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Validation Excel\"/>
    </mc:Choice>
  </mc:AlternateContent>
  <xr:revisionPtr revIDLastSave="0" documentId="13_ncr:1_{076AFD04-5B3A-4E55-B27C-2C4D89933C3F}" xr6:coauthVersionLast="47" xr6:coauthVersionMax="47" xr10:uidLastSave="{00000000-0000-0000-0000-000000000000}"/>
  <bookViews>
    <workbookView xWindow="-108" yWindow="-108" windowWidth="23256" windowHeight="12576" tabRatio="694" firstSheet="13" activeTab="22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Combination_Results" sheetId="15" r:id="rId7"/>
    <sheet name="Pro_Economic" sheetId="18" r:id="rId8"/>
    <sheet name="Sustainable_Friendly" sheetId="17" r:id="rId9"/>
    <sheet name="Net-Zero" sheetId="16" r:id="rId10"/>
    <sheet name="Alternative_Materials" sheetId="6" r:id="rId11"/>
    <sheet name="City_Details" sheetId="2" r:id="rId12"/>
    <sheet name="Window" sheetId="3" r:id="rId13"/>
    <sheet name="Wall" sheetId="4" r:id="rId14"/>
    <sheet name="Roof" sheetId="5" r:id="rId15"/>
    <sheet name="AHP" sheetId="7" r:id="rId16"/>
    <sheet name="TOPSIS" sheetId="8" r:id="rId17"/>
    <sheet name="Orientation" sheetId="9" r:id="rId18"/>
    <sheet name="ORN_Pro_Economic" sheetId="19" r:id="rId19"/>
    <sheet name="ORN_Sustainable_Friendly" sheetId="20" r:id="rId20"/>
    <sheet name="ORN_Net-Zero" sheetId="21" r:id="rId21"/>
    <sheet name="Chart_Data" sheetId="22" r:id="rId22"/>
    <sheet name="Dashboard" sheetId="23" r:id="rId23"/>
  </sheets>
  <externalReferences>
    <externalReference r:id="rId24"/>
  </externalReferences>
  <calcPr calcId="191029"/>
  <pivotCaches>
    <pivotCache cacheId="6486" r:id="rId25"/>
    <pivotCache cacheId="6489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42" i="23" l="1"/>
  <c r="M140" i="23"/>
  <c r="M123" i="23"/>
  <c r="M121" i="23"/>
  <c r="M105" i="23"/>
  <c r="M103" i="23"/>
  <c r="M92" i="23"/>
  <c r="M90" i="23"/>
  <c r="M88" i="23"/>
  <c r="M86" i="23"/>
  <c r="M84" i="23"/>
  <c r="M82" i="23"/>
  <c r="M74" i="23"/>
  <c r="M72" i="23"/>
  <c r="M70" i="23"/>
  <c r="M68" i="23"/>
  <c r="M66" i="23"/>
  <c r="M64" i="23"/>
  <c r="M56" i="23"/>
  <c r="M54" i="23"/>
  <c r="M52" i="23"/>
  <c r="M50" i="23"/>
  <c r="M48" i="23"/>
  <c r="M46" i="23"/>
  <c r="BJ5" i="22"/>
  <c r="BJ3" i="22"/>
  <c r="AZ3" i="22"/>
  <c r="BL7" i="22"/>
  <c r="BK7" i="22"/>
  <c r="BJ7" i="22"/>
  <c r="BE5" i="22"/>
  <c r="BE3" i="22"/>
  <c r="BG7" i="22"/>
  <c r="BF7" i="22"/>
  <c r="BE7" i="22"/>
  <c r="AZ5" i="22"/>
  <c r="BB7" i="22"/>
  <c r="BA7" i="22"/>
  <c r="AZ7" i="22"/>
  <c r="C45" i="9"/>
  <c r="B45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B43" i="9"/>
  <c r="C41" i="9"/>
  <c r="D41" i="9"/>
  <c r="E41" i="9"/>
  <c r="B41" i="9"/>
  <c r="C39" i="9"/>
  <c r="D39" i="9"/>
  <c r="E39" i="9"/>
  <c r="B39" i="9"/>
  <c r="C37" i="9"/>
  <c r="D37" i="9"/>
  <c r="E37" i="9"/>
  <c r="F37" i="9"/>
  <c r="B37" i="9"/>
  <c r="C35" i="9"/>
  <c r="D35" i="9"/>
  <c r="E35" i="9"/>
  <c r="F35" i="9"/>
  <c r="G35" i="9"/>
  <c r="B35" i="9"/>
  <c r="C30" i="9"/>
  <c r="B30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B28" i="9"/>
  <c r="C26" i="9"/>
  <c r="D26" i="9"/>
  <c r="E26" i="9"/>
  <c r="B26" i="9"/>
  <c r="C24" i="9"/>
  <c r="D24" i="9"/>
  <c r="E24" i="9"/>
  <c r="B24" i="9"/>
  <c r="C22" i="9"/>
  <c r="D22" i="9"/>
  <c r="E22" i="9"/>
  <c r="F22" i="9"/>
  <c r="B22" i="9"/>
  <c r="C20" i="9"/>
  <c r="D20" i="9"/>
  <c r="E20" i="9"/>
  <c r="F20" i="9"/>
  <c r="G20" i="9"/>
  <c r="B20" i="9"/>
  <c r="C15" i="9"/>
  <c r="B15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B13" i="9"/>
  <c r="C11" i="9"/>
  <c r="D11" i="9"/>
  <c r="E11" i="9"/>
  <c r="B11" i="9"/>
  <c r="C9" i="9"/>
  <c r="D9" i="9"/>
  <c r="E9" i="9"/>
  <c r="B9" i="9"/>
  <c r="C7" i="9"/>
  <c r="D7" i="9"/>
  <c r="E7" i="9"/>
  <c r="F7" i="9"/>
  <c r="B7" i="9"/>
  <c r="C5" i="9"/>
  <c r="D5" i="9"/>
  <c r="E5" i="9"/>
  <c r="F5" i="9"/>
  <c r="G5" i="9"/>
  <c r="B5" i="9"/>
  <c r="C14" i="8"/>
  <c r="D5" i="8"/>
  <c r="X59" i="16"/>
  <c r="X63" i="16"/>
  <c r="X60" i="16"/>
  <c r="X44" i="16"/>
  <c r="X47" i="16"/>
  <c r="X45" i="16"/>
  <c r="X74" i="16"/>
  <c r="X78" i="16"/>
  <c r="X75" i="16"/>
  <c r="X260" i="16"/>
  <c r="X264" i="16"/>
  <c r="X261" i="16"/>
  <c r="X248" i="16"/>
  <c r="X251" i="16"/>
  <c r="X249" i="16"/>
  <c r="X284" i="16"/>
  <c r="X289" i="16"/>
  <c r="X285" i="16"/>
  <c r="X61" i="16"/>
  <c r="X65" i="16"/>
  <c r="X64" i="16"/>
  <c r="X46" i="16"/>
  <c r="X49" i="16"/>
  <c r="X48" i="16"/>
  <c r="X76" i="16"/>
  <c r="X79" i="16"/>
  <c r="X77" i="16"/>
  <c r="X263" i="16"/>
  <c r="X269" i="16"/>
  <c r="X266" i="16"/>
  <c r="X250" i="16"/>
  <c r="X254" i="16"/>
  <c r="X252" i="16"/>
  <c r="X286" i="16"/>
  <c r="X293" i="16"/>
  <c r="X287" i="16"/>
  <c r="X230" i="16"/>
  <c r="X234" i="16"/>
  <c r="X232" i="16"/>
  <c r="X222" i="16"/>
  <c r="X228" i="16"/>
  <c r="X226" i="16"/>
  <c r="X262" i="16"/>
  <c r="X270" i="16"/>
  <c r="X267" i="16"/>
  <c r="X476" i="16"/>
  <c r="X480" i="16"/>
  <c r="X478" i="16"/>
  <c r="X470" i="16"/>
  <c r="X474" i="16"/>
  <c r="X472" i="16"/>
  <c r="X482" i="16"/>
  <c r="X486" i="16"/>
  <c r="X484" i="16"/>
  <c r="X231" i="16"/>
  <c r="X235" i="16"/>
  <c r="X233" i="16"/>
  <c r="X224" i="16"/>
  <c r="X229" i="16"/>
  <c r="X227" i="16"/>
  <c r="X265" i="16"/>
  <c r="X271" i="16"/>
  <c r="X268" i="16"/>
  <c r="X477" i="16"/>
  <c r="X481" i="16"/>
  <c r="X479" i="16"/>
  <c r="X471" i="16"/>
  <c r="X475" i="16"/>
  <c r="X473" i="16"/>
  <c r="X483" i="16"/>
  <c r="X487" i="16"/>
  <c r="X485" i="16"/>
  <c r="X67" i="16"/>
  <c r="X72" i="16"/>
  <c r="X70" i="16"/>
  <c r="X56" i="16"/>
  <c r="X66" i="16"/>
  <c r="X58" i="16"/>
  <c r="X92" i="16"/>
  <c r="X96" i="16"/>
  <c r="X94" i="16"/>
  <c r="X301" i="16"/>
  <c r="X306" i="16"/>
  <c r="X304" i="16"/>
  <c r="X278" i="16"/>
  <c r="X282" i="16"/>
  <c r="X280" i="16"/>
  <c r="X349" i="16"/>
  <c r="X354" i="16"/>
  <c r="X352" i="16"/>
  <c r="X69" i="16"/>
  <c r="X73" i="16"/>
  <c r="X71" i="16"/>
  <c r="X57" i="16"/>
  <c r="X68" i="16"/>
  <c r="X62" i="16"/>
  <c r="X93" i="16"/>
  <c r="X97" i="16"/>
  <c r="X95" i="16"/>
  <c r="X303" i="16"/>
  <c r="X307" i="16"/>
  <c r="X305" i="16"/>
  <c r="X279" i="16"/>
  <c r="X283" i="16"/>
  <c r="X281" i="16"/>
  <c r="X351" i="16"/>
  <c r="X357" i="16"/>
  <c r="X353" i="16"/>
  <c r="X98" i="16"/>
  <c r="X102" i="16"/>
  <c r="X100" i="16"/>
  <c r="X86" i="16"/>
  <c r="X90" i="16"/>
  <c r="X88" i="16"/>
  <c r="X116" i="16"/>
  <c r="X120" i="16"/>
  <c r="X118" i="16"/>
  <c r="X332" i="16"/>
  <c r="X336" i="16"/>
  <c r="X334" i="16"/>
  <c r="X325" i="16"/>
  <c r="X330" i="16"/>
  <c r="X328" i="16"/>
  <c r="X361" i="16"/>
  <c r="X366" i="16"/>
  <c r="X364" i="16"/>
  <c r="X99" i="16"/>
  <c r="X103" i="16"/>
  <c r="X101" i="16"/>
  <c r="X87" i="16"/>
  <c r="X91" i="16"/>
  <c r="X89" i="16"/>
  <c r="X117" i="16"/>
  <c r="X121" i="16"/>
  <c r="X119" i="16"/>
  <c r="X333" i="16"/>
  <c r="X337" i="16"/>
  <c r="X335" i="16"/>
  <c r="X327" i="16"/>
  <c r="X331" i="16"/>
  <c r="X329" i="16"/>
  <c r="X363" i="16"/>
  <c r="X367" i="16"/>
  <c r="X365" i="16"/>
  <c r="X320" i="16"/>
  <c r="X324" i="16"/>
  <c r="X321" i="16"/>
  <c r="X290" i="16"/>
  <c r="X299" i="16"/>
  <c r="X292" i="16"/>
  <c r="X355" i="16"/>
  <c r="X360" i="16"/>
  <c r="X356" i="16"/>
  <c r="X506" i="16"/>
  <c r="X510" i="16"/>
  <c r="X507" i="16"/>
  <c r="X498" i="16"/>
  <c r="X504" i="16"/>
  <c r="X500" i="16"/>
  <c r="X518" i="16"/>
  <c r="X522" i="16"/>
  <c r="X519" i="16"/>
  <c r="X322" i="16"/>
  <c r="X326" i="16"/>
  <c r="X323" i="16"/>
  <c r="X295" i="16"/>
  <c r="X302" i="16"/>
  <c r="X297" i="16"/>
  <c r="X358" i="16"/>
  <c r="X362" i="16"/>
  <c r="X359" i="16"/>
  <c r="X508" i="16"/>
  <c r="X511" i="16"/>
  <c r="X509" i="16"/>
  <c r="X502" i="16"/>
  <c r="X505" i="16"/>
  <c r="X503" i="16"/>
  <c r="X520" i="16"/>
  <c r="X523" i="16"/>
  <c r="X521" i="16"/>
  <c r="X110" i="16"/>
  <c r="X114" i="16"/>
  <c r="X111" i="16"/>
  <c r="X104" i="16"/>
  <c r="X108" i="16"/>
  <c r="X105" i="16"/>
  <c r="X134" i="16"/>
  <c r="X138" i="16"/>
  <c r="X135" i="16"/>
  <c r="X380" i="16"/>
  <c r="X384" i="16"/>
  <c r="X381" i="16"/>
  <c r="X374" i="16"/>
  <c r="X378" i="16"/>
  <c r="X375" i="16"/>
  <c r="X409" i="16"/>
  <c r="X414" i="16"/>
  <c r="X411" i="16"/>
  <c r="X112" i="16"/>
  <c r="X115" i="16"/>
  <c r="X113" i="16"/>
  <c r="X106" i="16"/>
  <c r="X109" i="16"/>
  <c r="X107" i="16"/>
  <c r="X136" i="16"/>
  <c r="X139" i="16"/>
  <c r="X137" i="16"/>
  <c r="X382" i="16"/>
  <c r="X385" i="16"/>
  <c r="X383" i="16"/>
  <c r="X376" i="16"/>
  <c r="X379" i="16"/>
  <c r="X377" i="16"/>
  <c r="X412" i="16"/>
  <c r="X415" i="16"/>
  <c r="X413" i="16"/>
  <c r="X50" i="16"/>
  <c r="X54" i="16"/>
  <c r="X51" i="16"/>
  <c r="X36" i="16"/>
  <c r="X41" i="16"/>
  <c r="X37" i="16"/>
  <c r="X80" i="16"/>
  <c r="X84" i="16"/>
  <c r="X81" i="16"/>
  <c r="X308" i="16"/>
  <c r="X314" i="16"/>
  <c r="X309" i="16"/>
  <c r="X288" i="16"/>
  <c r="X298" i="16"/>
  <c r="X291" i="16"/>
  <c r="X339" i="16"/>
  <c r="X346" i="16"/>
  <c r="X341" i="16"/>
  <c r="X52" i="16"/>
  <c r="X55" i="16"/>
  <c r="X53" i="16"/>
  <c r="X39" i="16"/>
  <c r="X42" i="16"/>
  <c r="X40" i="16"/>
  <c r="X82" i="16"/>
  <c r="X85" i="16"/>
  <c r="X83" i="16"/>
  <c r="X310" i="16"/>
  <c r="X316" i="16"/>
  <c r="X311" i="16"/>
  <c r="X294" i="16"/>
  <c r="X300" i="16"/>
  <c r="X296" i="16"/>
  <c r="X343" i="16"/>
  <c r="X347" i="16"/>
  <c r="X344" i="16"/>
  <c r="X272" i="16"/>
  <c r="X276" i="16"/>
  <c r="X274" i="16"/>
  <c r="X253" i="16"/>
  <c r="X258" i="16"/>
  <c r="X256" i="16"/>
  <c r="X312" i="16"/>
  <c r="X318" i="16"/>
  <c r="X315" i="16"/>
  <c r="X494" i="16"/>
  <c r="X499" i="16"/>
  <c r="X496" i="16"/>
  <c r="X488" i="16"/>
  <c r="X492" i="16"/>
  <c r="X490" i="16"/>
  <c r="X512" i="16"/>
  <c r="X516" i="16"/>
  <c r="X514" i="16"/>
  <c r="X273" i="16"/>
  <c r="X277" i="16"/>
  <c r="X275" i="16"/>
  <c r="X255" i="16"/>
  <c r="X259" i="16"/>
  <c r="X257" i="16"/>
  <c r="X313" i="16"/>
  <c r="X319" i="16"/>
  <c r="X317" i="16"/>
  <c r="X495" i="16"/>
  <c r="X501" i="16"/>
  <c r="X497" i="16"/>
  <c r="X489" i="16"/>
  <c r="X493" i="16"/>
  <c r="X491" i="16"/>
  <c r="X513" i="16"/>
  <c r="X517" i="16"/>
  <c r="X515" i="16"/>
  <c r="X126" i="16"/>
  <c r="X132" i="16"/>
  <c r="X129" i="16"/>
  <c r="X122" i="16"/>
  <c r="X127" i="16"/>
  <c r="X124" i="16"/>
  <c r="X140" i="16"/>
  <c r="X144" i="16"/>
  <c r="X142" i="16"/>
  <c r="X368" i="16"/>
  <c r="X372" i="16"/>
  <c r="X370" i="16"/>
  <c r="X338" i="16"/>
  <c r="X348" i="16"/>
  <c r="X342" i="16"/>
  <c r="X392" i="16"/>
  <c r="X396" i="16"/>
  <c r="X394" i="16"/>
  <c r="X128" i="16"/>
  <c r="X133" i="16"/>
  <c r="X131" i="16"/>
  <c r="X123" i="16"/>
  <c r="X130" i="16"/>
  <c r="X125" i="16"/>
  <c r="X141" i="16"/>
  <c r="X145" i="16"/>
  <c r="X143" i="16"/>
  <c r="X369" i="16"/>
  <c r="X373" i="16"/>
  <c r="X371" i="16"/>
  <c r="X340" i="16"/>
  <c r="X350" i="16"/>
  <c r="X345" i="16"/>
  <c r="X393" i="16"/>
  <c r="X397" i="16"/>
  <c r="X395" i="16"/>
  <c r="X152" i="16"/>
  <c r="X156" i="16"/>
  <c r="X154" i="16"/>
  <c r="X146" i="16"/>
  <c r="X150" i="16"/>
  <c r="X148" i="16"/>
  <c r="X158" i="16"/>
  <c r="X162" i="16"/>
  <c r="X160" i="16"/>
  <c r="X422" i="16"/>
  <c r="X426" i="16"/>
  <c r="X424" i="16"/>
  <c r="X416" i="16"/>
  <c r="X420" i="16"/>
  <c r="X418" i="16"/>
  <c r="X428" i="16"/>
  <c r="X432" i="16"/>
  <c r="X430" i="16"/>
  <c r="X153" i="16"/>
  <c r="X157" i="16"/>
  <c r="X155" i="16"/>
  <c r="X147" i="16"/>
  <c r="X151" i="16"/>
  <c r="X149" i="16"/>
  <c r="X159" i="16"/>
  <c r="X163" i="16"/>
  <c r="X161" i="16"/>
  <c r="X423" i="16"/>
  <c r="X427" i="16"/>
  <c r="X425" i="16"/>
  <c r="X417" i="16"/>
  <c r="X421" i="16"/>
  <c r="X419" i="16"/>
  <c r="X429" i="16"/>
  <c r="X433" i="16"/>
  <c r="X431" i="16"/>
  <c r="X398" i="16"/>
  <c r="X402" i="16"/>
  <c r="X399" i="16"/>
  <c r="X386" i="16"/>
  <c r="X390" i="16"/>
  <c r="X387" i="16"/>
  <c r="X404" i="16"/>
  <c r="X408" i="16"/>
  <c r="X405" i="16"/>
  <c r="X530" i="16"/>
  <c r="X534" i="16"/>
  <c r="X532" i="16"/>
  <c r="X525" i="16"/>
  <c r="X529" i="16"/>
  <c r="X527" i="16"/>
  <c r="X537" i="16"/>
  <c r="X541" i="16"/>
  <c r="X539" i="16"/>
  <c r="X400" i="16"/>
  <c r="X403" i="16"/>
  <c r="X401" i="16"/>
  <c r="X388" i="16"/>
  <c r="X391" i="16"/>
  <c r="X389" i="16"/>
  <c r="X406" i="16"/>
  <c r="X410" i="16"/>
  <c r="X407" i="16"/>
  <c r="X531" i="16"/>
  <c r="X535" i="16"/>
  <c r="X533" i="16"/>
  <c r="X524" i="16"/>
  <c r="X528" i="16"/>
  <c r="X526" i="16"/>
  <c r="X536" i="16"/>
  <c r="X540" i="16"/>
  <c r="X538" i="16"/>
  <c r="X170" i="16"/>
  <c r="X174" i="16"/>
  <c r="X171" i="16"/>
  <c r="X164" i="16"/>
  <c r="X168" i="16"/>
  <c r="X165" i="16"/>
  <c r="X188" i="16"/>
  <c r="X192" i="16"/>
  <c r="X189" i="16"/>
  <c r="X440" i="16"/>
  <c r="X444" i="16"/>
  <c r="X441" i="16"/>
  <c r="X434" i="16"/>
  <c r="X438" i="16"/>
  <c r="X435" i="16"/>
  <c r="X447" i="16"/>
  <c r="X453" i="16"/>
  <c r="X448" i="16"/>
  <c r="X172" i="16"/>
  <c r="X175" i="16"/>
  <c r="X173" i="16"/>
  <c r="X166" i="16"/>
  <c r="X169" i="16"/>
  <c r="X167" i="16"/>
  <c r="X190" i="16"/>
  <c r="X193" i="16"/>
  <c r="X191" i="16"/>
  <c r="X442" i="16"/>
  <c r="X445" i="16"/>
  <c r="X443" i="16"/>
  <c r="X436" i="16"/>
  <c r="X439" i="16"/>
  <c r="X437" i="16"/>
  <c r="X450" i="16"/>
  <c r="X455" i="16"/>
  <c r="X451" i="16"/>
  <c r="X22" i="16"/>
  <c r="X25" i="16"/>
  <c r="X23" i="16"/>
  <c r="X4" i="16"/>
  <c r="X7" i="16"/>
  <c r="X5" i="16"/>
  <c r="X27" i="16"/>
  <c r="X30" i="16"/>
  <c r="X29" i="16"/>
  <c r="X218" i="16"/>
  <c r="X223" i="16"/>
  <c r="X219" i="16"/>
  <c r="X206" i="16"/>
  <c r="X210" i="16"/>
  <c r="X207" i="16"/>
  <c r="X236" i="16"/>
  <c r="X240" i="16"/>
  <c r="X237" i="16"/>
  <c r="X20" i="16"/>
  <c r="X24" i="16"/>
  <c r="X21" i="16"/>
  <c r="X2" i="16"/>
  <c r="X6" i="16"/>
  <c r="X3" i="16"/>
  <c r="X26" i="16"/>
  <c r="X31" i="16"/>
  <c r="X28" i="16"/>
  <c r="X220" i="16"/>
  <c r="X225" i="16"/>
  <c r="X221" i="16"/>
  <c r="X208" i="16"/>
  <c r="X211" i="16"/>
  <c r="X209" i="16"/>
  <c r="X238" i="16"/>
  <c r="X241" i="16"/>
  <c r="X239" i="16"/>
  <c r="X182" i="16"/>
  <c r="X186" i="16"/>
  <c r="X184" i="16"/>
  <c r="X176" i="16"/>
  <c r="X179" i="16"/>
  <c r="X177" i="16"/>
  <c r="X194" i="16"/>
  <c r="X198" i="16"/>
  <c r="X195" i="16"/>
  <c r="X458" i="16"/>
  <c r="X462" i="16"/>
  <c r="X460" i="16"/>
  <c r="X446" i="16"/>
  <c r="X456" i="16"/>
  <c r="X452" i="16"/>
  <c r="X464" i="16"/>
  <c r="X468" i="16"/>
  <c r="X465" i="16"/>
  <c r="X183" i="16"/>
  <c r="X187" i="16"/>
  <c r="X185" i="16"/>
  <c r="X178" i="16"/>
  <c r="X181" i="16"/>
  <c r="X180" i="16"/>
  <c r="X196" i="16"/>
  <c r="X199" i="16"/>
  <c r="X197" i="16"/>
  <c r="X459" i="16"/>
  <c r="X463" i="16"/>
  <c r="X461" i="16"/>
  <c r="X449" i="16"/>
  <c r="X457" i="16"/>
  <c r="X454" i="16"/>
  <c r="X466" i="16"/>
  <c r="X469" i="16"/>
  <c r="X467" i="16"/>
  <c r="X11" i="16"/>
  <c r="X18" i="16"/>
  <c r="X14" i="16"/>
  <c r="X8" i="16"/>
  <c r="X16" i="16"/>
  <c r="X10" i="16"/>
  <c r="X32" i="16"/>
  <c r="X35" i="16"/>
  <c r="X33" i="16"/>
  <c r="X212" i="16"/>
  <c r="X216" i="16"/>
  <c r="X214" i="16"/>
  <c r="X200" i="16"/>
  <c r="X204" i="16"/>
  <c r="X202" i="16"/>
  <c r="X242" i="16"/>
  <c r="X245" i="16"/>
  <c r="X243" i="16"/>
  <c r="X13" i="16"/>
  <c r="X19" i="16"/>
  <c r="X15" i="16"/>
  <c r="X9" i="16"/>
  <c r="X17" i="16"/>
  <c r="X12" i="16"/>
  <c r="X34" i="16"/>
  <c r="X43" i="16"/>
  <c r="X38" i="16"/>
  <c r="X213" i="16"/>
  <c r="X217" i="16"/>
  <c r="X215" i="16"/>
  <c r="X201" i="16"/>
  <c r="X205" i="16"/>
  <c r="X203" i="16"/>
  <c r="X244" i="16"/>
  <c r="X247" i="16"/>
  <c r="X246" i="16"/>
  <c r="W59" i="16"/>
  <c r="W63" i="16"/>
  <c r="W60" i="16"/>
  <c r="W44" i="16"/>
  <c r="W47" i="16"/>
  <c r="W45" i="16"/>
  <c r="W74" i="16"/>
  <c r="W78" i="16"/>
  <c r="W75" i="16"/>
  <c r="W260" i="16"/>
  <c r="W264" i="16"/>
  <c r="W261" i="16"/>
  <c r="W248" i="16"/>
  <c r="W251" i="16"/>
  <c r="W249" i="16"/>
  <c r="W284" i="16"/>
  <c r="W289" i="16"/>
  <c r="W285" i="16"/>
  <c r="W61" i="16"/>
  <c r="W65" i="16"/>
  <c r="W64" i="16"/>
  <c r="W46" i="16"/>
  <c r="W49" i="16"/>
  <c r="W48" i="16"/>
  <c r="W76" i="16"/>
  <c r="W79" i="16"/>
  <c r="W77" i="16"/>
  <c r="W263" i="16"/>
  <c r="W269" i="16"/>
  <c r="W266" i="16"/>
  <c r="W250" i="16"/>
  <c r="W254" i="16"/>
  <c r="W252" i="16"/>
  <c r="W286" i="16"/>
  <c r="W293" i="16"/>
  <c r="W287" i="16"/>
  <c r="W230" i="16"/>
  <c r="W234" i="16"/>
  <c r="W232" i="16"/>
  <c r="W222" i="16"/>
  <c r="W228" i="16"/>
  <c r="W226" i="16"/>
  <c r="W262" i="16"/>
  <c r="W270" i="16"/>
  <c r="W267" i="16"/>
  <c r="W476" i="16"/>
  <c r="W480" i="16"/>
  <c r="W478" i="16"/>
  <c r="W470" i="16"/>
  <c r="W474" i="16"/>
  <c r="W472" i="16"/>
  <c r="W482" i="16"/>
  <c r="W486" i="16"/>
  <c r="W484" i="16"/>
  <c r="W231" i="16"/>
  <c r="W235" i="16"/>
  <c r="W233" i="16"/>
  <c r="W224" i="16"/>
  <c r="W229" i="16"/>
  <c r="W227" i="16"/>
  <c r="W265" i="16"/>
  <c r="W271" i="16"/>
  <c r="W268" i="16"/>
  <c r="W477" i="16"/>
  <c r="W481" i="16"/>
  <c r="W479" i="16"/>
  <c r="W471" i="16"/>
  <c r="W475" i="16"/>
  <c r="W473" i="16"/>
  <c r="W483" i="16"/>
  <c r="W487" i="16"/>
  <c r="W485" i="16"/>
  <c r="W67" i="16"/>
  <c r="W72" i="16"/>
  <c r="W70" i="16"/>
  <c r="W56" i="16"/>
  <c r="W66" i="16"/>
  <c r="W58" i="16"/>
  <c r="W92" i="16"/>
  <c r="W96" i="16"/>
  <c r="W94" i="16"/>
  <c r="W301" i="16"/>
  <c r="W306" i="16"/>
  <c r="W304" i="16"/>
  <c r="W278" i="16"/>
  <c r="W282" i="16"/>
  <c r="W280" i="16"/>
  <c r="W349" i="16"/>
  <c r="W354" i="16"/>
  <c r="W352" i="16"/>
  <c r="W69" i="16"/>
  <c r="W73" i="16"/>
  <c r="W71" i="16"/>
  <c r="W57" i="16"/>
  <c r="W68" i="16"/>
  <c r="W62" i="16"/>
  <c r="W93" i="16"/>
  <c r="W97" i="16"/>
  <c r="W95" i="16"/>
  <c r="W303" i="16"/>
  <c r="W307" i="16"/>
  <c r="W305" i="16"/>
  <c r="W279" i="16"/>
  <c r="W283" i="16"/>
  <c r="W281" i="16"/>
  <c r="W351" i="16"/>
  <c r="W357" i="16"/>
  <c r="W353" i="16"/>
  <c r="W98" i="16"/>
  <c r="W102" i="16"/>
  <c r="W100" i="16"/>
  <c r="W86" i="16"/>
  <c r="W90" i="16"/>
  <c r="W88" i="16"/>
  <c r="W116" i="16"/>
  <c r="W120" i="16"/>
  <c r="W118" i="16"/>
  <c r="W332" i="16"/>
  <c r="W336" i="16"/>
  <c r="W334" i="16"/>
  <c r="W325" i="16"/>
  <c r="W330" i="16"/>
  <c r="W328" i="16"/>
  <c r="W361" i="16"/>
  <c r="W366" i="16"/>
  <c r="W364" i="16"/>
  <c r="W99" i="16"/>
  <c r="W103" i="16"/>
  <c r="W101" i="16"/>
  <c r="W87" i="16"/>
  <c r="W91" i="16"/>
  <c r="W89" i="16"/>
  <c r="W117" i="16"/>
  <c r="W121" i="16"/>
  <c r="W119" i="16"/>
  <c r="W333" i="16"/>
  <c r="W337" i="16"/>
  <c r="W335" i="16"/>
  <c r="W327" i="16"/>
  <c r="W331" i="16"/>
  <c r="W329" i="16"/>
  <c r="W363" i="16"/>
  <c r="W367" i="16"/>
  <c r="W365" i="16"/>
  <c r="W320" i="16"/>
  <c r="W324" i="16"/>
  <c r="W321" i="16"/>
  <c r="W290" i="16"/>
  <c r="W299" i="16"/>
  <c r="W292" i="16"/>
  <c r="W355" i="16"/>
  <c r="W360" i="16"/>
  <c r="W356" i="16"/>
  <c r="W506" i="16"/>
  <c r="W510" i="16"/>
  <c r="W507" i="16"/>
  <c r="W498" i="16"/>
  <c r="W504" i="16"/>
  <c r="W500" i="16"/>
  <c r="W518" i="16"/>
  <c r="W522" i="16"/>
  <c r="W519" i="16"/>
  <c r="W322" i="16"/>
  <c r="W326" i="16"/>
  <c r="W323" i="16"/>
  <c r="W295" i="16"/>
  <c r="W302" i="16"/>
  <c r="W297" i="16"/>
  <c r="W358" i="16"/>
  <c r="W362" i="16"/>
  <c r="W359" i="16"/>
  <c r="W508" i="16"/>
  <c r="W511" i="16"/>
  <c r="W509" i="16"/>
  <c r="W502" i="16"/>
  <c r="W505" i="16"/>
  <c r="W503" i="16"/>
  <c r="W520" i="16"/>
  <c r="W523" i="16"/>
  <c r="W521" i="16"/>
  <c r="W110" i="16"/>
  <c r="W114" i="16"/>
  <c r="W111" i="16"/>
  <c r="W104" i="16"/>
  <c r="W108" i="16"/>
  <c r="W105" i="16"/>
  <c r="W134" i="16"/>
  <c r="W138" i="16"/>
  <c r="W135" i="16"/>
  <c r="W380" i="16"/>
  <c r="W384" i="16"/>
  <c r="W381" i="16"/>
  <c r="W374" i="16"/>
  <c r="W378" i="16"/>
  <c r="W375" i="16"/>
  <c r="W409" i="16"/>
  <c r="W414" i="16"/>
  <c r="W411" i="16"/>
  <c r="W112" i="16"/>
  <c r="W115" i="16"/>
  <c r="W113" i="16"/>
  <c r="W106" i="16"/>
  <c r="W109" i="16"/>
  <c r="W107" i="16"/>
  <c r="W136" i="16"/>
  <c r="W139" i="16"/>
  <c r="W137" i="16"/>
  <c r="W382" i="16"/>
  <c r="W385" i="16"/>
  <c r="W383" i="16"/>
  <c r="W376" i="16"/>
  <c r="W379" i="16"/>
  <c r="W377" i="16"/>
  <c r="W412" i="16"/>
  <c r="W415" i="16"/>
  <c r="W413" i="16"/>
  <c r="W50" i="16"/>
  <c r="W54" i="16"/>
  <c r="W51" i="16"/>
  <c r="W36" i="16"/>
  <c r="W41" i="16"/>
  <c r="W37" i="16"/>
  <c r="W80" i="16"/>
  <c r="W84" i="16"/>
  <c r="W81" i="16"/>
  <c r="W308" i="16"/>
  <c r="W314" i="16"/>
  <c r="W309" i="16"/>
  <c r="W288" i="16"/>
  <c r="W298" i="16"/>
  <c r="W291" i="16"/>
  <c r="W339" i="16"/>
  <c r="W346" i="16"/>
  <c r="W341" i="16"/>
  <c r="W52" i="16"/>
  <c r="W55" i="16"/>
  <c r="W53" i="16"/>
  <c r="W39" i="16"/>
  <c r="W42" i="16"/>
  <c r="W40" i="16"/>
  <c r="W82" i="16"/>
  <c r="W85" i="16"/>
  <c r="W83" i="16"/>
  <c r="W310" i="16"/>
  <c r="W316" i="16"/>
  <c r="W311" i="16"/>
  <c r="W294" i="16"/>
  <c r="W300" i="16"/>
  <c r="W296" i="16"/>
  <c r="W343" i="16"/>
  <c r="W347" i="16"/>
  <c r="W344" i="16"/>
  <c r="W272" i="16"/>
  <c r="W276" i="16"/>
  <c r="W274" i="16"/>
  <c r="W253" i="16"/>
  <c r="W258" i="16"/>
  <c r="W256" i="16"/>
  <c r="W312" i="16"/>
  <c r="W318" i="16"/>
  <c r="W315" i="16"/>
  <c r="W494" i="16"/>
  <c r="W499" i="16"/>
  <c r="W496" i="16"/>
  <c r="W488" i="16"/>
  <c r="W492" i="16"/>
  <c r="W490" i="16"/>
  <c r="W512" i="16"/>
  <c r="W516" i="16"/>
  <c r="W514" i="16"/>
  <c r="W273" i="16"/>
  <c r="W277" i="16"/>
  <c r="W275" i="16"/>
  <c r="W255" i="16"/>
  <c r="W259" i="16"/>
  <c r="W257" i="16"/>
  <c r="W313" i="16"/>
  <c r="W319" i="16"/>
  <c r="W317" i="16"/>
  <c r="W495" i="16"/>
  <c r="W501" i="16"/>
  <c r="W497" i="16"/>
  <c r="W489" i="16"/>
  <c r="W493" i="16"/>
  <c r="W491" i="16"/>
  <c r="W513" i="16"/>
  <c r="W517" i="16"/>
  <c r="W515" i="16"/>
  <c r="W126" i="16"/>
  <c r="W132" i="16"/>
  <c r="W129" i="16"/>
  <c r="W122" i="16"/>
  <c r="W127" i="16"/>
  <c r="W124" i="16"/>
  <c r="W140" i="16"/>
  <c r="W144" i="16"/>
  <c r="W142" i="16"/>
  <c r="W368" i="16"/>
  <c r="W372" i="16"/>
  <c r="W370" i="16"/>
  <c r="W338" i="16"/>
  <c r="W348" i="16"/>
  <c r="W342" i="16"/>
  <c r="W392" i="16"/>
  <c r="W396" i="16"/>
  <c r="W394" i="16"/>
  <c r="W128" i="16"/>
  <c r="W133" i="16"/>
  <c r="W131" i="16"/>
  <c r="W123" i="16"/>
  <c r="W130" i="16"/>
  <c r="W125" i="16"/>
  <c r="W141" i="16"/>
  <c r="W145" i="16"/>
  <c r="W143" i="16"/>
  <c r="W369" i="16"/>
  <c r="W373" i="16"/>
  <c r="W371" i="16"/>
  <c r="W340" i="16"/>
  <c r="W350" i="16"/>
  <c r="W345" i="16"/>
  <c r="W393" i="16"/>
  <c r="W397" i="16"/>
  <c r="W395" i="16"/>
  <c r="W152" i="16"/>
  <c r="W156" i="16"/>
  <c r="W154" i="16"/>
  <c r="W146" i="16"/>
  <c r="W150" i="16"/>
  <c r="W148" i="16"/>
  <c r="W158" i="16"/>
  <c r="W162" i="16"/>
  <c r="W160" i="16"/>
  <c r="W422" i="16"/>
  <c r="W426" i="16"/>
  <c r="W424" i="16"/>
  <c r="W416" i="16"/>
  <c r="W420" i="16"/>
  <c r="W418" i="16"/>
  <c r="W428" i="16"/>
  <c r="W432" i="16"/>
  <c r="W430" i="16"/>
  <c r="W153" i="16"/>
  <c r="W157" i="16"/>
  <c r="W155" i="16"/>
  <c r="W147" i="16"/>
  <c r="W151" i="16"/>
  <c r="W149" i="16"/>
  <c r="W159" i="16"/>
  <c r="W163" i="16"/>
  <c r="W161" i="16"/>
  <c r="W423" i="16"/>
  <c r="W427" i="16"/>
  <c r="W425" i="16"/>
  <c r="W417" i="16"/>
  <c r="W421" i="16"/>
  <c r="W419" i="16"/>
  <c r="W429" i="16"/>
  <c r="W433" i="16"/>
  <c r="W431" i="16"/>
  <c r="W398" i="16"/>
  <c r="W402" i="16"/>
  <c r="W399" i="16"/>
  <c r="W386" i="16"/>
  <c r="W390" i="16"/>
  <c r="W387" i="16"/>
  <c r="W404" i="16"/>
  <c r="W408" i="16"/>
  <c r="W405" i="16"/>
  <c r="W530" i="16"/>
  <c r="W534" i="16"/>
  <c r="W532" i="16"/>
  <c r="W525" i="16"/>
  <c r="W529" i="16"/>
  <c r="W527" i="16"/>
  <c r="W537" i="16"/>
  <c r="W541" i="16"/>
  <c r="W539" i="16"/>
  <c r="W400" i="16"/>
  <c r="W403" i="16"/>
  <c r="W401" i="16"/>
  <c r="W388" i="16"/>
  <c r="W391" i="16"/>
  <c r="W389" i="16"/>
  <c r="W406" i="16"/>
  <c r="W410" i="16"/>
  <c r="W407" i="16"/>
  <c r="W531" i="16"/>
  <c r="W535" i="16"/>
  <c r="W533" i="16"/>
  <c r="W524" i="16"/>
  <c r="W528" i="16"/>
  <c r="W526" i="16"/>
  <c r="W536" i="16"/>
  <c r="W540" i="16"/>
  <c r="W538" i="16"/>
  <c r="W170" i="16"/>
  <c r="W174" i="16"/>
  <c r="W171" i="16"/>
  <c r="W164" i="16"/>
  <c r="W168" i="16"/>
  <c r="W165" i="16"/>
  <c r="W188" i="16"/>
  <c r="W192" i="16"/>
  <c r="W189" i="16"/>
  <c r="W440" i="16"/>
  <c r="W444" i="16"/>
  <c r="W441" i="16"/>
  <c r="W434" i="16"/>
  <c r="W438" i="16"/>
  <c r="W435" i="16"/>
  <c r="W447" i="16"/>
  <c r="W453" i="16"/>
  <c r="W448" i="16"/>
  <c r="W172" i="16"/>
  <c r="W175" i="16"/>
  <c r="W173" i="16"/>
  <c r="W166" i="16"/>
  <c r="W169" i="16"/>
  <c r="W167" i="16"/>
  <c r="W190" i="16"/>
  <c r="W193" i="16"/>
  <c r="W191" i="16"/>
  <c r="W442" i="16"/>
  <c r="W445" i="16"/>
  <c r="W443" i="16"/>
  <c r="W436" i="16"/>
  <c r="W439" i="16"/>
  <c r="W437" i="16"/>
  <c r="W450" i="16"/>
  <c r="W455" i="16"/>
  <c r="W451" i="16"/>
  <c r="W22" i="16"/>
  <c r="W25" i="16"/>
  <c r="W23" i="16"/>
  <c r="W4" i="16"/>
  <c r="W7" i="16"/>
  <c r="W5" i="16"/>
  <c r="W27" i="16"/>
  <c r="W30" i="16"/>
  <c r="W29" i="16"/>
  <c r="W218" i="16"/>
  <c r="W223" i="16"/>
  <c r="W219" i="16"/>
  <c r="W206" i="16"/>
  <c r="W210" i="16"/>
  <c r="W207" i="16"/>
  <c r="W236" i="16"/>
  <c r="W240" i="16"/>
  <c r="W237" i="16"/>
  <c r="W20" i="16"/>
  <c r="W24" i="16"/>
  <c r="W21" i="16"/>
  <c r="W2" i="16"/>
  <c r="W6" i="16"/>
  <c r="W3" i="16"/>
  <c r="W26" i="16"/>
  <c r="W31" i="16"/>
  <c r="W28" i="16"/>
  <c r="W220" i="16"/>
  <c r="W225" i="16"/>
  <c r="W221" i="16"/>
  <c r="W208" i="16"/>
  <c r="W211" i="16"/>
  <c r="W209" i="16"/>
  <c r="W238" i="16"/>
  <c r="W241" i="16"/>
  <c r="W239" i="16"/>
  <c r="W182" i="16"/>
  <c r="W186" i="16"/>
  <c r="W184" i="16"/>
  <c r="W176" i="16"/>
  <c r="W179" i="16"/>
  <c r="W177" i="16"/>
  <c r="W194" i="16"/>
  <c r="W198" i="16"/>
  <c r="W195" i="16"/>
  <c r="W458" i="16"/>
  <c r="W462" i="16"/>
  <c r="W460" i="16"/>
  <c r="W446" i="16"/>
  <c r="W456" i="16"/>
  <c r="W452" i="16"/>
  <c r="W464" i="16"/>
  <c r="W468" i="16"/>
  <c r="W465" i="16"/>
  <c r="W183" i="16"/>
  <c r="W187" i="16"/>
  <c r="W185" i="16"/>
  <c r="W178" i="16"/>
  <c r="W181" i="16"/>
  <c r="W180" i="16"/>
  <c r="W196" i="16"/>
  <c r="W199" i="16"/>
  <c r="W197" i="16"/>
  <c r="W459" i="16"/>
  <c r="W463" i="16"/>
  <c r="W461" i="16"/>
  <c r="W449" i="16"/>
  <c r="W457" i="16"/>
  <c r="W454" i="16"/>
  <c r="W466" i="16"/>
  <c r="W469" i="16"/>
  <c r="W467" i="16"/>
  <c r="W11" i="16"/>
  <c r="W18" i="16"/>
  <c r="W14" i="16"/>
  <c r="W8" i="16"/>
  <c r="W16" i="16"/>
  <c r="W10" i="16"/>
  <c r="W32" i="16"/>
  <c r="W35" i="16"/>
  <c r="W33" i="16"/>
  <c r="W212" i="16"/>
  <c r="W216" i="16"/>
  <c r="W214" i="16"/>
  <c r="W200" i="16"/>
  <c r="W204" i="16"/>
  <c r="W202" i="16"/>
  <c r="W242" i="16"/>
  <c r="W245" i="16"/>
  <c r="W243" i="16"/>
  <c r="W13" i="16"/>
  <c r="W19" i="16"/>
  <c r="W15" i="16"/>
  <c r="W9" i="16"/>
  <c r="W17" i="16"/>
  <c r="W12" i="16"/>
  <c r="W34" i="16"/>
  <c r="W43" i="16"/>
  <c r="W38" i="16"/>
  <c r="W213" i="16"/>
  <c r="W217" i="16"/>
  <c r="W215" i="16"/>
  <c r="W201" i="16"/>
  <c r="W205" i="16"/>
  <c r="W203" i="16"/>
  <c r="W244" i="16"/>
  <c r="W247" i="16"/>
  <c r="W246" i="16"/>
  <c r="V59" i="16"/>
  <c r="V63" i="16"/>
  <c r="V60" i="16"/>
  <c r="V44" i="16"/>
  <c r="V47" i="16"/>
  <c r="V45" i="16"/>
  <c r="V74" i="16"/>
  <c r="V78" i="16"/>
  <c r="V75" i="16"/>
  <c r="V260" i="16"/>
  <c r="V264" i="16"/>
  <c r="V261" i="16"/>
  <c r="V248" i="16"/>
  <c r="V251" i="16"/>
  <c r="V249" i="16"/>
  <c r="V284" i="16"/>
  <c r="V289" i="16"/>
  <c r="V285" i="16"/>
  <c r="V61" i="16"/>
  <c r="V65" i="16"/>
  <c r="V64" i="16"/>
  <c r="V46" i="16"/>
  <c r="V49" i="16"/>
  <c r="V48" i="16"/>
  <c r="V76" i="16"/>
  <c r="V79" i="16"/>
  <c r="V77" i="16"/>
  <c r="V263" i="16"/>
  <c r="V269" i="16"/>
  <c r="V266" i="16"/>
  <c r="V250" i="16"/>
  <c r="V254" i="16"/>
  <c r="V252" i="16"/>
  <c r="V286" i="16"/>
  <c r="V293" i="16"/>
  <c r="V287" i="16"/>
  <c r="V230" i="16"/>
  <c r="V234" i="16"/>
  <c r="V232" i="16"/>
  <c r="V222" i="16"/>
  <c r="V228" i="16"/>
  <c r="V226" i="16"/>
  <c r="V262" i="16"/>
  <c r="V270" i="16"/>
  <c r="V267" i="16"/>
  <c r="V476" i="16"/>
  <c r="V480" i="16"/>
  <c r="V478" i="16"/>
  <c r="V470" i="16"/>
  <c r="V474" i="16"/>
  <c r="V472" i="16"/>
  <c r="V482" i="16"/>
  <c r="V486" i="16"/>
  <c r="V484" i="16"/>
  <c r="V231" i="16"/>
  <c r="V235" i="16"/>
  <c r="V233" i="16"/>
  <c r="V224" i="16"/>
  <c r="V229" i="16"/>
  <c r="V227" i="16"/>
  <c r="V265" i="16"/>
  <c r="V271" i="16"/>
  <c r="V268" i="16"/>
  <c r="V477" i="16"/>
  <c r="V481" i="16"/>
  <c r="V479" i="16"/>
  <c r="V471" i="16"/>
  <c r="V475" i="16"/>
  <c r="V473" i="16"/>
  <c r="V483" i="16"/>
  <c r="V487" i="16"/>
  <c r="V485" i="16"/>
  <c r="V67" i="16"/>
  <c r="V72" i="16"/>
  <c r="V70" i="16"/>
  <c r="V56" i="16"/>
  <c r="V66" i="16"/>
  <c r="V58" i="16"/>
  <c r="V92" i="16"/>
  <c r="V96" i="16"/>
  <c r="V94" i="16"/>
  <c r="V301" i="16"/>
  <c r="V306" i="16"/>
  <c r="V304" i="16"/>
  <c r="V278" i="16"/>
  <c r="V282" i="16"/>
  <c r="V280" i="16"/>
  <c r="V349" i="16"/>
  <c r="V354" i="16"/>
  <c r="V352" i="16"/>
  <c r="V69" i="16"/>
  <c r="V73" i="16"/>
  <c r="V71" i="16"/>
  <c r="V57" i="16"/>
  <c r="V68" i="16"/>
  <c r="V62" i="16"/>
  <c r="V93" i="16"/>
  <c r="V97" i="16"/>
  <c r="V95" i="16"/>
  <c r="V303" i="16"/>
  <c r="V307" i="16"/>
  <c r="V305" i="16"/>
  <c r="V279" i="16"/>
  <c r="V283" i="16"/>
  <c r="V281" i="16"/>
  <c r="V351" i="16"/>
  <c r="V357" i="16"/>
  <c r="V353" i="16"/>
  <c r="V98" i="16"/>
  <c r="V102" i="16"/>
  <c r="V100" i="16"/>
  <c r="V86" i="16"/>
  <c r="V90" i="16"/>
  <c r="V88" i="16"/>
  <c r="V116" i="16"/>
  <c r="V120" i="16"/>
  <c r="V118" i="16"/>
  <c r="V332" i="16"/>
  <c r="V336" i="16"/>
  <c r="V334" i="16"/>
  <c r="V325" i="16"/>
  <c r="V330" i="16"/>
  <c r="V328" i="16"/>
  <c r="V361" i="16"/>
  <c r="V366" i="16"/>
  <c r="V364" i="16"/>
  <c r="V99" i="16"/>
  <c r="V103" i="16"/>
  <c r="V101" i="16"/>
  <c r="V87" i="16"/>
  <c r="V91" i="16"/>
  <c r="V89" i="16"/>
  <c r="V117" i="16"/>
  <c r="V121" i="16"/>
  <c r="V119" i="16"/>
  <c r="V333" i="16"/>
  <c r="V337" i="16"/>
  <c r="V335" i="16"/>
  <c r="V327" i="16"/>
  <c r="V331" i="16"/>
  <c r="V329" i="16"/>
  <c r="V363" i="16"/>
  <c r="V367" i="16"/>
  <c r="V365" i="16"/>
  <c r="V320" i="16"/>
  <c r="V324" i="16"/>
  <c r="V321" i="16"/>
  <c r="V290" i="16"/>
  <c r="V299" i="16"/>
  <c r="V292" i="16"/>
  <c r="V355" i="16"/>
  <c r="V360" i="16"/>
  <c r="V356" i="16"/>
  <c r="V506" i="16"/>
  <c r="V510" i="16"/>
  <c r="V507" i="16"/>
  <c r="V498" i="16"/>
  <c r="V504" i="16"/>
  <c r="V500" i="16"/>
  <c r="V518" i="16"/>
  <c r="V522" i="16"/>
  <c r="V519" i="16"/>
  <c r="V322" i="16"/>
  <c r="V326" i="16"/>
  <c r="V323" i="16"/>
  <c r="V295" i="16"/>
  <c r="V302" i="16"/>
  <c r="V297" i="16"/>
  <c r="V358" i="16"/>
  <c r="V362" i="16"/>
  <c r="V359" i="16"/>
  <c r="V508" i="16"/>
  <c r="V511" i="16"/>
  <c r="V509" i="16"/>
  <c r="V502" i="16"/>
  <c r="V505" i="16"/>
  <c r="V503" i="16"/>
  <c r="V520" i="16"/>
  <c r="V523" i="16"/>
  <c r="V521" i="16"/>
  <c r="V110" i="16"/>
  <c r="V114" i="16"/>
  <c r="V111" i="16"/>
  <c r="V104" i="16"/>
  <c r="V108" i="16"/>
  <c r="V105" i="16"/>
  <c r="V134" i="16"/>
  <c r="V138" i="16"/>
  <c r="V135" i="16"/>
  <c r="V380" i="16"/>
  <c r="V384" i="16"/>
  <c r="V381" i="16"/>
  <c r="V374" i="16"/>
  <c r="V378" i="16"/>
  <c r="V375" i="16"/>
  <c r="V409" i="16"/>
  <c r="V414" i="16"/>
  <c r="V411" i="16"/>
  <c r="V112" i="16"/>
  <c r="V115" i="16"/>
  <c r="V113" i="16"/>
  <c r="V106" i="16"/>
  <c r="V109" i="16"/>
  <c r="V107" i="16"/>
  <c r="V136" i="16"/>
  <c r="V139" i="16"/>
  <c r="V137" i="16"/>
  <c r="V382" i="16"/>
  <c r="V385" i="16"/>
  <c r="V383" i="16"/>
  <c r="V376" i="16"/>
  <c r="V379" i="16"/>
  <c r="V377" i="16"/>
  <c r="V412" i="16"/>
  <c r="V415" i="16"/>
  <c r="V413" i="16"/>
  <c r="V50" i="16"/>
  <c r="V54" i="16"/>
  <c r="V51" i="16"/>
  <c r="V36" i="16"/>
  <c r="V41" i="16"/>
  <c r="V37" i="16"/>
  <c r="V80" i="16"/>
  <c r="V84" i="16"/>
  <c r="V81" i="16"/>
  <c r="V308" i="16"/>
  <c r="V314" i="16"/>
  <c r="V309" i="16"/>
  <c r="V288" i="16"/>
  <c r="V298" i="16"/>
  <c r="V291" i="16"/>
  <c r="V339" i="16"/>
  <c r="V346" i="16"/>
  <c r="V341" i="16"/>
  <c r="V52" i="16"/>
  <c r="V55" i="16"/>
  <c r="V53" i="16"/>
  <c r="V39" i="16"/>
  <c r="V42" i="16"/>
  <c r="V40" i="16"/>
  <c r="V82" i="16"/>
  <c r="V85" i="16"/>
  <c r="V83" i="16"/>
  <c r="V310" i="16"/>
  <c r="V316" i="16"/>
  <c r="V311" i="16"/>
  <c r="V294" i="16"/>
  <c r="V300" i="16"/>
  <c r="V296" i="16"/>
  <c r="V343" i="16"/>
  <c r="V347" i="16"/>
  <c r="V344" i="16"/>
  <c r="V272" i="16"/>
  <c r="V276" i="16"/>
  <c r="V274" i="16"/>
  <c r="V253" i="16"/>
  <c r="V258" i="16"/>
  <c r="V256" i="16"/>
  <c r="V312" i="16"/>
  <c r="V318" i="16"/>
  <c r="V315" i="16"/>
  <c r="V494" i="16"/>
  <c r="V499" i="16"/>
  <c r="V496" i="16"/>
  <c r="V488" i="16"/>
  <c r="V492" i="16"/>
  <c r="V490" i="16"/>
  <c r="V512" i="16"/>
  <c r="V516" i="16"/>
  <c r="V514" i="16"/>
  <c r="V273" i="16"/>
  <c r="V277" i="16"/>
  <c r="V275" i="16"/>
  <c r="V255" i="16"/>
  <c r="V259" i="16"/>
  <c r="V257" i="16"/>
  <c r="V313" i="16"/>
  <c r="V319" i="16"/>
  <c r="V317" i="16"/>
  <c r="V495" i="16"/>
  <c r="V501" i="16"/>
  <c r="V497" i="16"/>
  <c r="V489" i="16"/>
  <c r="V493" i="16"/>
  <c r="V491" i="16"/>
  <c r="V513" i="16"/>
  <c r="V517" i="16"/>
  <c r="V515" i="16"/>
  <c r="V126" i="16"/>
  <c r="V132" i="16"/>
  <c r="V129" i="16"/>
  <c r="V122" i="16"/>
  <c r="V127" i="16"/>
  <c r="V124" i="16"/>
  <c r="V140" i="16"/>
  <c r="V144" i="16"/>
  <c r="V142" i="16"/>
  <c r="V368" i="16"/>
  <c r="V372" i="16"/>
  <c r="V370" i="16"/>
  <c r="V338" i="16"/>
  <c r="V348" i="16"/>
  <c r="V342" i="16"/>
  <c r="V392" i="16"/>
  <c r="V396" i="16"/>
  <c r="V394" i="16"/>
  <c r="V128" i="16"/>
  <c r="V133" i="16"/>
  <c r="V131" i="16"/>
  <c r="V123" i="16"/>
  <c r="V130" i="16"/>
  <c r="V125" i="16"/>
  <c r="V141" i="16"/>
  <c r="V145" i="16"/>
  <c r="V143" i="16"/>
  <c r="V369" i="16"/>
  <c r="V373" i="16"/>
  <c r="V371" i="16"/>
  <c r="V340" i="16"/>
  <c r="V350" i="16"/>
  <c r="V345" i="16"/>
  <c r="V393" i="16"/>
  <c r="V397" i="16"/>
  <c r="V395" i="16"/>
  <c r="V152" i="16"/>
  <c r="V156" i="16"/>
  <c r="V154" i="16"/>
  <c r="V146" i="16"/>
  <c r="V150" i="16"/>
  <c r="V148" i="16"/>
  <c r="V158" i="16"/>
  <c r="V162" i="16"/>
  <c r="V160" i="16"/>
  <c r="V422" i="16"/>
  <c r="V426" i="16"/>
  <c r="V424" i="16"/>
  <c r="V416" i="16"/>
  <c r="V420" i="16"/>
  <c r="V418" i="16"/>
  <c r="V428" i="16"/>
  <c r="V432" i="16"/>
  <c r="V430" i="16"/>
  <c r="V153" i="16"/>
  <c r="V157" i="16"/>
  <c r="V155" i="16"/>
  <c r="V147" i="16"/>
  <c r="V151" i="16"/>
  <c r="V149" i="16"/>
  <c r="V159" i="16"/>
  <c r="V163" i="16"/>
  <c r="V161" i="16"/>
  <c r="V423" i="16"/>
  <c r="V427" i="16"/>
  <c r="V425" i="16"/>
  <c r="V417" i="16"/>
  <c r="V421" i="16"/>
  <c r="V419" i="16"/>
  <c r="V429" i="16"/>
  <c r="V433" i="16"/>
  <c r="V431" i="16"/>
  <c r="V398" i="16"/>
  <c r="V402" i="16"/>
  <c r="V399" i="16"/>
  <c r="V386" i="16"/>
  <c r="V390" i="16"/>
  <c r="V387" i="16"/>
  <c r="V404" i="16"/>
  <c r="V408" i="16"/>
  <c r="V405" i="16"/>
  <c r="V530" i="16"/>
  <c r="V534" i="16"/>
  <c r="V532" i="16"/>
  <c r="V525" i="16"/>
  <c r="V529" i="16"/>
  <c r="V527" i="16"/>
  <c r="V537" i="16"/>
  <c r="V541" i="16"/>
  <c r="V539" i="16"/>
  <c r="V400" i="16"/>
  <c r="V403" i="16"/>
  <c r="V401" i="16"/>
  <c r="V388" i="16"/>
  <c r="V391" i="16"/>
  <c r="V389" i="16"/>
  <c r="V406" i="16"/>
  <c r="V410" i="16"/>
  <c r="V407" i="16"/>
  <c r="V531" i="16"/>
  <c r="V535" i="16"/>
  <c r="V533" i="16"/>
  <c r="V524" i="16"/>
  <c r="V528" i="16"/>
  <c r="V526" i="16"/>
  <c r="V536" i="16"/>
  <c r="V540" i="16"/>
  <c r="V538" i="16"/>
  <c r="V170" i="16"/>
  <c r="V174" i="16"/>
  <c r="V171" i="16"/>
  <c r="V164" i="16"/>
  <c r="V168" i="16"/>
  <c r="V165" i="16"/>
  <c r="V188" i="16"/>
  <c r="V192" i="16"/>
  <c r="V189" i="16"/>
  <c r="V440" i="16"/>
  <c r="V444" i="16"/>
  <c r="V441" i="16"/>
  <c r="V434" i="16"/>
  <c r="V438" i="16"/>
  <c r="V435" i="16"/>
  <c r="V447" i="16"/>
  <c r="V453" i="16"/>
  <c r="V448" i="16"/>
  <c r="V172" i="16"/>
  <c r="V175" i="16"/>
  <c r="V173" i="16"/>
  <c r="V166" i="16"/>
  <c r="V169" i="16"/>
  <c r="V167" i="16"/>
  <c r="V190" i="16"/>
  <c r="V193" i="16"/>
  <c r="V191" i="16"/>
  <c r="V442" i="16"/>
  <c r="V445" i="16"/>
  <c r="V443" i="16"/>
  <c r="V436" i="16"/>
  <c r="V439" i="16"/>
  <c r="V437" i="16"/>
  <c r="V450" i="16"/>
  <c r="V455" i="16"/>
  <c r="V451" i="16"/>
  <c r="V22" i="16"/>
  <c r="V25" i="16"/>
  <c r="V23" i="16"/>
  <c r="V4" i="16"/>
  <c r="V7" i="16"/>
  <c r="V5" i="16"/>
  <c r="V27" i="16"/>
  <c r="V30" i="16"/>
  <c r="V29" i="16"/>
  <c r="V218" i="16"/>
  <c r="V223" i="16"/>
  <c r="V219" i="16"/>
  <c r="V206" i="16"/>
  <c r="V210" i="16"/>
  <c r="V207" i="16"/>
  <c r="V236" i="16"/>
  <c r="V240" i="16"/>
  <c r="V237" i="16"/>
  <c r="V20" i="16"/>
  <c r="V24" i="16"/>
  <c r="V21" i="16"/>
  <c r="V2" i="16"/>
  <c r="V6" i="16"/>
  <c r="V3" i="16"/>
  <c r="V26" i="16"/>
  <c r="V31" i="16"/>
  <c r="V28" i="16"/>
  <c r="V220" i="16"/>
  <c r="V225" i="16"/>
  <c r="V221" i="16"/>
  <c r="V208" i="16"/>
  <c r="V211" i="16"/>
  <c r="V209" i="16"/>
  <c r="V238" i="16"/>
  <c r="V241" i="16"/>
  <c r="V239" i="16"/>
  <c r="V182" i="16"/>
  <c r="V186" i="16"/>
  <c r="V184" i="16"/>
  <c r="V176" i="16"/>
  <c r="V179" i="16"/>
  <c r="V177" i="16"/>
  <c r="V194" i="16"/>
  <c r="V198" i="16"/>
  <c r="V195" i="16"/>
  <c r="V458" i="16"/>
  <c r="V462" i="16"/>
  <c r="V460" i="16"/>
  <c r="V446" i="16"/>
  <c r="V456" i="16"/>
  <c r="V452" i="16"/>
  <c r="V464" i="16"/>
  <c r="V468" i="16"/>
  <c r="V465" i="16"/>
  <c r="V183" i="16"/>
  <c r="V187" i="16"/>
  <c r="V185" i="16"/>
  <c r="V178" i="16"/>
  <c r="V181" i="16"/>
  <c r="V180" i="16"/>
  <c r="V196" i="16"/>
  <c r="V199" i="16"/>
  <c r="V197" i="16"/>
  <c r="V459" i="16"/>
  <c r="V463" i="16"/>
  <c r="V461" i="16"/>
  <c r="V449" i="16"/>
  <c r="V457" i="16"/>
  <c r="V454" i="16"/>
  <c r="V466" i="16"/>
  <c r="V469" i="16"/>
  <c r="V467" i="16"/>
  <c r="V11" i="16"/>
  <c r="V18" i="16"/>
  <c r="V14" i="16"/>
  <c r="V8" i="16"/>
  <c r="V16" i="16"/>
  <c r="V10" i="16"/>
  <c r="V32" i="16"/>
  <c r="V35" i="16"/>
  <c r="V33" i="16"/>
  <c r="V212" i="16"/>
  <c r="V216" i="16"/>
  <c r="V214" i="16"/>
  <c r="V200" i="16"/>
  <c r="V204" i="16"/>
  <c r="V202" i="16"/>
  <c r="V242" i="16"/>
  <c r="V245" i="16"/>
  <c r="V243" i="16"/>
  <c r="V13" i="16"/>
  <c r="V19" i="16"/>
  <c r="V15" i="16"/>
  <c r="V9" i="16"/>
  <c r="V17" i="16"/>
  <c r="V12" i="16"/>
  <c r="V34" i="16"/>
  <c r="V43" i="16"/>
  <c r="V38" i="16"/>
  <c r="V213" i="16"/>
  <c r="V217" i="16"/>
  <c r="V215" i="16"/>
  <c r="V201" i="16"/>
  <c r="V205" i="16"/>
  <c r="V203" i="16"/>
  <c r="V244" i="16"/>
  <c r="V247" i="16"/>
  <c r="V246" i="16"/>
  <c r="U59" i="16"/>
  <c r="U63" i="16"/>
  <c r="U60" i="16"/>
  <c r="U44" i="16"/>
  <c r="U47" i="16"/>
  <c r="U45" i="16"/>
  <c r="U74" i="16"/>
  <c r="U78" i="16"/>
  <c r="U75" i="16"/>
  <c r="U260" i="16"/>
  <c r="U264" i="16"/>
  <c r="U261" i="16"/>
  <c r="U248" i="16"/>
  <c r="U251" i="16"/>
  <c r="U249" i="16"/>
  <c r="U284" i="16"/>
  <c r="U289" i="16"/>
  <c r="U285" i="16"/>
  <c r="U61" i="16"/>
  <c r="U65" i="16"/>
  <c r="U64" i="16"/>
  <c r="U46" i="16"/>
  <c r="U49" i="16"/>
  <c r="U48" i="16"/>
  <c r="U76" i="16"/>
  <c r="U79" i="16"/>
  <c r="U77" i="16"/>
  <c r="U263" i="16"/>
  <c r="U269" i="16"/>
  <c r="U266" i="16"/>
  <c r="U250" i="16"/>
  <c r="U254" i="16"/>
  <c r="U252" i="16"/>
  <c r="U286" i="16"/>
  <c r="U293" i="16"/>
  <c r="U287" i="16"/>
  <c r="U230" i="16"/>
  <c r="U234" i="16"/>
  <c r="U232" i="16"/>
  <c r="U222" i="16"/>
  <c r="U228" i="16"/>
  <c r="U226" i="16"/>
  <c r="U262" i="16"/>
  <c r="U270" i="16"/>
  <c r="U267" i="16"/>
  <c r="U476" i="16"/>
  <c r="U480" i="16"/>
  <c r="U478" i="16"/>
  <c r="U470" i="16"/>
  <c r="U474" i="16"/>
  <c r="U472" i="16"/>
  <c r="U482" i="16"/>
  <c r="U486" i="16"/>
  <c r="U484" i="16"/>
  <c r="U231" i="16"/>
  <c r="U235" i="16"/>
  <c r="U233" i="16"/>
  <c r="U224" i="16"/>
  <c r="U229" i="16"/>
  <c r="U227" i="16"/>
  <c r="U265" i="16"/>
  <c r="U271" i="16"/>
  <c r="U268" i="16"/>
  <c r="U477" i="16"/>
  <c r="U481" i="16"/>
  <c r="U479" i="16"/>
  <c r="U471" i="16"/>
  <c r="U475" i="16"/>
  <c r="U473" i="16"/>
  <c r="U483" i="16"/>
  <c r="U487" i="16"/>
  <c r="U485" i="16"/>
  <c r="U67" i="16"/>
  <c r="U72" i="16"/>
  <c r="U70" i="16"/>
  <c r="U56" i="16"/>
  <c r="U66" i="16"/>
  <c r="U58" i="16"/>
  <c r="U92" i="16"/>
  <c r="U96" i="16"/>
  <c r="U94" i="16"/>
  <c r="U301" i="16"/>
  <c r="U306" i="16"/>
  <c r="U304" i="16"/>
  <c r="U278" i="16"/>
  <c r="U282" i="16"/>
  <c r="U280" i="16"/>
  <c r="U349" i="16"/>
  <c r="U354" i="16"/>
  <c r="U352" i="16"/>
  <c r="U69" i="16"/>
  <c r="U73" i="16"/>
  <c r="U71" i="16"/>
  <c r="U57" i="16"/>
  <c r="U68" i="16"/>
  <c r="U62" i="16"/>
  <c r="U93" i="16"/>
  <c r="U97" i="16"/>
  <c r="U95" i="16"/>
  <c r="U303" i="16"/>
  <c r="U307" i="16"/>
  <c r="U305" i="16"/>
  <c r="U279" i="16"/>
  <c r="U283" i="16"/>
  <c r="U281" i="16"/>
  <c r="U351" i="16"/>
  <c r="U357" i="16"/>
  <c r="U353" i="16"/>
  <c r="U98" i="16"/>
  <c r="U102" i="16"/>
  <c r="U100" i="16"/>
  <c r="U86" i="16"/>
  <c r="U90" i="16"/>
  <c r="U88" i="16"/>
  <c r="U116" i="16"/>
  <c r="U120" i="16"/>
  <c r="U118" i="16"/>
  <c r="U332" i="16"/>
  <c r="U336" i="16"/>
  <c r="U334" i="16"/>
  <c r="U325" i="16"/>
  <c r="U330" i="16"/>
  <c r="U328" i="16"/>
  <c r="U361" i="16"/>
  <c r="U366" i="16"/>
  <c r="U364" i="16"/>
  <c r="U99" i="16"/>
  <c r="U103" i="16"/>
  <c r="U101" i="16"/>
  <c r="U87" i="16"/>
  <c r="U91" i="16"/>
  <c r="U89" i="16"/>
  <c r="U117" i="16"/>
  <c r="U121" i="16"/>
  <c r="U119" i="16"/>
  <c r="U333" i="16"/>
  <c r="U337" i="16"/>
  <c r="U335" i="16"/>
  <c r="U327" i="16"/>
  <c r="U331" i="16"/>
  <c r="U329" i="16"/>
  <c r="U363" i="16"/>
  <c r="U367" i="16"/>
  <c r="U365" i="16"/>
  <c r="U320" i="16"/>
  <c r="U324" i="16"/>
  <c r="U321" i="16"/>
  <c r="U290" i="16"/>
  <c r="U299" i="16"/>
  <c r="U292" i="16"/>
  <c r="U355" i="16"/>
  <c r="U360" i="16"/>
  <c r="U356" i="16"/>
  <c r="U506" i="16"/>
  <c r="U510" i="16"/>
  <c r="U507" i="16"/>
  <c r="U498" i="16"/>
  <c r="U504" i="16"/>
  <c r="U500" i="16"/>
  <c r="U518" i="16"/>
  <c r="U522" i="16"/>
  <c r="U519" i="16"/>
  <c r="U322" i="16"/>
  <c r="U326" i="16"/>
  <c r="U323" i="16"/>
  <c r="U295" i="16"/>
  <c r="U302" i="16"/>
  <c r="U297" i="16"/>
  <c r="U358" i="16"/>
  <c r="U362" i="16"/>
  <c r="U359" i="16"/>
  <c r="U508" i="16"/>
  <c r="U511" i="16"/>
  <c r="U509" i="16"/>
  <c r="U502" i="16"/>
  <c r="U505" i="16"/>
  <c r="U503" i="16"/>
  <c r="U520" i="16"/>
  <c r="U523" i="16"/>
  <c r="U521" i="16"/>
  <c r="U110" i="16"/>
  <c r="U114" i="16"/>
  <c r="U111" i="16"/>
  <c r="U104" i="16"/>
  <c r="U108" i="16"/>
  <c r="U105" i="16"/>
  <c r="U134" i="16"/>
  <c r="U138" i="16"/>
  <c r="U135" i="16"/>
  <c r="U380" i="16"/>
  <c r="U384" i="16"/>
  <c r="U381" i="16"/>
  <c r="U374" i="16"/>
  <c r="U378" i="16"/>
  <c r="U375" i="16"/>
  <c r="U409" i="16"/>
  <c r="U414" i="16"/>
  <c r="U411" i="16"/>
  <c r="U112" i="16"/>
  <c r="U115" i="16"/>
  <c r="U113" i="16"/>
  <c r="U106" i="16"/>
  <c r="U109" i="16"/>
  <c r="U107" i="16"/>
  <c r="U136" i="16"/>
  <c r="U139" i="16"/>
  <c r="U137" i="16"/>
  <c r="U382" i="16"/>
  <c r="U385" i="16"/>
  <c r="U383" i="16"/>
  <c r="U376" i="16"/>
  <c r="U379" i="16"/>
  <c r="U377" i="16"/>
  <c r="U412" i="16"/>
  <c r="U415" i="16"/>
  <c r="U413" i="16"/>
  <c r="U50" i="16"/>
  <c r="U54" i="16"/>
  <c r="U51" i="16"/>
  <c r="U36" i="16"/>
  <c r="U41" i="16"/>
  <c r="U37" i="16"/>
  <c r="U80" i="16"/>
  <c r="U84" i="16"/>
  <c r="U81" i="16"/>
  <c r="U308" i="16"/>
  <c r="U314" i="16"/>
  <c r="U309" i="16"/>
  <c r="U288" i="16"/>
  <c r="U298" i="16"/>
  <c r="U291" i="16"/>
  <c r="U339" i="16"/>
  <c r="U346" i="16"/>
  <c r="U341" i="16"/>
  <c r="U52" i="16"/>
  <c r="U55" i="16"/>
  <c r="U53" i="16"/>
  <c r="U39" i="16"/>
  <c r="U42" i="16"/>
  <c r="U40" i="16"/>
  <c r="U82" i="16"/>
  <c r="U85" i="16"/>
  <c r="U83" i="16"/>
  <c r="U310" i="16"/>
  <c r="U316" i="16"/>
  <c r="U311" i="16"/>
  <c r="U294" i="16"/>
  <c r="U300" i="16"/>
  <c r="U296" i="16"/>
  <c r="U343" i="16"/>
  <c r="U347" i="16"/>
  <c r="U344" i="16"/>
  <c r="U272" i="16"/>
  <c r="U276" i="16"/>
  <c r="U274" i="16"/>
  <c r="U253" i="16"/>
  <c r="U258" i="16"/>
  <c r="U256" i="16"/>
  <c r="U312" i="16"/>
  <c r="U318" i="16"/>
  <c r="U315" i="16"/>
  <c r="U494" i="16"/>
  <c r="U499" i="16"/>
  <c r="U496" i="16"/>
  <c r="U488" i="16"/>
  <c r="U492" i="16"/>
  <c r="U490" i="16"/>
  <c r="U512" i="16"/>
  <c r="U516" i="16"/>
  <c r="U514" i="16"/>
  <c r="U273" i="16"/>
  <c r="U277" i="16"/>
  <c r="U275" i="16"/>
  <c r="U255" i="16"/>
  <c r="U259" i="16"/>
  <c r="U257" i="16"/>
  <c r="U313" i="16"/>
  <c r="U319" i="16"/>
  <c r="U317" i="16"/>
  <c r="U495" i="16"/>
  <c r="U501" i="16"/>
  <c r="U497" i="16"/>
  <c r="U489" i="16"/>
  <c r="U493" i="16"/>
  <c r="U491" i="16"/>
  <c r="U513" i="16"/>
  <c r="U517" i="16"/>
  <c r="U515" i="16"/>
  <c r="U126" i="16"/>
  <c r="U132" i="16"/>
  <c r="U129" i="16"/>
  <c r="U122" i="16"/>
  <c r="U127" i="16"/>
  <c r="U124" i="16"/>
  <c r="U140" i="16"/>
  <c r="U144" i="16"/>
  <c r="U142" i="16"/>
  <c r="U368" i="16"/>
  <c r="U372" i="16"/>
  <c r="U370" i="16"/>
  <c r="U338" i="16"/>
  <c r="U348" i="16"/>
  <c r="U342" i="16"/>
  <c r="U392" i="16"/>
  <c r="U396" i="16"/>
  <c r="U394" i="16"/>
  <c r="U128" i="16"/>
  <c r="U133" i="16"/>
  <c r="U131" i="16"/>
  <c r="U123" i="16"/>
  <c r="U130" i="16"/>
  <c r="U125" i="16"/>
  <c r="U141" i="16"/>
  <c r="U145" i="16"/>
  <c r="U143" i="16"/>
  <c r="U369" i="16"/>
  <c r="U373" i="16"/>
  <c r="U371" i="16"/>
  <c r="U340" i="16"/>
  <c r="U350" i="16"/>
  <c r="U345" i="16"/>
  <c r="U393" i="16"/>
  <c r="U397" i="16"/>
  <c r="U395" i="16"/>
  <c r="U152" i="16"/>
  <c r="U156" i="16"/>
  <c r="U154" i="16"/>
  <c r="U146" i="16"/>
  <c r="U150" i="16"/>
  <c r="U148" i="16"/>
  <c r="U158" i="16"/>
  <c r="U162" i="16"/>
  <c r="U160" i="16"/>
  <c r="U422" i="16"/>
  <c r="U426" i="16"/>
  <c r="U424" i="16"/>
  <c r="U416" i="16"/>
  <c r="U420" i="16"/>
  <c r="U418" i="16"/>
  <c r="U428" i="16"/>
  <c r="U432" i="16"/>
  <c r="U430" i="16"/>
  <c r="U153" i="16"/>
  <c r="U157" i="16"/>
  <c r="U155" i="16"/>
  <c r="U147" i="16"/>
  <c r="U151" i="16"/>
  <c r="U149" i="16"/>
  <c r="U159" i="16"/>
  <c r="U163" i="16"/>
  <c r="U161" i="16"/>
  <c r="U423" i="16"/>
  <c r="U427" i="16"/>
  <c r="U425" i="16"/>
  <c r="U417" i="16"/>
  <c r="U421" i="16"/>
  <c r="U419" i="16"/>
  <c r="U429" i="16"/>
  <c r="U433" i="16"/>
  <c r="U431" i="16"/>
  <c r="U398" i="16"/>
  <c r="U402" i="16"/>
  <c r="U399" i="16"/>
  <c r="U386" i="16"/>
  <c r="U390" i="16"/>
  <c r="U387" i="16"/>
  <c r="U404" i="16"/>
  <c r="U408" i="16"/>
  <c r="U405" i="16"/>
  <c r="U530" i="16"/>
  <c r="U534" i="16"/>
  <c r="U532" i="16"/>
  <c r="U525" i="16"/>
  <c r="U529" i="16"/>
  <c r="U527" i="16"/>
  <c r="U537" i="16"/>
  <c r="U541" i="16"/>
  <c r="U539" i="16"/>
  <c r="U400" i="16"/>
  <c r="U403" i="16"/>
  <c r="U401" i="16"/>
  <c r="U388" i="16"/>
  <c r="U391" i="16"/>
  <c r="U389" i="16"/>
  <c r="U406" i="16"/>
  <c r="U410" i="16"/>
  <c r="U407" i="16"/>
  <c r="U531" i="16"/>
  <c r="U535" i="16"/>
  <c r="U533" i="16"/>
  <c r="U524" i="16"/>
  <c r="U528" i="16"/>
  <c r="U526" i="16"/>
  <c r="U536" i="16"/>
  <c r="U540" i="16"/>
  <c r="U538" i="16"/>
  <c r="U170" i="16"/>
  <c r="U174" i="16"/>
  <c r="U171" i="16"/>
  <c r="U164" i="16"/>
  <c r="U168" i="16"/>
  <c r="U165" i="16"/>
  <c r="U188" i="16"/>
  <c r="U192" i="16"/>
  <c r="U189" i="16"/>
  <c r="U440" i="16"/>
  <c r="U444" i="16"/>
  <c r="U441" i="16"/>
  <c r="U434" i="16"/>
  <c r="U438" i="16"/>
  <c r="U435" i="16"/>
  <c r="U447" i="16"/>
  <c r="U453" i="16"/>
  <c r="U448" i="16"/>
  <c r="U172" i="16"/>
  <c r="U175" i="16"/>
  <c r="U173" i="16"/>
  <c r="U166" i="16"/>
  <c r="U169" i="16"/>
  <c r="U167" i="16"/>
  <c r="U190" i="16"/>
  <c r="U193" i="16"/>
  <c r="U191" i="16"/>
  <c r="U442" i="16"/>
  <c r="U445" i="16"/>
  <c r="U443" i="16"/>
  <c r="U436" i="16"/>
  <c r="U439" i="16"/>
  <c r="U437" i="16"/>
  <c r="U450" i="16"/>
  <c r="U455" i="16"/>
  <c r="U451" i="16"/>
  <c r="U22" i="16"/>
  <c r="U25" i="16"/>
  <c r="U23" i="16"/>
  <c r="U4" i="16"/>
  <c r="U7" i="16"/>
  <c r="U5" i="16"/>
  <c r="U27" i="16"/>
  <c r="U30" i="16"/>
  <c r="U29" i="16"/>
  <c r="U218" i="16"/>
  <c r="U223" i="16"/>
  <c r="U219" i="16"/>
  <c r="U206" i="16"/>
  <c r="U210" i="16"/>
  <c r="U207" i="16"/>
  <c r="U236" i="16"/>
  <c r="U240" i="16"/>
  <c r="U237" i="16"/>
  <c r="U20" i="16"/>
  <c r="U24" i="16"/>
  <c r="U21" i="16"/>
  <c r="U2" i="16"/>
  <c r="B21" i="8" s="1"/>
  <c r="U6" i="16"/>
  <c r="U3" i="16"/>
  <c r="U26" i="16"/>
  <c r="U31" i="16"/>
  <c r="U28" i="16"/>
  <c r="U220" i="16"/>
  <c r="U225" i="16"/>
  <c r="U221" i="16"/>
  <c r="U208" i="16"/>
  <c r="U211" i="16"/>
  <c r="U209" i="16"/>
  <c r="U238" i="16"/>
  <c r="U241" i="16"/>
  <c r="U239" i="16"/>
  <c r="U182" i="16"/>
  <c r="U186" i="16"/>
  <c r="U184" i="16"/>
  <c r="U176" i="16"/>
  <c r="U179" i="16"/>
  <c r="U177" i="16"/>
  <c r="U194" i="16"/>
  <c r="U198" i="16"/>
  <c r="U195" i="16"/>
  <c r="U458" i="16"/>
  <c r="U462" i="16"/>
  <c r="U460" i="16"/>
  <c r="U446" i="16"/>
  <c r="U456" i="16"/>
  <c r="U452" i="16"/>
  <c r="U464" i="16"/>
  <c r="U468" i="16"/>
  <c r="U465" i="16"/>
  <c r="U183" i="16"/>
  <c r="U187" i="16"/>
  <c r="U185" i="16"/>
  <c r="U178" i="16"/>
  <c r="U181" i="16"/>
  <c r="U180" i="16"/>
  <c r="U196" i="16"/>
  <c r="U199" i="16"/>
  <c r="U197" i="16"/>
  <c r="U459" i="16"/>
  <c r="U463" i="16"/>
  <c r="U461" i="16"/>
  <c r="U449" i="16"/>
  <c r="U457" i="16"/>
  <c r="U454" i="16"/>
  <c r="U466" i="16"/>
  <c r="U469" i="16"/>
  <c r="U467" i="16"/>
  <c r="U11" i="16"/>
  <c r="U18" i="16"/>
  <c r="U14" i="16"/>
  <c r="U8" i="16"/>
  <c r="U16" i="16"/>
  <c r="U10" i="16"/>
  <c r="U32" i="16"/>
  <c r="U35" i="16"/>
  <c r="U33" i="16"/>
  <c r="U212" i="16"/>
  <c r="U216" i="16"/>
  <c r="U214" i="16"/>
  <c r="U200" i="16"/>
  <c r="U204" i="16"/>
  <c r="U202" i="16"/>
  <c r="U242" i="16"/>
  <c r="U245" i="16"/>
  <c r="U243" i="16"/>
  <c r="U13" i="16"/>
  <c r="U19" i="16"/>
  <c r="U15" i="16"/>
  <c r="U9" i="16"/>
  <c r="U17" i="16"/>
  <c r="U12" i="16"/>
  <c r="U34" i="16"/>
  <c r="U43" i="16"/>
  <c r="U38" i="16"/>
  <c r="U213" i="16"/>
  <c r="U217" i="16"/>
  <c r="U215" i="16"/>
  <c r="U201" i="16"/>
  <c r="U205" i="16"/>
  <c r="U203" i="16"/>
  <c r="U244" i="16"/>
  <c r="U247" i="16"/>
  <c r="U246" i="16"/>
  <c r="W38" i="17"/>
  <c r="W40" i="17"/>
  <c r="W39" i="17"/>
  <c r="W49" i="17"/>
  <c r="W52" i="17"/>
  <c r="W51" i="17"/>
  <c r="W62" i="17"/>
  <c r="W64" i="17"/>
  <c r="W63" i="17"/>
  <c r="W41" i="17"/>
  <c r="W43" i="17"/>
  <c r="W42" i="17"/>
  <c r="W53" i="17"/>
  <c r="W55" i="17"/>
  <c r="W54" i="17"/>
  <c r="W65" i="17"/>
  <c r="W67" i="17"/>
  <c r="W66" i="17"/>
  <c r="W44" i="17"/>
  <c r="W47" i="17"/>
  <c r="W45" i="17"/>
  <c r="W56" i="17"/>
  <c r="W59" i="17"/>
  <c r="W57" i="17"/>
  <c r="W68" i="17"/>
  <c r="W70" i="17"/>
  <c r="W69" i="17"/>
  <c r="W46" i="17"/>
  <c r="W50" i="17"/>
  <c r="W48" i="17"/>
  <c r="W58" i="17"/>
  <c r="W61" i="17"/>
  <c r="W60" i="17"/>
  <c r="W71" i="17"/>
  <c r="W73" i="17"/>
  <c r="W72" i="17"/>
  <c r="W362" i="17"/>
  <c r="W365" i="17"/>
  <c r="W363" i="17"/>
  <c r="W374" i="17"/>
  <c r="W377" i="17"/>
  <c r="W375" i="17"/>
  <c r="W410" i="17"/>
  <c r="W413" i="17"/>
  <c r="W411" i="17"/>
  <c r="W364" i="17"/>
  <c r="W368" i="17"/>
  <c r="W366" i="17"/>
  <c r="W376" i="17"/>
  <c r="W380" i="17"/>
  <c r="W378" i="17"/>
  <c r="W412" i="17"/>
  <c r="W416" i="17"/>
  <c r="W414" i="17"/>
  <c r="W367" i="17"/>
  <c r="W371" i="17"/>
  <c r="W369" i="17"/>
  <c r="W379" i="17"/>
  <c r="W383" i="17"/>
  <c r="W381" i="17"/>
  <c r="W415" i="17"/>
  <c r="W419" i="17"/>
  <c r="W417" i="17"/>
  <c r="W370" i="17"/>
  <c r="W373" i="17"/>
  <c r="W372" i="17"/>
  <c r="W382" i="17"/>
  <c r="W385" i="17"/>
  <c r="W384" i="17"/>
  <c r="W418" i="17"/>
  <c r="W421" i="17"/>
  <c r="W420" i="17"/>
  <c r="W206" i="17"/>
  <c r="W209" i="17"/>
  <c r="W207" i="17"/>
  <c r="W218" i="17"/>
  <c r="W221" i="17"/>
  <c r="W219" i="17"/>
  <c r="W242" i="17"/>
  <c r="W245" i="17"/>
  <c r="W243" i="17"/>
  <c r="W208" i="17"/>
  <c r="W212" i="17"/>
  <c r="W210" i="17"/>
  <c r="W220" i="17"/>
  <c r="W224" i="17"/>
  <c r="W222" i="17"/>
  <c r="W244" i="17"/>
  <c r="W248" i="17"/>
  <c r="W246" i="17"/>
  <c r="W211" i="17"/>
  <c r="W215" i="17"/>
  <c r="W213" i="17"/>
  <c r="W223" i="17"/>
  <c r="W227" i="17"/>
  <c r="W225" i="17"/>
  <c r="W247" i="17"/>
  <c r="W251" i="17"/>
  <c r="W249" i="17"/>
  <c r="W214" i="17"/>
  <c r="W217" i="17"/>
  <c r="W216" i="17"/>
  <c r="W226" i="17"/>
  <c r="W229" i="17"/>
  <c r="W228" i="17"/>
  <c r="W250" i="17"/>
  <c r="W253" i="17"/>
  <c r="W252" i="17"/>
  <c r="W74" i="17"/>
  <c r="W77" i="17"/>
  <c r="W75" i="17"/>
  <c r="W86" i="17"/>
  <c r="W89" i="17"/>
  <c r="W87" i="17"/>
  <c r="W98" i="17"/>
  <c r="W100" i="17"/>
  <c r="W99" i="17"/>
  <c r="W76" i="17"/>
  <c r="W80" i="17"/>
  <c r="W78" i="17"/>
  <c r="W88" i="17"/>
  <c r="W92" i="17"/>
  <c r="W90" i="17"/>
  <c r="W101" i="17"/>
  <c r="W104" i="17"/>
  <c r="W102" i="17"/>
  <c r="W79" i="17"/>
  <c r="W83" i="17"/>
  <c r="W81" i="17"/>
  <c r="W91" i="17"/>
  <c r="W95" i="17"/>
  <c r="W93" i="17"/>
  <c r="W103" i="17"/>
  <c r="W106" i="17"/>
  <c r="W105" i="17"/>
  <c r="W82" i="17"/>
  <c r="W85" i="17"/>
  <c r="W84" i="17"/>
  <c r="W94" i="17"/>
  <c r="W97" i="17"/>
  <c r="W96" i="17"/>
  <c r="W107" i="17"/>
  <c r="W109" i="17"/>
  <c r="W108" i="17"/>
  <c r="W422" i="17"/>
  <c r="W424" i="17"/>
  <c r="W423" i="17"/>
  <c r="W434" i="17"/>
  <c r="W436" i="17"/>
  <c r="W435" i="17"/>
  <c r="W458" i="17"/>
  <c r="W460" i="17"/>
  <c r="W459" i="17"/>
  <c r="W425" i="17"/>
  <c r="W428" i="17"/>
  <c r="W426" i="17"/>
  <c r="W437" i="17"/>
  <c r="W440" i="17"/>
  <c r="W438" i="17"/>
  <c r="W461" i="17"/>
  <c r="W464" i="17"/>
  <c r="W462" i="17"/>
  <c r="W427" i="17"/>
  <c r="W430" i="17"/>
  <c r="W429" i="17"/>
  <c r="W439" i="17"/>
  <c r="W442" i="17"/>
  <c r="W441" i="17"/>
  <c r="W463" i="17"/>
  <c r="W466" i="17"/>
  <c r="W465" i="17"/>
  <c r="W431" i="17"/>
  <c r="W433" i="17"/>
  <c r="W432" i="17"/>
  <c r="W443" i="17"/>
  <c r="W445" i="17"/>
  <c r="W444" i="17"/>
  <c r="W467" i="17"/>
  <c r="W469" i="17"/>
  <c r="W468" i="17"/>
  <c r="W254" i="17"/>
  <c r="W256" i="17"/>
  <c r="W255" i="17"/>
  <c r="W266" i="17"/>
  <c r="W268" i="17"/>
  <c r="W267" i="17"/>
  <c r="W278" i="17"/>
  <c r="W280" i="17"/>
  <c r="W279" i="17"/>
  <c r="W257" i="17"/>
  <c r="W260" i="17"/>
  <c r="W258" i="17"/>
  <c r="W269" i="17"/>
  <c r="W272" i="17"/>
  <c r="W270" i="17"/>
  <c r="W281" i="17"/>
  <c r="W284" i="17"/>
  <c r="W282" i="17"/>
  <c r="W259" i="17"/>
  <c r="W262" i="17"/>
  <c r="W261" i="17"/>
  <c r="W271" i="17"/>
  <c r="W274" i="17"/>
  <c r="W273" i="17"/>
  <c r="W283" i="17"/>
  <c r="W286" i="17"/>
  <c r="W285" i="17"/>
  <c r="W263" i="17"/>
  <c r="W265" i="17"/>
  <c r="W264" i="17"/>
  <c r="W275" i="17"/>
  <c r="W277" i="17"/>
  <c r="W276" i="17"/>
  <c r="W287" i="17"/>
  <c r="W289" i="17"/>
  <c r="W288" i="17"/>
  <c r="W110" i="17"/>
  <c r="W112" i="17"/>
  <c r="W111" i="17"/>
  <c r="W122" i="17"/>
  <c r="W124" i="17"/>
  <c r="W123" i="17"/>
  <c r="W134" i="17"/>
  <c r="W136" i="17"/>
  <c r="W135" i="17"/>
  <c r="W113" i="17"/>
  <c r="W115" i="17"/>
  <c r="W114" i="17"/>
  <c r="W125" i="17"/>
  <c r="W127" i="17"/>
  <c r="W126" i="17"/>
  <c r="W137" i="17"/>
  <c r="W139" i="17"/>
  <c r="W138" i="17"/>
  <c r="W116" i="17"/>
  <c r="W118" i="17"/>
  <c r="W117" i="17"/>
  <c r="W128" i="17"/>
  <c r="W130" i="17"/>
  <c r="W129" i="17"/>
  <c r="W140" i="17"/>
  <c r="W142" i="17"/>
  <c r="W141" i="17"/>
  <c r="W119" i="17"/>
  <c r="W121" i="17"/>
  <c r="W120" i="17"/>
  <c r="W131" i="17"/>
  <c r="W133" i="17"/>
  <c r="W132" i="17"/>
  <c r="W143" i="17"/>
  <c r="W145" i="17"/>
  <c r="W144" i="17"/>
  <c r="W470" i="17"/>
  <c r="W473" i="17"/>
  <c r="W471" i="17"/>
  <c r="W482" i="17"/>
  <c r="W485" i="17"/>
  <c r="W483" i="17"/>
  <c r="W494" i="17"/>
  <c r="W497" i="17"/>
  <c r="W495" i="17"/>
  <c r="W472" i="17"/>
  <c r="W476" i="17"/>
  <c r="W474" i="17"/>
  <c r="W484" i="17"/>
  <c r="W488" i="17"/>
  <c r="W486" i="17"/>
  <c r="W496" i="17"/>
  <c r="W500" i="17"/>
  <c r="W498" i="17"/>
  <c r="W475" i="17"/>
  <c r="W479" i="17"/>
  <c r="W477" i="17"/>
  <c r="W487" i="17"/>
  <c r="W491" i="17"/>
  <c r="W489" i="17"/>
  <c r="W499" i="17"/>
  <c r="W503" i="17"/>
  <c r="W501" i="17"/>
  <c r="W478" i="17"/>
  <c r="W481" i="17"/>
  <c r="W480" i="17"/>
  <c r="W490" i="17"/>
  <c r="W493" i="17"/>
  <c r="W492" i="17"/>
  <c r="W502" i="17"/>
  <c r="W505" i="17"/>
  <c r="W504" i="17"/>
  <c r="W290" i="17"/>
  <c r="W293" i="17"/>
  <c r="W291" i="17"/>
  <c r="W302" i="17"/>
  <c r="W305" i="17"/>
  <c r="W303" i="17"/>
  <c r="W314" i="17"/>
  <c r="W317" i="17"/>
  <c r="W315" i="17"/>
  <c r="W292" i="17"/>
  <c r="W296" i="17"/>
  <c r="W294" i="17"/>
  <c r="W304" i="17"/>
  <c r="W308" i="17"/>
  <c r="W306" i="17"/>
  <c r="W316" i="17"/>
  <c r="W320" i="17"/>
  <c r="W318" i="17"/>
  <c r="W295" i="17"/>
  <c r="W299" i="17"/>
  <c r="W297" i="17"/>
  <c r="W307" i="17"/>
  <c r="W311" i="17"/>
  <c r="W309" i="17"/>
  <c r="W319" i="17"/>
  <c r="W323" i="17"/>
  <c r="W321" i="17"/>
  <c r="W298" i="17"/>
  <c r="W301" i="17"/>
  <c r="W300" i="17"/>
  <c r="W310" i="17"/>
  <c r="W313" i="17"/>
  <c r="W312" i="17"/>
  <c r="W322" i="17"/>
  <c r="W325" i="17"/>
  <c r="W324" i="17"/>
  <c r="W170" i="17"/>
  <c r="W173" i="17"/>
  <c r="W171" i="17"/>
  <c r="W182" i="17"/>
  <c r="W185" i="17"/>
  <c r="W183" i="17"/>
  <c r="W230" i="17"/>
  <c r="W233" i="17"/>
  <c r="W231" i="17"/>
  <c r="W172" i="17"/>
  <c r="W176" i="17"/>
  <c r="W174" i="17"/>
  <c r="W184" i="17"/>
  <c r="W188" i="17"/>
  <c r="W186" i="17"/>
  <c r="W232" i="17"/>
  <c r="W236" i="17"/>
  <c r="W234" i="17"/>
  <c r="W175" i="17"/>
  <c r="W179" i="17"/>
  <c r="W177" i="17"/>
  <c r="W187" i="17"/>
  <c r="W191" i="17"/>
  <c r="W189" i="17"/>
  <c r="W235" i="17"/>
  <c r="W239" i="17"/>
  <c r="W237" i="17"/>
  <c r="W178" i="17"/>
  <c r="W181" i="17"/>
  <c r="W180" i="17"/>
  <c r="W190" i="17"/>
  <c r="W193" i="17"/>
  <c r="W192" i="17"/>
  <c r="W238" i="17"/>
  <c r="W241" i="17"/>
  <c r="W240" i="17"/>
  <c r="W506" i="17"/>
  <c r="W508" i="17"/>
  <c r="W507" i="17"/>
  <c r="W518" i="17"/>
  <c r="W520" i="17"/>
  <c r="W519" i="17"/>
  <c r="W530" i="17"/>
  <c r="W537" i="17"/>
  <c r="W531" i="17"/>
  <c r="W509" i="17"/>
  <c r="W513" i="17"/>
  <c r="W510" i="17"/>
  <c r="W521" i="17"/>
  <c r="W525" i="17"/>
  <c r="W522" i="17"/>
  <c r="W533" i="17"/>
  <c r="W539" i="17"/>
  <c r="W535" i="17"/>
  <c r="W511" i="17"/>
  <c r="W514" i="17"/>
  <c r="W512" i="17"/>
  <c r="W523" i="17"/>
  <c r="W526" i="17"/>
  <c r="W524" i="17"/>
  <c r="W532" i="17"/>
  <c r="W540" i="17"/>
  <c r="W534" i="17"/>
  <c r="W515" i="17"/>
  <c r="W517" i="17"/>
  <c r="W516" i="17"/>
  <c r="W527" i="17"/>
  <c r="W529" i="17"/>
  <c r="W528" i="17"/>
  <c r="W536" i="17"/>
  <c r="W541" i="17"/>
  <c r="W538" i="17"/>
  <c r="W386" i="17"/>
  <c r="W388" i="17"/>
  <c r="W387" i="17"/>
  <c r="W398" i="17"/>
  <c r="W400" i="17"/>
  <c r="W399" i="17"/>
  <c r="W446" i="17"/>
  <c r="W448" i="17"/>
  <c r="W447" i="17"/>
  <c r="W389" i="17"/>
  <c r="W392" i="17"/>
  <c r="W390" i="17"/>
  <c r="W401" i="17"/>
  <c r="W404" i="17"/>
  <c r="W402" i="17"/>
  <c r="W449" i="17"/>
  <c r="W452" i="17"/>
  <c r="W450" i="17"/>
  <c r="W391" i="17"/>
  <c r="W394" i="17"/>
  <c r="W393" i="17"/>
  <c r="W403" i="17"/>
  <c r="W406" i="17"/>
  <c r="W405" i="17"/>
  <c r="W451" i="17"/>
  <c r="W454" i="17"/>
  <c r="W453" i="17"/>
  <c r="W395" i="17"/>
  <c r="W397" i="17"/>
  <c r="W396" i="17"/>
  <c r="W407" i="17"/>
  <c r="W409" i="17"/>
  <c r="W408" i="17"/>
  <c r="W455" i="17"/>
  <c r="W457" i="17"/>
  <c r="W456" i="17"/>
  <c r="W2" i="17"/>
  <c r="W8" i="17"/>
  <c r="W3" i="17"/>
  <c r="W13" i="17"/>
  <c r="W18" i="17"/>
  <c r="W14" i="17"/>
  <c r="W26" i="17"/>
  <c r="W28" i="17"/>
  <c r="W27" i="17"/>
  <c r="W4" i="17"/>
  <c r="W12" i="17"/>
  <c r="W5" i="17"/>
  <c r="W16" i="17"/>
  <c r="W21" i="17"/>
  <c r="W17" i="17"/>
  <c r="W29" i="17"/>
  <c r="W31" i="17"/>
  <c r="W30" i="17"/>
  <c r="W6" i="17"/>
  <c r="W11" i="17"/>
  <c r="W7" i="17"/>
  <c r="W19" i="17"/>
  <c r="W23" i="17"/>
  <c r="W20" i="17"/>
  <c r="W32" i="17"/>
  <c r="W34" i="17"/>
  <c r="W33" i="17"/>
  <c r="W9" i="17"/>
  <c r="W15" i="17"/>
  <c r="W10" i="17"/>
  <c r="W22" i="17"/>
  <c r="W25" i="17"/>
  <c r="W24" i="17"/>
  <c r="W35" i="17"/>
  <c r="W37" i="17"/>
  <c r="W36" i="17"/>
  <c r="W326" i="17"/>
  <c r="W329" i="17"/>
  <c r="W327" i="17"/>
  <c r="W337" i="17"/>
  <c r="W340" i="17"/>
  <c r="W339" i="17"/>
  <c r="W350" i="17"/>
  <c r="W352" i="17"/>
  <c r="W351" i="17"/>
  <c r="W328" i="17"/>
  <c r="W332" i="17"/>
  <c r="W330" i="17"/>
  <c r="W341" i="17"/>
  <c r="W344" i="17"/>
  <c r="W342" i="17"/>
  <c r="W353" i="17"/>
  <c r="W355" i="17"/>
  <c r="W354" i="17"/>
  <c r="W331" i="17"/>
  <c r="W335" i="17"/>
  <c r="W333" i="17"/>
  <c r="W343" i="17"/>
  <c r="W347" i="17"/>
  <c r="W345" i="17"/>
  <c r="W356" i="17"/>
  <c r="W358" i="17"/>
  <c r="W357" i="17"/>
  <c r="W334" i="17"/>
  <c r="W338" i="17"/>
  <c r="W336" i="17"/>
  <c r="W346" i="17"/>
  <c r="W349" i="17"/>
  <c r="W348" i="17"/>
  <c r="W359" i="17"/>
  <c r="W361" i="17"/>
  <c r="W360" i="17"/>
  <c r="W146" i="17"/>
  <c r="W149" i="17"/>
  <c r="W147" i="17"/>
  <c r="W158" i="17"/>
  <c r="W161" i="17"/>
  <c r="W159" i="17"/>
  <c r="W194" i="17"/>
  <c r="W196" i="17"/>
  <c r="W195" i="17"/>
  <c r="W148" i="17"/>
  <c r="W152" i="17"/>
  <c r="W150" i="17"/>
  <c r="W160" i="17"/>
  <c r="W164" i="17"/>
  <c r="W162" i="17"/>
  <c r="W197" i="17"/>
  <c r="W199" i="17"/>
  <c r="W198" i="17"/>
  <c r="W151" i="17"/>
  <c r="W155" i="17"/>
  <c r="W153" i="17"/>
  <c r="W163" i="17"/>
  <c r="W167" i="17"/>
  <c r="W165" i="17"/>
  <c r="W200" i="17"/>
  <c r="W203" i="17"/>
  <c r="W201" i="17"/>
  <c r="W154" i="17"/>
  <c r="W157" i="17"/>
  <c r="W156" i="17"/>
  <c r="W166" i="17"/>
  <c r="W169" i="17"/>
  <c r="W168" i="17"/>
  <c r="W202" i="17"/>
  <c r="W205" i="17"/>
  <c r="W204" i="17"/>
  <c r="V38" i="17"/>
  <c r="V40" i="17"/>
  <c r="V39" i="17"/>
  <c r="V49" i="17"/>
  <c r="V52" i="17"/>
  <c r="V51" i="17"/>
  <c r="V62" i="17"/>
  <c r="V64" i="17"/>
  <c r="V63" i="17"/>
  <c r="V41" i="17"/>
  <c r="V43" i="17"/>
  <c r="V42" i="17"/>
  <c r="V53" i="17"/>
  <c r="V55" i="17"/>
  <c r="V54" i="17"/>
  <c r="V65" i="17"/>
  <c r="V67" i="17"/>
  <c r="V66" i="17"/>
  <c r="V44" i="17"/>
  <c r="V47" i="17"/>
  <c r="V45" i="17"/>
  <c r="V56" i="17"/>
  <c r="V59" i="17"/>
  <c r="V57" i="17"/>
  <c r="V68" i="17"/>
  <c r="V70" i="17"/>
  <c r="V69" i="17"/>
  <c r="V46" i="17"/>
  <c r="V50" i="17"/>
  <c r="V48" i="17"/>
  <c r="V58" i="17"/>
  <c r="V61" i="17"/>
  <c r="V60" i="17"/>
  <c r="V71" i="17"/>
  <c r="V73" i="17"/>
  <c r="V72" i="17"/>
  <c r="V362" i="17"/>
  <c r="V365" i="17"/>
  <c r="V363" i="17"/>
  <c r="V374" i="17"/>
  <c r="V377" i="17"/>
  <c r="V375" i="17"/>
  <c r="V410" i="17"/>
  <c r="V413" i="17"/>
  <c r="V411" i="17"/>
  <c r="V364" i="17"/>
  <c r="V368" i="17"/>
  <c r="V366" i="17"/>
  <c r="V376" i="17"/>
  <c r="V380" i="17"/>
  <c r="V378" i="17"/>
  <c r="V412" i="17"/>
  <c r="V416" i="17"/>
  <c r="V414" i="17"/>
  <c r="V367" i="17"/>
  <c r="V371" i="17"/>
  <c r="V369" i="17"/>
  <c r="V379" i="17"/>
  <c r="V383" i="17"/>
  <c r="V381" i="17"/>
  <c r="V415" i="17"/>
  <c r="V419" i="17"/>
  <c r="V417" i="17"/>
  <c r="V370" i="17"/>
  <c r="V373" i="17"/>
  <c r="V372" i="17"/>
  <c r="V382" i="17"/>
  <c r="V385" i="17"/>
  <c r="V384" i="17"/>
  <c r="V418" i="17"/>
  <c r="V421" i="17"/>
  <c r="V420" i="17"/>
  <c r="V206" i="17"/>
  <c r="V209" i="17"/>
  <c r="V207" i="17"/>
  <c r="V218" i="17"/>
  <c r="V221" i="17"/>
  <c r="V219" i="17"/>
  <c r="V242" i="17"/>
  <c r="V245" i="17"/>
  <c r="V243" i="17"/>
  <c r="V208" i="17"/>
  <c r="V212" i="17"/>
  <c r="V210" i="17"/>
  <c r="V220" i="17"/>
  <c r="V224" i="17"/>
  <c r="V222" i="17"/>
  <c r="V244" i="17"/>
  <c r="V248" i="17"/>
  <c r="V246" i="17"/>
  <c r="V211" i="17"/>
  <c r="V215" i="17"/>
  <c r="V213" i="17"/>
  <c r="V223" i="17"/>
  <c r="V227" i="17"/>
  <c r="V225" i="17"/>
  <c r="V247" i="17"/>
  <c r="V251" i="17"/>
  <c r="V249" i="17"/>
  <c r="V214" i="17"/>
  <c r="V217" i="17"/>
  <c r="V216" i="17"/>
  <c r="V226" i="17"/>
  <c r="V229" i="17"/>
  <c r="V228" i="17"/>
  <c r="V250" i="17"/>
  <c r="V253" i="17"/>
  <c r="V252" i="17"/>
  <c r="V74" i="17"/>
  <c r="V77" i="17"/>
  <c r="V75" i="17"/>
  <c r="V86" i="17"/>
  <c r="V89" i="17"/>
  <c r="V87" i="17"/>
  <c r="V98" i="17"/>
  <c r="V100" i="17"/>
  <c r="V99" i="17"/>
  <c r="V76" i="17"/>
  <c r="V80" i="17"/>
  <c r="V78" i="17"/>
  <c r="V88" i="17"/>
  <c r="V92" i="17"/>
  <c r="V90" i="17"/>
  <c r="V101" i="17"/>
  <c r="V104" i="17"/>
  <c r="V102" i="17"/>
  <c r="V79" i="17"/>
  <c r="V83" i="17"/>
  <c r="V81" i="17"/>
  <c r="V91" i="17"/>
  <c r="V95" i="17"/>
  <c r="V93" i="17"/>
  <c r="V103" i="17"/>
  <c r="V106" i="17"/>
  <c r="V105" i="17"/>
  <c r="V82" i="17"/>
  <c r="V85" i="17"/>
  <c r="V84" i="17"/>
  <c r="V94" i="17"/>
  <c r="V97" i="17"/>
  <c r="V96" i="17"/>
  <c r="V107" i="17"/>
  <c r="V109" i="17"/>
  <c r="V108" i="17"/>
  <c r="V422" i="17"/>
  <c r="V424" i="17"/>
  <c r="V423" i="17"/>
  <c r="V434" i="17"/>
  <c r="V436" i="17"/>
  <c r="V435" i="17"/>
  <c r="V458" i="17"/>
  <c r="V460" i="17"/>
  <c r="V459" i="17"/>
  <c r="V425" i="17"/>
  <c r="V428" i="17"/>
  <c r="V426" i="17"/>
  <c r="V437" i="17"/>
  <c r="V440" i="17"/>
  <c r="V438" i="17"/>
  <c r="V461" i="17"/>
  <c r="V464" i="17"/>
  <c r="V462" i="17"/>
  <c r="V427" i="17"/>
  <c r="V430" i="17"/>
  <c r="V429" i="17"/>
  <c r="V439" i="17"/>
  <c r="V442" i="17"/>
  <c r="V441" i="17"/>
  <c r="V463" i="17"/>
  <c r="V466" i="17"/>
  <c r="V465" i="17"/>
  <c r="V431" i="17"/>
  <c r="V433" i="17"/>
  <c r="V432" i="17"/>
  <c r="V443" i="17"/>
  <c r="V445" i="17"/>
  <c r="V444" i="17"/>
  <c r="V467" i="17"/>
  <c r="V469" i="17"/>
  <c r="V468" i="17"/>
  <c r="V254" i="17"/>
  <c r="V256" i="17"/>
  <c r="V255" i="17"/>
  <c r="V266" i="17"/>
  <c r="V268" i="17"/>
  <c r="V267" i="17"/>
  <c r="V278" i="17"/>
  <c r="V280" i="17"/>
  <c r="V279" i="17"/>
  <c r="V257" i="17"/>
  <c r="V260" i="17"/>
  <c r="V258" i="17"/>
  <c r="V269" i="17"/>
  <c r="V272" i="17"/>
  <c r="V270" i="17"/>
  <c r="V281" i="17"/>
  <c r="V284" i="17"/>
  <c r="V282" i="17"/>
  <c r="V259" i="17"/>
  <c r="V262" i="17"/>
  <c r="V261" i="17"/>
  <c r="V271" i="17"/>
  <c r="V274" i="17"/>
  <c r="V273" i="17"/>
  <c r="V283" i="17"/>
  <c r="V286" i="17"/>
  <c r="V285" i="17"/>
  <c r="V263" i="17"/>
  <c r="V265" i="17"/>
  <c r="V264" i="17"/>
  <c r="V275" i="17"/>
  <c r="V277" i="17"/>
  <c r="V276" i="17"/>
  <c r="V287" i="17"/>
  <c r="V289" i="17"/>
  <c r="V288" i="17"/>
  <c r="V110" i="17"/>
  <c r="V112" i="17"/>
  <c r="V111" i="17"/>
  <c r="V122" i="17"/>
  <c r="V124" i="17"/>
  <c r="V123" i="17"/>
  <c r="V134" i="17"/>
  <c r="V136" i="17"/>
  <c r="V135" i="17"/>
  <c r="V113" i="17"/>
  <c r="V115" i="17"/>
  <c r="V114" i="17"/>
  <c r="V125" i="17"/>
  <c r="V127" i="17"/>
  <c r="V126" i="17"/>
  <c r="V137" i="17"/>
  <c r="V139" i="17"/>
  <c r="V138" i="17"/>
  <c r="V116" i="17"/>
  <c r="V118" i="17"/>
  <c r="V117" i="17"/>
  <c r="V128" i="17"/>
  <c r="V130" i="17"/>
  <c r="V129" i="17"/>
  <c r="V140" i="17"/>
  <c r="V142" i="17"/>
  <c r="V141" i="17"/>
  <c r="V119" i="17"/>
  <c r="V121" i="17"/>
  <c r="V120" i="17"/>
  <c r="V131" i="17"/>
  <c r="V133" i="17"/>
  <c r="V132" i="17"/>
  <c r="V143" i="17"/>
  <c r="V145" i="17"/>
  <c r="V144" i="17"/>
  <c r="V470" i="17"/>
  <c r="V473" i="17"/>
  <c r="V471" i="17"/>
  <c r="V482" i="17"/>
  <c r="V485" i="17"/>
  <c r="V483" i="17"/>
  <c r="V494" i="17"/>
  <c r="V497" i="17"/>
  <c r="V495" i="17"/>
  <c r="V472" i="17"/>
  <c r="V476" i="17"/>
  <c r="V474" i="17"/>
  <c r="V484" i="17"/>
  <c r="V488" i="17"/>
  <c r="V486" i="17"/>
  <c r="V496" i="17"/>
  <c r="V500" i="17"/>
  <c r="V498" i="17"/>
  <c r="V475" i="17"/>
  <c r="V479" i="17"/>
  <c r="V477" i="17"/>
  <c r="V487" i="17"/>
  <c r="V491" i="17"/>
  <c r="V489" i="17"/>
  <c r="V499" i="17"/>
  <c r="V503" i="17"/>
  <c r="V501" i="17"/>
  <c r="V478" i="17"/>
  <c r="V481" i="17"/>
  <c r="V480" i="17"/>
  <c r="V490" i="17"/>
  <c r="V493" i="17"/>
  <c r="V492" i="17"/>
  <c r="V502" i="17"/>
  <c r="V505" i="17"/>
  <c r="V504" i="17"/>
  <c r="V290" i="17"/>
  <c r="V293" i="17"/>
  <c r="V291" i="17"/>
  <c r="V302" i="17"/>
  <c r="V305" i="17"/>
  <c r="V303" i="17"/>
  <c r="V314" i="17"/>
  <c r="V317" i="17"/>
  <c r="V315" i="17"/>
  <c r="V292" i="17"/>
  <c r="V296" i="17"/>
  <c r="V294" i="17"/>
  <c r="V304" i="17"/>
  <c r="V308" i="17"/>
  <c r="V306" i="17"/>
  <c r="V316" i="17"/>
  <c r="V320" i="17"/>
  <c r="V318" i="17"/>
  <c r="V295" i="17"/>
  <c r="V299" i="17"/>
  <c r="V297" i="17"/>
  <c r="V307" i="17"/>
  <c r="V311" i="17"/>
  <c r="V309" i="17"/>
  <c r="V319" i="17"/>
  <c r="V323" i="17"/>
  <c r="V321" i="17"/>
  <c r="V298" i="17"/>
  <c r="V301" i="17"/>
  <c r="V300" i="17"/>
  <c r="V310" i="17"/>
  <c r="V313" i="17"/>
  <c r="V312" i="17"/>
  <c r="V322" i="17"/>
  <c r="V325" i="17"/>
  <c r="V324" i="17"/>
  <c r="V170" i="17"/>
  <c r="V173" i="17"/>
  <c r="V171" i="17"/>
  <c r="V182" i="17"/>
  <c r="V185" i="17"/>
  <c r="V183" i="17"/>
  <c r="V230" i="17"/>
  <c r="V233" i="17"/>
  <c r="V231" i="17"/>
  <c r="V172" i="17"/>
  <c r="V176" i="17"/>
  <c r="V174" i="17"/>
  <c r="V184" i="17"/>
  <c r="V188" i="17"/>
  <c r="V186" i="17"/>
  <c r="V232" i="17"/>
  <c r="V236" i="17"/>
  <c r="V234" i="17"/>
  <c r="V175" i="17"/>
  <c r="V179" i="17"/>
  <c r="V177" i="17"/>
  <c r="V187" i="17"/>
  <c r="V191" i="17"/>
  <c r="V189" i="17"/>
  <c r="V235" i="17"/>
  <c r="V239" i="17"/>
  <c r="V237" i="17"/>
  <c r="V178" i="17"/>
  <c r="V181" i="17"/>
  <c r="V180" i="17"/>
  <c r="V190" i="17"/>
  <c r="V193" i="17"/>
  <c r="V192" i="17"/>
  <c r="V238" i="17"/>
  <c r="V241" i="17"/>
  <c r="V240" i="17"/>
  <c r="V506" i="17"/>
  <c r="V508" i="17"/>
  <c r="V507" i="17"/>
  <c r="V518" i="17"/>
  <c r="V520" i="17"/>
  <c r="V519" i="17"/>
  <c r="V530" i="17"/>
  <c r="V537" i="17"/>
  <c r="V531" i="17"/>
  <c r="V509" i="17"/>
  <c r="V513" i="17"/>
  <c r="V510" i="17"/>
  <c r="V521" i="17"/>
  <c r="V525" i="17"/>
  <c r="V522" i="17"/>
  <c r="V533" i="17"/>
  <c r="V539" i="17"/>
  <c r="V535" i="17"/>
  <c r="V511" i="17"/>
  <c r="V514" i="17"/>
  <c r="V512" i="17"/>
  <c r="V523" i="17"/>
  <c r="V526" i="17"/>
  <c r="V524" i="17"/>
  <c r="V532" i="17"/>
  <c r="V540" i="17"/>
  <c r="V534" i="17"/>
  <c r="V515" i="17"/>
  <c r="V517" i="17"/>
  <c r="V516" i="17"/>
  <c r="V527" i="17"/>
  <c r="V529" i="17"/>
  <c r="V528" i="17"/>
  <c r="V536" i="17"/>
  <c r="V541" i="17"/>
  <c r="V538" i="17"/>
  <c r="V386" i="17"/>
  <c r="V388" i="17"/>
  <c r="V387" i="17"/>
  <c r="V398" i="17"/>
  <c r="V400" i="17"/>
  <c r="V399" i="17"/>
  <c r="V446" i="17"/>
  <c r="V448" i="17"/>
  <c r="V447" i="17"/>
  <c r="V389" i="17"/>
  <c r="V392" i="17"/>
  <c r="V390" i="17"/>
  <c r="V401" i="17"/>
  <c r="V404" i="17"/>
  <c r="V402" i="17"/>
  <c r="V449" i="17"/>
  <c r="V452" i="17"/>
  <c r="V450" i="17"/>
  <c r="V391" i="17"/>
  <c r="V394" i="17"/>
  <c r="V393" i="17"/>
  <c r="V403" i="17"/>
  <c r="V406" i="17"/>
  <c r="V405" i="17"/>
  <c r="V451" i="17"/>
  <c r="V454" i="17"/>
  <c r="V453" i="17"/>
  <c r="V395" i="17"/>
  <c r="V397" i="17"/>
  <c r="V396" i="17"/>
  <c r="V407" i="17"/>
  <c r="V409" i="17"/>
  <c r="V408" i="17"/>
  <c r="V455" i="17"/>
  <c r="V457" i="17"/>
  <c r="V456" i="17"/>
  <c r="V2" i="17"/>
  <c r="C13" i="8" s="1"/>
  <c r="V8" i="17"/>
  <c r="V3" i="17"/>
  <c r="V13" i="17"/>
  <c r="V18" i="17"/>
  <c r="V14" i="17"/>
  <c r="V26" i="17"/>
  <c r="V28" i="17"/>
  <c r="V27" i="17"/>
  <c r="V4" i="17"/>
  <c r="V12" i="17"/>
  <c r="V5" i="17"/>
  <c r="V16" i="17"/>
  <c r="V21" i="17"/>
  <c r="V17" i="17"/>
  <c r="V29" i="17"/>
  <c r="V31" i="17"/>
  <c r="V30" i="17"/>
  <c r="V6" i="17"/>
  <c r="V11" i="17"/>
  <c r="V7" i="17"/>
  <c r="V19" i="17"/>
  <c r="V23" i="17"/>
  <c r="V20" i="17"/>
  <c r="V32" i="17"/>
  <c r="V34" i="17"/>
  <c r="V33" i="17"/>
  <c r="V9" i="17"/>
  <c r="V15" i="17"/>
  <c r="V10" i="17"/>
  <c r="V22" i="17"/>
  <c r="V25" i="17"/>
  <c r="V24" i="17"/>
  <c r="V35" i="17"/>
  <c r="V37" i="17"/>
  <c r="V36" i="17"/>
  <c r="V326" i="17"/>
  <c r="V329" i="17"/>
  <c r="V327" i="17"/>
  <c r="V337" i="17"/>
  <c r="V340" i="17"/>
  <c r="V339" i="17"/>
  <c r="V350" i="17"/>
  <c r="V352" i="17"/>
  <c r="V351" i="17"/>
  <c r="V328" i="17"/>
  <c r="V332" i="17"/>
  <c r="V330" i="17"/>
  <c r="V341" i="17"/>
  <c r="V344" i="17"/>
  <c r="V342" i="17"/>
  <c r="V353" i="17"/>
  <c r="V355" i="17"/>
  <c r="V354" i="17"/>
  <c r="V331" i="17"/>
  <c r="V335" i="17"/>
  <c r="V333" i="17"/>
  <c r="V343" i="17"/>
  <c r="V347" i="17"/>
  <c r="V345" i="17"/>
  <c r="V356" i="17"/>
  <c r="V358" i="17"/>
  <c r="V357" i="17"/>
  <c r="V334" i="17"/>
  <c r="V338" i="17"/>
  <c r="V336" i="17"/>
  <c r="V346" i="17"/>
  <c r="V349" i="17"/>
  <c r="V348" i="17"/>
  <c r="V359" i="17"/>
  <c r="V361" i="17"/>
  <c r="V360" i="17"/>
  <c r="V146" i="17"/>
  <c r="V149" i="17"/>
  <c r="V147" i="17"/>
  <c r="V158" i="17"/>
  <c r="V161" i="17"/>
  <c r="V159" i="17"/>
  <c r="V194" i="17"/>
  <c r="V196" i="17"/>
  <c r="V195" i="17"/>
  <c r="V148" i="17"/>
  <c r="V152" i="17"/>
  <c r="V150" i="17"/>
  <c r="V160" i="17"/>
  <c r="V164" i="17"/>
  <c r="V162" i="17"/>
  <c r="V197" i="17"/>
  <c r="V199" i="17"/>
  <c r="V198" i="17"/>
  <c r="V151" i="17"/>
  <c r="V155" i="17"/>
  <c r="V153" i="17"/>
  <c r="V163" i="17"/>
  <c r="V167" i="17"/>
  <c r="V165" i="17"/>
  <c r="V200" i="17"/>
  <c r="V203" i="17"/>
  <c r="V201" i="17"/>
  <c r="V154" i="17"/>
  <c r="V157" i="17"/>
  <c r="V156" i="17"/>
  <c r="V166" i="17"/>
  <c r="V169" i="17"/>
  <c r="V168" i="17"/>
  <c r="V202" i="17"/>
  <c r="V205" i="17"/>
  <c r="V204" i="17"/>
  <c r="U38" i="17"/>
  <c r="U40" i="17"/>
  <c r="U39" i="17"/>
  <c r="U49" i="17"/>
  <c r="U52" i="17"/>
  <c r="U51" i="17"/>
  <c r="U62" i="17"/>
  <c r="U64" i="17"/>
  <c r="U63" i="17"/>
  <c r="U41" i="17"/>
  <c r="U43" i="17"/>
  <c r="U42" i="17"/>
  <c r="U53" i="17"/>
  <c r="U55" i="17"/>
  <c r="U54" i="17"/>
  <c r="U65" i="17"/>
  <c r="U67" i="17"/>
  <c r="U66" i="17"/>
  <c r="U44" i="17"/>
  <c r="U47" i="17"/>
  <c r="U45" i="17"/>
  <c r="U56" i="17"/>
  <c r="U59" i="17"/>
  <c r="U57" i="17"/>
  <c r="U68" i="17"/>
  <c r="U70" i="17"/>
  <c r="U69" i="17"/>
  <c r="U46" i="17"/>
  <c r="U50" i="17"/>
  <c r="U48" i="17"/>
  <c r="U58" i="17"/>
  <c r="U61" i="17"/>
  <c r="U60" i="17"/>
  <c r="U71" i="17"/>
  <c r="U73" i="17"/>
  <c r="U72" i="17"/>
  <c r="U362" i="17"/>
  <c r="U365" i="17"/>
  <c r="U363" i="17"/>
  <c r="U374" i="17"/>
  <c r="U377" i="17"/>
  <c r="U375" i="17"/>
  <c r="U410" i="17"/>
  <c r="U413" i="17"/>
  <c r="U411" i="17"/>
  <c r="U364" i="17"/>
  <c r="U368" i="17"/>
  <c r="U366" i="17"/>
  <c r="U376" i="17"/>
  <c r="U380" i="17"/>
  <c r="U378" i="17"/>
  <c r="U412" i="17"/>
  <c r="U416" i="17"/>
  <c r="U414" i="17"/>
  <c r="U367" i="17"/>
  <c r="U371" i="17"/>
  <c r="U369" i="17"/>
  <c r="U379" i="17"/>
  <c r="U383" i="17"/>
  <c r="U381" i="17"/>
  <c r="U415" i="17"/>
  <c r="U419" i="17"/>
  <c r="U417" i="17"/>
  <c r="U370" i="17"/>
  <c r="U373" i="17"/>
  <c r="U372" i="17"/>
  <c r="U382" i="17"/>
  <c r="U385" i="17"/>
  <c r="U384" i="17"/>
  <c r="U418" i="17"/>
  <c r="U421" i="17"/>
  <c r="U420" i="17"/>
  <c r="U206" i="17"/>
  <c r="U209" i="17"/>
  <c r="U207" i="17"/>
  <c r="U218" i="17"/>
  <c r="U221" i="17"/>
  <c r="U219" i="17"/>
  <c r="U242" i="17"/>
  <c r="U245" i="17"/>
  <c r="U243" i="17"/>
  <c r="U208" i="17"/>
  <c r="U212" i="17"/>
  <c r="U210" i="17"/>
  <c r="U220" i="17"/>
  <c r="U224" i="17"/>
  <c r="U222" i="17"/>
  <c r="U244" i="17"/>
  <c r="U248" i="17"/>
  <c r="U246" i="17"/>
  <c r="U211" i="17"/>
  <c r="U215" i="17"/>
  <c r="U213" i="17"/>
  <c r="U223" i="17"/>
  <c r="U227" i="17"/>
  <c r="U225" i="17"/>
  <c r="U247" i="17"/>
  <c r="U251" i="17"/>
  <c r="U249" i="17"/>
  <c r="U214" i="17"/>
  <c r="U217" i="17"/>
  <c r="U216" i="17"/>
  <c r="U226" i="17"/>
  <c r="U229" i="17"/>
  <c r="U228" i="17"/>
  <c r="U250" i="17"/>
  <c r="U253" i="17"/>
  <c r="U252" i="17"/>
  <c r="U74" i="17"/>
  <c r="U77" i="17"/>
  <c r="U75" i="17"/>
  <c r="U86" i="17"/>
  <c r="U89" i="17"/>
  <c r="U87" i="17"/>
  <c r="U98" i="17"/>
  <c r="U100" i="17"/>
  <c r="U99" i="17"/>
  <c r="U76" i="17"/>
  <c r="U80" i="17"/>
  <c r="U78" i="17"/>
  <c r="U88" i="17"/>
  <c r="U92" i="17"/>
  <c r="U90" i="17"/>
  <c r="U101" i="17"/>
  <c r="U104" i="17"/>
  <c r="U102" i="17"/>
  <c r="U79" i="17"/>
  <c r="U83" i="17"/>
  <c r="U81" i="17"/>
  <c r="U91" i="17"/>
  <c r="U95" i="17"/>
  <c r="U93" i="17"/>
  <c r="U103" i="17"/>
  <c r="U106" i="17"/>
  <c r="U105" i="17"/>
  <c r="U82" i="17"/>
  <c r="U85" i="17"/>
  <c r="U84" i="17"/>
  <c r="U94" i="17"/>
  <c r="U97" i="17"/>
  <c r="U96" i="17"/>
  <c r="U107" i="17"/>
  <c r="U109" i="17"/>
  <c r="U108" i="17"/>
  <c r="U422" i="17"/>
  <c r="U424" i="17"/>
  <c r="U423" i="17"/>
  <c r="U434" i="17"/>
  <c r="U436" i="17"/>
  <c r="U435" i="17"/>
  <c r="U458" i="17"/>
  <c r="U460" i="17"/>
  <c r="U459" i="17"/>
  <c r="U425" i="17"/>
  <c r="U428" i="17"/>
  <c r="U426" i="17"/>
  <c r="U437" i="17"/>
  <c r="U440" i="17"/>
  <c r="U438" i="17"/>
  <c r="U461" i="17"/>
  <c r="U464" i="17"/>
  <c r="U462" i="17"/>
  <c r="U427" i="17"/>
  <c r="U430" i="17"/>
  <c r="U429" i="17"/>
  <c r="U439" i="17"/>
  <c r="U442" i="17"/>
  <c r="U441" i="17"/>
  <c r="U463" i="17"/>
  <c r="U466" i="17"/>
  <c r="U465" i="17"/>
  <c r="U431" i="17"/>
  <c r="U433" i="17"/>
  <c r="U432" i="17"/>
  <c r="U443" i="17"/>
  <c r="U445" i="17"/>
  <c r="U444" i="17"/>
  <c r="U467" i="17"/>
  <c r="U469" i="17"/>
  <c r="U468" i="17"/>
  <c r="U254" i="17"/>
  <c r="U256" i="17"/>
  <c r="U255" i="17"/>
  <c r="U266" i="17"/>
  <c r="U268" i="17"/>
  <c r="U267" i="17"/>
  <c r="U278" i="17"/>
  <c r="U280" i="17"/>
  <c r="U279" i="17"/>
  <c r="U257" i="17"/>
  <c r="U260" i="17"/>
  <c r="U258" i="17"/>
  <c r="U269" i="17"/>
  <c r="U272" i="17"/>
  <c r="U270" i="17"/>
  <c r="U281" i="17"/>
  <c r="U284" i="17"/>
  <c r="U282" i="17"/>
  <c r="U259" i="17"/>
  <c r="U262" i="17"/>
  <c r="U261" i="17"/>
  <c r="U271" i="17"/>
  <c r="U274" i="17"/>
  <c r="U273" i="17"/>
  <c r="U283" i="17"/>
  <c r="U286" i="17"/>
  <c r="U285" i="17"/>
  <c r="U263" i="17"/>
  <c r="U265" i="17"/>
  <c r="U264" i="17"/>
  <c r="U275" i="17"/>
  <c r="U277" i="17"/>
  <c r="U276" i="17"/>
  <c r="U287" i="17"/>
  <c r="U289" i="17"/>
  <c r="U288" i="17"/>
  <c r="U110" i="17"/>
  <c r="U112" i="17"/>
  <c r="U111" i="17"/>
  <c r="U122" i="17"/>
  <c r="U124" i="17"/>
  <c r="U123" i="17"/>
  <c r="U134" i="17"/>
  <c r="U136" i="17"/>
  <c r="U135" i="17"/>
  <c r="U113" i="17"/>
  <c r="U115" i="17"/>
  <c r="U114" i="17"/>
  <c r="U125" i="17"/>
  <c r="U127" i="17"/>
  <c r="U126" i="17"/>
  <c r="U137" i="17"/>
  <c r="U139" i="17"/>
  <c r="U138" i="17"/>
  <c r="U116" i="17"/>
  <c r="U118" i="17"/>
  <c r="U117" i="17"/>
  <c r="U128" i="17"/>
  <c r="U130" i="17"/>
  <c r="U129" i="17"/>
  <c r="U140" i="17"/>
  <c r="U142" i="17"/>
  <c r="U141" i="17"/>
  <c r="U119" i="17"/>
  <c r="U121" i="17"/>
  <c r="U120" i="17"/>
  <c r="U131" i="17"/>
  <c r="U133" i="17"/>
  <c r="U132" i="17"/>
  <c r="U143" i="17"/>
  <c r="U145" i="17"/>
  <c r="U144" i="17"/>
  <c r="U470" i="17"/>
  <c r="U473" i="17"/>
  <c r="U471" i="17"/>
  <c r="U482" i="17"/>
  <c r="U485" i="17"/>
  <c r="U483" i="17"/>
  <c r="U494" i="17"/>
  <c r="U497" i="17"/>
  <c r="U495" i="17"/>
  <c r="U472" i="17"/>
  <c r="U476" i="17"/>
  <c r="U474" i="17"/>
  <c r="U484" i="17"/>
  <c r="U488" i="17"/>
  <c r="U486" i="17"/>
  <c r="U496" i="17"/>
  <c r="U500" i="17"/>
  <c r="U498" i="17"/>
  <c r="U475" i="17"/>
  <c r="U479" i="17"/>
  <c r="U477" i="17"/>
  <c r="U487" i="17"/>
  <c r="U491" i="17"/>
  <c r="U489" i="17"/>
  <c r="U499" i="17"/>
  <c r="U503" i="17"/>
  <c r="U501" i="17"/>
  <c r="U478" i="17"/>
  <c r="U481" i="17"/>
  <c r="U480" i="17"/>
  <c r="U490" i="17"/>
  <c r="U493" i="17"/>
  <c r="U492" i="17"/>
  <c r="U502" i="17"/>
  <c r="U505" i="17"/>
  <c r="U504" i="17"/>
  <c r="U290" i="17"/>
  <c r="U293" i="17"/>
  <c r="U291" i="17"/>
  <c r="U302" i="17"/>
  <c r="U305" i="17"/>
  <c r="U303" i="17"/>
  <c r="U314" i="17"/>
  <c r="U317" i="17"/>
  <c r="U315" i="17"/>
  <c r="U292" i="17"/>
  <c r="U296" i="17"/>
  <c r="U294" i="17"/>
  <c r="U304" i="17"/>
  <c r="U308" i="17"/>
  <c r="U306" i="17"/>
  <c r="U316" i="17"/>
  <c r="U320" i="17"/>
  <c r="U318" i="17"/>
  <c r="U295" i="17"/>
  <c r="U299" i="17"/>
  <c r="U297" i="17"/>
  <c r="U307" i="17"/>
  <c r="U311" i="17"/>
  <c r="U309" i="17"/>
  <c r="U319" i="17"/>
  <c r="U323" i="17"/>
  <c r="U321" i="17"/>
  <c r="U298" i="17"/>
  <c r="U301" i="17"/>
  <c r="U300" i="17"/>
  <c r="U310" i="17"/>
  <c r="U313" i="17"/>
  <c r="U312" i="17"/>
  <c r="U322" i="17"/>
  <c r="U325" i="17"/>
  <c r="U324" i="17"/>
  <c r="U170" i="17"/>
  <c r="U173" i="17"/>
  <c r="U171" i="17"/>
  <c r="U182" i="17"/>
  <c r="U185" i="17"/>
  <c r="U183" i="17"/>
  <c r="U230" i="17"/>
  <c r="U233" i="17"/>
  <c r="U231" i="17"/>
  <c r="U172" i="17"/>
  <c r="U176" i="17"/>
  <c r="U174" i="17"/>
  <c r="U184" i="17"/>
  <c r="U188" i="17"/>
  <c r="U186" i="17"/>
  <c r="U232" i="17"/>
  <c r="U236" i="17"/>
  <c r="U234" i="17"/>
  <c r="U175" i="17"/>
  <c r="U179" i="17"/>
  <c r="U177" i="17"/>
  <c r="U187" i="17"/>
  <c r="U191" i="17"/>
  <c r="U189" i="17"/>
  <c r="U235" i="17"/>
  <c r="U239" i="17"/>
  <c r="U237" i="17"/>
  <c r="U178" i="17"/>
  <c r="U181" i="17"/>
  <c r="U180" i="17"/>
  <c r="U190" i="17"/>
  <c r="U193" i="17"/>
  <c r="U192" i="17"/>
  <c r="U238" i="17"/>
  <c r="U241" i="17"/>
  <c r="U240" i="17"/>
  <c r="U506" i="17"/>
  <c r="U508" i="17"/>
  <c r="U507" i="17"/>
  <c r="U518" i="17"/>
  <c r="U520" i="17"/>
  <c r="U519" i="17"/>
  <c r="U530" i="17"/>
  <c r="U537" i="17"/>
  <c r="U531" i="17"/>
  <c r="U509" i="17"/>
  <c r="U513" i="17"/>
  <c r="U510" i="17"/>
  <c r="U521" i="17"/>
  <c r="U525" i="17"/>
  <c r="U522" i="17"/>
  <c r="U533" i="17"/>
  <c r="U539" i="17"/>
  <c r="U535" i="17"/>
  <c r="U511" i="17"/>
  <c r="U514" i="17"/>
  <c r="U512" i="17"/>
  <c r="U523" i="17"/>
  <c r="U526" i="17"/>
  <c r="U524" i="17"/>
  <c r="U532" i="17"/>
  <c r="U540" i="17"/>
  <c r="U534" i="17"/>
  <c r="U515" i="17"/>
  <c r="U517" i="17"/>
  <c r="U516" i="17"/>
  <c r="U527" i="17"/>
  <c r="U529" i="17"/>
  <c r="U528" i="17"/>
  <c r="U536" i="17"/>
  <c r="U541" i="17"/>
  <c r="U538" i="17"/>
  <c r="U386" i="17"/>
  <c r="U388" i="17"/>
  <c r="U387" i="17"/>
  <c r="U398" i="17"/>
  <c r="U400" i="17"/>
  <c r="U399" i="17"/>
  <c r="U446" i="17"/>
  <c r="U448" i="17"/>
  <c r="U447" i="17"/>
  <c r="U389" i="17"/>
  <c r="U392" i="17"/>
  <c r="U390" i="17"/>
  <c r="U401" i="17"/>
  <c r="U404" i="17"/>
  <c r="U402" i="17"/>
  <c r="U449" i="17"/>
  <c r="U452" i="17"/>
  <c r="U450" i="17"/>
  <c r="U391" i="17"/>
  <c r="U394" i="17"/>
  <c r="U393" i="17"/>
  <c r="U403" i="17"/>
  <c r="U406" i="17"/>
  <c r="U405" i="17"/>
  <c r="U451" i="17"/>
  <c r="U454" i="17"/>
  <c r="U453" i="17"/>
  <c r="U395" i="17"/>
  <c r="U397" i="17"/>
  <c r="U396" i="17"/>
  <c r="U407" i="17"/>
  <c r="U409" i="17"/>
  <c r="U408" i="17"/>
  <c r="U455" i="17"/>
  <c r="U457" i="17"/>
  <c r="U456" i="17"/>
  <c r="U2" i="17"/>
  <c r="U8" i="17"/>
  <c r="U3" i="17"/>
  <c r="U13" i="17"/>
  <c r="U18" i="17"/>
  <c r="U14" i="17"/>
  <c r="U26" i="17"/>
  <c r="U28" i="17"/>
  <c r="U27" i="17"/>
  <c r="U4" i="17"/>
  <c r="U12" i="17"/>
  <c r="U5" i="17"/>
  <c r="U16" i="17"/>
  <c r="U21" i="17"/>
  <c r="U17" i="17"/>
  <c r="U29" i="17"/>
  <c r="U31" i="17"/>
  <c r="U30" i="17"/>
  <c r="U6" i="17"/>
  <c r="U11" i="17"/>
  <c r="U7" i="17"/>
  <c r="U19" i="17"/>
  <c r="U23" i="17"/>
  <c r="U20" i="17"/>
  <c r="U32" i="17"/>
  <c r="U34" i="17"/>
  <c r="U33" i="17"/>
  <c r="U9" i="17"/>
  <c r="U15" i="17"/>
  <c r="U10" i="17"/>
  <c r="U22" i="17"/>
  <c r="U25" i="17"/>
  <c r="U24" i="17"/>
  <c r="U35" i="17"/>
  <c r="U37" i="17"/>
  <c r="U36" i="17"/>
  <c r="U326" i="17"/>
  <c r="U329" i="17"/>
  <c r="U327" i="17"/>
  <c r="U337" i="17"/>
  <c r="U340" i="17"/>
  <c r="U339" i="17"/>
  <c r="U350" i="17"/>
  <c r="U352" i="17"/>
  <c r="U351" i="17"/>
  <c r="U328" i="17"/>
  <c r="U332" i="17"/>
  <c r="U330" i="17"/>
  <c r="U341" i="17"/>
  <c r="U344" i="17"/>
  <c r="U342" i="17"/>
  <c r="U353" i="17"/>
  <c r="U355" i="17"/>
  <c r="U354" i="17"/>
  <c r="U331" i="17"/>
  <c r="U335" i="17"/>
  <c r="U333" i="17"/>
  <c r="U343" i="17"/>
  <c r="U347" i="17"/>
  <c r="U345" i="17"/>
  <c r="U356" i="17"/>
  <c r="U358" i="17"/>
  <c r="U357" i="17"/>
  <c r="U334" i="17"/>
  <c r="U338" i="17"/>
  <c r="U336" i="17"/>
  <c r="U346" i="17"/>
  <c r="U349" i="17"/>
  <c r="U348" i="17"/>
  <c r="U359" i="17"/>
  <c r="U361" i="17"/>
  <c r="U360" i="17"/>
  <c r="U146" i="17"/>
  <c r="U149" i="17"/>
  <c r="U147" i="17"/>
  <c r="U158" i="17"/>
  <c r="U161" i="17"/>
  <c r="U159" i="17"/>
  <c r="U194" i="17"/>
  <c r="U196" i="17"/>
  <c r="U195" i="17"/>
  <c r="U148" i="17"/>
  <c r="U152" i="17"/>
  <c r="U150" i="17"/>
  <c r="U160" i="17"/>
  <c r="U164" i="17"/>
  <c r="U162" i="17"/>
  <c r="U197" i="17"/>
  <c r="U199" i="17"/>
  <c r="U198" i="17"/>
  <c r="U151" i="17"/>
  <c r="U155" i="17"/>
  <c r="U153" i="17"/>
  <c r="U163" i="17"/>
  <c r="U167" i="17"/>
  <c r="U165" i="17"/>
  <c r="U200" i="17"/>
  <c r="U203" i="17"/>
  <c r="U201" i="17"/>
  <c r="U154" i="17"/>
  <c r="U157" i="17"/>
  <c r="U156" i="17"/>
  <c r="U166" i="17"/>
  <c r="U169" i="17"/>
  <c r="U168" i="17"/>
  <c r="U202" i="17"/>
  <c r="U205" i="17"/>
  <c r="U204" i="17"/>
  <c r="W34" i="18"/>
  <c r="W48" i="18"/>
  <c r="W36" i="18"/>
  <c r="W41" i="18"/>
  <c r="W53" i="18"/>
  <c r="W43" i="18"/>
  <c r="W62" i="18"/>
  <c r="W70" i="18"/>
  <c r="W63" i="18"/>
  <c r="W38" i="18"/>
  <c r="W51" i="18"/>
  <c r="W40" i="18"/>
  <c r="W45" i="18"/>
  <c r="W56" i="18"/>
  <c r="W46" i="18"/>
  <c r="W66" i="18"/>
  <c r="W72" i="18"/>
  <c r="W67" i="18"/>
  <c r="W44" i="18"/>
  <c r="W58" i="18"/>
  <c r="W50" i="18"/>
  <c r="W49" i="18"/>
  <c r="W60" i="18"/>
  <c r="W55" i="18"/>
  <c r="W64" i="18"/>
  <c r="W71" i="18"/>
  <c r="W65" i="18"/>
  <c r="W47" i="18"/>
  <c r="W59" i="18"/>
  <c r="W54" i="18"/>
  <c r="W52" i="18"/>
  <c r="W61" i="18"/>
  <c r="W57" i="18"/>
  <c r="W68" i="18"/>
  <c r="W74" i="18"/>
  <c r="W69" i="18"/>
  <c r="W361" i="18"/>
  <c r="W378" i="18"/>
  <c r="W367" i="18"/>
  <c r="W365" i="18"/>
  <c r="W381" i="18"/>
  <c r="W373" i="18"/>
  <c r="W386" i="18"/>
  <c r="W415" i="18"/>
  <c r="W399" i="18"/>
  <c r="W364" i="18"/>
  <c r="W380" i="18"/>
  <c r="W371" i="18"/>
  <c r="W369" i="18"/>
  <c r="W384" i="18"/>
  <c r="W376" i="18"/>
  <c r="W391" i="18"/>
  <c r="W425" i="18"/>
  <c r="W406" i="18"/>
  <c r="W363" i="18"/>
  <c r="W379" i="18"/>
  <c r="W370" i="18"/>
  <c r="W368" i="18"/>
  <c r="W383" i="18"/>
  <c r="W375" i="18"/>
  <c r="W389" i="18"/>
  <c r="W420" i="18"/>
  <c r="W404" i="18"/>
  <c r="W366" i="18"/>
  <c r="W382" i="18"/>
  <c r="W374" i="18"/>
  <c r="W372" i="18"/>
  <c r="W385" i="18"/>
  <c r="W377" i="18"/>
  <c r="W396" i="18"/>
  <c r="W431" i="18"/>
  <c r="W409" i="18"/>
  <c r="W203" i="18"/>
  <c r="W225" i="18"/>
  <c r="W209" i="18"/>
  <c r="W207" i="18"/>
  <c r="W232" i="18"/>
  <c r="W216" i="18"/>
  <c r="W242" i="18"/>
  <c r="W252" i="18"/>
  <c r="W246" i="18"/>
  <c r="W206" i="18"/>
  <c r="W230" i="18"/>
  <c r="W214" i="18"/>
  <c r="W211" i="18"/>
  <c r="W236" i="18"/>
  <c r="W222" i="18"/>
  <c r="W244" i="18"/>
  <c r="W259" i="18"/>
  <c r="W248" i="18"/>
  <c r="W205" i="18"/>
  <c r="W228" i="18"/>
  <c r="W212" i="18"/>
  <c r="W210" i="18"/>
  <c r="W235" i="18"/>
  <c r="W220" i="18"/>
  <c r="W243" i="18"/>
  <c r="W255" i="18"/>
  <c r="W247" i="18"/>
  <c r="W208" i="18"/>
  <c r="W233" i="18"/>
  <c r="W217" i="18"/>
  <c r="W215" i="18"/>
  <c r="W237" i="18"/>
  <c r="W224" i="18"/>
  <c r="W245" i="18"/>
  <c r="W264" i="18"/>
  <c r="W249" i="18"/>
  <c r="W73" i="18"/>
  <c r="W89" i="18"/>
  <c r="W79" i="18"/>
  <c r="W77" i="18"/>
  <c r="W93" i="18"/>
  <c r="W85" i="18"/>
  <c r="W98" i="18"/>
  <c r="W106" i="18"/>
  <c r="W102" i="18"/>
  <c r="W76" i="18"/>
  <c r="W92" i="18"/>
  <c r="W83" i="18"/>
  <c r="W81" i="18"/>
  <c r="W96" i="18"/>
  <c r="W88" i="18"/>
  <c r="W100" i="18"/>
  <c r="W108" i="18"/>
  <c r="W104" i="18"/>
  <c r="W75" i="18"/>
  <c r="W91" i="18"/>
  <c r="W82" i="18"/>
  <c r="W80" i="18"/>
  <c r="W95" i="18"/>
  <c r="W87" i="18"/>
  <c r="W99" i="18"/>
  <c r="W107" i="18"/>
  <c r="W103" i="18"/>
  <c r="W78" i="18"/>
  <c r="W94" i="18"/>
  <c r="W86" i="18"/>
  <c r="W84" i="18"/>
  <c r="W97" i="18"/>
  <c r="W90" i="18"/>
  <c r="W101" i="18"/>
  <c r="W109" i="18"/>
  <c r="W105" i="18"/>
  <c r="W412" i="18"/>
  <c r="W438" i="18"/>
  <c r="W414" i="18"/>
  <c r="W423" i="18"/>
  <c r="W441" i="18"/>
  <c r="W428" i="18"/>
  <c r="W456" i="18"/>
  <c r="W466" i="18"/>
  <c r="W458" i="18"/>
  <c r="W421" i="18"/>
  <c r="W440" i="18"/>
  <c r="W424" i="18"/>
  <c r="W434" i="18"/>
  <c r="W444" i="18"/>
  <c r="W435" i="18"/>
  <c r="W462" i="18"/>
  <c r="W468" i="18"/>
  <c r="W463" i="18"/>
  <c r="W416" i="18"/>
  <c r="W439" i="18"/>
  <c r="W419" i="18"/>
  <c r="W429" i="18"/>
  <c r="W443" i="18"/>
  <c r="W433" i="18"/>
  <c r="W459" i="18"/>
  <c r="W467" i="18"/>
  <c r="W461" i="18"/>
  <c r="W426" i="18"/>
  <c r="W442" i="18"/>
  <c r="W430" i="18"/>
  <c r="W436" i="18"/>
  <c r="W445" i="18"/>
  <c r="W437" i="18"/>
  <c r="W464" i="18"/>
  <c r="W469" i="18"/>
  <c r="W465" i="18"/>
  <c r="W250" i="18"/>
  <c r="W270" i="18"/>
  <c r="W251" i="18"/>
  <c r="W257" i="18"/>
  <c r="W273" i="18"/>
  <c r="W261" i="18"/>
  <c r="W278" i="18"/>
  <c r="W286" i="18"/>
  <c r="W279" i="18"/>
  <c r="W256" i="18"/>
  <c r="W272" i="18"/>
  <c r="W258" i="18"/>
  <c r="W266" i="18"/>
  <c r="W276" i="18"/>
  <c r="W267" i="18"/>
  <c r="W282" i="18"/>
  <c r="W288" i="18"/>
  <c r="W283" i="18"/>
  <c r="W253" i="18"/>
  <c r="W271" i="18"/>
  <c r="W254" i="18"/>
  <c r="W262" i="18"/>
  <c r="W275" i="18"/>
  <c r="W265" i="18"/>
  <c r="W280" i="18"/>
  <c r="W287" i="18"/>
  <c r="W281" i="18"/>
  <c r="W260" i="18"/>
  <c r="W274" i="18"/>
  <c r="W263" i="18"/>
  <c r="W268" i="18"/>
  <c r="W277" i="18"/>
  <c r="W269" i="18"/>
  <c r="W284" i="18"/>
  <c r="W289" i="18"/>
  <c r="W285" i="18"/>
  <c r="W110" i="18"/>
  <c r="W125" i="18"/>
  <c r="W111" i="18"/>
  <c r="W116" i="18"/>
  <c r="W129" i="18"/>
  <c r="W118" i="18"/>
  <c r="W134" i="18"/>
  <c r="W142" i="18"/>
  <c r="W135" i="18"/>
  <c r="W114" i="18"/>
  <c r="W128" i="18"/>
  <c r="W115" i="18"/>
  <c r="W122" i="18"/>
  <c r="W132" i="18"/>
  <c r="W123" i="18"/>
  <c r="W138" i="18"/>
  <c r="W144" i="18"/>
  <c r="W139" i="18"/>
  <c r="W112" i="18"/>
  <c r="W127" i="18"/>
  <c r="W113" i="18"/>
  <c r="W120" i="18"/>
  <c r="W131" i="18"/>
  <c r="W121" i="18"/>
  <c r="W136" i="18"/>
  <c r="W143" i="18"/>
  <c r="W137" i="18"/>
  <c r="W117" i="18"/>
  <c r="W130" i="18"/>
  <c r="W119" i="18"/>
  <c r="W124" i="18"/>
  <c r="W133" i="18"/>
  <c r="W126" i="18"/>
  <c r="W140" i="18"/>
  <c r="W145" i="18"/>
  <c r="W141" i="18"/>
  <c r="W470" i="18"/>
  <c r="W486" i="18"/>
  <c r="W475" i="18"/>
  <c r="W473" i="18"/>
  <c r="W489" i="18"/>
  <c r="W481" i="18"/>
  <c r="W494" i="18"/>
  <c r="W502" i="18"/>
  <c r="W498" i="18"/>
  <c r="W472" i="18"/>
  <c r="W488" i="18"/>
  <c r="W479" i="18"/>
  <c r="W477" i="18"/>
  <c r="W492" i="18"/>
  <c r="W484" i="18"/>
  <c r="W496" i="18"/>
  <c r="W504" i="18"/>
  <c r="W500" i="18"/>
  <c r="W471" i="18"/>
  <c r="W487" i="18"/>
  <c r="W478" i="18"/>
  <c r="W476" i="18"/>
  <c r="W491" i="18"/>
  <c r="W483" i="18"/>
  <c r="W495" i="18"/>
  <c r="W503" i="18"/>
  <c r="W499" i="18"/>
  <c r="W474" i="18"/>
  <c r="W490" i="18"/>
  <c r="W482" i="18"/>
  <c r="W480" i="18"/>
  <c r="W493" i="18"/>
  <c r="W485" i="18"/>
  <c r="W497" i="18"/>
  <c r="W505" i="18"/>
  <c r="W501" i="18"/>
  <c r="W290" i="18"/>
  <c r="W306" i="18"/>
  <c r="W295" i="18"/>
  <c r="W293" i="18"/>
  <c r="W309" i="18"/>
  <c r="W301" i="18"/>
  <c r="W314" i="18"/>
  <c r="W332" i="18"/>
  <c r="W319" i="18"/>
  <c r="W292" i="18"/>
  <c r="W308" i="18"/>
  <c r="W299" i="18"/>
  <c r="W297" i="18"/>
  <c r="W312" i="18"/>
  <c r="W304" i="18"/>
  <c r="W316" i="18"/>
  <c r="W338" i="18"/>
  <c r="W322" i="18"/>
  <c r="W291" i="18"/>
  <c r="W307" i="18"/>
  <c r="W298" i="18"/>
  <c r="W296" i="18"/>
  <c r="W311" i="18"/>
  <c r="W303" i="18"/>
  <c r="W315" i="18"/>
  <c r="W335" i="18"/>
  <c r="W320" i="18"/>
  <c r="W294" i="18"/>
  <c r="W310" i="18"/>
  <c r="W302" i="18"/>
  <c r="W300" i="18"/>
  <c r="W313" i="18"/>
  <c r="W305" i="18"/>
  <c r="W318" i="18"/>
  <c r="W340" i="18"/>
  <c r="W325" i="18"/>
  <c r="W167" i="18"/>
  <c r="W186" i="18"/>
  <c r="W175" i="18"/>
  <c r="W173" i="18"/>
  <c r="W189" i="18"/>
  <c r="W181" i="18"/>
  <c r="W219" i="18"/>
  <c r="W238" i="18"/>
  <c r="W227" i="18"/>
  <c r="W171" i="18"/>
  <c r="W188" i="18"/>
  <c r="W179" i="18"/>
  <c r="W177" i="18"/>
  <c r="W192" i="18"/>
  <c r="W184" i="18"/>
  <c r="W223" i="18"/>
  <c r="W240" i="18"/>
  <c r="W231" i="18"/>
  <c r="W169" i="18"/>
  <c r="W187" i="18"/>
  <c r="W178" i="18"/>
  <c r="W176" i="18"/>
  <c r="W191" i="18"/>
  <c r="W183" i="18"/>
  <c r="W221" i="18"/>
  <c r="W239" i="18"/>
  <c r="W229" i="18"/>
  <c r="W174" i="18"/>
  <c r="W190" i="18"/>
  <c r="W182" i="18"/>
  <c r="W180" i="18"/>
  <c r="W193" i="18"/>
  <c r="W185" i="18"/>
  <c r="W226" i="18"/>
  <c r="W241" i="18"/>
  <c r="W234" i="18"/>
  <c r="W506" i="18"/>
  <c r="W522" i="18"/>
  <c r="W507" i="18"/>
  <c r="W511" i="18"/>
  <c r="W525" i="18"/>
  <c r="W514" i="18"/>
  <c r="W530" i="18"/>
  <c r="W538" i="18"/>
  <c r="W531" i="18"/>
  <c r="W510" i="18"/>
  <c r="W524" i="18"/>
  <c r="W512" i="18"/>
  <c r="W518" i="18"/>
  <c r="W528" i="18"/>
  <c r="W519" i="18"/>
  <c r="W534" i="18"/>
  <c r="W540" i="18"/>
  <c r="W535" i="18"/>
  <c r="W508" i="18"/>
  <c r="W523" i="18"/>
  <c r="W509" i="18"/>
  <c r="W515" i="18"/>
  <c r="W527" i="18"/>
  <c r="W517" i="18"/>
  <c r="W532" i="18"/>
  <c r="W539" i="18"/>
  <c r="W533" i="18"/>
  <c r="W513" i="18"/>
  <c r="W526" i="18"/>
  <c r="W516" i="18"/>
  <c r="W520" i="18"/>
  <c r="W529" i="18"/>
  <c r="W521" i="18"/>
  <c r="W536" i="18"/>
  <c r="W541" i="18"/>
  <c r="W537" i="18"/>
  <c r="W387" i="18"/>
  <c r="W410" i="18"/>
  <c r="W388" i="18"/>
  <c r="W394" i="18"/>
  <c r="W417" i="18"/>
  <c r="W398" i="18"/>
  <c r="W446" i="18"/>
  <c r="W454" i="18"/>
  <c r="W447" i="18"/>
  <c r="W393" i="18"/>
  <c r="W413" i="18"/>
  <c r="W395" i="18"/>
  <c r="W403" i="18"/>
  <c r="W427" i="18"/>
  <c r="W405" i="18"/>
  <c r="W450" i="18"/>
  <c r="W457" i="18"/>
  <c r="W451" i="18"/>
  <c r="W390" i="18"/>
  <c r="W411" i="18"/>
  <c r="W392" i="18"/>
  <c r="W400" i="18"/>
  <c r="W422" i="18"/>
  <c r="W402" i="18"/>
  <c r="W448" i="18"/>
  <c r="W455" i="18"/>
  <c r="W449" i="18"/>
  <c r="W397" i="18"/>
  <c r="W418" i="18"/>
  <c r="W401" i="18"/>
  <c r="W407" i="18"/>
  <c r="W432" i="18"/>
  <c r="W408" i="18"/>
  <c r="W452" i="18"/>
  <c r="W460" i="18"/>
  <c r="W453" i="18"/>
  <c r="W2" i="18"/>
  <c r="W17" i="18"/>
  <c r="W3" i="18"/>
  <c r="W7" i="18"/>
  <c r="W21" i="18"/>
  <c r="W10" i="18"/>
  <c r="W26" i="18"/>
  <c r="W35" i="18"/>
  <c r="W27" i="18"/>
  <c r="W6" i="18"/>
  <c r="W20" i="18"/>
  <c r="W8" i="18"/>
  <c r="W14" i="18"/>
  <c r="W24" i="18"/>
  <c r="W15" i="18"/>
  <c r="W30" i="18"/>
  <c r="W39" i="18"/>
  <c r="W31" i="18"/>
  <c r="W4" i="18"/>
  <c r="W19" i="18"/>
  <c r="W5" i="18"/>
  <c r="W11" i="18"/>
  <c r="W23" i="18"/>
  <c r="W13" i="18"/>
  <c r="W28" i="18"/>
  <c r="W37" i="18"/>
  <c r="W29" i="18"/>
  <c r="W9" i="18"/>
  <c r="W22" i="18"/>
  <c r="W12" i="18"/>
  <c r="W16" i="18"/>
  <c r="W25" i="18"/>
  <c r="W18" i="18"/>
  <c r="W32" i="18"/>
  <c r="W42" i="18"/>
  <c r="W33" i="18"/>
  <c r="W317" i="18"/>
  <c r="W343" i="18"/>
  <c r="W328" i="18"/>
  <c r="W321" i="18"/>
  <c r="W336" i="18"/>
  <c r="W323" i="18"/>
  <c r="W350" i="18"/>
  <c r="W358" i="18"/>
  <c r="W351" i="18"/>
  <c r="W326" i="18"/>
  <c r="W345" i="18"/>
  <c r="W333" i="18"/>
  <c r="W330" i="18"/>
  <c r="W348" i="18"/>
  <c r="W341" i="18"/>
  <c r="W354" i="18"/>
  <c r="W360" i="18"/>
  <c r="W355" i="18"/>
  <c r="W324" i="18"/>
  <c r="W344" i="18"/>
  <c r="W331" i="18"/>
  <c r="W329" i="18"/>
  <c r="W347" i="18"/>
  <c r="W339" i="18"/>
  <c r="W352" i="18"/>
  <c r="W359" i="18"/>
  <c r="W353" i="18"/>
  <c r="W327" i="18"/>
  <c r="W346" i="18"/>
  <c r="W337" i="18"/>
  <c r="W334" i="18"/>
  <c r="W349" i="18"/>
  <c r="W342" i="18"/>
  <c r="W356" i="18"/>
  <c r="W362" i="18"/>
  <c r="W357" i="18"/>
  <c r="W146" i="18"/>
  <c r="W162" i="18"/>
  <c r="W151" i="18"/>
  <c r="W149" i="18"/>
  <c r="W165" i="18"/>
  <c r="W157" i="18"/>
  <c r="W194" i="18"/>
  <c r="W200" i="18"/>
  <c r="W195" i="18"/>
  <c r="W148" i="18"/>
  <c r="W164" i="18"/>
  <c r="W155" i="18"/>
  <c r="W153" i="18"/>
  <c r="W170" i="18"/>
  <c r="W160" i="18"/>
  <c r="W197" i="18"/>
  <c r="W202" i="18"/>
  <c r="W198" i="18"/>
  <c r="W147" i="18"/>
  <c r="W163" i="18"/>
  <c r="W154" i="18"/>
  <c r="W152" i="18"/>
  <c r="W168" i="18"/>
  <c r="W159" i="18"/>
  <c r="W196" i="18"/>
  <c r="W213" i="18"/>
  <c r="W201" i="18"/>
  <c r="W150" i="18"/>
  <c r="W166" i="18"/>
  <c r="W158" i="18"/>
  <c r="W156" i="18"/>
  <c r="W172" i="18"/>
  <c r="W161" i="18"/>
  <c r="W199" i="18"/>
  <c r="W218" i="18"/>
  <c r="W204" i="18"/>
  <c r="V34" i="18"/>
  <c r="V48" i="18"/>
  <c r="V36" i="18"/>
  <c r="V41" i="18"/>
  <c r="V53" i="18"/>
  <c r="V43" i="18"/>
  <c r="V62" i="18"/>
  <c r="V70" i="18"/>
  <c r="V63" i="18"/>
  <c r="V38" i="18"/>
  <c r="V51" i="18"/>
  <c r="V40" i="18"/>
  <c r="V45" i="18"/>
  <c r="V56" i="18"/>
  <c r="V46" i="18"/>
  <c r="V66" i="18"/>
  <c r="V72" i="18"/>
  <c r="V67" i="18"/>
  <c r="V44" i="18"/>
  <c r="V58" i="18"/>
  <c r="V50" i="18"/>
  <c r="V49" i="18"/>
  <c r="V60" i="18"/>
  <c r="V55" i="18"/>
  <c r="V64" i="18"/>
  <c r="V71" i="18"/>
  <c r="V65" i="18"/>
  <c r="V47" i="18"/>
  <c r="V59" i="18"/>
  <c r="V54" i="18"/>
  <c r="V52" i="18"/>
  <c r="V61" i="18"/>
  <c r="V57" i="18"/>
  <c r="V68" i="18"/>
  <c r="V74" i="18"/>
  <c r="V69" i="18"/>
  <c r="V361" i="18"/>
  <c r="V378" i="18"/>
  <c r="V367" i="18"/>
  <c r="V365" i="18"/>
  <c r="V381" i="18"/>
  <c r="V373" i="18"/>
  <c r="V386" i="18"/>
  <c r="V415" i="18"/>
  <c r="V399" i="18"/>
  <c r="V364" i="18"/>
  <c r="V380" i="18"/>
  <c r="V371" i="18"/>
  <c r="V369" i="18"/>
  <c r="V384" i="18"/>
  <c r="V376" i="18"/>
  <c r="V391" i="18"/>
  <c r="V425" i="18"/>
  <c r="V406" i="18"/>
  <c r="V363" i="18"/>
  <c r="V379" i="18"/>
  <c r="V370" i="18"/>
  <c r="V368" i="18"/>
  <c r="V383" i="18"/>
  <c r="V375" i="18"/>
  <c r="V389" i="18"/>
  <c r="V420" i="18"/>
  <c r="V404" i="18"/>
  <c r="V366" i="18"/>
  <c r="V382" i="18"/>
  <c r="V374" i="18"/>
  <c r="V372" i="18"/>
  <c r="V385" i="18"/>
  <c r="V377" i="18"/>
  <c r="V396" i="18"/>
  <c r="V431" i="18"/>
  <c r="V409" i="18"/>
  <c r="V203" i="18"/>
  <c r="V225" i="18"/>
  <c r="V209" i="18"/>
  <c r="V207" i="18"/>
  <c r="V232" i="18"/>
  <c r="V216" i="18"/>
  <c r="V242" i="18"/>
  <c r="V252" i="18"/>
  <c r="V246" i="18"/>
  <c r="V206" i="18"/>
  <c r="V230" i="18"/>
  <c r="V214" i="18"/>
  <c r="V211" i="18"/>
  <c r="V236" i="18"/>
  <c r="V222" i="18"/>
  <c r="V244" i="18"/>
  <c r="V259" i="18"/>
  <c r="V248" i="18"/>
  <c r="V205" i="18"/>
  <c r="V228" i="18"/>
  <c r="V212" i="18"/>
  <c r="V210" i="18"/>
  <c r="V235" i="18"/>
  <c r="V220" i="18"/>
  <c r="V243" i="18"/>
  <c r="V255" i="18"/>
  <c r="V247" i="18"/>
  <c r="V208" i="18"/>
  <c r="V233" i="18"/>
  <c r="V217" i="18"/>
  <c r="V215" i="18"/>
  <c r="V237" i="18"/>
  <c r="V224" i="18"/>
  <c r="V245" i="18"/>
  <c r="V264" i="18"/>
  <c r="V249" i="18"/>
  <c r="V73" i="18"/>
  <c r="V89" i="18"/>
  <c r="V79" i="18"/>
  <c r="V77" i="18"/>
  <c r="V93" i="18"/>
  <c r="V85" i="18"/>
  <c r="V98" i="18"/>
  <c r="V106" i="18"/>
  <c r="V102" i="18"/>
  <c r="V76" i="18"/>
  <c r="V92" i="18"/>
  <c r="V83" i="18"/>
  <c r="V81" i="18"/>
  <c r="V96" i="18"/>
  <c r="V88" i="18"/>
  <c r="V100" i="18"/>
  <c r="V108" i="18"/>
  <c r="V104" i="18"/>
  <c r="V75" i="18"/>
  <c r="V91" i="18"/>
  <c r="V82" i="18"/>
  <c r="V80" i="18"/>
  <c r="V95" i="18"/>
  <c r="V87" i="18"/>
  <c r="V99" i="18"/>
  <c r="V107" i="18"/>
  <c r="V103" i="18"/>
  <c r="V78" i="18"/>
  <c r="V94" i="18"/>
  <c r="V86" i="18"/>
  <c r="V84" i="18"/>
  <c r="V97" i="18"/>
  <c r="V90" i="18"/>
  <c r="V101" i="18"/>
  <c r="V109" i="18"/>
  <c r="V105" i="18"/>
  <c r="V412" i="18"/>
  <c r="V438" i="18"/>
  <c r="V414" i="18"/>
  <c r="V423" i="18"/>
  <c r="V441" i="18"/>
  <c r="V428" i="18"/>
  <c r="V456" i="18"/>
  <c r="V466" i="18"/>
  <c r="V458" i="18"/>
  <c r="V421" i="18"/>
  <c r="V440" i="18"/>
  <c r="V424" i="18"/>
  <c r="V434" i="18"/>
  <c r="V444" i="18"/>
  <c r="V435" i="18"/>
  <c r="V462" i="18"/>
  <c r="V468" i="18"/>
  <c r="V463" i="18"/>
  <c r="V416" i="18"/>
  <c r="V439" i="18"/>
  <c r="V419" i="18"/>
  <c r="V429" i="18"/>
  <c r="V443" i="18"/>
  <c r="V433" i="18"/>
  <c r="V459" i="18"/>
  <c r="V467" i="18"/>
  <c r="V461" i="18"/>
  <c r="V426" i="18"/>
  <c r="V442" i="18"/>
  <c r="V430" i="18"/>
  <c r="V436" i="18"/>
  <c r="V445" i="18"/>
  <c r="V437" i="18"/>
  <c r="V464" i="18"/>
  <c r="V469" i="18"/>
  <c r="V465" i="18"/>
  <c r="V250" i="18"/>
  <c r="V270" i="18"/>
  <c r="V251" i="18"/>
  <c r="V257" i="18"/>
  <c r="V273" i="18"/>
  <c r="V261" i="18"/>
  <c r="V278" i="18"/>
  <c r="V286" i="18"/>
  <c r="V279" i="18"/>
  <c r="V256" i="18"/>
  <c r="V272" i="18"/>
  <c r="V258" i="18"/>
  <c r="V266" i="18"/>
  <c r="V276" i="18"/>
  <c r="V267" i="18"/>
  <c r="V282" i="18"/>
  <c r="V288" i="18"/>
  <c r="V283" i="18"/>
  <c r="V253" i="18"/>
  <c r="V271" i="18"/>
  <c r="V254" i="18"/>
  <c r="V262" i="18"/>
  <c r="V275" i="18"/>
  <c r="V265" i="18"/>
  <c r="V280" i="18"/>
  <c r="V287" i="18"/>
  <c r="V281" i="18"/>
  <c r="V260" i="18"/>
  <c r="V274" i="18"/>
  <c r="V263" i="18"/>
  <c r="V268" i="18"/>
  <c r="V277" i="18"/>
  <c r="V269" i="18"/>
  <c r="V284" i="18"/>
  <c r="V289" i="18"/>
  <c r="V285" i="18"/>
  <c r="V110" i="18"/>
  <c r="V125" i="18"/>
  <c r="V111" i="18"/>
  <c r="V116" i="18"/>
  <c r="V129" i="18"/>
  <c r="V118" i="18"/>
  <c r="V134" i="18"/>
  <c r="V142" i="18"/>
  <c r="V135" i="18"/>
  <c r="V114" i="18"/>
  <c r="V128" i="18"/>
  <c r="V115" i="18"/>
  <c r="V122" i="18"/>
  <c r="V132" i="18"/>
  <c r="V123" i="18"/>
  <c r="V138" i="18"/>
  <c r="V144" i="18"/>
  <c r="V139" i="18"/>
  <c r="V112" i="18"/>
  <c r="V127" i="18"/>
  <c r="V113" i="18"/>
  <c r="V120" i="18"/>
  <c r="V131" i="18"/>
  <c r="V121" i="18"/>
  <c r="V136" i="18"/>
  <c r="V143" i="18"/>
  <c r="V137" i="18"/>
  <c r="V117" i="18"/>
  <c r="V130" i="18"/>
  <c r="V119" i="18"/>
  <c r="V124" i="18"/>
  <c r="V133" i="18"/>
  <c r="V126" i="18"/>
  <c r="V140" i="18"/>
  <c r="V145" i="18"/>
  <c r="V141" i="18"/>
  <c r="V470" i="18"/>
  <c r="V486" i="18"/>
  <c r="V475" i="18"/>
  <c r="V473" i="18"/>
  <c r="V489" i="18"/>
  <c r="V481" i="18"/>
  <c r="V494" i="18"/>
  <c r="V502" i="18"/>
  <c r="V498" i="18"/>
  <c r="V472" i="18"/>
  <c r="V488" i="18"/>
  <c r="V479" i="18"/>
  <c r="V477" i="18"/>
  <c r="V492" i="18"/>
  <c r="V484" i="18"/>
  <c r="V496" i="18"/>
  <c r="V504" i="18"/>
  <c r="V500" i="18"/>
  <c r="V471" i="18"/>
  <c r="V487" i="18"/>
  <c r="V478" i="18"/>
  <c r="V476" i="18"/>
  <c r="V491" i="18"/>
  <c r="V483" i="18"/>
  <c r="V495" i="18"/>
  <c r="V503" i="18"/>
  <c r="V499" i="18"/>
  <c r="V474" i="18"/>
  <c r="V490" i="18"/>
  <c r="V482" i="18"/>
  <c r="V480" i="18"/>
  <c r="V493" i="18"/>
  <c r="V485" i="18"/>
  <c r="V497" i="18"/>
  <c r="V505" i="18"/>
  <c r="V501" i="18"/>
  <c r="V290" i="18"/>
  <c r="V306" i="18"/>
  <c r="V295" i="18"/>
  <c r="V293" i="18"/>
  <c r="V309" i="18"/>
  <c r="V301" i="18"/>
  <c r="V314" i="18"/>
  <c r="V332" i="18"/>
  <c r="V319" i="18"/>
  <c r="V292" i="18"/>
  <c r="V308" i="18"/>
  <c r="V299" i="18"/>
  <c r="V297" i="18"/>
  <c r="V312" i="18"/>
  <c r="V304" i="18"/>
  <c r="V316" i="18"/>
  <c r="V338" i="18"/>
  <c r="V322" i="18"/>
  <c r="V291" i="18"/>
  <c r="V307" i="18"/>
  <c r="V298" i="18"/>
  <c r="V296" i="18"/>
  <c r="V311" i="18"/>
  <c r="V303" i="18"/>
  <c r="V315" i="18"/>
  <c r="V335" i="18"/>
  <c r="V320" i="18"/>
  <c r="V294" i="18"/>
  <c r="V310" i="18"/>
  <c r="V302" i="18"/>
  <c r="V300" i="18"/>
  <c r="V313" i="18"/>
  <c r="V305" i="18"/>
  <c r="V318" i="18"/>
  <c r="V340" i="18"/>
  <c r="V325" i="18"/>
  <c r="V167" i="18"/>
  <c r="V186" i="18"/>
  <c r="V175" i="18"/>
  <c r="V173" i="18"/>
  <c r="V189" i="18"/>
  <c r="V181" i="18"/>
  <c r="V219" i="18"/>
  <c r="V238" i="18"/>
  <c r="V227" i="18"/>
  <c r="V171" i="18"/>
  <c r="V188" i="18"/>
  <c r="V179" i="18"/>
  <c r="V177" i="18"/>
  <c r="V192" i="18"/>
  <c r="V184" i="18"/>
  <c r="V223" i="18"/>
  <c r="V240" i="18"/>
  <c r="V231" i="18"/>
  <c r="V169" i="18"/>
  <c r="V187" i="18"/>
  <c r="V178" i="18"/>
  <c r="V176" i="18"/>
  <c r="V191" i="18"/>
  <c r="V183" i="18"/>
  <c r="V221" i="18"/>
  <c r="V239" i="18"/>
  <c r="V229" i="18"/>
  <c r="V174" i="18"/>
  <c r="V190" i="18"/>
  <c r="V182" i="18"/>
  <c r="V180" i="18"/>
  <c r="V193" i="18"/>
  <c r="V185" i="18"/>
  <c r="V226" i="18"/>
  <c r="V241" i="18"/>
  <c r="V234" i="18"/>
  <c r="V506" i="18"/>
  <c r="V522" i="18"/>
  <c r="V507" i="18"/>
  <c r="V511" i="18"/>
  <c r="V525" i="18"/>
  <c r="V514" i="18"/>
  <c r="V530" i="18"/>
  <c r="V538" i="18"/>
  <c r="V531" i="18"/>
  <c r="V510" i="18"/>
  <c r="V524" i="18"/>
  <c r="V512" i="18"/>
  <c r="V518" i="18"/>
  <c r="V528" i="18"/>
  <c r="V519" i="18"/>
  <c r="V534" i="18"/>
  <c r="V540" i="18"/>
  <c r="V535" i="18"/>
  <c r="V508" i="18"/>
  <c r="V523" i="18"/>
  <c r="V509" i="18"/>
  <c r="V515" i="18"/>
  <c r="V527" i="18"/>
  <c r="V517" i="18"/>
  <c r="V532" i="18"/>
  <c r="V539" i="18"/>
  <c r="V533" i="18"/>
  <c r="V513" i="18"/>
  <c r="V526" i="18"/>
  <c r="V516" i="18"/>
  <c r="V520" i="18"/>
  <c r="V529" i="18"/>
  <c r="V521" i="18"/>
  <c r="V536" i="18"/>
  <c r="V541" i="18"/>
  <c r="V537" i="18"/>
  <c r="V387" i="18"/>
  <c r="V410" i="18"/>
  <c r="V388" i="18"/>
  <c r="V394" i="18"/>
  <c r="V417" i="18"/>
  <c r="V398" i="18"/>
  <c r="V446" i="18"/>
  <c r="V454" i="18"/>
  <c r="V447" i="18"/>
  <c r="V393" i="18"/>
  <c r="V413" i="18"/>
  <c r="V395" i="18"/>
  <c r="V403" i="18"/>
  <c r="V427" i="18"/>
  <c r="V405" i="18"/>
  <c r="V450" i="18"/>
  <c r="V457" i="18"/>
  <c r="V451" i="18"/>
  <c r="V390" i="18"/>
  <c r="V411" i="18"/>
  <c r="V392" i="18"/>
  <c r="V400" i="18"/>
  <c r="V422" i="18"/>
  <c r="V402" i="18"/>
  <c r="V448" i="18"/>
  <c r="V455" i="18"/>
  <c r="V449" i="18"/>
  <c r="V397" i="18"/>
  <c r="V418" i="18"/>
  <c r="V401" i="18"/>
  <c r="V407" i="18"/>
  <c r="V432" i="18"/>
  <c r="V408" i="18"/>
  <c r="V452" i="18"/>
  <c r="V460" i="18"/>
  <c r="V453" i="18"/>
  <c r="V2" i="18"/>
  <c r="V17" i="18"/>
  <c r="V3" i="18"/>
  <c r="V7" i="18"/>
  <c r="V21" i="18"/>
  <c r="V10" i="18"/>
  <c r="V26" i="18"/>
  <c r="V35" i="18"/>
  <c r="V27" i="18"/>
  <c r="V6" i="18"/>
  <c r="V20" i="18"/>
  <c r="V8" i="18"/>
  <c r="V14" i="18"/>
  <c r="V24" i="18"/>
  <c r="V15" i="18"/>
  <c r="V30" i="18"/>
  <c r="V39" i="18"/>
  <c r="V31" i="18"/>
  <c r="V4" i="18"/>
  <c r="V19" i="18"/>
  <c r="V5" i="18"/>
  <c r="V11" i="18"/>
  <c r="V23" i="18"/>
  <c r="V13" i="18"/>
  <c r="V28" i="18"/>
  <c r="V37" i="18"/>
  <c r="V29" i="18"/>
  <c r="V9" i="18"/>
  <c r="V22" i="18"/>
  <c r="V12" i="18"/>
  <c r="V16" i="18"/>
  <c r="V25" i="18"/>
  <c r="V18" i="18"/>
  <c r="V32" i="18"/>
  <c r="V42" i="18"/>
  <c r="V33" i="18"/>
  <c r="V317" i="18"/>
  <c r="V343" i="18"/>
  <c r="V328" i="18"/>
  <c r="V321" i="18"/>
  <c r="V336" i="18"/>
  <c r="V323" i="18"/>
  <c r="V350" i="18"/>
  <c r="V358" i="18"/>
  <c r="V351" i="18"/>
  <c r="V326" i="18"/>
  <c r="V345" i="18"/>
  <c r="V333" i="18"/>
  <c r="V330" i="18"/>
  <c r="V348" i="18"/>
  <c r="V341" i="18"/>
  <c r="V354" i="18"/>
  <c r="V360" i="18"/>
  <c r="V355" i="18"/>
  <c r="V324" i="18"/>
  <c r="V344" i="18"/>
  <c r="V331" i="18"/>
  <c r="V329" i="18"/>
  <c r="V347" i="18"/>
  <c r="V339" i="18"/>
  <c r="V352" i="18"/>
  <c r="V359" i="18"/>
  <c r="V353" i="18"/>
  <c r="V327" i="18"/>
  <c r="V346" i="18"/>
  <c r="V337" i="18"/>
  <c r="V334" i="18"/>
  <c r="V349" i="18"/>
  <c r="V342" i="18"/>
  <c r="V356" i="18"/>
  <c r="V362" i="18"/>
  <c r="V357" i="18"/>
  <c r="V146" i="18"/>
  <c r="V162" i="18"/>
  <c r="V151" i="18"/>
  <c r="V149" i="18"/>
  <c r="V165" i="18"/>
  <c r="V157" i="18"/>
  <c r="V194" i="18"/>
  <c r="V200" i="18"/>
  <c r="V195" i="18"/>
  <c r="V148" i="18"/>
  <c r="V164" i="18"/>
  <c r="V155" i="18"/>
  <c r="V153" i="18"/>
  <c r="V170" i="18"/>
  <c r="V160" i="18"/>
  <c r="V197" i="18"/>
  <c r="V202" i="18"/>
  <c r="V198" i="18"/>
  <c r="V147" i="18"/>
  <c r="V163" i="18"/>
  <c r="V154" i="18"/>
  <c r="V152" i="18"/>
  <c r="V168" i="18"/>
  <c r="V159" i="18"/>
  <c r="V196" i="18"/>
  <c r="V213" i="18"/>
  <c r="V201" i="18"/>
  <c r="V150" i="18"/>
  <c r="V166" i="18"/>
  <c r="V158" i="18"/>
  <c r="V156" i="18"/>
  <c r="V172" i="18"/>
  <c r="V161" i="18"/>
  <c r="V199" i="18"/>
  <c r="V218" i="18"/>
  <c r="V204" i="18"/>
  <c r="U34" i="18"/>
  <c r="U48" i="18"/>
  <c r="U36" i="18"/>
  <c r="U41" i="18"/>
  <c r="U53" i="18"/>
  <c r="U43" i="18"/>
  <c r="U62" i="18"/>
  <c r="U70" i="18"/>
  <c r="U63" i="18"/>
  <c r="U38" i="18"/>
  <c r="U51" i="18"/>
  <c r="U40" i="18"/>
  <c r="U45" i="18"/>
  <c r="U56" i="18"/>
  <c r="U46" i="18"/>
  <c r="U66" i="18"/>
  <c r="U72" i="18"/>
  <c r="U67" i="18"/>
  <c r="U44" i="18"/>
  <c r="U58" i="18"/>
  <c r="U50" i="18"/>
  <c r="U49" i="18"/>
  <c r="U60" i="18"/>
  <c r="U55" i="18"/>
  <c r="U64" i="18"/>
  <c r="U71" i="18"/>
  <c r="U65" i="18"/>
  <c r="U47" i="18"/>
  <c r="U59" i="18"/>
  <c r="U54" i="18"/>
  <c r="U52" i="18"/>
  <c r="U61" i="18"/>
  <c r="U57" i="18"/>
  <c r="U68" i="18"/>
  <c r="U74" i="18"/>
  <c r="U69" i="18"/>
  <c r="U361" i="18"/>
  <c r="U378" i="18"/>
  <c r="U367" i="18"/>
  <c r="U365" i="18"/>
  <c r="U381" i="18"/>
  <c r="U373" i="18"/>
  <c r="U386" i="18"/>
  <c r="U415" i="18"/>
  <c r="U399" i="18"/>
  <c r="U364" i="18"/>
  <c r="U380" i="18"/>
  <c r="U371" i="18"/>
  <c r="U369" i="18"/>
  <c r="U384" i="18"/>
  <c r="U376" i="18"/>
  <c r="U391" i="18"/>
  <c r="U425" i="18"/>
  <c r="U406" i="18"/>
  <c r="U363" i="18"/>
  <c r="U379" i="18"/>
  <c r="U370" i="18"/>
  <c r="U368" i="18"/>
  <c r="U383" i="18"/>
  <c r="U375" i="18"/>
  <c r="U389" i="18"/>
  <c r="U420" i="18"/>
  <c r="U404" i="18"/>
  <c r="U366" i="18"/>
  <c r="U382" i="18"/>
  <c r="U374" i="18"/>
  <c r="U372" i="18"/>
  <c r="U385" i="18"/>
  <c r="U377" i="18"/>
  <c r="U396" i="18"/>
  <c r="U431" i="18"/>
  <c r="U409" i="18"/>
  <c r="U203" i="18"/>
  <c r="U225" i="18"/>
  <c r="U209" i="18"/>
  <c r="U207" i="18"/>
  <c r="U232" i="18"/>
  <c r="U216" i="18"/>
  <c r="U242" i="18"/>
  <c r="U252" i="18"/>
  <c r="U246" i="18"/>
  <c r="U206" i="18"/>
  <c r="U230" i="18"/>
  <c r="U214" i="18"/>
  <c r="U211" i="18"/>
  <c r="U236" i="18"/>
  <c r="U222" i="18"/>
  <c r="U244" i="18"/>
  <c r="U259" i="18"/>
  <c r="U248" i="18"/>
  <c r="U205" i="18"/>
  <c r="U228" i="18"/>
  <c r="U212" i="18"/>
  <c r="U210" i="18"/>
  <c r="U235" i="18"/>
  <c r="U220" i="18"/>
  <c r="U243" i="18"/>
  <c r="U255" i="18"/>
  <c r="U247" i="18"/>
  <c r="U208" i="18"/>
  <c r="U233" i="18"/>
  <c r="U217" i="18"/>
  <c r="U215" i="18"/>
  <c r="U237" i="18"/>
  <c r="U224" i="18"/>
  <c r="U245" i="18"/>
  <c r="U264" i="18"/>
  <c r="U249" i="18"/>
  <c r="U73" i="18"/>
  <c r="U89" i="18"/>
  <c r="U79" i="18"/>
  <c r="U77" i="18"/>
  <c r="U93" i="18"/>
  <c r="U85" i="18"/>
  <c r="U98" i="18"/>
  <c r="U106" i="18"/>
  <c r="U102" i="18"/>
  <c r="U76" i="18"/>
  <c r="U92" i="18"/>
  <c r="U83" i="18"/>
  <c r="U81" i="18"/>
  <c r="U96" i="18"/>
  <c r="U88" i="18"/>
  <c r="U100" i="18"/>
  <c r="U108" i="18"/>
  <c r="U104" i="18"/>
  <c r="U75" i="18"/>
  <c r="U91" i="18"/>
  <c r="U82" i="18"/>
  <c r="U80" i="18"/>
  <c r="U95" i="18"/>
  <c r="U87" i="18"/>
  <c r="U99" i="18"/>
  <c r="U107" i="18"/>
  <c r="U103" i="18"/>
  <c r="U78" i="18"/>
  <c r="U94" i="18"/>
  <c r="U86" i="18"/>
  <c r="U84" i="18"/>
  <c r="U97" i="18"/>
  <c r="U90" i="18"/>
  <c r="U101" i="18"/>
  <c r="U109" i="18"/>
  <c r="U105" i="18"/>
  <c r="U412" i="18"/>
  <c r="U438" i="18"/>
  <c r="U414" i="18"/>
  <c r="U423" i="18"/>
  <c r="U441" i="18"/>
  <c r="U428" i="18"/>
  <c r="U456" i="18"/>
  <c r="U466" i="18"/>
  <c r="U458" i="18"/>
  <c r="U421" i="18"/>
  <c r="U440" i="18"/>
  <c r="U424" i="18"/>
  <c r="U434" i="18"/>
  <c r="U444" i="18"/>
  <c r="U435" i="18"/>
  <c r="U462" i="18"/>
  <c r="U468" i="18"/>
  <c r="U463" i="18"/>
  <c r="U416" i="18"/>
  <c r="U439" i="18"/>
  <c r="U419" i="18"/>
  <c r="U429" i="18"/>
  <c r="U443" i="18"/>
  <c r="U433" i="18"/>
  <c r="U459" i="18"/>
  <c r="U467" i="18"/>
  <c r="U461" i="18"/>
  <c r="U426" i="18"/>
  <c r="U442" i="18"/>
  <c r="U430" i="18"/>
  <c r="U436" i="18"/>
  <c r="U445" i="18"/>
  <c r="U437" i="18"/>
  <c r="U464" i="18"/>
  <c r="U469" i="18"/>
  <c r="U465" i="18"/>
  <c r="U250" i="18"/>
  <c r="U270" i="18"/>
  <c r="U251" i="18"/>
  <c r="U257" i="18"/>
  <c r="U273" i="18"/>
  <c r="U261" i="18"/>
  <c r="U278" i="18"/>
  <c r="U286" i="18"/>
  <c r="U279" i="18"/>
  <c r="U256" i="18"/>
  <c r="U272" i="18"/>
  <c r="U258" i="18"/>
  <c r="U266" i="18"/>
  <c r="U276" i="18"/>
  <c r="U267" i="18"/>
  <c r="U282" i="18"/>
  <c r="U288" i="18"/>
  <c r="U283" i="18"/>
  <c r="U253" i="18"/>
  <c r="U271" i="18"/>
  <c r="U254" i="18"/>
  <c r="U262" i="18"/>
  <c r="U275" i="18"/>
  <c r="U265" i="18"/>
  <c r="U280" i="18"/>
  <c r="U287" i="18"/>
  <c r="U281" i="18"/>
  <c r="U260" i="18"/>
  <c r="U274" i="18"/>
  <c r="U263" i="18"/>
  <c r="U268" i="18"/>
  <c r="U277" i="18"/>
  <c r="U269" i="18"/>
  <c r="U284" i="18"/>
  <c r="U289" i="18"/>
  <c r="U285" i="18"/>
  <c r="U110" i="18"/>
  <c r="U125" i="18"/>
  <c r="U111" i="18"/>
  <c r="U116" i="18"/>
  <c r="U129" i="18"/>
  <c r="U118" i="18"/>
  <c r="U134" i="18"/>
  <c r="U142" i="18"/>
  <c r="U135" i="18"/>
  <c r="U114" i="18"/>
  <c r="U128" i="18"/>
  <c r="U115" i="18"/>
  <c r="U122" i="18"/>
  <c r="U132" i="18"/>
  <c r="U123" i="18"/>
  <c r="U138" i="18"/>
  <c r="U144" i="18"/>
  <c r="U139" i="18"/>
  <c r="U112" i="18"/>
  <c r="U127" i="18"/>
  <c r="U113" i="18"/>
  <c r="U120" i="18"/>
  <c r="U131" i="18"/>
  <c r="U121" i="18"/>
  <c r="U136" i="18"/>
  <c r="U143" i="18"/>
  <c r="U137" i="18"/>
  <c r="U117" i="18"/>
  <c r="U130" i="18"/>
  <c r="U119" i="18"/>
  <c r="U124" i="18"/>
  <c r="U133" i="18"/>
  <c r="U126" i="18"/>
  <c r="U140" i="18"/>
  <c r="U145" i="18"/>
  <c r="U141" i="18"/>
  <c r="U470" i="18"/>
  <c r="U486" i="18"/>
  <c r="U475" i="18"/>
  <c r="U473" i="18"/>
  <c r="U489" i="18"/>
  <c r="U481" i="18"/>
  <c r="U494" i="18"/>
  <c r="U502" i="18"/>
  <c r="U498" i="18"/>
  <c r="U472" i="18"/>
  <c r="U488" i="18"/>
  <c r="U479" i="18"/>
  <c r="U477" i="18"/>
  <c r="U492" i="18"/>
  <c r="U484" i="18"/>
  <c r="U496" i="18"/>
  <c r="U504" i="18"/>
  <c r="U500" i="18"/>
  <c r="U471" i="18"/>
  <c r="U487" i="18"/>
  <c r="U478" i="18"/>
  <c r="U476" i="18"/>
  <c r="U491" i="18"/>
  <c r="U483" i="18"/>
  <c r="U495" i="18"/>
  <c r="U503" i="18"/>
  <c r="U499" i="18"/>
  <c r="U474" i="18"/>
  <c r="U490" i="18"/>
  <c r="U482" i="18"/>
  <c r="U480" i="18"/>
  <c r="U493" i="18"/>
  <c r="U485" i="18"/>
  <c r="U497" i="18"/>
  <c r="U505" i="18"/>
  <c r="U501" i="18"/>
  <c r="U290" i="18"/>
  <c r="U306" i="18"/>
  <c r="U295" i="18"/>
  <c r="U293" i="18"/>
  <c r="U309" i="18"/>
  <c r="U301" i="18"/>
  <c r="U314" i="18"/>
  <c r="U332" i="18"/>
  <c r="U319" i="18"/>
  <c r="U292" i="18"/>
  <c r="U308" i="18"/>
  <c r="U299" i="18"/>
  <c r="U297" i="18"/>
  <c r="U312" i="18"/>
  <c r="U304" i="18"/>
  <c r="U316" i="18"/>
  <c r="U338" i="18"/>
  <c r="U322" i="18"/>
  <c r="U291" i="18"/>
  <c r="U307" i="18"/>
  <c r="U298" i="18"/>
  <c r="U296" i="18"/>
  <c r="U311" i="18"/>
  <c r="U303" i="18"/>
  <c r="U315" i="18"/>
  <c r="U335" i="18"/>
  <c r="U320" i="18"/>
  <c r="U294" i="18"/>
  <c r="U310" i="18"/>
  <c r="U302" i="18"/>
  <c r="U300" i="18"/>
  <c r="U313" i="18"/>
  <c r="U305" i="18"/>
  <c r="U318" i="18"/>
  <c r="U340" i="18"/>
  <c r="U325" i="18"/>
  <c r="U167" i="18"/>
  <c r="U186" i="18"/>
  <c r="U175" i="18"/>
  <c r="U173" i="18"/>
  <c r="U189" i="18"/>
  <c r="U181" i="18"/>
  <c r="U219" i="18"/>
  <c r="U238" i="18"/>
  <c r="U227" i="18"/>
  <c r="U171" i="18"/>
  <c r="U188" i="18"/>
  <c r="U179" i="18"/>
  <c r="U177" i="18"/>
  <c r="U192" i="18"/>
  <c r="U184" i="18"/>
  <c r="U223" i="18"/>
  <c r="U240" i="18"/>
  <c r="U231" i="18"/>
  <c r="U169" i="18"/>
  <c r="U187" i="18"/>
  <c r="U178" i="18"/>
  <c r="U176" i="18"/>
  <c r="U191" i="18"/>
  <c r="U183" i="18"/>
  <c r="U221" i="18"/>
  <c r="U239" i="18"/>
  <c r="U229" i="18"/>
  <c r="U174" i="18"/>
  <c r="U190" i="18"/>
  <c r="U182" i="18"/>
  <c r="U180" i="18"/>
  <c r="U193" i="18"/>
  <c r="U185" i="18"/>
  <c r="U226" i="18"/>
  <c r="U241" i="18"/>
  <c r="U234" i="18"/>
  <c r="U506" i="18"/>
  <c r="U522" i="18"/>
  <c r="U507" i="18"/>
  <c r="U511" i="18"/>
  <c r="U525" i="18"/>
  <c r="U514" i="18"/>
  <c r="U530" i="18"/>
  <c r="U538" i="18"/>
  <c r="U531" i="18"/>
  <c r="U510" i="18"/>
  <c r="U524" i="18"/>
  <c r="U512" i="18"/>
  <c r="U518" i="18"/>
  <c r="U528" i="18"/>
  <c r="U519" i="18"/>
  <c r="U534" i="18"/>
  <c r="U540" i="18"/>
  <c r="U535" i="18"/>
  <c r="U508" i="18"/>
  <c r="U523" i="18"/>
  <c r="U509" i="18"/>
  <c r="U515" i="18"/>
  <c r="U527" i="18"/>
  <c r="U517" i="18"/>
  <c r="U532" i="18"/>
  <c r="U539" i="18"/>
  <c r="U533" i="18"/>
  <c r="U513" i="18"/>
  <c r="U526" i="18"/>
  <c r="U516" i="18"/>
  <c r="U520" i="18"/>
  <c r="U529" i="18"/>
  <c r="U521" i="18"/>
  <c r="U536" i="18"/>
  <c r="U541" i="18"/>
  <c r="U537" i="18"/>
  <c r="U387" i="18"/>
  <c r="U410" i="18"/>
  <c r="U388" i="18"/>
  <c r="U394" i="18"/>
  <c r="U417" i="18"/>
  <c r="U398" i="18"/>
  <c r="U446" i="18"/>
  <c r="U454" i="18"/>
  <c r="U447" i="18"/>
  <c r="U393" i="18"/>
  <c r="U413" i="18"/>
  <c r="U395" i="18"/>
  <c r="U403" i="18"/>
  <c r="U427" i="18"/>
  <c r="U405" i="18"/>
  <c r="U450" i="18"/>
  <c r="U457" i="18"/>
  <c r="U451" i="18"/>
  <c r="U390" i="18"/>
  <c r="U411" i="18"/>
  <c r="U392" i="18"/>
  <c r="U400" i="18"/>
  <c r="U422" i="18"/>
  <c r="U402" i="18"/>
  <c r="U448" i="18"/>
  <c r="U455" i="18"/>
  <c r="U449" i="18"/>
  <c r="U397" i="18"/>
  <c r="U418" i="18"/>
  <c r="U401" i="18"/>
  <c r="U407" i="18"/>
  <c r="U432" i="18"/>
  <c r="U408" i="18"/>
  <c r="U452" i="18"/>
  <c r="U460" i="18"/>
  <c r="U453" i="18"/>
  <c r="U2" i="18"/>
  <c r="U17" i="18"/>
  <c r="U3" i="18"/>
  <c r="U7" i="18"/>
  <c r="U21" i="18"/>
  <c r="U10" i="18"/>
  <c r="U26" i="18"/>
  <c r="U35" i="18"/>
  <c r="U27" i="18"/>
  <c r="U6" i="18"/>
  <c r="U20" i="18"/>
  <c r="U8" i="18"/>
  <c r="U14" i="18"/>
  <c r="U24" i="18"/>
  <c r="U15" i="18"/>
  <c r="U30" i="18"/>
  <c r="U39" i="18"/>
  <c r="U31" i="18"/>
  <c r="U4" i="18"/>
  <c r="U19" i="18"/>
  <c r="U5" i="18"/>
  <c r="U11" i="18"/>
  <c r="U23" i="18"/>
  <c r="U13" i="18"/>
  <c r="U28" i="18"/>
  <c r="U37" i="18"/>
  <c r="U29" i="18"/>
  <c r="U9" i="18"/>
  <c r="U22" i="18"/>
  <c r="U12" i="18"/>
  <c r="U16" i="18"/>
  <c r="U25" i="18"/>
  <c r="U18" i="18"/>
  <c r="U32" i="18"/>
  <c r="U42" i="18"/>
  <c r="U33" i="18"/>
  <c r="U317" i="18"/>
  <c r="U343" i="18"/>
  <c r="U328" i="18"/>
  <c r="U321" i="18"/>
  <c r="U336" i="18"/>
  <c r="U323" i="18"/>
  <c r="U350" i="18"/>
  <c r="U358" i="18"/>
  <c r="U351" i="18"/>
  <c r="U326" i="18"/>
  <c r="U345" i="18"/>
  <c r="U333" i="18"/>
  <c r="U330" i="18"/>
  <c r="U348" i="18"/>
  <c r="U341" i="18"/>
  <c r="U354" i="18"/>
  <c r="U360" i="18"/>
  <c r="U355" i="18"/>
  <c r="U324" i="18"/>
  <c r="U344" i="18"/>
  <c r="U331" i="18"/>
  <c r="U329" i="18"/>
  <c r="U347" i="18"/>
  <c r="U339" i="18"/>
  <c r="U352" i="18"/>
  <c r="U359" i="18"/>
  <c r="U353" i="18"/>
  <c r="U327" i="18"/>
  <c r="U346" i="18"/>
  <c r="U337" i="18"/>
  <c r="U334" i="18"/>
  <c r="U349" i="18"/>
  <c r="U342" i="18"/>
  <c r="U356" i="18"/>
  <c r="U362" i="18"/>
  <c r="U357" i="18"/>
  <c r="U146" i="18"/>
  <c r="U162" i="18"/>
  <c r="U151" i="18"/>
  <c r="U149" i="18"/>
  <c r="U165" i="18"/>
  <c r="U157" i="18"/>
  <c r="U194" i="18"/>
  <c r="U200" i="18"/>
  <c r="U195" i="18"/>
  <c r="U148" i="18"/>
  <c r="U164" i="18"/>
  <c r="U155" i="18"/>
  <c r="U153" i="18"/>
  <c r="U170" i="18"/>
  <c r="U160" i="18"/>
  <c r="U197" i="18"/>
  <c r="U202" i="18"/>
  <c r="U198" i="18"/>
  <c r="U147" i="18"/>
  <c r="U163" i="18"/>
  <c r="U154" i="18"/>
  <c r="U152" i="18"/>
  <c r="U168" i="18"/>
  <c r="U159" i="18"/>
  <c r="U196" i="18"/>
  <c r="U213" i="18"/>
  <c r="U201" i="18"/>
  <c r="U150" i="18"/>
  <c r="U166" i="18"/>
  <c r="U158" i="18"/>
  <c r="U156" i="18"/>
  <c r="U172" i="18"/>
  <c r="U161" i="18"/>
  <c r="U199" i="18"/>
  <c r="U218" i="18"/>
  <c r="U204" i="18"/>
  <c r="E19" i="8"/>
  <c r="E20" i="8" s="1"/>
  <c r="D19" i="8"/>
  <c r="C19" i="8"/>
  <c r="D3" i="8"/>
  <c r="C3" i="8"/>
  <c r="B3" i="8"/>
  <c r="F23" i="1"/>
  <c r="E26" i="1"/>
  <c r="E25" i="1"/>
  <c r="D6" i="1"/>
  <c r="R13" i="10"/>
  <c r="R9" i="10"/>
  <c r="S9" i="10" s="1"/>
  <c r="D42" i="1" s="1"/>
  <c r="R8" i="10"/>
  <c r="S8" i="10" s="1"/>
  <c r="D41" i="1" s="1"/>
  <c r="R7" i="10"/>
  <c r="S7" i="10" s="1"/>
  <c r="D40" i="1" s="1"/>
  <c r="R6" i="10"/>
  <c r="S6" i="10" s="1"/>
  <c r="D39" i="1" s="1"/>
  <c r="R5" i="10"/>
  <c r="S5" i="10" s="1"/>
  <c r="D38" i="1" s="1"/>
  <c r="R4" i="10"/>
  <c r="S4" i="10" s="1"/>
  <c r="D37" i="1" s="1"/>
  <c r="R3" i="10"/>
  <c r="S3" i="10" s="1"/>
  <c r="D36" i="1" s="1"/>
  <c r="R2" i="10"/>
  <c r="J2" i="10"/>
  <c r="E2" i="10" s="1"/>
  <c r="J3" i="10"/>
  <c r="E3" i="10" s="1"/>
  <c r="J4" i="10"/>
  <c r="E4" i="10" s="1"/>
  <c r="J5" i="10"/>
  <c r="E5" i="10" s="1"/>
  <c r="J6" i="10"/>
  <c r="E6" i="10" s="1"/>
  <c r="J7" i="10"/>
  <c r="E7" i="10" s="1"/>
  <c r="J8" i="10"/>
  <c r="E8" i="10" s="1"/>
  <c r="J9" i="10"/>
  <c r="E9" i="10" s="1"/>
  <c r="J10" i="10"/>
  <c r="E10" i="10" s="1"/>
  <c r="J11" i="10"/>
  <c r="E11" i="10" s="1"/>
  <c r="J12" i="10"/>
  <c r="E12" i="10" s="1"/>
  <c r="J13" i="10"/>
  <c r="E13" i="10" s="1"/>
  <c r="J14" i="10"/>
  <c r="E14" i="10" s="1"/>
  <c r="J15" i="10"/>
  <c r="E15" i="10" s="1"/>
  <c r="J16" i="10"/>
  <c r="E16" i="10" s="1"/>
  <c r="J17" i="10"/>
  <c r="E17" i="10" s="1"/>
  <c r="J18" i="10"/>
  <c r="E18" i="10" s="1"/>
  <c r="J19" i="10"/>
  <c r="E19" i="10" s="1"/>
  <c r="J20" i="10"/>
  <c r="E20" i="10" s="1"/>
  <c r="J21" i="10"/>
  <c r="E21" i="10" s="1"/>
  <c r="J22" i="10"/>
  <c r="E22" i="10" s="1"/>
  <c r="J23" i="10"/>
  <c r="E23" i="10" s="1"/>
  <c r="J24" i="10"/>
  <c r="E24" i="10" s="1"/>
  <c r="J25" i="10"/>
  <c r="E25" i="10" s="1"/>
  <c r="J26" i="10"/>
  <c r="E26" i="10" s="1"/>
  <c r="J27" i="10"/>
  <c r="E27" i="10" s="1"/>
  <c r="J28" i="10"/>
  <c r="E28" i="10" s="1"/>
  <c r="J29" i="10"/>
  <c r="E29" i="10" s="1"/>
  <c r="J30" i="10"/>
  <c r="E30" i="10" s="1"/>
  <c r="J31" i="10"/>
  <c r="E31" i="10" s="1"/>
  <c r="J32" i="10"/>
  <c r="E32" i="10" s="1"/>
  <c r="J33" i="10"/>
  <c r="E33" i="10" s="1"/>
  <c r="J34" i="10"/>
  <c r="E34" i="10" s="1"/>
  <c r="J35" i="10"/>
  <c r="E35" i="10" s="1"/>
  <c r="J36" i="10"/>
  <c r="E36" i="10" s="1"/>
  <c r="J37" i="10"/>
  <c r="E37" i="10" s="1"/>
  <c r="J38" i="10"/>
  <c r="E38" i="10" s="1"/>
  <c r="J39" i="10"/>
  <c r="E39" i="10" s="1"/>
  <c r="J40" i="10"/>
  <c r="E40" i="10" s="1"/>
  <c r="J41" i="10"/>
  <c r="E41" i="10" s="1"/>
  <c r="J42" i="10"/>
  <c r="E42" i="10" s="1"/>
  <c r="J43" i="10"/>
  <c r="E43" i="10" s="1"/>
  <c r="J44" i="10"/>
  <c r="E44" i="10" s="1"/>
  <c r="J45" i="10"/>
  <c r="E45" i="10" s="1"/>
  <c r="J46" i="10"/>
  <c r="E46" i="10" s="1"/>
  <c r="J47" i="10"/>
  <c r="E47" i="10" s="1"/>
  <c r="J48" i="10"/>
  <c r="E48" i="10" s="1"/>
  <c r="J49" i="10"/>
  <c r="E49" i="10" s="1"/>
  <c r="J50" i="10"/>
  <c r="E50" i="10" s="1"/>
  <c r="J51" i="10"/>
  <c r="E51" i="10" s="1"/>
  <c r="J52" i="10"/>
  <c r="E52" i="10" s="1"/>
  <c r="J53" i="10"/>
  <c r="E53" i="10" s="1"/>
  <c r="J54" i="10"/>
  <c r="E54" i="10" s="1"/>
  <c r="J55" i="10"/>
  <c r="E55" i="10" s="1"/>
  <c r="J56" i="10"/>
  <c r="E56" i="10" s="1"/>
  <c r="J57" i="10"/>
  <c r="E57" i="10" s="1"/>
  <c r="J58" i="10"/>
  <c r="E58" i="10" s="1"/>
  <c r="J59" i="10"/>
  <c r="E59" i="10" s="1"/>
  <c r="J60" i="10"/>
  <c r="E60" i="10" s="1"/>
  <c r="J61" i="10"/>
  <c r="E61" i="10" s="1"/>
  <c r="J62" i="10"/>
  <c r="E62" i="10" s="1"/>
  <c r="J63" i="10"/>
  <c r="E63" i="10" s="1"/>
  <c r="J64" i="10"/>
  <c r="E64" i="10" s="1"/>
  <c r="J65" i="10"/>
  <c r="E65" i="10" s="1"/>
  <c r="J66" i="10"/>
  <c r="E66" i="10" s="1"/>
  <c r="J67" i="10"/>
  <c r="E67" i="10" s="1"/>
  <c r="J68" i="10"/>
  <c r="E68" i="10" s="1"/>
  <c r="J69" i="10"/>
  <c r="E69" i="10" s="1"/>
  <c r="J70" i="10"/>
  <c r="E70" i="10" s="1"/>
  <c r="J71" i="10"/>
  <c r="E71" i="10" s="1"/>
  <c r="J72" i="10"/>
  <c r="E72" i="10" s="1"/>
  <c r="J73" i="10"/>
  <c r="E73" i="10" s="1"/>
  <c r="J74" i="10"/>
  <c r="E74" i="10" s="1"/>
  <c r="J75" i="10"/>
  <c r="E75" i="10" s="1"/>
  <c r="J76" i="10"/>
  <c r="E76" i="10" s="1"/>
  <c r="J77" i="10"/>
  <c r="E77" i="10" s="1"/>
  <c r="J78" i="10"/>
  <c r="E78" i="10" s="1"/>
  <c r="J79" i="10"/>
  <c r="E79" i="10" s="1"/>
  <c r="J80" i="10"/>
  <c r="E80" i="10" s="1"/>
  <c r="J81" i="10"/>
  <c r="E81" i="10" s="1"/>
  <c r="J82" i="10"/>
  <c r="E82" i="10" s="1"/>
  <c r="J83" i="10"/>
  <c r="E83" i="10" s="1"/>
  <c r="J84" i="10"/>
  <c r="E84" i="10" s="1"/>
  <c r="J85" i="10"/>
  <c r="E85" i="10" s="1"/>
  <c r="J86" i="10"/>
  <c r="E86" i="10" s="1"/>
  <c r="J87" i="10"/>
  <c r="E87" i="10" s="1"/>
  <c r="J88" i="10"/>
  <c r="E88" i="10" s="1"/>
  <c r="J89" i="10"/>
  <c r="E89" i="10" s="1"/>
  <c r="J90" i="10"/>
  <c r="E90" i="10" s="1"/>
  <c r="J91" i="10"/>
  <c r="E91" i="10" s="1"/>
  <c r="J92" i="10"/>
  <c r="E92" i="10" s="1"/>
  <c r="J93" i="10"/>
  <c r="E93" i="10" s="1"/>
  <c r="J94" i="10"/>
  <c r="E94" i="10" s="1"/>
  <c r="J95" i="10"/>
  <c r="E95" i="10" s="1"/>
  <c r="J96" i="10"/>
  <c r="E96" i="10" s="1"/>
  <c r="J97" i="10"/>
  <c r="E97" i="10" s="1"/>
  <c r="J98" i="10"/>
  <c r="E98" i="10" s="1"/>
  <c r="J99" i="10"/>
  <c r="E99" i="10" s="1"/>
  <c r="J100" i="10"/>
  <c r="E100" i="10" s="1"/>
  <c r="J101" i="10"/>
  <c r="E101" i="10" s="1"/>
  <c r="J102" i="10"/>
  <c r="E102" i="10" s="1"/>
  <c r="J103" i="10"/>
  <c r="E103" i="10" s="1"/>
  <c r="J104" i="10"/>
  <c r="E104" i="10" s="1"/>
  <c r="J105" i="10"/>
  <c r="E105" i="10" s="1"/>
  <c r="J106" i="10"/>
  <c r="E106" i="10" s="1"/>
  <c r="J107" i="10"/>
  <c r="E107" i="10" s="1"/>
  <c r="J108" i="10"/>
  <c r="E108" i="10" s="1"/>
  <c r="J109" i="10"/>
  <c r="E109" i="10" s="1"/>
  <c r="J110" i="10"/>
  <c r="E110" i="10" s="1"/>
  <c r="J111" i="10"/>
  <c r="E111" i="10" s="1"/>
  <c r="J112" i="10"/>
  <c r="E112" i="10" s="1"/>
  <c r="J113" i="10"/>
  <c r="E113" i="10" s="1"/>
  <c r="J114" i="10"/>
  <c r="E114" i="10" s="1"/>
  <c r="J115" i="10"/>
  <c r="E115" i="10" s="1"/>
  <c r="J116" i="10"/>
  <c r="E116" i="10" s="1"/>
  <c r="J117" i="10"/>
  <c r="E117" i="10" s="1"/>
  <c r="J118" i="10"/>
  <c r="E118" i="10" s="1"/>
  <c r="J119" i="10"/>
  <c r="E119" i="10" s="1"/>
  <c r="J120" i="10"/>
  <c r="E120" i="10" s="1"/>
  <c r="J121" i="10"/>
  <c r="E121" i="10" s="1"/>
  <c r="J122" i="10"/>
  <c r="E122" i="10" s="1"/>
  <c r="J123" i="10"/>
  <c r="E123" i="10" s="1"/>
  <c r="J124" i="10"/>
  <c r="E124" i="10" s="1"/>
  <c r="J125" i="10"/>
  <c r="E125" i="10" s="1"/>
  <c r="J126" i="10"/>
  <c r="E126" i="10" s="1"/>
  <c r="J127" i="10"/>
  <c r="E127" i="10" s="1"/>
  <c r="J128" i="10"/>
  <c r="E128" i="10" s="1"/>
  <c r="J129" i="10"/>
  <c r="E129" i="10" s="1"/>
  <c r="J130" i="10"/>
  <c r="E130" i="10" s="1"/>
  <c r="J131" i="10"/>
  <c r="E131" i="10" s="1"/>
  <c r="J132" i="10"/>
  <c r="E132" i="10" s="1"/>
  <c r="J133" i="10"/>
  <c r="E133" i="10" s="1"/>
  <c r="J134" i="10"/>
  <c r="E134" i="10" s="1"/>
  <c r="J135" i="10"/>
  <c r="E135" i="10" s="1"/>
  <c r="J136" i="10"/>
  <c r="E136" i="10" s="1"/>
  <c r="J137" i="10"/>
  <c r="E137" i="10" s="1"/>
  <c r="J138" i="10"/>
  <c r="E138" i="10" s="1"/>
  <c r="J139" i="10"/>
  <c r="E139" i="10" s="1"/>
  <c r="J140" i="10"/>
  <c r="E140" i="10" s="1"/>
  <c r="J141" i="10"/>
  <c r="E141" i="10" s="1"/>
  <c r="J142" i="10"/>
  <c r="E142" i="10" s="1"/>
  <c r="J143" i="10"/>
  <c r="E143" i="10" s="1"/>
  <c r="J144" i="10"/>
  <c r="E144" i="10" s="1"/>
  <c r="J145" i="10"/>
  <c r="E145" i="10" s="1"/>
  <c r="J146" i="10"/>
  <c r="E146" i="10" s="1"/>
  <c r="J147" i="10"/>
  <c r="E147" i="10" s="1"/>
  <c r="J148" i="10"/>
  <c r="E148" i="10" s="1"/>
  <c r="J149" i="10"/>
  <c r="E149" i="10" s="1"/>
  <c r="J150" i="10"/>
  <c r="E150" i="10" s="1"/>
  <c r="J151" i="10"/>
  <c r="E151" i="10" s="1"/>
  <c r="J152" i="10"/>
  <c r="E152" i="10" s="1"/>
  <c r="J153" i="10"/>
  <c r="E153" i="10" s="1"/>
  <c r="J154" i="10"/>
  <c r="E154" i="10" s="1"/>
  <c r="J155" i="10"/>
  <c r="E155" i="10" s="1"/>
  <c r="J156" i="10"/>
  <c r="E156" i="10" s="1"/>
  <c r="J157" i="10"/>
  <c r="E157" i="10" s="1"/>
  <c r="J158" i="10"/>
  <c r="E158" i="10" s="1"/>
  <c r="J159" i="10"/>
  <c r="E159" i="10" s="1"/>
  <c r="J160" i="10"/>
  <c r="E160" i="10" s="1"/>
  <c r="J161" i="10"/>
  <c r="E161" i="10" s="1"/>
  <c r="J162" i="10"/>
  <c r="E162" i="10" s="1"/>
  <c r="J163" i="10"/>
  <c r="E163" i="10" s="1"/>
  <c r="J164" i="10"/>
  <c r="E164" i="10" s="1"/>
  <c r="J165" i="10"/>
  <c r="E165" i="10" s="1"/>
  <c r="J166" i="10"/>
  <c r="E166" i="10" s="1"/>
  <c r="J167" i="10"/>
  <c r="E167" i="10" s="1"/>
  <c r="J168" i="10"/>
  <c r="E168" i="10" s="1"/>
  <c r="J169" i="10"/>
  <c r="E169" i="10" s="1"/>
  <c r="J170" i="10"/>
  <c r="E170" i="10" s="1"/>
  <c r="J171" i="10"/>
  <c r="E171" i="10" s="1"/>
  <c r="J172" i="10"/>
  <c r="E172" i="10" s="1"/>
  <c r="J173" i="10"/>
  <c r="E173" i="10" s="1"/>
  <c r="J174" i="10"/>
  <c r="E174" i="10" s="1"/>
  <c r="J175" i="10"/>
  <c r="E175" i="10" s="1"/>
  <c r="J176" i="10"/>
  <c r="E176" i="10" s="1"/>
  <c r="J177" i="10"/>
  <c r="E177" i="10" s="1"/>
  <c r="J178" i="10"/>
  <c r="E178" i="10" s="1"/>
  <c r="J179" i="10"/>
  <c r="E179" i="10" s="1"/>
  <c r="J180" i="10"/>
  <c r="E180" i="10" s="1"/>
  <c r="J181" i="10"/>
  <c r="E181" i="10" s="1"/>
  <c r="J182" i="10"/>
  <c r="E182" i="10" s="1"/>
  <c r="J183" i="10"/>
  <c r="E183" i="10" s="1"/>
  <c r="J184" i="10"/>
  <c r="E184" i="10" s="1"/>
  <c r="J185" i="10"/>
  <c r="E185" i="10" s="1"/>
  <c r="J186" i="10"/>
  <c r="E186" i="10" s="1"/>
  <c r="J187" i="10"/>
  <c r="E187" i="10" s="1"/>
  <c r="J188" i="10"/>
  <c r="E188" i="10" s="1"/>
  <c r="J189" i="10"/>
  <c r="E189" i="10" s="1"/>
  <c r="J190" i="10"/>
  <c r="E190" i="10" s="1"/>
  <c r="J191" i="10"/>
  <c r="E191" i="10" s="1"/>
  <c r="J192" i="10"/>
  <c r="E192" i="10" s="1"/>
  <c r="J193" i="10"/>
  <c r="E193" i="10" s="1"/>
  <c r="J194" i="10"/>
  <c r="E194" i="10" s="1"/>
  <c r="J195" i="10"/>
  <c r="E195" i="10" s="1"/>
  <c r="J196" i="10"/>
  <c r="E196" i="10" s="1"/>
  <c r="J197" i="10"/>
  <c r="E197" i="10" s="1"/>
  <c r="J198" i="10"/>
  <c r="E198" i="10" s="1"/>
  <c r="J199" i="10"/>
  <c r="E199" i="10" s="1"/>
  <c r="J200" i="10"/>
  <c r="E200" i="10" s="1"/>
  <c r="J201" i="10"/>
  <c r="E201" i="10" s="1"/>
  <c r="J202" i="10"/>
  <c r="E202" i="10" s="1"/>
  <c r="J203" i="10"/>
  <c r="E203" i="10" s="1"/>
  <c r="J204" i="10"/>
  <c r="E204" i="10" s="1"/>
  <c r="J205" i="10"/>
  <c r="E205" i="10" s="1"/>
  <c r="J206" i="10"/>
  <c r="E206" i="10" s="1"/>
  <c r="J207" i="10"/>
  <c r="E207" i="10" s="1"/>
  <c r="J208" i="10"/>
  <c r="E208" i="10" s="1"/>
  <c r="J209" i="10"/>
  <c r="E209" i="10" s="1"/>
  <c r="J210" i="10"/>
  <c r="E210" i="10" s="1"/>
  <c r="J211" i="10"/>
  <c r="E211" i="10" s="1"/>
  <c r="J212" i="10"/>
  <c r="E212" i="10" s="1"/>
  <c r="J213" i="10"/>
  <c r="E213" i="10" s="1"/>
  <c r="J214" i="10"/>
  <c r="E214" i="10" s="1"/>
  <c r="J215" i="10"/>
  <c r="E215" i="10" s="1"/>
  <c r="J216" i="10"/>
  <c r="E216" i="10" s="1"/>
  <c r="J217" i="10"/>
  <c r="E217" i="10" s="1"/>
  <c r="J218" i="10"/>
  <c r="E218" i="10" s="1"/>
  <c r="J219" i="10"/>
  <c r="E219" i="10" s="1"/>
  <c r="J220" i="10"/>
  <c r="E220" i="10" s="1"/>
  <c r="J221" i="10"/>
  <c r="E221" i="10" s="1"/>
  <c r="J222" i="10"/>
  <c r="E222" i="10" s="1"/>
  <c r="J223" i="10"/>
  <c r="E223" i="10" s="1"/>
  <c r="J224" i="10"/>
  <c r="E224" i="10" s="1"/>
  <c r="J225" i="10"/>
  <c r="E225" i="10" s="1"/>
  <c r="J226" i="10"/>
  <c r="E226" i="10" s="1"/>
  <c r="J227" i="10"/>
  <c r="E227" i="10" s="1"/>
  <c r="J228" i="10"/>
  <c r="E228" i="10" s="1"/>
  <c r="J229" i="10"/>
  <c r="E229" i="10" s="1"/>
  <c r="J230" i="10"/>
  <c r="E230" i="10" s="1"/>
  <c r="J231" i="10"/>
  <c r="E231" i="10" s="1"/>
  <c r="J232" i="10"/>
  <c r="E232" i="10" s="1"/>
  <c r="J233" i="10"/>
  <c r="E233" i="10" s="1"/>
  <c r="J234" i="10"/>
  <c r="E234" i="10" s="1"/>
  <c r="J235" i="10"/>
  <c r="E235" i="10" s="1"/>
  <c r="J236" i="10"/>
  <c r="E236" i="10" s="1"/>
  <c r="J237" i="10"/>
  <c r="E237" i="10" s="1"/>
  <c r="J238" i="10"/>
  <c r="E238" i="10" s="1"/>
  <c r="J239" i="10"/>
  <c r="E239" i="10" s="1"/>
  <c r="J240" i="10"/>
  <c r="E240" i="10" s="1"/>
  <c r="J241" i="10"/>
  <c r="E241" i="10" s="1"/>
  <c r="J242" i="10"/>
  <c r="E242" i="10" s="1"/>
  <c r="J243" i="10"/>
  <c r="E243" i="10" s="1"/>
  <c r="J244" i="10"/>
  <c r="E244" i="10" s="1"/>
  <c r="J245" i="10"/>
  <c r="E245" i="10" s="1"/>
  <c r="J246" i="10"/>
  <c r="E246" i="10" s="1"/>
  <c r="J247" i="10"/>
  <c r="E247" i="10" s="1"/>
  <c r="J248" i="10"/>
  <c r="E248" i="10" s="1"/>
  <c r="J249" i="10"/>
  <c r="E249" i="10" s="1"/>
  <c r="J250" i="10"/>
  <c r="E250" i="10" s="1"/>
  <c r="J251" i="10"/>
  <c r="E251" i="10" s="1"/>
  <c r="J252" i="10"/>
  <c r="E252" i="10" s="1"/>
  <c r="J253" i="10"/>
  <c r="E253" i="10" s="1"/>
  <c r="J254" i="10"/>
  <c r="E254" i="10" s="1"/>
  <c r="J255" i="10"/>
  <c r="E255" i="10" s="1"/>
  <c r="J256" i="10"/>
  <c r="E256" i="10" s="1"/>
  <c r="J257" i="10"/>
  <c r="E257" i="10" s="1"/>
  <c r="J258" i="10"/>
  <c r="E258" i="10" s="1"/>
  <c r="J259" i="10"/>
  <c r="E259" i="10" s="1"/>
  <c r="J260" i="10"/>
  <c r="E260" i="10" s="1"/>
  <c r="J261" i="10"/>
  <c r="E261" i="10" s="1"/>
  <c r="J262" i="10"/>
  <c r="E262" i="10" s="1"/>
  <c r="J263" i="10"/>
  <c r="E263" i="10" s="1"/>
  <c r="J264" i="10"/>
  <c r="E264" i="10" s="1"/>
  <c r="J265" i="10"/>
  <c r="E265" i="10" s="1"/>
  <c r="J266" i="10"/>
  <c r="E266" i="10" s="1"/>
  <c r="J267" i="10"/>
  <c r="E267" i="10" s="1"/>
  <c r="J268" i="10"/>
  <c r="E268" i="10" s="1"/>
  <c r="J269" i="10"/>
  <c r="E269" i="10" s="1"/>
  <c r="J270" i="10"/>
  <c r="E270" i="10" s="1"/>
  <c r="J271" i="10"/>
  <c r="E271" i="10" s="1"/>
  <c r="J272" i="10"/>
  <c r="E272" i="10" s="1"/>
  <c r="J273" i="10"/>
  <c r="E273" i="10" s="1"/>
  <c r="J274" i="10"/>
  <c r="E274" i="10" s="1"/>
  <c r="J275" i="10"/>
  <c r="E275" i="10" s="1"/>
  <c r="J276" i="10"/>
  <c r="E276" i="10" s="1"/>
  <c r="J277" i="10"/>
  <c r="E277" i="10" s="1"/>
  <c r="J278" i="10"/>
  <c r="E278" i="10" s="1"/>
  <c r="J279" i="10"/>
  <c r="E279" i="10" s="1"/>
  <c r="J280" i="10"/>
  <c r="E280" i="10" s="1"/>
  <c r="J281" i="10"/>
  <c r="E281" i="10" s="1"/>
  <c r="J282" i="10"/>
  <c r="E282" i="10" s="1"/>
  <c r="J283" i="10"/>
  <c r="E283" i="10" s="1"/>
  <c r="J284" i="10"/>
  <c r="E284" i="10" s="1"/>
  <c r="J285" i="10"/>
  <c r="E285" i="10" s="1"/>
  <c r="J286" i="10"/>
  <c r="E286" i="10" s="1"/>
  <c r="J287" i="10"/>
  <c r="E287" i="10" s="1"/>
  <c r="J288" i="10"/>
  <c r="E288" i="10" s="1"/>
  <c r="J289" i="10"/>
  <c r="E289" i="10" s="1"/>
  <c r="J290" i="10"/>
  <c r="E290" i="10" s="1"/>
  <c r="J291" i="10"/>
  <c r="E291" i="10" s="1"/>
  <c r="J292" i="10"/>
  <c r="E292" i="10" s="1"/>
  <c r="J293" i="10"/>
  <c r="E293" i="10" s="1"/>
  <c r="J294" i="10"/>
  <c r="E294" i="10" s="1"/>
  <c r="J295" i="10"/>
  <c r="E295" i="10" s="1"/>
  <c r="J296" i="10"/>
  <c r="E296" i="10" s="1"/>
  <c r="J297" i="10"/>
  <c r="E297" i="10" s="1"/>
  <c r="J298" i="10"/>
  <c r="E298" i="10" s="1"/>
  <c r="J299" i="10"/>
  <c r="E299" i="10" s="1"/>
  <c r="J300" i="10"/>
  <c r="E300" i="10" s="1"/>
  <c r="J301" i="10"/>
  <c r="E301" i="10" s="1"/>
  <c r="J302" i="10"/>
  <c r="E302" i="10" s="1"/>
  <c r="J303" i="10"/>
  <c r="E303" i="10" s="1"/>
  <c r="J304" i="10"/>
  <c r="E304" i="10" s="1"/>
  <c r="J305" i="10"/>
  <c r="E305" i="10" s="1"/>
  <c r="J306" i="10"/>
  <c r="E306" i="10" s="1"/>
  <c r="J307" i="10"/>
  <c r="E307" i="10" s="1"/>
  <c r="J308" i="10"/>
  <c r="E308" i="10" s="1"/>
  <c r="J309" i="10"/>
  <c r="E309" i="10" s="1"/>
  <c r="J310" i="10"/>
  <c r="E310" i="10" s="1"/>
  <c r="J311" i="10"/>
  <c r="E311" i="10" s="1"/>
  <c r="J312" i="10"/>
  <c r="E312" i="10" s="1"/>
  <c r="J313" i="10"/>
  <c r="E313" i="10" s="1"/>
  <c r="J314" i="10"/>
  <c r="E314" i="10" s="1"/>
  <c r="J315" i="10"/>
  <c r="E315" i="10" s="1"/>
  <c r="J316" i="10"/>
  <c r="E316" i="10" s="1"/>
  <c r="J317" i="10"/>
  <c r="E317" i="10" s="1"/>
  <c r="J318" i="10"/>
  <c r="E318" i="10" s="1"/>
  <c r="J319" i="10"/>
  <c r="E319" i="10" s="1"/>
  <c r="J320" i="10"/>
  <c r="E320" i="10" s="1"/>
  <c r="J321" i="10"/>
  <c r="E321" i="10" s="1"/>
  <c r="J322" i="10"/>
  <c r="E322" i="10" s="1"/>
  <c r="J323" i="10"/>
  <c r="E323" i="10" s="1"/>
  <c r="J324" i="10"/>
  <c r="E324" i="10" s="1"/>
  <c r="J325" i="10"/>
  <c r="E325" i="10" s="1"/>
  <c r="J326" i="10"/>
  <c r="E326" i="10" s="1"/>
  <c r="J327" i="10"/>
  <c r="E327" i="10" s="1"/>
  <c r="J328" i="10"/>
  <c r="E328" i="10" s="1"/>
  <c r="J329" i="10"/>
  <c r="E329" i="10" s="1"/>
  <c r="J330" i="10"/>
  <c r="E330" i="10" s="1"/>
  <c r="J331" i="10"/>
  <c r="E331" i="10" s="1"/>
  <c r="J332" i="10"/>
  <c r="E332" i="10" s="1"/>
  <c r="J333" i="10"/>
  <c r="E333" i="10" s="1"/>
  <c r="J334" i="10"/>
  <c r="E334" i="10" s="1"/>
  <c r="J335" i="10"/>
  <c r="E335" i="10" s="1"/>
  <c r="J336" i="10"/>
  <c r="E336" i="10" s="1"/>
  <c r="J337" i="10"/>
  <c r="E337" i="10" s="1"/>
  <c r="J338" i="10"/>
  <c r="E338" i="10" s="1"/>
  <c r="J339" i="10"/>
  <c r="E339" i="10" s="1"/>
  <c r="J340" i="10"/>
  <c r="E340" i="10" s="1"/>
  <c r="J341" i="10"/>
  <c r="E341" i="10" s="1"/>
  <c r="J342" i="10"/>
  <c r="E342" i="10" s="1"/>
  <c r="J343" i="10"/>
  <c r="E343" i="10" s="1"/>
  <c r="J344" i="10"/>
  <c r="E344" i="10" s="1"/>
  <c r="J345" i="10"/>
  <c r="E345" i="10" s="1"/>
  <c r="J346" i="10"/>
  <c r="E346" i="10" s="1"/>
  <c r="J347" i="10"/>
  <c r="E347" i="10" s="1"/>
  <c r="J348" i="10"/>
  <c r="E348" i="10" s="1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R9" i="11"/>
  <c r="S9" i="11" s="1"/>
  <c r="F22" i="1" s="1"/>
  <c r="R8" i="11"/>
  <c r="S8" i="11" s="1"/>
  <c r="F21" i="1" s="1"/>
  <c r="R7" i="11"/>
  <c r="S7" i="11" s="1"/>
  <c r="F20" i="1" s="1"/>
  <c r="R6" i="11"/>
  <c r="S6" i="11" s="1"/>
  <c r="F19" i="1" s="1"/>
  <c r="R5" i="11"/>
  <c r="S5" i="11" s="1"/>
  <c r="F18" i="1" s="1"/>
  <c r="R4" i="11"/>
  <c r="S4" i="11" s="1"/>
  <c r="F17" i="1" s="1"/>
  <c r="R3" i="11"/>
  <c r="S3" i="11" s="1"/>
  <c r="F16" i="1" s="1"/>
  <c r="R2" i="11"/>
  <c r="H2" i="11"/>
  <c r="C2" i="11" s="1"/>
  <c r="H3" i="11"/>
  <c r="C3" i="11" s="1"/>
  <c r="H4" i="11"/>
  <c r="C4" i="11" s="1"/>
  <c r="H5" i="11"/>
  <c r="C5" i="11" s="1"/>
  <c r="H6" i="11"/>
  <c r="C6" i="11" s="1"/>
  <c r="H7" i="11"/>
  <c r="C7" i="11" s="1"/>
  <c r="H8" i="11"/>
  <c r="C8" i="11" s="1"/>
  <c r="H9" i="11"/>
  <c r="C9" i="11" s="1"/>
  <c r="H10" i="11"/>
  <c r="C10" i="11" s="1"/>
  <c r="H11" i="11"/>
  <c r="C11" i="11" s="1"/>
  <c r="H12" i="11"/>
  <c r="C12" i="11" s="1"/>
  <c r="H13" i="11"/>
  <c r="C13" i="11" s="1"/>
  <c r="H14" i="11"/>
  <c r="C14" i="11" s="1"/>
  <c r="H15" i="11"/>
  <c r="C15" i="11" s="1"/>
  <c r="H16" i="11"/>
  <c r="C16" i="11" s="1"/>
  <c r="H17" i="11"/>
  <c r="C17" i="11" s="1"/>
  <c r="H18" i="11"/>
  <c r="C18" i="11" s="1"/>
  <c r="H19" i="11"/>
  <c r="C19" i="11" s="1"/>
  <c r="H20" i="11"/>
  <c r="C20" i="11" s="1"/>
  <c r="H21" i="11"/>
  <c r="C21" i="11" s="1"/>
  <c r="H22" i="11"/>
  <c r="C22" i="11" s="1"/>
  <c r="H23" i="11"/>
  <c r="C23" i="11" s="1"/>
  <c r="H24" i="11"/>
  <c r="C24" i="11" s="1"/>
  <c r="H25" i="11"/>
  <c r="C25" i="11" s="1"/>
  <c r="H26" i="11"/>
  <c r="C26" i="11" s="1"/>
  <c r="H27" i="11"/>
  <c r="C27" i="11" s="1"/>
  <c r="H28" i="11"/>
  <c r="C28" i="11" s="1"/>
  <c r="H29" i="11"/>
  <c r="C29" i="11" s="1"/>
  <c r="H30" i="11"/>
  <c r="C30" i="11" s="1"/>
  <c r="H31" i="11"/>
  <c r="C31" i="11" s="1"/>
  <c r="H32" i="11"/>
  <c r="C32" i="11" s="1"/>
  <c r="H33" i="11"/>
  <c r="C33" i="11" s="1"/>
  <c r="H34" i="11"/>
  <c r="C34" i="11" s="1"/>
  <c r="H35" i="11"/>
  <c r="C35" i="11" s="1"/>
  <c r="H36" i="11"/>
  <c r="C36" i="11" s="1"/>
  <c r="H37" i="11"/>
  <c r="C37" i="11" s="1"/>
  <c r="H38" i="11"/>
  <c r="C38" i="11" s="1"/>
  <c r="H39" i="11"/>
  <c r="C39" i="11" s="1"/>
  <c r="H40" i="11"/>
  <c r="C40" i="11" s="1"/>
  <c r="H41" i="11"/>
  <c r="C41" i="11" s="1"/>
  <c r="H42" i="11"/>
  <c r="C42" i="11" s="1"/>
  <c r="H43" i="11"/>
  <c r="C43" i="11" s="1"/>
  <c r="H44" i="11"/>
  <c r="C44" i="11" s="1"/>
  <c r="H45" i="11"/>
  <c r="C45" i="11" s="1"/>
  <c r="H46" i="11"/>
  <c r="C46" i="11" s="1"/>
  <c r="H47" i="11"/>
  <c r="C47" i="11" s="1"/>
  <c r="H48" i="11"/>
  <c r="C48" i="11" s="1"/>
  <c r="H49" i="11"/>
  <c r="C49" i="11" s="1"/>
  <c r="H50" i="11"/>
  <c r="C50" i="11" s="1"/>
  <c r="H51" i="11"/>
  <c r="C51" i="11" s="1"/>
  <c r="H52" i="11"/>
  <c r="C52" i="11" s="1"/>
  <c r="H53" i="11"/>
  <c r="C53" i="11" s="1"/>
  <c r="H54" i="11"/>
  <c r="C54" i="11" s="1"/>
  <c r="H55" i="11"/>
  <c r="C55" i="11" s="1"/>
  <c r="H56" i="11"/>
  <c r="C56" i="11" s="1"/>
  <c r="H57" i="11"/>
  <c r="C57" i="11" s="1"/>
  <c r="H58" i="11"/>
  <c r="C58" i="11" s="1"/>
  <c r="H59" i="11"/>
  <c r="C59" i="11" s="1"/>
  <c r="H60" i="11"/>
  <c r="C60" i="11" s="1"/>
  <c r="H61" i="11"/>
  <c r="C61" i="11" s="1"/>
  <c r="H62" i="11"/>
  <c r="C62" i="11" s="1"/>
  <c r="H63" i="11"/>
  <c r="C63" i="11" s="1"/>
  <c r="H64" i="11"/>
  <c r="C64" i="11" s="1"/>
  <c r="H65" i="11"/>
  <c r="C65" i="11" s="1"/>
  <c r="H66" i="11"/>
  <c r="C66" i="11" s="1"/>
  <c r="H67" i="11"/>
  <c r="C67" i="11" s="1"/>
  <c r="H68" i="11"/>
  <c r="C68" i="11" s="1"/>
  <c r="H69" i="11"/>
  <c r="C69" i="11" s="1"/>
  <c r="H70" i="11"/>
  <c r="C70" i="11" s="1"/>
  <c r="H71" i="11"/>
  <c r="C71" i="11" s="1"/>
  <c r="H72" i="11"/>
  <c r="C72" i="11" s="1"/>
  <c r="H73" i="11"/>
  <c r="C73" i="11" s="1"/>
  <c r="H74" i="11"/>
  <c r="C74" i="11" s="1"/>
  <c r="H75" i="11"/>
  <c r="C75" i="11" s="1"/>
  <c r="H76" i="11"/>
  <c r="C76" i="11" s="1"/>
  <c r="H77" i="11"/>
  <c r="C77" i="11" s="1"/>
  <c r="H78" i="11"/>
  <c r="C78" i="11" s="1"/>
  <c r="H79" i="11"/>
  <c r="C79" i="11" s="1"/>
  <c r="H80" i="11"/>
  <c r="C80" i="11" s="1"/>
  <c r="H81" i="11"/>
  <c r="C81" i="11" s="1"/>
  <c r="H82" i="11"/>
  <c r="C82" i="11" s="1"/>
  <c r="H83" i="11"/>
  <c r="C83" i="11" s="1"/>
  <c r="H84" i="11"/>
  <c r="C84" i="11" s="1"/>
  <c r="H85" i="11"/>
  <c r="C85" i="11" s="1"/>
  <c r="H86" i="11"/>
  <c r="C86" i="11" s="1"/>
  <c r="H87" i="11"/>
  <c r="C87" i="11" s="1"/>
  <c r="H88" i="11"/>
  <c r="C88" i="11" s="1"/>
  <c r="H89" i="11"/>
  <c r="C89" i="11" s="1"/>
  <c r="H90" i="11"/>
  <c r="C90" i="11" s="1"/>
  <c r="H91" i="11"/>
  <c r="C91" i="11" s="1"/>
  <c r="H92" i="11"/>
  <c r="C92" i="11" s="1"/>
  <c r="H93" i="11"/>
  <c r="C93" i="11" s="1"/>
  <c r="H94" i="11"/>
  <c r="C94" i="11" s="1"/>
  <c r="H95" i="11"/>
  <c r="C95" i="11" s="1"/>
  <c r="H96" i="11"/>
  <c r="C96" i="11" s="1"/>
  <c r="H97" i="11"/>
  <c r="C97" i="11" s="1"/>
  <c r="H98" i="11"/>
  <c r="C98" i="11" s="1"/>
  <c r="H99" i="11"/>
  <c r="C99" i="11" s="1"/>
  <c r="H100" i="11"/>
  <c r="C100" i="11" s="1"/>
  <c r="H101" i="11"/>
  <c r="C101" i="11" s="1"/>
  <c r="H102" i="11"/>
  <c r="C102" i="11" s="1"/>
  <c r="H103" i="11"/>
  <c r="C103" i="11" s="1"/>
  <c r="H104" i="11"/>
  <c r="C104" i="11" s="1"/>
  <c r="H105" i="11"/>
  <c r="C105" i="11" s="1"/>
  <c r="H106" i="11"/>
  <c r="C106" i="11" s="1"/>
  <c r="H107" i="11"/>
  <c r="C107" i="11" s="1"/>
  <c r="H108" i="11"/>
  <c r="C108" i="11" s="1"/>
  <c r="H109" i="11"/>
  <c r="C109" i="11" s="1"/>
  <c r="H110" i="11"/>
  <c r="C110" i="11" s="1"/>
  <c r="H111" i="11"/>
  <c r="C111" i="11" s="1"/>
  <c r="H112" i="11"/>
  <c r="C112" i="11" s="1"/>
  <c r="H113" i="11"/>
  <c r="C113" i="11" s="1"/>
  <c r="H114" i="11"/>
  <c r="C114" i="11" s="1"/>
  <c r="H115" i="11"/>
  <c r="C115" i="11" s="1"/>
  <c r="H116" i="11"/>
  <c r="C116" i="11" s="1"/>
  <c r="H117" i="11"/>
  <c r="C117" i="11" s="1"/>
  <c r="H118" i="11"/>
  <c r="C118" i="11" s="1"/>
  <c r="H119" i="11"/>
  <c r="C119" i="11" s="1"/>
  <c r="H120" i="11"/>
  <c r="C120" i="11" s="1"/>
  <c r="H121" i="11"/>
  <c r="C121" i="11" s="1"/>
  <c r="H122" i="11"/>
  <c r="C122" i="11" s="1"/>
  <c r="H123" i="11"/>
  <c r="C123" i="11" s="1"/>
  <c r="H124" i="11"/>
  <c r="C124" i="11" s="1"/>
  <c r="H125" i="11"/>
  <c r="C125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I2" i="12"/>
  <c r="I3" i="12"/>
  <c r="I1" i="12"/>
  <c r="E3" i="12"/>
  <c r="E2" i="12"/>
  <c r="E1" i="12"/>
  <c r="E3" i="13"/>
  <c r="E2" i="13"/>
  <c r="E1" i="13"/>
  <c r="G2" i="14"/>
  <c r="G1" i="14"/>
  <c r="D2" i="14"/>
  <c r="D3" i="14"/>
  <c r="D4" i="14"/>
  <c r="D5" i="14"/>
  <c r="D6" i="14"/>
  <c r="D7" i="14"/>
  <c r="R11" i="11" l="1"/>
  <c r="R11" i="10"/>
  <c r="E31" i="1" s="1"/>
  <c r="S2" i="10"/>
  <c r="S2" i="11"/>
  <c r="Y40" i="16"/>
  <c r="Y310" i="16"/>
  <c r="Z341" i="16"/>
  <c r="Z178" i="16"/>
  <c r="Y236" i="16"/>
  <c r="Y350" i="16"/>
  <c r="Y197" i="16"/>
  <c r="Y455" i="16"/>
  <c r="Y399" i="16"/>
  <c r="Y342" i="16"/>
  <c r="Y52" i="16"/>
  <c r="Z384" i="16"/>
  <c r="Z9" i="16"/>
  <c r="Z10" i="16"/>
  <c r="Z5" i="16"/>
  <c r="Z193" i="16"/>
  <c r="Z440" i="16"/>
  <c r="Y387" i="16"/>
  <c r="Z394" i="16"/>
  <c r="Z256" i="16"/>
  <c r="Z85" i="16"/>
  <c r="Z37" i="16"/>
  <c r="Z352" i="16"/>
  <c r="Z483" i="16"/>
  <c r="Z226" i="16"/>
  <c r="E22" i="8"/>
  <c r="E21" i="8"/>
  <c r="Z38" i="16"/>
  <c r="Z32" i="16"/>
  <c r="Z181" i="16"/>
  <c r="Z194" i="16"/>
  <c r="Z28" i="16"/>
  <c r="Z223" i="16"/>
  <c r="Z436" i="16"/>
  <c r="Z444" i="16"/>
  <c r="Z524" i="16"/>
  <c r="Z527" i="16"/>
  <c r="Z433" i="16"/>
  <c r="Z153" i="16"/>
  <c r="Z154" i="16"/>
  <c r="Z130" i="16"/>
  <c r="Z129" i="16"/>
  <c r="Z259" i="16"/>
  <c r="Z499" i="16"/>
  <c r="Z294" i="16"/>
  <c r="Z291" i="16"/>
  <c r="Z415" i="16"/>
  <c r="Z109" i="16"/>
  <c r="Z134" i="16"/>
  <c r="B22" i="8"/>
  <c r="Z530" i="16"/>
  <c r="Z425" i="16"/>
  <c r="Z422" i="16"/>
  <c r="Z371" i="16"/>
  <c r="Z348" i="16"/>
  <c r="Z132" i="16"/>
  <c r="Z514" i="16"/>
  <c r="Y504" i="16"/>
  <c r="Z224" i="16"/>
  <c r="D22" i="8"/>
  <c r="Z213" i="16" s="1"/>
  <c r="Z217" i="16"/>
  <c r="Z15" i="16"/>
  <c r="Z200" i="16"/>
  <c r="Z16" i="16"/>
  <c r="Z454" i="16"/>
  <c r="Z196" i="16"/>
  <c r="Z468" i="16"/>
  <c r="Z195" i="16"/>
  <c r="Z182" i="16"/>
  <c r="Z225" i="16"/>
  <c r="Z21" i="16"/>
  <c r="Z206" i="16"/>
  <c r="Z7" i="16"/>
  <c r="Z437" i="16"/>
  <c r="Z190" i="16"/>
  <c r="Z453" i="16"/>
  <c r="Z189" i="16"/>
  <c r="Z170" i="16"/>
  <c r="Z535" i="16"/>
  <c r="Z401" i="16"/>
  <c r="Z525" i="16"/>
  <c r="Z390" i="16"/>
  <c r="Z419" i="16"/>
  <c r="Z159" i="16"/>
  <c r="Z432" i="16"/>
  <c r="Z160" i="16"/>
  <c r="Z152" i="16"/>
  <c r="Z373" i="16"/>
  <c r="Z131" i="16"/>
  <c r="Z338" i="16"/>
  <c r="Z127" i="16"/>
  <c r="Z491" i="16"/>
  <c r="Z313" i="16"/>
  <c r="D21" i="8"/>
  <c r="Y328" i="16" s="1"/>
  <c r="Z147" i="16"/>
  <c r="Z497" i="16"/>
  <c r="Z17" i="16"/>
  <c r="Z435" i="16"/>
  <c r="Z212" i="16"/>
  <c r="Z466" i="16"/>
  <c r="Z199" i="16"/>
  <c r="Y221" i="16"/>
  <c r="Z210" i="16"/>
  <c r="Y25" i="16"/>
  <c r="Z166" i="16"/>
  <c r="Z388" i="16"/>
  <c r="Y163" i="16"/>
  <c r="Z420" i="16"/>
  <c r="Z255" i="16"/>
  <c r="Z276" i="16"/>
  <c r="Z308" i="16"/>
  <c r="Z139" i="16"/>
  <c r="Y114" i="16"/>
  <c r="Z114" i="16"/>
  <c r="Z519" i="16"/>
  <c r="Z335" i="16"/>
  <c r="Z88" i="16"/>
  <c r="Y282" i="16"/>
  <c r="Z72" i="16"/>
  <c r="Z266" i="16"/>
  <c r="Z45" i="16"/>
  <c r="C22" i="8"/>
  <c r="Z362" i="16" s="1"/>
  <c r="C21" i="8"/>
  <c r="Z246" i="16"/>
  <c r="AA246" i="16" s="1"/>
  <c r="Z205" i="16"/>
  <c r="Z19" i="16"/>
  <c r="Z242" i="16"/>
  <c r="Z214" i="16"/>
  <c r="Z8" i="16"/>
  <c r="Z467" i="16"/>
  <c r="Z457" i="16"/>
  <c r="Z459" i="16"/>
  <c r="Z180" i="16"/>
  <c r="Z187" i="16"/>
  <c r="Z464" i="16"/>
  <c r="Z460" i="16"/>
  <c r="Z198" i="16"/>
  <c r="AA198" i="16" s="1"/>
  <c r="Z176" i="16"/>
  <c r="Z239" i="16"/>
  <c r="Z211" i="16"/>
  <c r="Z220" i="16"/>
  <c r="Z3" i="16"/>
  <c r="Z24" i="16"/>
  <c r="Z236" i="16"/>
  <c r="Z219" i="16"/>
  <c r="Z30" i="16"/>
  <c r="Z4" i="16"/>
  <c r="Z451" i="16"/>
  <c r="Z439" i="16"/>
  <c r="Z442" i="16"/>
  <c r="Z167" i="16"/>
  <c r="Z175" i="16"/>
  <c r="Z447" i="16"/>
  <c r="Z441" i="16"/>
  <c r="Z192" i="16"/>
  <c r="Z164" i="16"/>
  <c r="Z538" i="16"/>
  <c r="AA538" i="16" s="1"/>
  <c r="Z528" i="16"/>
  <c r="Z531" i="16"/>
  <c r="Z389" i="16"/>
  <c r="Z403" i="16"/>
  <c r="Z537" i="16"/>
  <c r="Z532" i="16"/>
  <c r="Z408" i="16"/>
  <c r="Z386" i="16"/>
  <c r="Z431" i="16"/>
  <c r="Z421" i="16"/>
  <c r="Z423" i="16"/>
  <c r="Z149" i="16"/>
  <c r="AA149" i="16" s="1"/>
  <c r="Z157" i="16"/>
  <c r="Z428" i="16"/>
  <c r="Z424" i="16"/>
  <c r="Z162" i="16"/>
  <c r="Z146" i="16"/>
  <c r="Z395" i="16"/>
  <c r="Z350" i="16"/>
  <c r="Z369" i="16"/>
  <c r="Z125" i="16"/>
  <c r="Z133" i="16"/>
  <c r="Z392" i="16"/>
  <c r="Z370" i="16"/>
  <c r="Z144" i="16"/>
  <c r="Z122" i="16"/>
  <c r="Z515" i="16"/>
  <c r="Z493" i="16"/>
  <c r="Z495" i="16"/>
  <c r="Z257" i="16"/>
  <c r="Z277" i="16"/>
  <c r="Y246" i="16"/>
  <c r="Y19" i="16"/>
  <c r="Y198" i="16"/>
  <c r="Y220" i="16"/>
  <c r="Y447" i="16"/>
  <c r="Y538" i="16"/>
  <c r="Y149" i="16"/>
  <c r="Y162" i="16"/>
  <c r="Y493" i="16"/>
  <c r="Y523" i="16"/>
  <c r="Z243" i="16"/>
  <c r="Z31" i="16"/>
  <c r="Z536" i="16"/>
  <c r="Z148" i="16"/>
  <c r="Z492" i="16"/>
  <c r="Z106" i="16"/>
  <c r="Z364" i="16"/>
  <c r="Z516" i="16"/>
  <c r="Z488" i="16"/>
  <c r="Z315" i="16"/>
  <c r="AA315" i="16" s="1"/>
  <c r="Z258" i="16"/>
  <c r="Z272" i="16"/>
  <c r="Z296" i="16"/>
  <c r="Z316" i="16"/>
  <c r="AA316" i="16" s="1"/>
  <c r="Z82" i="16"/>
  <c r="Z53" i="16"/>
  <c r="Z346" i="16"/>
  <c r="Z288" i="16"/>
  <c r="AA288" i="16" s="1"/>
  <c r="Z81" i="16"/>
  <c r="Z41" i="16"/>
  <c r="Z50" i="16"/>
  <c r="Z377" i="16"/>
  <c r="AA377" i="16" s="1"/>
  <c r="Z385" i="16"/>
  <c r="Z136" i="16"/>
  <c r="Z113" i="16"/>
  <c r="Z414" i="16"/>
  <c r="AA414" i="16" s="1"/>
  <c r="Z374" i="16"/>
  <c r="Z135" i="16"/>
  <c r="AA135" i="16" s="1"/>
  <c r="Y135" i="16"/>
  <c r="Z108" i="16"/>
  <c r="Z110" i="16"/>
  <c r="AA110" i="16" s="1"/>
  <c r="Y110" i="16"/>
  <c r="Z503" i="16"/>
  <c r="Z511" i="16"/>
  <c r="AA511" i="16" s="1"/>
  <c r="Y511" i="16"/>
  <c r="Z358" i="16"/>
  <c r="Z323" i="16"/>
  <c r="Y323" i="16"/>
  <c r="Z522" i="16"/>
  <c r="Z498" i="16"/>
  <c r="AA498" i="16" s="1"/>
  <c r="Y498" i="16"/>
  <c r="Z356" i="16"/>
  <c r="Z299" i="16"/>
  <c r="AA299" i="16" s="1"/>
  <c r="Y299" i="16"/>
  <c r="Z320" i="16"/>
  <c r="Z329" i="16"/>
  <c r="AA329" i="16" s="1"/>
  <c r="Y329" i="16"/>
  <c r="Z337" i="16"/>
  <c r="Z117" i="16"/>
  <c r="Y117" i="16"/>
  <c r="Z101" i="16"/>
  <c r="Z366" i="16"/>
  <c r="AA366" i="16" s="1"/>
  <c r="Y366" i="16"/>
  <c r="Z325" i="16"/>
  <c r="Z118" i="16"/>
  <c r="AA118" i="16" s="1"/>
  <c r="Y118" i="16"/>
  <c r="Z90" i="16"/>
  <c r="Z98" i="16"/>
  <c r="AA98" i="16" s="1"/>
  <c r="Y98" i="16"/>
  <c r="Z281" i="16"/>
  <c r="Z307" i="16"/>
  <c r="Y307" i="16"/>
  <c r="Z93" i="16"/>
  <c r="Z71" i="16"/>
  <c r="AA71" i="16" s="1"/>
  <c r="Y71" i="16"/>
  <c r="Z354" i="16"/>
  <c r="Z278" i="16"/>
  <c r="AA278" i="16" s="1"/>
  <c r="Y278" i="16"/>
  <c r="Z94" i="16"/>
  <c r="Z66" i="16"/>
  <c r="AA66" i="16" s="1"/>
  <c r="Y66" i="16"/>
  <c r="Z67" i="16"/>
  <c r="Z473" i="16"/>
  <c r="Y473" i="16"/>
  <c r="Z481" i="16"/>
  <c r="Z265" i="16"/>
  <c r="AA265" i="16" s="1"/>
  <c r="Y265" i="16"/>
  <c r="Z233" i="16"/>
  <c r="Z486" i="16"/>
  <c r="AA486" i="16" s="1"/>
  <c r="Y486" i="16"/>
  <c r="Z470" i="16"/>
  <c r="Z267" i="16"/>
  <c r="AA267" i="16" s="1"/>
  <c r="Y267" i="16"/>
  <c r="Z228" i="16"/>
  <c r="Z230" i="16"/>
  <c r="Y230" i="16"/>
  <c r="Z252" i="16"/>
  <c r="Z269" i="16"/>
  <c r="AA269" i="16" s="1"/>
  <c r="Y269" i="16"/>
  <c r="Z76" i="16"/>
  <c r="Z64" i="16"/>
  <c r="AA64" i="16" s="1"/>
  <c r="Y64" i="16"/>
  <c r="Z289" i="16"/>
  <c r="Z248" i="16"/>
  <c r="AA248" i="16" s="1"/>
  <c r="Y248" i="16"/>
  <c r="Z75" i="16"/>
  <c r="Z47" i="16"/>
  <c r="Y47" i="16"/>
  <c r="Z59" i="16"/>
  <c r="Z512" i="16"/>
  <c r="Z496" i="16"/>
  <c r="Z318" i="16"/>
  <c r="Z253" i="16"/>
  <c r="Z344" i="16"/>
  <c r="Z300" i="16"/>
  <c r="Z310" i="16"/>
  <c r="Z40" i="16"/>
  <c r="Z55" i="16"/>
  <c r="Z339" i="16"/>
  <c r="Z309" i="16"/>
  <c r="Z84" i="16"/>
  <c r="Z36" i="16"/>
  <c r="Z413" i="16"/>
  <c r="Z379" i="16"/>
  <c r="Z382" i="16"/>
  <c r="Z107" i="16"/>
  <c r="Z115" i="16"/>
  <c r="Z409" i="16"/>
  <c r="Z381" i="16"/>
  <c r="AA381" i="16" s="1"/>
  <c r="Y381" i="16"/>
  <c r="Z138" i="16"/>
  <c r="Z104" i="16"/>
  <c r="AA104" i="16" s="1"/>
  <c r="Y104" i="16"/>
  <c r="Z521" i="16"/>
  <c r="Z505" i="16"/>
  <c r="Y505" i="16"/>
  <c r="Z508" i="16"/>
  <c r="Z297" i="16"/>
  <c r="AA297" i="16" s="1"/>
  <c r="Y297" i="16"/>
  <c r="Z326" i="16"/>
  <c r="Z518" i="16"/>
  <c r="AA518" i="16" s="1"/>
  <c r="Y518" i="16"/>
  <c r="Z507" i="16"/>
  <c r="Z360" i="16"/>
  <c r="AA360" i="16" s="1"/>
  <c r="Y360" i="16"/>
  <c r="Z290" i="16"/>
  <c r="Z365" i="16"/>
  <c r="Y365" i="16"/>
  <c r="Z331" i="16"/>
  <c r="Z333" i="16"/>
  <c r="AA333" i="16" s="1"/>
  <c r="Y333" i="16"/>
  <c r="Z89" i="16"/>
  <c r="Z103" i="16"/>
  <c r="AA103" i="16" s="1"/>
  <c r="Y103" i="16"/>
  <c r="Z361" i="16"/>
  <c r="Z334" i="16"/>
  <c r="AA334" i="16" s="1"/>
  <c r="Y334" i="16"/>
  <c r="Z120" i="16"/>
  <c r="Z86" i="16"/>
  <c r="Y86" i="16"/>
  <c r="Z353" i="16"/>
  <c r="Z283" i="16"/>
  <c r="AA283" i="16" s="1"/>
  <c r="Y283" i="16"/>
  <c r="Z303" i="16"/>
  <c r="Z62" i="16"/>
  <c r="AA62" i="16" s="1"/>
  <c r="Y62" i="16"/>
  <c r="Z73" i="16"/>
  <c r="Z349" i="16"/>
  <c r="AA349" i="16" s="1"/>
  <c r="Y349" i="16"/>
  <c r="Z304" i="16"/>
  <c r="Z96" i="16"/>
  <c r="Y96" i="16"/>
  <c r="Z56" i="16"/>
  <c r="Z485" i="16"/>
  <c r="AA485" i="16" s="1"/>
  <c r="Y485" i="16"/>
  <c r="Z475" i="16"/>
  <c r="Z477" i="16"/>
  <c r="AA477" i="16" s="1"/>
  <c r="Y477" i="16"/>
  <c r="Z227" i="16"/>
  <c r="Z235" i="16"/>
  <c r="AA235" i="16" s="1"/>
  <c r="Y235" i="16"/>
  <c r="Z482" i="16"/>
  <c r="Z478" i="16"/>
  <c r="Y478" i="16"/>
  <c r="Z270" i="16"/>
  <c r="Z222" i="16"/>
  <c r="AA222" i="16" s="1"/>
  <c r="Y222" i="16"/>
  <c r="Z287" i="16"/>
  <c r="Z254" i="16"/>
  <c r="AA254" i="16" s="1"/>
  <c r="Y254" i="16"/>
  <c r="Z263" i="16"/>
  <c r="Z48" i="16"/>
  <c r="AA48" i="16" s="1"/>
  <c r="Y48" i="16"/>
  <c r="Z65" i="16"/>
  <c r="Z284" i="16"/>
  <c r="Y284" i="16"/>
  <c r="Z261" i="16"/>
  <c r="Z78" i="16"/>
  <c r="AA78" i="16" s="1"/>
  <c r="Y78" i="16"/>
  <c r="Z44" i="16"/>
  <c r="Y502" i="16"/>
  <c r="Z359" i="16"/>
  <c r="Z302" i="16"/>
  <c r="Z322" i="16"/>
  <c r="Z500" i="16"/>
  <c r="Z510" i="16"/>
  <c r="Z355" i="16"/>
  <c r="Z321" i="16"/>
  <c r="Z367" i="16"/>
  <c r="Z327" i="16"/>
  <c r="Z119" i="16"/>
  <c r="Z91" i="16"/>
  <c r="Z99" i="16"/>
  <c r="Z328" i="16"/>
  <c r="Z336" i="16"/>
  <c r="Z116" i="16"/>
  <c r="AA116" i="16" s="1"/>
  <c r="Y116" i="16"/>
  <c r="Z100" i="16"/>
  <c r="Z357" i="16"/>
  <c r="Y357" i="16"/>
  <c r="Z279" i="16"/>
  <c r="AA279" i="16" s="1"/>
  <c r="Y279" i="16"/>
  <c r="Z95" i="16"/>
  <c r="Y95" i="16"/>
  <c r="Z68" i="16"/>
  <c r="AA68" i="16" s="1"/>
  <c r="Y68" i="16"/>
  <c r="Z69" i="16"/>
  <c r="Y69" i="16"/>
  <c r="Z280" i="16"/>
  <c r="AA280" i="16" s="1"/>
  <c r="Y280" i="16"/>
  <c r="Z306" i="16"/>
  <c r="Y306" i="16"/>
  <c r="Z92" i="16"/>
  <c r="AA92" i="16" s="1"/>
  <c r="Y92" i="16"/>
  <c r="Z70" i="16"/>
  <c r="Y70" i="16"/>
  <c r="Z487" i="16"/>
  <c r="AA487" i="16" s="1"/>
  <c r="Y487" i="16"/>
  <c r="Z471" i="16"/>
  <c r="Y471" i="16"/>
  <c r="Z268" i="16"/>
  <c r="AA268" i="16" s="1"/>
  <c r="Y268" i="16"/>
  <c r="Z229" i="16"/>
  <c r="Y229" i="16"/>
  <c r="Z231" i="16"/>
  <c r="AA231" i="16" s="1"/>
  <c r="Y231" i="16"/>
  <c r="Z472" i="16"/>
  <c r="Y472" i="16"/>
  <c r="Z480" i="16"/>
  <c r="AA480" i="16" s="1"/>
  <c r="Y480" i="16"/>
  <c r="Z262" i="16"/>
  <c r="Y262" i="16"/>
  <c r="Z232" i="16"/>
  <c r="AA232" i="16" s="1"/>
  <c r="Y232" i="16"/>
  <c r="Z293" i="16"/>
  <c r="Y293" i="16"/>
  <c r="Z250" i="16"/>
  <c r="AA250" i="16" s="1"/>
  <c r="Y250" i="16"/>
  <c r="Z77" i="16"/>
  <c r="Y77" i="16"/>
  <c r="Z49" i="16"/>
  <c r="AA49" i="16" s="1"/>
  <c r="Y49" i="16"/>
  <c r="Z61" i="16"/>
  <c r="Y61" i="16"/>
  <c r="Z249" i="16"/>
  <c r="AA249" i="16" s="1"/>
  <c r="Y249" i="16"/>
  <c r="Z264" i="16"/>
  <c r="Y264" i="16"/>
  <c r="Z74" i="16"/>
  <c r="AA74" i="16" s="1"/>
  <c r="Y74" i="16"/>
  <c r="Z60" i="16"/>
  <c r="Y60" i="16"/>
  <c r="Y516" i="16"/>
  <c r="Y488" i="16"/>
  <c r="Y315" i="16"/>
  <c r="Y258" i="16"/>
  <c r="Y272" i="16"/>
  <c r="Y296" i="16"/>
  <c r="Y316" i="16"/>
  <c r="Y82" i="16"/>
  <c r="Y53" i="16"/>
  <c r="Y346" i="16"/>
  <c r="Y288" i="16"/>
  <c r="Y81" i="16"/>
  <c r="Y41" i="16"/>
  <c r="Y50" i="16"/>
  <c r="Y377" i="16"/>
  <c r="Y385" i="16"/>
  <c r="Y136" i="16"/>
  <c r="Y113" i="16"/>
  <c r="Y414" i="16"/>
  <c r="Y523" i="17"/>
  <c r="Y239" i="17"/>
  <c r="Y300" i="17"/>
  <c r="Y502" i="17"/>
  <c r="Y473" i="17"/>
  <c r="Y123" i="17"/>
  <c r="Y257" i="17"/>
  <c r="Y440" i="17"/>
  <c r="Y102" i="17"/>
  <c r="Y223" i="17"/>
  <c r="Y341" i="17"/>
  <c r="Y204" i="17"/>
  <c r="Y449" i="17"/>
  <c r="Y351" i="17"/>
  <c r="B14" i="8"/>
  <c r="B13" i="8"/>
  <c r="Y451" i="17"/>
  <c r="Y512" i="17"/>
  <c r="Y520" i="17"/>
  <c r="Y235" i="17"/>
  <c r="Y184" i="17"/>
  <c r="Y312" i="17"/>
  <c r="Y320" i="17"/>
  <c r="Y290" i="17"/>
  <c r="Y477" i="17"/>
  <c r="Y485" i="17"/>
  <c r="Y140" i="17"/>
  <c r="Y135" i="17"/>
  <c r="Y283" i="17"/>
  <c r="Y279" i="17"/>
  <c r="Y433" i="17"/>
  <c r="Y437" i="17"/>
  <c r="Y85" i="17"/>
  <c r="Y104" i="17"/>
  <c r="Y74" i="17"/>
  <c r="Y213" i="17"/>
  <c r="X221" i="17"/>
  <c r="Y416" i="17"/>
  <c r="Y362" i="17"/>
  <c r="X50" i="17"/>
  <c r="Y53" i="17"/>
  <c r="Y38" i="17"/>
  <c r="D14" i="8"/>
  <c r="D13" i="8"/>
  <c r="Y448" i="17"/>
  <c r="Y514" i="17"/>
  <c r="Y537" i="17"/>
  <c r="Y232" i="17"/>
  <c r="Y233" i="17"/>
  <c r="Y316" i="17"/>
  <c r="Y317" i="17"/>
  <c r="Y496" i="17"/>
  <c r="Y474" i="17"/>
  <c r="Y137" i="17"/>
  <c r="Y136" i="17"/>
  <c r="Y262" i="17"/>
  <c r="Y258" i="17"/>
  <c r="Y430" i="17"/>
  <c r="Y426" i="17"/>
  <c r="Y93" i="17"/>
  <c r="Y101" i="17"/>
  <c r="Y225" i="17"/>
  <c r="X244" i="17"/>
  <c r="Y218" i="17"/>
  <c r="Y385" i="17"/>
  <c r="Y370" i="17"/>
  <c r="Y412" i="17"/>
  <c r="Y413" i="17"/>
  <c r="Y374" i="17"/>
  <c r="Y46" i="17"/>
  <c r="X46" i="17"/>
  <c r="Y65" i="17"/>
  <c r="X42" i="17"/>
  <c r="Y49" i="17"/>
  <c r="Y179" i="17"/>
  <c r="Y168" i="17"/>
  <c r="X199" i="17"/>
  <c r="Y160" i="17"/>
  <c r="Y161" i="17"/>
  <c r="Y348" i="17"/>
  <c r="Y356" i="17"/>
  <c r="Y340" i="17"/>
  <c r="Y15" i="17"/>
  <c r="X15" i="17"/>
  <c r="Y7" i="17"/>
  <c r="Y18" i="17"/>
  <c r="X401" i="17"/>
  <c r="Y528" i="17"/>
  <c r="X528" i="17"/>
  <c r="Y539" i="17"/>
  <c r="X539" i="17"/>
  <c r="Y506" i="17"/>
  <c r="X506" i="17"/>
  <c r="Y236" i="17"/>
  <c r="X236" i="17"/>
  <c r="Y170" i="17"/>
  <c r="X170" i="17"/>
  <c r="Y297" i="17"/>
  <c r="X297" i="17"/>
  <c r="Y305" i="17"/>
  <c r="X305" i="17"/>
  <c r="Y499" i="17"/>
  <c r="X499" i="17"/>
  <c r="Y495" i="17"/>
  <c r="X495" i="17"/>
  <c r="Y121" i="17"/>
  <c r="X121" i="17"/>
  <c r="Y125" i="17"/>
  <c r="X125" i="17"/>
  <c r="Y110" i="17"/>
  <c r="X110" i="17"/>
  <c r="Y261" i="17"/>
  <c r="X261" i="17"/>
  <c r="Y268" i="17"/>
  <c r="X268" i="17"/>
  <c r="Y463" i="17"/>
  <c r="X463" i="17"/>
  <c r="Y459" i="17"/>
  <c r="X459" i="17"/>
  <c r="Y96" i="17"/>
  <c r="X96" i="17"/>
  <c r="Y88" i="17"/>
  <c r="X88" i="17"/>
  <c r="Y228" i="17"/>
  <c r="X228" i="17"/>
  <c r="Y248" i="17"/>
  <c r="Y243" i="17"/>
  <c r="Y373" i="17"/>
  <c r="X373" i="17"/>
  <c r="Y45" i="17"/>
  <c r="Y24" i="17"/>
  <c r="Y154" i="17"/>
  <c r="Y197" i="17"/>
  <c r="Y360" i="17"/>
  <c r="Y349" i="17"/>
  <c r="Y353" i="17"/>
  <c r="Y330" i="17"/>
  <c r="Y25" i="17"/>
  <c r="Y20" i="17"/>
  <c r="Y28" i="17"/>
  <c r="Y13" i="17"/>
  <c r="Y405" i="17"/>
  <c r="Y394" i="17"/>
  <c r="Y529" i="17"/>
  <c r="Y524" i="17"/>
  <c r="Y193" i="17"/>
  <c r="Y189" i="17"/>
  <c r="Y313" i="17"/>
  <c r="Y299" i="17"/>
  <c r="Y493" i="17"/>
  <c r="Y479" i="17"/>
  <c r="Y119" i="17"/>
  <c r="Y118" i="17"/>
  <c r="Y263" i="17"/>
  <c r="Y281" i="17"/>
  <c r="Y441" i="17"/>
  <c r="Y461" i="17"/>
  <c r="Y83" i="17"/>
  <c r="Y86" i="17"/>
  <c r="Y215" i="17"/>
  <c r="X215" i="17"/>
  <c r="Y167" i="17"/>
  <c r="Y152" i="17"/>
  <c r="Y357" i="17"/>
  <c r="Y342" i="17"/>
  <c r="Y22" i="17"/>
  <c r="Y6" i="17"/>
  <c r="Y457" i="17"/>
  <c r="Y406" i="17"/>
  <c r="Y513" i="17"/>
  <c r="Y241" i="17"/>
  <c r="Y295" i="17"/>
  <c r="Y314" i="17"/>
  <c r="Y141" i="17"/>
  <c r="Y126" i="17"/>
  <c r="Y469" i="17"/>
  <c r="Y442" i="17"/>
  <c r="Y98" i="17"/>
  <c r="Y226" i="17"/>
  <c r="Y421" i="17"/>
  <c r="X382" i="17"/>
  <c r="Y363" i="17"/>
  <c r="X73" i="17"/>
  <c r="Y62" i="17"/>
  <c r="X39" i="17"/>
  <c r="X360" i="17"/>
  <c r="X337" i="17"/>
  <c r="X28" i="17"/>
  <c r="X390" i="17"/>
  <c r="X533" i="17"/>
  <c r="X174" i="17"/>
  <c r="X317" i="17"/>
  <c r="X482" i="17"/>
  <c r="X136" i="17"/>
  <c r="X445" i="17"/>
  <c r="X82" i="17"/>
  <c r="X229" i="17"/>
  <c r="X416" i="17"/>
  <c r="Y200" i="17"/>
  <c r="Y338" i="17"/>
  <c r="Y446" i="17"/>
  <c r="Y387" i="17"/>
  <c r="Y511" i="17"/>
  <c r="Y530" i="17"/>
  <c r="Y191" i="17"/>
  <c r="Y176" i="17"/>
  <c r="Y321" i="17"/>
  <c r="Y306" i="17"/>
  <c r="Y490" i="17"/>
  <c r="Y475" i="17"/>
  <c r="Y145" i="17"/>
  <c r="Y130" i="17"/>
  <c r="Y111" i="17"/>
  <c r="Y285" i="17"/>
  <c r="Y278" i="17"/>
  <c r="Y443" i="17"/>
  <c r="Y428" i="17"/>
  <c r="Y109" i="17"/>
  <c r="Y90" i="17"/>
  <c r="Y75" i="17"/>
  <c r="Y211" i="17"/>
  <c r="Y242" i="17"/>
  <c r="Y383" i="17"/>
  <c r="Y368" i="17"/>
  <c r="Y69" i="17"/>
  <c r="Y54" i="17"/>
  <c r="X239" i="17"/>
  <c r="X502" i="17"/>
  <c r="X123" i="17"/>
  <c r="X440" i="17"/>
  <c r="X212" i="17"/>
  <c r="Y202" i="17"/>
  <c r="Y156" i="17"/>
  <c r="Y198" i="17"/>
  <c r="Y164" i="17"/>
  <c r="Y149" i="17"/>
  <c r="Y359" i="17"/>
  <c r="Y343" i="17"/>
  <c r="Y354" i="17"/>
  <c r="Y339" i="17"/>
  <c r="Y329" i="17"/>
  <c r="Y34" i="17"/>
  <c r="Y19" i="17"/>
  <c r="Y4" i="17"/>
  <c r="Y14" i="17"/>
  <c r="Y396" i="17"/>
  <c r="Y454" i="17"/>
  <c r="Y404" i="17"/>
  <c r="Y389" i="17"/>
  <c r="Y536" i="17"/>
  <c r="Y516" i="17"/>
  <c r="Y508" i="17"/>
  <c r="Y238" i="17"/>
  <c r="Y183" i="17"/>
  <c r="Y173" i="17"/>
  <c r="Y292" i="17"/>
  <c r="Y303" i="17"/>
  <c r="Y488" i="17"/>
  <c r="Y472" i="17"/>
  <c r="Y138" i="17"/>
  <c r="Y127" i="17"/>
  <c r="Y271" i="17"/>
  <c r="Y282" i="17"/>
  <c r="Y466" i="17"/>
  <c r="Y439" i="17"/>
  <c r="Y84" i="17"/>
  <c r="Y106" i="17"/>
  <c r="Y250" i="17"/>
  <c r="Y216" i="17"/>
  <c r="X224" i="17"/>
  <c r="Y209" i="17"/>
  <c r="Y418" i="17"/>
  <c r="X372" i="17"/>
  <c r="X414" i="17"/>
  <c r="Y375" i="17"/>
  <c r="Y365" i="17"/>
  <c r="X71" i="17"/>
  <c r="X56" i="17"/>
  <c r="Y41" i="17"/>
  <c r="Y51" i="17"/>
  <c r="X40" i="17"/>
  <c r="Y208" i="17"/>
  <c r="Y155" i="18"/>
  <c r="Y354" i="18"/>
  <c r="Y197" i="18"/>
  <c r="Y344" i="18"/>
  <c r="Y21" i="18"/>
  <c r="B6" i="8"/>
  <c r="Y204" i="18" s="1"/>
  <c r="Y408" i="18"/>
  <c r="Y448" i="18"/>
  <c r="Y392" i="18"/>
  <c r="Y403" i="18"/>
  <c r="Y387" i="18"/>
  <c r="Y526" i="18"/>
  <c r="Y532" i="18"/>
  <c r="Y540" i="18"/>
  <c r="Y531" i="18"/>
  <c r="Y506" i="18"/>
  <c r="Y190" i="18"/>
  <c r="Y178" i="18"/>
  <c r="Y177" i="18"/>
  <c r="Y189" i="18"/>
  <c r="Y305" i="18"/>
  <c r="Y315" i="18"/>
  <c r="Y338" i="18"/>
  <c r="Y319" i="18"/>
  <c r="Y290" i="18"/>
  <c r="Y490" i="18"/>
  <c r="Y478" i="18"/>
  <c r="Y477" i="18"/>
  <c r="C6" i="8"/>
  <c r="D6" i="8"/>
  <c r="Y33" i="18"/>
  <c r="Y25" i="18"/>
  <c r="Y9" i="18"/>
  <c r="Y13" i="18"/>
  <c r="Y19" i="18"/>
  <c r="Y30" i="18"/>
  <c r="Y8" i="18"/>
  <c r="Y35" i="18"/>
  <c r="Y7" i="18"/>
  <c r="Y453" i="18"/>
  <c r="Y432" i="18"/>
  <c r="Y397" i="18"/>
  <c r="Y402" i="18"/>
  <c r="Y411" i="18"/>
  <c r="Y450" i="18"/>
  <c r="Y395" i="18"/>
  <c r="Y454" i="18"/>
  <c r="Y394" i="18"/>
  <c r="Y537" i="18"/>
  <c r="Y529" i="18"/>
  <c r="Y513" i="18"/>
  <c r="Y517" i="18"/>
  <c r="Y523" i="18"/>
  <c r="Y534" i="18"/>
  <c r="Y512" i="18"/>
  <c r="Y538" i="18"/>
  <c r="Y511" i="18"/>
  <c r="Y234" i="18"/>
  <c r="Y193" i="18"/>
  <c r="Y174" i="18"/>
  <c r="Y183" i="18"/>
  <c r="Y187" i="18"/>
  <c r="Y223" i="18"/>
  <c r="Y179" i="18"/>
  <c r="Y238" i="18"/>
  <c r="Y173" i="18"/>
  <c r="Y325" i="18"/>
  <c r="Y313" i="18"/>
  <c r="Y294" i="18"/>
  <c r="Y303" i="18"/>
  <c r="Y307" i="18"/>
  <c r="Y316" i="18"/>
  <c r="Y299" i="18"/>
  <c r="Y332" i="18"/>
  <c r="Y293" i="18"/>
  <c r="Y501" i="18"/>
  <c r="Y493" i="18"/>
  <c r="Y474" i="18"/>
  <c r="Y483" i="18"/>
  <c r="Y487" i="18"/>
  <c r="Y496" i="18"/>
  <c r="Y479" i="18"/>
  <c r="Y502" i="18"/>
  <c r="Y473" i="18"/>
  <c r="Y141" i="18"/>
  <c r="Y133" i="18"/>
  <c r="Y117" i="18"/>
  <c r="Y121" i="18"/>
  <c r="Y127" i="18"/>
  <c r="Y138" i="18"/>
  <c r="Y115" i="18"/>
  <c r="Y142" i="18"/>
  <c r="Y116" i="18"/>
  <c r="Y285" i="18"/>
  <c r="Y277" i="18"/>
  <c r="Y260" i="18"/>
  <c r="Y265" i="18"/>
  <c r="Y271" i="18"/>
  <c r="Y282" i="18"/>
  <c r="Y258" i="18"/>
  <c r="Y286" i="18"/>
  <c r="Y257" i="18"/>
  <c r="Y465" i="18"/>
  <c r="Y445" i="18"/>
  <c r="Y426" i="18"/>
  <c r="Y433" i="18"/>
  <c r="Y439" i="18"/>
  <c r="Y462" i="18"/>
  <c r="Y424" i="18"/>
  <c r="Y466" i="18"/>
  <c r="Y423" i="18"/>
  <c r="Y105" i="18"/>
  <c r="Y97" i="18"/>
  <c r="Y78" i="18"/>
  <c r="Y87" i="18"/>
  <c r="Y91" i="18"/>
  <c r="Y100" i="18"/>
  <c r="Y83" i="18"/>
  <c r="Y106" i="18"/>
  <c r="Y77" i="18"/>
  <c r="Y249" i="18"/>
  <c r="Y237" i="18"/>
  <c r="Y208" i="18"/>
  <c r="Y220" i="18"/>
  <c r="Y228" i="18"/>
  <c r="Y244" i="18"/>
  <c r="Y214" i="18"/>
  <c r="Y252" i="18"/>
  <c r="Y207" i="18"/>
  <c r="Y409" i="18"/>
  <c r="Y385" i="18"/>
  <c r="Y366" i="18"/>
  <c r="Y375" i="18"/>
  <c r="Y379" i="18"/>
  <c r="Y391" i="18"/>
  <c r="Y371" i="18"/>
  <c r="Y415" i="18"/>
  <c r="Y365" i="18"/>
  <c r="Y69" i="18"/>
  <c r="Y61" i="18"/>
  <c r="Y47" i="18"/>
  <c r="Y55" i="18"/>
  <c r="Y58" i="18"/>
  <c r="Y66" i="18"/>
  <c r="Y40" i="18"/>
  <c r="Y70" i="18"/>
  <c r="Y41" i="18"/>
  <c r="B5" i="8"/>
  <c r="Y218" i="18"/>
  <c r="Y156" i="18"/>
  <c r="Y201" i="18"/>
  <c r="Y168" i="18"/>
  <c r="Y147" i="18"/>
  <c r="Y160" i="18"/>
  <c r="Y164" i="18"/>
  <c r="Y194" i="18"/>
  <c r="Y151" i="18"/>
  <c r="Y362" i="18"/>
  <c r="Y334" i="18"/>
  <c r="Y353" i="18"/>
  <c r="Y347" i="18"/>
  <c r="Y324" i="18"/>
  <c r="Y341" i="18"/>
  <c r="Y345" i="18"/>
  <c r="Y350" i="18"/>
  <c r="Y328" i="18"/>
  <c r="Y42" i="18"/>
  <c r="Y16" i="18"/>
  <c r="Y29" i="18"/>
  <c r="Y23" i="18"/>
  <c r="Y4" i="18"/>
  <c r="Y15" i="18"/>
  <c r="Y20" i="18"/>
  <c r="Y26" i="18"/>
  <c r="Y3" i="18"/>
  <c r="Y460" i="18"/>
  <c r="Y407" i="18"/>
  <c r="Y449" i="18"/>
  <c r="Y422" i="18"/>
  <c r="Y390" i="18"/>
  <c r="Y405" i="18"/>
  <c r="Y413" i="18"/>
  <c r="Y446" i="18"/>
  <c r="Y388" i="18"/>
  <c r="Y541" i="18"/>
  <c r="Y520" i="18"/>
  <c r="Y533" i="18"/>
  <c r="Y527" i="18"/>
  <c r="Y508" i="18"/>
  <c r="Y519" i="18"/>
  <c r="Y524" i="18"/>
  <c r="Y530" i="18"/>
  <c r="Y507" i="18"/>
  <c r="Y241" i="18"/>
  <c r="Y180" i="18"/>
  <c r="Y229" i="18"/>
  <c r="Y191" i="18"/>
  <c r="Y169" i="18"/>
  <c r="Y184" i="18"/>
  <c r="Y188" i="18"/>
  <c r="Y219" i="18"/>
  <c r="Y175" i="18"/>
  <c r="Y340" i="18"/>
  <c r="Y300" i="18"/>
  <c r="Y320" i="18"/>
  <c r="Y311" i="18"/>
  <c r="Y291" i="18"/>
  <c r="Y304" i="18"/>
  <c r="Y308" i="18"/>
  <c r="Y314" i="18"/>
  <c r="Y295" i="18"/>
  <c r="Y505" i="18"/>
  <c r="Y480" i="18"/>
  <c r="Y499" i="18"/>
  <c r="Y491" i="18"/>
  <c r="Y471" i="18"/>
  <c r="Y484" i="18"/>
  <c r="Y488" i="18"/>
  <c r="Y494" i="18"/>
  <c r="Y475" i="18"/>
  <c r="Y145" i="18"/>
  <c r="Y124" i="18"/>
  <c r="Y137" i="18"/>
  <c r="Y131" i="18"/>
  <c r="Y112" i="18"/>
  <c r="Y123" i="18"/>
  <c r="Y128" i="18"/>
  <c r="Y134" i="18"/>
  <c r="Y111" i="18"/>
  <c r="Y289" i="18"/>
  <c r="Y268" i="18"/>
  <c r="Y281" i="18"/>
  <c r="Y275" i="18"/>
  <c r="Y253" i="18"/>
  <c r="Y267" i="18"/>
  <c r="Y272" i="18"/>
  <c r="Y278" i="18"/>
  <c r="Y251" i="18"/>
  <c r="Y469" i="18"/>
  <c r="Y436" i="18"/>
  <c r="Y461" i="18"/>
  <c r="Y443" i="18"/>
  <c r="Y416" i="18"/>
  <c r="Y435" i="18"/>
  <c r="Y440" i="18"/>
  <c r="Y456" i="18"/>
  <c r="Y414" i="18"/>
  <c r="Y109" i="18"/>
  <c r="Y103" i="18"/>
  <c r="Y95" i="18"/>
  <c r="Y75" i="18"/>
  <c r="Y88" i="18"/>
  <c r="Y92" i="18"/>
  <c r="Y98" i="18"/>
  <c r="Y79" i="18"/>
  <c r="Y264" i="18"/>
  <c r="Y215" i="18"/>
  <c r="Y247" i="18"/>
  <c r="Y235" i="18"/>
  <c r="Y205" i="18"/>
  <c r="Y222" i="18"/>
  <c r="Y230" i="18"/>
  <c r="Y242" i="18"/>
  <c r="Y209" i="18"/>
  <c r="Y431" i="18"/>
  <c r="Y372" i="18"/>
  <c r="Y404" i="18"/>
  <c r="Y383" i="18"/>
  <c r="Y363" i="18"/>
  <c r="Y376" i="18"/>
  <c r="Y380" i="18"/>
  <c r="Y386" i="18"/>
  <c r="Y367" i="18"/>
  <c r="Y74" i="18"/>
  <c r="Y52" i="18"/>
  <c r="Y65" i="18"/>
  <c r="Y60" i="18"/>
  <c r="Y44" i="18"/>
  <c r="Y46" i="18"/>
  <c r="Y51" i="18"/>
  <c r="Y62" i="18"/>
  <c r="Y36" i="18"/>
  <c r="Y199" i="18"/>
  <c r="Y158" i="18"/>
  <c r="Y213" i="18"/>
  <c r="Y152" i="18"/>
  <c r="Y198" i="18"/>
  <c r="Y170" i="18"/>
  <c r="Y148" i="18"/>
  <c r="Y157" i="18"/>
  <c r="Y162" i="18"/>
  <c r="Y356" i="18"/>
  <c r="Y337" i="18"/>
  <c r="Y359" i="18"/>
  <c r="Y329" i="18"/>
  <c r="Y355" i="18"/>
  <c r="Y348" i="18"/>
  <c r="Y326" i="18"/>
  <c r="Y323" i="18"/>
  <c r="Y343" i="18"/>
  <c r="Y32" i="18"/>
  <c r="Y12" i="18"/>
  <c r="Y37" i="18"/>
  <c r="Y11" i="18"/>
  <c r="Y31" i="18"/>
  <c r="Y24" i="18"/>
  <c r="Y6" i="18"/>
  <c r="Y10" i="18"/>
  <c r="Y17" i="18"/>
  <c r="Y452" i="18"/>
  <c r="Y401" i="18"/>
  <c r="Y455" i="18"/>
  <c r="Y400" i="18"/>
  <c r="Y451" i="18"/>
  <c r="Y427" i="18"/>
  <c r="Y393" i="18"/>
  <c r="Y398" i="18"/>
  <c r="Y410" i="18"/>
  <c r="Y536" i="18"/>
  <c r="Y516" i="18"/>
  <c r="Y539" i="18"/>
  <c r="Y515" i="18"/>
  <c r="Y535" i="18"/>
  <c r="Y528" i="18"/>
  <c r="Y510" i="18"/>
  <c r="Y514" i="18"/>
  <c r="Y522" i="18"/>
  <c r="Y226" i="18"/>
  <c r="Y182" i="18"/>
  <c r="Y239" i="18"/>
  <c r="Y176" i="18"/>
  <c r="Y231" i="18"/>
  <c r="Y192" i="18"/>
  <c r="Y171" i="18"/>
  <c r="Y181" i="18"/>
  <c r="Y186" i="18"/>
  <c r="Y318" i="18"/>
  <c r="Y302" i="18"/>
  <c r="Y335" i="18"/>
  <c r="Y296" i="18"/>
  <c r="Y322" i="18"/>
  <c r="Y312" i="18"/>
  <c r="Y292" i="18"/>
  <c r="Y301" i="18"/>
  <c r="Y306" i="18"/>
  <c r="Y497" i="18"/>
  <c r="Y482" i="18"/>
  <c r="Y503" i="18"/>
  <c r="Y476" i="18"/>
  <c r="Y500" i="18"/>
  <c r="Y492" i="18"/>
  <c r="Y472" i="18"/>
  <c r="Y481" i="18"/>
  <c r="Y486" i="18"/>
  <c r="Y140" i="18"/>
  <c r="Y119" i="18"/>
  <c r="Y143" i="18"/>
  <c r="Y120" i="18"/>
  <c r="Y139" i="18"/>
  <c r="Y132" i="18"/>
  <c r="Y114" i="18"/>
  <c r="Y118" i="18"/>
  <c r="Y125" i="18"/>
  <c r="Y284" i="18"/>
  <c r="Y263" i="18"/>
  <c r="Y287" i="18"/>
  <c r="Y262" i="18"/>
  <c r="Y283" i="18"/>
  <c r="Y276" i="18"/>
  <c r="Y256" i="18"/>
  <c r="Y261" i="18"/>
  <c r="Y270" i="18"/>
  <c r="Y464" i="18"/>
  <c r="Y430" i="18"/>
  <c r="Y467" i="18"/>
  <c r="Y429" i="18"/>
  <c r="Y463" i="18"/>
  <c r="Y444" i="18"/>
  <c r="Y421" i="18"/>
  <c r="Y428" i="18"/>
  <c r="Y438" i="18"/>
  <c r="Y101" i="18"/>
  <c r="Y86" i="18"/>
  <c r="Y107" i="18"/>
  <c r="Y80" i="18"/>
  <c r="Y104" i="18"/>
  <c r="Y96" i="18"/>
  <c r="Y76" i="18"/>
  <c r="Y85" i="18"/>
  <c r="X85" i="18"/>
  <c r="Y89" i="18"/>
  <c r="Y245" i="18"/>
  <c r="Y217" i="18"/>
  <c r="Y255" i="18"/>
  <c r="Y210" i="18"/>
  <c r="Y248" i="18"/>
  <c r="Y236" i="18"/>
  <c r="Y206" i="18"/>
  <c r="X206" i="18"/>
  <c r="Y216" i="18"/>
  <c r="Y225" i="18"/>
  <c r="Y396" i="18"/>
  <c r="Y374" i="18"/>
  <c r="Y420" i="18"/>
  <c r="Y368" i="18"/>
  <c r="Y406" i="18"/>
  <c r="Y384" i="18"/>
  <c r="X384" i="18"/>
  <c r="Y364" i="18"/>
  <c r="X378" i="18"/>
  <c r="Y378" i="18"/>
  <c r="Y68" i="18"/>
  <c r="Y54" i="18"/>
  <c r="X54" i="18"/>
  <c r="Y71" i="18"/>
  <c r="X49" i="18"/>
  <c r="Y49" i="18"/>
  <c r="Y67" i="18"/>
  <c r="Y56" i="18"/>
  <c r="X56" i="18"/>
  <c r="Y38" i="18"/>
  <c r="X43" i="18"/>
  <c r="Y43" i="18"/>
  <c r="Y48" i="18"/>
  <c r="C5" i="8"/>
  <c r="X526" i="18" s="1"/>
  <c r="X199" i="18"/>
  <c r="X198" i="18"/>
  <c r="X157" i="18"/>
  <c r="X162" i="18"/>
  <c r="X329" i="18"/>
  <c r="X348" i="18"/>
  <c r="X326" i="18"/>
  <c r="X32" i="18"/>
  <c r="X12" i="18"/>
  <c r="X37" i="18"/>
  <c r="Y498" i="18"/>
  <c r="Y489" i="18"/>
  <c r="Y470" i="18"/>
  <c r="Y126" i="18"/>
  <c r="Y130" i="18"/>
  <c r="Y136" i="18"/>
  <c r="Y113" i="18"/>
  <c r="Y144" i="18"/>
  <c r="Y122" i="18"/>
  <c r="Y135" i="18"/>
  <c r="Y129" i="18"/>
  <c r="Y110" i="18"/>
  <c r="Y269" i="18"/>
  <c r="Y274" i="18"/>
  <c r="Y280" i="18"/>
  <c r="Z280" i="18" s="1"/>
  <c r="Y254" i="18"/>
  <c r="Y288" i="18"/>
  <c r="Y266" i="18"/>
  <c r="Y279" i="18"/>
  <c r="Z279" i="18" s="1"/>
  <c r="Y273" i="18"/>
  <c r="Y250" i="18"/>
  <c r="Y437" i="18"/>
  <c r="Y442" i="18"/>
  <c r="Y459" i="18"/>
  <c r="Y419" i="18"/>
  <c r="Y468" i="18"/>
  <c r="Y434" i="18"/>
  <c r="Y458" i="18"/>
  <c r="Y441" i="18"/>
  <c r="Y412" i="18"/>
  <c r="Y90" i="18"/>
  <c r="Y94" i="18"/>
  <c r="Y99" i="18"/>
  <c r="Y82" i="18"/>
  <c r="Y108" i="18"/>
  <c r="Z108" i="18" s="1"/>
  <c r="Y81" i="18"/>
  <c r="Y102" i="18"/>
  <c r="Y93" i="18"/>
  <c r="Y73" i="18"/>
  <c r="Z73" i="18" s="1"/>
  <c r="Y224" i="18"/>
  <c r="Y233" i="18"/>
  <c r="X233" i="18"/>
  <c r="Y243" i="18"/>
  <c r="Y212" i="18"/>
  <c r="X212" i="18"/>
  <c r="Y259" i="18"/>
  <c r="Y211" i="18"/>
  <c r="X211" i="18"/>
  <c r="Y246" i="18"/>
  <c r="Y232" i="18"/>
  <c r="X232" i="18"/>
  <c r="Y203" i="18"/>
  <c r="Y377" i="18"/>
  <c r="X377" i="18"/>
  <c r="Y382" i="18"/>
  <c r="Y389" i="18"/>
  <c r="X389" i="18"/>
  <c r="Y370" i="18"/>
  <c r="Y425" i="18"/>
  <c r="X425" i="18"/>
  <c r="Y369" i="18"/>
  <c r="Y399" i="18"/>
  <c r="X399" i="18"/>
  <c r="Y381" i="18"/>
  <c r="X381" i="18"/>
  <c r="Y361" i="18"/>
  <c r="X361" i="18"/>
  <c r="Y57" i="18"/>
  <c r="X57" i="18"/>
  <c r="Y59" i="18"/>
  <c r="X59" i="18"/>
  <c r="Y64" i="18"/>
  <c r="X64" i="18"/>
  <c r="Y50" i="18"/>
  <c r="X50" i="18"/>
  <c r="Y72" i="18"/>
  <c r="X72" i="18"/>
  <c r="Y45" i="18"/>
  <c r="X45" i="18"/>
  <c r="Y63" i="18"/>
  <c r="X63" i="18"/>
  <c r="Y53" i="18"/>
  <c r="X53" i="18"/>
  <c r="Y34" i="18"/>
  <c r="X34" i="18"/>
  <c r="X470" i="18"/>
  <c r="X113" i="18"/>
  <c r="X280" i="18"/>
  <c r="X279" i="18"/>
  <c r="X442" i="18"/>
  <c r="X90" i="18"/>
  <c r="X108" i="18"/>
  <c r="X73" i="18"/>
  <c r="Y84" i="18"/>
  <c r="B19" i="8"/>
  <c r="C11" i="8"/>
  <c r="D11" i="8"/>
  <c r="B11" i="8"/>
  <c r="F15" i="1" l="1"/>
  <c r="S11" i="11"/>
  <c r="S11" i="10"/>
  <c r="D35" i="1"/>
  <c r="AA159" i="16"/>
  <c r="AA37" i="16"/>
  <c r="AA60" i="16"/>
  <c r="AA264" i="16"/>
  <c r="AA61" i="16"/>
  <c r="AA77" i="16"/>
  <c r="AA293" i="16"/>
  <c r="AA262" i="16"/>
  <c r="AA472" i="16"/>
  <c r="AA229" i="16"/>
  <c r="AA471" i="16"/>
  <c r="AA70" i="16"/>
  <c r="AA306" i="16"/>
  <c r="AA69" i="16"/>
  <c r="AA95" i="16"/>
  <c r="AA357" i="16"/>
  <c r="AA336" i="16"/>
  <c r="AA284" i="16"/>
  <c r="AA478" i="16"/>
  <c r="AA96" i="16"/>
  <c r="AA86" i="16"/>
  <c r="AA365" i="16"/>
  <c r="AA505" i="16"/>
  <c r="AA413" i="16"/>
  <c r="AA47" i="16"/>
  <c r="AA230" i="16"/>
  <c r="AA473" i="16"/>
  <c r="AA307" i="16"/>
  <c r="AA117" i="16"/>
  <c r="AA323" i="16"/>
  <c r="AA113" i="16"/>
  <c r="AA50" i="16"/>
  <c r="AA346" i="16"/>
  <c r="AA296" i="16"/>
  <c r="AA488" i="16"/>
  <c r="Y321" i="16"/>
  <c r="Y484" i="16"/>
  <c r="Y393" i="16"/>
  <c r="Y456" i="16"/>
  <c r="Y43" i="16"/>
  <c r="AA147" i="16"/>
  <c r="Y260" i="16"/>
  <c r="Y97" i="16"/>
  <c r="Y520" i="16"/>
  <c r="AA348" i="16"/>
  <c r="Y238" i="16"/>
  <c r="Y63" i="16"/>
  <c r="Y364" i="16"/>
  <c r="Y410" i="16"/>
  <c r="Y31" i="16"/>
  <c r="Y367" i="16"/>
  <c r="Y347" i="16"/>
  <c r="Y143" i="16"/>
  <c r="Y400" i="16"/>
  <c r="Y207" i="16"/>
  <c r="Y216" i="16"/>
  <c r="Y423" i="16"/>
  <c r="AA423" i="16" s="1"/>
  <c r="Y460" i="16"/>
  <c r="Y205" i="16"/>
  <c r="Y91" i="16"/>
  <c r="AA31" i="16"/>
  <c r="AA373" i="16"/>
  <c r="AA223" i="16"/>
  <c r="AA100" i="16"/>
  <c r="AA328" i="16"/>
  <c r="AA359" i="16"/>
  <c r="AA120" i="16"/>
  <c r="AA55" i="16"/>
  <c r="AA19" i="16"/>
  <c r="AA308" i="16"/>
  <c r="Y217" i="16"/>
  <c r="Y15" i="16"/>
  <c r="Y200" i="16"/>
  <c r="AA200" i="16" s="1"/>
  <c r="Y16" i="16"/>
  <c r="AA16" i="16" s="1"/>
  <c r="Y454" i="16"/>
  <c r="Y196" i="16"/>
  <c r="Y468" i="16"/>
  <c r="AA468" i="16" s="1"/>
  <c r="Y195" i="16"/>
  <c r="AA195" i="16" s="1"/>
  <c r="Y182" i="16"/>
  <c r="Y225" i="16"/>
  <c r="Y21" i="16"/>
  <c r="AA21" i="16" s="1"/>
  <c r="Y206" i="16"/>
  <c r="AA206" i="16" s="1"/>
  <c r="Y7" i="16"/>
  <c r="Y437" i="16"/>
  <c r="Y190" i="16"/>
  <c r="AA190" i="16" s="1"/>
  <c r="Y453" i="16"/>
  <c r="AA453" i="16" s="1"/>
  <c r="Y189" i="16"/>
  <c r="Y170" i="16"/>
  <c r="Y535" i="16"/>
  <c r="AA535" i="16" s="1"/>
  <c r="Y401" i="16"/>
  <c r="AA401" i="16" s="1"/>
  <c r="Y525" i="16"/>
  <c r="Y390" i="16"/>
  <c r="Y419" i="16"/>
  <c r="AA419" i="16" s="1"/>
  <c r="Y159" i="16"/>
  <c r="Y432" i="16"/>
  <c r="Y160" i="16"/>
  <c r="Y152" i="16"/>
  <c r="AA152" i="16" s="1"/>
  <c r="Y373" i="16"/>
  <c r="Y131" i="16"/>
  <c r="Y338" i="16"/>
  <c r="Y127" i="16"/>
  <c r="AA127" i="16" s="1"/>
  <c r="Y491" i="16"/>
  <c r="AA491" i="16" s="1"/>
  <c r="Y313" i="16"/>
  <c r="Y134" i="16"/>
  <c r="AA134" i="16" s="1"/>
  <c r="Y17" i="16"/>
  <c r="AA17" i="16" s="1"/>
  <c r="Y435" i="16"/>
  <c r="AA435" i="16" s="1"/>
  <c r="Y186" i="16"/>
  <c r="Y388" i="16"/>
  <c r="AA388" i="16" s="1"/>
  <c r="Y368" i="16"/>
  <c r="Y255" i="16"/>
  <c r="AA255" i="16" s="1"/>
  <c r="Y276" i="16"/>
  <c r="Y308" i="16"/>
  <c r="Y139" i="16"/>
  <c r="AA139" i="16" s="1"/>
  <c r="Y519" i="16"/>
  <c r="AA519" i="16" s="1"/>
  <c r="Y335" i="16"/>
  <c r="AA335" i="16" s="1"/>
  <c r="Y88" i="16"/>
  <c r="AA88" i="16" s="1"/>
  <c r="Y45" i="16"/>
  <c r="Y8" i="16"/>
  <c r="Y219" i="16"/>
  <c r="Y403" i="16"/>
  <c r="Y369" i="16"/>
  <c r="AA369" i="16" s="1"/>
  <c r="Y102" i="16"/>
  <c r="Y180" i="16"/>
  <c r="Y439" i="16"/>
  <c r="Y386" i="16"/>
  <c r="Y370" i="16"/>
  <c r="Y476" i="16"/>
  <c r="Y374" i="16"/>
  <c r="Y108" i="16"/>
  <c r="AA108" i="16" s="1"/>
  <c r="Y503" i="16"/>
  <c r="Y358" i="16"/>
  <c r="Y522" i="16"/>
  <c r="Y356" i="16"/>
  <c r="AA356" i="16" s="1"/>
  <c r="Y320" i="16"/>
  <c r="Y337" i="16"/>
  <c r="Y101" i="16"/>
  <c r="Y325" i="16"/>
  <c r="AA325" i="16" s="1"/>
  <c r="Y90" i="16"/>
  <c r="Y281" i="16"/>
  <c r="Y93" i="16"/>
  <c r="Y354" i="16"/>
  <c r="AA354" i="16" s="1"/>
  <c r="Y94" i="16"/>
  <c r="Y67" i="16"/>
  <c r="Y481" i="16"/>
  <c r="Y233" i="16"/>
  <c r="AA233" i="16" s="1"/>
  <c r="Y470" i="16"/>
  <c r="Y228" i="16"/>
  <c r="Y252" i="16"/>
  <c r="Y76" i="16"/>
  <c r="AA76" i="16" s="1"/>
  <c r="Y289" i="16"/>
  <c r="Y75" i="16"/>
  <c r="Y59" i="16"/>
  <c r="Y409" i="16"/>
  <c r="AA409" i="16" s="1"/>
  <c r="Y138" i="16"/>
  <c r="Y521" i="16"/>
  <c r="Y508" i="16"/>
  <c r="Y326" i="16"/>
  <c r="AA326" i="16" s="1"/>
  <c r="Y507" i="16"/>
  <c r="AA507" i="16" s="1"/>
  <c r="Y290" i="16"/>
  <c r="AA290" i="16" s="1"/>
  <c r="Y331" i="16"/>
  <c r="Y89" i="16"/>
  <c r="AA89" i="16" s="1"/>
  <c r="Y361" i="16"/>
  <c r="AA361" i="16" s="1"/>
  <c r="Y120" i="16"/>
  <c r="Y353" i="16"/>
  <c r="Y303" i="16"/>
  <c r="AA303" i="16" s="1"/>
  <c r="Y73" i="16"/>
  <c r="AA73" i="16" s="1"/>
  <c r="Y304" i="16"/>
  <c r="AA304" i="16" s="1"/>
  <c r="Y56" i="16"/>
  <c r="Y475" i="16"/>
  <c r="AA475" i="16" s="1"/>
  <c r="Y227" i="16"/>
  <c r="AA227" i="16" s="1"/>
  <c r="Y482" i="16"/>
  <c r="AA482" i="16" s="1"/>
  <c r="Y270" i="16"/>
  <c r="Y287" i="16"/>
  <c r="AA287" i="16" s="1"/>
  <c r="Y263" i="16"/>
  <c r="AA263" i="16" s="1"/>
  <c r="Y65" i="16"/>
  <c r="AA65" i="16" s="1"/>
  <c r="Y261" i="16"/>
  <c r="Y44" i="16"/>
  <c r="AA44" i="16" s="1"/>
  <c r="Y336" i="16"/>
  <c r="Y100" i="16"/>
  <c r="AA338" i="16"/>
  <c r="AA160" i="16"/>
  <c r="AA390" i="16"/>
  <c r="AA170" i="16"/>
  <c r="AA437" i="16"/>
  <c r="AA225" i="16"/>
  <c r="AA196" i="16"/>
  <c r="AA15" i="16"/>
  <c r="Y79" i="16"/>
  <c r="Y332" i="16"/>
  <c r="Y54" i="16"/>
  <c r="Y165" i="16"/>
  <c r="Y18" i="16"/>
  <c r="AA444" i="16"/>
  <c r="Y251" i="16"/>
  <c r="Y362" i="16"/>
  <c r="AA362" i="16" s="1"/>
  <c r="Y465" i="16"/>
  <c r="AA384" i="16"/>
  <c r="Y273" i="16"/>
  <c r="Y158" i="16"/>
  <c r="Y171" i="16"/>
  <c r="Y208" i="16"/>
  <c r="Y201" i="16"/>
  <c r="Y389" i="16"/>
  <c r="Y35" i="16"/>
  <c r="Y431" i="16"/>
  <c r="AA431" i="16" s="1"/>
  <c r="Y537" i="16"/>
  <c r="AA537" i="16" s="1"/>
  <c r="Y125" i="16"/>
  <c r="AA125" i="16" s="1"/>
  <c r="AA367" i="16"/>
  <c r="AA261" i="16"/>
  <c r="AA270" i="16"/>
  <c r="AA56" i="16"/>
  <c r="AA353" i="16"/>
  <c r="AA331" i="16"/>
  <c r="AA493" i="16"/>
  <c r="AA370" i="16"/>
  <c r="AA162" i="16"/>
  <c r="AA386" i="16"/>
  <c r="AA403" i="16"/>
  <c r="AA447" i="16"/>
  <c r="AA439" i="16"/>
  <c r="AA219" i="16"/>
  <c r="AA220" i="16"/>
  <c r="AA180" i="16"/>
  <c r="AA8" i="16"/>
  <c r="AA45" i="16"/>
  <c r="AA276" i="16"/>
  <c r="AA313" i="16"/>
  <c r="AA131" i="16"/>
  <c r="AA432" i="16"/>
  <c r="AA525" i="16"/>
  <c r="AA189" i="16"/>
  <c r="AA7" i="16"/>
  <c r="AA182" i="16"/>
  <c r="AA454" i="16"/>
  <c r="AA217" i="16"/>
  <c r="Y234" i="16"/>
  <c r="Y121" i="16"/>
  <c r="AA422" i="16"/>
  <c r="Y218" i="16"/>
  <c r="Y500" i="16"/>
  <c r="AA500" i="16" s="1"/>
  <c r="AA129" i="16"/>
  <c r="AA483" i="16"/>
  <c r="Y411" i="16"/>
  <c r="AA10" i="16"/>
  <c r="Y51" i="16"/>
  <c r="Y517" i="16"/>
  <c r="Y151" i="16"/>
  <c r="Y172" i="16"/>
  <c r="Y462" i="16"/>
  <c r="Y515" i="16"/>
  <c r="Y175" i="16"/>
  <c r="AA178" i="16"/>
  <c r="Y115" i="16"/>
  <c r="AA115" i="16" s="1"/>
  <c r="Y413" i="16"/>
  <c r="Y55" i="16"/>
  <c r="AA91" i="16"/>
  <c r="AA321" i="16"/>
  <c r="AA40" i="16"/>
  <c r="AA136" i="16"/>
  <c r="AA41" i="16"/>
  <c r="AA53" i="16"/>
  <c r="AA272" i="16"/>
  <c r="AA516" i="16"/>
  <c r="AA148" i="16"/>
  <c r="AA515" i="16"/>
  <c r="AA350" i="16"/>
  <c r="AA389" i="16"/>
  <c r="AA175" i="16"/>
  <c r="AA236" i="16"/>
  <c r="AA460" i="16"/>
  <c r="Z35" i="16"/>
  <c r="AA35" i="16" s="1"/>
  <c r="Z12" i="16"/>
  <c r="Y46" i="16"/>
  <c r="Z484" i="16"/>
  <c r="AA484" i="16" s="1"/>
  <c r="Z282" i="16"/>
  <c r="AA282" i="16" s="1"/>
  <c r="Y87" i="16"/>
  <c r="Z292" i="16"/>
  <c r="Y509" i="16"/>
  <c r="Y378" i="16"/>
  <c r="Z412" i="16"/>
  <c r="Y39" i="16"/>
  <c r="Z494" i="16"/>
  <c r="Y513" i="16"/>
  <c r="Z393" i="16"/>
  <c r="AA393" i="16" s="1"/>
  <c r="Z163" i="16"/>
  <c r="AA163" i="16" s="1"/>
  <c r="Y536" i="16"/>
  <c r="Z25" i="16"/>
  <c r="AA25" i="16" s="1"/>
  <c r="Z221" i="16"/>
  <c r="AA221" i="16" s="1"/>
  <c r="Z456" i="16"/>
  <c r="AA456" i="16" s="1"/>
  <c r="Y466" i="16"/>
  <c r="AA466" i="16" s="1"/>
  <c r="Z43" i="16"/>
  <c r="AA43" i="16" s="1"/>
  <c r="Y469" i="16"/>
  <c r="Z506" i="16"/>
  <c r="Z438" i="16"/>
  <c r="Y275" i="16"/>
  <c r="Y501" i="16"/>
  <c r="Y126" i="16"/>
  <c r="Y142" i="16"/>
  <c r="Y396" i="16"/>
  <c r="Y141" i="16"/>
  <c r="Y345" i="16"/>
  <c r="Y150" i="16"/>
  <c r="Y416" i="16"/>
  <c r="Y155" i="16"/>
  <c r="Y427" i="16"/>
  <c r="Y398" i="16"/>
  <c r="Y405" i="16"/>
  <c r="Y541" i="16"/>
  <c r="Y406" i="16"/>
  <c r="Y526" i="16"/>
  <c r="Y168" i="16"/>
  <c r="Y434" i="16"/>
  <c r="Y173" i="16"/>
  <c r="Y445" i="16"/>
  <c r="Y22" i="16"/>
  <c r="Y29" i="16"/>
  <c r="Y240" i="16"/>
  <c r="Y26" i="16"/>
  <c r="Y209" i="16"/>
  <c r="Y179" i="16"/>
  <c r="Y446" i="16"/>
  <c r="Y185" i="16"/>
  <c r="Y463" i="16"/>
  <c r="Y11" i="16"/>
  <c r="Y33" i="16"/>
  <c r="Y245" i="16"/>
  <c r="Y34" i="16"/>
  <c r="Y203" i="16"/>
  <c r="Z260" i="16"/>
  <c r="AA260" i="16" s="1"/>
  <c r="Z79" i="16"/>
  <c r="AA79" i="16" s="1"/>
  <c r="Z234" i="16"/>
  <c r="AA234" i="16" s="1"/>
  <c r="Y479" i="16"/>
  <c r="Z97" i="16"/>
  <c r="AA97" i="16" s="1"/>
  <c r="Z332" i="16"/>
  <c r="Z121" i="16"/>
  <c r="AA121" i="16" s="1"/>
  <c r="Z504" i="16"/>
  <c r="AA504" i="16" s="1"/>
  <c r="Z520" i="16"/>
  <c r="AA520" i="16" s="1"/>
  <c r="Y341" i="16"/>
  <c r="AA341" i="16" s="1"/>
  <c r="Z319" i="16"/>
  <c r="AA319" i="16" s="1"/>
  <c r="Z124" i="16"/>
  <c r="Z123" i="16"/>
  <c r="Z156" i="16"/>
  <c r="Z430" i="16"/>
  <c r="AA430" i="16" s="1"/>
  <c r="Z429" i="16"/>
  <c r="Y539" i="16"/>
  <c r="Z165" i="16"/>
  <c r="AA165" i="16" s="1"/>
  <c r="Z343" i="16"/>
  <c r="Z105" i="16"/>
  <c r="Z539" i="16"/>
  <c r="AA539" i="16" s="1"/>
  <c r="Z18" i="16"/>
  <c r="Z271" i="16"/>
  <c r="AA271" i="16" s="1"/>
  <c r="Z145" i="16"/>
  <c r="AA145" i="16" s="1"/>
  <c r="Z218" i="16"/>
  <c r="AA218" i="16" s="1"/>
  <c r="Z238" i="16"/>
  <c r="AA238" i="16" s="1"/>
  <c r="Y243" i="16"/>
  <c r="AA243" i="16" s="1"/>
  <c r="Z502" i="16"/>
  <c r="AA502" i="16" s="1"/>
  <c r="Y112" i="16"/>
  <c r="Y376" i="16"/>
  <c r="Y80" i="16"/>
  <c r="Y42" i="16"/>
  <c r="Y274" i="16"/>
  <c r="Y490" i="16"/>
  <c r="Y489" i="16"/>
  <c r="Y372" i="16"/>
  <c r="Y340" i="16"/>
  <c r="Y426" i="16"/>
  <c r="Y161" i="16"/>
  <c r="Y404" i="16"/>
  <c r="Y391" i="16"/>
  <c r="Y540" i="16"/>
  <c r="Y169" i="16"/>
  <c r="Y23" i="16"/>
  <c r="Y20" i="16"/>
  <c r="Y241" i="16"/>
  <c r="Y452" i="16"/>
  <c r="Y449" i="16"/>
  <c r="Y202" i="16"/>
  <c r="Y247" i="16"/>
  <c r="Y375" i="16"/>
  <c r="Z63" i="16"/>
  <c r="AA63" i="16" s="1"/>
  <c r="Y474" i="16"/>
  <c r="Y301" i="16"/>
  <c r="Y305" i="16"/>
  <c r="Y363" i="16"/>
  <c r="Y380" i="16"/>
  <c r="Y383" i="16"/>
  <c r="Z298" i="16"/>
  <c r="AA298" i="16" s="1"/>
  <c r="Z311" i="16"/>
  <c r="Y492" i="16"/>
  <c r="AA492" i="16" s="1"/>
  <c r="Y145" i="16"/>
  <c r="Z387" i="16"/>
  <c r="AA387" i="16" s="1"/>
  <c r="Z410" i="16"/>
  <c r="Y440" i="16"/>
  <c r="AA440" i="16" s="1"/>
  <c r="Y193" i="16"/>
  <c r="AA193" i="16" s="1"/>
  <c r="Y5" i="16"/>
  <c r="AA5" i="16" s="1"/>
  <c r="Y458" i="16"/>
  <c r="Y461" i="16"/>
  <c r="Z204" i="16"/>
  <c r="Z215" i="16"/>
  <c r="AA215" i="16" s="1"/>
  <c r="Y302" i="16"/>
  <c r="AA302" i="16" s="1"/>
  <c r="Z375" i="16"/>
  <c r="Z51" i="16"/>
  <c r="AA51" i="16" s="1"/>
  <c r="Z52" i="16"/>
  <c r="AA52" i="16" s="1"/>
  <c r="Z347" i="16"/>
  <c r="AA347" i="16" s="1"/>
  <c r="Z273" i="16"/>
  <c r="AA273" i="16" s="1"/>
  <c r="Z517" i="16"/>
  <c r="AA517" i="16" s="1"/>
  <c r="Z342" i="16"/>
  <c r="AA342" i="16" s="1"/>
  <c r="Z143" i="16"/>
  <c r="Z158" i="16"/>
  <c r="AA158" i="16" s="1"/>
  <c r="Z151" i="16"/>
  <c r="AA151" i="16" s="1"/>
  <c r="Z399" i="16"/>
  <c r="AA399" i="16" s="1"/>
  <c r="Z400" i="16"/>
  <c r="AA400" i="16" s="1"/>
  <c r="Z171" i="16"/>
  <c r="AA171" i="16" s="1"/>
  <c r="Z172" i="16"/>
  <c r="Z455" i="16"/>
  <c r="AA455" i="16" s="1"/>
  <c r="Z207" i="16"/>
  <c r="AA207" i="16" s="1"/>
  <c r="Z208" i="16"/>
  <c r="Z462" i="16"/>
  <c r="AA462" i="16" s="1"/>
  <c r="Z197" i="16"/>
  <c r="AA197" i="16" s="1"/>
  <c r="Z216" i="16"/>
  <c r="AA216" i="16" s="1"/>
  <c r="Z201" i="16"/>
  <c r="AA201" i="16" s="1"/>
  <c r="Y122" i="16"/>
  <c r="Y395" i="16"/>
  <c r="AA395" i="16" s="1"/>
  <c r="Y421" i="16"/>
  <c r="Y531" i="16"/>
  <c r="Y167" i="16"/>
  <c r="Y24" i="16"/>
  <c r="AA24" i="16" s="1"/>
  <c r="Y464" i="16"/>
  <c r="Y214" i="16"/>
  <c r="Z244" i="16"/>
  <c r="Z368" i="16"/>
  <c r="AA368" i="16" s="1"/>
  <c r="Y187" i="16"/>
  <c r="Y146" i="16"/>
  <c r="AA146" i="16" s="1"/>
  <c r="Y327" i="16"/>
  <c r="AA327" i="16" s="1"/>
  <c r="Y309" i="16"/>
  <c r="AA309" i="16" s="1"/>
  <c r="Y242" i="16"/>
  <c r="Y157" i="16"/>
  <c r="AA157" i="16" s="1"/>
  <c r="Y359" i="16"/>
  <c r="Y84" i="16"/>
  <c r="AA84" i="16" s="1"/>
  <c r="Y467" i="16"/>
  <c r="Y339" i="16"/>
  <c r="AA339" i="16" s="1"/>
  <c r="Y36" i="16"/>
  <c r="AA36" i="16" s="1"/>
  <c r="AA508" i="16"/>
  <c r="AA521" i="16"/>
  <c r="AA138" i="16"/>
  <c r="AA379" i="16"/>
  <c r="AA310" i="16"/>
  <c r="AA59" i="16"/>
  <c r="AA75" i="16"/>
  <c r="AA289" i="16"/>
  <c r="AA252" i="16"/>
  <c r="AA228" i="16"/>
  <c r="AA470" i="16"/>
  <c r="AA481" i="16"/>
  <c r="AA67" i="16"/>
  <c r="AA94" i="16"/>
  <c r="AA93" i="16"/>
  <c r="AA281" i="16"/>
  <c r="AA90" i="16"/>
  <c r="AA101" i="16"/>
  <c r="AA337" i="16"/>
  <c r="AA320" i="16"/>
  <c r="AA522" i="16"/>
  <c r="AA358" i="16"/>
  <c r="AA503" i="16"/>
  <c r="AA374" i="16"/>
  <c r="AA385" i="16"/>
  <c r="AA81" i="16"/>
  <c r="AA82" i="16"/>
  <c r="AA258" i="16"/>
  <c r="AA364" i="16"/>
  <c r="AA536" i="16"/>
  <c r="AA122" i="16"/>
  <c r="AA421" i="16"/>
  <c r="AA531" i="16"/>
  <c r="AA167" i="16"/>
  <c r="AA464" i="16"/>
  <c r="AA214" i="16"/>
  <c r="Z46" i="16"/>
  <c r="AA46" i="16" s="1"/>
  <c r="Y72" i="16"/>
  <c r="AA72" i="16" s="1"/>
  <c r="Z57" i="16"/>
  <c r="Z87" i="16"/>
  <c r="AA87" i="16" s="1"/>
  <c r="Y292" i="16"/>
  <c r="Z509" i="16"/>
  <c r="AA509" i="16" s="1"/>
  <c r="Z378" i="16"/>
  <c r="Y412" i="16"/>
  <c r="Z39" i="16"/>
  <c r="AA39" i="16" s="1"/>
  <c r="Y494" i="16"/>
  <c r="Z513" i="16"/>
  <c r="Y420" i="16"/>
  <c r="Y402" i="16"/>
  <c r="Y166" i="16"/>
  <c r="AA166" i="16" s="1"/>
  <c r="Y210" i="16"/>
  <c r="Z186" i="16"/>
  <c r="AA186" i="16" s="1"/>
  <c r="Y199" i="16"/>
  <c r="Y212" i="16"/>
  <c r="Y244" i="16"/>
  <c r="Z469" i="16"/>
  <c r="AA469" i="16" s="1"/>
  <c r="Z54" i="16"/>
  <c r="AA54" i="16" s="1"/>
  <c r="Z177" i="16"/>
  <c r="AA177" i="16" s="1"/>
  <c r="Z275" i="16"/>
  <c r="Z501" i="16"/>
  <c r="AA501" i="16" s="1"/>
  <c r="Z126" i="16"/>
  <c r="AA126" i="16" s="1"/>
  <c r="Z142" i="16"/>
  <c r="AA142" i="16" s="1"/>
  <c r="Z396" i="16"/>
  <c r="Z141" i="16"/>
  <c r="AA141" i="16" s="1"/>
  <c r="Z345" i="16"/>
  <c r="AA345" i="16" s="1"/>
  <c r="Z150" i="16"/>
  <c r="AA150" i="16" s="1"/>
  <c r="Z416" i="16"/>
  <c r="Z155" i="16"/>
  <c r="AA155" i="16" s="1"/>
  <c r="Z427" i="16"/>
  <c r="AA427" i="16" s="1"/>
  <c r="Z398" i="16"/>
  <c r="AA398" i="16" s="1"/>
  <c r="Z405" i="16"/>
  <c r="Z541" i="16"/>
  <c r="AA541" i="16" s="1"/>
  <c r="Z406" i="16"/>
  <c r="AA406" i="16" s="1"/>
  <c r="Z526" i="16"/>
  <c r="AA526" i="16" s="1"/>
  <c r="Z168" i="16"/>
  <c r="Z434" i="16"/>
  <c r="AA434" i="16" s="1"/>
  <c r="Z173" i="16"/>
  <c r="AA173" i="16" s="1"/>
  <c r="Z445" i="16"/>
  <c r="AA445" i="16" s="1"/>
  <c r="Z22" i="16"/>
  <c r="Z29" i="16"/>
  <c r="AA29" i="16" s="1"/>
  <c r="Z240" i="16"/>
  <c r="AA240" i="16" s="1"/>
  <c r="Z26" i="16"/>
  <c r="AA26" i="16" s="1"/>
  <c r="Z209" i="16"/>
  <c r="Z179" i="16"/>
  <c r="AA179" i="16" s="1"/>
  <c r="Z446" i="16"/>
  <c r="AA446" i="16" s="1"/>
  <c r="Z185" i="16"/>
  <c r="AA185" i="16" s="1"/>
  <c r="Z463" i="16"/>
  <c r="Z11" i="16"/>
  <c r="AA11" i="16" s="1"/>
  <c r="Z33" i="16"/>
  <c r="AA33" i="16" s="1"/>
  <c r="Z245" i="16"/>
  <c r="AA245" i="16" s="1"/>
  <c r="Z34" i="16"/>
  <c r="Z203" i="16"/>
  <c r="AA203" i="16" s="1"/>
  <c r="Y285" i="16"/>
  <c r="Y286" i="16"/>
  <c r="Z476" i="16"/>
  <c r="AA476" i="16" s="1"/>
  <c r="Z479" i="16"/>
  <c r="AA479" i="16" s="1"/>
  <c r="Y351" i="16"/>
  <c r="Y330" i="16"/>
  <c r="Y324" i="16"/>
  <c r="Z295" i="16"/>
  <c r="Y105" i="16"/>
  <c r="Y343" i="16"/>
  <c r="Y319" i="16"/>
  <c r="Y124" i="16"/>
  <c r="Y123" i="16"/>
  <c r="Y156" i="16"/>
  <c r="Y430" i="16"/>
  <c r="Y429" i="16"/>
  <c r="Z533" i="16"/>
  <c r="Y438" i="16"/>
  <c r="Z2" i="16"/>
  <c r="Y177" i="16"/>
  <c r="Y119" i="16"/>
  <c r="AA119" i="16" s="1"/>
  <c r="Y111" i="16"/>
  <c r="Z112" i="16"/>
  <c r="AA112" i="16" s="1"/>
  <c r="Z376" i="16"/>
  <c r="AA376" i="16" s="1"/>
  <c r="Z80" i="16"/>
  <c r="Z42" i="16"/>
  <c r="AA42" i="16" s="1"/>
  <c r="Z274" i="16"/>
  <c r="AA274" i="16" s="1"/>
  <c r="Z490" i="16"/>
  <c r="AA490" i="16" s="1"/>
  <c r="Z489" i="16"/>
  <c r="Z372" i="16"/>
  <c r="AA372" i="16" s="1"/>
  <c r="Z340" i="16"/>
  <c r="AA340" i="16" s="1"/>
  <c r="Z426" i="16"/>
  <c r="AA426" i="16" s="1"/>
  <c r="Z161" i="16"/>
  <c r="Z404" i="16"/>
  <c r="AA404" i="16" s="1"/>
  <c r="Z391" i="16"/>
  <c r="AA391" i="16" s="1"/>
  <c r="Z540" i="16"/>
  <c r="AA540" i="16" s="1"/>
  <c r="Z169" i="16"/>
  <c r="Z23" i="16"/>
  <c r="AA23" i="16" s="1"/>
  <c r="Z20" i="16"/>
  <c r="AA20" i="16" s="1"/>
  <c r="Z241" i="16"/>
  <c r="AA241" i="16" s="1"/>
  <c r="Z452" i="16"/>
  <c r="Z449" i="16"/>
  <c r="AA449" i="16" s="1"/>
  <c r="Z202" i="16"/>
  <c r="AA202" i="16" s="1"/>
  <c r="Z247" i="16"/>
  <c r="AA247" i="16" s="1"/>
  <c r="Z251" i="16"/>
  <c r="AA251" i="16" s="1"/>
  <c r="Z474" i="16"/>
  <c r="AA474" i="16" s="1"/>
  <c r="Z301" i="16"/>
  <c r="AA301" i="16" s="1"/>
  <c r="Z305" i="16"/>
  <c r="Z363" i="16"/>
  <c r="AA363" i="16" s="1"/>
  <c r="Z380" i="16"/>
  <c r="AA380" i="16" s="1"/>
  <c r="Z383" i="16"/>
  <c r="AA383" i="16" s="1"/>
  <c r="Y298" i="16"/>
  <c r="Y311" i="16"/>
  <c r="Y497" i="16"/>
  <c r="AA497" i="16" s="1"/>
  <c r="Y148" i="16"/>
  <c r="Z529" i="16"/>
  <c r="Y174" i="16"/>
  <c r="Y448" i="16"/>
  <c r="Y450" i="16"/>
  <c r="Y237" i="16"/>
  <c r="Z458" i="16"/>
  <c r="AA458" i="16" s="1"/>
  <c r="Z461" i="16"/>
  <c r="AA461" i="16" s="1"/>
  <c r="Y204" i="16"/>
  <c r="Y215" i="16"/>
  <c r="Z523" i="16"/>
  <c r="AA523" i="16" s="1"/>
  <c r="Y137" i="16"/>
  <c r="Y314" i="16"/>
  <c r="Y83" i="16"/>
  <c r="Y312" i="16"/>
  <c r="Y317" i="16"/>
  <c r="Y140" i="16"/>
  <c r="Y128" i="16"/>
  <c r="Y397" i="16"/>
  <c r="Y418" i="16"/>
  <c r="Y417" i="16"/>
  <c r="Y534" i="16"/>
  <c r="Y407" i="16"/>
  <c r="Y188" i="16"/>
  <c r="Y191" i="16"/>
  <c r="Y27" i="16"/>
  <c r="Y6" i="16"/>
  <c r="Y184" i="16"/>
  <c r="Y183" i="16"/>
  <c r="Y14" i="16"/>
  <c r="Y13" i="16"/>
  <c r="Y277" i="16"/>
  <c r="AA277" i="16" s="1"/>
  <c r="Y392" i="16"/>
  <c r="AA392" i="16" s="1"/>
  <c r="Y424" i="16"/>
  <c r="AA424" i="16" s="1"/>
  <c r="Y408" i="16"/>
  <c r="AA408" i="16" s="1"/>
  <c r="Y164" i="16"/>
  <c r="AA164" i="16" s="1"/>
  <c r="Y451" i="16"/>
  <c r="AA451" i="16" s="1"/>
  <c r="Y211" i="16"/>
  <c r="AA211" i="16" s="1"/>
  <c r="Y459" i="16"/>
  <c r="AA459" i="16" s="1"/>
  <c r="Y12" i="16"/>
  <c r="Y271" i="16"/>
  <c r="Z402" i="16"/>
  <c r="AA402" i="16" s="1"/>
  <c r="Y176" i="16"/>
  <c r="Y495" i="16"/>
  <c r="AA495" i="16" s="1"/>
  <c r="Y266" i="16"/>
  <c r="Y379" i="16"/>
  <c r="Y3" i="16"/>
  <c r="Y144" i="16"/>
  <c r="AA144" i="16" s="1"/>
  <c r="Y57" i="16"/>
  <c r="Y382" i="16"/>
  <c r="AA382" i="16" s="1"/>
  <c r="Y30" i="16"/>
  <c r="Y512" i="16"/>
  <c r="AA512" i="16" s="1"/>
  <c r="Y107" i="16"/>
  <c r="AA107" i="16" s="1"/>
  <c r="AA30" i="16"/>
  <c r="AA3" i="16"/>
  <c r="AA176" i="16"/>
  <c r="AA187" i="16"/>
  <c r="AA467" i="16"/>
  <c r="AA242" i="16"/>
  <c r="AA205" i="16"/>
  <c r="AA266" i="16"/>
  <c r="AA114" i="16"/>
  <c r="AA420" i="16"/>
  <c r="AA210" i="16"/>
  <c r="AA199" i="16"/>
  <c r="AA212" i="16"/>
  <c r="Z285" i="16"/>
  <c r="AA285" i="16" s="1"/>
  <c r="Z286" i="16"/>
  <c r="Y224" i="16"/>
  <c r="AA224" i="16" s="1"/>
  <c r="Z58" i="16"/>
  <c r="AA58" i="16" s="1"/>
  <c r="Z351" i="16"/>
  <c r="AA351" i="16" s="1"/>
  <c r="Z330" i="16"/>
  <c r="Z324" i="16"/>
  <c r="AA324" i="16" s="1"/>
  <c r="Y295" i="16"/>
  <c r="Y106" i="16"/>
  <c r="AA106" i="16" s="1"/>
  <c r="Y514" i="16"/>
  <c r="AA514" i="16" s="1"/>
  <c r="Y132" i="16"/>
  <c r="AA132" i="16" s="1"/>
  <c r="Y348" i="16"/>
  <c r="Y371" i="16"/>
  <c r="AA371" i="16" s="1"/>
  <c r="Y422" i="16"/>
  <c r="Y425" i="16"/>
  <c r="AA425" i="16" s="1"/>
  <c r="Y530" i="16"/>
  <c r="AA530" i="16" s="1"/>
  <c r="Y533" i="16"/>
  <c r="Y443" i="16"/>
  <c r="Y2" i="16"/>
  <c r="Y178" i="16"/>
  <c r="Y355" i="16"/>
  <c r="AA355" i="16" s="1"/>
  <c r="Z111" i="16"/>
  <c r="Y109" i="16"/>
  <c r="AA109" i="16" s="1"/>
  <c r="Y415" i="16"/>
  <c r="AA415" i="16" s="1"/>
  <c r="Y291" i="16"/>
  <c r="AA291" i="16" s="1"/>
  <c r="Y294" i="16"/>
  <c r="AA294" i="16" s="1"/>
  <c r="Y499" i="16"/>
  <c r="AA499" i="16" s="1"/>
  <c r="Y259" i="16"/>
  <c r="AA259" i="16" s="1"/>
  <c r="Y129" i="16"/>
  <c r="Y130" i="16"/>
  <c r="AA130" i="16" s="1"/>
  <c r="Y154" i="16"/>
  <c r="AA154" i="16" s="1"/>
  <c r="Y153" i="16"/>
  <c r="AA153" i="16" s="1"/>
  <c r="Y433" i="16"/>
  <c r="AA433" i="16" s="1"/>
  <c r="Y527" i="16"/>
  <c r="AA527" i="16" s="1"/>
  <c r="Y524" i="16"/>
  <c r="AA524" i="16" s="1"/>
  <c r="Y444" i="16"/>
  <c r="Y436" i="16"/>
  <c r="AA436" i="16" s="1"/>
  <c r="Y223" i="16"/>
  <c r="Y28" i="16"/>
  <c r="AA28" i="16" s="1"/>
  <c r="Y194" i="16"/>
  <c r="AA194" i="16" s="1"/>
  <c r="Y181" i="16"/>
  <c r="AA181" i="16" s="1"/>
  <c r="Y32" i="16"/>
  <c r="AA32" i="16" s="1"/>
  <c r="Y38" i="16"/>
  <c r="AA38" i="16" s="1"/>
  <c r="Y226" i="16"/>
  <c r="AA226" i="16" s="1"/>
  <c r="Y483" i="16"/>
  <c r="Y352" i="16"/>
  <c r="AA352" i="16" s="1"/>
  <c r="Z102" i="16"/>
  <c r="AA102" i="16" s="1"/>
  <c r="Y506" i="16"/>
  <c r="Z411" i="16"/>
  <c r="AA411" i="16" s="1"/>
  <c r="Y37" i="16"/>
  <c r="Y85" i="16"/>
  <c r="AA85" i="16" s="1"/>
  <c r="Y256" i="16"/>
  <c r="AA256" i="16" s="1"/>
  <c r="Y394" i="16"/>
  <c r="AA394" i="16" s="1"/>
  <c r="Y147" i="16"/>
  <c r="Y529" i="16"/>
  <c r="Z174" i="16"/>
  <c r="AA174" i="16" s="1"/>
  <c r="Z448" i="16"/>
  <c r="Z450" i="16"/>
  <c r="Z237" i="16"/>
  <c r="AA237" i="16" s="1"/>
  <c r="Z465" i="16"/>
  <c r="AA465" i="16" s="1"/>
  <c r="Y10" i="16"/>
  <c r="Y9" i="16"/>
  <c r="AA9" i="16" s="1"/>
  <c r="Y99" i="16"/>
  <c r="AA99" i="16" s="1"/>
  <c r="Y384" i="16"/>
  <c r="Z137" i="16"/>
  <c r="Z314" i="16"/>
  <c r="Z83" i="16"/>
  <c r="AA83" i="16" s="1"/>
  <c r="Z312" i="16"/>
  <c r="AA312" i="16" s="1"/>
  <c r="Z317" i="16"/>
  <c r="Z140" i="16"/>
  <c r="Z128" i="16"/>
  <c r="AA128" i="16" s="1"/>
  <c r="Z397" i="16"/>
  <c r="AA397" i="16" s="1"/>
  <c r="Z418" i="16"/>
  <c r="Z417" i="16"/>
  <c r="Z534" i="16"/>
  <c r="AA534" i="16" s="1"/>
  <c r="Z407" i="16"/>
  <c r="AA407" i="16" s="1"/>
  <c r="Z188" i="16"/>
  <c r="Z191" i="16"/>
  <c r="Z27" i="16"/>
  <c r="AA27" i="16" s="1"/>
  <c r="Z6" i="16"/>
  <c r="AA6" i="16" s="1"/>
  <c r="Z184" i="16"/>
  <c r="Z183" i="16"/>
  <c r="Z14" i="16"/>
  <c r="AA14" i="16" s="1"/>
  <c r="Z13" i="16"/>
  <c r="AA13" i="16" s="1"/>
  <c r="Y257" i="16"/>
  <c r="AA257" i="16" s="1"/>
  <c r="Y133" i="16"/>
  <c r="AA133" i="16" s="1"/>
  <c r="Y428" i="16"/>
  <c r="AA428" i="16" s="1"/>
  <c r="Y532" i="16"/>
  <c r="AA532" i="16" s="1"/>
  <c r="Y192" i="16"/>
  <c r="AA192" i="16" s="1"/>
  <c r="Y4" i="16"/>
  <c r="AA4" i="16" s="1"/>
  <c r="Y239" i="16"/>
  <c r="AA239" i="16" s="1"/>
  <c r="Y457" i="16"/>
  <c r="AA457" i="16" s="1"/>
  <c r="Y213" i="16"/>
  <c r="AA213" i="16" s="1"/>
  <c r="Y58" i="16"/>
  <c r="Z443" i="16"/>
  <c r="AA443" i="16" s="1"/>
  <c r="Y441" i="16"/>
  <c r="AA441" i="16" s="1"/>
  <c r="Y300" i="16"/>
  <c r="AA300" i="16" s="1"/>
  <c r="Y318" i="16"/>
  <c r="AA318" i="16" s="1"/>
  <c r="Y322" i="16"/>
  <c r="AA322" i="16" s="1"/>
  <c r="Y442" i="16"/>
  <c r="AA442" i="16" s="1"/>
  <c r="Y496" i="16"/>
  <c r="AA496" i="16" s="1"/>
  <c r="Y253" i="16"/>
  <c r="AA253" i="16" s="1"/>
  <c r="Y510" i="16"/>
  <c r="AA510" i="16" s="1"/>
  <c r="Y528" i="16"/>
  <c r="AA528" i="16" s="1"/>
  <c r="Y344" i="16"/>
  <c r="AA344" i="16" s="1"/>
  <c r="Z375" i="17"/>
  <c r="Z209" i="17"/>
  <c r="Z439" i="17"/>
  <c r="Z282" i="17"/>
  <c r="Z238" i="17"/>
  <c r="Z454" i="17"/>
  <c r="Z359" i="17"/>
  <c r="Z109" i="17"/>
  <c r="Z285" i="17"/>
  <c r="Z530" i="17"/>
  <c r="Z338" i="17"/>
  <c r="Z126" i="17"/>
  <c r="Z314" i="17"/>
  <c r="Z461" i="17"/>
  <c r="Z299" i="17"/>
  <c r="Z13" i="17"/>
  <c r="Z20" i="17"/>
  <c r="Z349" i="17"/>
  <c r="Z340" i="17"/>
  <c r="Z49" i="17"/>
  <c r="Z136" i="17"/>
  <c r="Z537" i="17"/>
  <c r="Z448" i="17"/>
  <c r="Z416" i="17"/>
  <c r="X43" i="17"/>
  <c r="X410" i="17"/>
  <c r="X207" i="17"/>
  <c r="X65" i="17"/>
  <c r="X69" i="17"/>
  <c r="Z69" i="17" s="1"/>
  <c r="X366" i="17"/>
  <c r="X383" i="17"/>
  <c r="X245" i="17"/>
  <c r="X211" i="17"/>
  <c r="X214" i="17"/>
  <c r="X252" i="17"/>
  <c r="X100" i="17"/>
  <c r="X101" i="17"/>
  <c r="Z101" i="17" s="1"/>
  <c r="X93" i="17"/>
  <c r="X97" i="17"/>
  <c r="X434" i="17"/>
  <c r="X430" i="17"/>
  <c r="X431" i="17"/>
  <c r="X468" i="17"/>
  <c r="X280" i="17"/>
  <c r="X281" i="17"/>
  <c r="Z281" i="17" s="1"/>
  <c r="X273" i="17"/>
  <c r="X277" i="17"/>
  <c r="X122" i="17"/>
  <c r="X118" i="17"/>
  <c r="Z118" i="17" s="1"/>
  <c r="X144" i="17"/>
  <c r="X496" i="17"/>
  <c r="X489" i="17"/>
  <c r="X302" i="17"/>
  <c r="X299" i="17"/>
  <c r="X324" i="17"/>
  <c r="X232" i="17"/>
  <c r="Z232" i="17" s="1"/>
  <c r="X193" i="17"/>
  <c r="Z193" i="17" s="1"/>
  <c r="X510" i="17"/>
  <c r="X515" i="17"/>
  <c r="X448" i="17"/>
  <c r="X405" i="17"/>
  <c r="X13" i="17"/>
  <c r="X11" i="17"/>
  <c r="X36" i="17"/>
  <c r="X353" i="17"/>
  <c r="Z353" i="17" s="1"/>
  <c r="X349" i="17"/>
  <c r="X150" i="17"/>
  <c r="X154" i="17"/>
  <c r="Z154" i="17" s="1"/>
  <c r="X63" i="17"/>
  <c r="X47" i="17"/>
  <c r="X58" i="17"/>
  <c r="X377" i="17"/>
  <c r="X412" i="17"/>
  <c r="Z412" i="17" s="1"/>
  <c r="X417" i="17"/>
  <c r="X206" i="17"/>
  <c r="X210" i="17"/>
  <c r="X227" i="17"/>
  <c r="X226" i="17"/>
  <c r="Z226" i="17" s="1"/>
  <c r="X75" i="17"/>
  <c r="X80" i="17"/>
  <c r="X79" i="17"/>
  <c r="X105" i="17"/>
  <c r="X109" i="17"/>
  <c r="X458" i="17"/>
  <c r="X438" i="17"/>
  <c r="X442" i="17"/>
  <c r="X443" i="17"/>
  <c r="X255" i="17"/>
  <c r="X260" i="17"/>
  <c r="X259" i="17"/>
  <c r="X285" i="17"/>
  <c r="X289" i="17"/>
  <c r="X134" i="17"/>
  <c r="X126" i="17"/>
  <c r="X130" i="17"/>
  <c r="X131" i="17"/>
  <c r="X471" i="17"/>
  <c r="X476" i="17"/>
  <c r="X475" i="17"/>
  <c r="Z475" i="17" s="1"/>
  <c r="X501" i="17"/>
  <c r="X505" i="17"/>
  <c r="X314" i="17"/>
  <c r="X306" i="17"/>
  <c r="Z306" i="17" s="1"/>
  <c r="X311" i="17"/>
  <c r="X310" i="17"/>
  <c r="X54" i="17"/>
  <c r="Z54" i="17" s="1"/>
  <c r="X368" i="17"/>
  <c r="X242" i="17"/>
  <c r="Z242" i="17" s="1"/>
  <c r="X249" i="17"/>
  <c r="X253" i="17"/>
  <c r="X98" i="17"/>
  <c r="X90" i="17"/>
  <c r="X95" i="17"/>
  <c r="X94" i="17"/>
  <c r="X423" i="17"/>
  <c r="X428" i="17"/>
  <c r="X427" i="17"/>
  <c r="X465" i="17"/>
  <c r="X469" i="17"/>
  <c r="X278" i="17"/>
  <c r="Z278" i="17" s="1"/>
  <c r="X270" i="17"/>
  <c r="X274" i="17"/>
  <c r="X275" i="17"/>
  <c r="X111" i="17"/>
  <c r="Z111" i="17" s="1"/>
  <c r="X115" i="17"/>
  <c r="X116" i="17"/>
  <c r="X141" i="17"/>
  <c r="X145" i="17"/>
  <c r="Z145" i="17" s="1"/>
  <c r="X494" i="17"/>
  <c r="X486" i="17"/>
  <c r="X491" i="17"/>
  <c r="X490" i="17"/>
  <c r="Z490" i="17" s="1"/>
  <c r="X291" i="17"/>
  <c r="X296" i="17"/>
  <c r="X295" i="17"/>
  <c r="Z295" i="17" s="1"/>
  <c r="X321" i="17"/>
  <c r="X325" i="17"/>
  <c r="X230" i="17"/>
  <c r="X186" i="17"/>
  <c r="X191" i="17"/>
  <c r="X190" i="17"/>
  <c r="X507" i="17"/>
  <c r="X513" i="17"/>
  <c r="X511" i="17"/>
  <c r="X534" i="17"/>
  <c r="X541" i="17"/>
  <c r="X446" i="17"/>
  <c r="Z446" i="17" s="1"/>
  <c r="X402" i="17"/>
  <c r="X406" i="17"/>
  <c r="Z406" i="17" s="1"/>
  <c r="X407" i="17"/>
  <c r="X3" i="17"/>
  <c r="X12" i="17"/>
  <c r="X6" i="17"/>
  <c r="Z6" i="17" s="1"/>
  <c r="X33" i="17"/>
  <c r="X37" i="17"/>
  <c r="X350" i="17"/>
  <c r="X342" i="17"/>
  <c r="Z342" i="17" s="1"/>
  <c r="X347" i="17"/>
  <c r="X346" i="17"/>
  <c r="X147" i="17"/>
  <c r="X152" i="17"/>
  <c r="Z152" i="17" s="1"/>
  <c r="X151" i="17"/>
  <c r="X201" i="17"/>
  <c r="X205" i="17"/>
  <c r="X426" i="17"/>
  <c r="Z426" i="17" s="1"/>
  <c r="X114" i="17"/>
  <c r="X119" i="17"/>
  <c r="X497" i="17"/>
  <c r="X493" i="17"/>
  <c r="X294" i="17"/>
  <c r="X298" i="17"/>
  <c r="X233" i="17"/>
  <c r="Z233" i="17" s="1"/>
  <c r="X189" i="17"/>
  <c r="Z189" i="17" s="1"/>
  <c r="X518" i="17"/>
  <c r="X514" i="17"/>
  <c r="X538" i="17"/>
  <c r="X449" i="17"/>
  <c r="Z449" i="17" s="1"/>
  <c r="X409" i="17"/>
  <c r="X5" i="17"/>
  <c r="X9" i="17"/>
  <c r="X352" i="17"/>
  <c r="X345" i="17"/>
  <c r="X158" i="17"/>
  <c r="X155" i="17"/>
  <c r="X204" i="17"/>
  <c r="Z204" i="17" s="1"/>
  <c r="X171" i="17"/>
  <c r="X241" i="17"/>
  <c r="X527" i="17"/>
  <c r="X453" i="17"/>
  <c r="X23" i="17"/>
  <c r="X331" i="17"/>
  <c r="X162" i="17"/>
  <c r="X176" i="17"/>
  <c r="Z176" i="17" s="1"/>
  <c r="X530" i="17"/>
  <c r="X387" i="17"/>
  <c r="X457" i="17"/>
  <c r="X22" i="17"/>
  <c r="X357" i="17"/>
  <c r="X167" i="17"/>
  <c r="X175" i="17"/>
  <c r="X522" i="17"/>
  <c r="X392" i="17"/>
  <c r="X26" i="17"/>
  <c r="X327" i="17"/>
  <c r="X361" i="17"/>
  <c r="X166" i="17"/>
  <c r="X237" i="17"/>
  <c r="X526" i="17"/>
  <c r="X391" i="17"/>
  <c r="X17" i="17"/>
  <c r="X332" i="17"/>
  <c r="X194" i="17"/>
  <c r="X27" i="17"/>
  <c r="X333" i="17"/>
  <c r="Z341" i="17"/>
  <c r="Z102" i="17"/>
  <c r="X107" i="17"/>
  <c r="X286" i="17"/>
  <c r="Z473" i="17"/>
  <c r="X498" i="17"/>
  <c r="Z239" i="17"/>
  <c r="X519" i="17"/>
  <c r="X388" i="17"/>
  <c r="X450" i="17"/>
  <c r="X21" i="17"/>
  <c r="X328" i="17"/>
  <c r="X358" i="17"/>
  <c r="X163" i="17"/>
  <c r="Z51" i="17"/>
  <c r="X55" i="17"/>
  <c r="X70" i="17"/>
  <c r="X246" i="17"/>
  <c r="Z84" i="17"/>
  <c r="Z536" i="17"/>
  <c r="Z149" i="17"/>
  <c r="X467" i="17"/>
  <c r="X509" i="17"/>
  <c r="Z383" i="17"/>
  <c r="Z211" i="17"/>
  <c r="Z321" i="17"/>
  <c r="Z511" i="17"/>
  <c r="X370" i="17"/>
  <c r="Z370" i="17" s="1"/>
  <c r="X258" i="17"/>
  <c r="Z258" i="17" s="1"/>
  <c r="X137" i="17"/>
  <c r="Z137" i="17" s="1"/>
  <c r="X316" i="17"/>
  <c r="X178" i="17"/>
  <c r="X524" i="17"/>
  <c r="Z524" i="17" s="1"/>
  <c r="X394" i="17"/>
  <c r="Z394" i="17" s="1"/>
  <c r="X29" i="17"/>
  <c r="X330" i="17"/>
  <c r="Z330" i="17" s="1"/>
  <c r="X196" i="17"/>
  <c r="Z363" i="17"/>
  <c r="Z98" i="17"/>
  <c r="Z469" i="17"/>
  <c r="Z141" i="17"/>
  <c r="Z513" i="17"/>
  <c r="Z457" i="17"/>
  <c r="Z22" i="17"/>
  <c r="Z357" i="17"/>
  <c r="Z167" i="17"/>
  <c r="Z215" i="17"/>
  <c r="Z83" i="17"/>
  <c r="Z119" i="17"/>
  <c r="Z493" i="17"/>
  <c r="Z405" i="17"/>
  <c r="Z28" i="17"/>
  <c r="Z360" i="17"/>
  <c r="X52" i="17"/>
  <c r="X376" i="17"/>
  <c r="Z373" i="17"/>
  <c r="Z228" i="17"/>
  <c r="Z88" i="17"/>
  <c r="Z96" i="17"/>
  <c r="Z459" i="17"/>
  <c r="Z268" i="17"/>
  <c r="Z110" i="17"/>
  <c r="Z121" i="17"/>
  <c r="Z499" i="17"/>
  <c r="Z297" i="17"/>
  <c r="Z236" i="17"/>
  <c r="Z539" i="17"/>
  <c r="Z528" i="17"/>
  <c r="X393" i="17"/>
  <c r="X18" i="17"/>
  <c r="Z18" i="17" s="1"/>
  <c r="X7" i="17"/>
  <c r="Z7" i="17" s="1"/>
  <c r="Z15" i="17"/>
  <c r="X340" i="17"/>
  <c r="X153" i="17"/>
  <c r="X168" i="17"/>
  <c r="Z168" i="17" s="1"/>
  <c r="X49" i="17"/>
  <c r="X64" i="17"/>
  <c r="Z65" i="17"/>
  <c r="Z46" i="17"/>
  <c r="X371" i="17"/>
  <c r="Z385" i="17"/>
  <c r="X218" i="17"/>
  <c r="Z93" i="17"/>
  <c r="Z430" i="17"/>
  <c r="Z496" i="17"/>
  <c r="Z316" i="17"/>
  <c r="Z514" i="17"/>
  <c r="Y40" i="17"/>
  <c r="Z40" i="17" s="1"/>
  <c r="Y59" i="17"/>
  <c r="Z59" i="17" s="1"/>
  <c r="Y71" i="17"/>
  <c r="Z71" i="17" s="1"/>
  <c r="Y367" i="17"/>
  <c r="Y372" i="17"/>
  <c r="Z372" i="17" s="1"/>
  <c r="Y222" i="17"/>
  <c r="Z222" i="17" s="1"/>
  <c r="Y251" i="17"/>
  <c r="Y80" i="17"/>
  <c r="Y91" i="17"/>
  <c r="Y458" i="17"/>
  <c r="Z458" i="17" s="1"/>
  <c r="Y462" i="17"/>
  <c r="Y255" i="17"/>
  <c r="Y272" i="17"/>
  <c r="Y289" i="17"/>
  <c r="Z289" i="17" s="1"/>
  <c r="Y113" i="17"/>
  <c r="Y131" i="17"/>
  <c r="Y483" i="17"/>
  <c r="Y501" i="17"/>
  <c r="Z501" i="17" s="1"/>
  <c r="Y293" i="17"/>
  <c r="Y311" i="17"/>
  <c r="Y322" i="17"/>
  <c r="Y175" i="17"/>
  <c r="Z175" i="17" s="1"/>
  <c r="Y180" i="17"/>
  <c r="Y522" i="17"/>
  <c r="Y540" i="17"/>
  <c r="Y402" i="17"/>
  <c r="Z402" i="17" s="1"/>
  <c r="Y407" i="17"/>
  <c r="Z407" i="17" s="1"/>
  <c r="Y12" i="17"/>
  <c r="Y33" i="17"/>
  <c r="Z33" i="17" s="1"/>
  <c r="Y350" i="17"/>
  <c r="Z350" i="17" s="1"/>
  <c r="Y347" i="17"/>
  <c r="Z347" i="17" s="1"/>
  <c r="Y147" i="17"/>
  <c r="Y73" i="17"/>
  <c r="Z73" i="17" s="1"/>
  <c r="Y219" i="17"/>
  <c r="Y427" i="17"/>
  <c r="Y286" i="17"/>
  <c r="Y291" i="17"/>
  <c r="Y172" i="17"/>
  <c r="Z172" i="17" s="1"/>
  <c r="Y23" i="17"/>
  <c r="Z23" i="17" s="1"/>
  <c r="Y162" i="17"/>
  <c r="Y55" i="17"/>
  <c r="Y371" i="17"/>
  <c r="Z371" i="17" s="1"/>
  <c r="Y249" i="17"/>
  <c r="Y107" i="17"/>
  <c r="Z107" i="17" s="1"/>
  <c r="Y266" i="17"/>
  <c r="Z266" i="17" s="1"/>
  <c r="Y115" i="17"/>
  <c r="Z115" i="17" s="1"/>
  <c r="Y498" i="17"/>
  <c r="Z498" i="17" s="1"/>
  <c r="Y309" i="17"/>
  <c r="Y190" i="17"/>
  <c r="Y453" i="17"/>
  <c r="Z453" i="17" s="1"/>
  <c r="Y5" i="17"/>
  <c r="Y331" i="17"/>
  <c r="Z331" i="17" s="1"/>
  <c r="Y158" i="17"/>
  <c r="Z158" i="17" s="1"/>
  <c r="Y155" i="17"/>
  <c r="Z155" i="17" s="1"/>
  <c r="Y166" i="17"/>
  <c r="Z166" i="17" s="1"/>
  <c r="Y57" i="17"/>
  <c r="Y382" i="17"/>
  <c r="Z382" i="17" s="1"/>
  <c r="Y77" i="17"/>
  <c r="Y460" i="17"/>
  <c r="Y270" i="17"/>
  <c r="Y128" i="17"/>
  <c r="Y478" i="17"/>
  <c r="Z478" i="17" s="1"/>
  <c r="Y325" i="17"/>
  <c r="Y519" i="17"/>
  <c r="Y447" i="17"/>
  <c r="Z447" i="17" s="1"/>
  <c r="Y409" i="17"/>
  <c r="Z409" i="17" s="1"/>
  <c r="Y31" i="17"/>
  <c r="Y327" i="17"/>
  <c r="Y345" i="17"/>
  <c r="Z345" i="17" s="1"/>
  <c r="Y195" i="17"/>
  <c r="Z195" i="17" s="1"/>
  <c r="Y165" i="17"/>
  <c r="Y205" i="17"/>
  <c r="Y39" i="17"/>
  <c r="Z39" i="17" s="1"/>
  <c r="Y364" i="17"/>
  <c r="Z364" i="17" s="1"/>
  <c r="Y95" i="17"/>
  <c r="Y432" i="17"/>
  <c r="Y494" i="17"/>
  <c r="Y308" i="17"/>
  <c r="Z308" i="17" s="1"/>
  <c r="Y534" i="17"/>
  <c r="Y26" i="17"/>
  <c r="Z26" i="17" s="1"/>
  <c r="Y361" i="17"/>
  <c r="Y151" i="17"/>
  <c r="Z151" i="17" s="1"/>
  <c r="X31" i="17"/>
  <c r="Y355" i="17"/>
  <c r="X338" i="17"/>
  <c r="X200" i="17"/>
  <c r="X266" i="17"/>
  <c r="X309" i="17"/>
  <c r="Y9" i="17"/>
  <c r="Z9" i="17" s="1"/>
  <c r="X369" i="17"/>
  <c r="Y157" i="17"/>
  <c r="X251" i="17"/>
  <c r="Y87" i="17"/>
  <c r="X91" i="17"/>
  <c r="Y424" i="17"/>
  <c r="Y467" i="17"/>
  <c r="Z467" i="17" s="1"/>
  <c r="X272" i="17"/>
  <c r="Y264" i="17"/>
  <c r="X113" i="17"/>
  <c r="Y142" i="17"/>
  <c r="X483" i="17"/>
  <c r="Y487" i="17"/>
  <c r="Z487" i="17" s="1"/>
  <c r="X293" i="17"/>
  <c r="Y318" i="17"/>
  <c r="Z318" i="17" s="1"/>
  <c r="X322" i="17"/>
  <c r="Y188" i="17"/>
  <c r="Z188" i="17" s="1"/>
  <c r="X180" i="17"/>
  <c r="Y509" i="17"/>
  <c r="Z509" i="17" s="1"/>
  <c r="X540" i="17"/>
  <c r="X399" i="17"/>
  <c r="X403" i="17"/>
  <c r="X8" i="17"/>
  <c r="X30" i="17"/>
  <c r="X35" i="17"/>
  <c r="X344" i="17"/>
  <c r="X336" i="17"/>
  <c r="X148" i="17"/>
  <c r="X203" i="17"/>
  <c r="X363" i="17"/>
  <c r="X66" i="17"/>
  <c r="X365" i="17"/>
  <c r="Z365" i="17" s="1"/>
  <c r="Y379" i="17"/>
  <c r="Z379" i="17" s="1"/>
  <c r="X208" i="17"/>
  <c r="Z208" i="17" s="1"/>
  <c r="Y76" i="17"/>
  <c r="Y256" i="17"/>
  <c r="Z256" i="17" s="1"/>
  <c r="Y120" i="17"/>
  <c r="Z120" i="17" s="1"/>
  <c r="Y234" i="17"/>
  <c r="Y21" i="17"/>
  <c r="Y505" i="17"/>
  <c r="Z127" i="17"/>
  <c r="Z14" i="17"/>
  <c r="Z368" i="17"/>
  <c r="Z75" i="17"/>
  <c r="Z443" i="17"/>
  <c r="Z130" i="17"/>
  <c r="Z387" i="17"/>
  <c r="Z442" i="17"/>
  <c r="Z241" i="17"/>
  <c r="Z86" i="17"/>
  <c r="Z179" i="17"/>
  <c r="Z374" i="17"/>
  <c r="Z218" i="17"/>
  <c r="Z317" i="17"/>
  <c r="X400" i="17"/>
  <c r="X195" i="17"/>
  <c r="X460" i="17"/>
  <c r="X478" i="17"/>
  <c r="X77" i="17"/>
  <c r="Z440" i="17"/>
  <c r="X432" i="17"/>
  <c r="Z123" i="17"/>
  <c r="X128" i="17"/>
  <c r="Z502" i="17"/>
  <c r="X308" i="17"/>
  <c r="X172" i="17"/>
  <c r="Z523" i="17"/>
  <c r="X455" i="17"/>
  <c r="X10" i="17"/>
  <c r="X159" i="17"/>
  <c r="X62" i="17"/>
  <c r="X364" i="17"/>
  <c r="X379" i="17"/>
  <c r="X219" i="17"/>
  <c r="Z138" i="17"/>
  <c r="Z292" i="17"/>
  <c r="Z4" i="17"/>
  <c r="X87" i="17"/>
  <c r="X142" i="17"/>
  <c r="X318" i="17"/>
  <c r="Z90" i="17"/>
  <c r="Z428" i="17"/>
  <c r="Z191" i="17"/>
  <c r="Z200" i="17"/>
  <c r="X86" i="17"/>
  <c r="X108" i="17"/>
  <c r="X474" i="17"/>
  <c r="Z474" i="17" s="1"/>
  <c r="Z62" i="17"/>
  <c r="Z463" i="17"/>
  <c r="Z261" i="17"/>
  <c r="Z125" i="17"/>
  <c r="Z495" i="17"/>
  <c r="Z305" i="17"/>
  <c r="Z170" i="17"/>
  <c r="Z506" i="17"/>
  <c r="Z348" i="17"/>
  <c r="Y52" i="17"/>
  <c r="X67" i="17"/>
  <c r="Y50" i="17"/>
  <c r="Z50" i="17" s="1"/>
  <c r="Y377" i="17"/>
  <c r="Z377" i="17" s="1"/>
  <c r="X415" i="17"/>
  <c r="Y221" i="17"/>
  <c r="Z221" i="17" s="1"/>
  <c r="X217" i="17"/>
  <c r="X99" i="17"/>
  <c r="X81" i="17"/>
  <c r="X436" i="17"/>
  <c r="X429" i="17"/>
  <c r="X254" i="17"/>
  <c r="X284" i="17"/>
  <c r="X276" i="17"/>
  <c r="X139" i="17"/>
  <c r="X132" i="17"/>
  <c r="X484" i="17"/>
  <c r="X481" i="17"/>
  <c r="X315" i="17"/>
  <c r="X319" i="17"/>
  <c r="X185" i="17"/>
  <c r="X177" i="17"/>
  <c r="X192" i="17"/>
  <c r="X521" i="17"/>
  <c r="X517" i="17"/>
  <c r="X447" i="17"/>
  <c r="X451" i="17"/>
  <c r="Z451" i="17" s="1"/>
  <c r="X462" i="17"/>
  <c r="Y66" i="17"/>
  <c r="X51" i="17"/>
  <c r="Y70" i="17"/>
  <c r="Z70" i="17" s="1"/>
  <c r="X380" i="17"/>
  <c r="X418" i="17"/>
  <c r="Z418" i="17" s="1"/>
  <c r="Y246" i="17"/>
  <c r="Y435" i="17"/>
  <c r="Y287" i="17"/>
  <c r="Y503" i="17"/>
  <c r="Y307" i="17"/>
  <c r="Y525" i="17"/>
  <c r="Z525" i="17" s="1"/>
  <c r="Y388" i="17"/>
  <c r="Z388" i="17" s="1"/>
  <c r="Y450" i="17"/>
  <c r="Z450" i="17" s="1"/>
  <c r="Y455" i="17"/>
  <c r="Z455" i="17" s="1"/>
  <c r="Y10" i="17"/>
  <c r="Z10" i="17" s="1"/>
  <c r="Y328" i="17"/>
  <c r="Z328" i="17" s="1"/>
  <c r="Y358" i="17"/>
  <c r="Z358" i="17" s="1"/>
  <c r="Y159" i="17"/>
  <c r="Y163" i="17"/>
  <c r="Z163" i="17" s="1"/>
  <c r="X44" i="17"/>
  <c r="X102" i="17"/>
  <c r="X257" i="17"/>
  <c r="Z257" i="17" s="1"/>
  <c r="X473" i="17"/>
  <c r="X300" i="17"/>
  <c r="Z300" i="17" s="1"/>
  <c r="X523" i="17"/>
  <c r="Y58" i="17"/>
  <c r="Z58" i="17" s="1"/>
  <c r="Y417" i="17"/>
  <c r="Z417" i="17" s="1"/>
  <c r="Y227" i="17"/>
  <c r="Z227" i="17" s="1"/>
  <c r="Y79" i="17"/>
  <c r="Y438" i="17"/>
  <c r="Y260" i="17"/>
  <c r="Y134" i="17"/>
  <c r="Z134" i="17" s="1"/>
  <c r="Y471" i="17"/>
  <c r="Y310" i="17"/>
  <c r="Y237" i="17"/>
  <c r="Z237" i="17" s="1"/>
  <c r="Y526" i="17"/>
  <c r="Z526" i="17" s="1"/>
  <c r="Y392" i="17"/>
  <c r="Z392" i="17" s="1"/>
  <c r="X45" i="17"/>
  <c r="Z45" i="17" s="1"/>
  <c r="X220" i="17"/>
  <c r="X78" i="17"/>
  <c r="X461" i="17"/>
  <c r="X262" i="17"/>
  <c r="Z262" i="17" s="1"/>
  <c r="X129" i="17"/>
  <c r="X479" i="17"/>
  <c r="Z479" i="17" s="1"/>
  <c r="X313" i="17"/>
  <c r="Z313" i="17" s="1"/>
  <c r="X240" i="17"/>
  <c r="X529" i="17"/>
  <c r="Z529" i="17" s="1"/>
  <c r="X395" i="17"/>
  <c r="X20" i="17"/>
  <c r="X335" i="17"/>
  <c r="X197" i="17"/>
  <c r="Z197" i="17" s="1"/>
  <c r="Y44" i="17"/>
  <c r="Z44" i="17" s="1"/>
  <c r="Y378" i="17"/>
  <c r="Y212" i="17"/>
  <c r="Z212" i="17" s="1"/>
  <c r="Y105" i="17"/>
  <c r="Z105" i="17" s="1"/>
  <c r="Y259" i="17"/>
  <c r="Z259" i="17" s="1"/>
  <c r="Y476" i="17"/>
  <c r="Z476" i="17" s="1"/>
  <c r="Y171" i="17"/>
  <c r="Z171" i="17" s="1"/>
  <c r="Y527" i="17"/>
  <c r="Z527" i="17" s="1"/>
  <c r="Y3" i="17"/>
  <c r="Z3" i="17" s="1"/>
  <c r="Y37" i="17"/>
  <c r="Z37" i="17" s="1"/>
  <c r="Y346" i="17"/>
  <c r="Z346" i="17" s="1"/>
  <c r="Y201" i="17"/>
  <c r="Z201" i="17" s="1"/>
  <c r="Y214" i="17"/>
  <c r="Z214" i="17" s="1"/>
  <c r="Y82" i="17"/>
  <c r="Z82" i="17" s="1"/>
  <c r="Y445" i="17"/>
  <c r="Z445" i="17" s="1"/>
  <c r="Y122" i="17"/>
  <c r="Z122" i="17" s="1"/>
  <c r="Y482" i="17"/>
  <c r="Z482" i="17" s="1"/>
  <c r="Y302" i="17"/>
  <c r="Y182" i="17"/>
  <c r="Y518" i="17"/>
  <c r="Z518" i="17" s="1"/>
  <c r="Y398" i="17"/>
  <c r="Z398" i="17" s="1"/>
  <c r="Y395" i="17"/>
  <c r="Y29" i="17"/>
  <c r="Z29" i="17" s="1"/>
  <c r="Y36" i="17"/>
  <c r="Z36" i="17" s="1"/>
  <c r="Y335" i="17"/>
  <c r="Z335" i="17" s="1"/>
  <c r="Y196" i="17"/>
  <c r="Y169" i="17"/>
  <c r="X362" i="17"/>
  <c r="Z362" i="17" s="1"/>
  <c r="Y376" i="17"/>
  <c r="Z376" i="17" s="1"/>
  <c r="Y206" i="17"/>
  <c r="Z206" i="17" s="1"/>
  <c r="X247" i="17"/>
  <c r="X89" i="17"/>
  <c r="X103" i="17"/>
  <c r="X422" i="17"/>
  <c r="X464" i="17"/>
  <c r="X444" i="17"/>
  <c r="X269" i="17"/>
  <c r="X265" i="17"/>
  <c r="X124" i="17"/>
  <c r="X117" i="17"/>
  <c r="X470" i="17"/>
  <c r="X500" i="17"/>
  <c r="X492" i="17"/>
  <c r="X304" i="17"/>
  <c r="X301" i="17"/>
  <c r="X231" i="17"/>
  <c r="X181" i="17"/>
  <c r="X531" i="17"/>
  <c r="X532" i="17"/>
  <c r="X386" i="17"/>
  <c r="X408" i="17"/>
  <c r="X16" i="17"/>
  <c r="Y32" i="17"/>
  <c r="Z32" i="17" s="1"/>
  <c r="Y326" i="17"/>
  <c r="X341" i="17"/>
  <c r="X348" i="17"/>
  <c r="X160" i="17"/>
  <c r="Z160" i="17" s="1"/>
  <c r="Y153" i="17"/>
  <c r="Y244" i="17"/>
  <c r="Z244" i="17" s="1"/>
  <c r="X68" i="17"/>
  <c r="Y64" i="17"/>
  <c r="Z64" i="17" s="1"/>
  <c r="Y47" i="17"/>
  <c r="Z47" i="17" s="1"/>
  <c r="Y61" i="17"/>
  <c r="Z61" i="17" s="1"/>
  <c r="X413" i="17"/>
  <c r="Z413" i="17" s="1"/>
  <c r="X381" i="17"/>
  <c r="X420" i="17"/>
  <c r="Y245" i="17"/>
  <c r="Y252" i="17"/>
  <c r="Z252" i="17" s="1"/>
  <c r="Y97" i="17"/>
  <c r="Z97" i="17" s="1"/>
  <c r="Y431" i="17"/>
  <c r="Z431" i="17" s="1"/>
  <c r="Y273" i="17"/>
  <c r="Z273" i="17" s="1"/>
  <c r="Y129" i="17"/>
  <c r="Z129" i="17" s="1"/>
  <c r="Y489" i="17"/>
  <c r="Z489" i="17" s="1"/>
  <c r="Y298" i="17"/>
  <c r="Z298" i="17" s="1"/>
  <c r="Y178" i="17"/>
  <c r="Z178" i="17" s="1"/>
  <c r="Y515" i="17"/>
  <c r="Z515" i="17" s="1"/>
  <c r="Y63" i="17"/>
  <c r="Z63" i="17" s="1"/>
  <c r="Y67" i="17"/>
  <c r="X60" i="17"/>
  <c r="X411" i="17"/>
  <c r="Y415" i="17"/>
  <c r="Z415" i="17" s="1"/>
  <c r="Y220" i="17"/>
  <c r="Y217" i="17"/>
  <c r="Y99" i="17"/>
  <c r="Y81" i="17"/>
  <c r="Z81" i="17" s="1"/>
  <c r="Y436" i="17"/>
  <c r="Y429" i="17"/>
  <c r="Y254" i="17"/>
  <c r="Y284" i="17"/>
  <c r="Z284" i="17" s="1"/>
  <c r="Y276" i="17"/>
  <c r="Y139" i="17"/>
  <c r="Y132" i="17"/>
  <c r="Y484" i="17"/>
  <c r="Z484" i="17" s="1"/>
  <c r="Y481" i="17"/>
  <c r="Y315" i="17"/>
  <c r="Y319" i="17"/>
  <c r="Y185" i="17"/>
  <c r="Z185" i="17" s="1"/>
  <c r="Y177" i="17"/>
  <c r="Y192" i="17"/>
  <c r="Y521" i="17"/>
  <c r="Y517" i="17"/>
  <c r="Z517" i="17" s="1"/>
  <c r="X452" i="17"/>
  <c r="Y397" i="17"/>
  <c r="X2" i="17"/>
  <c r="X24" i="17"/>
  <c r="Z24" i="17" s="1"/>
  <c r="X355" i="17"/>
  <c r="Y146" i="17"/>
  <c r="X72" i="17"/>
  <c r="X288" i="17"/>
  <c r="X179" i="17"/>
  <c r="Y352" i="17"/>
  <c r="X248" i="17"/>
  <c r="Z248" i="17" s="1"/>
  <c r="Y48" i="17"/>
  <c r="Z48" i="17" s="1"/>
  <c r="X216" i="17"/>
  <c r="Z216" i="17" s="1"/>
  <c r="X76" i="17"/>
  <c r="X106" i="17"/>
  <c r="Z106" i="17" s="1"/>
  <c r="X435" i="17"/>
  <c r="X439" i="17"/>
  <c r="X256" i="17"/>
  <c r="X282" i="17"/>
  <c r="X287" i="17"/>
  <c r="X127" i="17"/>
  <c r="X120" i="17"/>
  <c r="X472" i="17"/>
  <c r="Z472" i="17" s="1"/>
  <c r="X503" i="17"/>
  <c r="X303" i="17"/>
  <c r="Z303" i="17" s="1"/>
  <c r="X307" i="17"/>
  <c r="X173" i="17"/>
  <c r="Z173" i="17" s="1"/>
  <c r="X234" i="17"/>
  <c r="X238" i="17"/>
  <c r="X525" i="17"/>
  <c r="X516" i="17"/>
  <c r="Z516" i="17" s="1"/>
  <c r="X389" i="17"/>
  <c r="Z389" i="17" s="1"/>
  <c r="X454" i="17"/>
  <c r="X14" i="17"/>
  <c r="X19" i="17"/>
  <c r="Z19" i="17" s="1"/>
  <c r="X329" i="17"/>
  <c r="Z329" i="17" s="1"/>
  <c r="X354" i="17"/>
  <c r="Z354" i="17" s="1"/>
  <c r="X359" i="17"/>
  <c r="X164" i="17"/>
  <c r="Z164" i="17" s="1"/>
  <c r="X156" i="17"/>
  <c r="Z156" i="17" s="1"/>
  <c r="Y380" i="17"/>
  <c r="X421" i="17"/>
  <c r="Z421" i="17" s="1"/>
  <c r="X41" i="17"/>
  <c r="Z41" i="17" s="1"/>
  <c r="Y56" i="17"/>
  <c r="Z56" i="17" s="1"/>
  <c r="X48" i="17"/>
  <c r="X375" i="17"/>
  <c r="Y414" i="17"/>
  <c r="Z414" i="17" s="1"/>
  <c r="X419" i="17"/>
  <c r="X209" i="17"/>
  <c r="Y224" i="17"/>
  <c r="Z224" i="17" s="1"/>
  <c r="X223" i="17"/>
  <c r="Z223" i="17" s="1"/>
  <c r="Y92" i="17"/>
  <c r="Z92" i="17" s="1"/>
  <c r="Y425" i="17"/>
  <c r="Y267" i="17"/>
  <c r="Y112" i="17"/>
  <c r="Y143" i="17"/>
  <c r="Z143" i="17" s="1"/>
  <c r="Y480" i="17"/>
  <c r="Y323" i="17"/>
  <c r="Y187" i="17"/>
  <c r="Y535" i="17"/>
  <c r="Z535" i="17" s="1"/>
  <c r="Y399" i="17"/>
  <c r="Y403" i="17"/>
  <c r="Z403" i="17" s="1"/>
  <c r="Y8" i="17"/>
  <c r="Z8" i="17" s="1"/>
  <c r="Y30" i="17"/>
  <c r="Z30" i="17" s="1"/>
  <c r="Y35" i="17"/>
  <c r="Y344" i="17"/>
  <c r="Z344" i="17" s="1"/>
  <c r="Y336" i="17"/>
  <c r="Z336" i="17" s="1"/>
  <c r="Y148" i="17"/>
  <c r="Z148" i="17" s="1"/>
  <c r="Y203" i="17"/>
  <c r="X378" i="17"/>
  <c r="X424" i="17"/>
  <c r="X264" i="17"/>
  <c r="X487" i="17"/>
  <c r="X188" i="17"/>
  <c r="Y43" i="17"/>
  <c r="Y410" i="17"/>
  <c r="Z410" i="17" s="1"/>
  <c r="Y207" i="17"/>
  <c r="Z207" i="17" s="1"/>
  <c r="Y253" i="17"/>
  <c r="Z253" i="17" s="1"/>
  <c r="Y94" i="17"/>
  <c r="Z94" i="17" s="1"/>
  <c r="Y465" i="17"/>
  <c r="Z465" i="17" s="1"/>
  <c r="Y274" i="17"/>
  <c r="Z274" i="17" s="1"/>
  <c r="Y116" i="17"/>
  <c r="Z116" i="17" s="1"/>
  <c r="Y486" i="17"/>
  <c r="Z486" i="17" s="1"/>
  <c r="Y296" i="17"/>
  <c r="Z296" i="17" s="1"/>
  <c r="Y230" i="17"/>
  <c r="Z230" i="17" s="1"/>
  <c r="Y507" i="17"/>
  <c r="Z507" i="17" s="1"/>
  <c r="Y541" i="17"/>
  <c r="Z541" i="17" s="1"/>
  <c r="Y2" i="17"/>
  <c r="Z2" i="17" s="1"/>
  <c r="X61" i="17"/>
  <c r="X225" i="17"/>
  <c r="Z225" i="17" s="1"/>
  <c r="X83" i="17"/>
  <c r="X441" i="17"/>
  <c r="Z441" i="17" s="1"/>
  <c r="X263" i="17"/>
  <c r="Z263" i="17" s="1"/>
  <c r="X133" i="17"/>
  <c r="X504" i="17"/>
  <c r="X182" i="17"/>
  <c r="X537" i="17"/>
  <c r="X398" i="17"/>
  <c r="X456" i="17"/>
  <c r="X25" i="17"/>
  <c r="Z25" i="17" s="1"/>
  <c r="X334" i="17"/>
  <c r="X169" i="17"/>
  <c r="X59" i="17"/>
  <c r="X367" i="17"/>
  <c r="X222" i="17"/>
  <c r="Y423" i="17"/>
  <c r="Z423" i="17" s="1"/>
  <c r="Y275" i="17"/>
  <c r="Z275" i="17" s="1"/>
  <c r="Y491" i="17"/>
  <c r="Z491" i="17" s="1"/>
  <c r="Y186" i="17"/>
  <c r="Z186" i="17" s="1"/>
  <c r="Y391" i="17"/>
  <c r="Y17" i="17"/>
  <c r="Z17" i="17" s="1"/>
  <c r="Y332" i="17"/>
  <c r="Z332" i="17" s="1"/>
  <c r="Y194" i="17"/>
  <c r="Y72" i="17"/>
  <c r="Y229" i="17"/>
  <c r="Z229" i="17" s="1"/>
  <c r="Y108" i="17"/>
  <c r="Z108" i="17" s="1"/>
  <c r="Y280" i="17"/>
  <c r="Y114" i="17"/>
  <c r="Z114" i="17" s="1"/>
  <c r="Y497" i="17"/>
  <c r="Z497" i="17" s="1"/>
  <c r="Y294" i="17"/>
  <c r="Z294" i="17" s="1"/>
  <c r="Y174" i="17"/>
  <c r="Z174" i="17" s="1"/>
  <c r="Y510" i="17"/>
  <c r="Z510" i="17" s="1"/>
  <c r="Y390" i="17"/>
  <c r="Z390" i="17" s="1"/>
  <c r="Y456" i="17"/>
  <c r="Z456" i="17" s="1"/>
  <c r="Y11" i="17"/>
  <c r="Z11" i="17" s="1"/>
  <c r="Y337" i="17"/>
  <c r="Z337" i="17" s="1"/>
  <c r="Y334" i="17"/>
  <c r="Z334" i="17" s="1"/>
  <c r="Y150" i="17"/>
  <c r="Z150" i="17" s="1"/>
  <c r="Y386" i="17"/>
  <c r="Z386" i="17" s="1"/>
  <c r="X384" i="17"/>
  <c r="Y369" i="17"/>
  <c r="X243" i="17"/>
  <c r="Z243" i="17" s="1"/>
  <c r="Y247" i="17"/>
  <c r="Y89" i="17"/>
  <c r="Y103" i="17"/>
  <c r="Y422" i="17"/>
  <c r="Z422" i="17" s="1"/>
  <c r="Y464" i="17"/>
  <c r="Y444" i="17"/>
  <c r="Y269" i="17"/>
  <c r="Y265" i="17"/>
  <c r="Z265" i="17" s="1"/>
  <c r="Y124" i="17"/>
  <c r="Y117" i="17"/>
  <c r="Y470" i="17"/>
  <c r="Y500" i="17"/>
  <c r="Z500" i="17" s="1"/>
  <c r="Y492" i="17"/>
  <c r="Y304" i="17"/>
  <c r="Y301" i="17"/>
  <c r="Y231" i="17"/>
  <c r="Z231" i="17" s="1"/>
  <c r="Y181" i="17"/>
  <c r="Y531" i="17"/>
  <c r="Y532" i="17"/>
  <c r="Y401" i="17"/>
  <c r="Z401" i="17" s="1"/>
  <c r="Y408" i="17"/>
  <c r="Y16" i="17"/>
  <c r="X32" i="17"/>
  <c r="X326" i="17"/>
  <c r="X356" i="17"/>
  <c r="Z356" i="17" s="1"/>
  <c r="X161" i="17"/>
  <c r="Z161" i="17" s="1"/>
  <c r="Y199" i="17"/>
  <c r="Z199" i="17" s="1"/>
  <c r="X157" i="17"/>
  <c r="Y288" i="17"/>
  <c r="X385" i="17"/>
  <c r="Y42" i="17"/>
  <c r="Z42" i="17" s="1"/>
  <c r="X57" i="17"/>
  <c r="X374" i="17"/>
  <c r="Y366" i="17"/>
  <c r="Z366" i="17" s="1"/>
  <c r="Y381" i="17"/>
  <c r="Y420" i="17"/>
  <c r="Z420" i="17" s="1"/>
  <c r="Y210" i="17"/>
  <c r="Y100" i="17"/>
  <c r="Y434" i="17"/>
  <c r="Z434" i="17" s="1"/>
  <c r="Y468" i="17"/>
  <c r="Z468" i="17" s="1"/>
  <c r="Y277" i="17"/>
  <c r="Z277" i="17" s="1"/>
  <c r="Y144" i="17"/>
  <c r="Z144" i="17" s="1"/>
  <c r="Y504" i="17"/>
  <c r="Z504" i="17" s="1"/>
  <c r="Y324" i="17"/>
  <c r="Z324" i="17" s="1"/>
  <c r="Y240" i="17"/>
  <c r="Z240" i="17" s="1"/>
  <c r="Y538" i="17"/>
  <c r="X38" i="17"/>
  <c r="Z38" i="17" s="1"/>
  <c r="X53" i="17"/>
  <c r="Z53" i="17" s="1"/>
  <c r="Y68" i="17"/>
  <c r="Y60" i="17"/>
  <c r="Z60" i="17" s="1"/>
  <c r="Y411" i="17"/>
  <c r="Z411" i="17" s="1"/>
  <c r="Y384" i="17"/>
  <c r="Z384" i="17" s="1"/>
  <c r="X213" i="17"/>
  <c r="Z213" i="17" s="1"/>
  <c r="X74" i="17"/>
  <c r="Z74" i="17" s="1"/>
  <c r="X104" i="17"/>
  <c r="Z104" i="17" s="1"/>
  <c r="X85" i="17"/>
  <c r="Z85" i="17" s="1"/>
  <c r="X437" i="17"/>
  <c r="Z437" i="17" s="1"/>
  <c r="X433" i="17"/>
  <c r="Z433" i="17" s="1"/>
  <c r="X279" i="17"/>
  <c r="Z279" i="17" s="1"/>
  <c r="X283" i="17"/>
  <c r="Z283" i="17" s="1"/>
  <c r="X135" i="17"/>
  <c r="Z135" i="17" s="1"/>
  <c r="X140" i="17"/>
  <c r="Z140" i="17" s="1"/>
  <c r="X485" i="17"/>
  <c r="Z485" i="17" s="1"/>
  <c r="X477" i="17"/>
  <c r="Z477" i="17" s="1"/>
  <c r="X290" i="17"/>
  <c r="Z290" i="17" s="1"/>
  <c r="X320" i="17"/>
  <c r="Z320" i="17" s="1"/>
  <c r="X312" i="17"/>
  <c r="Z312" i="17" s="1"/>
  <c r="X184" i="17"/>
  <c r="Z184" i="17" s="1"/>
  <c r="X235" i="17"/>
  <c r="Z235" i="17" s="1"/>
  <c r="X520" i="17"/>
  <c r="Z520" i="17" s="1"/>
  <c r="X512" i="17"/>
  <c r="Z512" i="17" s="1"/>
  <c r="Y400" i="17"/>
  <c r="Z400" i="17" s="1"/>
  <c r="Y452" i="17"/>
  <c r="Z452" i="17" s="1"/>
  <c r="X397" i="17"/>
  <c r="Y27" i="17"/>
  <c r="X351" i="17"/>
  <c r="Z351" i="17" s="1"/>
  <c r="Y333" i="17"/>
  <c r="Z333" i="17" s="1"/>
  <c r="X146" i="17"/>
  <c r="Y78" i="17"/>
  <c r="Y133" i="17"/>
  <c r="Z133" i="17" s="1"/>
  <c r="Y533" i="17"/>
  <c r="Z533" i="17" s="1"/>
  <c r="X165" i="17"/>
  <c r="Y393" i="17"/>
  <c r="Z393" i="17" s="1"/>
  <c r="Y419" i="17"/>
  <c r="Z419" i="17" s="1"/>
  <c r="X250" i="17"/>
  <c r="Z250" i="17" s="1"/>
  <c r="X92" i="17"/>
  <c r="X84" i="17"/>
  <c r="X425" i="17"/>
  <c r="X466" i="17"/>
  <c r="Z466" i="17" s="1"/>
  <c r="X267" i="17"/>
  <c r="X271" i="17"/>
  <c r="Z271" i="17" s="1"/>
  <c r="X112" i="17"/>
  <c r="X138" i="17"/>
  <c r="X143" i="17"/>
  <c r="X488" i="17"/>
  <c r="Z488" i="17" s="1"/>
  <c r="X480" i="17"/>
  <c r="X292" i="17"/>
  <c r="X323" i="17"/>
  <c r="X183" i="17"/>
  <c r="Z183" i="17" s="1"/>
  <c r="X187" i="17"/>
  <c r="X508" i="17"/>
  <c r="Z508" i="17" s="1"/>
  <c r="X535" i="17"/>
  <c r="X536" i="17"/>
  <c r="X404" i="17"/>
  <c r="Z404" i="17" s="1"/>
  <c r="X396" i="17"/>
  <c r="Z396" i="17" s="1"/>
  <c r="X4" i="17"/>
  <c r="X34" i="17"/>
  <c r="Z34" i="17" s="1"/>
  <c r="X339" i="17"/>
  <c r="Z339" i="17" s="1"/>
  <c r="X343" i="17"/>
  <c r="Z343" i="17" s="1"/>
  <c r="X149" i="17"/>
  <c r="X198" i="17"/>
  <c r="Z198" i="17" s="1"/>
  <c r="X202" i="17"/>
  <c r="Z202" i="17" s="1"/>
  <c r="Z45" i="18"/>
  <c r="Z361" i="18"/>
  <c r="Z389" i="18"/>
  <c r="Z212" i="18"/>
  <c r="X438" i="18"/>
  <c r="X464" i="18"/>
  <c r="X263" i="18"/>
  <c r="X143" i="18"/>
  <c r="X476" i="18"/>
  <c r="X322" i="18"/>
  <c r="X192" i="18"/>
  <c r="X510" i="18"/>
  <c r="X398" i="18"/>
  <c r="X17" i="18"/>
  <c r="X341" i="18"/>
  <c r="X386" i="18"/>
  <c r="X109" i="18"/>
  <c r="X436" i="18"/>
  <c r="X281" i="18"/>
  <c r="X131" i="18"/>
  <c r="X471" i="18"/>
  <c r="X304" i="18"/>
  <c r="X188" i="18"/>
  <c r="X530" i="18"/>
  <c r="X388" i="18"/>
  <c r="X460" i="18"/>
  <c r="X204" i="18"/>
  <c r="X61" i="18"/>
  <c r="X366" i="18"/>
  <c r="X220" i="18"/>
  <c r="X91" i="18"/>
  <c r="X462" i="18"/>
  <c r="X258" i="18"/>
  <c r="X142" i="18"/>
  <c r="X473" i="18"/>
  <c r="X501" i="18"/>
  <c r="X313" i="18"/>
  <c r="X174" i="18"/>
  <c r="X517" i="18"/>
  <c r="X411" i="18"/>
  <c r="X30" i="18"/>
  <c r="X200" i="18"/>
  <c r="X412" i="18"/>
  <c r="Z412" i="18" s="1"/>
  <c r="X477" i="18"/>
  <c r="X490" i="18"/>
  <c r="X319" i="18"/>
  <c r="X315" i="18"/>
  <c r="X189" i="18"/>
  <c r="X178" i="18"/>
  <c r="X506" i="18"/>
  <c r="X540" i="18"/>
  <c r="X39" i="18"/>
  <c r="X330" i="18"/>
  <c r="X195" i="18"/>
  <c r="X357" i="18"/>
  <c r="Z53" i="18"/>
  <c r="Z59" i="18"/>
  <c r="Z425" i="18"/>
  <c r="Z232" i="18"/>
  <c r="Z233" i="18"/>
  <c r="X369" i="18"/>
  <c r="X370" i="18"/>
  <c r="X382" i="18"/>
  <c r="X203" i="18"/>
  <c r="X246" i="18"/>
  <c r="X259" i="18"/>
  <c r="X243" i="18"/>
  <c r="X224" i="18"/>
  <c r="X323" i="18"/>
  <c r="X359" i="18"/>
  <c r="X152" i="18"/>
  <c r="Z43" i="18"/>
  <c r="Z56" i="18"/>
  <c r="Z378" i="18"/>
  <c r="X225" i="18"/>
  <c r="X245" i="18"/>
  <c r="X86" i="18"/>
  <c r="X467" i="18"/>
  <c r="X262" i="18"/>
  <c r="X139" i="18"/>
  <c r="X492" i="18"/>
  <c r="X292" i="18"/>
  <c r="X181" i="18"/>
  <c r="X522" i="18"/>
  <c r="X536" i="18"/>
  <c r="X401" i="18"/>
  <c r="X334" i="18"/>
  <c r="X443" i="18"/>
  <c r="X253" i="18"/>
  <c r="X123" i="18"/>
  <c r="X488" i="18"/>
  <c r="X314" i="18"/>
  <c r="X175" i="18"/>
  <c r="X241" i="18"/>
  <c r="X520" i="18"/>
  <c r="X449" i="18"/>
  <c r="X344" i="18"/>
  <c r="X55" i="18"/>
  <c r="X379" i="18"/>
  <c r="X244" i="18"/>
  <c r="X83" i="18"/>
  <c r="X466" i="18"/>
  <c r="X257" i="18"/>
  <c r="X285" i="18"/>
  <c r="X133" i="18"/>
  <c r="X474" i="18"/>
  <c r="X303" i="18"/>
  <c r="X187" i="18"/>
  <c r="X534" i="18"/>
  <c r="X395" i="18"/>
  <c r="X35" i="18"/>
  <c r="X437" i="18"/>
  <c r="Z437" i="18" s="1"/>
  <c r="X403" i="18"/>
  <c r="X28" i="18"/>
  <c r="X331" i="18"/>
  <c r="X202" i="18"/>
  <c r="Z344" i="18"/>
  <c r="Z50" i="18"/>
  <c r="Z399" i="18"/>
  <c r="Z377" i="18"/>
  <c r="Z211" i="18"/>
  <c r="Z93" i="18"/>
  <c r="X374" i="18"/>
  <c r="X255" i="18"/>
  <c r="X80" i="18"/>
  <c r="X463" i="18"/>
  <c r="X276" i="18"/>
  <c r="X114" i="18"/>
  <c r="X481" i="18"/>
  <c r="X306" i="18"/>
  <c r="X318" i="18"/>
  <c r="X182" i="18"/>
  <c r="X539" i="18"/>
  <c r="X400" i="18"/>
  <c r="X31" i="18"/>
  <c r="Z12" i="18"/>
  <c r="Z326" i="18"/>
  <c r="Z359" i="18"/>
  <c r="Z157" i="18"/>
  <c r="Z152" i="18"/>
  <c r="X4" i="18"/>
  <c r="X164" i="18"/>
  <c r="X435" i="18"/>
  <c r="X272" i="18"/>
  <c r="X134" i="18"/>
  <c r="X475" i="18"/>
  <c r="X505" i="18"/>
  <c r="X300" i="18"/>
  <c r="X229" i="18"/>
  <c r="X527" i="18"/>
  <c r="X390" i="18"/>
  <c r="X15" i="18"/>
  <c r="X66" i="18"/>
  <c r="X371" i="18"/>
  <c r="X252" i="18"/>
  <c r="X77" i="18"/>
  <c r="Z77" i="18" s="1"/>
  <c r="X105" i="18"/>
  <c r="X445" i="18"/>
  <c r="X260" i="18"/>
  <c r="X121" i="18"/>
  <c r="Z121" i="18" s="1"/>
  <c r="X487" i="18"/>
  <c r="X316" i="18"/>
  <c r="X179" i="18"/>
  <c r="X538" i="18"/>
  <c r="Z538" i="18" s="1"/>
  <c r="X394" i="18"/>
  <c r="X453" i="18"/>
  <c r="X274" i="18"/>
  <c r="Z274" i="18" s="1"/>
  <c r="X478" i="18"/>
  <c r="Z478" i="18" s="1"/>
  <c r="X290" i="18"/>
  <c r="X338" i="18"/>
  <c r="X305" i="18"/>
  <c r="X177" i="18"/>
  <c r="Z177" i="18" s="1"/>
  <c r="X190" i="18"/>
  <c r="X531" i="18"/>
  <c r="Z204" i="18"/>
  <c r="X18" i="18"/>
  <c r="X346" i="18"/>
  <c r="X196" i="18"/>
  <c r="Z90" i="18"/>
  <c r="Z442" i="18"/>
  <c r="Z113" i="18"/>
  <c r="Z470" i="18"/>
  <c r="X103" i="18"/>
  <c r="X75" i="18"/>
  <c r="X92" i="18"/>
  <c r="X215" i="18"/>
  <c r="X222" i="18"/>
  <c r="X242" i="18"/>
  <c r="X404" i="18"/>
  <c r="X380" i="18"/>
  <c r="X46" i="18"/>
  <c r="X156" i="18"/>
  <c r="X362" i="18"/>
  <c r="X324" i="18"/>
  <c r="X23" i="18"/>
  <c r="X373" i="18"/>
  <c r="X71" i="18"/>
  <c r="X148" i="18"/>
  <c r="X79" i="18"/>
  <c r="X235" i="18"/>
  <c r="X431" i="18"/>
  <c r="X363" i="18"/>
  <c r="X367" i="18"/>
  <c r="X60" i="18"/>
  <c r="X62" i="18"/>
  <c r="X160" i="18"/>
  <c r="X328" i="18"/>
  <c r="X68" i="18"/>
  <c r="X67" i="18"/>
  <c r="X48" i="18"/>
  <c r="X213" i="18"/>
  <c r="X337" i="18"/>
  <c r="Z337" i="18" s="1"/>
  <c r="Z49" i="18"/>
  <c r="Z54" i="18"/>
  <c r="X368" i="18"/>
  <c r="Z368" i="18" s="1"/>
  <c r="X248" i="18"/>
  <c r="X96" i="18"/>
  <c r="Z96" i="18" s="1"/>
  <c r="X421" i="18"/>
  <c r="X261" i="18"/>
  <c r="X125" i="18"/>
  <c r="X140" i="18"/>
  <c r="X482" i="18"/>
  <c r="X335" i="18"/>
  <c r="X176" i="18"/>
  <c r="X535" i="18"/>
  <c r="X427" i="18"/>
  <c r="X6" i="18"/>
  <c r="X42" i="18"/>
  <c r="X201" i="18"/>
  <c r="X51" i="18"/>
  <c r="X456" i="18"/>
  <c r="X251" i="18"/>
  <c r="Z251" i="18" s="1"/>
  <c r="X289" i="18"/>
  <c r="X124" i="18"/>
  <c r="X499" i="18"/>
  <c r="X311" i="18"/>
  <c r="Z311" i="18" s="1"/>
  <c r="X169" i="18"/>
  <c r="X519" i="18"/>
  <c r="X413" i="18"/>
  <c r="X26" i="18"/>
  <c r="Z26" i="18" s="1"/>
  <c r="X358" i="18"/>
  <c r="X70" i="18"/>
  <c r="X365" i="18"/>
  <c r="X409" i="18"/>
  <c r="Z409" i="18" s="1"/>
  <c r="X237" i="18"/>
  <c r="X78" i="18"/>
  <c r="X433" i="18"/>
  <c r="Z433" i="18" s="1"/>
  <c r="X271" i="18"/>
  <c r="Z271" i="18" s="1"/>
  <c r="X138" i="18"/>
  <c r="X479" i="18"/>
  <c r="X332" i="18"/>
  <c r="Z332" i="18" s="1"/>
  <c r="X173" i="18"/>
  <c r="Z173" i="18" s="1"/>
  <c r="X234" i="18"/>
  <c r="X529" i="18"/>
  <c r="X397" i="18"/>
  <c r="Z397" i="18" s="1"/>
  <c r="X457" i="18"/>
  <c r="X93" i="18"/>
  <c r="X136" i="18"/>
  <c r="Z136" i="18" s="1"/>
  <c r="X336" i="18"/>
  <c r="X146" i="18"/>
  <c r="X161" i="18"/>
  <c r="X349" i="18"/>
  <c r="X33" i="18"/>
  <c r="Z384" i="18"/>
  <c r="Z374" i="18"/>
  <c r="Z206" i="18"/>
  <c r="Z248" i="18"/>
  <c r="Z245" i="18"/>
  <c r="Z86" i="18"/>
  <c r="Z438" i="18"/>
  <c r="Z463" i="18"/>
  <c r="Z467" i="18"/>
  <c r="Z261" i="18"/>
  <c r="Z262" i="18"/>
  <c r="Z125" i="18"/>
  <c r="Z139" i="18"/>
  <c r="Z140" i="18"/>
  <c r="Z492" i="18"/>
  <c r="Z482" i="18"/>
  <c r="Z292" i="18"/>
  <c r="Z322" i="18"/>
  <c r="Z318" i="18"/>
  <c r="Z192" i="18"/>
  <c r="Z182" i="18"/>
  <c r="Z510" i="18"/>
  <c r="Z539" i="18"/>
  <c r="Z398" i="18"/>
  <c r="Z400" i="18"/>
  <c r="Z6" i="18"/>
  <c r="Z32" i="18"/>
  <c r="Z213" i="18"/>
  <c r="Z109" i="18"/>
  <c r="Z435" i="18"/>
  <c r="Z436" i="18"/>
  <c r="Z272" i="18"/>
  <c r="Z281" i="18"/>
  <c r="Z123" i="18"/>
  <c r="Z124" i="18"/>
  <c r="Z488" i="18"/>
  <c r="Z499" i="18"/>
  <c r="Z314" i="18"/>
  <c r="Z304" i="18"/>
  <c r="Z300" i="18"/>
  <c r="Z169" i="18"/>
  <c r="Z241" i="18"/>
  <c r="Z519" i="18"/>
  <c r="Z520" i="18"/>
  <c r="Z413" i="18"/>
  <c r="Z449" i="18"/>
  <c r="Z460" i="18"/>
  <c r="Z15" i="18"/>
  <c r="X447" i="18"/>
  <c r="X339" i="18"/>
  <c r="Z55" i="18"/>
  <c r="Z365" i="18"/>
  <c r="Z379" i="18"/>
  <c r="Z366" i="18"/>
  <c r="Z252" i="18"/>
  <c r="Z220" i="18"/>
  <c r="Z83" i="18"/>
  <c r="Z78" i="18"/>
  <c r="Z466" i="18"/>
  <c r="Z462" i="18"/>
  <c r="Z445" i="18"/>
  <c r="Z258" i="18"/>
  <c r="Z260" i="18"/>
  <c r="Z285" i="18"/>
  <c r="Z142" i="18"/>
  <c r="Z138" i="18"/>
  <c r="Z133" i="18"/>
  <c r="Z473" i="18"/>
  <c r="Z479" i="18"/>
  <c r="Z487" i="18"/>
  <c r="Z474" i="18"/>
  <c r="Z501" i="18"/>
  <c r="Z316" i="18"/>
  <c r="Z303" i="18"/>
  <c r="Z313" i="18"/>
  <c r="Z179" i="18"/>
  <c r="Z187" i="18"/>
  <c r="Z174" i="18"/>
  <c r="Z234" i="18"/>
  <c r="Z534" i="18"/>
  <c r="Z517" i="18"/>
  <c r="Z529" i="18"/>
  <c r="Z394" i="18"/>
  <c r="Z395" i="18"/>
  <c r="Z411" i="18"/>
  <c r="Z453" i="18"/>
  <c r="Z35" i="18"/>
  <c r="Z30" i="18"/>
  <c r="X14" i="18"/>
  <c r="X159" i="18"/>
  <c r="X102" i="18"/>
  <c r="Z102" i="18" s="1"/>
  <c r="X441" i="18"/>
  <c r="Z441" i="18" s="1"/>
  <c r="X250" i="18"/>
  <c r="Z250" i="18" s="1"/>
  <c r="X269" i="18"/>
  <c r="Z269" i="18" s="1"/>
  <c r="X130" i="18"/>
  <c r="Z130" i="18" s="1"/>
  <c r="Z477" i="18"/>
  <c r="Z490" i="18"/>
  <c r="Z290" i="18"/>
  <c r="Z319" i="18"/>
  <c r="Z338" i="18"/>
  <c r="Z315" i="18"/>
  <c r="Z305" i="18"/>
  <c r="Z189" i="18"/>
  <c r="Z178" i="18"/>
  <c r="Z190" i="18"/>
  <c r="Z506" i="18"/>
  <c r="Z531" i="18"/>
  <c r="Z540" i="18"/>
  <c r="Z526" i="18"/>
  <c r="X417" i="18"/>
  <c r="Z403" i="18"/>
  <c r="X27" i="18"/>
  <c r="Y39" i="18"/>
  <c r="Z39" i="18" s="1"/>
  <c r="Y28" i="18"/>
  <c r="Z28" i="18" s="1"/>
  <c r="Y18" i="18"/>
  <c r="Z18" i="18" s="1"/>
  <c r="Y336" i="18"/>
  <c r="Z336" i="18" s="1"/>
  <c r="Y330" i="18"/>
  <c r="Z330" i="18" s="1"/>
  <c r="Y331" i="18"/>
  <c r="Z331" i="18" s="1"/>
  <c r="Y346" i="18"/>
  <c r="Z346" i="18" s="1"/>
  <c r="Y146" i="18"/>
  <c r="Z146" i="18" s="1"/>
  <c r="Y195" i="18"/>
  <c r="Z195" i="18" s="1"/>
  <c r="Y202" i="18"/>
  <c r="Z202" i="18" s="1"/>
  <c r="Y196" i="18"/>
  <c r="Z196" i="18" s="1"/>
  <c r="Y161" i="18"/>
  <c r="Z161" i="18" s="1"/>
  <c r="X172" i="18"/>
  <c r="Y327" i="18"/>
  <c r="Y159" i="18"/>
  <c r="Z159" i="18" s="1"/>
  <c r="X155" i="18"/>
  <c r="Z155" i="18" s="1"/>
  <c r="Y339" i="18"/>
  <c r="Z339" i="18" s="1"/>
  <c r="Y163" i="18"/>
  <c r="X19" i="18"/>
  <c r="Z38" i="18"/>
  <c r="Z225" i="18"/>
  <c r="Z255" i="18"/>
  <c r="Z85" i="18"/>
  <c r="Z80" i="18"/>
  <c r="Z421" i="18"/>
  <c r="Z464" i="18"/>
  <c r="Z276" i="18"/>
  <c r="Z263" i="18"/>
  <c r="Z114" i="18"/>
  <c r="Z143" i="18"/>
  <c r="Z481" i="18"/>
  <c r="Z476" i="18"/>
  <c r="Z306" i="18"/>
  <c r="Z335" i="18"/>
  <c r="Z181" i="18"/>
  <c r="Z176" i="18"/>
  <c r="Z522" i="18"/>
  <c r="Z535" i="18"/>
  <c r="Z536" i="18"/>
  <c r="Z427" i="18"/>
  <c r="Z401" i="18"/>
  <c r="Z17" i="18"/>
  <c r="Z31" i="18"/>
  <c r="Z348" i="18"/>
  <c r="Z148" i="18"/>
  <c r="Z456" i="18"/>
  <c r="Z443" i="18"/>
  <c r="Z253" i="18"/>
  <c r="Z289" i="18"/>
  <c r="Z134" i="18"/>
  <c r="Z131" i="18"/>
  <c r="Z475" i="18"/>
  <c r="Z471" i="18"/>
  <c r="Z505" i="18"/>
  <c r="Z175" i="18"/>
  <c r="Z188" i="18"/>
  <c r="Z229" i="18"/>
  <c r="Z530" i="18"/>
  <c r="Z527" i="18"/>
  <c r="Z388" i="18"/>
  <c r="Z390" i="18"/>
  <c r="X81" i="18"/>
  <c r="Z81" i="18" s="1"/>
  <c r="X94" i="18"/>
  <c r="Z94" i="18" s="1"/>
  <c r="X458" i="18"/>
  <c r="X459" i="18"/>
  <c r="X273" i="18"/>
  <c r="Z273" i="18" s="1"/>
  <c r="X254" i="18"/>
  <c r="Z254" i="18" s="1"/>
  <c r="X110" i="18"/>
  <c r="X144" i="18"/>
  <c r="X126" i="18"/>
  <c r="Z126" i="18" s="1"/>
  <c r="X387" i="18"/>
  <c r="Z387" i="18" s="1"/>
  <c r="X408" i="18"/>
  <c r="Z408" i="18" s="1"/>
  <c r="Z70" i="18"/>
  <c r="Z66" i="18"/>
  <c r="Z61" i="18"/>
  <c r="Z371" i="18"/>
  <c r="Z244" i="18"/>
  <c r="Z237" i="18"/>
  <c r="Z91" i="18"/>
  <c r="Z105" i="18"/>
  <c r="Z257" i="18"/>
  <c r="X434" i="18"/>
  <c r="Z434" i="18" s="1"/>
  <c r="X129" i="18"/>
  <c r="Z129" i="18" s="1"/>
  <c r="Z34" i="18"/>
  <c r="Z63" i="18"/>
  <c r="Z72" i="18"/>
  <c r="Z64" i="18"/>
  <c r="Z57" i="18"/>
  <c r="Z381" i="18"/>
  <c r="Z369" i="18"/>
  <c r="Z370" i="18"/>
  <c r="Z382" i="18"/>
  <c r="Z203" i="18"/>
  <c r="Z246" i="18"/>
  <c r="Z259" i="18"/>
  <c r="Z243" i="18"/>
  <c r="Z224" i="18"/>
  <c r="Z458" i="18"/>
  <c r="Z459" i="18"/>
  <c r="Z110" i="18"/>
  <c r="Z144" i="18"/>
  <c r="X11" i="18"/>
  <c r="X343" i="18"/>
  <c r="Z343" i="18" s="1"/>
  <c r="X355" i="18"/>
  <c r="Z355" i="18" s="1"/>
  <c r="X356" i="18"/>
  <c r="X170" i="18"/>
  <c r="X158" i="18"/>
  <c r="Z158" i="18" s="1"/>
  <c r="Z48" i="18"/>
  <c r="X38" i="18"/>
  <c r="Z67" i="18"/>
  <c r="Z71" i="18"/>
  <c r="Z68" i="18"/>
  <c r="X364" i="18"/>
  <c r="Z364" i="18" s="1"/>
  <c r="X406" i="18"/>
  <c r="Z406" i="18" s="1"/>
  <c r="X420" i="18"/>
  <c r="Z420" i="18" s="1"/>
  <c r="X396" i="18"/>
  <c r="Z396" i="18" s="1"/>
  <c r="X216" i="18"/>
  <c r="Z216" i="18" s="1"/>
  <c r="X236" i="18"/>
  <c r="Z236" i="18" s="1"/>
  <c r="X210" i="18"/>
  <c r="Z210" i="18" s="1"/>
  <c r="X217" i="18"/>
  <c r="Z217" i="18" s="1"/>
  <c r="X89" i="18"/>
  <c r="Z89" i="18" s="1"/>
  <c r="X76" i="18"/>
  <c r="Z76" i="18" s="1"/>
  <c r="X104" i="18"/>
  <c r="Z104" i="18" s="1"/>
  <c r="X107" i="18"/>
  <c r="Z107" i="18" s="1"/>
  <c r="X101" i="18"/>
  <c r="Z101" i="18" s="1"/>
  <c r="X428" i="18"/>
  <c r="Z428" i="18" s="1"/>
  <c r="X444" i="18"/>
  <c r="Z444" i="18" s="1"/>
  <c r="X429" i="18"/>
  <c r="Z429" i="18" s="1"/>
  <c r="X430" i="18"/>
  <c r="Z430" i="18" s="1"/>
  <c r="X270" i="18"/>
  <c r="Z270" i="18" s="1"/>
  <c r="X256" i="18"/>
  <c r="Z256" i="18" s="1"/>
  <c r="X283" i="18"/>
  <c r="Z283" i="18" s="1"/>
  <c r="X287" i="18"/>
  <c r="Z287" i="18" s="1"/>
  <c r="X284" i="18"/>
  <c r="Z284" i="18" s="1"/>
  <c r="X118" i="18"/>
  <c r="Z118" i="18" s="1"/>
  <c r="X132" i="18"/>
  <c r="Z132" i="18" s="1"/>
  <c r="X120" i="18"/>
  <c r="Z120" i="18" s="1"/>
  <c r="X119" i="18"/>
  <c r="Z119" i="18" s="1"/>
  <c r="X486" i="18"/>
  <c r="Z486" i="18" s="1"/>
  <c r="X472" i="18"/>
  <c r="X500" i="18"/>
  <c r="X503" i="18"/>
  <c r="X497" i="18"/>
  <c r="X301" i="18"/>
  <c r="X312" i="18"/>
  <c r="X296" i="18"/>
  <c r="X302" i="18"/>
  <c r="X186" i="18"/>
  <c r="X171" i="18"/>
  <c r="X231" i="18"/>
  <c r="X239" i="18"/>
  <c r="X226" i="18"/>
  <c r="X514" i="18"/>
  <c r="X528" i="18"/>
  <c r="X515" i="18"/>
  <c r="X516" i="18"/>
  <c r="X410" i="18"/>
  <c r="X393" i="18"/>
  <c r="X451" i="18"/>
  <c r="X455" i="18"/>
  <c r="X452" i="18"/>
  <c r="X10" i="18"/>
  <c r="X24" i="18"/>
  <c r="Z11" i="18"/>
  <c r="Z356" i="18"/>
  <c r="Z170" i="18"/>
  <c r="X29" i="18"/>
  <c r="Z29" i="18" s="1"/>
  <c r="X350" i="18"/>
  <c r="Z350" i="18" s="1"/>
  <c r="X347" i="18"/>
  <c r="Z347" i="18" s="1"/>
  <c r="X151" i="18"/>
  <c r="Z151" i="18" s="1"/>
  <c r="X147" i="18"/>
  <c r="Z147" i="18" s="1"/>
  <c r="X218" i="18"/>
  <c r="Z218" i="18" s="1"/>
  <c r="Z62" i="18"/>
  <c r="Z46" i="18"/>
  <c r="Z60" i="18"/>
  <c r="X52" i="18"/>
  <c r="Z52" i="18" s="1"/>
  <c r="Z367" i="18"/>
  <c r="Z380" i="18"/>
  <c r="Z363" i="18"/>
  <c r="Z404" i="18"/>
  <c r="Z431" i="18"/>
  <c r="Z242" i="18"/>
  <c r="Z222" i="18"/>
  <c r="Z235" i="18"/>
  <c r="Z215" i="18"/>
  <c r="Z79" i="18"/>
  <c r="Z92" i="18"/>
  <c r="Z75" i="18"/>
  <c r="Z103" i="18"/>
  <c r="X414" i="18"/>
  <c r="X440" i="18"/>
  <c r="X416" i="18"/>
  <c r="X461" i="18"/>
  <c r="X469" i="18"/>
  <c r="X278" i="18"/>
  <c r="X267" i="18"/>
  <c r="X275" i="18"/>
  <c r="X268" i="18"/>
  <c r="X111" i="18"/>
  <c r="X128" i="18"/>
  <c r="X112" i="18"/>
  <c r="X137" i="18"/>
  <c r="X145" i="18"/>
  <c r="X494" i="18"/>
  <c r="X484" i="18"/>
  <c r="X491" i="18"/>
  <c r="X480" i="18"/>
  <c r="X295" i="18"/>
  <c r="X308" i="18"/>
  <c r="X291" i="18"/>
  <c r="X320" i="18"/>
  <c r="X340" i="18"/>
  <c r="X219" i="18"/>
  <c r="X184" i="18"/>
  <c r="X191" i="18"/>
  <c r="X180" i="18"/>
  <c r="X507" i="18"/>
  <c r="X524" i="18"/>
  <c r="X508" i="18"/>
  <c r="X533" i="18"/>
  <c r="X541" i="18"/>
  <c r="X446" i="18"/>
  <c r="X405" i="18"/>
  <c r="X422" i="18"/>
  <c r="X407" i="18"/>
  <c r="X3" i="18"/>
  <c r="X20" i="18"/>
  <c r="Z4" i="18"/>
  <c r="Z42" i="18"/>
  <c r="Z341" i="18"/>
  <c r="Z334" i="18"/>
  <c r="Z164" i="18"/>
  <c r="Z201" i="18"/>
  <c r="X21" i="18"/>
  <c r="Z21" i="18" s="1"/>
  <c r="X149" i="18"/>
  <c r="X41" i="18"/>
  <c r="X40" i="18"/>
  <c r="X47" i="18"/>
  <c r="X69" i="18"/>
  <c r="X415" i="18"/>
  <c r="X391" i="18"/>
  <c r="X385" i="18"/>
  <c r="X214" i="18"/>
  <c r="X208" i="18"/>
  <c r="X106" i="18"/>
  <c r="X87" i="18"/>
  <c r="X97" i="18"/>
  <c r="X512" i="18"/>
  <c r="X523" i="18"/>
  <c r="X537" i="18"/>
  <c r="X454" i="18"/>
  <c r="X450" i="18"/>
  <c r="X432" i="18"/>
  <c r="X7" i="18"/>
  <c r="X8" i="18"/>
  <c r="Z19" i="18"/>
  <c r="Z33" i="18"/>
  <c r="X333" i="18"/>
  <c r="X82" i="18"/>
  <c r="Z82" i="18" s="1"/>
  <c r="X468" i="18"/>
  <c r="Z468" i="18" s="1"/>
  <c r="X266" i="18"/>
  <c r="Z266" i="18" s="1"/>
  <c r="X135" i="18"/>
  <c r="Z135" i="18" s="1"/>
  <c r="X489" i="18"/>
  <c r="Z489" i="18" s="1"/>
  <c r="X504" i="18"/>
  <c r="X495" i="18"/>
  <c r="X485" i="18"/>
  <c r="X309" i="18"/>
  <c r="X297" i="18"/>
  <c r="X298" i="18"/>
  <c r="X310" i="18"/>
  <c r="X167" i="18"/>
  <c r="X227" i="18"/>
  <c r="X240" i="18"/>
  <c r="X221" i="18"/>
  <c r="X185" i="18"/>
  <c r="X525" i="18"/>
  <c r="X518" i="18"/>
  <c r="Y509" i="18"/>
  <c r="X521" i="18"/>
  <c r="Y417" i="18"/>
  <c r="Z417" i="18" s="1"/>
  <c r="Y457" i="18"/>
  <c r="Z457" i="18" s="1"/>
  <c r="X418" i="18"/>
  <c r="X2" i="18"/>
  <c r="Y27" i="18"/>
  <c r="X5" i="18"/>
  <c r="X22" i="18"/>
  <c r="X317" i="18"/>
  <c r="X351" i="18"/>
  <c r="X360" i="18"/>
  <c r="X352" i="18"/>
  <c r="X342" i="18"/>
  <c r="X165" i="18"/>
  <c r="X153" i="18"/>
  <c r="X154" i="18"/>
  <c r="X166" i="18"/>
  <c r="Y373" i="18"/>
  <c r="Z373" i="18" s="1"/>
  <c r="Y321" i="18"/>
  <c r="Z321" i="18" s="1"/>
  <c r="Y357" i="18"/>
  <c r="Z357" i="18" s="1"/>
  <c r="Y172" i="18"/>
  <c r="Z172" i="18" s="1"/>
  <c r="X150" i="18"/>
  <c r="Y349" i="18"/>
  <c r="Z349" i="18" s="1"/>
  <c r="Y150" i="18"/>
  <c r="X13" i="18"/>
  <c r="X197" i="18"/>
  <c r="Z197" i="18" s="1"/>
  <c r="Z472" i="18"/>
  <c r="Z500" i="18"/>
  <c r="Z503" i="18"/>
  <c r="Z497" i="18"/>
  <c r="Z301" i="18"/>
  <c r="Z312" i="18"/>
  <c r="Z296" i="18"/>
  <c r="Z302" i="18"/>
  <c r="Z186" i="18"/>
  <c r="Z171" i="18"/>
  <c r="Z231" i="18"/>
  <c r="Z239" i="18"/>
  <c r="Z226" i="18"/>
  <c r="Z514" i="18"/>
  <c r="Z528" i="18"/>
  <c r="Z515" i="18"/>
  <c r="Z516" i="18"/>
  <c r="Z410" i="18"/>
  <c r="Z393" i="18"/>
  <c r="Z451" i="18"/>
  <c r="Z455" i="18"/>
  <c r="Z452" i="18"/>
  <c r="Z10" i="18"/>
  <c r="Z24" i="18"/>
  <c r="Z37" i="18"/>
  <c r="Z323" i="18"/>
  <c r="Z329" i="18"/>
  <c r="Z162" i="18"/>
  <c r="Z198" i="18"/>
  <c r="Z199" i="18"/>
  <c r="X16" i="18"/>
  <c r="Z16" i="18" s="1"/>
  <c r="X345" i="18"/>
  <c r="Z345" i="18" s="1"/>
  <c r="X353" i="18"/>
  <c r="Z353" i="18" s="1"/>
  <c r="X194" i="18"/>
  <c r="Z194" i="18" s="1"/>
  <c r="X168" i="18"/>
  <c r="Z168" i="18" s="1"/>
  <c r="X36" i="18"/>
  <c r="Z36" i="18" s="1"/>
  <c r="Z51" i="18"/>
  <c r="X44" i="18"/>
  <c r="Z44" i="18" s="1"/>
  <c r="X65" i="18"/>
  <c r="Z65" i="18" s="1"/>
  <c r="X74" i="18"/>
  <c r="Z74" i="18" s="1"/>
  <c r="Z386" i="18"/>
  <c r="X376" i="18"/>
  <c r="Z376" i="18" s="1"/>
  <c r="X383" i="18"/>
  <c r="Z383" i="18" s="1"/>
  <c r="X372" i="18"/>
  <c r="Z372" i="18" s="1"/>
  <c r="X209" i="18"/>
  <c r="Z209" i="18" s="1"/>
  <c r="X230" i="18"/>
  <c r="Z230" i="18" s="1"/>
  <c r="X205" i="18"/>
  <c r="Z205" i="18" s="1"/>
  <c r="X247" i="18"/>
  <c r="Z247" i="18" s="1"/>
  <c r="X264" i="18"/>
  <c r="Z264" i="18" s="1"/>
  <c r="X98" i="18"/>
  <c r="Z98" i="18" s="1"/>
  <c r="X88" i="18"/>
  <c r="Z88" i="18" s="1"/>
  <c r="X95" i="18"/>
  <c r="Z95" i="18" s="1"/>
  <c r="X84" i="18"/>
  <c r="Z84" i="18" s="1"/>
  <c r="Z414" i="18"/>
  <c r="Z440" i="18"/>
  <c r="Z416" i="18"/>
  <c r="Z461" i="18"/>
  <c r="Z469" i="18"/>
  <c r="Z278" i="18"/>
  <c r="Z267" i="18"/>
  <c r="Z275" i="18"/>
  <c r="Z268" i="18"/>
  <c r="Z111" i="18"/>
  <c r="Z128" i="18"/>
  <c r="Z112" i="18"/>
  <c r="Z137" i="18"/>
  <c r="Z145" i="18"/>
  <c r="Z494" i="18"/>
  <c r="Z484" i="18"/>
  <c r="Z491" i="18"/>
  <c r="Z480" i="18"/>
  <c r="Z295" i="18"/>
  <c r="Z308" i="18"/>
  <c r="Z291" i="18"/>
  <c r="Z320" i="18"/>
  <c r="Z340" i="18"/>
  <c r="Z219" i="18"/>
  <c r="Z184" i="18"/>
  <c r="Z191" i="18"/>
  <c r="Z180" i="18"/>
  <c r="Z507" i="18"/>
  <c r="Z524" i="18"/>
  <c r="Z508" i="18"/>
  <c r="Z533" i="18"/>
  <c r="Z541" i="18"/>
  <c r="Z446" i="18"/>
  <c r="Z405" i="18"/>
  <c r="Z422" i="18"/>
  <c r="Z407" i="18"/>
  <c r="Z3" i="18"/>
  <c r="Z20" i="18"/>
  <c r="Z23" i="18"/>
  <c r="Z328" i="18"/>
  <c r="Z324" i="18"/>
  <c r="Z362" i="18"/>
  <c r="Z160" i="18"/>
  <c r="Z156" i="18"/>
  <c r="X9" i="18"/>
  <c r="Z9" i="18" s="1"/>
  <c r="X163" i="18"/>
  <c r="Z41" i="18"/>
  <c r="Z40" i="18"/>
  <c r="X58" i="18"/>
  <c r="Z58" i="18" s="1"/>
  <c r="Z47" i="18"/>
  <c r="Z69" i="18"/>
  <c r="Z415" i="18"/>
  <c r="Z391" i="18"/>
  <c r="X375" i="18"/>
  <c r="Z375" i="18" s="1"/>
  <c r="Z385" i="18"/>
  <c r="X207" i="18"/>
  <c r="Z207" i="18" s="1"/>
  <c r="Z214" i="18"/>
  <c r="X228" i="18"/>
  <c r="Z228" i="18" s="1"/>
  <c r="Z208" i="18"/>
  <c r="X249" i="18"/>
  <c r="Z249" i="18" s="1"/>
  <c r="Z106" i="18"/>
  <c r="X100" i="18"/>
  <c r="Z100" i="18" s="1"/>
  <c r="Z87" i="18"/>
  <c r="Z97" i="18"/>
  <c r="X423" i="18"/>
  <c r="Z423" i="18" s="1"/>
  <c r="X424" i="18"/>
  <c r="Z424" i="18" s="1"/>
  <c r="X439" i="18"/>
  <c r="Z439" i="18" s="1"/>
  <c r="X426" i="18"/>
  <c r="Z426" i="18" s="1"/>
  <c r="X465" i="18"/>
  <c r="Z465" i="18" s="1"/>
  <c r="X286" i="18"/>
  <c r="Z286" i="18" s="1"/>
  <c r="X282" i="18"/>
  <c r="Z282" i="18" s="1"/>
  <c r="X265" i="18"/>
  <c r="Z265" i="18" s="1"/>
  <c r="X277" i="18"/>
  <c r="Z277" i="18" s="1"/>
  <c r="X116" i="18"/>
  <c r="Z116" i="18" s="1"/>
  <c r="X115" i="18"/>
  <c r="Z115" i="18" s="1"/>
  <c r="X127" i="18"/>
  <c r="Z127" i="18" s="1"/>
  <c r="X117" i="18"/>
  <c r="Z117" i="18" s="1"/>
  <c r="X141" i="18"/>
  <c r="Z141" i="18" s="1"/>
  <c r="X502" i="18"/>
  <c r="Z502" i="18" s="1"/>
  <c r="X496" i="18"/>
  <c r="Z496" i="18" s="1"/>
  <c r="X483" i="18"/>
  <c r="Z483" i="18" s="1"/>
  <c r="X493" i="18"/>
  <c r="Z493" i="18" s="1"/>
  <c r="X293" i="18"/>
  <c r="Z293" i="18" s="1"/>
  <c r="X299" i="18"/>
  <c r="Z299" i="18" s="1"/>
  <c r="X307" i="18"/>
  <c r="Z307" i="18" s="1"/>
  <c r="X294" i="18"/>
  <c r="Z294" i="18" s="1"/>
  <c r="X325" i="18"/>
  <c r="Z325" i="18" s="1"/>
  <c r="X238" i="18"/>
  <c r="Z238" i="18" s="1"/>
  <c r="X223" i="18"/>
  <c r="Z223" i="18" s="1"/>
  <c r="X183" i="18"/>
  <c r="Z183" i="18" s="1"/>
  <c r="X193" i="18"/>
  <c r="Z193" i="18" s="1"/>
  <c r="X511" i="18"/>
  <c r="Z511" i="18" s="1"/>
  <c r="Z512" i="18"/>
  <c r="Z523" i="18"/>
  <c r="X513" i="18"/>
  <c r="Z513" i="18" s="1"/>
  <c r="Z537" i="18"/>
  <c r="Z454" i="18"/>
  <c r="Z450" i="18"/>
  <c r="X402" i="18"/>
  <c r="Z402" i="18" s="1"/>
  <c r="Z432" i="18"/>
  <c r="Z7" i="18"/>
  <c r="Z8" i="18"/>
  <c r="Z13" i="18"/>
  <c r="X509" i="18"/>
  <c r="X327" i="18"/>
  <c r="X99" i="18"/>
  <c r="Z99" i="18" s="1"/>
  <c r="X419" i="18"/>
  <c r="Z419" i="18" s="1"/>
  <c r="X288" i="18"/>
  <c r="Z288" i="18" s="1"/>
  <c r="X122" i="18"/>
  <c r="Z122" i="18" s="1"/>
  <c r="X498" i="18"/>
  <c r="Z498" i="18" s="1"/>
  <c r="Y504" i="18"/>
  <c r="Z504" i="18" s="1"/>
  <c r="Y495" i="18"/>
  <c r="Z495" i="18" s="1"/>
  <c r="Y485" i="18"/>
  <c r="Z485" i="18" s="1"/>
  <c r="Y309" i="18"/>
  <c r="Z309" i="18" s="1"/>
  <c r="Y297" i="18"/>
  <c r="Z297" i="18" s="1"/>
  <c r="Y298" i="18"/>
  <c r="Z298" i="18" s="1"/>
  <c r="Y310" i="18"/>
  <c r="Z310" i="18" s="1"/>
  <c r="Y167" i="18"/>
  <c r="Z167" i="18" s="1"/>
  <c r="Y227" i="18"/>
  <c r="Z227" i="18" s="1"/>
  <c r="Y240" i="18"/>
  <c r="Z240" i="18" s="1"/>
  <c r="Y221" i="18"/>
  <c r="Z221" i="18" s="1"/>
  <c r="Y185" i="18"/>
  <c r="Z185" i="18" s="1"/>
  <c r="Y525" i="18"/>
  <c r="Z525" i="18" s="1"/>
  <c r="Y518" i="18"/>
  <c r="Z518" i="18" s="1"/>
  <c r="X532" i="18"/>
  <c r="Z532" i="18" s="1"/>
  <c r="Y521" i="18"/>
  <c r="Z521" i="18" s="1"/>
  <c r="Y447" i="18"/>
  <c r="Z447" i="18" s="1"/>
  <c r="X392" i="18"/>
  <c r="Z392" i="18" s="1"/>
  <c r="Y418" i="18"/>
  <c r="Z418" i="18" s="1"/>
  <c r="Y2" i="18"/>
  <c r="Z2" i="18" s="1"/>
  <c r="Y14" i="18"/>
  <c r="Z14" i="18" s="1"/>
  <c r="Y5" i="18"/>
  <c r="Z5" i="18" s="1"/>
  <c r="Y22" i="18"/>
  <c r="Z22" i="18" s="1"/>
  <c r="Y317" i="18"/>
  <c r="Z317" i="18" s="1"/>
  <c r="Y351" i="18"/>
  <c r="Z351" i="18" s="1"/>
  <c r="Y360" i="18"/>
  <c r="Z360" i="18" s="1"/>
  <c r="Y352" i="18"/>
  <c r="Z352" i="18" s="1"/>
  <c r="Y342" i="18"/>
  <c r="Z342" i="18" s="1"/>
  <c r="Y165" i="18"/>
  <c r="Z165" i="18" s="1"/>
  <c r="Y153" i="18"/>
  <c r="Z153" i="18" s="1"/>
  <c r="Y154" i="18"/>
  <c r="Z154" i="18" s="1"/>
  <c r="Y166" i="18"/>
  <c r="Z166" i="18" s="1"/>
  <c r="X321" i="18"/>
  <c r="Y333" i="18"/>
  <c r="Z333" i="18" s="1"/>
  <c r="Y200" i="18"/>
  <c r="Z200" i="18" s="1"/>
  <c r="X354" i="18"/>
  <c r="Z354" i="18" s="1"/>
  <c r="Y358" i="18"/>
  <c r="Z358" i="18" s="1"/>
  <c r="Y149" i="18"/>
  <c r="Z149" i="18" s="1"/>
  <c r="X25" i="18"/>
  <c r="Z25" i="18" s="1"/>
  <c r="X448" i="18"/>
  <c r="Z448" i="18" s="1"/>
  <c r="D20" i="8"/>
  <c r="C20" i="8"/>
  <c r="B20" i="8"/>
  <c r="D12" i="8"/>
  <c r="C12" i="8"/>
  <c r="B12" i="8"/>
  <c r="C4" i="8"/>
  <c r="D4" i="8"/>
  <c r="B4" i="8"/>
  <c r="H26" i="7"/>
  <c r="H25" i="7"/>
  <c r="H24" i="7"/>
  <c r="H23" i="7"/>
  <c r="AA183" i="16" l="1"/>
  <c r="AA191" i="16"/>
  <c r="AA417" i="16"/>
  <c r="AA140" i="16"/>
  <c r="AA314" i="16"/>
  <c r="AA450" i="16"/>
  <c r="AA111" i="16"/>
  <c r="AA330" i="16"/>
  <c r="AA286" i="16"/>
  <c r="AA452" i="16"/>
  <c r="AA169" i="16"/>
  <c r="AA161" i="16"/>
  <c r="AA489" i="16"/>
  <c r="AA80" i="16"/>
  <c r="AA533" i="16"/>
  <c r="AA244" i="16"/>
  <c r="AA172" i="16"/>
  <c r="AA204" i="16"/>
  <c r="AA18" i="16"/>
  <c r="AA156" i="16"/>
  <c r="AA332" i="16"/>
  <c r="AA438" i="16"/>
  <c r="AA494" i="16"/>
  <c r="AA184" i="16"/>
  <c r="AA188" i="16"/>
  <c r="AA418" i="16"/>
  <c r="AA317" i="16"/>
  <c r="AA137" i="16"/>
  <c r="AA448" i="16"/>
  <c r="AA529" i="16"/>
  <c r="AA305" i="16"/>
  <c r="AA295" i="16"/>
  <c r="AA208" i="16"/>
  <c r="AA375" i="16"/>
  <c r="AA123" i="16"/>
  <c r="AA506" i="16"/>
  <c r="AA292" i="16"/>
  <c r="AA343" i="16"/>
  <c r="AA2" i="16"/>
  <c r="AA34" i="16"/>
  <c r="AA463" i="16"/>
  <c r="AA209" i="16"/>
  <c r="AA22" i="16"/>
  <c r="AA168" i="16"/>
  <c r="AA405" i="16"/>
  <c r="AA416" i="16"/>
  <c r="AA396" i="16"/>
  <c r="AA275" i="16"/>
  <c r="AA513" i="16"/>
  <c r="AA378" i="16"/>
  <c r="AA57" i="16"/>
  <c r="AA143" i="16"/>
  <c r="AA410" i="16"/>
  <c r="AA311" i="16"/>
  <c r="AA105" i="16"/>
  <c r="AA429" i="16"/>
  <c r="AA124" i="16"/>
  <c r="AA412" i="16"/>
  <c r="AA12" i="16"/>
  <c r="Z27" i="17"/>
  <c r="Z532" i="17"/>
  <c r="Z470" i="17"/>
  <c r="Z103" i="17"/>
  <c r="Z112" i="17"/>
  <c r="Z319" i="17"/>
  <c r="Z254" i="17"/>
  <c r="Z260" i="17"/>
  <c r="Z505" i="17"/>
  <c r="Z87" i="17"/>
  <c r="Z494" i="17"/>
  <c r="Z538" i="17"/>
  <c r="Z100" i="17"/>
  <c r="Z16" i="17"/>
  <c r="Z304" i="17"/>
  <c r="Z444" i="17"/>
  <c r="Z72" i="17"/>
  <c r="Z267" i="17"/>
  <c r="Z352" i="17"/>
  <c r="Z146" i="17"/>
  <c r="Z397" i="17"/>
  <c r="Z192" i="17"/>
  <c r="Z315" i="17"/>
  <c r="Z139" i="17"/>
  <c r="Z429" i="17"/>
  <c r="Z217" i="17"/>
  <c r="Z245" i="17"/>
  <c r="Z169" i="17"/>
  <c r="Z182" i="17"/>
  <c r="Z310" i="17"/>
  <c r="Z438" i="17"/>
  <c r="Z159" i="17"/>
  <c r="Z307" i="17"/>
  <c r="Z246" i="17"/>
  <c r="Z21" i="17"/>
  <c r="Z76" i="17"/>
  <c r="Z142" i="17"/>
  <c r="Z355" i="17"/>
  <c r="Z432" i="17"/>
  <c r="Z205" i="17"/>
  <c r="Z327" i="17"/>
  <c r="Z519" i="17"/>
  <c r="Z270" i="17"/>
  <c r="Z57" i="17"/>
  <c r="Z309" i="17"/>
  <c r="Z162" i="17"/>
  <c r="Z286" i="17"/>
  <c r="Z147" i="17"/>
  <c r="Z12" i="17"/>
  <c r="Z522" i="17"/>
  <c r="Z311" i="17"/>
  <c r="Z131" i="17"/>
  <c r="Z255" i="17"/>
  <c r="Z80" i="17"/>
  <c r="Z367" i="17"/>
  <c r="Z287" i="17"/>
  <c r="Z264" i="17"/>
  <c r="Z77" i="17"/>
  <c r="Z219" i="17"/>
  <c r="Z78" i="17"/>
  <c r="Z381" i="17"/>
  <c r="Z301" i="17"/>
  <c r="Z269" i="17"/>
  <c r="Z369" i="17"/>
  <c r="Z43" i="17"/>
  <c r="Z187" i="17"/>
  <c r="Z521" i="17"/>
  <c r="Z132" i="17"/>
  <c r="Z99" i="17"/>
  <c r="Z435" i="17"/>
  <c r="Z361" i="17"/>
  <c r="Z128" i="17"/>
  <c r="Z190" i="17"/>
  <c r="Z55" i="17"/>
  <c r="Z291" i="17"/>
  <c r="Z540" i="17"/>
  <c r="Z322" i="17"/>
  <c r="Z483" i="17"/>
  <c r="Z272" i="17"/>
  <c r="Z91" i="17"/>
  <c r="Z531" i="17"/>
  <c r="Z117" i="17"/>
  <c r="Z89" i="17"/>
  <c r="Z391" i="17"/>
  <c r="Z323" i="17"/>
  <c r="Z68" i="17"/>
  <c r="Z210" i="17"/>
  <c r="Z288" i="17"/>
  <c r="Z408" i="17"/>
  <c r="Z181" i="17"/>
  <c r="Z492" i="17"/>
  <c r="Z124" i="17"/>
  <c r="Z464" i="17"/>
  <c r="Z247" i="17"/>
  <c r="Z280" i="17"/>
  <c r="Z194" i="17"/>
  <c r="Z203" i="17"/>
  <c r="Z35" i="17"/>
  <c r="Z399" i="17"/>
  <c r="Z480" i="17"/>
  <c r="Z425" i="17"/>
  <c r="Z380" i="17"/>
  <c r="Z177" i="17"/>
  <c r="Z481" i="17"/>
  <c r="Z276" i="17"/>
  <c r="Z436" i="17"/>
  <c r="Z220" i="17"/>
  <c r="Z67" i="17"/>
  <c r="Z153" i="17"/>
  <c r="Z326" i="17"/>
  <c r="Z196" i="17"/>
  <c r="Z395" i="17"/>
  <c r="Z302" i="17"/>
  <c r="Z378" i="17"/>
  <c r="Z471" i="17"/>
  <c r="Z79" i="17"/>
  <c r="Z503" i="17"/>
  <c r="Z66" i="17"/>
  <c r="Z52" i="17"/>
  <c r="Z234" i="17"/>
  <c r="Z424" i="17"/>
  <c r="Z157" i="17"/>
  <c r="Z534" i="17"/>
  <c r="Z95" i="17"/>
  <c r="Z165" i="17"/>
  <c r="Z31" i="17"/>
  <c r="Z325" i="17"/>
  <c r="Z460" i="17"/>
  <c r="Z5" i="17"/>
  <c r="Z249" i="17"/>
  <c r="Z427" i="17"/>
  <c r="Z180" i="17"/>
  <c r="Z293" i="17"/>
  <c r="Z113" i="17"/>
  <c r="Z462" i="17"/>
  <c r="Z251" i="17"/>
  <c r="Z27" i="18"/>
  <c r="Z163" i="18"/>
  <c r="Z327" i="18"/>
  <c r="Z150" i="18"/>
  <c r="Z509" i="18"/>
  <c r="H27" i="7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K24" i="4"/>
  <c r="H15" i="1" s="1"/>
  <c r="Y15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O24" i="4"/>
  <c r="L15" i="1" s="1"/>
  <c r="AC15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N25" i="4"/>
  <c r="K16" i="1" s="1"/>
  <c r="AB16" i="1" s="1"/>
  <c r="R24" i="4"/>
  <c r="O15" i="1" s="1"/>
  <c r="AF15" i="1" s="1"/>
  <c r="U28" i="4"/>
  <c r="R19" i="1" s="1"/>
  <c r="AI19" i="1" s="1"/>
  <c r="Y24" i="4"/>
  <c r="V15" i="1" s="1"/>
  <c r="AM15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AA55" i="1" l="1"/>
  <c r="AE55" i="1"/>
  <c r="AI55" i="1"/>
  <c r="AM55" i="1"/>
  <c r="AD55" i="1"/>
  <c r="AB55" i="1"/>
  <c r="AF55" i="1"/>
  <c r="AJ55" i="1"/>
  <c r="AN55" i="1"/>
  <c r="AH55" i="1"/>
  <c r="AL55" i="1"/>
  <c r="Y55" i="1"/>
  <c r="AC55" i="1"/>
  <c r="AG55" i="1"/>
  <c r="AK55" i="1"/>
  <c r="X55" i="1"/>
  <c r="Z55" i="1"/>
  <c r="L14" i="7"/>
  <c r="C17" i="7" s="1"/>
  <c r="J6" i="7"/>
  <c r="K3" i="7" s="1"/>
  <c r="L3" i="7" s="1"/>
  <c r="E53" i="1"/>
  <c r="E1" i="2"/>
  <c r="L4" i="7" l="1"/>
  <c r="C7" i="7" s="1"/>
  <c r="E44" i="1"/>
  <c r="Y53" i="1"/>
  <c r="Y62" i="1" s="1"/>
  <c r="AC53" i="1"/>
  <c r="AC62" i="1" s="1"/>
  <c r="AG53" i="1"/>
  <c r="AG62" i="1" s="1"/>
  <c r="AK53" i="1"/>
  <c r="AK62" i="1" s="1"/>
  <c r="X53" i="1"/>
  <c r="X62" i="1" s="1"/>
  <c r="Z53" i="1"/>
  <c r="Z62" i="1" s="1"/>
  <c r="AD53" i="1"/>
  <c r="AD62" i="1" s="1"/>
  <c r="AH53" i="1"/>
  <c r="AH62" i="1" s="1"/>
  <c r="AL53" i="1"/>
  <c r="AL62" i="1" s="1"/>
  <c r="AE53" i="1"/>
  <c r="AE62" i="1" s="1"/>
  <c r="AI53" i="1"/>
  <c r="AI62" i="1" s="1"/>
  <c r="AB53" i="1"/>
  <c r="AB62" i="1" s="1"/>
  <c r="AF53" i="1"/>
  <c r="AF62" i="1" s="1"/>
  <c r="AJ53" i="1"/>
  <c r="AJ62" i="1" s="1"/>
  <c r="AN53" i="1"/>
  <c r="AN62" i="1" s="1"/>
  <c r="AA53" i="1"/>
  <c r="AA62" i="1" s="1"/>
  <c r="AM53" i="1"/>
  <c r="AM62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H48" i="1"/>
  <c r="K48" i="1"/>
  <c r="V48" i="1"/>
  <c r="L48" i="1"/>
  <c r="O48" i="1"/>
  <c r="Q48" i="1"/>
  <c r="P48" i="1"/>
  <c r="R48" i="1"/>
  <c r="T48" i="1"/>
  <c r="I48" i="1"/>
  <c r="M48" i="1"/>
  <c r="W48" i="1"/>
  <c r="J48" i="1"/>
  <c r="G48" i="1"/>
  <c r="N48" i="1"/>
  <c r="S48" i="1"/>
  <c r="U48" i="1"/>
  <c r="AB44" i="1" l="1"/>
  <c r="AB60" i="1" s="1"/>
  <c r="AB64" i="1" s="1"/>
  <c r="AF44" i="1"/>
  <c r="AF60" i="1" s="1"/>
  <c r="AF64" i="1" s="1"/>
  <c r="AJ44" i="1"/>
  <c r="AJ60" i="1" s="1"/>
  <c r="AJ64" i="1" s="1"/>
  <c r="AN44" i="1"/>
  <c r="AN60" i="1" s="1"/>
  <c r="AN64" i="1" s="1"/>
  <c r="AA44" i="1"/>
  <c r="AA60" i="1" s="1"/>
  <c r="AA64" i="1" s="1"/>
  <c r="AI44" i="1"/>
  <c r="AI60" i="1" s="1"/>
  <c r="AI64" i="1" s="1"/>
  <c r="Y44" i="1"/>
  <c r="Y60" i="1" s="1"/>
  <c r="Y64" i="1" s="1"/>
  <c r="AC44" i="1"/>
  <c r="AC60" i="1" s="1"/>
  <c r="AC64" i="1" s="1"/>
  <c r="AG44" i="1"/>
  <c r="AG60" i="1" s="1"/>
  <c r="AG64" i="1" s="1"/>
  <c r="AK44" i="1"/>
  <c r="AK60" i="1" s="1"/>
  <c r="AK64" i="1" s="1"/>
  <c r="X44" i="1"/>
  <c r="X60" i="1" s="1"/>
  <c r="X64" i="1" s="1"/>
  <c r="AE44" i="1"/>
  <c r="AE60" i="1" s="1"/>
  <c r="AE64" i="1" s="1"/>
  <c r="AM44" i="1"/>
  <c r="AM60" i="1" s="1"/>
  <c r="AM64" i="1" s="1"/>
  <c r="Z44" i="1"/>
  <c r="Z60" i="1" s="1"/>
  <c r="Z64" i="1" s="1"/>
  <c r="AD44" i="1"/>
  <c r="AD60" i="1" s="1"/>
  <c r="AD64" i="1" s="1"/>
  <c r="AH44" i="1"/>
  <c r="AH60" i="1" s="1"/>
  <c r="AH64" i="1" s="1"/>
  <c r="AL44" i="1"/>
  <c r="AL60" i="1" s="1"/>
  <c r="AL64" i="1" s="1"/>
  <c r="Z48" i="1"/>
  <c r="Z66" i="1" s="1"/>
  <c r="Y48" i="1"/>
  <c r="Y66" i="1" s="1"/>
  <c r="AA48" i="1"/>
  <c r="AA66" i="1" s="1"/>
  <c r="F48" i="1"/>
  <c r="AG48" i="1" s="1"/>
  <c r="AG66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Y70" i="1" l="1"/>
  <c r="Y72" i="1" s="1"/>
  <c r="Y76" i="1" s="1"/>
  <c r="AG70" i="1"/>
  <c r="AG72" i="1" s="1"/>
  <c r="AG74" i="1" s="1"/>
  <c r="AN48" i="1"/>
  <c r="AN66" i="1" s="1"/>
  <c r="AN70" i="1" s="1"/>
  <c r="AN72" i="1" s="1"/>
  <c r="AN76" i="1" s="1"/>
  <c r="AF48" i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A70" i="1"/>
  <c r="AA72" i="1" s="1"/>
  <c r="AA74" i="1" s="1"/>
  <c r="Z70" i="1"/>
  <c r="Z72" i="1" s="1"/>
  <c r="Z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G76" i="1" l="1"/>
  <c r="Y74" i="1"/>
  <c r="AN74" i="1"/>
  <c r="AF74" i="1"/>
  <c r="AD76" i="1"/>
  <c r="AJ74" i="1"/>
  <c r="AK74" i="1"/>
  <c r="AC74" i="1"/>
  <c r="AI74" i="1"/>
  <c r="AA76" i="1"/>
  <c r="AB76" i="1"/>
  <c r="X74" i="1"/>
  <c r="AE76" i="1"/>
  <c r="Z74" i="1"/>
  <c r="AH74" i="1"/>
  <c r="AM76" i="1"/>
  <c r="AL74" i="1"/>
  <c r="C79" i="1" l="1"/>
  <c r="C80" i="1" s="1"/>
  <c r="C81" i="1"/>
</calcChain>
</file>

<file path=xl/sharedStrings.xml><?xml version="1.0" encoding="utf-8"?>
<sst xmlns="http://schemas.openxmlformats.org/spreadsheetml/2006/main" count="20531" uniqueCount="373">
  <si>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</si>
  <si>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</si>
  <si>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</si>
  <si>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</si>
  <si>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</si>
  <si>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</si>
  <si>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</si>
  <si>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</si>
  <si>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</si>
  <si>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</si>
  <si>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</si>
  <si>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</si>
  <si>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</si>
  <si>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</si>
  <si>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</si>
  <si>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</si>
  <si>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</si>
  <si>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</si>
  <si>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</si>
  <si>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</si>
  <si>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</si>
  <si>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</si>
  <si>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</si>
  <si>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</si>
  <si>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</si>
  <si>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</si>
  <si>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</si>
  <si>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</si>
  <si>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</si>
  <si>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</si>
  <si>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</si>
  <si>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</si>
  <si>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</si>
  <si>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</si>
  <si>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</si>
  <si>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</si>
  <si>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</si>
  <si>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</si>
  <si>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</si>
  <si>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</si>
  <si>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</si>
  <si>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</si>
  <si>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</si>
  <si>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</si>
  <si>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</si>
  <si>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</si>
  <si>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</si>
  <si>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</si>
  <si>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</si>
  <si>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</si>
  <si>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</si>
  <si>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</si>
  <si>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</si>
  <si>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</si>
  <si>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</si>
  <si>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</si>
  <si>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</si>
  <si>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</si>
  <si>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</si>
  <si>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</si>
  <si>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</si>
  <si>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</si>
  <si>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</si>
  <si>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</si>
  <si>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</si>
  <si>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</si>
  <si>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</si>
  <si>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</si>
  <si>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</si>
  <si>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</si>
  <si>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</si>
  <si>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</si>
  <si>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</si>
  <si>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</si>
  <si>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</si>
  <si>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</si>
  <si>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</si>
  <si>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</si>
  <si>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</si>
  <si>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</si>
  <si>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</si>
  <si>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</si>
  <si>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</si>
  <si>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</si>
  <si>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</si>
  <si>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</si>
  <si>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</si>
  <si>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</si>
  <si>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</si>
  <si>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</si>
  <si>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</si>
  <si>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</si>
  <si>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</si>
  <si>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</si>
  <si>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</si>
  <si>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</si>
  <si>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</si>
  <si>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</si>
  <si>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</si>
  <si>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</si>
  <si>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</si>
  <si>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</si>
  <si>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</si>
  <si>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</si>
  <si>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</si>
  <si>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</si>
  <si>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</si>
  <si>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</si>
  <si>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</si>
  <si>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</si>
  <si>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</si>
  <si>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</si>
  <si>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</si>
  <si>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</si>
  <si>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</si>
  <si>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</si>
  <si>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</si>
  <si>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</si>
  <si>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</si>
  <si>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</si>
  <si>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</si>
  <si>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</si>
  <si>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</si>
  <si>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</si>
  <si>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</si>
  <si>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</si>
  <si>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</si>
  <si>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</si>
  <si>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</si>
  <si>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</si>
  <si>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</si>
  <si>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</si>
  <si>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</si>
  <si>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</si>
  <si>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</si>
  <si>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</si>
  <si>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</si>
  <si>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</si>
  <si>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</si>
  <si>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</si>
  <si>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</si>
  <si>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</si>
  <si>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</si>
  <si>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D</t>
  </si>
  <si>
    <t>F</t>
  </si>
  <si>
    <t>Window Name</t>
  </si>
  <si>
    <t>Shading Coefficient</t>
  </si>
  <si>
    <t>Window 1</t>
  </si>
  <si>
    <t>Window 2</t>
  </si>
  <si>
    <t>Door Name</t>
  </si>
  <si>
    <t>Floor Name</t>
  </si>
  <si>
    <t>Door 1</t>
  </si>
  <si>
    <t>Floor 1</t>
  </si>
  <si>
    <t>Roof Name</t>
  </si>
  <si>
    <t>4In L.W. Concrete</t>
  </si>
  <si>
    <t>2In H.W. Concrete with 1In. Insulation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</si>
  <si>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</si>
  <si>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</si>
  <si>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</si>
  <si>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</si>
  <si>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</si>
  <si>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</si>
  <si>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</si>
  <si>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</si>
  <si>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</si>
  <si>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</si>
  <si>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</si>
  <si>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</si>
  <si>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</si>
  <si>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</si>
  <si>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</si>
  <si>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</si>
  <si>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</si>
  <si>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</si>
  <si>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</si>
  <si>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</si>
  <si>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</si>
  <si>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</si>
  <si>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</si>
  <si>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</si>
  <si>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</si>
  <si>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</si>
  <si>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</si>
  <si>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</si>
  <si>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</si>
  <si>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</si>
  <si>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</si>
  <si>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</si>
  <si>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</si>
  <si>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</si>
  <si>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</si>
  <si>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</si>
  <si>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</si>
  <si>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</si>
  <si>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</si>
  <si>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</si>
  <si>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</si>
  <si>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</si>
  <si>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</si>
  <si>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</si>
  <si>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</si>
  <si>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</si>
  <si>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</si>
  <si>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</si>
  <si>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</si>
  <si>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</si>
  <si>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</si>
  <si>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</si>
  <si>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</si>
  <si>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</si>
  <si>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</si>
  <si>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</si>
  <si>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</si>
  <si>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</si>
  <si>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</si>
  <si>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</si>
  <si>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</si>
  <si>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</si>
  <si>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</si>
  <si>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</si>
  <si>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</si>
  <si>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</si>
  <si>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</si>
  <si>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</si>
  <si>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</si>
  <si>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</si>
  <si>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</si>
  <si>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</si>
  <si>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</si>
  <si>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</si>
  <si>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</si>
  <si>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</si>
  <si>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</si>
  <si>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</si>
  <si>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</si>
  <si>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</si>
  <si>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</si>
  <si>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</si>
  <si>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</si>
  <si>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</si>
  <si>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</si>
  <si>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</si>
  <si>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</si>
  <si>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</si>
  <si>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</si>
  <si>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</si>
  <si>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</si>
  <si>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</si>
  <si>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</si>
  <si>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</si>
  <si>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</si>
  <si>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</si>
  <si>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</si>
  <si>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</si>
  <si>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</si>
  <si>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</si>
  <si>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</si>
  <si>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</si>
  <si>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</si>
  <si>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</si>
  <si>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</si>
  <si>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</si>
  <si>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</si>
  <si>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</si>
  <si>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</si>
  <si>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</si>
  <si>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</si>
  <si>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</si>
  <si>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</si>
  <si>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</si>
  <si>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</si>
  <si>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</si>
  <si>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</si>
  <si>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</si>
  <si>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</si>
  <si>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</si>
  <si>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</si>
  <si>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</si>
  <si>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</si>
  <si>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</si>
  <si>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Default</t>
  </si>
  <si>
    <t>Total Count</t>
  </si>
  <si>
    <t>Total Area</t>
  </si>
  <si>
    <t>Min height</t>
  </si>
  <si>
    <t>Max height</t>
  </si>
  <si>
    <t>Building height</t>
  </si>
  <si>
    <t>Total floor area</t>
  </si>
  <si>
    <t>Average floor area</t>
  </si>
  <si>
    <t>Habitable floor area</t>
  </si>
  <si>
    <t>m2</t>
  </si>
  <si>
    <t>ft2</t>
  </si>
  <si>
    <t>Length</t>
  </si>
  <si>
    <t>X value</t>
  </si>
  <si>
    <t>Y value</t>
  </si>
  <si>
    <t>Sin Inverse</t>
  </si>
  <si>
    <t>Updated Sin Inverse</t>
  </si>
  <si>
    <t>Direction Name</t>
  </si>
  <si>
    <t>Row Labels</t>
  </si>
  <si>
    <t>Grand Total</t>
  </si>
  <si>
    <t>Sum of Area</t>
  </si>
  <si>
    <t>Wall Direction</t>
  </si>
  <si>
    <t>Area sq. m</t>
  </si>
  <si>
    <t>Area sq. ft</t>
  </si>
  <si>
    <t>Total</t>
  </si>
  <si>
    <t>Window Direction</t>
  </si>
  <si>
    <t>Window Count</t>
  </si>
  <si>
    <t>No.</t>
  </si>
  <si>
    <t>Maximum Load kWh/hr</t>
  </si>
  <si>
    <t>No. AC Systems</t>
  </si>
  <si>
    <t>Cooling Load (kWh/year)</t>
  </si>
  <si>
    <t>Embodied Energy (MJ)</t>
  </si>
  <si>
    <t>LC Operational Energy (MJ)</t>
  </si>
  <si>
    <t>Capital Cost (LKR)</t>
  </si>
  <si>
    <t>Operational Cost (LKR)</t>
  </si>
  <si>
    <t>System Cost (LKR)</t>
  </si>
  <si>
    <t>Embodied Carbon (Metric T)</t>
  </si>
  <si>
    <t>Operational Carbon (Metric T)</t>
  </si>
  <si>
    <t>Total Energy(MJ)</t>
  </si>
  <si>
    <t>Total Cost(LKR Million)</t>
  </si>
  <si>
    <t>Total Carbon (Metric T)</t>
  </si>
  <si>
    <t>Weighted Energy</t>
  </si>
  <si>
    <t>Weighted Cost</t>
  </si>
  <si>
    <t>Weighted Co2</t>
  </si>
  <si>
    <t>S+ Best-Euclidean Distance</t>
  </si>
  <si>
    <t>S- Worst-Euclidean Distance</t>
  </si>
  <si>
    <t>Performance Score</t>
  </si>
  <si>
    <t>Rank</t>
  </si>
  <si>
    <t>Weighted Total Energy</t>
  </si>
  <si>
    <t>Weighted Capital Cost</t>
  </si>
  <si>
    <t>Weighted System Cost</t>
  </si>
  <si>
    <t>Weighted Embodied Co2</t>
  </si>
  <si>
    <t>Rotation Clockwise (Degrees)</t>
  </si>
  <si>
    <t>Operational Energy Reduction (Percentage)</t>
  </si>
  <si>
    <t>System Cost Reduction (Percentage)</t>
  </si>
  <si>
    <t>Economic, Sustainable Chart data</t>
  </si>
  <si>
    <t>Combination</t>
  </si>
  <si>
    <t>Total Energy (MJ) Variation</t>
  </si>
  <si>
    <t>Total Cost (LKR Millions) Variation</t>
  </si>
  <si>
    <t>Total Carbon Footprint (Metric Ton) Variation</t>
  </si>
  <si>
    <t>Performance Score Variation - Pro Economic</t>
  </si>
  <si>
    <t>Performance Score Variation - Sustainable Friendly</t>
  </si>
  <si>
    <t>Net-Zero</t>
  </si>
  <si>
    <t>Performance Score Variation - Net Zero</t>
  </si>
  <si>
    <t>Rotation Angle (Degrees - Clockwise)</t>
  </si>
  <si>
    <t>Operational Energy (kWh/year) Variation - Pro Economic</t>
  </si>
  <si>
    <t>Operational Energy (kWh/year) Variation - Sustainable Friendly</t>
  </si>
  <si>
    <t>Operational Energy (kWh/year) Variation - Net-Zero</t>
  </si>
  <si>
    <t>Pro Economic</t>
  </si>
  <si>
    <t>Sustainable Friendly</t>
  </si>
  <si>
    <t>Operational Energy Reduction (Percentage)2</t>
  </si>
  <si>
    <t>Operational Energy Reduction (Percentage)3</t>
  </si>
  <si>
    <t>Optimum Rotation Angle (Clockwise)</t>
  </si>
  <si>
    <t>Max Value</t>
  </si>
  <si>
    <t>Index</t>
  </si>
  <si>
    <t>Optimum Angle</t>
  </si>
  <si>
    <t>ANALYSIS RESULTS DASHBOARD</t>
  </si>
  <si>
    <t>Total energy, Total cost, Total carbon footprint variation with different material and system combinations</t>
  </si>
  <si>
    <t>Total Energy (MJ) variation with different material combinations</t>
  </si>
  <si>
    <t>Total Cost (LKR Million) variation with different material combinations</t>
  </si>
  <si>
    <t>Total CO2 (Metric Ton) variation with different material combinations</t>
  </si>
  <si>
    <t>Pro-Economic Scenario</t>
  </si>
  <si>
    <t>Optimum material combination</t>
  </si>
  <si>
    <t>Wall Material:</t>
  </si>
  <si>
    <t>Window Type:</t>
  </si>
  <si>
    <t>Door Type:</t>
  </si>
  <si>
    <t>Floor Material:</t>
  </si>
  <si>
    <t>Roof Material:</t>
  </si>
  <si>
    <t>A/C System Type:</t>
  </si>
  <si>
    <t>Optimization of orientation for above selected material combination</t>
  </si>
  <si>
    <t>Optimum Orientation (Degrees - Clockwise):</t>
  </si>
  <si>
    <t>Operational Energy Reduction (Percentage):</t>
  </si>
  <si>
    <t>Performance score variation with different material combinations</t>
  </si>
  <si>
    <t>Operational energy variation with rotation 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</si>
</sst>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Inconsolata"/>
    </font>
    <font>
      <sz val="8"/>
      <color theme="1"/>
      <name val="Arial"/>
      <family val="2"/>
    </font>
    <font>
      <sz val="8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sz val="11"/>
      <color theme="1"/>
      <name val="Montserrat"/>
    </font>
    <font>
      <b/>
      <u/>
      <sz val="11"/>
      <color theme="1"/>
      <name val="Montserrat"/>
    </font>
    <font>
      <sz val="11"/>
      <color theme="1"/>
      <name val="Montserrat"/>
    </font>
  </fonts>
  <fills count="2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4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0" fillId="0" borderId="15" xfId="0" applyBorder="1" applyAlignment="1">
      <alignment horizontal="center"/>
    </xf>
    <xf numFmtId="0" fontId="0" fillId="0" borderId="8" xfId="0" applyBorder="1"/>
    <xf numFmtId="0" fontId="3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0" fillId="0" borderId="8" xfId="0" applyBorder="1"/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10" fillId="12" borderId="42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4" borderId="53" xfId="0" applyFont="1" applyFill="1" applyBorder="1" applyAlignment="1">
      <alignment horizontal="center" vertical="center"/>
    </xf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2" borderId="15" xfId="0" applyFill="1" applyBorder="1"/>
    <xf numFmtId="0" fontId="1" fillId="22" borderId="15" xfId="0" applyFont="1" applyFill="1" applyBorder="1"/>
    <xf numFmtId="0" fontId="2" fillId="22" borderId="15" xfId="0" applyFont="1" applyFill="1" applyBorder="1"/>
    <xf numFmtId="0" fontId="2" fillId="22" borderId="16" xfId="0" applyFont="1" applyFill="1" applyBorder="1"/>
    <xf numFmtId="0" fontId="0" fillId="22" borderId="15" xfId="0" applyFill="1" applyBorder="1" applyAlignment="1">
      <alignment horizontal="center" vertical="center"/>
    </xf>
    <xf numFmtId="0" fontId="0" fillId="2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2" borderId="16" xfId="0" applyFont="1" applyFill="1" applyBorder="1"/>
    <xf numFmtId="0" fontId="4" fillId="23" borderId="0" xfId="0" applyFont="1" applyFill="1" applyAlignment="1">
      <alignment horizontal="center"/>
    </xf>
    <xf numFmtId="0" fontId="4" fillId="23" borderId="0" xfId="0" applyFont="1" applyFill="1"/>
    <xf numFmtId="0" fontId="4" fillId="23" borderId="21" xfId="0" applyFont="1" applyFill="1" applyBorder="1" applyAlignment="1">
      <alignment horizontal="center"/>
    </xf>
    <xf numFmtId="0" fontId="4" fillId="23" borderId="22" xfId="0" applyFont="1" applyFill="1" applyBorder="1" applyAlignment="1">
      <alignment horizontal="center"/>
    </xf>
    <xf numFmtId="0" fontId="4" fillId="23" borderId="23" xfId="0" applyFont="1" applyFill="1" applyBorder="1" applyAlignment="1">
      <alignment horizontal="center"/>
    </xf>
    <xf numFmtId="0" fontId="18" fillId="25" borderId="0" xfId="0" applyFont="1" applyFill="1" applyBorder="1" applyAlignment="1">
      <alignment horizontal="center" vertical="center"/>
    </xf>
    <xf numFmtId="0" fontId="18" fillId="25" borderId="33" xfId="0" applyFont="1" applyFill="1" applyBorder="1" applyAlignment="1">
      <alignment horizontal="center" vertical="center"/>
    </xf>
    <xf numFmtId="0" fontId="18" fillId="25" borderId="61" xfId="0" applyFont="1" applyFill="1" applyBorder="1" applyAlignment="1">
      <alignment horizontal="center" vertical="center"/>
    </xf>
    <xf numFmtId="0" fontId="18" fillId="25" borderId="62" xfId="0" applyFont="1" applyFill="1" applyBorder="1" applyAlignment="1">
      <alignment horizontal="center" vertical="center"/>
    </xf>
    <xf numFmtId="0" fontId="18" fillId="25" borderId="63" xfId="0" applyFont="1" applyFill="1" applyBorder="1" applyAlignment="1">
      <alignment horizontal="center" vertical="center"/>
    </xf>
    <xf numFmtId="0" fontId="18" fillId="25" borderId="65" xfId="0" applyFont="1" applyFill="1" applyBorder="1" applyAlignment="1">
      <alignment horizontal="center" vertical="center"/>
    </xf>
    <xf numFmtId="0" fontId="16" fillId="24" borderId="0" xfId="0" applyFont="1" applyFill="1" applyBorder="1" applyAlignment="1">
      <alignment horizontal="center" vertical="center"/>
    </xf>
    <xf numFmtId="0" fontId="16" fillId="24" borderId="63" xfId="0" applyFont="1" applyFill="1" applyBorder="1" applyAlignment="1">
      <alignment horizontal="center" vertical="center"/>
    </xf>
    <xf numFmtId="0" fontId="16" fillId="24" borderId="33" xfId="0" applyFont="1" applyFill="1" applyBorder="1" applyAlignment="1">
      <alignment horizontal="center" vertical="center"/>
    </xf>
    <xf numFmtId="0" fontId="16" fillId="24" borderId="62" xfId="0" applyFont="1" applyFill="1" applyBorder="1" applyAlignment="1">
      <alignment horizontal="center" vertical="center"/>
    </xf>
    <xf numFmtId="0" fontId="18" fillId="25" borderId="66" xfId="0" applyFont="1" applyFill="1" applyBorder="1" applyAlignment="1">
      <alignment horizontal="center" vertical="center"/>
    </xf>
    <xf numFmtId="0" fontId="16" fillId="24" borderId="60" xfId="0" applyFont="1" applyFill="1" applyBorder="1" applyAlignment="1">
      <alignment horizontal="center" vertical="center"/>
    </xf>
    <xf numFmtId="0" fontId="16" fillId="24" borderId="61" xfId="0" applyFont="1" applyFill="1" applyBorder="1" applyAlignment="1">
      <alignment horizontal="center" vertical="center"/>
    </xf>
    <xf numFmtId="0" fontId="16" fillId="24" borderId="64" xfId="0" applyFont="1" applyFill="1" applyBorder="1" applyAlignment="1">
      <alignment horizontal="center" vertical="center"/>
    </xf>
    <xf numFmtId="0" fontId="16" fillId="24" borderId="66" xfId="0" applyFont="1" applyFill="1" applyBorder="1" applyAlignment="1">
      <alignment horizontal="center" vertical="center"/>
    </xf>
    <xf numFmtId="0" fontId="16" fillId="24" borderId="65" xfId="0" applyFont="1" applyFill="1" applyBorder="1" applyAlignment="1">
      <alignment horizontal="center" vertical="center"/>
    </xf>
    <xf numFmtId="0" fontId="0" fillId="26" borderId="0" xfId="0" applyFill="1"/>
    <xf numFmtId="0" fontId="19" fillId="0" borderId="0" xfId="0" applyFont="1" applyFill="1" applyAlignment="1">
      <alignment horizontal="center"/>
    </xf>
    <xf numFmtId="0" fontId="0" fillId="27" borderId="61" xfId="0" applyFill="1" applyBorder="1"/>
    <xf numFmtId="0" fontId="0" fillId="27" borderId="0" xfId="0" applyFill="1"/>
    <xf numFmtId="0" fontId="17" fillId="27" borderId="0" xfId="0" applyFont="1" applyFill="1" applyAlignment="1">
      <alignment horizontal="center"/>
    </xf>
    <xf numFmtId="0" fontId="19" fillId="27" borderId="0" xfId="0" applyFont="1" applyFill="1" applyAlignment="1">
      <alignment horizontal="left"/>
    </xf>
    <xf numFmtId="0" fontId="19" fillId="27" borderId="16" xfId="0" applyFont="1" applyFill="1" applyBorder="1" applyAlignment="1">
      <alignment horizontal="left"/>
    </xf>
    <xf numFmtId="0" fontId="19" fillId="27" borderId="17" xfId="0" applyFont="1" applyFill="1" applyBorder="1" applyAlignment="1">
      <alignment horizontal="left"/>
    </xf>
    <xf numFmtId="0" fontId="19" fillId="27" borderId="20" xfId="0" applyFont="1" applyFill="1" applyBorder="1" applyAlignment="1">
      <alignment horizontal="left"/>
    </xf>
    <xf numFmtId="0" fontId="17" fillId="27" borderId="61" xfId="0" applyFont="1" applyFill="1" applyBorder="1" applyAlignment="1">
      <alignment horizontal="center"/>
    </xf>
    <xf numFmtId="0" fontId="17" fillId="26" borderId="0" xfId="0" applyFont="1" applyFill="1" applyAlignment="1">
      <alignment horizontal="center"/>
    </xf>
    <xf numFmtId="0" fontId="19" fillId="26" borderId="0" xfId="0" applyFont="1" applyFill="1" applyAlignment="1">
      <alignment horizontal="left"/>
    </xf>
    <xf numFmtId="0" fontId="0" fillId="26" borderId="61" xfId="0" applyFill="1" applyBorder="1"/>
    <xf numFmtId="0" fontId="17" fillId="26" borderId="61" xfId="0" applyFont="1" applyFill="1" applyBorder="1" applyAlignment="1">
      <alignment horizontal="center"/>
    </xf>
    <xf numFmtId="0" fontId="0" fillId="26" borderId="63" xfId="0" applyFill="1" applyBorder="1"/>
    <xf numFmtId="0" fontId="19" fillId="26" borderId="16" xfId="0" applyFont="1" applyFill="1" applyBorder="1" applyAlignment="1">
      <alignment horizontal="left"/>
    </xf>
    <xf numFmtId="0" fontId="19" fillId="26" borderId="17" xfId="0" applyFont="1" applyFill="1" applyBorder="1" applyAlignment="1">
      <alignment horizontal="left"/>
    </xf>
    <xf numFmtId="0" fontId="19" fillId="26" borderId="20" xfId="0" applyFont="1" applyFill="1" applyBorder="1" applyAlignment="1">
      <alignment horizontal="left"/>
    </xf>
    <xf numFmtId="0" fontId="0" fillId="26" borderId="0" xfId="0" applyFill="1" applyBorder="1"/>
    <xf numFmtId="0" fontId="19" fillId="26" borderId="0" xfId="0" applyFont="1" applyFill="1" applyAlignment="1"/>
    <xf numFmtId="0" fontId="19" fillId="0" borderId="0" xfId="0" applyFont="1" applyFill="1" applyBorder="1" applyAlignment="1">
      <alignment horizontal="center"/>
    </xf>
  </cellXfs>
  <cellStyles count="1">
    <cellStyle name="Normal" xfId="0" builtinId="0"/>
  </cellStyles>
  <dxfs count="96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209881081.79130456</c:v>
                </c:pt>
                <c:pt idx="1">
                  <c:v>209881081.79130456</c:v>
                </c:pt>
                <c:pt idx="2">
                  <c:v>209961706.40638381</c:v>
                </c:pt>
                <c:pt idx="3">
                  <c:v>209961706.40638381</c:v>
                </c:pt>
                <c:pt idx="4">
                  <c:v>209903849.49345756</c:v>
                </c:pt>
                <c:pt idx="5">
                  <c:v>210069312.86734039</c:v>
                </c:pt>
                <c:pt idx="6">
                  <c:v>209903849.49345756</c:v>
                </c:pt>
                <c:pt idx="7">
                  <c:v>209984474.10853684</c:v>
                </c:pt>
                <c:pt idx="8">
                  <c:v>210069312.86734039</c:v>
                </c:pt>
                <c:pt idx="9">
                  <c:v>210149937.48241967</c:v>
                </c:pt>
                <c:pt idx="10">
                  <c:v>209984474.10853684</c:v>
                </c:pt>
                <c:pt idx="11">
                  <c:v>210149937.48241967</c:v>
                </c:pt>
                <c:pt idx="12">
                  <c:v>210092080.56949338</c:v>
                </c:pt>
                <c:pt idx="13">
                  <c:v>210092080.56949338</c:v>
                </c:pt>
                <c:pt idx="14">
                  <c:v>210172705.18457264</c:v>
                </c:pt>
                <c:pt idx="15">
                  <c:v>209881081.79130456</c:v>
                </c:pt>
                <c:pt idx="16">
                  <c:v>210172705.18457264</c:v>
                </c:pt>
                <c:pt idx="17">
                  <c:v>209961706.40638381</c:v>
                </c:pt>
                <c:pt idx="18">
                  <c:v>209903849.49345756</c:v>
                </c:pt>
                <c:pt idx="19">
                  <c:v>210069312.86734039</c:v>
                </c:pt>
                <c:pt idx="20">
                  <c:v>209984474.10853684</c:v>
                </c:pt>
                <c:pt idx="21">
                  <c:v>210149937.48241967</c:v>
                </c:pt>
                <c:pt idx="22">
                  <c:v>210092080.56949338</c:v>
                </c:pt>
                <c:pt idx="23">
                  <c:v>210172705.18457264</c:v>
                </c:pt>
                <c:pt idx="24">
                  <c:v>212670353.78131595</c:v>
                </c:pt>
                <c:pt idx="25">
                  <c:v>212670353.78131595</c:v>
                </c:pt>
                <c:pt idx="26">
                  <c:v>212750978.39639521</c:v>
                </c:pt>
                <c:pt idx="27">
                  <c:v>212750978.39639521</c:v>
                </c:pt>
                <c:pt idx="28">
                  <c:v>212693121.48346895</c:v>
                </c:pt>
                <c:pt idx="29">
                  <c:v>212693121.48346895</c:v>
                </c:pt>
                <c:pt idx="30">
                  <c:v>212773746.0985482</c:v>
                </c:pt>
                <c:pt idx="31">
                  <c:v>212773746.0985482</c:v>
                </c:pt>
                <c:pt idx="32">
                  <c:v>213139539.8999415</c:v>
                </c:pt>
                <c:pt idx="33">
                  <c:v>212670353.78131595</c:v>
                </c:pt>
                <c:pt idx="34">
                  <c:v>213139539.8999415</c:v>
                </c:pt>
                <c:pt idx="35">
                  <c:v>212750978.39639521</c:v>
                </c:pt>
                <c:pt idx="36">
                  <c:v>213162307.6020945</c:v>
                </c:pt>
                <c:pt idx="37">
                  <c:v>212693121.48346895</c:v>
                </c:pt>
                <c:pt idx="38">
                  <c:v>213162307.6020945</c:v>
                </c:pt>
                <c:pt idx="39">
                  <c:v>213327770.9759773</c:v>
                </c:pt>
                <c:pt idx="40">
                  <c:v>212773746.0985482</c:v>
                </c:pt>
                <c:pt idx="41">
                  <c:v>213327770.9759773</c:v>
                </c:pt>
                <c:pt idx="42">
                  <c:v>213220164.51502082</c:v>
                </c:pt>
                <c:pt idx="43">
                  <c:v>213350538.67813036</c:v>
                </c:pt>
                <c:pt idx="44">
                  <c:v>213350538.67813036</c:v>
                </c:pt>
                <c:pt idx="45">
                  <c:v>213242932.21717381</c:v>
                </c:pt>
                <c:pt idx="46">
                  <c:v>213139539.8999415</c:v>
                </c:pt>
                <c:pt idx="47">
                  <c:v>213408395.59105662</c:v>
                </c:pt>
                <c:pt idx="48">
                  <c:v>213220164.51502082</c:v>
                </c:pt>
                <c:pt idx="49">
                  <c:v>213162307.6020945</c:v>
                </c:pt>
                <c:pt idx="50">
                  <c:v>213431163.29320958</c:v>
                </c:pt>
                <c:pt idx="51">
                  <c:v>213327770.9759773</c:v>
                </c:pt>
                <c:pt idx="52">
                  <c:v>213242932.21717381</c:v>
                </c:pt>
                <c:pt idx="53">
                  <c:v>213408395.59105662</c:v>
                </c:pt>
                <c:pt idx="54">
                  <c:v>213350538.67813036</c:v>
                </c:pt>
                <c:pt idx="55">
                  <c:v>213431163.29320958</c:v>
                </c:pt>
                <c:pt idx="56">
                  <c:v>213220164.51502082</c:v>
                </c:pt>
                <c:pt idx="57">
                  <c:v>213242932.21717381</c:v>
                </c:pt>
                <c:pt idx="58">
                  <c:v>213408395.59105662</c:v>
                </c:pt>
                <c:pt idx="59">
                  <c:v>213431163.29320958</c:v>
                </c:pt>
                <c:pt idx="60">
                  <c:v>215928811.88995287</c:v>
                </c:pt>
                <c:pt idx="61">
                  <c:v>215928811.88995287</c:v>
                </c:pt>
                <c:pt idx="62">
                  <c:v>216009436.50503215</c:v>
                </c:pt>
                <c:pt idx="63">
                  <c:v>216009436.50503215</c:v>
                </c:pt>
                <c:pt idx="64">
                  <c:v>215951579.5921059</c:v>
                </c:pt>
                <c:pt idx="65">
                  <c:v>215951579.5921059</c:v>
                </c:pt>
                <c:pt idx="66">
                  <c:v>216032204.20718515</c:v>
                </c:pt>
                <c:pt idx="67">
                  <c:v>216032204.20718515</c:v>
                </c:pt>
                <c:pt idx="68">
                  <c:v>215928811.88995287</c:v>
                </c:pt>
                <c:pt idx="69">
                  <c:v>216009436.50503215</c:v>
                </c:pt>
                <c:pt idx="70">
                  <c:v>215951579.5921059</c:v>
                </c:pt>
                <c:pt idx="71">
                  <c:v>216336592.53211403</c:v>
                </c:pt>
                <c:pt idx="72">
                  <c:v>216032204.20718515</c:v>
                </c:pt>
                <c:pt idx="73">
                  <c:v>216417217.14719328</c:v>
                </c:pt>
                <c:pt idx="74">
                  <c:v>216359360.23426706</c:v>
                </c:pt>
                <c:pt idx="75">
                  <c:v>216524823.60814989</c:v>
                </c:pt>
                <c:pt idx="76">
                  <c:v>216439984.84934634</c:v>
                </c:pt>
                <c:pt idx="77">
                  <c:v>216336592.53211403</c:v>
                </c:pt>
                <c:pt idx="78">
                  <c:v>216605448.22322914</c:v>
                </c:pt>
                <c:pt idx="79">
                  <c:v>216547591.31030285</c:v>
                </c:pt>
                <c:pt idx="80">
                  <c:v>216417217.14719328</c:v>
                </c:pt>
                <c:pt idx="81">
                  <c:v>216359360.23426706</c:v>
                </c:pt>
                <c:pt idx="82">
                  <c:v>216628215.92538217</c:v>
                </c:pt>
                <c:pt idx="83">
                  <c:v>216524823.60814989</c:v>
                </c:pt>
                <c:pt idx="84">
                  <c:v>216439984.84934634</c:v>
                </c:pt>
                <c:pt idx="85">
                  <c:v>216605448.22322914</c:v>
                </c:pt>
                <c:pt idx="86">
                  <c:v>216547591.31030285</c:v>
                </c:pt>
                <c:pt idx="87">
                  <c:v>216336592.53211403</c:v>
                </c:pt>
                <c:pt idx="88">
                  <c:v>216628215.92538217</c:v>
                </c:pt>
                <c:pt idx="89">
                  <c:v>216417217.14719328</c:v>
                </c:pt>
                <c:pt idx="90">
                  <c:v>216359360.23426706</c:v>
                </c:pt>
                <c:pt idx="91">
                  <c:v>216524823.60814989</c:v>
                </c:pt>
                <c:pt idx="92">
                  <c:v>216439984.84934634</c:v>
                </c:pt>
                <c:pt idx="93">
                  <c:v>216605448.22322914</c:v>
                </c:pt>
                <c:pt idx="94">
                  <c:v>216547591.31030285</c:v>
                </c:pt>
                <c:pt idx="95">
                  <c:v>216628215.92538217</c:v>
                </c:pt>
                <c:pt idx="96">
                  <c:v>219125864.52212551</c:v>
                </c:pt>
                <c:pt idx="97">
                  <c:v>219206489.13720468</c:v>
                </c:pt>
                <c:pt idx="98">
                  <c:v>219148632.22427851</c:v>
                </c:pt>
                <c:pt idx="99">
                  <c:v>219229256.8393577</c:v>
                </c:pt>
                <c:pt idx="100">
                  <c:v>219125864.52212551</c:v>
                </c:pt>
                <c:pt idx="101">
                  <c:v>219206489.13720468</c:v>
                </c:pt>
                <c:pt idx="102">
                  <c:v>219148632.22427851</c:v>
                </c:pt>
                <c:pt idx="103">
                  <c:v>219229256.8393577</c:v>
                </c:pt>
                <c:pt idx="104">
                  <c:v>219125864.52212551</c:v>
                </c:pt>
                <c:pt idx="105">
                  <c:v>219206489.13720468</c:v>
                </c:pt>
                <c:pt idx="106">
                  <c:v>219148632.22427851</c:v>
                </c:pt>
                <c:pt idx="107">
                  <c:v>219229256.8393577</c:v>
                </c:pt>
                <c:pt idx="108">
                  <c:v>220581200.13623542</c:v>
                </c:pt>
                <c:pt idx="109">
                  <c:v>220581200.13623542</c:v>
                </c:pt>
                <c:pt idx="110">
                  <c:v>220661824.7513147</c:v>
                </c:pt>
                <c:pt idx="111">
                  <c:v>220661824.7513147</c:v>
                </c:pt>
                <c:pt idx="112">
                  <c:v>220603967.83838844</c:v>
                </c:pt>
                <c:pt idx="113">
                  <c:v>220603967.83838844</c:v>
                </c:pt>
                <c:pt idx="114">
                  <c:v>220769431.21227127</c:v>
                </c:pt>
                <c:pt idx="115">
                  <c:v>220684592.45346773</c:v>
                </c:pt>
                <c:pt idx="116">
                  <c:v>220769431.21227127</c:v>
                </c:pt>
                <c:pt idx="117">
                  <c:v>220684592.45346773</c:v>
                </c:pt>
                <c:pt idx="118">
                  <c:v>220850055.8273505</c:v>
                </c:pt>
                <c:pt idx="119">
                  <c:v>220850055.8273505</c:v>
                </c:pt>
                <c:pt idx="120">
                  <c:v>220792198.9144243</c:v>
                </c:pt>
                <c:pt idx="121">
                  <c:v>220792198.9144243</c:v>
                </c:pt>
                <c:pt idx="122">
                  <c:v>220872823.52950355</c:v>
                </c:pt>
                <c:pt idx="123">
                  <c:v>220581200.13623542</c:v>
                </c:pt>
                <c:pt idx="124">
                  <c:v>220872823.52950355</c:v>
                </c:pt>
                <c:pt idx="125">
                  <c:v>220661824.7513147</c:v>
                </c:pt>
                <c:pt idx="126">
                  <c:v>220603967.83838844</c:v>
                </c:pt>
                <c:pt idx="127">
                  <c:v>220769431.21227127</c:v>
                </c:pt>
                <c:pt idx="128">
                  <c:v>220684592.45346773</c:v>
                </c:pt>
                <c:pt idx="129">
                  <c:v>220850055.8273505</c:v>
                </c:pt>
                <c:pt idx="130">
                  <c:v>220792198.9144243</c:v>
                </c:pt>
                <c:pt idx="131">
                  <c:v>220872823.52950355</c:v>
                </c:pt>
                <c:pt idx="132">
                  <c:v>223370472.12624684</c:v>
                </c:pt>
                <c:pt idx="133">
                  <c:v>223370472.12624684</c:v>
                </c:pt>
                <c:pt idx="134">
                  <c:v>223451096.74132606</c:v>
                </c:pt>
                <c:pt idx="135">
                  <c:v>223451096.74132606</c:v>
                </c:pt>
                <c:pt idx="136">
                  <c:v>223393239.82839987</c:v>
                </c:pt>
                <c:pt idx="137">
                  <c:v>223393239.82839987</c:v>
                </c:pt>
                <c:pt idx="138">
                  <c:v>223473864.44347912</c:v>
                </c:pt>
                <c:pt idx="139">
                  <c:v>223473864.44347912</c:v>
                </c:pt>
                <c:pt idx="140">
                  <c:v>223370472.12624684</c:v>
                </c:pt>
                <c:pt idx="141">
                  <c:v>223451096.74132606</c:v>
                </c:pt>
                <c:pt idx="142">
                  <c:v>223393239.82839987</c:v>
                </c:pt>
                <c:pt idx="143">
                  <c:v>223473864.44347912</c:v>
                </c:pt>
                <c:pt idx="144">
                  <c:v>227832237.67767566</c:v>
                </c:pt>
                <c:pt idx="145">
                  <c:v>227912862.29275492</c:v>
                </c:pt>
                <c:pt idx="146">
                  <c:v>227855005.37982866</c:v>
                </c:pt>
                <c:pt idx="147">
                  <c:v>228020468.75371146</c:v>
                </c:pt>
                <c:pt idx="148">
                  <c:v>227935629.99490792</c:v>
                </c:pt>
                <c:pt idx="149">
                  <c:v>227832237.67767566</c:v>
                </c:pt>
                <c:pt idx="150">
                  <c:v>228101093.36879078</c:v>
                </c:pt>
                <c:pt idx="151">
                  <c:v>228043236.45586446</c:v>
                </c:pt>
                <c:pt idx="152">
                  <c:v>227912862.29275492</c:v>
                </c:pt>
                <c:pt idx="153">
                  <c:v>227855005.37982866</c:v>
                </c:pt>
                <c:pt idx="154">
                  <c:v>228123861.07094377</c:v>
                </c:pt>
                <c:pt idx="155">
                  <c:v>228020468.75371146</c:v>
                </c:pt>
                <c:pt idx="156">
                  <c:v>227935629.99490792</c:v>
                </c:pt>
                <c:pt idx="157">
                  <c:v>228101093.36879078</c:v>
                </c:pt>
                <c:pt idx="158">
                  <c:v>228043236.45586446</c:v>
                </c:pt>
                <c:pt idx="159">
                  <c:v>228123861.07094377</c:v>
                </c:pt>
                <c:pt idx="160">
                  <c:v>227832237.67767566</c:v>
                </c:pt>
                <c:pt idx="161">
                  <c:v>227912862.29275492</c:v>
                </c:pt>
                <c:pt idx="162">
                  <c:v>227855005.37982866</c:v>
                </c:pt>
                <c:pt idx="163">
                  <c:v>228020468.75371146</c:v>
                </c:pt>
                <c:pt idx="164">
                  <c:v>227935629.99490792</c:v>
                </c:pt>
                <c:pt idx="165">
                  <c:v>229131958.20925334</c:v>
                </c:pt>
                <c:pt idx="166">
                  <c:v>228101093.36879078</c:v>
                </c:pt>
                <c:pt idx="167">
                  <c:v>229212582.82433265</c:v>
                </c:pt>
                <c:pt idx="168">
                  <c:v>228043236.45586446</c:v>
                </c:pt>
                <c:pt idx="169">
                  <c:v>229154725.91140637</c:v>
                </c:pt>
                <c:pt idx="170">
                  <c:v>228123861.07094377</c:v>
                </c:pt>
                <c:pt idx="171">
                  <c:v>229320189.2852892</c:v>
                </c:pt>
                <c:pt idx="172">
                  <c:v>229235350.52648562</c:v>
                </c:pt>
                <c:pt idx="173">
                  <c:v>229131958.20925334</c:v>
                </c:pt>
                <c:pt idx="174">
                  <c:v>229400813.90036851</c:v>
                </c:pt>
                <c:pt idx="175">
                  <c:v>229342956.98744223</c:v>
                </c:pt>
                <c:pt idx="176">
                  <c:v>229212582.82433265</c:v>
                </c:pt>
                <c:pt idx="177">
                  <c:v>229154725.91140637</c:v>
                </c:pt>
                <c:pt idx="178">
                  <c:v>229423581.60252148</c:v>
                </c:pt>
                <c:pt idx="179">
                  <c:v>229320189.2852892</c:v>
                </c:pt>
                <c:pt idx="180">
                  <c:v>229235350.52648562</c:v>
                </c:pt>
                <c:pt idx="181">
                  <c:v>229400813.90036851</c:v>
                </c:pt>
                <c:pt idx="182">
                  <c:v>229342956.98744223</c:v>
                </c:pt>
                <c:pt idx="183">
                  <c:v>229423581.60252148</c:v>
                </c:pt>
                <c:pt idx="184">
                  <c:v>229131958.20925334</c:v>
                </c:pt>
                <c:pt idx="185">
                  <c:v>229212582.82433265</c:v>
                </c:pt>
                <c:pt idx="186">
                  <c:v>229154725.91140637</c:v>
                </c:pt>
                <c:pt idx="187">
                  <c:v>229320189.2852892</c:v>
                </c:pt>
                <c:pt idx="188">
                  <c:v>229235350.52648562</c:v>
                </c:pt>
                <c:pt idx="189">
                  <c:v>229400813.90036851</c:v>
                </c:pt>
                <c:pt idx="190">
                  <c:v>229342956.98744223</c:v>
                </c:pt>
                <c:pt idx="191">
                  <c:v>229423581.60252148</c:v>
                </c:pt>
                <c:pt idx="192">
                  <c:v>230621509.66768706</c:v>
                </c:pt>
                <c:pt idx="193">
                  <c:v>230621509.66768706</c:v>
                </c:pt>
                <c:pt idx="194">
                  <c:v>230702134.28276631</c:v>
                </c:pt>
                <c:pt idx="195">
                  <c:v>230644277.36984012</c:v>
                </c:pt>
                <c:pt idx="196">
                  <c:v>230644277.36984012</c:v>
                </c:pt>
                <c:pt idx="197">
                  <c:v>230724901.98491928</c:v>
                </c:pt>
                <c:pt idx="198">
                  <c:v>230621509.66768706</c:v>
                </c:pt>
                <c:pt idx="199">
                  <c:v>230702134.28276631</c:v>
                </c:pt>
                <c:pt idx="200">
                  <c:v>230644277.36984012</c:v>
                </c:pt>
                <c:pt idx="201">
                  <c:v>231090695.78631264</c:v>
                </c:pt>
                <c:pt idx="202">
                  <c:v>230724901.98491928</c:v>
                </c:pt>
                <c:pt idx="203">
                  <c:v>231171320.4013918</c:v>
                </c:pt>
                <c:pt idx="204">
                  <c:v>231113463.48846561</c:v>
                </c:pt>
                <c:pt idx="205">
                  <c:v>231278926.86234844</c:v>
                </c:pt>
                <c:pt idx="206">
                  <c:v>231194088.1035448</c:v>
                </c:pt>
                <c:pt idx="207">
                  <c:v>231090695.78631264</c:v>
                </c:pt>
                <c:pt idx="208">
                  <c:v>231359551.47742769</c:v>
                </c:pt>
                <c:pt idx="209">
                  <c:v>231301694.56450143</c:v>
                </c:pt>
                <c:pt idx="210">
                  <c:v>231171320.4013918</c:v>
                </c:pt>
                <c:pt idx="211">
                  <c:v>230702134.28276631</c:v>
                </c:pt>
                <c:pt idx="212">
                  <c:v>231113463.48846561</c:v>
                </c:pt>
                <c:pt idx="213">
                  <c:v>231382319.17958072</c:v>
                </c:pt>
                <c:pt idx="214">
                  <c:v>231278926.86234844</c:v>
                </c:pt>
                <c:pt idx="215">
                  <c:v>231194088.1035448</c:v>
                </c:pt>
                <c:pt idx="216">
                  <c:v>230724901.98491928</c:v>
                </c:pt>
                <c:pt idx="217">
                  <c:v>231921230.19926482</c:v>
                </c:pt>
                <c:pt idx="218">
                  <c:v>231359551.47742769</c:v>
                </c:pt>
                <c:pt idx="219">
                  <c:v>232001854.81434402</c:v>
                </c:pt>
                <c:pt idx="220">
                  <c:v>231301694.56450143</c:v>
                </c:pt>
                <c:pt idx="221">
                  <c:v>231943997.90141782</c:v>
                </c:pt>
                <c:pt idx="222">
                  <c:v>231382319.17958072</c:v>
                </c:pt>
                <c:pt idx="223">
                  <c:v>231090695.78631264</c:v>
                </c:pt>
                <c:pt idx="224">
                  <c:v>232024622.51649705</c:v>
                </c:pt>
                <c:pt idx="225">
                  <c:v>231921230.19926482</c:v>
                </c:pt>
                <c:pt idx="226">
                  <c:v>231171320.4013918</c:v>
                </c:pt>
                <c:pt idx="227">
                  <c:v>232001854.81434402</c:v>
                </c:pt>
                <c:pt idx="228">
                  <c:v>231113463.48846561</c:v>
                </c:pt>
                <c:pt idx="229">
                  <c:v>231943997.90141782</c:v>
                </c:pt>
                <c:pt idx="230">
                  <c:v>231278926.86234844</c:v>
                </c:pt>
                <c:pt idx="231">
                  <c:v>231194088.1035448</c:v>
                </c:pt>
                <c:pt idx="232">
                  <c:v>232024622.51649705</c:v>
                </c:pt>
                <c:pt idx="233">
                  <c:v>231359551.47742769</c:v>
                </c:pt>
                <c:pt idx="234">
                  <c:v>231301694.56450143</c:v>
                </c:pt>
                <c:pt idx="235">
                  <c:v>231382319.17958072</c:v>
                </c:pt>
                <c:pt idx="236">
                  <c:v>231921230.19926482</c:v>
                </c:pt>
                <c:pt idx="237">
                  <c:v>232001854.81434402</c:v>
                </c:pt>
                <c:pt idx="238">
                  <c:v>231943997.90141782</c:v>
                </c:pt>
                <c:pt idx="239">
                  <c:v>232024622.51649705</c:v>
                </c:pt>
                <c:pt idx="240">
                  <c:v>233879967.77632403</c:v>
                </c:pt>
                <c:pt idx="241">
                  <c:v>233960592.39140326</c:v>
                </c:pt>
                <c:pt idx="242">
                  <c:v>233902735.47847706</c:v>
                </c:pt>
                <c:pt idx="243">
                  <c:v>233983360.09355626</c:v>
                </c:pt>
                <c:pt idx="244">
                  <c:v>233879967.77632403</c:v>
                </c:pt>
                <c:pt idx="245">
                  <c:v>233960592.39140326</c:v>
                </c:pt>
                <c:pt idx="246">
                  <c:v>233902735.47847706</c:v>
                </c:pt>
                <c:pt idx="247">
                  <c:v>233983360.09355626</c:v>
                </c:pt>
                <c:pt idx="248">
                  <c:v>234287748.41848516</c:v>
                </c:pt>
                <c:pt idx="249">
                  <c:v>234287748.41848516</c:v>
                </c:pt>
                <c:pt idx="250">
                  <c:v>233879967.77632403</c:v>
                </c:pt>
                <c:pt idx="251">
                  <c:v>234368373.03356445</c:v>
                </c:pt>
                <c:pt idx="252">
                  <c:v>234368373.03356445</c:v>
                </c:pt>
                <c:pt idx="253">
                  <c:v>233960592.39140326</c:v>
                </c:pt>
                <c:pt idx="254">
                  <c:v>234310516.12063822</c:v>
                </c:pt>
                <c:pt idx="255">
                  <c:v>234475979.49452102</c:v>
                </c:pt>
                <c:pt idx="256">
                  <c:v>234310516.12063822</c:v>
                </c:pt>
                <c:pt idx="257">
                  <c:v>233902735.47847706</c:v>
                </c:pt>
                <c:pt idx="258">
                  <c:v>234391140.73571742</c:v>
                </c:pt>
                <c:pt idx="259">
                  <c:v>234475979.49452102</c:v>
                </c:pt>
                <c:pt idx="260">
                  <c:v>234556604.10960025</c:v>
                </c:pt>
                <c:pt idx="261">
                  <c:v>234391140.73571742</c:v>
                </c:pt>
                <c:pt idx="262">
                  <c:v>233983360.09355626</c:v>
                </c:pt>
                <c:pt idx="263">
                  <c:v>234556604.10960025</c:v>
                </c:pt>
                <c:pt idx="264">
                  <c:v>234498747.19667402</c:v>
                </c:pt>
                <c:pt idx="265">
                  <c:v>234498747.19667402</c:v>
                </c:pt>
                <c:pt idx="266">
                  <c:v>234579371.8117533</c:v>
                </c:pt>
                <c:pt idx="267">
                  <c:v>234579371.8117533</c:v>
                </c:pt>
                <c:pt idx="268">
                  <c:v>234287748.41848516</c:v>
                </c:pt>
                <c:pt idx="269">
                  <c:v>234368373.03356445</c:v>
                </c:pt>
                <c:pt idx="270">
                  <c:v>234310516.12063822</c:v>
                </c:pt>
                <c:pt idx="271">
                  <c:v>234475979.49452102</c:v>
                </c:pt>
                <c:pt idx="272">
                  <c:v>234391140.73571742</c:v>
                </c:pt>
                <c:pt idx="273">
                  <c:v>234556604.10960025</c:v>
                </c:pt>
                <c:pt idx="274">
                  <c:v>234498747.19667402</c:v>
                </c:pt>
                <c:pt idx="275">
                  <c:v>234579371.8117533</c:v>
                </c:pt>
                <c:pt idx="276">
                  <c:v>237077020.40849656</c:v>
                </c:pt>
                <c:pt idx="277">
                  <c:v>237077020.40849656</c:v>
                </c:pt>
                <c:pt idx="278">
                  <c:v>237157645.02357587</c:v>
                </c:pt>
                <c:pt idx="279">
                  <c:v>237157645.02357587</c:v>
                </c:pt>
                <c:pt idx="280">
                  <c:v>237099788.11064956</c:v>
                </c:pt>
                <c:pt idx="281">
                  <c:v>237099788.11064956</c:v>
                </c:pt>
                <c:pt idx="282">
                  <c:v>237180412.72572884</c:v>
                </c:pt>
                <c:pt idx="283">
                  <c:v>237180412.72572884</c:v>
                </c:pt>
                <c:pt idx="284">
                  <c:v>237077020.40849656</c:v>
                </c:pt>
                <c:pt idx="285">
                  <c:v>237157645.02357587</c:v>
                </c:pt>
                <c:pt idx="286">
                  <c:v>237099788.11064956</c:v>
                </c:pt>
                <c:pt idx="287">
                  <c:v>237180412.72572884</c:v>
                </c:pt>
                <c:pt idx="288">
                  <c:v>238532356.02260655</c:v>
                </c:pt>
                <c:pt idx="289">
                  <c:v>238612980.63768578</c:v>
                </c:pt>
                <c:pt idx="290">
                  <c:v>238555123.72475952</c:v>
                </c:pt>
                <c:pt idx="291">
                  <c:v>238720587.09864238</c:v>
                </c:pt>
                <c:pt idx="292">
                  <c:v>238635748.33983886</c:v>
                </c:pt>
                <c:pt idx="293">
                  <c:v>238532356.02260655</c:v>
                </c:pt>
                <c:pt idx="294">
                  <c:v>238801211.71372163</c:v>
                </c:pt>
                <c:pt idx="295">
                  <c:v>238743354.80079532</c:v>
                </c:pt>
                <c:pt idx="296">
                  <c:v>238612980.63768578</c:v>
                </c:pt>
                <c:pt idx="297">
                  <c:v>238555123.72475952</c:v>
                </c:pt>
                <c:pt idx="298">
                  <c:v>238823979.41587463</c:v>
                </c:pt>
                <c:pt idx="299">
                  <c:v>238720587.09864238</c:v>
                </c:pt>
                <c:pt idx="300">
                  <c:v>238635748.33983886</c:v>
                </c:pt>
                <c:pt idx="301">
                  <c:v>238801211.71372163</c:v>
                </c:pt>
                <c:pt idx="302">
                  <c:v>238743354.80079532</c:v>
                </c:pt>
                <c:pt idx="303">
                  <c:v>238823979.41587463</c:v>
                </c:pt>
                <c:pt idx="304">
                  <c:v>238532356.02260655</c:v>
                </c:pt>
                <c:pt idx="305">
                  <c:v>238612980.63768578</c:v>
                </c:pt>
                <c:pt idx="306">
                  <c:v>238555123.72475952</c:v>
                </c:pt>
                <c:pt idx="307">
                  <c:v>238720587.09864238</c:v>
                </c:pt>
                <c:pt idx="308">
                  <c:v>238635748.33983886</c:v>
                </c:pt>
                <c:pt idx="309">
                  <c:v>238801211.71372163</c:v>
                </c:pt>
                <c:pt idx="310">
                  <c:v>238743354.80079532</c:v>
                </c:pt>
                <c:pt idx="311">
                  <c:v>238823979.41587463</c:v>
                </c:pt>
                <c:pt idx="312">
                  <c:v>241321628.01261801</c:v>
                </c:pt>
                <c:pt idx="313">
                  <c:v>241402252.62769726</c:v>
                </c:pt>
                <c:pt idx="314">
                  <c:v>241344395.71477097</c:v>
                </c:pt>
                <c:pt idx="315">
                  <c:v>242056475.32049227</c:v>
                </c:pt>
                <c:pt idx="316">
                  <c:v>241425020.3298502</c:v>
                </c:pt>
                <c:pt idx="317">
                  <c:v>241321628.01261801</c:v>
                </c:pt>
                <c:pt idx="318">
                  <c:v>241402252.62769726</c:v>
                </c:pt>
                <c:pt idx="319">
                  <c:v>242244706.39652807</c:v>
                </c:pt>
                <c:pt idx="320">
                  <c:v>241344395.71477097</c:v>
                </c:pt>
                <c:pt idx="321">
                  <c:v>242244706.39652807</c:v>
                </c:pt>
                <c:pt idx="322">
                  <c:v>242137099.93557149</c:v>
                </c:pt>
                <c:pt idx="323">
                  <c:v>241425020.3298502</c:v>
                </c:pt>
                <c:pt idx="324">
                  <c:v>242079243.02264521</c:v>
                </c:pt>
                <c:pt idx="325">
                  <c:v>242159867.63772449</c:v>
                </c:pt>
                <c:pt idx="326">
                  <c:v>242056475.32049227</c:v>
                </c:pt>
                <c:pt idx="327">
                  <c:v>242325331.01160732</c:v>
                </c:pt>
                <c:pt idx="328">
                  <c:v>242267474.09868103</c:v>
                </c:pt>
                <c:pt idx="329">
                  <c:v>242137099.93557149</c:v>
                </c:pt>
                <c:pt idx="330">
                  <c:v>241321628.01261801</c:v>
                </c:pt>
                <c:pt idx="331">
                  <c:v>242079243.02264521</c:v>
                </c:pt>
                <c:pt idx="332">
                  <c:v>242348098.71376032</c:v>
                </c:pt>
                <c:pt idx="333">
                  <c:v>241402252.62769726</c:v>
                </c:pt>
                <c:pt idx="334">
                  <c:v>242244706.39652807</c:v>
                </c:pt>
                <c:pt idx="335">
                  <c:v>242159867.63772449</c:v>
                </c:pt>
                <c:pt idx="336">
                  <c:v>241344395.71477097</c:v>
                </c:pt>
                <c:pt idx="337">
                  <c:v>242325331.01160732</c:v>
                </c:pt>
                <c:pt idx="338">
                  <c:v>241425020.3298502</c:v>
                </c:pt>
                <c:pt idx="339">
                  <c:v>242267474.09868103</c:v>
                </c:pt>
                <c:pt idx="340">
                  <c:v>242348098.71376032</c:v>
                </c:pt>
                <c:pt idx="341">
                  <c:v>242056475.32049227</c:v>
                </c:pt>
                <c:pt idx="342">
                  <c:v>242137099.93557149</c:v>
                </c:pt>
                <c:pt idx="343">
                  <c:v>242079243.02264521</c:v>
                </c:pt>
                <c:pt idx="344">
                  <c:v>242159867.63772449</c:v>
                </c:pt>
                <c:pt idx="345">
                  <c:v>242325331.01160732</c:v>
                </c:pt>
                <c:pt idx="346">
                  <c:v>242267474.09868103</c:v>
                </c:pt>
                <c:pt idx="347">
                  <c:v>242348098.71376032</c:v>
                </c:pt>
                <c:pt idx="348">
                  <c:v>244845747.3105036</c:v>
                </c:pt>
                <c:pt idx="349">
                  <c:v>244845747.3105036</c:v>
                </c:pt>
                <c:pt idx="350">
                  <c:v>244926371.92558286</c:v>
                </c:pt>
                <c:pt idx="351">
                  <c:v>244926371.92558286</c:v>
                </c:pt>
                <c:pt idx="352">
                  <c:v>244868515.01265666</c:v>
                </c:pt>
                <c:pt idx="353">
                  <c:v>244868515.01265666</c:v>
                </c:pt>
                <c:pt idx="354">
                  <c:v>244949139.62773588</c:v>
                </c:pt>
                <c:pt idx="355">
                  <c:v>244949139.62773588</c:v>
                </c:pt>
                <c:pt idx="356">
                  <c:v>244845747.3105036</c:v>
                </c:pt>
                <c:pt idx="357">
                  <c:v>244926371.92558286</c:v>
                </c:pt>
                <c:pt idx="358">
                  <c:v>244868515.01265666</c:v>
                </c:pt>
                <c:pt idx="359">
                  <c:v>245314933.42912915</c:v>
                </c:pt>
                <c:pt idx="360">
                  <c:v>244949139.62773588</c:v>
                </c:pt>
                <c:pt idx="361">
                  <c:v>245395558.04420847</c:v>
                </c:pt>
                <c:pt idx="362">
                  <c:v>245337701.13128212</c:v>
                </c:pt>
                <c:pt idx="363">
                  <c:v>245503164.50516501</c:v>
                </c:pt>
                <c:pt idx="364">
                  <c:v>245418325.7463614</c:v>
                </c:pt>
                <c:pt idx="365">
                  <c:v>245314933.42912915</c:v>
                </c:pt>
                <c:pt idx="366">
                  <c:v>245583789.12024423</c:v>
                </c:pt>
                <c:pt idx="367">
                  <c:v>245525932.20731795</c:v>
                </c:pt>
                <c:pt idx="368">
                  <c:v>245395558.04420847</c:v>
                </c:pt>
                <c:pt idx="369">
                  <c:v>245337701.13128212</c:v>
                </c:pt>
                <c:pt idx="370">
                  <c:v>245606556.82239726</c:v>
                </c:pt>
                <c:pt idx="371">
                  <c:v>245503164.50516501</c:v>
                </c:pt>
                <c:pt idx="372">
                  <c:v>245418325.7463614</c:v>
                </c:pt>
                <c:pt idx="373">
                  <c:v>245583789.12024423</c:v>
                </c:pt>
                <c:pt idx="374">
                  <c:v>245525932.20731795</c:v>
                </c:pt>
                <c:pt idx="375">
                  <c:v>245606556.82239726</c:v>
                </c:pt>
                <c:pt idx="376">
                  <c:v>245314933.42912915</c:v>
                </c:pt>
                <c:pt idx="377">
                  <c:v>245395558.04420847</c:v>
                </c:pt>
                <c:pt idx="378">
                  <c:v>245337701.13128212</c:v>
                </c:pt>
                <c:pt idx="379">
                  <c:v>245503164.50516501</c:v>
                </c:pt>
                <c:pt idx="380">
                  <c:v>245418325.7463614</c:v>
                </c:pt>
                <c:pt idx="381">
                  <c:v>245583789.12024423</c:v>
                </c:pt>
                <c:pt idx="382">
                  <c:v>245525932.20731795</c:v>
                </c:pt>
                <c:pt idx="383">
                  <c:v>245606556.82239726</c:v>
                </c:pt>
                <c:pt idx="384">
                  <c:v>248104205.41914055</c:v>
                </c:pt>
                <c:pt idx="385">
                  <c:v>247083114.09562451</c:v>
                </c:pt>
                <c:pt idx="386">
                  <c:v>247083114.09562451</c:v>
                </c:pt>
                <c:pt idx="387">
                  <c:v>248184830.03421977</c:v>
                </c:pt>
                <c:pt idx="388">
                  <c:v>247163738.71070373</c:v>
                </c:pt>
                <c:pt idx="389">
                  <c:v>248126973.12129357</c:v>
                </c:pt>
                <c:pt idx="390">
                  <c:v>247163738.71070373</c:v>
                </c:pt>
                <c:pt idx="391">
                  <c:v>247105881.79777753</c:v>
                </c:pt>
                <c:pt idx="392">
                  <c:v>247271345.1716603</c:v>
                </c:pt>
                <c:pt idx="393">
                  <c:v>247105881.79777753</c:v>
                </c:pt>
                <c:pt idx="394">
                  <c:v>248207597.7363728</c:v>
                </c:pt>
                <c:pt idx="395">
                  <c:v>247186506.41285673</c:v>
                </c:pt>
                <c:pt idx="396">
                  <c:v>247271345.1716603</c:v>
                </c:pt>
                <c:pt idx="397">
                  <c:v>248104205.41914055</c:v>
                </c:pt>
                <c:pt idx="398">
                  <c:v>247351969.78673962</c:v>
                </c:pt>
                <c:pt idx="399">
                  <c:v>247186506.41285673</c:v>
                </c:pt>
                <c:pt idx="400">
                  <c:v>247351969.78673962</c:v>
                </c:pt>
                <c:pt idx="401">
                  <c:v>247294112.87381333</c:v>
                </c:pt>
                <c:pt idx="402">
                  <c:v>248184830.03421977</c:v>
                </c:pt>
                <c:pt idx="403">
                  <c:v>247294112.87381333</c:v>
                </c:pt>
                <c:pt idx="404">
                  <c:v>248126973.12129357</c:v>
                </c:pt>
                <c:pt idx="405">
                  <c:v>247374737.48889259</c:v>
                </c:pt>
                <c:pt idx="406">
                  <c:v>247374737.48889259</c:v>
                </c:pt>
                <c:pt idx="407">
                  <c:v>248207597.7363728</c:v>
                </c:pt>
                <c:pt idx="408">
                  <c:v>247083114.09562451</c:v>
                </c:pt>
                <c:pt idx="409">
                  <c:v>247163738.71070373</c:v>
                </c:pt>
                <c:pt idx="410">
                  <c:v>248511986.06130171</c:v>
                </c:pt>
                <c:pt idx="411">
                  <c:v>247105881.79777753</c:v>
                </c:pt>
                <c:pt idx="412">
                  <c:v>248511986.06130171</c:v>
                </c:pt>
                <c:pt idx="413">
                  <c:v>248104205.41914055</c:v>
                </c:pt>
                <c:pt idx="414">
                  <c:v>248592610.67638093</c:v>
                </c:pt>
                <c:pt idx="415">
                  <c:v>247271345.1716603</c:v>
                </c:pt>
                <c:pt idx="416">
                  <c:v>247186506.41285673</c:v>
                </c:pt>
                <c:pt idx="417">
                  <c:v>248592610.67638093</c:v>
                </c:pt>
                <c:pt idx="418">
                  <c:v>248184830.03421977</c:v>
                </c:pt>
                <c:pt idx="419">
                  <c:v>248534753.76345468</c:v>
                </c:pt>
                <c:pt idx="420">
                  <c:v>247351969.78673962</c:v>
                </c:pt>
                <c:pt idx="421">
                  <c:v>248700217.13733754</c:v>
                </c:pt>
                <c:pt idx="422">
                  <c:v>248534753.76345468</c:v>
                </c:pt>
                <c:pt idx="423">
                  <c:v>248126973.12129357</c:v>
                </c:pt>
                <c:pt idx="424">
                  <c:v>248615378.3785339</c:v>
                </c:pt>
                <c:pt idx="425">
                  <c:v>247294112.87381333</c:v>
                </c:pt>
                <c:pt idx="426">
                  <c:v>248700217.13733754</c:v>
                </c:pt>
                <c:pt idx="427">
                  <c:v>248780841.75241676</c:v>
                </c:pt>
                <c:pt idx="428">
                  <c:v>248615378.3785339</c:v>
                </c:pt>
                <c:pt idx="429">
                  <c:v>248207597.7363728</c:v>
                </c:pt>
                <c:pt idx="430">
                  <c:v>247374737.48889259</c:v>
                </c:pt>
                <c:pt idx="431">
                  <c:v>248780841.75241676</c:v>
                </c:pt>
                <c:pt idx="432">
                  <c:v>248722984.8394905</c:v>
                </c:pt>
                <c:pt idx="433">
                  <c:v>248722984.8394905</c:v>
                </c:pt>
                <c:pt idx="434">
                  <c:v>248803609.45456979</c:v>
                </c:pt>
                <c:pt idx="435">
                  <c:v>248803609.45456979</c:v>
                </c:pt>
                <c:pt idx="436">
                  <c:v>248511986.06130171</c:v>
                </c:pt>
                <c:pt idx="437">
                  <c:v>248592610.67638093</c:v>
                </c:pt>
                <c:pt idx="438">
                  <c:v>248534753.76345468</c:v>
                </c:pt>
                <c:pt idx="439">
                  <c:v>248700217.13733754</c:v>
                </c:pt>
                <c:pt idx="440">
                  <c:v>248615378.3785339</c:v>
                </c:pt>
                <c:pt idx="441">
                  <c:v>248780841.75241676</c:v>
                </c:pt>
                <c:pt idx="442">
                  <c:v>248722984.8394905</c:v>
                </c:pt>
                <c:pt idx="443">
                  <c:v>248803609.45456979</c:v>
                </c:pt>
                <c:pt idx="444">
                  <c:v>249872386.08563587</c:v>
                </c:pt>
                <c:pt idx="445">
                  <c:v>249872386.08563587</c:v>
                </c:pt>
                <c:pt idx="446">
                  <c:v>249953010.70071509</c:v>
                </c:pt>
                <c:pt idx="447">
                  <c:v>249953010.70071509</c:v>
                </c:pt>
                <c:pt idx="448">
                  <c:v>249895153.78778887</c:v>
                </c:pt>
                <c:pt idx="449">
                  <c:v>249895153.78778887</c:v>
                </c:pt>
                <c:pt idx="450">
                  <c:v>249975778.40286812</c:v>
                </c:pt>
                <c:pt idx="451">
                  <c:v>249975778.40286812</c:v>
                </c:pt>
                <c:pt idx="452">
                  <c:v>249872386.08563587</c:v>
                </c:pt>
                <c:pt idx="453">
                  <c:v>249953010.70071509</c:v>
                </c:pt>
                <c:pt idx="454">
                  <c:v>251301258.0513131</c:v>
                </c:pt>
                <c:pt idx="455">
                  <c:v>249895153.78778887</c:v>
                </c:pt>
                <c:pt idx="456">
                  <c:v>251301258.0513131</c:v>
                </c:pt>
                <c:pt idx="457">
                  <c:v>251381882.66639233</c:v>
                </c:pt>
                <c:pt idx="458">
                  <c:v>249975778.40286812</c:v>
                </c:pt>
                <c:pt idx="459">
                  <c:v>251381882.66639233</c:v>
                </c:pt>
                <c:pt idx="460">
                  <c:v>251324025.75346613</c:v>
                </c:pt>
                <c:pt idx="461">
                  <c:v>251324025.75346613</c:v>
                </c:pt>
                <c:pt idx="462">
                  <c:v>251404650.36854541</c:v>
                </c:pt>
                <c:pt idx="463">
                  <c:v>251404650.36854541</c:v>
                </c:pt>
                <c:pt idx="464">
                  <c:v>251301258.0513131</c:v>
                </c:pt>
                <c:pt idx="465">
                  <c:v>251381882.66639233</c:v>
                </c:pt>
                <c:pt idx="466">
                  <c:v>251324025.75346613</c:v>
                </c:pt>
                <c:pt idx="467">
                  <c:v>251404650.36854541</c:v>
                </c:pt>
                <c:pt idx="468">
                  <c:v>252756593.66542307</c:v>
                </c:pt>
                <c:pt idx="469">
                  <c:v>252837218.28050235</c:v>
                </c:pt>
                <c:pt idx="470">
                  <c:v>252779361.36757609</c:v>
                </c:pt>
                <c:pt idx="471">
                  <c:v>252944824.74145895</c:v>
                </c:pt>
                <c:pt idx="472">
                  <c:v>252859985.98265538</c:v>
                </c:pt>
                <c:pt idx="473">
                  <c:v>252756593.66542307</c:v>
                </c:pt>
                <c:pt idx="474">
                  <c:v>253025449.35653818</c:v>
                </c:pt>
                <c:pt idx="475">
                  <c:v>252967592.44361189</c:v>
                </c:pt>
                <c:pt idx="476">
                  <c:v>252837218.28050235</c:v>
                </c:pt>
                <c:pt idx="477">
                  <c:v>252779361.36757609</c:v>
                </c:pt>
                <c:pt idx="478">
                  <c:v>253048217.0586912</c:v>
                </c:pt>
                <c:pt idx="479">
                  <c:v>252944824.74145895</c:v>
                </c:pt>
                <c:pt idx="480">
                  <c:v>252859985.98265538</c:v>
                </c:pt>
                <c:pt idx="481">
                  <c:v>253025449.35653818</c:v>
                </c:pt>
                <c:pt idx="482">
                  <c:v>252967592.44361189</c:v>
                </c:pt>
                <c:pt idx="483">
                  <c:v>253048217.0586912</c:v>
                </c:pt>
                <c:pt idx="484">
                  <c:v>252756593.66542307</c:v>
                </c:pt>
                <c:pt idx="485">
                  <c:v>252837218.28050235</c:v>
                </c:pt>
                <c:pt idx="486">
                  <c:v>252779361.36757609</c:v>
                </c:pt>
                <c:pt idx="487">
                  <c:v>252944824.74145895</c:v>
                </c:pt>
                <c:pt idx="488">
                  <c:v>252859985.98265538</c:v>
                </c:pt>
                <c:pt idx="489">
                  <c:v>253025449.35653818</c:v>
                </c:pt>
                <c:pt idx="490">
                  <c:v>252967592.44361189</c:v>
                </c:pt>
                <c:pt idx="491">
                  <c:v>253048217.0586912</c:v>
                </c:pt>
                <c:pt idx="492">
                  <c:v>255545865.65543449</c:v>
                </c:pt>
                <c:pt idx="493">
                  <c:v>255626490.27051377</c:v>
                </c:pt>
                <c:pt idx="494">
                  <c:v>255568633.35758746</c:v>
                </c:pt>
                <c:pt idx="495">
                  <c:v>255649257.97266674</c:v>
                </c:pt>
                <c:pt idx="496">
                  <c:v>255545865.65543449</c:v>
                </c:pt>
                <c:pt idx="497">
                  <c:v>255626490.27051377</c:v>
                </c:pt>
                <c:pt idx="498">
                  <c:v>255568633.35758746</c:v>
                </c:pt>
                <c:pt idx="499">
                  <c:v>255649257.97266674</c:v>
                </c:pt>
                <c:pt idx="500">
                  <c:v>255545865.65543449</c:v>
                </c:pt>
                <c:pt idx="501">
                  <c:v>255626490.27051377</c:v>
                </c:pt>
                <c:pt idx="502">
                  <c:v>255568633.35758746</c:v>
                </c:pt>
                <c:pt idx="503">
                  <c:v>255649257.97266674</c:v>
                </c:pt>
                <c:pt idx="504">
                  <c:v>261307351.73844099</c:v>
                </c:pt>
                <c:pt idx="505">
                  <c:v>261307351.73844099</c:v>
                </c:pt>
                <c:pt idx="506">
                  <c:v>261387976.35352027</c:v>
                </c:pt>
                <c:pt idx="507">
                  <c:v>261387976.35352027</c:v>
                </c:pt>
                <c:pt idx="508">
                  <c:v>261330119.44059405</c:v>
                </c:pt>
                <c:pt idx="509">
                  <c:v>261495582.81447688</c:v>
                </c:pt>
                <c:pt idx="510">
                  <c:v>261330119.44059405</c:v>
                </c:pt>
                <c:pt idx="511">
                  <c:v>261410744.05567327</c:v>
                </c:pt>
                <c:pt idx="512">
                  <c:v>261495582.81447688</c:v>
                </c:pt>
                <c:pt idx="513">
                  <c:v>261576207.42955622</c:v>
                </c:pt>
                <c:pt idx="514">
                  <c:v>261410744.05567327</c:v>
                </c:pt>
                <c:pt idx="515">
                  <c:v>261576207.42955622</c:v>
                </c:pt>
                <c:pt idx="516">
                  <c:v>261518350.5166299</c:v>
                </c:pt>
                <c:pt idx="517">
                  <c:v>261518350.5166299</c:v>
                </c:pt>
                <c:pt idx="518">
                  <c:v>261598975.13170913</c:v>
                </c:pt>
                <c:pt idx="519">
                  <c:v>261598975.13170913</c:v>
                </c:pt>
                <c:pt idx="520">
                  <c:v>261307351.73844099</c:v>
                </c:pt>
                <c:pt idx="521">
                  <c:v>261387976.35352027</c:v>
                </c:pt>
                <c:pt idx="522">
                  <c:v>261330119.44059405</c:v>
                </c:pt>
                <c:pt idx="523">
                  <c:v>261495582.81447688</c:v>
                </c:pt>
                <c:pt idx="524">
                  <c:v>261410744.05567327</c:v>
                </c:pt>
                <c:pt idx="525">
                  <c:v>261576207.42955622</c:v>
                </c:pt>
                <c:pt idx="526">
                  <c:v>261518350.5166299</c:v>
                </c:pt>
                <c:pt idx="527">
                  <c:v>261598975.13170913</c:v>
                </c:pt>
                <c:pt idx="528">
                  <c:v>264096623.72845244</c:v>
                </c:pt>
                <c:pt idx="529">
                  <c:v>264096623.72845244</c:v>
                </c:pt>
                <c:pt idx="530">
                  <c:v>264177248.34353173</c:v>
                </c:pt>
                <c:pt idx="531">
                  <c:v>264177248.34353173</c:v>
                </c:pt>
                <c:pt idx="532">
                  <c:v>264119391.43060547</c:v>
                </c:pt>
                <c:pt idx="533">
                  <c:v>264119391.43060547</c:v>
                </c:pt>
                <c:pt idx="534">
                  <c:v>264200016.04568475</c:v>
                </c:pt>
                <c:pt idx="535">
                  <c:v>264200016.04568475</c:v>
                </c:pt>
                <c:pt idx="536">
                  <c:v>264096623.72845244</c:v>
                </c:pt>
                <c:pt idx="537">
                  <c:v>264177248.34353173</c:v>
                </c:pt>
                <c:pt idx="538">
                  <c:v>264119391.43060547</c:v>
                </c:pt>
                <c:pt idx="539">
                  <c:v>264200016.04568475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C9-446A-B71C-B7960CD7D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4943248"/>
        <c:axId val="4549389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BC9-446A-B71C-B7960CD7DFA2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1840.2449222251139</c:v>
                      </c:pt>
                      <c:pt idx="1">
                        <c:v>1840.6635222251139</c:v>
                      </c:pt>
                      <c:pt idx="2">
                        <c:v>1840.9213990924409</c:v>
                      </c:pt>
                      <c:pt idx="3">
                        <c:v>1841.3399990924408</c:v>
                      </c:pt>
                      <c:pt idx="4">
                        <c:v>1841.5008862915402</c:v>
                      </c:pt>
                      <c:pt idx="5">
                        <c:v>1841.8339840197302</c:v>
                      </c:pt>
                      <c:pt idx="6">
                        <c:v>1841.9194862915401</c:v>
                      </c:pt>
                      <c:pt idx="7">
                        <c:v>1842.1773631588674</c:v>
                      </c:pt>
                      <c:pt idx="8">
                        <c:v>1842.2525840197304</c:v>
                      </c:pt>
                      <c:pt idx="9">
                        <c:v>1842.5104608870579</c:v>
                      </c:pt>
                      <c:pt idx="10">
                        <c:v>1842.5959631588673</c:v>
                      </c:pt>
                      <c:pt idx="11">
                        <c:v>1842.9290608870579</c:v>
                      </c:pt>
                      <c:pt idx="12">
                        <c:v>1843.0899480861569</c:v>
                      </c:pt>
                      <c:pt idx="13">
                        <c:v>1843.5085480861569</c:v>
                      </c:pt>
                      <c:pt idx="14">
                        <c:v>1843.7664249534841</c:v>
                      </c:pt>
                      <c:pt idx="15">
                        <c:v>1844.2009222251138</c:v>
                      </c:pt>
                      <c:pt idx="16">
                        <c:v>1844.1850249534841</c:v>
                      </c:pt>
                      <c:pt idx="17">
                        <c:v>1844.8773990924408</c:v>
                      </c:pt>
                      <c:pt idx="18">
                        <c:v>1845.4568862915401</c:v>
                      </c:pt>
                      <c:pt idx="19">
                        <c:v>1845.7899840197304</c:v>
                      </c:pt>
                      <c:pt idx="20">
                        <c:v>1846.1333631588673</c:v>
                      </c:pt>
                      <c:pt idx="21">
                        <c:v>1846.4664608870578</c:v>
                      </c:pt>
                      <c:pt idx="22">
                        <c:v>1847.0459480861568</c:v>
                      </c:pt>
                      <c:pt idx="23">
                        <c:v>1847.7224249534841</c:v>
                      </c:pt>
                      <c:pt idx="24">
                        <c:v>1863.4597433055117</c:v>
                      </c:pt>
                      <c:pt idx="25">
                        <c:v>1863.8783433055116</c:v>
                      </c:pt>
                      <c:pt idx="26">
                        <c:v>1864.1362201728386</c:v>
                      </c:pt>
                      <c:pt idx="27">
                        <c:v>1864.5548201728386</c:v>
                      </c:pt>
                      <c:pt idx="28">
                        <c:v>1864.7157073719382</c:v>
                      </c:pt>
                      <c:pt idx="29">
                        <c:v>1865.1343073719381</c:v>
                      </c:pt>
                      <c:pt idx="30">
                        <c:v>1865.3921842392651</c:v>
                      </c:pt>
                      <c:pt idx="31">
                        <c:v>1865.8107842392651</c:v>
                      </c:pt>
                      <c:pt idx="32">
                        <c:v>1867.0750273470883</c:v>
                      </c:pt>
                      <c:pt idx="33">
                        <c:v>1867.4157433055118</c:v>
                      </c:pt>
                      <c:pt idx="34">
                        <c:v>1867.4936273470882</c:v>
                      </c:pt>
                      <c:pt idx="35">
                        <c:v>1868.0922201728388</c:v>
                      </c:pt>
                      <c:pt idx="36">
                        <c:v>1868.3309914135148</c:v>
                      </c:pt>
                      <c:pt idx="37">
                        <c:v>1868.6717073719383</c:v>
                      </c:pt>
                      <c:pt idx="38">
                        <c:v>1868.749591413515</c:v>
                      </c:pt>
                      <c:pt idx="39">
                        <c:v>1868.6640891417048</c:v>
                      </c:pt>
                      <c:pt idx="40">
                        <c:v>1869.3481842392653</c:v>
                      </c:pt>
                      <c:pt idx="41">
                        <c:v>1869.0826891417048</c:v>
                      </c:pt>
                      <c:pt idx="42">
                        <c:v>1869.6155042144158</c:v>
                      </c:pt>
                      <c:pt idx="43">
                        <c:v>1869.9200532081318</c:v>
                      </c:pt>
                      <c:pt idx="44">
                        <c:v>1870.3386532081317</c:v>
                      </c:pt>
                      <c:pt idx="45">
                        <c:v>1870.8714682808422</c:v>
                      </c:pt>
                      <c:pt idx="46">
                        <c:v>1871.0310273470884</c:v>
                      </c:pt>
                      <c:pt idx="47">
                        <c:v>1871.2045660090323</c:v>
                      </c:pt>
                      <c:pt idx="48">
                        <c:v>1871.9163042144157</c:v>
                      </c:pt>
                      <c:pt idx="49">
                        <c:v>1872.2869914135149</c:v>
                      </c:pt>
                      <c:pt idx="50">
                        <c:v>1872.4605300754586</c:v>
                      </c:pt>
                      <c:pt idx="51">
                        <c:v>1872.6200891417047</c:v>
                      </c:pt>
                      <c:pt idx="52">
                        <c:v>1873.1722682808422</c:v>
                      </c:pt>
                      <c:pt idx="53">
                        <c:v>1873.5053660090323</c:v>
                      </c:pt>
                      <c:pt idx="54">
                        <c:v>1873.8760532081317</c:v>
                      </c:pt>
                      <c:pt idx="55">
                        <c:v>1874.7613300754585</c:v>
                      </c:pt>
                      <c:pt idx="56">
                        <c:v>1875.6075042144157</c:v>
                      </c:pt>
                      <c:pt idx="57">
                        <c:v>1876.8634682808422</c:v>
                      </c:pt>
                      <c:pt idx="58">
                        <c:v>1877.1965660090323</c:v>
                      </c:pt>
                      <c:pt idx="59">
                        <c:v>1878.4525300754585</c:v>
                      </c:pt>
                      <c:pt idx="60">
                        <c:v>1890.2898484274863</c:v>
                      </c:pt>
                      <c:pt idx="61">
                        <c:v>1890.7084484274862</c:v>
                      </c:pt>
                      <c:pt idx="62">
                        <c:v>1890.9663252948133</c:v>
                      </c:pt>
                      <c:pt idx="63">
                        <c:v>1891.3849252948132</c:v>
                      </c:pt>
                      <c:pt idx="64">
                        <c:v>1891.545812493913</c:v>
                      </c:pt>
                      <c:pt idx="65">
                        <c:v>1891.964412493913</c:v>
                      </c:pt>
                      <c:pt idx="66">
                        <c:v>1892.2222893612397</c:v>
                      </c:pt>
                      <c:pt idx="67">
                        <c:v>1892.6408893612397</c:v>
                      </c:pt>
                      <c:pt idx="68">
                        <c:v>1894.2458484274862</c:v>
                      </c:pt>
                      <c:pt idx="69">
                        <c:v>1894.9223252948132</c:v>
                      </c:pt>
                      <c:pt idx="70">
                        <c:v>1895.5018124939129</c:v>
                      </c:pt>
                      <c:pt idx="71">
                        <c:v>1895.9744281151927</c:v>
                      </c:pt>
                      <c:pt idx="72">
                        <c:v>1896.1782893612396</c:v>
                      </c:pt>
                      <c:pt idx="73">
                        <c:v>1896.6509049825199</c:v>
                      </c:pt>
                      <c:pt idx="74">
                        <c:v>1897.2303921816194</c:v>
                      </c:pt>
                      <c:pt idx="75">
                        <c:v>1897.5634899098097</c:v>
                      </c:pt>
                      <c:pt idx="76">
                        <c:v>1897.9068690489469</c:v>
                      </c:pt>
                      <c:pt idx="77">
                        <c:v>1898.2752281151927</c:v>
                      </c:pt>
                      <c:pt idx="78">
                        <c:v>1898.2399667771365</c:v>
                      </c:pt>
                      <c:pt idx="79">
                        <c:v>1898.8194539762362</c:v>
                      </c:pt>
                      <c:pt idx="80">
                        <c:v>1898.9517049825199</c:v>
                      </c:pt>
                      <c:pt idx="81">
                        <c:v>1899.5311921816194</c:v>
                      </c:pt>
                      <c:pt idx="82">
                        <c:v>1899.4959308435634</c:v>
                      </c:pt>
                      <c:pt idx="83">
                        <c:v>1899.8642899098099</c:v>
                      </c:pt>
                      <c:pt idx="84">
                        <c:v>1900.2076690489469</c:v>
                      </c:pt>
                      <c:pt idx="85">
                        <c:v>1900.5407667771365</c:v>
                      </c:pt>
                      <c:pt idx="86">
                        <c:v>1901.1202539762362</c:v>
                      </c:pt>
                      <c:pt idx="87">
                        <c:v>1901.9664281151927</c:v>
                      </c:pt>
                      <c:pt idx="88">
                        <c:v>1901.7967308435634</c:v>
                      </c:pt>
                      <c:pt idx="89">
                        <c:v>1902.6429049825199</c:v>
                      </c:pt>
                      <c:pt idx="90">
                        <c:v>1903.2223921816194</c:v>
                      </c:pt>
                      <c:pt idx="91">
                        <c:v>1903.5554899098099</c:v>
                      </c:pt>
                      <c:pt idx="92">
                        <c:v>1903.8988690489468</c:v>
                      </c:pt>
                      <c:pt idx="93">
                        <c:v>1904.2319667771367</c:v>
                      </c:pt>
                      <c:pt idx="94">
                        <c:v>1904.8114539762362</c:v>
                      </c:pt>
                      <c:pt idx="95">
                        <c:v>1905.4879308435634</c:v>
                      </c:pt>
                      <c:pt idx="96">
                        <c:v>1919.1892491955914</c:v>
                      </c:pt>
                      <c:pt idx="97">
                        <c:v>1919.8657260629177</c:v>
                      </c:pt>
                      <c:pt idx="98">
                        <c:v>1920.4452132620177</c:v>
                      </c:pt>
                      <c:pt idx="99">
                        <c:v>1921.1216901293442</c:v>
                      </c:pt>
                      <c:pt idx="100">
                        <c:v>1921.4900491955914</c:v>
                      </c:pt>
                      <c:pt idx="101">
                        <c:v>1922.1665260629177</c:v>
                      </c:pt>
                      <c:pt idx="102">
                        <c:v>1922.7460132620176</c:v>
                      </c:pt>
                      <c:pt idx="103">
                        <c:v>1923.4224901293442</c:v>
                      </c:pt>
                      <c:pt idx="104">
                        <c:v>1925.1812491955914</c:v>
                      </c:pt>
                      <c:pt idx="105">
                        <c:v>1925.8577260629177</c:v>
                      </c:pt>
                      <c:pt idx="106">
                        <c:v>1926.4372132620176</c:v>
                      </c:pt>
                      <c:pt idx="107">
                        <c:v>1927.1136901293441</c:v>
                      </c:pt>
                      <c:pt idx="108">
                        <c:v>1932.9681301495375</c:v>
                      </c:pt>
                      <c:pt idx="109">
                        <c:v>1933.4049301495377</c:v>
                      </c:pt>
                      <c:pt idx="110">
                        <c:v>1933.6446070168647</c:v>
                      </c:pt>
                      <c:pt idx="111">
                        <c:v>1934.0814070168649</c:v>
                      </c:pt>
                      <c:pt idx="112">
                        <c:v>1934.2240942159642</c:v>
                      </c:pt>
                      <c:pt idx="113">
                        <c:v>1934.6608942159644</c:v>
                      </c:pt>
                      <c:pt idx="114">
                        <c:v>1934.5571919441545</c:v>
                      </c:pt>
                      <c:pt idx="115">
                        <c:v>1934.9005710832919</c:v>
                      </c:pt>
                      <c:pt idx="116">
                        <c:v>1934.9939919441545</c:v>
                      </c:pt>
                      <c:pt idx="117">
                        <c:v>1935.3373710832918</c:v>
                      </c:pt>
                      <c:pt idx="118">
                        <c:v>1935.2336688114813</c:v>
                      </c:pt>
                      <c:pt idx="119">
                        <c:v>1935.6704688114812</c:v>
                      </c:pt>
                      <c:pt idx="120">
                        <c:v>1935.8131560105812</c:v>
                      </c:pt>
                      <c:pt idx="121">
                        <c:v>1936.2499560105812</c:v>
                      </c:pt>
                      <c:pt idx="122">
                        <c:v>1936.4896328779082</c:v>
                      </c:pt>
                      <c:pt idx="123">
                        <c:v>1937.0961301495377</c:v>
                      </c:pt>
                      <c:pt idx="124">
                        <c:v>1936.9264328779082</c:v>
                      </c:pt>
                      <c:pt idx="125">
                        <c:v>1937.7726070168649</c:v>
                      </c:pt>
                      <c:pt idx="126">
                        <c:v>1938.3520942159644</c:v>
                      </c:pt>
                      <c:pt idx="127">
                        <c:v>1938.6851919441544</c:v>
                      </c:pt>
                      <c:pt idx="128">
                        <c:v>1939.0285710832918</c:v>
                      </c:pt>
                      <c:pt idx="129">
                        <c:v>1939.3616688114812</c:v>
                      </c:pt>
                      <c:pt idx="130">
                        <c:v>1939.9411560105812</c:v>
                      </c:pt>
                      <c:pt idx="131">
                        <c:v>1940.6176328779081</c:v>
                      </c:pt>
                      <c:pt idx="132">
                        <c:v>1956.182951229936</c:v>
                      </c:pt>
                      <c:pt idx="133">
                        <c:v>1956.6197512299359</c:v>
                      </c:pt>
                      <c:pt idx="134">
                        <c:v>1956.8594280972627</c:v>
                      </c:pt>
                      <c:pt idx="135">
                        <c:v>1957.2962280972627</c:v>
                      </c:pt>
                      <c:pt idx="136">
                        <c:v>1957.4389152963627</c:v>
                      </c:pt>
                      <c:pt idx="137">
                        <c:v>1957.8757152963626</c:v>
                      </c:pt>
                      <c:pt idx="138">
                        <c:v>1958.1153921636894</c:v>
                      </c:pt>
                      <c:pt idx="139">
                        <c:v>1958.5521921636894</c:v>
                      </c:pt>
                      <c:pt idx="140">
                        <c:v>1960.3109512299359</c:v>
                      </c:pt>
                      <c:pt idx="141">
                        <c:v>1960.9874280972626</c:v>
                      </c:pt>
                      <c:pt idx="142">
                        <c:v>1961.5669152963626</c:v>
                      </c:pt>
                      <c:pt idx="143">
                        <c:v>1962.2433921636894</c:v>
                      </c:pt>
                      <c:pt idx="144">
                        <c:v>2002.2899285548731</c:v>
                      </c:pt>
                      <c:pt idx="145">
                        <c:v>2002.9664054222003</c:v>
                      </c:pt>
                      <c:pt idx="146">
                        <c:v>2003.5458926212996</c:v>
                      </c:pt>
                      <c:pt idx="147">
                        <c:v>2003.8789903494894</c:v>
                      </c:pt>
                      <c:pt idx="148">
                        <c:v>2004.2223694886268</c:v>
                      </c:pt>
                      <c:pt idx="149">
                        <c:v>2004.645328554873</c:v>
                      </c:pt>
                      <c:pt idx="150">
                        <c:v>2004.5554672168171</c:v>
                      </c:pt>
                      <c:pt idx="151">
                        <c:v>2005.1349544159161</c:v>
                      </c:pt>
                      <c:pt idx="152">
                        <c:v>2005.3218054222002</c:v>
                      </c:pt>
                      <c:pt idx="153">
                        <c:v>2005.9012926212995</c:v>
                      </c:pt>
                      <c:pt idx="154">
                        <c:v>2005.8114312832436</c:v>
                      </c:pt>
                      <c:pt idx="155">
                        <c:v>2006.2343903494896</c:v>
                      </c:pt>
                      <c:pt idx="156">
                        <c:v>2006.5777694886267</c:v>
                      </c:pt>
                      <c:pt idx="157">
                        <c:v>2006.9108672168172</c:v>
                      </c:pt>
                      <c:pt idx="158">
                        <c:v>2007.4903544159163</c:v>
                      </c:pt>
                      <c:pt idx="159">
                        <c:v>2008.1668312832437</c:v>
                      </c:pt>
                      <c:pt idx="160">
                        <c:v>2008.7979285548729</c:v>
                      </c:pt>
                      <c:pt idx="161">
                        <c:v>2009.4744054222001</c:v>
                      </c:pt>
                      <c:pt idx="162">
                        <c:v>2010.0538926212996</c:v>
                      </c:pt>
                      <c:pt idx="163">
                        <c:v>2010.3869903494895</c:v>
                      </c:pt>
                      <c:pt idx="164">
                        <c:v>2010.7303694886268</c:v>
                      </c:pt>
                      <c:pt idx="165">
                        <c:v>2009.9374614246869</c:v>
                      </c:pt>
                      <c:pt idx="166">
                        <c:v>2011.0634672168171</c:v>
                      </c:pt>
                      <c:pt idx="167">
                        <c:v>2010.6139382920146</c:v>
                      </c:pt>
                      <c:pt idx="168">
                        <c:v>2011.6429544159162</c:v>
                      </c:pt>
                      <c:pt idx="169">
                        <c:v>2011.1934254911137</c:v>
                      </c:pt>
                      <c:pt idx="170">
                        <c:v>2012.3194312832436</c:v>
                      </c:pt>
                      <c:pt idx="171">
                        <c:v>2011.5265232193042</c:v>
                      </c:pt>
                      <c:pt idx="172">
                        <c:v>2011.8699023584409</c:v>
                      </c:pt>
                      <c:pt idx="173">
                        <c:v>2012.2746614246869</c:v>
                      </c:pt>
                      <c:pt idx="174">
                        <c:v>2012.2030000866314</c:v>
                      </c:pt>
                      <c:pt idx="175">
                        <c:v>2012.7824872857309</c:v>
                      </c:pt>
                      <c:pt idx="176">
                        <c:v>2012.9511382920145</c:v>
                      </c:pt>
                      <c:pt idx="177">
                        <c:v>2013.5306254911136</c:v>
                      </c:pt>
                      <c:pt idx="178">
                        <c:v>2013.4589641530577</c:v>
                      </c:pt>
                      <c:pt idx="179">
                        <c:v>2013.8637232193041</c:v>
                      </c:pt>
                      <c:pt idx="180">
                        <c:v>2014.2071023584408</c:v>
                      </c:pt>
                      <c:pt idx="181">
                        <c:v>2014.5402000866313</c:v>
                      </c:pt>
                      <c:pt idx="182">
                        <c:v>2015.1196872857308</c:v>
                      </c:pt>
                      <c:pt idx="183">
                        <c:v>2015.7961641530576</c:v>
                      </c:pt>
                      <c:pt idx="184">
                        <c:v>2016.273461424687</c:v>
                      </c:pt>
                      <c:pt idx="185">
                        <c:v>2016.9499382920146</c:v>
                      </c:pt>
                      <c:pt idx="186">
                        <c:v>2017.5294254911137</c:v>
                      </c:pt>
                      <c:pt idx="187">
                        <c:v>2017.8625232193042</c:v>
                      </c:pt>
                      <c:pt idx="188">
                        <c:v>2018.2059023584409</c:v>
                      </c:pt>
                      <c:pt idx="189">
                        <c:v>2018.5390000866314</c:v>
                      </c:pt>
                      <c:pt idx="190">
                        <c:v>2019.1184872857309</c:v>
                      </c:pt>
                      <c:pt idx="191">
                        <c:v>2019.7949641530577</c:v>
                      </c:pt>
                      <c:pt idx="192">
                        <c:v>2023.6407496352708</c:v>
                      </c:pt>
                      <c:pt idx="193">
                        <c:v>2024.1139496352707</c:v>
                      </c:pt>
                      <c:pt idx="194">
                        <c:v>2024.317226502598</c:v>
                      </c:pt>
                      <c:pt idx="195">
                        <c:v>2024.8967137016978</c:v>
                      </c:pt>
                      <c:pt idx="196">
                        <c:v>2025.3699137016979</c:v>
                      </c:pt>
                      <c:pt idx="197">
                        <c:v>2027.4371905690243</c:v>
                      </c:pt>
                      <c:pt idx="198">
                        <c:v>2028.1127496352708</c:v>
                      </c:pt>
                      <c:pt idx="199">
                        <c:v>2028.536626502598</c:v>
                      </c:pt>
                      <c:pt idx="200">
                        <c:v>2029.3687137016977</c:v>
                      </c:pt>
                      <c:pt idx="201">
                        <c:v>2029.1200336768477</c:v>
                      </c:pt>
                      <c:pt idx="202">
                        <c:v>2029.7925905690242</c:v>
                      </c:pt>
                      <c:pt idx="203">
                        <c:v>2029.7965105441742</c:v>
                      </c:pt>
                      <c:pt idx="204">
                        <c:v>2030.375997743274</c:v>
                      </c:pt>
                      <c:pt idx="205">
                        <c:v>2030.7090954714643</c:v>
                      </c:pt>
                      <c:pt idx="206">
                        <c:v>2031.0524746106007</c:v>
                      </c:pt>
                      <c:pt idx="207">
                        <c:v>2031.4754336768476</c:v>
                      </c:pt>
                      <c:pt idx="208">
                        <c:v>2031.3855723387915</c:v>
                      </c:pt>
                      <c:pt idx="209">
                        <c:v>2031.965059537891</c:v>
                      </c:pt>
                      <c:pt idx="210">
                        <c:v>2032.1519105441741</c:v>
                      </c:pt>
                      <c:pt idx="211">
                        <c:v>2032.6892265025981</c:v>
                      </c:pt>
                      <c:pt idx="212">
                        <c:v>2032.7313977432739</c:v>
                      </c:pt>
                      <c:pt idx="213">
                        <c:v>2032.6415364052182</c:v>
                      </c:pt>
                      <c:pt idx="214">
                        <c:v>2033.0644954714642</c:v>
                      </c:pt>
                      <c:pt idx="215">
                        <c:v>2033.4078746106006</c:v>
                      </c:pt>
                      <c:pt idx="216">
                        <c:v>2033.9451905690244</c:v>
                      </c:pt>
                      <c:pt idx="217">
                        <c:v>2033.1522825050854</c:v>
                      </c:pt>
                      <c:pt idx="218">
                        <c:v>2033.7409723387914</c:v>
                      </c:pt>
                      <c:pt idx="219">
                        <c:v>2033.8287593724119</c:v>
                      </c:pt>
                      <c:pt idx="220">
                        <c:v>2034.3204595378909</c:v>
                      </c:pt>
                      <c:pt idx="221">
                        <c:v>2034.4082465715119</c:v>
                      </c:pt>
                      <c:pt idx="222">
                        <c:v>2034.9969364052181</c:v>
                      </c:pt>
                      <c:pt idx="223">
                        <c:v>2035.6280336768477</c:v>
                      </c:pt>
                      <c:pt idx="224">
                        <c:v>2035.0847234388386</c:v>
                      </c:pt>
                      <c:pt idx="225">
                        <c:v>2035.4894825050856</c:v>
                      </c:pt>
                      <c:pt idx="226">
                        <c:v>2036.3045105441743</c:v>
                      </c:pt>
                      <c:pt idx="227">
                        <c:v>2036.1659593724119</c:v>
                      </c:pt>
                      <c:pt idx="228">
                        <c:v>2036.883997743274</c:v>
                      </c:pt>
                      <c:pt idx="229">
                        <c:v>2036.745446571512</c:v>
                      </c:pt>
                      <c:pt idx="230">
                        <c:v>2037.2170954714641</c:v>
                      </c:pt>
                      <c:pt idx="231">
                        <c:v>2037.5604746106007</c:v>
                      </c:pt>
                      <c:pt idx="232">
                        <c:v>2037.4219234388388</c:v>
                      </c:pt>
                      <c:pt idx="233">
                        <c:v>2037.8935723387913</c:v>
                      </c:pt>
                      <c:pt idx="234">
                        <c:v>2038.473059537891</c:v>
                      </c:pt>
                      <c:pt idx="235">
                        <c:v>2039.1495364052182</c:v>
                      </c:pt>
                      <c:pt idx="236">
                        <c:v>2039.4882825050854</c:v>
                      </c:pt>
                      <c:pt idx="237">
                        <c:v>2040.1647593724119</c:v>
                      </c:pt>
                      <c:pt idx="238">
                        <c:v>2040.7442465715119</c:v>
                      </c:pt>
                      <c:pt idx="239">
                        <c:v>2041.4207234388386</c:v>
                      </c:pt>
                      <c:pt idx="240">
                        <c:v>2052.3348547572455</c:v>
                      </c:pt>
                      <c:pt idx="241">
                        <c:v>2053.0113316245724</c:v>
                      </c:pt>
                      <c:pt idx="242">
                        <c:v>2053.5908188236722</c:v>
                      </c:pt>
                      <c:pt idx="243">
                        <c:v>2054.2672956909992</c:v>
                      </c:pt>
                      <c:pt idx="244">
                        <c:v>2054.6902547572454</c:v>
                      </c:pt>
                      <c:pt idx="245">
                        <c:v>2055.3667316245724</c:v>
                      </c:pt>
                      <c:pt idx="246">
                        <c:v>2055.9462188236721</c:v>
                      </c:pt>
                      <c:pt idx="247">
                        <c:v>2056.6226956909991</c:v>
                      </c:pt>
                      <c:pt idx="248">
                        <c:v>2058.0194344449519</c:v>
                      </c:pt>
                      <c:pt idx="249">
                        <c:v>2058.5108344449518</c:v>
                      </c:pt>
                      <c:pt idx="250">
                        <c:v>2058.8428547572457</c:v>
                      </c:pt>
                      <c:pt idx="251">
                        <c:v>2058.6959113122793</c:v>
                      </c:pt>
                      <c:pt idx="252">
                        <c:v>2059.1873113122797</c:v>
                      </c:pt>
                      <c:pt idx="253">
                        <c:v>2059.5193316245727</c:v>
                      </c:pt>
                      <c:pt idx="254">
                        <c:v>2059.2753985113786</c:v>
                      </c:pt>
                      <c:pt idx="255">
                        <c:v>2059.6084962395694</c:v>
                      </c:pt>
                      <c:pt idx="256">
                        <c:v>2059.766798511379</c:v>
                      </c:pt>
                      <c:pt idx="257">
                        <c:v>2060.0988188236724</c:v>
                      </c:pt>
                      <c:pt idx="258">
                        <c:v>2059.9518753787056</c:v>
                      </c:pt>
                      <c:pt idx="259">
                        <c:v>2060.0998962395693</c:v>
                      </c:pt>
                      <c:pt idx="260">
                        <c:v>2060.2849731068964</c:v>
                      </c:pt>
                      <c:pt idx="261">
                        <c:v>2060.4432753787055</c:v>
                      </c:pt>
                      <c:pt idx="262">
                        <c:v>2060.775295690999</c:v>
                      </c:pt>
                      <c:pt idx="263">
                        <c:v>2060.7763731068962</c:v>
                      </c:pt>
                      <c:pt idx="264">
                        <c:v>2060.8644603059956</c:v>
                      </c:pt>
                      <c:pt idx="265">
                        <c:v>2061.3558603059955</c:v>
                      </c:pt>
                      <c:pt idx="266">
                        <c:v>2061.5409371733231</c:v>
                      </c:pt>
                      <c:pt idx="267">
                        <c:v>2062.032337173323</c:v>
                      </c:pt>
                      <c:pt idx="268">
                        <c:v>2062.6634344449521</c:v>
                      </c:pt>
                      <c:pt idx="269">
                        <c:v>2063.3399113122796</c:v>
                      </c:pt>
                      <c:pt idx="270">
                        <c:v>2063.9193985113789</c:v>
                      </c:pt>
                      <c:pt idx="271">
                        <c:v>2064.2524962395692</c:v>
                      </c:pt>
                      <c:pt idx="272">
                        <c:v>2064.5958753787054</c:v>
                      </c:pt>
                      <c:pt idx="273">
                        <c:v>2064.9289731068961</c:v>
                      </c:pt>
                      <c:pt idx="274">
                        <c:v>2065.5084603059954</c:v>
                      </c:pt>
                      <c:pt idx="275">
                        <c:v>2066.1849371733233</c:v>
                      </c:pt>
                      <c:pt idx="276">
                        <c:v>2081.2342555253499</c:v>
                      </c:pt>
                      <c:pt idx="277">
                        <c:v>2081.7256555253502</c:v>
                      </c:pt>
                      <c:pt idx="278">
                        <c:v>2081.9107323926778</c:v>
                      </c:pt>
                      <c:pt idx="279">
                        <c:v>2082.4021323926777</c:v>
                      </c:pt>
                      <c:pt idx="280">
                        <c:v>2082.4902195917766</c:v>
                      </c:pt>
                      <c:pt idx="281">
                        <c:v>2082.9816195917765</c:v>
                      </c:pt>
                      <c:pt idx="282">
                        <c:v>2083.1666964591041</c:v>
                      </c:pt>
                      <c:pt idx="283">
                        <c:v>2083.6580964591039</c:v>
                      </c:pt>
                      <c:pt idx="284">
                        <c:v>2085.8782555253501</c:v>
                      </c:pt>
                      <c:pt idx="285">
                        <c:v>2086.5547323926776</c:v>
                      </c:pt>
                      <c:pt idx="286">
                        <c:v>2087.1342195917764</c:v>
                      </c:pt>
                      <c:pt idx="287">
                        <c:v>2087.8106964591038</c:v>
                      </c:pt>
                      <c:pt idx="288">
                        <c:v>2095.0131364792969</c:v>
                      </c:pt>
                      <c:pt idx="289">
                        <c:v>2095.6896133466239</c:v>
                      </c:pt>
                      <c:pt idx="290">
                        <c:v>2096.2691005457232</c:v>
                      </c:pt>
                      <c:pt idx="291">
                        <c:v>2096.6021982739139</c:v>
                      </c:pt>
                      <c:pt idx="292">
                        <c:v>2096.9455774130515</c:v>
                      </c:pt>
                      <c:pt idx="293">
                        <c:v>2097.3867364792968</c:v>
                      </c:pt>
                      <c:pt idx="294">
                        <c:v>2097.2786751412409</c:v>
                      </c:pt>
                      <c:pt idx="295">
                        <c:v>2097.8581623403397</c:v>
                      </c:pt>
                      <c:pt idx="296">
                        <c:v>2098.0632133466238</c:v>
                      </c:pt>
                      <c:pt idx="297">
                        <c:v>2098.6427005457231</c:v>
                      </c:pt>
                      <c:pt idx="298">
                        <c:v>2098.5346392076672</c:v>
                      </c:pt>
                      <c:pt idx="299">
                        <c:v>2098.9757982739138</c:v>
                      </c:pt>
                      <c:pt idx="300">
                        <c:v>2099.3191774130514</c:v>
                      </c:pt>
                      <c:pt idx="301">
                        <c:v>2099.6522751412408</c:v>
                      </c:pt>
                      <c:pt idx="302">
                        <c:v>2100.2317623403401</c:v>
                      </c:pt>
                      <c:pt idx="303">
                        <c:v>2100.9082392076675</c:v>
                      </c:pt>
                      <c:pt idx="304">
                        <c:v>2101.6931364792968</c:v>
                      </c:pt>
                      <c:pt idx="305">
                        <c:v>2102.3696133466237</c:v>
                      </c:pt>
                      <c:pt idx="306">
                        <c:v>2102.949100545723</c:v>
                      </c:pt>
                      <c:pt idx="307">
                        <c:v>2103.2821982739138</c:v>
                      </c:pt>
                      <c:pt idx="308">
                        <c:v>2103.6255774130514</c:v>
                      </c:pt>
                      <c:pt idx="309">
                        <c:v>2103.9586751412407</c:v>
                      </c:pt>
                      <c:pt idx="310">
                        <c:v>2104.53816234034</c:v>
                      </c:pt>
                      <c:pt idx="311">
                        <c:v>2105.2146392076675</c:v>
                      </c:pt>
                      <c:pt idx="312">
                        <c:v>2118.2279575596954</c:v>
                      </c:pt>
                      <c:pt idx="313">
                        <c:v>2118.9044344270228</c:v>
                      </c:pt>
                      <c:pt idx="314">
                        <c:v>2119.4839216261216</c:v>
                      </c:pt>
                      <c:pt idx="315">
                        <c:v>2119.3228928150111</c:v>
                      </c:pt>
                      <c:pt idx="316">
                        <c:v>2120.1603984934486</c:v>
                      </c:pt>
                      <c:pt idx="317">
                        <c:v>2120.6015575596953</c:v>
                      </c:pt>
                      <c:pt idx="318">
                        <c:v>2121.2780344270227</c:v>
                      </c:pt>
                      <c:pt idx="319">
                        <c:v>2120.9119546096276</c:v>
                      </c:pt>
                      <c:pt idx="320">
                        <c:v>2121.8575216261215</c:v>
                      </c:pt>
                      <c:pt idx="321">
                        <c:v>2121.3851546096275</c:v>
                      </c:pt>
                      <c:pt idx="322">
                        <c:v>2121.8633696823381</c:v>
                      </c:pt>
                      <c:pt idx="323">
                        <c:v>2122.5339984934485</c:v>
                      </c:pt>
                      <c:pt idx="324">
                        <c:v>2122.4428568814369</c:v>
                      </c:pt>
                      <c:pt idx="325">
                        <c:v>2123.1193337487643</c:v>
                      </c:pt>
                      <c:pt idx="326">
                        <c:v>2123.5422928150115</c:v>
                      </c:pt>
                      <c:pt idx="327">
                        <c:v>2123.4524314769551</c:v>
                      </c:pt>
                      <c:pt idx="328">
                        <c:v>2124.0319186760539</c:v>
                      </c:pt>
                      <c:pt idx="329">
                        <c:v>2124.2187696823385</c:v>
                      </c:pt>
                      <c:pt idx="330">
                        <c:v>2124.9079575596957</c:v>
                      </c:pt>
                      <c:pt idx="331">
                        <c:v>2124.7982568814373</c:v>
                      </c:pt>
                      <c:pt idx="332">
                        <c:v>2124.7083955433814</c:v>
                      </c:pt>
                      <c:pt idx="333">
                        <c:v>2125.5844344270226</c:v>
                      </c:pt>
                      <c:pt idx="334">
                        <c:v>2125.3839546096278</c:v>
                      </c:pt>
                      <c:pt idx="335">
                        <c:v>2125.4747337487647</c:v>
                      </c:pt>
                      <c:pt idx="336">
                        <c:v>2126.1639216261215</c:v>
                      </c:pt>
                      <c:pt idx="337">
                        <c:v>2125.807831476955</c:v>
                      </c:pt>
                      <c:pt idx="338">
                        <c:v>2126.8403984934484</c:v>
                      </c:pt>
                      <c:pt idx="339">
                        <c:v>2126.3873186760538</c:v>
                      </c:pt>
                      <c:pt idx="340">
                        <c:v>2127.0637955433813</c:v>
                      </c:pt>
                      <c:pt idx="341">
                        <c:v>2127.6948928150114</c:v>
                      </c:pt>
                      <c:pt idx="342">
                        <c:v>2128.3713696823384</c:v>
                      </c:pt>
                      <c:pt idx="343">
                        <c:v>2128.9508568814372</c:v>
                      </c:pt>
                      <c:pt idx="344">
                        <c:v>2129.6273337487646</c:v>
                      </c:pt>
                      <c:pt idx="345">
                        <c:v>2129.9604314769549</c:v>
                      </c:pt>
                      <c:pt idx="346">
                        <c:v>2130.5399186760542</c:v>
                      </c:pt>
                      <c:pt idx="347">
                        <c:v>2131.2163955433812</c:v>
                      </c:pt>
                      <c:pt idx="348">
                        <c:v>2142.5377138954086</c:v>
                      </c:pt>
                      <c:pt idx="349">
                        <c:v>2143.0109138954085</c:v>
                      </c:pt>
                      <c:pt idx="350">
                        <c:v>2143.2141907627361</c:v>
                      </c:pt>
                      <c:pt idx="351">
                        <c:v>2143.687390762736</c:v>
                      </c:pt>
                      <c:pt idx="352">
                        <c:v>2143.7936779618358</c:v>
                      </c:pt>
                      <c:pt idx="353">
                        <c:v>2144.2668779618357</c:v>
                      </c:pt>
                      <c:pt idx="354">
                        <c:v>2144.4701548291628</c:v>
                      </c:pt>
                      <c:pt idx="355">
                        <c:v>2144.9433548291627</c:v>
                      </c:pt>
                      <c:pt idx="356">
                        <c:v>2147.0097138954088</c:v>
                      </c:pt>
                      <c:pt idx="357">
                        <c:v>2147.6861907627363</c:v>
                      </c:pt>
                      <c:pt idx="358">
                        <c:v>2148.265677961836</c:v>
                      </c:pt>
                      <c:pt idx="359">
                        <c:v>2148.0169979369848</c:v>
                      </c:pt>
                      <c:pt idx="360">
                        <c:v>2148.9421548291625</c:v>
                      </c:pt>
                      <c:pt idx="361">
                        <c:v>2148.6934748043127</c:v>
                      </c:pt>
                      <c:pt idx="362">
                        <c:v>2149.2729620034111</c:v>
                      </c:pt>
                      <c:pt idx="363">
                        <c:v>2149.6060597316027</c:v>
                      </c:pt>
                      <c:pt idx="364">
                        <c:v>2149.949438870739</c:v>
                      </c:pt>
                      <c:pt idx="365">
                        <c:v>2150.3723979369852</c:v>
                      </c:pt>
                      <c:pt idx="366">
                        <c:v>2150.2825365989293</c:v>
                      </c:pt>
                      <c:pt idx="367">
                        <c:v>2150.8620237980281</c:v>
                      </c:pt>
                      <c:pt idx="368">
                        <c:v>2151.0488748043126</c:v>
                      </c:pt>
                      <c:pt idx="369">
                        <c:v>2151.6283620034114</c:v>
                      </c:pt>
                      <c:pt idx="370">
                        <c:v>2151.538500665356</c:v>
                      </c:pt>
                      <c:pt idx="371">
                        <c:v>2151.9614597316026</c:v>
                      </c:pt>
                      <c:pt idx="372">
                        <c:v>2152.3048388707389</c:v>
                      </c:pt>
                      <c:pt idx="373">
                        <c:v>2152.6379365989296</c:v>
                      </c:pt>
                      <c:pt idx="374">
                        <c:v>2153.217423798028</c:v>
                      </c:pt>
                      <c:pt idx="375">
                        <c:v>2153.8939006653563</c:v>
                      </c:pt>
                      <c:pt idx="376">
                        <c:v>2154.5249979369851</c:v>
                      </c:pt>
                      <c:pt idx="377">
                        <c:v>2155.2014748043125</c:v>
                      </c:pt>
                      <c:pt idx="378">
                        <c:v>2155.7809620034113</c:v>
                      </c:pt>
                      <c:pt idx="379">
                        <c:v>2156.1140597316025</c:v>
                      </c:pt>
                      <c:pt idx="380">
                        <c:v>2156.4574388707388</c:v>
                      </c:pt>
                      <c:pt idx="381">
                        <c:v>2156.7905365989295</c:v>
                      </c:pt>
                      <c:pt idx="382">
                        <c:v>2157.3700237980279</c:v>
                      </c:pt>
                      <c:pt idx="383">
                        <c:v>2158.0465006653562</c:v>
                      </c:pt>
                      <c:pt idx="384">
                        <c:v>2171.2318190173837</c:v>
                      </c:pt>
                      <c:pt idx="385">
                        <c:v>2171.982467754447</c:v>
                      </c:pt>
                      <c:pt idx="386">
                        <c:v>2172.5102677544469</c:v>
                      </c:pt>
                      <c:pt idx="387">
                        <c:v>2171.9082958847102</c:v>
                      </c:pt>
                      <c:pt idx="388">
                        <c:v>2172.6589446217736</c:v>
                      </c:pt>
                      <c:pt idx="389">
                        <c:v>2172.48778308381</c:v>
                      </c:pt>
                      <c:pt idx="390">
                        <c:v>2173.1867446217739</c:v>
                      </c:pt>
                      <c:pt idx="391">
                        <c:v>2173.2384318208733</c:v>
                      </c:pt>
                      <c:pt idx="392">
                        <c:v>2173.5715295490627</c:v>
                      </c:pt>
                      <c:pt idx="393">
                        <c:v>2173.7662318208731</c:v>
                      </c:pt>
                      <c:pt idx="394">
                        <c:v>2173.164259951137</c:v>
                      </c:pt>
                      <c:pt idx="395">
                        <c:v>2173.9149086881998</c:v>
                      </c:pt>
                      <c:pt idx="396">
                        <c:v>2174.0993295490625</c:v>
                      </c:pt>
                      <c:pt idx="397">
                        <c:v>2173.5872190173836</c:v>
                      </c:pt>
                      <c:pt idx="398">
                        <c:v>2174.248006416391</c:v>
                      </c:pt>
                      <c:pt idx="399">
                        <c:v>2174.4427086882001</c:v>
                      </c:pt>
                      <c:pt idx="400">
                        <c:v>2174.7758064163909</c:v>
                      </c:pt>
                      <c:pt idx="401">
                        <c:v>2174.8274936154899</c:v>
                      </c:pt>
                      <c:pt idx="402">
                        <c:v>2174.2636958847102</c:v>
                      </c:pt>
                      <c:pt idx="403">
                        <c:v>2175.3552936154902</c:v>
                      </c:pt>
                      <c:pt idx="404">
                        <c:v>2174.8431830838099</c:v>
                      </c:pt>
                      <c:pt idx="405">
                        <c:v>2175.5039704828173</c:v>
                      </c:pt>
                      <c:pt idx="406">
                        <c:v>2176.0317704828171</c:v>
                      </c:pt>
                      <c:pt idx="407">
                        <c:v>2175.5196599511369</c:v>
                      </c:pt>
                      <c:pt idx="408">
                        <c:v>2176.9704677544469</c:v>
                      </c:pt>
                      <c:pt idx="409">
                        <c:v>2177.6469446217739</c:v>
                      </c:pt>
                      <c:pt idx="410">
                        <c:v>2176.9163987050902</c:v>
                      </c:pt>
                      <c:pt idx="411">
                        <c:v>2178.2264318208731</c:v>
                      </c:pt>
                      <c:pt idx="412">
                        <c:v>2177.40779870509</c:v>
                      </c:pt>
                      <c:pt idx="413">
                        <c:v>2177.7398190173835</c:v>
                      </c:pt>
                      <c:pt idx="414">
                        <c:v>2177.5928755724171</c:v>
                      </c:pt>
                      <c:pt idx="415">
                        <c:v>2178.5595295490625</c:v>
                      </c:pt>
                      <c:pt idx="416">
                        <c:v>2178.9029086882001</c:v>
                      </c:pt>
                      <c:pt idx="417">
                        <c:v>2178.0842755724175</c:v>
                      </c:pt>
                      <c:pt idx="418">
                        <c:v>2178.4162958847105</c:v>
                      </c:pt>
                      <c:pt idx="419">
                        <c:v>2178.1723627715164</c:v>
                      </c:pt>
                      <c:pt idx="420">
                        <c:v>2179.2360064163909</c:v>
                      </c:pt>
                      <c:pt idx="421">
                        <c:v>2178.5054604997067</c:v>
                      </c:pt>
                      <c:pt idx="422">
                        <c:v>2178.6637627715163</c:v>
                      </c:pt>
                      <c:pt idx="423">
                        <c:v>2178.9957830838098</c:v>
                      </c:pt>
                      <c:pt idx="424">
                        <c:v>2178.8488396388434</c:v>
                      </c:pt>
                      <c:pt idx="425">
                        <c:v>2179.8154936154901</c:v>
                      </c:pt>
                      <c:pt idx="426">
                        <c:v>2178.9968604997066</c:v>
                      </c:pt>
                      <c:pt idx="427">
                        <c:v>2179.1819373670342</c:v>
                      </c:pt>
                      <c:pt idx="428">
                        <c:v>2179.3402396388437</c:v>
                      </c:pt>
                      <c:pt idx="429">
                        <c:v>2179.6722599511372</c:v>
                      </c:pt>
                      <c:pt idx="430">
                        <c:v>2180.4919704828171</c:v>
                      </c:pt>
                      <c:pt idx="431">
                        <c:v>2179.673337367034</c:v>
                      </c:pt>
                      <c:pt idx="432">
                        <c:v>2179.7614245661334</c:v>
                      </c:pt>
                      <c:pt idx="433">
                        <c:v>2180.2528245661333</c:v>
                      </c:pt>
                      <c:pt idx="434">
                        <c:v>2180.4379014334604</c:v>
                      </c:pt>
                      <c:pt idx="435">
                        <c:v>2180.9293014334603</c:v>
                      </c:pt>
                      <c:pt idx="436">
                        <c:v>2181.5603987050899</c:v>
                      </c:pt>
                      <c:pt idx="437">
                        <c:v>2182.2368755724174</c:v>
                      </c:pt>
                      <c:pt idx="438">
                        <c:v>2182.8163627715162</c:v>
                      </c:pt>
                      <c:pt idx="439">
                        <c:v>2183.1494604997069</c:v>
                      </c:pt>
                      <c:pt idx="440">
                        <c:v>2183.4928396388436</c:v>
                      </c:pt>
                      <c:pt idx="441">
                        <c:v>2183.8259373670339</c:v>
                      </c:pt>
                      <c:pt idx="442">
                        <c:v>2184.4054245661337</c:v>
                      </c:pt>
                      <c:pt idx="443">
                        <c:v>2185.0819014334602</c:v>
                      </c:pt>
                      <c:pt idx="444">
                        <c:v>2195.1972888348446</c:v>
                      </c:pt>
                      <c:pt idx="445">
                        <c:v>2195.7250888348444</c:v>
                      </c:pt>
                      <c:pt idx="446">
                        <c:v>2195.8737657021711</c:v>
                      </c:pt>
                      <c:pt idx="447">
                        <c:v>2196.4015657021714</c:v>
                      </c:pt>
                      <c:pt idx="448">
                        <c:v>2196.4532529012708</c:v>
                      </c:pt>
                      <c:pt idx="449">
                        <c:v>2196.9810529012707</c:v>
                      </c:pt>
                      <c:pt idx="450">
                        <c:v>2197.1297297685983</c:v>
                      </c:pt>
                      <c:pt idx="451">
                        <c:v>2197.6575297685981</c:v>
                      </c:pt>
                      <c:pt idx="452">
                        <c:v>2200.1852888348444</c:v>
                      </c:pt>
                      <c:pt idx="453">
                        <c:v>2200.8617657021714</c:v>
                      </c:pt>
                      <c:pt idx="454">
                        <c:v>2200.1312197854882</c:v>
                      </c:pt>
                      <c:pt idx="455">
                        <c:v>2201.4412529012707</c:v>
                      </c:pt>
                      <c:pt idx="456">
                        <c:v>2200.622619785488</c:v>
                      </c:pt>
                      <c:pt idx="457">
                        <c:v>2200.8076966528147</c:v>
                      </c:pt>
                      <c:pt idx="458">
                        <c:v>2202.1177297685981</c:v>
                      </c:pt>
                      <c:pt idx="459">
                        <c:v>2201.299096652815</c:v>
                      </c:pt>
                      <c:pt idx="460">
                        <c:v>2201.3871838519144</c:v>
                      </c:pt>
                      <c:pt idx="461">
                        <c:v>2201.8785838519143</c:v>
                      </c:pt>
                      <c:pt idx="462">
                        <c:v>2202.0636607192423</c:v>
                      </c:pt>
                      <c:pt idx="463">
                        <c:v>2202.5550607192422</c:v>
                      </c:pt>
                      <c:pt idx="464">
                        <c:v>2204.7752197854879</c:v>
                      </c:pt>
                      <c:pt idx="465">
                        <c:v>2205.4516966528149</c:v>
                      </c:pt>
                      <c:pt idx="466">
                        <c:v>2206.0311838519142</c:v>
                      </c:pt>
                      <c:pt idx="467">
                        <c:v>2206.7076607192421</c:v>
                      </c:pt>
                      <c:pt idx="468">
                        <c:v>2213.9101007394347</c:v>
                      </c:pt>
                      <c:pt idx="469">
                        <c:v>2214.5865776067621</c:v>
                      </c:pt>
                      <c:pt idx="470">
                        <c:v>2215.1660648058614</c:v>
                      </c:pt>
                      <c:pt idx="471">
                        <c:v>2215.4991625340517</c:v>
                      </c:pt>
                      <c:pt idx="472">
                        <c:v>2215.8425416731889</c:v>
                      </c:pt>
                      <c:pt idx="473">
                        <c:v>2216.2837007394346</c:v>
                      </c:pt>
                      <c:pt idx="474">
                        <c:v>2216.1756394013787</c:v>
                      </c:pt>
                      <c:pt idx="475">
                        <c:v>2216.7551266004775</c:v>
                      </c:pt>
                      <c:pt idx="476">
                        <c:v>2216.960177606762</c:v>
                      </c:pt>
                      <c:pt idx="477">
                        <c:v>2217.5396648058613</c:v>
                      </c:pt>
                      <c:pt idx="478">
                        <c:v>2217.4316034678059</c:v>
                      </c:pt>
                      <c:pt idx="479">
                        <c:v>2217.8727625340521</c:v>
                      </c:pt>
                      <c:pt idx="480">
                        <c:v>2218.2161416731888</c:v>
                      </c:pt>
                      <c:pt idx="481">
                        <c:v>2218.5492394013786</c:v>
                      </c:pt>
                      <c:pt idx="482">
                        <c:v>2219.1287266004779</c:v>
                      </c:pt>
                      <c:pt idx="483">
                        <c:v>2219.8052034678058</c:v>
                      </c:pt>
                      <c:pt idx="484">
                        <c:v>2220.5901007394345</c:v>
                      </c:pt>
                      <c:pt idx="485">
                        <c:v>2221.266577606762</c:v>
                      </c:pt>
                      <c:pt idx="486">
                        <c:v>2221.8460648058613</c:v>
                      </c:pt>
                      <c:pt idx="487">
                        <c:v>2222.179162534052</c:v>
                      </c:pt>
                      <c:pt idx="488">
                        <c:v>2222.5225416731887</c:v>
                      </c:pt>
                      <c:pt idx="489">
                        <c:v>2222.8556394013785</c:v>
                      </c:pt>
                      <c:pt idx="490">
                        <c:v>2223.4351266004778</c:v>
                      </c:pt>
                      <c:pt idx="491">
                        <c:v>2224.1116034678057</c:v>
                      </c:pt>
                      <c:pt idx="492">
                        <c:v>2237.1249218198327</c:v>
                      </c:pt>
                      <c:pt idx="493">
                        <c:v>2237.8013986871606</c:v>
                      </c:pt>
                      <c:pt idx="494">
                        <c:v>2238.380885886259</c:v>
                      </c:pt>
                      <c:pt idx="495">
                        <c:v>2239.0573627535869</c:v>
                      </c:pt>
                      <c:pt idx="496">
                        <c:v>2239.4985218198326</c:v>
                      </c:pt>
                      <c:pt idx="497">
                        <c:v>2240.1749986871605</c:v>
                      </c:pt>
                      <c:pt idx="498">
                        <c:v>2240.7544858862589</c:v>
                      </c:pt>
                      <c:pt idx="499">
                        <c:v>2241.4309627535868</c:v>
                      </c:pt>
                      <c:pt idx="500">
                        <c:v>2243.804921819833</c:v>
                      </c:pt>
                      <c:pt idx="501">
                        <c:v>2244.4813986871604</c:v>
                      </c:pt>
                      <c:pt idx="502">
                        <c:v>2245.0608858862593</c:v>
                      </c:pt>
                      <c:pt idx="503">
                        <c:v>2245.7373627535867</c:v>
                      </c:pt>
                      <c:pt idx="504">
                        <c:v>2290.8794320145839</c:v>
                      </c:pt>
                      <c:pt idx="505">
                        <c:v>2291.4072320145842</c:v>
                      </c:pt>
                      <c:pt idx="506">
                        <c:v>2291.5559088819118</c:v>
                      </c:pt>
                      <c:pt idx="507">
                        <c:v>2292.0837088819117</c:v>
                      </c:pt>
                      <c:pt idx="508">
                        <c:v>2292.1353960810111</c:v>
                      </c:pt>
                      <c:pt idx="509">
                        <c:v>2292.4684938092014</c:v>
                      </c:pt>
                      <c:pt idx="510">
                        <c:v>2292.6631960810114</c:v>
                      </c:pt>
                      <c:pt idx="511">
                        <c:v>2292.8118729483376</c:v>
                      </c:pt>
                      <c:pt idx="512">
                        <c:v>2292.9962938092012</c:v>
                      </c:pt>
                      <c:pt idx="513">
                        <c:v>2293.1449706765288</c:v>
                      </c:pt>
                      <c:pt idx="514">
                        <c:v>2293.3396729483375</c:v>
                      </c:pt>
                      <c:pt idx="515">
                        <c:v>2293.6727706765291</c:v>
                      </c:pt>
                      <c:pt idx="516">
                        <c:v>2293.7244578756281</c:v>
                      </c:pt>
                      <c:pt idx="517">
                        <c:v>2294.2522578756279</c:v>
                      </c:pt>
                      <c:pt idx="518">
                        <c:v>2294.4009347429551</c:v>
                      </c:pt>
                      <c:pt idx="519">
                        <c:v>2294.9287347429554</c:v>
                      </c:pt>
                      <c:pt idx="520">
                        <c:v>2295.8674320145842</c:v>
                      </c:pt>
                      <c:pt idx="521">
                        <c:v>2296.5439088819116</c:v>
                      </c:pt>
                      <c:pt idx="522">
                        <c:v>2297.1233960810114</c:v>
                      </c:pt>
                      <c:pt idx="523">
                        <c:v>2297.4564938092012</c:v>
                      </c:pt>
                      <c:pt idx="524">
                        <c:v>2297.7998729483375</c:v>
                      </c:pt>
                      <c:pt idx="525">
                        <c:v>2298.1329706765291</c:v>
                      </c:pt>
                      <c:pt idx="526">
                        <c:v>2298.7124578756279</c:v>
                      </c:pt>
                      <c:pt idx="527">
                        <c:v>2299.3889347429554</c:v>
                      </c:pt>
                      <c:pt idx="528">
                        <c:v>2314.0942530949819</c:v>
                      </c:pt>
                      <c:pt idx="529">
                        <c:v>2314.6220530949822</c:v>
                      </c:pt>
                      <c:pt idx="530">
                        <c:v>2314.7707299623094</c:v>
                      </c:pt>
                      <c:pt idx="531">
                        <c:v>2315.2985299623092</c:v>
                      </c:pt>
                      <c:pt idx="532">
                        <c:v>2315.3502171614091</c:v>
                      </c:pt>
                      <c:pt idx="533">
                        <c:v>2315.8780171614089</c:v>
                      </c:pt>
                      <c:pt idx="534">
                        <c:v>2316.0266940287365</c:v>
                      </c:pt>
                      <c:pt idx="535">
                        <c:v>2316.5544940287364</c:v>
                      </c:pt>
                      <c:pt idx="536">
                        <c:v>2319.0822530949822</c:v>
                      </c:pt>
                      <c:pt idx="537">
                        <c:v>2319.7587299623092</c:v>
                      </c:pt>
                      <c:pt idx="538">
                        <c:v>2320.3382171614089</c:v>
                      </c:pt>
                      <c:pt idx="539">
                        <c:v>2321.0146940287368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BC9-446A-B71C-B7960CD7DFA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17451.903073999161</c:v>
                      </c:pt>
                      <c:pt idx="1">
                        <c:v>17451.903073999161</c:v>
                      </c:pt>
                      <c:pt idx="2">
                        <c:v>17458.590186046022</c:v>
                      </c:pt>
                      <c:pt idx="3">
                        <c:v>17458.590186046022</c:v>
                      </c:pt>
                      <c:pt idx="4">
                        <c:v>17459.437573546664</c:v>
                      </c:pt>
                      <c:pt idx="5">
                        <c:v>17467.195779792331</c:v>
                      </c:pt>
                      <c:pt idx="6">
                        <c:v>17459.437573546664</c:v>
                      </c:pt>
                      <c:pt idx="7">
                        <c:v>17466.124685593531</c:v>
                      </c:pt>
                      <c:pt idx="8">
                        <c:v>17467.195779792331</c:v>
                      </c:pt>
                      <c:pt idx="9">
                        <c:v>17473.882891839188</c:v>
                      </c:pt>
                      <c:pt idx="10">
                        <c:v>17466.124685593531</c:v>
                      </c:pt>
                      <c:pt idx="11">
                        <c:v>17473.882891839188</c:v>
                      </c:pt>
                      <c:pt idx="12">
                        <c:v>17474.730279339834</c:v>
                      </c:pt>
                      <c:pt idx="13">
                        <c:v>17474.730279339834</c:v>
                      </c:pt>
                      <c:pt idx="14">
                        <c:v>17481.417391386694</c:v>
                      </c:pt>
                      <c:pt idx="15">
                        <c:v>17451.903073999161</c:v>
                      </c:pt>
                      <c:pt idx="16">
                        <c:v>17481.417391386694</c:v>
                      </c:pt>
                      <c:pt idx="17">
                        <c:v>17458.590186046022</c:v>
                      </c:pt>
                      <c:pt idx="18">
                        <c:v>17459.437573546664</c:v>
                      </c:pt>
                      <c:pt idx="19">
                        <c:v>17467.195779792331</c:v>
                      </c:pt>
                      <c:pt idx="20">
                        <c:v>17466.124685593531</c:v>
                      </c:pt>
                      <c:pt idx="21">
                        <c:v>17473.882891839188</c:v>
                      </c:pt>
                      <c:pt idx="22">
                        <c:v>17474.730279339834</c:v>
                      </c:pt>
                      <c:pt idx="23">
                        <c:v>17481.417391386694</c:v>
                      </c:pt>
                      <c:pt idx="24">
                        <c:v>17683.386264168035</c:v>
                      </c:pt>
                      <c:pt idx="25">
                        <c:v>17683.386264168035</c:v>
                      </c:pt>
                      <c:pt idx="26">
                        <c:v>17690.073376214899</c:v>
                      </c:pt>
                      <c:pt idx="27">
                        <c:v>17690.073376214899</c:v>
                      </c:pt>
                      <c:pt idx="28">
                        <c:v>17690.920763715545</c:v>
                      </c:pt>
                      <c:pt idx="29">
                        <c:v>17690.920763715545</c:v>
                      </c:pt>
                      <c:pt idx="30">
                        <c:v>17697.607875762409</c:v>
                      </c:pt>
                      <c:pt idx="31">
                        <c:v>17697.607875762409</c:v>
                      </c:pt>
                      <c:pt idx="32">
                        <c:v>17722.206863541513</c:v>
                      </c:pt>
                      <c:pt idx="33">
                        <c:v>17683.386264168035</c:v>
                      </c:pt>
                      <c:pt idx="34">
                        <c:v>17722.206863541513</c:v>
                      </c:pt>
                      <c:pt idx="35">
                        <c:v>17690.073376214899</c:v>
                      </c:pt>
                      <c:pt idx="36">
                        <c:v>17729.741363089015</c:v>
                      </c:pt>
                      <c:pt idx="37">
                        <c:v>17690.920763715545</c:v>
                      </c:pt>
                      <c:pt idx="38">
                        <c:v>17729.741363089015</c:v>
                      </c:pt>
                      <c:pt idx="39">
                        <c:v>17737.499569334668</c:v>
                      </c:pt>
                      <c:pt idx="40">
                        <c:v>17697.607875762409</c:v>
                      </c:pt>
                      <c:pt idx="41">
                        <c:v>17737.499569334668</c:v>
                      </c:pt>
                      <c:pt idx="42">
                        <c:v>17728.893975588373</c:v>
                      </c:pt>
                      <c:pt idx="43">
                        <c:v>17745.034068882182</c:v>
                      </c:pt>
                      <c:pt idx="44">
                        <c:v>17745.034068882182</c:v>
                      </c:pt>
                      <c:pt idx="45">
                        <c:v>17736.428475135879</c:v>
                      </c:pt>
                      <c:pt idx="46">
                        <c:v>17722.206863541513</c:v>
                      </c:pt>
                      <c:pt idx="47">
                        <c:v>17744.18668138154</c:v>
                      </c:pt>
                      <c:pt idx="48">
                        <c:v>17728.893975588373</c:v>
                      </c:pt>
                      <c:pt idx="49">
                        <c:v>17729.741363089015</c:v>
                      </c:pt>
                      <c:pt idx="50">
                        <c:v>17751.721180929038</c:v>
                      </c:pt>
                      <c:pt idx="51">
                        <c:v>17737.499569334668</c:v>
                      </c:pt>
                      <c:pt idx="52">
                        <c:v>17736.428475135879</c:v>
                      </c:pt>
                      <c:pt idx="53">
                        <c:v>17744.18668138154</c:v>
                      </c:pt>
                      <c:pt idx="54">
                        <c:v>17745.034068882182</c:v>
                      </c:pt>
                      <c:pt idx="55">
                        <c:v>17751.721180929038</c:v>
                      </c:pt>
                      <c:pt idx="56">
                        <c:v>17728.893975588373</c:v>
                      </c:pt>
                      <c:pt idx="57">
                        <c:v>17736.428475135879</c:v>
                      </c:pt>
                      <c:pt idx="58">
                        <c:v>17744.18668138154</c:v>
                      </c:pt>
                      <c:pt idx="59">
                        <c:v>17751.721180929038</c:v>
                      </c:pt>
                      <c:pt idx="60">
                        <c:v>17953.690053710383</c:v>
                      </c:pt>
                      <c:pt idx="61">
                        <c:v>17953.690053710383</c:v>
                      </c:pt>
                      <c:pt idx="62">
                        <c:v>17960.377165757247</c:v>
                      </c:pt>
                      <c:pt idx="63">
                        <c:v>17960.377165757247</c:v>
                      </c:pt>
                      <c:pt idx="64">
                        <c:v>17961.224553257893</c:v>
                      </c:pt>
                      <c:pt idx="65">
                        <c:v>17961.224553257893</c:v>
                      </c:pt>
                      <c:pt idx="66">
                        <c:v>17967.911665304749</c:v>
                      </c:pt>
                      <c:pt idx="67">
                        <c:v>17967.911665304749</c:v>
                      </c:pt>
                      <c:pt idx="68">
                        <c:v>17953.690053710383</c:v>
                      </c:pt>
                      <c:pt idx="69">
                        <c:v>17960.377165757247</c:v>
                      </c:pt>
                      <c:pt idx="70">
                        <c:v>17961.224553257893</c:v>
                      </c:pt>
                      <c:pt idx="71">
                        <c:v>17988.404414596953</c:v>
                      </c:pt>
                      <c:pt idx="72">
                        <c:v>17967.911665304749</c:v>
                      </c:pt>
                      <c:pt idx="73">
                        <c:v>17995.09152664381</c:v>
                      </c:pt>
                      <c:pt idx="74">
                        <c:v>17995.938914144455</c:v>
                      </c:pt>
                      <c:pt idx="75">
                        <c:v>18003.697120390116</c:v>
                      </c:pt>
                      <c:pt idx="76">
                        <c:v>18002.626026191323</c:v>
                      </c:pt>
                      <c:pt idx="77">
                        <c:v>17988.404414596953</c:v>
                      </c:pt>
                      <c:pt idx="78">
                        <c:v>18010.384232436976</c:v>
                      </c:pt>
                      <c:pt idx="79">
                        <c:v>18011.231619937622</c:v>
                      </c:pt>
                      <c:pt idx="80">
                        <c:v>17995.09152664381</c:v>
                      </c:pt>
                      <c:pt idx="81">
                        <c:v>17995.938914144455</c:v>
                      </c:pt>
                      <c:pt idx="82">
                        <c:v>18017.918731984482</c:v>
                      </c:pt>
                      <c:pt idx="83">
                        <c:v>18003.697120390116</c:v>
                      </c:pt>
                      <c:pt idx="84">
                        <c:v>18002.626026191323</c:v>
                      </c:pt>
                      <c:pt idx="85">
                        <c:v>18010.384232436976</c:v>
                      </c:pt>
                      <c:pt idx="86">
                        <c:v>18011.231619937622</c:v>
                      </c:pt>
                      <c:pt idx="87">
                        <c:v>17988.404414596953</c:v>
                      </c:pt>
                      <c:pt idx="88">
                        <c:v>18017.918731984482</c:v>
                      </c:pt>
                      <c:pt idx="89">
                        <c:v>17995.09152664381</c:v>
                      </c:pt>
                      <c:pt idx="90">
                        <c:v>17995.938914144455</c:v>
                      </c:pt>
                      <c:pt idx="91">
                        <c:v>18003.697120390116</c:v>
                      </c:pt>
                      <c:pt idx="92">
                        <c:v>18002.626026191323</c:v>
                      </c:pt>
                      <c:pt idx="93">
                        <c:v>18010.384232436976</c:v>
                      </c:pt>
                      <c:pt idx="94">
                        <c:v>18011.231619937622</c:v>
                      </c:pt>
                      <c:pt idx="95">
                        <c:v>18017.918731984482</c:v>
                      </c:pt>
                      <c:pt idx="96">
                        <c:v>18219.887604765834</c:v>
                      </c:pt>
                      <c:pt idx="97">
                        <c:v>18226.574716812687</c:v>
                      </c:pt>
                      <c:pt idx="98">
                        <c:v>18227.422104313337</c:v>
                      </c:pt>
                      <c:pt idx="99">
                        <c:v>18234.109216360193</c:v>
                      </c:pt>
                      <c:pt idx="100">
                        <c:v>18219.887604765834</c:v>
                      </c:pt>
                      <c:pt idx="101">
                        <c:v>18226.574716812687</c:v>
                      </c:pt>
                      <c:pt idx="102">
                        <c:v>18227.422104313337</c:v>
                      </c:pt>
                      <c:pt idx="103">
                        <c:v>18234.109216360193</c:v>
                      </c:pt>
                      <c:pt idx="104">
                        <c:v>18219.887604765834</c:v>
                      </c:pt>
                      <c:pt idx="105">
                        <c:v>18226.574716812687</c:v>
                      </c:pt>
                      <c:pt idx="106">
                        <c:v>18227.422104313337</c:v>
                      </c:pt>
                      <c:pt idx="107">
                        <c:v>18234.109216360193</c:v>
                      </c:pt>
                      <c:pt idx="108">
                        <c:v>18339.79201582259</c:v>
                      </c:pt>
                      <c:pt idx="109">
                        <c:v>18339.79201582259</c:v>
                      </c:pt>
                      <c:pt idx="110">
                        <c:v>18346.479127869447</c:v>
                      </c:pt>
                      <c:pt idx="111">
                        <c:v>18346.479127869447</c:v>
                      </c:pt>
                      <c:pt idx="112">
                        <c:v>18347.326515370096</c:v>
                      </c:pt>
                      <c:pt idx="113">
                        <c:v>18347.326515370096</c:v>
                      </c:pt>
                      <c:pt idx="114">
                        <c:v>18355.084721615756</c:v>
                      </c:pt>
                      <c:pt idx="115">
                        <c:v>18354.013627416956</c:v>
                      </c:pt>
                      <c:pt idx="116">
                        <c:v>18355.084721615756</c:v>
                      </c:pt>
                      <c:pt idx="117">
                        <c:v>18354.013627416956</c:v>
                      </c:pt>
                      <c:pt idx="118">
                        <c:v>18361.771833662609</c:v>
                      </c:pt>
                      <c:pt idx="119">
                        <c:v>18361.771833662609</c:v>
                      </c:pt>
                      <c:pt idx="120">
                        <c:v>18362.619221163262</c:v>
                      </c:pt>
                      <c:pt idx="121">
                        <c:v>18362.619221163262</c:v>
                      </c:pt>
                      <c:pt idx="122">
                        <c:v>18369.306333210123</c:v>
                      </c:pt>
                      <c:pt idx="123">
                        <c:v>18339.79201582259</c:v>
                      </c:pt>
                      <c:pt idx="124">
                        <c:v>18369.306333210123</c:v>
                      </c:pt>
                      <c:pt idx="125">
                        <c:v>18346.479127869447</c:v>
                      </c:pt>
                      <c:pt idx="126">
                        <c:v>18347.326515370096</c:v>
                      </c:pt>
                      <c:pt idx="127">
                        <c:v>18355.084721615756</c:v>
                      </c:pt>
                      <c:pt idx="128">
                        <c:v>18354.013627416956</c:v>
                      </c:pt>
                      <c:pt idx="129">
                        <c:v>18361.771833662609</c:v>
                      </c:pt>
                      <c:pt idx="130">
                        <c:v>18362.619221163262</c:v>
                      </c:pt>
                      <c:pt idx="131">
                        <c:v>18369.306333210123</c:v>
                      </c:pt>
                      <c:pt idx="132">
                        <c:v>18571.275205991467</c:v>
                      </c:pt>
                      <c:pt idx="133">
                        <c:v>18571.275205991467</c:v>
                      </c:pt>
                      <c:pt idx="134">
                        <c:v>18577.962318038324</c:v>
                      </c:pt>
                      <c:pt idx="135">
                        <c:v>18577.962318038324</c:v>
                      </c:pt>
                      <c:pt idx="136">
                        <c:v>18578.80970553897</c:v>
                      </c:pt>
                      <c:pt idx="137">
                        <c:v>18578.80970553897</c:v>
                      </c:pt>
                      <c:pt idx="138">
                        <c:v>18585.496817585834</c:v>
                      </c:pt>
                      <c:pt idx="139">
                        <c:v>18585.496817585834</c:v>
                      </c:pt>
                      <c:pt idx="140">
                        <c:v>18571.275205991467</c:v>
                      </c:pt>
                      <c:pt idx="141">
                        <c:v>18577.962318038324</c:v>
                      </c:pt>
                      <c:pt idx="142">
                        <c:v>18578.80970553897</c:v>
                      </c:pt>
                      <c:pt idx="143">
                        <c:v>18585.496817585834</c:v>
                      </c:pt>
                      <c:pt idx="144">
                        <c:v>18939.331157339097</c:v>
                      </c:pt>
                      <c:pt idx="145">
                        <c:v>18946.018269385957</c:v>
                      </c:pt>
                      <c:pt idx="146">
                        <c:v>18946.865656886603</c:v>
                      </c:pt>
                      <c:pt idx="147">
                        <c:v>18954.623863132259</c:v>
                      </c:pt>
                      <c:pt idx="148">
                        <c:v>18953.552768933463</c:v>
                      </c:pt>
                      <c:pt idx="149">
                        <c:v>18939.331157339097</c:v>
                      </c:pt>
                      <c:pt idx="150">
                        <c:v>18961.310975179127</c:v>
                      </c:pt>
                      <c:pt idx="151">
                        <c:v>18962.158362679766</c:v>
                      </c:pt>
                      <c:pt idx="152">
                        <c:v>18946.018269385957</c:v>
                      </c:pt>
                      <c:pt idx="153">
                        <c:v>18946.865656886603</c:v>
                      </c:pt>
                      <c:pt idx="154">
                        <c:v>18968.84547472663</c:v>
                      </c:pt>
                      <c:pt idx="155">
                        <c:v>18954.623863132259</c:v>
                      </c:pt>
                      <c:pt idx="156">
                        <c:v>18953.552768933463</c:v>
                      </c:pt>
                      <c:pt idx="157">
                        <c:v>18961.310975179127</c:v>
                      </c:pt>
                      <c:pt idx="158">
                        <c:v>18962.158362679766</c:v>
                      </c:pt>
                      <c:pt idx="159">
                        <c:v>18968.84547472663</c:v>
                      </c:pt>
                      <c:pt idx="160">
                        <c:v>18939.331157339097</c:v>
                      </c:pt>
                      <c:pt idx="161">
                        <c:v>18946.018269385957</c:v>
                      </c:pt>
                      <c:pt idx="162">
                        <c:v>18946.865656886603</c:v>
                      </c:pt>
                      <c:pt idx="163">
                        <c:v>18954.623863132259</c:v>
                      </c:pt>
                      <c:pt idx="164">
                        <c:v>18953.552768933463</c:v>
                      </c:pt>
                      <c:pt idx="165">
                        <c:v>19051.007588548244</c:v>
                      </c:pt>
                      <c:pt idx="166">
                        <c:v>18961.310975179127</c:v>
                      </c:pt>
                      <c:pt idx="167">
                        <c:v>19057.694700595104</c:v>
                      </c:pt>
                      <c:pt idx="168">
                        <c:v>18962.158362679766</c:v>
                      </c:pt>
                      <c:pt idx="169">
                        <c:v>19058.54208809575</c:v>
                      </c:pt>
                      <c:pt idx="170">
                        <c:v>18968.84547472663</c:v>
                      </c:pt>
                      <c:pt idx="171">
                        <c:v>19066.30029434141</c:v>
                      </c:pt>
                      <c:pt idx="172">
                        <c:v>19065.22920014261</c:v>
                      </c:pt>
                      <c:pt idx="173">
                        <c:v>19051.007588548244</c:v>
                      </c:pt>
                      <c:pt idx="174">
                        <c:v>19072.987406388274</c:v>
                      </c:pt>
                      <c:pt idx="175">
                        <c:v>19073.834793888916</c:v>
                      </c:pt>
                      <c:pt idx="176">
                        <c:v>19057.694700595104</c:v>
                      </c:pt>
                      <c:pt idx="177">
                        <c:v>19058.54208809575</c:v>
                      </c:pt>
                      <c:pt idx="178">
                        <c:v>19080.521905935777</c:v>
                      </c:pt>
                      <c:pt idx="179">
                        <c:v>19066.30029434141</c:v>
                      </c:pt>
                      <c:pt idx="180">
                        <c:v>19065.22920014261</c:v>
                      </c:pt>
                      <c:pt idx="181">
                        <c:v>19072.987406388274</c:v>
                      </c:pt>
                      <c:pt idx="182">
                        <c:v>19073.834793888916</c:v>
                      </c:pt>
                      <c:pt idx="183">
                        <c:v>19080.521905935777</c:v>
                      </c:pt>
                      <c:pt idx="184">
                        <c:v>19051.007588548244</c:v>
                      </c:pt>
                      <c:pt idx="185">
                        <c:v>19057.694700595104</c:v>
                      </c:pt>
                      <c:pt idx="186">
                        <c:v>19058.54208809575</c:v>
                      </c:pt>
                      <c:pt idx="187">
                        <c:v>19066.30029434141</c:v>
                      </c:pt>
                      <c:pt idx="188">
                        <c:v>19065.22920014261</c:v>
                      </c:pt>
                      <c:pt idx="189">
                        <c:v>19072.987406388274</c:v>
                      </c:pt>
                      <c:pt idx="190">
                        <c:v>19073.834793888916</c:v>
                      </c:pt>
                      <c:pt idx="191">
                        <c:v>19080.521905935777</c:v>
                      </c:pt>
                      <c:pt idx="192">
                        <c:v>19170.814347507974</c:v>
                      </c:pt>
                      <c:pt idx="193">
                        <c:v>19170.814347507974</c:v>
                      </c:pt>
                      <c:pt idx="194">
                        <c:v>19177.501459554831</c:v>
                      </c:pt>
                      <c:pt idx="195">
                        <c:v>19178.348847055477</c:v>
                      </c:pt>
                      <c:pt idx="196">
                        <c:v>19178.348847055477</c:v>
                      </c:pt>
                      <c:pt idx="197">
                        <c:v>19185.035959102333</c:v>
                      </c:pt>
                      <c:pt idx="198">
                        <c:v>19170.814347507974</c:v>
                      </c:pt>
                      <c:pt idx="199">
                        <c:v>19177.501459554831</c:v>
                      </c:pt>
                      <c:pt idx="200">
                        <c:v>19178.348847055477</c:v>
                      </c:pt>
                      <c:pt idx="201">
                        <c:v>19209.634946881444</c:v>
                      </c:pt>
                      <c:pt idx="202">
                        <c:v>19185.035959102333</c:v>
                      </c:pt>
                      <c:pt idx="203">
                        <c:v>19216.322058928297</c:v>
                      </c:pt>
                      <c:pt idx="204">
                        <c:v>19217.169446428947</c:v>
                      </c:pt>
                      <c:pt idx="205">
                        <c:v>19224.927652674611</c:v>
                      </c:pt>
                      <c:pt idx="206">
                        <c:v>19223.856558475803</c:v>
                      </c:pt>
                      <c:pt idx="207">
                        <c:v>19209.634946881444</c:v>
                      </c:pt>
                      <c:pt idx="208">
                        <c:v>19231.614764721468</c:v>
                      </c:pt>
                      <c:pt idx="209">
                        <c:v>19232.462152222113</c:v>
                      </c:pt>
                      <c:pt idx="210">
                        <c:v>19216.322058928297</c:v>
                      </c:pt>
                      <c:pt idx="211">
                        <c:v>19177.501459554831</c:v>
                      </c:pt>
                      <c:pt idx="212">
                        <c:v>19217.169446428947</c:v>
                      </c:pt>
                      <c:pt idx="213">
                        <c:v>19239.149264268977</c:v>
                      </c:pt>
                      <c:pt idx="214">
                        <c:v>19224.927652674611</c:v>
                      </c:pt>
                      <c:pt idx="215">
                        <c:v>19223.856558475803</c:v>
                      </c:pt>
                      <c:pt idx="216">
                        <c:v>19185.035959102333</c:v>
                      </c:pt>
                      <c:pt idx="217">
                        <c:v>19282.490778717121</c:v>
                      </c:pt>
                      <c:pt idx="218">
                        <c:v>19231.614764721468</c:v>
                      </c:pt>
                      <c:pt idx="219">
                        <c:v>19289.177890763978</c:v>
                      </c:pt>
                      <c:pt idx="220">
                        <c:v>19232.462152222113</c:v>
                      </c:pt>
                      <c:pt idx="221">
                        <c:v>19290.025278264631</c:v>
                      </c:pt>
                      <c:pt idx="222">
                        <c:v>19239.149264268977</c:v>
                      </c:pt>
                      <c:pt idx="223">
                        <c:v>19209.634946881444</c:v>
                      </c:pt>
                      <c:pt idx="224">
                        <c:v>19296.712390311484</c:v>
                      </c:pt>
                      <c:pt idx="225">
                        <c:v>19282.490778717121</c:v>
                      </c:pt>
                      <c:pt idx="226">
                        <c:v>19216.322058928297</c:v>
                      </c:pt>
                      <c:pt idx="227">
                        <c:v>19289.177890763978</c:v>
                      </c:pt>
                      <c:pt idx="228">
                        <c:v>19217.169446428947</c:v>
                      </c:pt>
                      <c:pt idx="229">
                        <c:v>19290.025278264631</c:v>
                      </c:pt>
                      <c:pt idx="230">
                        <c:v>19224.927652674611</c:v>
                      </c:pt>
                      <c:pt idx="231">
                        <c:v>19223.856558475803</c:v>
                      </c:pt>
                      <c:pt idx="232">
                        <c:v>19296.712390311484</c:v>
                      </c:pt>
                      <c:pt idx="233">
                        <c:v>19231.614764721468</c:v>
                      </c:pt>
                      <c:pt idx="234">
                        <c:v>19232.462152222113</c:v>
                      </c:pt>
                      <c:pt idx="235">
                        <c:v>19239.149264268977</c:v>
                      </c:pt>
                      <c:pt idx="236">
                        <c:v>19282.490778717121</c:v>
                      </c:pt>
                      <c:pt idx="237">
                        <c:v>19289.177890763978</c:v>
                      </c:pt>
                      <c:pt idx="238">
                        <c:v>19290.025278264631</c:v>
                      </c:pt>
                      <c:pt idx="239">
                        <c:v>19296.712390311484</c:v>
                      </c:pt>
                      <c:pt idx="240">
                        <c:v>19441.118137050322</c:v>
                      </c:pt>
                      <c:pt idx="241">
                        <c:v>19447.805249097179</c:v>
                      </c:pt>
                      <c:pt idx="242">
                        <c:v>19448.652636597828</c:v>
                      </c:pt>
                      <c:pt idx="243">
                        <c:v>19455.339748644681</c:v>
                      </c:pt>
                      <c:pt idx="244">
                        <c:v>19441.118137050322</c:v>
                      </c:pt>
                      <c:pt idx="245">
                        <c:v>19447.805249097179</c:v>
                      </c:pt>
                      <c:pt idx="246">
                        <c:v>19448.652636597828</c:v>
                      </c:pt>
                      <c:pt idx="247">
                        <c:v>19455.339748644681</c:v>
                      </c:pt>
                      <c:pt idx="248">
                        <c:v>19475.832497936884</c:v>
                      </c:pt>
                      <c:pt idx="249">
                        <c:v>19475.832497936884</c:v>
                      </c:pt>
                      <c:pt idx="250">
                        <c:v>19441.118137050322</c:v>
                      </c:pt>
                      <c:pt idx="251">
                        <c:v>19482.519609983745</c:v>
                      </c:pt>
                      <c:pt idx="252">
                        <c:v>19482.519609983745</c:v>
                      </c:pt>
                      <c:pt idx="253">
                        <c:v>19447.805249097179</c:v>
                      </c:pt>
                      <c:pt idx="254">
                        <c:v>19483.366997484398</c:v>
                      </c:pt>
                      <c:pt idx="255">
                        <c:v>19491.125203730055</c:v>
                      </c:pt>
                      <c:pt idx="256">
                        <c:v>19483.366997484398</c:v>
                      </c:pt>
                      <c:pt idx="257">
                        <c:v>19448.652636597828</c:v>
                      </c:pt>
                      <c:pt idx="258">
                        <c:v>19490.054109531251</c:v>
                      </c:pt>
                      <c:pt idx="259">
                        <c:v>19491.125203730055</c:v>
                      </c:pt>
                      <c:pt idx="260">
                        <c:v>19497.812315776911</c:v>
                      </c:pt>
                      <c:pt idx="261">
                        <c:v>19490.054109531251</c:v>
                      </c:pt>
                      <c:pt idx="262">
                        <c:v>19455.339748644681</c:v>
                      </c:pt>
                      <c:pt idx="263">
                        <c:v>19497.812315776911</c:v>
                      </c:pt>
                      <c:pt idx="264">
                        <c:v>19498.659703277553</c:v>
                      </c:pt>
                      <c:pt idx="265">
                        <c:v>19498.659703277553</c:v>
                      </c:pt>
                      <c:pt idx="266">
                        <c:v>19505.346815324425</c:v>
                      </c:pt>
                      <c:pt idx="267">
                        <c:v>19505.346815324425</c:v>
                      </c:pt>
                      <c:pt idx="268">
                        <c:v>19475.832497936884</c:v>
                      </c:pt>
                      <c:pt idx="269">
                        <c:v>19482.519609983745</c:v>
                      </c:pt>
                      <c:pt idx="270">
                        <c:v>19483.366997484398</c:v>
                      </c:pt>
                      <c:pt idx="271">
                        <c:v>19491.125203730055</c:v>
                      </c:pt>
                      <c:pt idx="272">
                        <c:v>19490.054109531251</c:v>
                      </c:pt>
                      <c:pt idx="273">
                        <c:v>19497.812315776911</c:v>
                      </c:pt>
                      <c:pt idx="274">
                        <c:v>19498.659703277553</c:v>
                      </c:pt>
                      <c:pt idx="275">
                        <c:v>19505.346815324425</c:v>
                      </c:pt>
                      <c:pt idx="276">
                        <c:v>19707.315688105766</c:v>
                      </c:pt>
                      <c:pt idx="277">
                        <c:v>19707.315688105766</c:v>
                      </c:pt>
                      <c:pt idx="278">
                        <c:v>19714.002800152626</c:v>
                      </c:pt>
                      <c:pt idx="279">
                        <c:v>19714.002800152626</c:v>
                      </c:pt>
                      <c:pt idx="280">
                        <c:v>19714.850187653265</c:v>
                      </c:pt>
                      <c:pt idx="281">
                        <c:v>19714.850187653265</c:v>
                      </c:pt>
                      <c:pt idx="282">
                        <c:v>19721.537299700132</c:v>
                      </c:pt>
                      <c:pt idx="283">
                        <c:v>19721.537299700132</c:v>
                      </c:pt>
                      <c:pt idx="284">
                        <c:v>19707.315688105766</c:v>
                      </c:pt>
                      <c:pt idx="285">
                        <c:v>19714.002800152626</c:v>
                      </c:pt>
                      <c:pt idx="286">
                        <c:v>19714.850187653265</c:v>
                      </c:pt>
                      <c:pt idx="287">
                        <c:v>19721.537299700132</c:v>
                      </c:pt>
                      <c:pt idx="288">
                        <c:v>19827.220099162521</c:v>
                      </c:pt>
                      <c:pt idx="289">
                        <c:v>19833.907211209382</c:v>
                      </c:pt>
                      <c:pt idx="290">
                        <c:v>19834.754598710027</c:v>
                      </c:pt>
                      <c:pt idx="291">
                        <c:v>19842.512804955684</c:v>
                      </c:pt>
                      <c:pt idx="292">
                        <c:v>19841.441710756895</c:v>
                      </c:pt>
                      <c:pt idx="293">
                        <c:v>19827.220099162521</c:v>
                      </c:pt>
                      <c:pt idx="294">
                        <c:v>19849.199917002552</c:v>
                      </c:pt>
                      <c:pt idx="295">
                        <c:v>19850.04730450319</c:v>
                      </c:pt>
                      <c:pt idx="296">
                        <c:v>19833.907211209382</c:v>
                      </c:pt>
                      <c:pt idx="297">
                        <c:v>19834.754598710027</c:v>
                      </c:pt>
                      <c:pt idx="298">
                        <c:v>19856.734416550054</c:v>
                      </c:pt>
                      <c:pt idx="299">
                        <c:v>19842.512804955684</c:v>
                      </c:pt>
                      <c:pt idx="300">
                        <c:v>19841.441710756895</c:v>
                      </c:pt>
                      <c:pt idx="301">
                        <c:v>19849.199917002552</c:v>
                      </c:pt>
                      <c:pt idx="302">
                        <c:v>19850.04730450319</c:v>
                      </c:pt>
                      <c:pt idx="303">
                        <c:v>19856.734416550054</c:v>
                      </c:pt>
                      <c:pt idx="304">
                        <c:v>19827.220099162521</c:v>
                      </c:pt>
                      <c:pt idx="305">
                        <c:v>19833.907211209382</c:v>
                      </c:pt>
                      <c:pt idx="306">
                        <c:v>19834.754598710027</c:v>
                      </c:pt>
                      <c:pt idx="307">
                        <c:v>19842.512804955684</c:v>
                      </c:pt>
                      <c:pt idx="308">
                        <c:v>19841.441710756895</c:v>
                      </c:pt>
                      <c:pt idx="309">
                        <c:v>19849.199917002552</c:v>
                      </c:pt>
                      <c:pt idx="310">
                        <c:v>19850.04730450319</c:v>
                      </c:pt>
                      <c:pt idx="311">
                        <c:v>19856.734416550054</c:v>
                      </c:pt>
                      <c:pt idx="312">
                        <c:v>20058.703289331403</c:v>
                      </c:pt>
                      <c:pt idx="313">
                        <c:v>20065.390401378263</c:v>
                      </c:pt>
                      <c:pt idx="314">
                        <c:v>20066.237788878909</c:v>
                      </c:pt>
                      <c:pt idx="315">
                        <c:v>20123.127311806475</c:v>
                      </c:pt>
                      <c:pt idx="316">
                        <c:v>20072.924900925762</c:v>
                      </c:pt>
                      <c:pt idx="317">
                        <c:v>20058.703289331403</c:v>
                      </c:pt>
                      <c:pt idx="318">
                        <c:v>20065.390401378263</c:v>
                      </c:pt>
                      <c:pt idx="319">
                        <c:v>20138.420017599638</c:v>
                      </c:pt>
                      <c:pt idx="320">
                        <c:v>20066.237788878909</c:v>
                      </c:pt>
                      <c:pt idx="321">
                        <c:v>20138.420017599638</c:v>
                      </c:pt>
                      <c:pt idx="322">
                        <c:v>20129.814423853331</c:v>
                      </c:pt>
                      <c:pt idx="323">
                        <c:v>20072.924900925762</c:v>
                      </c:pt>
                      <c:pt idx="324">
                        <c:v>20130.661811353977</c:v>
                      </c:pt>
                      <c:pt idx="325">
                        <c:v>20137.348923400834</c:v>
                      </c:pt>
                      <c:pt idx="326">
                        <c:v>20123.127311806475</c:v>
                      </c:pt>
                      <c:pt idx="327">
                        <c:v>20145.107129646498</c:v>
                      </c:pt>
                      <c:pt idx="328">
                        <c:v>20145.954517147136</c:v>
                      </c:pt>
                      <c:pt idx="329">
                        <c:v>20129.814423853331</c:v>
                      </c:pt>
                      <c:pt idx="330">
                        <c:v>20058.703289331403</c:v>
                      </c:pt>
                      <c:pt idx="331">
                        <c:v>20130.661811353977</c:v>
                      </c:pt>
                      <c:pt idx="332">
                        <c:v>20152.641629194004</c:v>
                      </c:pt>
                      <c:pt idx="333">
                        <c:v>20065.390401378263</c:v>
                      </c:pt>
                      <c:pt idx="334">
                        <c:v>20138.420017599638</c:v>
                      </c:pt>
                      <c:pt idx="335">
                        <c:v>20137.348923400834</c:v>
                      </c:pt>
                      <c:pt idx="336">
                        <c:v>20066.237788878909</c:v>
                      </c:pt>
                      <c:pt idx="337">
                        <c:v>20145.107129646498</c:v>
                      </c:pt>
                      <c:pt idx="338">
                        <c:v>20072.924900925762</c:v>
                      </c:pt>
                      <c:pt idx="339">
                        <c:v>20145.954517147136</c:v>
                      </c:pt>
                      <c:pt idx="340">
                        <c:v>20152.641629194004</c:v>
                      </c:pt>
                      <c:pt idx="341">
                        <c:v>20123.127311806475</c:v>
                      </c:pt>
                      <c:pt idx="342">
                        <c:v>20129.814423853331</c:v>
                      </c:pt>
                      <c:pt idx="343">
                        <c:v>20130.661811353977</c:v>
                      </c:pt>
                      <c:pt idx="344">
                        <c:v>20137.348923400834</c:v>
                      </c:pt>
                      <c:pt idx="345">
                        <c:v>20145.107129646498</c:v>
                      </c:pt>
                      <c:pt idx="346">
                        <c:v>20145.954517147136</c:v>
                      </c:pt>
                      <c:pt idx="347">
                        <c:v>20152.641629194004</c:v>
                      </c:pt>
                      <c:pt idx="348">
                        <c:v>20354.610501975345</c:v>
                      </c:pt>
                      <c:pt idx="349">
                        <c:v>20354.610501975345</c:v>
                      </c:pt>
                      <c:pt idx="350">
                        <c:v>20361.297614022205</c:v>
                      </c:pt>
                      <c:pt idx="351">
                        <c:v>20361.297614022205</c:v>
                      </c:pt>
                      <c:pt idx="352">
                        <c:v>20362.145001522855</c:v>
                      </c:pt>
                      <c:pt idx="353">
                        <c:v>20362.145001522855</c:v>
                      </c:pt>
                      <c:pt idx="354">
                        <c:v>20368.832113569715</c:v>
                      </c:pt>
                      <c:pt idx="355">
                        <c:v>20368.832113569715</c:v>
                      </c:pt>
                      <c:pt idx="356">
                        <c:v>20354.610501975345</c:v>
                      </c:pt>
                      <c:pt idx="357">
                        <c:v>20361.297614022205</c:v>
                      </c:pt>
                      <c:pt idx="358">
                        <c:v>20362.145001522855</c:v>
                      </c:pt>
                      <c:pt idx="359">
                        <c:v>20393.431101348819</c:v>
                      </c:pt>
                      <c:pt idx="360">
                        <c:v>20368.832113569715</c:v>
                      </c:pt>
                      <c:pt idx="361">
                        <c:v>20400.118213395679</c:v>
                      </c:pt>
                      <c:pt idx="362">
                        <c:v>20400.965600896314</c:v>
                      </c:pt>
                      <c:pt idx="363">
                        <c:v>20408.723807141985</c:v>
                      </c:pt>
                      <c:pt idx="364">
                        <c:v>20407.652712943182</c:v>
                      </c:pt>
                      <c:pt idx="365">
                        <c:v>20393.431101348819</c:v>
                      </c:pt>
                      <c:pt idx="366">
                        <c:v>20415.410919188842</c:v>
                      </c:pt>
                      <c:pt idx="367">
                        <c:v>20416.258306689484</c:v>
                      </c:pt>
                      <c:pt idx="368">
                        <c:v>20400.118213395679</c:v>
                      </c:pt>
                      <c:pt idx="369">
                        <c:v>20400.965600896314</c:v>
                      </c:pt>
                      <c:pt idx="370">
                        <c:v>20422.945418736352</c:v>
                      </c:pt>
                      <c:pt idx="371">
                        <c:v>20408.723807141985</c:v>
                      </c:pt>
                      <c:pt idx="372">
                        <c:v>20407.652712943182</c:v>
                      </c:pt>
                      <c:pt idx="373">
                        <c:v>20415.410919188842</c:v>
                      </c:pt>
                      <c:pt idx="374">
                        <c:v>20416.258306689484</c:v>
                      </c:pt>
                      <c:pt idx="375">
                        <c:v>20422.945418736352</c:v>
                      </c:pt>
                      <c:pt idx="376">
                        <c:v>20393.431101348819</c:v>
                      </c:pt>
                      <c:pt idx="377">
                        <c:v>20400.118213395679</c:v>
                      </c:pt>
                      <c:pt idx="378">
                        <c:v>20400.965600896314</c:v>
                      </c:pt>
                      <c:pt idx="379">
                        <c:v>20408.723807141985</c:v>
                      </c:pt>
                      <c:pt idx="380">
                        <c:v>20407.652712943182</c:v>
                      </c:pt>
                      <c:pt idx="381">
                        <c:v>20415.410919188842</c:v>
                      </c:pt>
                      <c:pt idx="382">
                        <c:v>20416.258306689484</c:v>
                      </c:pt>
                      <c:pt idx="383">
                        <c:v>20422.945418736352</c:v>
                      </c:pt>
                      <c:pt idx="384">
                        <c:v>20624.914291517693</c:v>
                      </c:pt>
                      <c:pt idx="385">
                        <c:v>20538.435671888179</c:v>
                      </c:pt>
                      <c:pt idx="386">
                        <c:v>20538.435671888179</c:v>
                      </c:pt>
                      <c:pt idx="387">
                        <c:v>20631.601403564549</c:v>
                      </c:pt>
                      <c:pt idx="388">
                        <c:v>20545.122783935043</c:v>
                      </c:pt>
                      <c:pt idx="389">
                        <c:v>20632.448791065199</c:v>
                      </c:pt>
                      <c:pt idx="390">
                        <c:v>20545.122783935043</c:v>
                      </c:pt>
                      <c:pt idx="391">
                        <c:v>20545.970171435689</c:v>
                      </c:pt>
                      <c:pt idx="392">
                        <c:v>20553.728377681342</c:v>
                      </c:pt>
                      <c:pt idx="393">
                        <c:v>20545.970171435689</c:v>
                      </c:pt>
                      <c:pt idx="394">
                        <c:v>20639.135903112063</c:v>
                      </c:pt>
                      <c:pt idx="395">
                        <c:v>20552.657283482546</c:v>
                      </c:pt>
                      <c:pt idx="396">
                        <c:v>20553.728377681342</c:v>
                      </c:pt>
                      <c:pt idx="397">
                        <c:v>20624.914291517693</c:v>
                      </c:pt>
                      <c:pt idx="398">
                        <c:v>20560.415489728206</c:v>
                      </c:pt>
                      <c:pt idx="399">
                        <c:v>20552.657283482546</c:v>
                      </c:pt>
                      <c:pt idx="400">
                        <c:v>20560.415489728206</c:v>
                      </c:pt>
                      <c:pt idx="401">
                        <c:v>20561.262877228848</c:v>
                      </c:pt>
                      <c:pt idx="402">
                        <c:v>20631.601403564549</c:v>
                      </c:pt>
                      <c:pt idx="403">
                        <c:v>20561.262877228848</c:v>
                      </c:pt>
                      <c:pt idx="404">
                        <c:v>20632.448791065199</c:v>
                      </c:pt>
                      <c:pt idx="405">
                        <c:v>20567.949989275712</c:v>
                      </c:pt>
                      <c:pt idx="406">
                        <c:v>20567.949989275712</c:v>
                      </c:pt>
                      <c:pt idx="407">
                        <c:v>20639.135903112063</c:v>
                      </c:pt>
                      <c:pt idx="408">
                        <c:v>20538.435671888179</c:v>
                      </c:pt>
                      <c:pt idx="409">
                        <c:v>20545.122783935043</c:v>
                      </c:pt>
                      <c:pt idx="410">
                        <c:v>20659.628652404259</c:v>
                      </c:pt>
                      <c:pt idx="411">
                        <c:v>20545.970171435689</c:v>
                      </c:pt>
                      <c:pt idx="412">
                        <c:v>20659.628652404259</c:v>
                      </c:pt>
                      <c:pt idx="413">
                        <c:v>20624.914291517693</c:v>
                      </c:pt>
                      <c:pt idx="414">
                        <c:v>20666.315764451119</c:v>
                      </c:pt>
                      <c:pt idx="415">
                        <c:v>20553.728377681342</c:v>
                      </c:pt>
                      <c:pt idx="416">
                        <c:v>20552.657283482546</c:v>
                      </c:pt>
                      <c:pt idx="417">
                        <c:v>20666.315764451119</c:v>
                      </c:pt>
                      <c:pt idx="418">
                        <c:v>20631.601403564549</c:v>
                      </c:pt>
                      <c:pt idx="419">
                        <c:v>20667.163151951761</c:v>
                      </c:pt>
                      <c:pt idx="420">
                        <c:v>20560.415489728206</c:v>
                      </c:pt>
                      <c:pt idx="421">
                        <c:v>20674.921358197425</c:v>
                      </c:pt>
                      <c:pt idx="422">
                        <c:v>20667.163151951761</c:v>
                      </c:pt>
                      <c:pt idx="423">
                        <c:v>20632.448791065199</c:v>
                      </c:pt>
                      <c:pt idx="424">
                        <c:v>20673.850263998625</c:v>
                      </c:pt>
                      <c:pt idx="425">
                        <c:v>20561.262877228848</c:v>
                      </c:pt>
                      <c:pt idx="426">
                        <c:v>20674.921358197425</c:v>
                      </c:pt>
                      <c:pt idx="427">
                        <c:v>20681.608470244282</c:v>
                      </c:pt>
                      <c:pt idx="428">
                        <c:v>20673.850263998625</c:v>
                      </c:pt>
                      <c:pt idx="429">
                        <c:v>20639.135903112063</c:v>
                      </c:pt>
                      <c:pt idx="430">
                        <c:v>20567.949989275712</c:v>
                      </c:pt>
                      <c:pt idx="431">
                        <c:v>20681.608470244282</c:v>
                      </c:pt>
                      <c:pt idx="432">
                        <c:v>20682.455857744928</c:v>
                      </c:pt>
                      <c:pt idx="433">
                        <c:v>20682.455857744928</c:v>
                      </c:pt>
                      <c:pt idx="434">
                        <c:v>20689.142969791792</c:v>
                      </c:pt>
                      <c:pt idx="435">
                        <c:v>20689.142969791792</c:v>
                      </c:pt>
                      <c:pt idx="436">
                        <c:v>20659.628652404259</c:v>
                      </c:pt>
                      <c:pt idx="437">
                        <c:v>20666.315764451119</c:v>
                      </c:pt>
                      <c:pt idx="438">
                        <c:v>20667.163151951761</c:v>
                      </c:pt>
                      <c:pt idx="439">
                        <c:v>20674.921358197425</c:v>
                      </c:pt>
                      <c:pt idx="440">
                        <c:v>20673.850263998625</c:v>
                      </c:pt>
                      <c:pt idx="441">
                        <c:v>20681.608470244282</c:v>
                      </c:pt>
                      <c:pt idx="442">
                        <c:v>20682.455857744928</c:v>
                      </c:pt>
                      <c:pt idx="443">
                        <c:v>20689.142969791792</c:v>
                      </c:pt>
                      <c:pt idx="444">
                        <c:v>20769.918862057057</c:v>
                      </c:pt>
                      <c:pt idx="445">
                        <c:v>20769.918862057057</c:v>
                      </c:pt>
                      <c:pt idx="446">
                        <c:v>20776.605974103913</c:v>
                      </c:pt>
                      <c:pt idx="447">
                        <c:v>20776.605974103913</c:v>
                      </c:pt>
                      <c:pt idx="448">
                        <c:v>20777.453361604556</c:v>
                      </c:pt>
                      <c:pt idx="449">
                        <c:v>20777.453361604556</c:v>
                      </c:pt>
                      <c:pt idx="450">
                        <c:v>20784.140473651423</c:v>
                      </c:pt>
                      <c:pt idx="451">
                        <c:v>20784.140473651423</c:v>
                      </c:pt>
                      <c:pt idx="452">
                        <c:v>20769.918862057057</c:v>
                      </c:pt>
                      <c:pt idx="453">
                        <c:v>20776.605974103913</c:v>
                      </c:pt>
                      <c:pt idx="454">
                        <c:v>20891.111842573137</c:v>
                      </c:pt>
                      <c:pt idx="455">
                        <c:v>20777.453361604556</c:v>
                      </c:pt>
                      <c:pt idx="456">
                        <c:v>20891.111842573137</c:v>
                      </c:pt>
                      <c:pt idx="457">
                        <c:v>20897.798954619993</c:v>
                      </c:pt>
                      <c:pt idx="458">
                        <c:v>20784.140473651423</c:v>
                      </c:pt>
                      <c:pt idx="459">
                        <c:v>20897.798954619993</c:v>
                      </c:pt>
                      <c:pt idx="460">
                        <c:v>20898.646342120643</c:v>
                      </c:pt>
                      <c:pt idx="461">
                        <c:v>20898.646342120643</c:v>
                      </c:pt>
                      <c:pt idx="462">
                        <c:v>20905.333454167507</c:v>
                      </c:pt>
                      <c:pt idx="463">
                        <c:v>20905.333454167507</c:v>
                      </c:pt>
                      <c:pt idx="464">
                        <c:v>20891.111842573137</c:v>
                      </c:pt>
                      <c:pt idx="465">
                        <c:v>20897.798954619993</c:v>
                      </c:pt>
                      <c:pt idx="466">
                        <c:v>20898.646342120643</c:v>
                      </c:pt>
                      <c:pt idx="467">
                        <c:v>20905.333454167507</c:v>
                      </c:pt>
                      <c:pt idx="468">
                        <c:v>21011.016253629892</c:v>
                      </c:pt>
                      <c:pt idx="469">
                        <c:v>21017.70336567676</c:v>
                      </c:pt>
                      <c:pt idx="470">
                        <c:v>21018.550753177402</c:v>
                      </c:pt>
                      <c:pt idx="471">
                        <c:v>21026.308959423066</c:v>
                      </c:pt>
                      <c:pt idx="472">
                        <c:v>21025.237865224266</c:v>
                      </c:pt>
                      <c:pt idx="473">
                        <c:v>21011.016253629892</c:v>
                      </c:pt>
                      <c:pt idx="474">
                        <c:v>21032.996071469923</c:v>
                      </c:pt>
                      <c:pt idx="475">
                        <c:v>21033.843458970565</c:v>
                      </c:pt>
                      <c:pt idx="476">
                        <c:v>21017.70336567676</c:v>
                      </c:pt>
                      <c:pt idx="477">
                        <c:v>21018.550753177402</c:v>
                      </c:pt>
                      <c:pt idx="478">
                        <c:v>21040.530571017429</c:v>
                      </c:pt>
                      <c:pt idx="479">
                        <c:v>21026.308959423066</c:v>
                      </c:pt>
                      <c:pt idx="480">
                        <c:v>21025.237865224266</c:v>
                      </c:pt>
                      <c:pt idx="481">
                        <c:v>21032.996071469923</c:v>
                      </c:pt>
                      <c:pt idx="482">
                        <c:v>21033.843458970565</c:v>
                      </c:pt>
                      <c:pt idx="483">
                        <c:v>21040.530571017429</c:v>
                      </c:pt>
                      <c:pt idx="484">
                        <c:v>21011.016253629892</c:v>
                      </c:pt>
                      <c:pt idx="485">
                        <c:v>21017.70336567676</c:v>
                      </c:pt>
                      <c:pt idx="486">
                        <c:v>21018.550753177402</c:v>
                      </c:pt>
                      <c:pt idx="487">
                        <c:v>21026.308959423066</c:v>
                      </c:pt>
                      <c:pt idx="488">
                        <c:v>21025.237865224266</c:v>
                      </c:pt>
                      <c:pt idx="489">
                        <c:v>21032.996071469923</c:v>
                      </c:pt>
                      <c:pt idx="490">
                        <c:v>21033.843458970565</c:v>
                      </c:pt>
                      <c:pt idx="491">
                        <c:v>21040.530571017429</c:v>
                      </c:pt>
                      <c:pt idx="492">
                        <c:v>21242.499443798773</c:v>
                      </c:pt>
                      <c:pt idx="493">
                        <c:v>21249.186555845634</c:v>
                      </c:pt>
                      <c:pt idx="494">
                        <c:v>21250.033943346276</c:v>
                      </c:pt>
                      <c:pt idx="495">
                        <c:v>21256.72105539314</c:v>
                      </c:pt>
                      <c:pt idx="496">
                        <c:v>21242.499443798773</c:v>
                      </c:pt>
                      <c:pt idx="497">
                        <c:v>21249.186555845634</c:v>
                      </c:pt>
                      <c:pt idx="498">
                        <c:v>21250.033943346276</c:v>
                      </c:pt>
                      <c:pt idx="499">
                        <c:v>21256.72105539314</c:v>
                      </c:pt>
                      <c:pt idx="500">
                        <c:v>21242.499443798773</c:v>
                      </c:pt>
                      <c:pt idx="501">
                        <c:v>21249.186555845634</c:v>
                      </c:pt>
                      <c:pt idx="502">
                        <c:v>21250.033943346276</c:v>
                      </c:pt>
                      <c:pt idx="503">
                        <c:v>21256.72105539314</c:v>
                      </c:pt>
                      <c:pt idx="504">
                        <c:v>21722.231826355553</c:v>
                      </c:pt>
                      <c:pt idx="505">
                        <c:v>21722.231826355553</c:v>
                      </c:pt>
                      <c:pt idx="506">
                        <c:v>21728.918938402414</c:v>
                      </c:pt>
                      <c:pt idx="507">
                        <c:v>21728.918938402414</c:v>
                      </c:pt>
                      <c:pt idx="508">
                        <c:v>21729.766325903063</c:v>
                      </c:pt>
                      <c:pt idx="509">
                        <c:v>21737.52453214872</c:v>
                      </c:pt>
                      <c:pt idx="510">
                        <c:v>21729.766325903063</c:v>
                      </c:pt>
                      <c:pt idx="511">
                        <c:v>21736.453437949916</c:v>
                      </c:pt>
                      <c:pt idx="512">
                        <c:v>21737.52453214872</c:v>
                      </c:pt>
                      <c:pt idx="513">
                        <c:v>21744.211644195588</c:v>
                      </c:pt>
                      <c:pt idx="514">
                        <c:v>21736.453437949916</c:v>
                      </c:pt>
                      <c:pt idx="515">
                        <c:v>21744.211644195588</c:v>
                      </c:pt>
                      <c:pt idx="516">
                        <c:v>21745.059031696226</c:v>
                      </c:pt>
                      <c:pt idx="517">
                        <c:v>21745.059031696226</c:v>
                      </c:pt>
                      <c:pt idx="518">
                        <c:v>21751.74614374309</c:v>
                      </c:pt>
                      <c:pt idx="519">
                        <c:v>21751.74614374309</c:v>
                      </c:pt>
                      <c:pt idx="520">
                        <c:v>21722.231826355553</c:v>
                      </c:pt>
                      <c:pt idx="521">
                        <c:v>21728.918938402414</c:v>
                      </c:pt>
                      <c:pt idx="522">
                        <c:v>21729.766325903063</c:v>
                      </c:pt>
                      <c:pt idx="523">
                        <c:v>21737.52453214872</c:v>
                      </c:pt>
                      <c:pt idx="524">
                        <c:v>21736.453437949916</c:v>
                      </c:pt>
                      <c:pt idx="525">
                        <c:v>21744.211644195588</c:v>
                      </c:pt>
                      <c:pt idx="526">
                        <c:v>21745.059031696226</c:v>
                      </c:pt>
                      <c:pt idx="527">
                        <c:v>21751.74614374309</c:v>
                      </c:pt>
                      <c:pt idx="528">
                        <c:v>21953.715016524431</c:v>
                      </c:pt>
                      <c:pt idx="529">
                        <c:v>21953.715016524431</c:v>
                      </c:pt>
                      <c:pt idx="530">
                        <c:v>21960.402128571292</c:v>
                      </c:pt>
                      <c:pt idx="531">
                        <c:v>21960.402128571292</c:v>
                      </c:pt>
                      <c:pt idx="532">
                        <c:v>21961.249516071937</c:v>
                      </c:pt>
                      <c:pt idx="533">
                        <c:v>21961.249516071937</c:v>
                      </c:pt>
                      <c:pt idx="534">
                        <c:v>21967.936628118801</c:v>
                      </c:pt>
                      <c:pt idx="535">
                        <c:v>21967.936628118801</c:v>
                      </c:pt>
                      <c:pt idx="536">
                        <c:v>21953.715016524431</c:v>
                      </c:pt>
                      <c:pt idx="537">
                        <c:v>21960.402128571292</c:v>
                      </c:pt>
                      <c:pt idx="538">
                        <c:v>21961.249516071937</c:v>
                      </c:pt>
                      <c:pt idx="539">
                        <c:v>21967.936628118801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8BC9-446A-B71C-B7960CD7DFA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0.99916123090808451</c:v>
                      </c:pt>
                      <c:pt idx="2">
                        <c:v>0.99858727783402945</c:v>
                      </c:pt>
                      <c:pt idx="3">
                        <c:v>0.99776991205403598</c:v>
                      </c:pt>
                      <c:pt idx="4">
                        <c:v>0.99747513269933497</c:v>
                      </c:pt>
                      <c:pt idx="5">
                        <c:v>0.99668390146240826</c:v>
                      </c:pt>
                      <c:pt idx="6">
                        <c:v>0.99663855132578205</c:v>
                      </c:pt>
                      <c:pt idx="7">
                        <c:v>0.996085378519461</c:v>
                      </c:pt>
                      <c:pt idx="8">
                        <c:v>0.99587184170680487</c:v>
                      </c:pt>
                      <c:pt idx="9">
                        <c:v>0.99527118530447412</c:v>
                      </c:pt>
                      <c:pt idx="10">
                        <c:v>0.99525422929086482</c:v>
                      </c:pt>
                      <c:pt idx="11">
                        <c:v>0.99446096619786728</c:v>
                      </c:pt>
                      <c:pt idx="12">
                        <c:v>0.99419474473957525</c:v>
                      </c:pt>
                      <c:pt idx="13">
                        <c:v>0.99336928815135095</c:v>
                      </c:pt>
                      <c:pt idx="14">
                        <c:v>0.99278752447420793</c:v>
                      </c:pt>
                      <c:pt idx="15">
                        <c:v>0.99207524653761758</c:v>
                      </c:pt>
                      <c:pt idx="16">
                        <c:v>0.99196514527980351</c:v>
                      </c:pt>
                      <c:pt idx="17">
                        <c:v>0.99071113959110613</c:v>
                      </c:pt>
                      <c:pt idx="18">
                        <c:v>0.98955780328274967</c:v>
                      </c:pt>
                      <c:pt idx="19">
                        <c:v>0.9888524508346298</c:v>
                      </c:pt>
                      <c:pt idx="20">
                        <c:v>0.98819019394957563</c:v>
                      </c:pt>
                      <c:pt idx="21">
                        <c:v>0.98746529829726626</c:v>
                      </c:pt>
                      <c:pt idx="22">
                        <c:v>0.98633147252985909</c:v>
                      </c:pt>
                      <c:pt idx="23">
                        <c:v>0.98494575012817864</c:v>
                      </c:pt>
                      <c:pt idx="24">
                        <c:v>0.95148789775025133</c:v>
                      </c:pt>
                      <c:pt idx="25">
                        <c:v>0.95068285163716038</c:v>
                      </c:pt>
                      <c:pt idx="26">
                        <c:v>0.95007519587939693</c:v>
                      </c:pt>
                      <c:pt idx="27">
                        <c:v>0.94927014615149063</c:v>
                      </c:pt>
                      <c:pt idx="28">
                        <c:v>0.94902450880484779</c:v>
                      </c:pt>
                      <c:pt idx="29">
                        <c:v>0.94821710329827114</c:v>
                      </c:pt>
                      <c:pt idx="30">
                        <c:v>0.94761184847269753</c:v>
                      </c:pt>
                      <c:pt idx="31">
                        <c:v>0.94680450454501563</c:v>
                      </c:pt>
                      <c:pt idx="32">
                        <c:v>0.94388457599383846</c:v>
                      </c:pt>
                      <c:pt idx="33">
                        <c:v>0.94384225616070649</c:v>
                      </c:pt>
                      <c:pt idx="34">
                        <c:v>0.94308022499733823</c:v>
                      </c:pt>
                      <c:pt idx="35">
                        <c:v>0.94243049431333614</c:v>
                      </c:pt>
                      <c:pt idx="36">
                        <c:v>0.94142301091892977</c:v>
                      </c:pt>
                      <c:pt idx="37">
                        <c:v>0.94136098867273799</c:v>
                      </c:pt>
                      <c:pt idx="38">
                        <c:v>0.9406165602242762</c:v>
                      </c:pt>
                      <c:pt idx="39">
                        <c:v>0.94056862163064292</c:v>
                      </c:pt>
                      <c:pt idx="40">
                        <c:v>0.93994967051062128</c:v>
                      </c:pt>
                      <c:pt idx="41">
                        <c:v>0.93976418763510128</c:v>
                      </c:pt>
                      <c:pt idx="42">
                        <c:v>0.93888331812396608</c:v>
                      </c:pt>
                      <c:pt idx="43">
                        <c:v>0.93810696827104045</c:v>
                      </c:pt>
                      <c:pt idx="44">
                        <c:v>0.93730055619756847</c:v>
                      </c:pt>
                      <c:pt idx="45">
                        <c:v>0.93641332778417707</c:v>
                      </c:pt>
                      <c:pt idx="46">
                        <c:v>0.93624946920641017</c:v>
                      </c:pt>
                      <c:pt idx="47">
                        <c:v>0.93556738745330292</c:v>
                      </c:pt>
                      <c:pt idx="48">
                        <c:v>0.93443261883914863</c:v>
                      </c:pt>
                      <c:pt idx="49">
                        <c:v>0.93377157011145295</c:v>
                      </c:pt>
                      <c:pt idx="50">
                        <c:v>0.93309775716900434</c:v>
                      </c:pt>
                      <c:pt idx="51">
                        <c:v>0.93293457238608002</c:v>
                      </c:pt>
                      <c:pt idx="52">
                        <c:v>0.9319543857705388</c:v>
                      </c:pt>
                      <c:pt idx="53">
                        <c:v>0.93111780584654535</c:v>
                      </c:pt>
                      <c:pt idx="54">
                        <c:v>0.9304573898157612</c:v>
                      </c:pt>
                      <c:pt idx="55">
                        <c:v>0.92864028563013268</c:v>
                      </c:pt>
                      <c:pt idx="56">
                        <c:v>0.927254392237159</c:v>
                      </c:pt>
                      <c:pt idx="57">
                        <c:v>0.92476654025781668</c:v>
                      </c:pt>
                      <c:pt idx="58">
                        <c:v>0.92394290069410112</c:v>
                      </c:pt>
                      <c:pt idx="59">
                        <c:v>0.92145604419476901</c:v>
                      </c:pt>
                      <c:pt idx="60">
                        <c:v>0.89537358372520393</c:v>
                      </c:pt>
                      <c:pt idx="61">
                        <c:v>0.89456893505877477</c:v>
                      </c:pt>
                      <c:pt idx="62">
                        <c:v>0.89396091588318827</c:v>
                      </c:pt>
                      <c:pt idx="63">
                        <c:v>0.89315625320206593</c:v>
                      </c:pt>
                      <c:pt idx="64">
                        <c:v>0.89291208223349783</c:v>
                      </c:pt>
                      <c:pt idx="65">
                        <c:v>0.89210633667824413</c:v>
                      </c:pt>
                      <c:pt idx="66">
                        <c:v>0.89149939399859324</c:v>
                      </c:pt>
                      <c:pt idx="67">
                        <c:v>0.89069365068204476</c:v>
                      </c:pt>
                      <c:pt idx="68">
                        <c:v>0.88775124037423769</c:v>
                      </c:pt>
                      <c:pt idx="69">
                        <c:v>0.88633869926267483</c:v>
                      </c:pt>
                      <c:pt idx="70">
                        <c:v>0.88528051006085806</c:v>
                      </c:pt>
                      <c:pt idx="71">
                        <c:v>0.88387061551908908</c:v>
                      </c:pt>
                      <c:pt idx="72">
                        <c:v>0.88386807418883562</c:v>
                      </c:pt>
                      <c:pt idx="73">
                        <c:v>0.88245795035587205</c:v>
                      </c:pt>
                      <c:pt idx="74">
                        <c:v>0.88140382966645447</c:v>
                      </c:pt>
                      <c:pt idx="75">
                        <c:v>0.88055459994011553</c:v>
                      </c:pt>
                      <c:pt idx="76">
                        <c:v>0.87999121468537767</c:v>
                      </c:pt>
                      <c:pt idx="77">
                        <c:v>0.87943041874854888</c:v>
                      </c:pt>
                      <c:pt idx="78">
                        <c:v>0.87914193431150556</c:v>
                      </c:pt>
                      <c:pt idx="79">
                        <c:v>0.8780879039922137</c:v>
                      </c:pt>
                      <c:pt idx="80">
                        <c:v>0.87801791261019424</c:v>
                      </c:pt>
                      <c:pt idx="81">
                        <c:v>0.87695906244504374</c:v>
                      </c:pt>
                      <c:pt idx="82">
                        <c:v>0.87667528550826457</c:v>
                      </c:pt>
                      <c:pt idx="83">
                        <c:v>0.87611469633733741</c:v>
                      </c:pt>
                      <c:pt idx="84">
                        <c:v>0.87554666170003059</c:v>
                      </c:pt>
                      <c:pt idx="85">
                        <c:v>0.87470218072484507</c:v>
                      </c:pt>
                      <c:pt idx="86">
                        <c:v>0.87364356059094295</c:v>
                      </c:pt>
                      <c:pt idx="87">
                        <c:v>0.87228539515206283</c:v>
                      </c:pt>
                      <c:pt idx="88">
                        <c:v>0.87223114479235064</c:v>
                      </c:pt>
                      <c:pt idx="89">
                        <c:v>0.87087339840496125</c:v>
                      </c:pt>
                      <c:pt idx="90">
                        <c:v>0.86980796814133554</c:v>
                      </c:pt>
                      <c:pt idx="91">
                        <c:v>0.86897074474122094</c:v>
                      </c:pt>
                      <c:pt idx="92">
                        <c:v>0.86839613977056673</c:v>
                      </c:pt>
                      <c:pt idx="93">
                        <c:v>0.86755871283819275</c:v>
                      </c:pt>
                      <c:pt idx="94">
                        <c:v>0.86649368847985619</c:v>
                      </c:pt>
                      <c:pt idx="95">
                        <c:v>0.86508181711497101</c:v>
                      </c:pt>
                      <c:pt idx="96">
                        <c:v>0.83536091227347598</c:v>
                      </c:pt>
                      <c:pt idx="97">
                        <c:v>0.8339482443691274</c:v>
                      </c:pt>
                      <c:pt idx="98">
                        <c:v>0.83289550925466849</c:v>
                      </c:pt>
                      <c:pt idx="99">
                        <c:v>0.83148285666600896</c:v>
                      </c:pt>
                      <c:pt idx="100">
                        <c:v>0.83092499654213825</c:v>
                      </c:pt>
                      <c:pt idx="101">
                        <c:v>0.82951238629490764</c:v>
                      </c:pt>
                      <c:pt idx="102">
                        <c:v>0.82845642972958711</c:v>
                      </c:pt>
                      <c:pt idx="103">
                        <c:v>0.82704386598664481</c:v>
                      </c:pt>
                      <c:pt idx="104">
                        <c:v>0.82379339685371333</c:v>
                      </c:pt>
                      <c:pt idx="105">
                        <c:v>0.82238102561757032</c:v>
                      </c:pt>
                      <c:pt idx="106">
                        <c:v>0.82132045157512445</c:v>
                      </c:pt>
                      <c:pt idx="107">
                        <c:v>0.81990816668142219</c:v>
                      </c:pt>
                      <c:pt idx="108">
                        <c:v>0.80684151453929231</c:v>
                      </c:pt>
                      <c:pt idx="109">
                        <c:v>0.80599917993278414</c:v>
                      </c:pt>
                      <c:pt idx="110">
                        <c:v>0.80542887112902695</c:v>
                      </c:pt>
                      <c:pt idx="111">
                        <c:v>0.80458654621702075</c:v>
                      </c:pt>
                      <c:pt idx="112">
                        <c:v>0.80437446515965161</c:v>
                      </c:pt>
                      <c:pt idx="113">
                        <c:v>0.80353163973207642</c:v>
                      </c:pt>
                      <c:pt idx="114">
                        <c:v>0.80352553677398275</c:v>
                      </c:pt>
                      <c:pt idx="115">
                        <c:v>0.80296184623403632</c:v>
                      </c:pt>
                      <c:pt idx="116">
                        <c:v>0.80268321686931798</c:v>
                      </c:pt>
                      <c:pt idx="117">
                        <c:v>0.80211903494135672</c:v>
                      </c:pt>
                      <c:pt idx="118">
                        <c:v>0.80211289329459501</c:v>
                      </c:pt>
                      <c:pt idx="119">
                        <c:v>0.8012705825864771</c:v>
                      </c:pt>
                      <c:pt idx="120">
                        <c:v>0.8010585302900517</c:v>
                      </c:pt>
                      <c:pt idx="121">
                        <c:v>0.8002157301145808</c:v>
                      </c:pt>
                      <c:pt idx="122">
                        <c:v>0.79964591008087005</c:v>
                      </c:pt>
                      <c:pt idx="123">
                        <c:v>0.79887240064983522</c:v>
                      </c:pt>
                      <c:pt idx="124">
                        <c:v>0.79880312341464887</c:v>
                      </c:pt>
                      <c:pt idx="125">
                        <c:v>0.79745992683060507</c:v>
                      </c:pt>
                      <c:pt idx="126">
                        <c:v>0.79640108289309919</c:v>
                      </c:pt>
                      <c:pt idx="127">
                        <c:v>0.79555674691081368</c:v>
                      </c:pt>
                      <c:pt idx="128">
                        <c:v>0.79498867090812164</c:v>
                      </c:pt>
                      <c:pt idx="129">
                        <c:v>0.79414426611175859</c:v>
                      </c:pt>
                      <c:pt idx="130">
                        <c:v>0.79308556097205163</c:v>
                      </c:pt>
                      <c:pt idx="131">
                        <c:v>0.79167313980455278</c:v>
                      </c:pt>
                      <c:pt idx="132">
                        <c:v>0.75833289196783826</c:v>
                      </c:pt>
                      <c:pt idx="133">
                        <c:v>0.75749084621857943</c:v>
                      </c:pt>
                      <c:pt idx="134">
                        <c:v>0.75692025103547234</c:v>
                      </c:pt>
                      <c:pt idx="135">
                        <c:v>0.75607820785998314</c:v>
                      </c:pt>
                      <c:pt idx="136">
                        <c:v>0.75586656863357282</c:v>
                      </c:pt>
                      <c:pt idx="137">
                        <c:v>0.75502415701189796</c:v>
                      </c:pt>
                      <c:pt idx="138">
                        <c:v>0.75445393560277152</c:v>
                      </c:pt>
                      <c:pt idx="139">
                        <c:v>0.75361152963488587</c:v>
                      </c:pt>
                      <c:pt idx="140">
                        <c:v>0.75036871302519181</c:v>
                      </c:pt>
                      <c:pt idx="141">
                        <c:v>0.74895615078719302</c:v>
                      </c:pt>
                      <c:pt idx="142">
                        <c:v>0.7478991860782721</c:v>
                      </c:pt>
                      <c:pt idx="143">
                        <c:v>0.74648665841363859</c:v>
                      </c:pt>
                      <c:pt idx="144">
                        <c:v>0.66342990696701476</c:v>
                      </c:pt>
                      <c:pt idx="145">
                        <c:v>0.66201739701271822</c:v>
                      </c:pt>
                      <c:pt idx="146">
                        <c:v>0.66095981398760584</c:v>
                      </c:pt>
                      <c:pt idx="147">
                        <c:v>0.66011418478648798</c:v>
                      </c:pt>
                      <c:pt idx="148">
                        <c:v>0.65954733336810734</c:v>
                      </c:pt>
                      <c:pt idx="149">
                        <c:v>0.65887883576940731</c:v>
                      </c:pt>
                      <c:pt idx="150">
                        <c:v>0.65870167119451573</c:v>
                      </c:pt>
                      <c:pt idx="151">
                        <c:v>0.65764415562063738</c:v>
                      </c:pt>
                      <c:pt idx="152">
                        <c:v>0.65746640489854358</c:v>
                      </c:pt>
                      <c:pt idx="153">
                        <c:v>0.65640796706111826</c:v>
                      </c:pt>
                      <c:pt idx="154">
                        <c:v>0.65623167052111286</c:v>
                      </c:pt>
                      <c:pt idx="155">
                        <c:v>0.65556328391595031</c:v>
                      </c:pt>
                      <c:pt idx="156">
                        <c:v>0.65499557358184846</c:v>
                      </c:pt>
                      <c:pt idx="157">
                        <c:v>0.65415084727788164</c:v>
                      </c:pt>
                      <c:pt idx="158">
                        <c:v>0.6530924983260713</c:v>
                      </c:pt>
                      <c:pt idx="159">
                        <c:v>0.65168009816311079</c:v>
                      </c:pt>
                      <c:pt idx="160">
                        <c:v>0.65085077172786188</c:v>
                      </c:pt>
                      <c:pt idx="161">
                        <c:v>0.64943852863294604</c:v>
                      </c:pt>
                      <c:pt idx="162">
                        <c:v>0.64837878218285627</c:v>
                      </c:pt>
                      <c:pt idx="163">
                        <c:v>0.64753563581716878</c:v>
                      </c:pt>
                      <c:pt idx="164">
                        <c:v>0.64696658953546604</c:v>
                      </c:pt>
                      <c:pt idx="165">
                        <c:v>0.64693941902482055</c:v>
                      </c:pt>
                      <c:pt idx="166">
                        <c:v>0.64612338275993308</c:v>
                      </c:pt>
                      <c:pt idx="167">
                        <c:v>0.64552682715157261</c:v>
                      </c:pt>
                      <c:pt idx="168">
                        <c:v>0.64506376072801253</c:v>
                      </c:pt>
                      <c:pt idx="169">
                        <c:v>0.64447082491350216</c:v>
                      </c:pt>
                      <c:pt idx="170">
                        <c:v>0.64365155711055599</c:v>
                      </c:pt>
                      <c:pt idx="171">
                        <c:v>0.64362353209349321</c:v>
                      </c:pt>
                      <c:pt idx="172">
                        <c:v>0.643058245303473</c:v>
                      </c:pt>
                      <c:pt idx="173">
                        <c:v>0.6424272444260497</c:v>
                      </c:pt>
                      <c:pt idx="174">
                        <c:v>0.64221093973471</c:v>
                      </c:pt>
                      <c:pt idx="175">
                        <c:v>0.64115496199220323</c:v>
                      </c:pt>
                      <c:pt idx="176">
                        <c:v>0.64101468820886309</c:v>
                      </c:pt>
                      <c:pt idx="177">
                        <c:v>0.63995786858801307</c:v>
                      </c:pt>
                      <c:pt idx="178">
                        <c:v>0.63974238127608385</c:v>
                      </c:pt>
                      <c:pt idx="179">
                        <c:v>0.63911142730373527</c:v>
                      </c:pt>
                      <c:pt idx="180">
                        <c:v>0.63854533278693226</c:v>
                      </c:pt>
                      <c:pt idx="181">
                        <c:v>0.63769886905359208</c:v>
                      </c:pt>
                      <c:pt idx="182">
                        <c:v>0.63664209497981494</c:v>
                      </c:pt>
                      <c:pt idx="183">
                        <c:v>0.63522955644471069</c:v>
                      </c:pt>
                      <c:pt idx="184">
                        <c:v>0.63470302212508112</c:v>
                      </c:pt>
                      <c:pt idx="185">
                        <c:v>0.63329057274664369</c:v>
                      </c:pt>
                      <c:pt idx="186">
                        <c:v>0.63223253422579573</c:v>
                      </c:pt>
                      <c:pt idx="187">
                        <c:v>0.63138743393328789</c:v>
                      </c:pt>
                      <c:pt idx="188">
                        <c:v>0.63082011821989326</c:v>
                      </c:pt>
                      <c:pt idx="189">
                        <c:v>0.6299749794377838</c:v>
                      </c:pt>
                      <c:pt idx="190">
                        <c:v>0.62891702058904331</c:v>
                      </c:pt>
                      <c:pt idx="191">
                        <c:v>0.62750459866209884</c:v>
                      </c:pt>
                      <c:pt idx="192">
                        <c:v>0.61852439007724325</c:v>
                      </c:pt>
                      <c:pt idx="193">
                        <c:v>0.61761089804112357</c:v>
                      </c:pt>
                      <c:pt idx="194">
                        <c:v>0.61711180556745671</c:v>
                      </c:pt>
                      <c:pt idx="195">
                        <c:v>0.61605563140165942</c:v>
                      </c:pt>
                      <c:pt idx="196">
                        <c:v>0.61514201300731386</c:v>
                      </c:pt>
                      <c:pt idx="197">
                        <c:v>0.61104388085288608</c:v>
                      </c:pt>
                      <c:pt idx="198">
                        <c:v>0.60988901758187819</c:v>
                      </c:pt>
                      <c:pt idx="199">
                        <c:v>0.60896440473383517</c:v>
                      </c:pt>
                      <c:pt idx="200">
                        <c:v>0.60741921249609376</c:v>
                      </c:pt>
                      <c:pt idx="201">
                        <c:v>0.60732619184568681</c:v>
                      </c:pt>
                      <c:pt idx="202">
                        <c:v>0.60649467456382089</c:v>
                      </c:pt>
                      <c:pt idx="203">
                        <c:v>0.60591362289746931</c:v>
                      </c:pt>
                      <c:pt idx="204">
                        <c:v>0.60485712558425564</c:v>
                      </c:pt>
                      <c:pt idx="205">
                        <c:v>0.6040103489012405</c:v>
                      </c:pt>
                      <c:pt idx="206">
                        <c:v>0.60344457127562956</c:v>
                      </c:pt>
                      <c:pt idx="207">
                        <c:v>0.6027778920343605</c:v>
                      </c:pt>
                      <c:pt idx="208">
                        <c:v>0.60259777857746721</c:v>
                      </c:pt>
                      <c:pt idx="209">
                        <c:v>0.60154131377536346</c:v>
                      </c:pt>
                      <c:pt idx="210">
                        <c:v>0.60136536482956815</c:v>
                      </c:pt>
                      <c:pt idx="211">
                        <c:v>0.60094211732590086</c:v>
                      </c:pt>
                      <c:pt idx="212">
                        <c:v>0.60030833558831187</c:v>
                      </c:pt>
                      <c:pt idx="213">
                        <c:v>0.60012875749057948</c:v>
                      </c:pt>
                      <c:pt idx="214">
                        <c:v>0.59946213750954735</c:v>
                      </c:pt>
                      <c:pt idx="215">
                        <c:v>0.59889583017543935</c:v>
                      </c:pt>
                      <c:pt idx="216">
                        <c:v>0.59847169875293771</c:v>
                      </c:pt>
                      <c:pt idx="217">
                        <c:v>0.59843292976993789</c:v>
                      </c:pt>
                      <c:pt idx="218">
                        <c:v>0.59804960743495816</c:v>
                      </c:pt>
                      <c:pt idx="219">
                        <c:v>0.59702033614531458</c:v>
                      </c:pt>
                      <c:pt idx="220">
                        <c:v>0.5969926293337835</c:v>
                      </c:pt>
                      <c:pt idx="221">
                        <c:v>0.59596465082079031</c:v>
                      </c:pt>
                      <c:pt idx="222">
                        <c:v>0.59558012040698016</c:v>
                      </c:pt>
                      <c:pt idx="223">
                        <c:v>0.59475644233669722</c:v>
                      </c:pt>
                      <c:pt idx="224">
                        <c:v>0.59455205994661564</c:v>
                      </c:pt>
                      <c:pt idx="225">
                        <c:v>0.59392170403080913</c:v>
                      </c:pt>
                      <c:pt idx="226">
                        <c:v>0.59334403170877492</c:v>
                      </c:pt>
                      <c:pt idx="227">
                        <c:v>0.59250912210015028</c:v>
                      </c:pt>
                      <c:pt idx="228">
                        <c:v>0.59228623463114349</c:v>
                      </c:pt>
                      <c:pt idx="229">
                        <c:v>0.59145290136026718</c:v>
                      </c:pt>
                      <c:pt idx="230">
                        <c:v>0.5914409465075614</c:v>
                      </c:pt>
                      <c:pt idx="231">
                        <c:v>0.59087385778624413</c:v>
                      </c:pt>
                      <c:pt idx="232">
                        <c:v>0.59004032942225249</c:v>
                      </c:pt>
                      <c:pt idx="233">
                        <c:v>0.59002853012645406</c:v>
                      </c:pt>
                      <c:pt idx="234">
                        <c:v>0.58897081583190769</c:v>
                      </c:pt>
                      <c:pt idx="235">
                        <c:v>0.58755843253918993</c:v>
                      </c:pt>
                      <c:pt idx="236">
                        <c:v>0.58620056355626105</c:v>
                      </c:pt>
                      <c:pt idx="237">
                        <c:v>0.58478804256130179</c:v>
                      </c:pt>
                      <c:pt idx="238">
                        <c:v>0.58373106388420859</c:v>
                      </c:pt>
                      <c:pt idx="239">
                        <c:v>0.58231856470264154</c:v>
                      </c:pt>
                      <c:pt idx="240">
                        <c:v>0.55882035963491861</c:v>
                      </c:pt>
                      <c:pt idx="241">
                        <c:v>0.55740777512573914</c:v>
                      </c:pt>
                      <c:pt idx="242">
                        <c:v>0.5563516730607746</c:v>
                      </c:pt>
                      <c:pt idx="243">
                        <c:v>0.55493909391841911</c:v>
                      </c:pt>
                      <c:pt idx="244">
                        <c:v>0.5542731793893293</c:v>
                      </c:pt>
                      <c:pt idx="245">
                        <c:v>0.55286061330826552</c:v>
                      </c:pt>
                      <c:pt idx="246">
                        <c:v>0.55180423469297302</c:v>
                      </c:pt>
                      <c:pt idx="247">
                        <c:v>0.55039168067427768</c:v>
                      </c:pt>
                      <c:pt idx="248">
                        <c:v>0.54730469582279306</c:v>
                      </c:pt>
                      <c:pt idx="249">
                        <c:v>0.54635598394821971</c:v>
                      </c:pt>
                      <c:pt idx="250">
                        <c:v>0.54625510563533741</c:v>
                      </c:pt>
                      <c:pt idx="251">
                        <c:v>0.54589212525367237</c:v>
                      </c:pt>
                      <c:pt idx="252">
                        <c:v>0.54494341854874362</c:v>
                      </c:pt>
                      <c:pt idx="253">
                        <c:v>0.54484261247282439</c:v>
                      </c:pt>
                      <c:pt idx="254">
                        <c:v>0.54483581735810938</c:v>
                      </c:pt>
                      <c:pt idx="255">
                        <c:v>0.5439888514220127</c:v>
                      </c:pt>
                      <c:pt idx="256">
                        <c:v>0.54388706817701626</c:v>
                      </c:pt>
                      <c:pt idx="257">
                        <c:v>0.54378590354340983</c:v>
                      </c:pt>
                      <c:pt idx="258">
                        <c:v>0.54342325735502106</c:v>
                      </c:pt>
                      <c:pt idx="259">
                        <c:v>0.54304015079424006</c:v>
                      </c:pt>
                      <c:pt idx="260">
                        <c:v>0.54257627962864907</c:v>
                      </c:pt>
                      <c:pt idx="261">
                        <c:v>0.54247451471826735</c:v>
                      </c:pt>
                      <c:pt idx="262">
                        <c:v>0.54237343396537829</c:v>
                      </c:pt>
                      <c:pt idx="263">
                        <c:v>0.54162758390750398</c:v>
                      </c:pt>
                      <c:pt idx="264">
                        <c:v>0.54151999640045545</c:v>
                      </c:pt>
                      <c:pt idx="265">
                        <c:v>0.54057126176213388</c:v>
                      </c:pt>
                      <c:pt idx="266">
                        <c:v>0.54010743465087141</c:v>
                      </c:pt>
                      <c:pt idx="267">
                        <c:v>0.53915870629100426</c:v>
                      </c:pt>
                      <c:pt idx="268">
                        <c:v>0.53833817156387254</c:v>
                      </c:pt>
                      <c:pt idx="269">
                        <c:v>0.53692567836823424</c:v>
                      </c:pt>
                      <c:pt idx="270">
                        <c:v>0.53586908008685619</c:v>
                      </c:pt>
                      <c:pt idx="271">
                        <c:v>0.53502250171160837</c:v>
                      </c:pt>
                      <c:pt idx="272">
                        <c:v>0.53445661029862734</c:v>
                      </c:pt>
                      <c:pt idx="273">
                        <c:v>0.5336100047532979</c:v>
                      </c:pt>
                      <c:pt idx="274">
                        <c:v>0.53255346447975282</c:v>
                      </c:pt>
                      <c:pt idx="275">
                        <c:v>0.5311409903940385</c:v>
                      </c:pt>
                      <c:pt idx="276">
                        <c:v>0.49879885258585061</c:v>
                      </c:pt>
                      <c:pt idx="277">
                        <c:v>0.49785024932425725</c:v>
                      </c:pt>
                      <c:pt idx="278">
                        <c:v>0.49738626933564234</c:v>
                      </c:pt>
                      <c:pt idx="279">
                        <c:v>0.49643766689201257</c:v>
                      </c:pt>
                      <c:pt idx="280">
                        <c:v>0.4963302020251989</c:v>
                      </c:pt>
                      <c:pt idx="281">
                        <c:v>0.49538160728789976</c:v>
                      </c:pt>
                      <c:pt idx="282">
                        <c:v>0.4949176208834849</c:v>
                      </c:pt>
                      <c:pt idx="283">
                        <c:v>0.49396902832485434</c:v>
                      </c:pt>
                      <c:pt idx="284">
                        <c:v>0.48983431049311299</c:v>
                      </c:pt>
                      <c:pt idx="285">
                        <c:v>0.48842176332217246</c:v>
                      </c:pt>
                      <c:pt idx="286">
                        <c:v>0.4873658783085511</c:v>
                      </c:pt>
                      <c:pt idx="287">
                        <c:v>0.48595334615791008</c:v>
                      </c:pt>
                      <c:pt idx="288">
                        <c:v>0.47027588813441557</c:v>
                      </c:pt>
                      <c:pt idx="289">
                        <c:v>0.46886330414531879</c:v>
                      </c:pt>
                      <c:pt idx="290">
                        <c:v>0.46780735977462634</c:v>
                      </c:pt>
                      <c:pt idx="291">
                        <c:v>0.46696001764454736</c:v>
                      </c:pt>
                      <c:pt idx="292">
                        <c:v>0.46639477825859588</c:v>
                      </c:pt>
                      <c:pt idx="293">
                        <c:v>0.46569433726765175</c:v>
                      </c:pt>
                      <c:pt idx="294">
                        <c:v>0.46554743322832109</c:v>
                      </c:pt>
                      <c:pt idx="295">
                        <c:v>0.46449149585669292</c:v>
                      </c:pt>
                      <c:pt idx="296">
                        <c:v>0.4642817650086844</c:v>
                      </c:pt>
                      <c:pt idx="297">
                        <c:v>0.46322605569024783</c:v>
                      </c:pt>
                      <c:pt idx="298">
                        <c:v>0.46307891342971669</c:v>
                      </c:pt>
                      <c:pt idx="299">
                        <c:v>0.46237849690609339</c:v>
                      </c:pt>
                      <c:pt idx="300">
                        <c:v>0.46181349264761873</c:v>
                      </c:pt>
                      <c:pt idx="301">
                        <c:v>0.46096592306241718</c:v>
                      </c:pt>
                      <c:pt idx="302">
                        <c:v>0.45991023808853571</c:v>
                      </c:pt>
                      <c:pt idx="303">
                        <c:v>0.4584976730020196</c:v>
                      </c:pt>
                      <c:pt idx="304">
                        <c:v>0.45738382285382156</c:v>
                      </c:pt>
                      <c:pt idx="305">
                        <c:v>0.45597131548931147</c:v>
                      </c:pt>
                      <c:pt idx="306">
                        <c:v>0.45491619958850599</c:v>
                      </c:pt>
                      <c:pt idx="307">
                        <c:v>0.4540681416768329</c:v>
                      </c:pt>
                      <c:pt idx="308">
                        <c:v>0.45350371399728212</c:v>
                      </c:pt>
                      <c:pt idx="309">
                        <c:v>0.45265563080862337</c:v>
                      </c:pt>
                      <c:pt idx="310">
                        <c:v>0.45160057132006692</c:v>
                      </c:pt>
                      <c:pt idx="311">
                        <c:v>0.45018808183358383</c:v>
                      </c:pt>
                      <c:pt idx="312">
                        <c:v>0.42176980587629403</c:v>
                      </c:pt>
                      <c:pt idx="313">
                        <c:v>0.42035722396826164</c:v>
                      </c:pt>
                      <c:pt idx="314">
                        <c:v>0.4193011971032467</c:v>
                      </c:pt>
                      <c:pt idx="315">
                        <c:v>0.41867803145538285</c:v>
                      </c:pt>
                      <c:pt idx="316">
                        <c:v>0.41788860920879645</c:v>
                      </c:pt>
                      <c:pt idx="317">
                        <c:v>0.41718825053930153</c:v>
                      </c:pt>
                      <c:pt idx="318">
                        <c:v>0.41577565972535357</c:v>
                      </c:pt>
                      <c:pt idx="319">
                        <c:v>0.4153623747791626</c:v>
                      </c:pt>
                      <c:pt idx="320">
                        <c:v>0.41472012242636691</c:v>
                      </c:pt>
                      <c:pt idx="321">
                        <c:v>0.41444841359138446</c:v>
                      </c:pt>
                      <c:pt idx="322">
                        <c:v>0.41366558364873385</c:v>
                      </c:pt>
                      <c:pt idx="323">
                        <c:v>0.41330753286086525</c:v>
                      </c:pt>
                      <c:pt idx="324">
                        <c:v>0.4126088384423392</c:v>
                      </c:pt>
                      <c:pt idx="325">
                        <c:v>0.41119629126033747</c:v>
                      </c:pt>
                      <c:pt idx="326">
                        <c:v>0.41052999389230183</c:v>
                      </c:pt>
                      <c:pt idx="327">
                        <c:v>0.4103498331225599</c:v>
                      </c:pt>
                      <c:pt idx="328">
                        <c:v>0.40929304479775319</c:v>
                      </c:pt>
                      <c:pt idx="329">
                        <c:v>0.40911742560627085</c:v>
                      </c:pt>
                      <c:pt idx="330">
                        <c:v>0.40887925193167379</c:v>
                      </c:pt>
                      <c:pt idx="331">
                        <c:v>0.40806114209302008</c:v>
                      </c:pt>
                      <c:pt idx="332">
                        <c:v>0.40788049990696396</c:v>
                      </c:pt>
                      <c:pt idx="333">
                        <c:v>0.40746669216082559</c:v>
                      </c:pt>
                      <c:pt idx="334">
                        <c:v>0.40672645740700836</c:v>
                      </c:pt>
                      <c:pt idx="335">
                        <c:v>0.40664856291771223</c:v>
                      </c:pt>
                      <c:pt idx="336">
                        <c:v>0.40641222324263043</c:v>
                      </c:pt>
                      <c:pt idx="337">
                        <c:v>0.40580158844855074</c:v>
                      </c:pt>
                      <c:pt idx="338">
                        <c:v>0.40499967853501206</c:v>
                      </c:pt>
                      <c:pt idx="339">
                        <c:v>0.40474528011460326</c:v>
                      </c:pt>
                      <c:pt idx="340">
                        <c:v>0.40333270182615655</c:v>
                      </c:pt>
                      <c:pt idx="341">
                        <c:v>0.40251441987444536</c:v>
                      </c:pt>
                      <c:pt idx="342">
                        <c:v>0.40110182636038044</c:v>
                      </c:pt>
                      <c:pt idx="343">
                        <c:v>0.40004652657724954</c:v>
                      </c:pt>
                      <c:pt idx="344">
                        <c:v>0.39863393517449197</c:v>
                      </c:pt>
                      <c:pt idx="345">
                        <c:v>0.39778594121743155</c:v>
                      </c:pt>
                      <c:pt idx="346">
                        <c:v>0.39673065011770997</c:v>
                      </c:pt>
                      <c:pt idx="347">
                        <c:v>0.395318057438315</c:v>
                      </c:pt>
                      <c:pt idx="348">
                        <c:v>0.37017704956469377</c:v>
                      </c:pt>
                      <c:pt idx="349">
                        <c:v>0.36926259006704287</c:v>
                      </c:pt>
                      <c:pt idx="350">
                        <c:v>0.36876465295545208</c:v>
                      </c:pt>
                      <c:pt idx="351">
                        <c:v>0.36785017563665057</c:v>
                      </c:pt>
                      <c:pt idx="352">
                        <c:v>0.36770647323867373</c:v>
                      </c:pt>
                      <c:pt idx="353">
                        <c:v>0.36679212526638749</c:v>
                      </c:pt>
                      <c:pt idx="354">
                        <c:v>0.36629404166683011</c:v>
                      </c:pt>
                      <c:pt idx="355">
                        <c:v>0.36537967733090781</c:v>
                      </c:pt>
                      <c:pt idx="356">
                        <c:v>0.36153732680015022</c:v>
                      </c:pt>
                      <c:pt idx="357">
                        <c:v>0.36012479198649899</c:v>
                      </c:pt>
                      <c:pt idx="358">
                        <c:v>0.35906795813043474</c:v>
                      </c:pt>
                      <c:pt idx="359">
                        <c:v>0.35897683796278484</c:v>
                      </c:pt>
                      <c:pt idx="360">
                        <c:v>0.35765540275561791</c:v>
                      </c:pt>
                      <c:pt idx="361">
                        <c:v>0.35756440055490019</c:v>
                      </c:pt>
                      <c:pt idx="362">
                        <c:v>0.35650645884673821</c:v>
                      </c:pt>
                      <c:pt idx="363">
                        <c:v>0.35566128222631271</c:v>
                      </c:pt>
                      <c:pt idx="364">
                        <c:v>0.35509398917095214</c:v>
                      </c:pt>
                      <c:pt idx="365">
                        <c:v>0.35442618950542037</c:v>
                      </c:pt>
                      <c:pt idx="366">
                        <c:v>0.3542488504707495</c:v>
                      </c:pt>
                      <c:pt idx="367">
                        <c:v>0.35319083056825085</c:v>
                      </c:pt>
                      <c:pt idx="368">
                        <c:v>0.35301367799956579</c:v>
                      </c:pt>
                      <c:pt idx="369">
                        <c:v>0.3519565109630472</c:v>
                      </c:pt>
                      <c:pt idx="370">
                        <c:v>0.35177836570434728</c:v>
                      </c:pt>
                      <c:pt idx="371">
                        <c:v>0.3511104709457285</c:v>
                      </c:pt>
                      <c:pt idx="372">
                        <c:v>0.3505439750103036</c:v>
                      </c:pt>
                      <c:pt idx="373">
                        <c:v>0.34969796308402074</c:v>
                      </c:pt>
                      <c:pt idx="374">
                        <c:v>0.34864073869380657</c:v>
                      </c:pt>
                      <c:pt idx="375">
                        <c:v>0.34722820561391049</c:v>
                      </c:pt>
                      <c:pt idx="376">
                        <c:v>0.34640791323964654</c:v>
                      </c:pt>
                      <c:pt idx="377">
                        <c:v>0.3449953206097508</c:v>
                      </c:pt>
                      <c:pt idx="378">
                        <c:v>0.34393971749931801</c:v>
                      </c:pt>
                      <c:pt idx="379">
                        <c:v>0.34309202660622112</c:v>
                      </c:pt>
                      <c:pt idx="380">
                        <c:v>0.34252711539480096</c:v>
                      </c:pt>
                      <c:pt idx="381">
                        <c:v>0.3416794345818</c:v>
                      </c:pt>
                      <c:pt idx="382">
                        <c:v>0.34062381319309615</c:v>
                      </c:pt>
                      <c:pt idx="383">
                        <c:v>0.33921121108673996</c:v>
                      </c:pt>
                      <c:pt idx="384">
                        <c:v>0.31047831032133155</c:v>
                      </c:pt>
                      <c:pt idx="385">
                        <c:v>0.31037335531293736</c:v>
                      </c:pt>
                      <c:pt idx="386">
                        <c:v>0.30935526734742957</c:v>
                      </c:pt>
                      <c:pt idx="387">
                        <c:v>0.30906599901890969</c:v>
                      </c:pt>
                      <c:pt idx="388">
                        <c:v>0.30896074033908388</c:v>
                      </c:pt>
                      <c:pt idx="389">
                        <c:v>0.30800649833553773</c:v>
                      </c:pt>
                      <c:pt idx="390">
                        <c:v>0.30794264967709661</c:v>
                      </c:pt>
                      <c:pt idx="391">
                        <c:v>0.30790623826388552</c:v>
                      </c:pt>
                      <c:pt idx="392">
                        <c:v>0.30705743247973</c:v>
                      </c:pt>
                      <c:pt idx="393">
                        <c:v>0.30688844064844478</c:v>
                      </c:pt>
                      <c:pt idx="394">
                        <c:v>0.30659413873406888</c:v>
                      </c:pt>
                      <c:pt idx="395">
                        <c:v>0.30649361896590754</c:v>
                      </c:pt>
                      <c:pt idx="396">
                        <c:v>0.30603934242026065</c:v>
                      </c:pt>
                      <c:pt idx="397">
                        <c:v>0.3059243120023275</c:v>
                      </c:pt>
                      <c:pt idx="398">
                        <c:v>0.30564481712011193</c:v>
                      </c:pt>
                      <c:pt idx="399">
                        <c:v>0.30547582115033173</c:v>
                      </c:pt>
                      <c:pt idx="400">
                        <c:v>0.30462672406165175</c:v>
                      </c:pt>
                      <c:pt idx="401">
                        <c:v>0.30459031163536976</c:v>
                      </c:pt>
                      <c:pt idx="402">
                        <c:v>0.3045118873671484</c:v>
                      </c:pt>
                      <c:pt idx="403">
                        <c:v>0.30357251793469137</c:v>
                      </c:pt>
                      <c:pt idx="404">
                        <c:v>0.3034534806167245</c:v>
                      </c:pt>
                      <c:pt idx="405">
                        <c:v>0.30317769139687539</c:v>
                      </c:pt>
                      <c:pt idx="406">
                        <c:v>0.30215989723480746</c:v>
                      </c:pt>
                      <c:pt idx="407">
                        <c:v>0.30204101666714034</c:v>
                      </c:pt>
                      <c:pt idx="408">
                        <c:v>0.30075840396312309</c:v>
                      </c:pt>
                      <c:pt idx="409">
                        <c:v>0.29934582047031727</c:v>
                      </c:pt>
                      <c:pt idx="410">
                        <c:v>0.29895685238394293</c:v>
                      </c:pt>
                      <c:pt idx="411">
                        <c:v>0.29829429751104791</c:v>
                      </c:pt>
                      <c:pt idx="412">
                        <c:v>0.29800694437362868</c:v>
                      </c:pt>
                      <c:pt idx="413">
                        <c:v>0.29790192949224376</c:v>
                      </c:pt>
                      <c:pt idx="414">
                        <c:v>0.29754444878669778</c:v>
                      </c:pt>
                      <c:pt idx="415">
                        <c:v>0.29744259822846669</c:v>
                      </c:pt>
                      <c:pt idx="416">
                        <c:v>0.29688173520435257</c:v>
                      </c:pt>
                      <c:pt idx="417">
                        <c:v>0.29659451845610635</c:v>
                      </c:pt>
                      <c:pt idx="418">
                        <c:v>0.29648936324582892</c:v>
                      </c:pt>
                      <c:pt idx="419">
                        <c:v>0.2964857716715476</c:v>
                      </c:pt>
                      <c:pt idx="420">
                        <c:v>0.2960300124726295</c:v>
                      </c:pt>
                      <c:pt idx="421">
                        <c:v>0.29564136443281042</c:v>
                      </c:pt>
                      <c:pt idx="422">
                        <c:v>0.29553609231823824</c:v>
                      </c:pt>
                      <c:pt idx="423">
                        <c:v>0.295433126358638</c:v>
                      </c:pt>
                      <c:pt idx="424">
                        <c:v>0.29507332580758316</c:v>
                      </c:pt>
                      <c:pt idx="425">
                        <c:v>0.29497854935707724</c:v>
                      </c:pt>
                      <c:pt idx="426">
                        <c:v>0.29469140763701712</c:v>
                      </c:pt>
                      <c:pt idx="427">
                        <c:v>0.29422896814631105</c:v>
                      </c:pt>
                      <c:pt idx="428">
                        <c:v>0.29412362614932908</c:v>
                      </c:pt>
                      <c:pt idx="429">
                        <c:v>0.29402053858161575</c:v>
                      </c:pt>
                      <c:pt idx="430">
                        <c:v>0.29356598469276479</c:v>
                      </c:pt>
                      <c:pt idx="431">
                        <c:v>0.29327898841455891</c:v>
                      </c:pt>
                      <c:pt idx="432">
                        <c:v>0.29317018981539955</c:v>
                      </c:pt>
                      <c:pt idx="433">
                        <c:v>0.29222046653968869</c:v>
                      </c:pt>
                      <c:pt idx="434">
                        <c:v>0.29175775007570631</c:v>
                      </c:pt>
                      <c:pt idx="435">
                        <c:v>0.29080800590591105</c:v>
                      </c:pt>
                      <c:pt idx="436">
                        <c:v>0.28998466911570286</c:v>
                      </c:pt>
                      <c:pt idx="437">
                        <c:v>0.28857209871150558</c:v>
                      </c:pt>
                      <c:pt idx="438">
                        <c:v>0.28751597492155312</c:v>
                      </c:pt>
                      <c:pt idx="439">
                        <c:v>0.28666882637667945</c:v>
                      </c:pt>
                      <c:pt idx="440">
                        <c:v>0.28610338286307069</c:v>
                      </c:pt>
                      <c:pt idx="441">
                        <c:v>0.28525625811273098</c:v>
                      </c:pt>
                      <c:pt idx="442">
                        <c:v>0.28420008798869778</c:v>
                      </c:pt>
                      <c:pt idx="443">
                        <c:v>0.28278749719129115</c:v>
                      </c:pt>
                      <c:pt idx="444">
                        <c:v>0.26186607451302429</c:v>
                      </c:pt>
                      <c:pt idx="445">
                        <c:v>0.26084772424760511</c:v>
                      </c:pt>
                      <c:pt idx="446">
                        <c:v>0.26045346669816805</c:v>
                      </c:pt>
                      <c:pt idx="447">
                        <c:v>0.25943510710303819</c:v>
                      </c:pt>
                      <c:pt idx="448">
                        <c:v>0.25939850198119901</c:v>
                      </c:pt>
                      <c:pt idx="449">
                        <c:v>0.25838053703940322</c:v>
                      </c:pt>
                      <c:pt idx="450">
                        <c:v>0.25798587798451189</c:v>
                      </c:pt>
                      <c:pt idx="451">
                        <c:v>0.25696790694180843</c:v>
                      </c:pt>
                      <c:pt idx="452">
                        <c:v>0.25225083295481532</c:v>
                      </c:pt>
                      <c:pt idx="453">
                        <c:v>0.25083821165944725</c:v>
                      </c:pt>
                      <c:pt idx="454">
                        <c:v>0.25046034283678081</c:v>
                      </c:pt>
                      <c:pt idx="455">
                        <c:v>0.24978725420088832</c:v>
                      </c:pt>
                      <c:pt idx="456">
                        <c:v>0.24950941631463261</c:v>
                      </c:pt>
                      <c:pt idx="457">
                        <c:v>0.24904811020959039</c:v>
                      </c:pt>
                      <c:pt idx="458">
                        <c:v>0.24837465053843713</c:v>
                      </c:pt>
                      <c:pt idx="459">
                        <c:v>0.24809714885160788</c:v>
                      </c:pt>
                      <c:pt idx="460">
                        <c:v>0.24798733240345991</c:v>
                      </c:pt>
                      <c:pt idx="461">
                        <c:v>0.24703670874793621</c:v>
                      </c:pt>
                      <c:pt idx="462">
                        <c:v>0.24657503384660764</c:v>
                      </c:pt>
                      <c:pt idx="463">
                        <c:v>0.24562437780973118</c:v>
                      </c:pt>
                      <c:pt idx="464">
                        <c:v>0.2414801888089631</c:v>
                      </c:pt>
                      <c:pt idx="465">
                        <c:v>0.24006768227788564</c:v>
                      </c:pt>
                      <c:pt idx="466">
                        <c:v>0.23901033557412613</c:v>
                      </c:pt>
                      <c:pt idx="467">
                        <c:v>0.23759778896704895</c:v>
                      </c:pt>
                      <c:pt idx="468">
                        <c:v>0.2219356423999238</c:v>
                      </c:pt>
                      <c:pt idx="469">
                        <c:v>0.22052340595249828</c:v>
                      </c:pt>
                      <c:pt idx="470">
                        <c:v>0.21946245135903558</c:v>
                      </c:pt>
                      <c:pt idx="471">
                        <c:v>0.21862051449782846</c:v>
                      </c:pt>
                      <c:pt idx="472">
                        <c:v>0.21805014081286478</c:v>
                      </c:pt>
                      <c:pt idx="473">
                        <c:v>0.21734375530870745</c:v>
                      </c:pt>
                      <c:pt idx="474">
                        <c:v>0.21720829306784037</c:v>
                      </c:pt>
                      <c:pt idx="475">
                        <c:v>0.21614715803608997</c:v>
                      </c:pt>
                      <c:pt idx="476">
                        <c:v>0.21593134533731889</c:v>
                      </c:pt>
                      <c:pt idx="477">
                        <c:v>0.21487247004191443</c:v>
                      </c:pt>
                      <c:pt idx="478">
                        <c:v>0.21473486010360648</c:v>
                      </c:pt>
                      <c:pt idx="479">
                        <c:v>0.21402824944859317</c:v>
                      </c:pt>
                      <c:pt idx="480">
                        <c:v>0.21346000158356412</c:v>
                      </c:pt>
                      <c:pt idx="481">
                        <c:v>0.21261584872732664</c:v>
                      </c:pt>
                      <c:pt idx="482">
                        <c:v>0.21155683656013116</c:v>
                      </c:pt>
                      <c:pt idx="483">
                        <c:v>0.21014437527537194</c:v>
                      </c:pt>
                      <c:pt idx="484">
                        <c:v>0.20902568395016238</c:v>
                      </c:pt>
                      <c:pt idx="485">
                        <c:v>0.20761307011691163</c:v>
                      </c:pt>
                      <c:pt idx="486">
                        <c:v>0.20655843176519953</c:v>
                      </c:pt>
                      <c:pt idx="487">
                        <c:v>0.20570976033568084</c:v>
                      </c:pt>
                      <c:pt idx="488">
                        <c:v>0.20514579417101148</c:v>
                      </c:pt>
                      <c:pt idx="489">
                        <c:v>0.2042971479416815</c:v>
                      </c:pt>
                      <c:pt idx="490">
                        <c:v>0.20324246448424385</c:v>
                      </c:pt>
                      <c:pt idx="491">
                        <c:v>0.20182982713934192</c:v>
                      </c:pt>
                      <c:pt idx="492">
                        <c:v>0.17344841161997379</c:v>
                      </c:pt>
                      <c:pt idx="493">
                        <c:v>0.17203655141651636</c:v>
                      </c:pt>
                      <c:pt idx="494">
                        <c:v>0.17097171703371353</c:v>
                      </c:pt>
                      <c:pt idx="495">
                        <c:v>0.16955973071736424</c:v>
                      </c:pt>
                      <c:pt idx="496">
                        <c:v>0.16884817329537991</c:v>
                      </c:pt>
                      <c:pt idx="497">
                        <c:v>0.16743601069820571</c:v>
                      </c:pt>
                      <c:pt idx="498">
                        <c:v>0.16637398964050398</c:v>
                      </c:pt>
                      <c:pt idx="499">
                        <c:v>0.16496172204431736</c:v>
                      </c:pt>
                      <c:pt idx="500">
                        <c:v>0.16051940037552551</c:v>
                      </c:pt>
                      <c:pt idx="501">
                        <c:v>0.15910684868394842</c:v>
                      </c:pt>
                      <c:pt idx="502">
                        <c:v>0.15805065661918824</c:v>
                      </c:pt>
                      <c:pt idx="503">
                        <c:v>0.15663805117176324</c:v>
                      </c:pt>
                      <c:pt idx="504">
                        <c:v>6.2059233907637151E-2</c:v>
                      </c:pt>
                      <c:pt idx="505">
                        <c:v>6.1031371022090136E-2</c:v>
                      </c:pt>
                      <c:pt idx="506">
                        <c:v>6.0648462319346508E-2</c:v>
                      </c:pt>
                      <c:pt idx="507">
                        <c:v>5.962031311886188E-2</c:v>
                      </c:pt>
                      <c:pt idx="508">
                        <c:v>5.9575098234841556E-2</c:v>
                      </c:pt>
                      <c:pt idx="509">
                        <c:v>5.8747457702984951E-2</c:v>
                      </c:pt>
                      <c:pt idx="510">
                        <c:v>5.8548877360604663E-2</c:v>
                      </c:pt>
                      <c:pt idx="511">
                        <c:v>5.8163834110980139E-2</c:v>
                      </c:pt>
                      <c:pt idx="512">
                        <c:v>5.7718935338755523E-2</c:v>
                      </c:pt>
                      <c:pt idx="513">
                        <c:v>5.7336909163817201E-2</c:v>
                      </c:pt>
                      <c:pt idx="514">
                        <c:v>5.7137349902754923E-2</c:v>
                      </c:pt>
                      <c:pt idx="515">
                        <c:v>5.6308070656366442E-2</c:v>
                      </c:pt>
                      <c:pt idx="516">
                        <c:v>5.6262175899828494E-2</c:v>
                      </c:pt>
                      <c:pt idx="517">
                        <c:v>5.5235352279066931E-2</c:v>
                      </c:pt>
                      <c:pt idx="518">
                        <c:v>5.4851084664945073E-2</c:v>
                      </c:pt>
                      <c:pt idx="519">
                        <c:v>5.3823968402543609E-2</c:v>
                      </c:pt>
                      <c:pt idx="520">
                        <c:v>5.2388151527304895E-2</c:v>
                      </c:pt>
                      <c:pt idx="521">
                        <c:v>5.0975491195153246E-2</c:v>
                      </c:pt>
                      <c:pt idx="522">
                        <c:v>4.9924804120604051E-2</c:v>
                      </c:pt>
                      <c:pt idx="523">
                        <c:v>4.9072160325180449E-2</c:v>
                      </c:pt>
                      <c:pt idx="524">
                        <c:v>4.8512102249751554E-2</c:v>
                      </c:pt>
                      <c:pt idx="525">
                        <c:v>4.7659505448546968E-2</c:v>
                      </c:pt>
                      <c:pt idx="526">
                        <c:v>4.6608784296224379E-2</c:v>
                      </c:pt>
                      <c:pt idx="527">
                        <c:v>4.519608268067233E-2</c:v>
                      </c:pt>
                      <c:pt idx="528">
                        <c:v>1.3873987931335284E-2</c:v>
                      </c:pt>
                      <c:pt idx="529">
                        <c:v>1.2818251229018774E-2</c:v>
                      </c:pt>
                      <c:pt idx="530">
                        <c:v>1.2508123316182998E-2</c:v>
                      </c:pt>
                      <c:pt idx="531">
                        <c:v>1.1451563459009075E-2</c:v>
                      </c:pt>
                      <c:pt idx="532">
                        <c:v>1.1353878870158943E-2</c:v>
                      </c:pt>
                      <c:pt idx="533">
                        <c:v>1.0297720369436974E-2</c:v>
                      </c:pt>
                      <c:pt idx="534">
                        <c:v>9.9913103892778059E-3</c:v>
                      </c:pt>
                      <c:pt idx="535">
                        <c:v>8.9344428386185261E-3</c:v>
                      </c:pt>
                      <c:pt idx="536">
                        <c:v>3.9146214805412943E-3</c:v>
                      </c:pt>
                      <c:pt idx="537">
                        <c:v>2.5248673006677837E-3</c:v>
                      </c:pt>
                      <c:pt idx="538">
                        <c:v>1.4127221659714622E-3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8BC9-446A-B71C-B7960CD7DFA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0.99977510467104502</c:v>
                      </c:pt>
                      <c:pt idx="2">
                        <c:v>0.99891157969847422</c:v>
                      </c:pt>
                      <c:pt idx="3">
                        <c:v>0.99875967994537429</c:v>
                      </c:pt>
                      <c:pt idx="4">
                        <c:v>0.99852151419305724</c:v>
                      </c:pt>
                      <c:pt idx="5">
                        <c:v>0.99845081266555358</c:v>
                      </c:pt>
                      <c:pt idx="6">
                        <c:v>0.99787761154344623</c:v>
                      </c:pt>
                      <c:pt idx="7">
                        <c:v>0.99758671038770896</c:v>
                      </c:pt>
                      <c:pt idx="8">
                        <c:v>0.9974818660118463</c:v>
                      </c:pt>
                      <c:pt idx="9">
                        <c:v>0.99713013032478737</c:v>
                      </c:pt>
                      <c:pt idx="10">
                        <c:v>0.9970765006140917</c:v>
                      </c:pt>
                      <c:pt idx="11">
                        <c:v>0.99656219222128162</c:v>
                      </c:pt>
                      <c:pt idx="12">
                        <c:v>0.99649955228346121</c:v>
                      </c:pt>
                      <c:pt idx="13">
                        <c:v>0.99616207602333817</c:v>
                      </c:pt>
                      <c:pt idx="14">
                        <c:v>0.99567716479027368</c:v>
                      </c:pt>
                      <c:pt idx="15">
                        <c:v>0.99559271835541241</c:v>
                      </c:pt>
                      <c:pt idx="16">
                        <c:v>0.99553365721901566</c:v>
                      </c:pt>
                      <c:pt idx="17">
                        <c:v>0.99508374713457837</c:v>
                      </c:pt>
                      <c:pt idx="18">
                        <c:v>0.99502328671702545</c:v>
                      </c:pt>
                      <c:pt idx="19">
                        <c:v>0.99455302041234117</c:v>
                      </c:pt>
                      <c:pt idx="20">
                        <c:v>0.99421282793940335</c:v>
                      </c:pt>
                      <c:pt idx="21">
                        <c:v>0.99418279589675185</c:v>
                      </c:pt>
                      <c:pt idx="22">
                        <c:v>0.99413554591535402</c:v>
                      </c:pt>
                      <c:pt idx="23">
                        <c:v>0.99321675113416141</c:v>
                      </c:pt>
                      <c:pt idx="24">
                        <c:v>0.94886910712817862</c:v>
                      </c:pt>
                      <c:pt idx="25">
                        <c:v>0.9488136169143736</c:v>
                      </c:pt>
                      <c:pt idx="26">
                        <c:v>0.94830995027882514</c:v>
                      </c:pt>
                      <c:pt idx="27">
                        <c:v>0.9480351149650138</c:v>
                      </c:pt>
                      <c:pt idx="28">
                        <c:v>0.94797770242632995</c:v>
                      </c:pt>
                      <c:pt idx="29">
                        <c:v>0.94745856398113915</c:v>
                      </c:pt>
                      <c:pt idx="30">
                        <c:v>0.9473906399206744</c:v>
                      </c:pt>
                      <c:pt idx="31">
                        <c:v>0.94733514619571546</c:v>
                      </c:pt>
                      <c:pt idx="32">
                        <c:v>0.94683247426479378</c:v>
                      </c:pt>
                      <c:pt idx="33">
                        <c:v>0.94655674685526225</c:v>
                      </c:pt>
                      <c:pt idx="34">
                        <c:v>0.94649938696368108</c:v>
                      </c:pt>
                      <c:pt idx="35">
                        <c:v>0.94598167540554357</c:v>
                      </c:pt>
                      <c:pt idx="36">
                        <c:v>0.94031199227603246</c:v>
                      </c:pt>
                      <c:pt idx="37">
                        <c:v>0.9402570495601611</c:v>
                      </c:pt>
                      <c:pt idx="38">
                        <c:v>0.93976319701365041</c:v>
                      </c:pt>
                      <c:pt idx="39">
                        <c:v>0.9394798237613553</c:v>
                      </c:pt>
                      <c:pt idx="40">
                        <c:v>0.93942323626233049</c:v>
                      </c:pt>
                      <c:pt idx="41">
                        <c:v>0.93891605266256373</c:v>
                      </c:pt>
                      <c:pt idx="42">
                        <c:v>0.93858323163995239</c:v>
                      </c:pt>
                      <c:pt idx="43">
                        <c:v>0.93825462382737634</c:v>
                      </c:pt>
                      <c:pt idx="44">
                        <c:v>0.93774406719907466</c:v>
                      </c:pt>
                      <c:pt idx="45">
                        <c:v>0.93768299549043799</c:v>
                      </c:pt>
                      <c:pt idx="46">
                        <c:v>0.93740714978546347</c:v>
                      </c:pt>
                      <c:pt idx="47">
                        <c:v>0.93687442522249031</c:v>
                      </c:pt>
                      <c:pt idx="48">
                        <c:v>0.93682304246893067</c:v>
                      </c:pt>
                      <c:pt idx="49">
                        <c:v>0.93681941132908597</c:v>
                      </c:pt>
                      <c:pt idx="50">
                        <c:v>0.93632667309924156</c:v>
                      </c:pt>
                      <c:pt idx="51">
                        <c:v>0.93604248882155217</c:v>
                      </c:pt>
                      <c:pt idx="52">
                        <c:v>0.93598592532470137</c:v>
                      </c:pt>
                      <c:pt idx="53">
                        <c:v>0.93548060071642125</c:v>
                      </c:pt>
                      <c:pt idx="54">
                        <c:v>0.93514567384110836</c:v>
                      </c:pt>
                      <c:pt idx="55">
                        <c:v>0.93481819186705006</c:v>
                      </c:pt>
                      <c:pt idx="56">
                        <c:v>0.9343071266004872</c:v>
                      </c:pt>
                      <c:pt idx="57">
                        <c:v>0.93425084390109292</c:v>
                      </c:pt>
                      <c:pt idx="58">
                        <c:v>0.93397178297632077</c:v>
                      </c:pt>
                      <c:pt idx="59">
                        <c:v>0.93339258770499001</c:v>
                      </c:pt>
                      <c:pt idx="60">
                        <c:v>0.8891821261517715</c:v>
                      </c:pt>
                      <c:pt idx="61">
                        <c:v>0.8891269173798495</c:v>
                      </c:pt>
                      <c:pt idx="62">
                        <c:v>0.88864542521865064</c:v>
                      </c:pt>
                      <c:pt idx="63">
                        <c:v>0.88835080413835221</c:v>
                      </c:pt>
                      <c:pt idx="64">
                        <c:v>0.88829475959528259</c:v>
                      </c:pt>
                      <c:pt idx="65">
                        <c:v>0.88780637230957815</c:v>
                      </c:pt>
                      <c:pt idx="66">
                        <c:v>0.88770369005750183</c:v>
                      </c:pt>
                      <c:pt idx="67">
                        <c:v>0.88764846927996377</c:v>
                      </c:pt>
                      <c:pt idx="68">
                        <c:v>0.887167103077802</c:v>
                      </c:pt>
                      <c:pt idx="69">
                        <c:v>0.88687236493058408</c:v>
                      </c:pt>
                      <c:pt idx="70">
                        <c:v>0.88681632104274255</c:v>
                      </c:pt>
                      <c:pt idx="71">
                        <c:v>0.88632816241162538</c:v>
                      </c:pt>
                      <c:pt idx="72">
                        <c:v>0.88135869520697008</c:v>
                      </c:pt>
                      <c:pt idx="73">
                        <c:v>0.88104044542774995</c:v>
                      </c:pt>
                      <c:pt idx="74">
                        <c:v>0.8805229509321939</c:v>
                      </c:pt>
                      <c:pt idx="75">
                        <c:v>0.88050830219552845</c:v>
                      </c:pt>
                      <c:pt idx="76">
                        <c:v>0.88020059905693937</c:v>
                      </c:pt>
                      <c:pt idx="77">
                        <c:v>0.87988025958330707</c:v>
                      </c:pt>
                      <c:pt idx="78">
                        <c:v>0.87966210791704613</c:v>
                      </c:pt>
                      <c:pt idx="79">
                        <c:v>0.8795621567325882</c:v>
                      </c:pt>
                      <c:pt idx="80">
                        <c:v>0.87904457382969581</c:v>
                      </c:pt>
                      <c:pt idx="81">
                        <c:v>0.87903055785593653</c:v>
                      </c:pt>
                      <c:pt idx="82">
                        <c:v>0.87872242641140108</c:v>
                      </c:pt>
                      <c:pt idx="83">
                        <c:v>0.87818456634297859</c:v>
                      </c:pt>
                      <c:pt idx="84">
                        <c:v>0.87792108952822034</c:v>
                      </c:pt>
                      <c:pt idx="85">
                        <c:v>0.8776030993769417</c:v>
                      </c:pt>
                      <c:pt idx="86">
                        <c:v>0.87708555154897061</c:v>
                      </c:pt>
                      <c:pt idx="87">
                        <c:v>0.87707208019299066</c:v>
                      </c:pt>
                      <c:pt idx="88">
                        <c:v>0.87676359141644744</c:v>
                      </c:pt>
                      <c:pt idx="89">
                        <c:v>0.87644265345248495</c:v>
                      </c:pt>
                      <c:pt idx="90">
                        <c:v>0.87622642360435687</c:v>
                      </c:pt>
                      <c:pt idx="91">
                        <c:v>0.87612480156392603</c:v>
                      </c:pt>
                      <c:pt idx="92">
                        <c:v>0.87560716905740998</c:v>
                      </c:pt>
                      <c:pt idx="93">
                        <c:v>0.87559429635763009</c:v>
                      </c:pt>
                      <c:pt idx="94">
                        <c:v>0.87528540170140745</c:v>
                      </c:pt>
                      <c:pt idx="95">
                        <c:v>0.87474883020236771</c:v>
                      </c:pt>
                      <c:pt idx="96">
                        <c:v>0.83022989265364244</c:v>
                      </c:pt>
                      <c:pt idx="97">
                        <c:v>0.82991548211085209</c:v>
                      </c:pt>
                      <c:pt idx="98">
                        <c:v>0.82939714378156837</c:v>
                      </c:pt>
                      <c:pt idx="99">
                        <c:v>0.82939564325529425</c:v>
                      </c:pt>
                      <c:pt idx="100">
                        <c:v>0.82907856090923471</c:v>
                      </c:pt>
                      <c:pt idx="101">
                        <c:v>0.82875145641021108</c:v>
                      </c:pt>
                      <c:pt idx="102">
                        <c:v>0.82855605273507238</c:v>
                      </c:pt>
                      <c:pt idx="103">
                        <c:v>0.82843709508208097</c:v>
                      </c:pt>
                      <c:pt idx="104">
                        <c:v>0.82791899194893726</c:v>
                      </c:pt>
                      <c:pt idx="105">
                        <c:v>0.82791722653705668</c:v>
                      </c:pt>
                      <c:pt idx="106">
                        <c:v>0.82760022291435875</c:v>
                      </c:pt>
                      <c:pt idx="107">
                        <c:v>0.82707799537183813</c:v>
                      </c:pt>
                      <c:pt idx="108">
                        <c:v>0.80336844486369474</c:v>
                      </c:pt>
                      <c:pt idx="109">
                        <c:v>0.80330858809586758</c:v>
                      </c:pt>
                      <c:pt idx="110">
                        <c:v>0.80279488553708722</c:v>
                      </c:pt>
                      <c:pt idx="111">
                        <c:v>0.80253308320181582</c:v>
                      </c:pt>
                      <c:pt idx="112">
                        <c:v>0.80247281034432794</c:v>
                      </c:pt>
                      <c:pt idx="113">
                        <c:v>0.80195565262890656</c:v>
                      </c:pt>
                      <c:pt idx="114">
                        <c:v>0.80189002888020033</c:v>
                      </c:pt>
                      <c:pt idx="115">
                        <c:v>0.8018301804048118</c:v>
                      </c:pt>
                      <c:pt idx="116">
                        <c:v>0.80131662991017749</c:v>
                      </c:pt>
                      <c:pt idx="117">
                        <c:v>0.80105469192863865</c:v>
                      </c:pt>
                      <c:pt idx="118">
                        <c:v>0.80099443161880135</c:v>
                      </c:pt>
                      <c:pt idx="119">
                        <c:v>0.80047746108227047</c:v>
                      </c:pt>
                      <c:pt idx="120">
                        <c:v>0.79993086059092522</c:v>
                      </c:pt>
                      <c:pt idx="121">
                        <c:v>0.79987101512399439</c:v>
                      </c:pt>
                      <c:pt idx="122">
                        <c:v>0.79935759724255862</c:v>
                      </c:pt>
                      <c:pt idx="123">
                        <c:v>0.79909559435087874</c:v>
                      </c:pt>
                      <c:pt idx="124">
                        <c:v>0.79903534262871256</c:v>
                      </c:pt>
                      <c:pt idx="125">
                        <c:v>0.79851855076121647</c:v>
                      </c:pt>
                      <c:pt idx="126">
                        <c:v>0.79845244469592147</c:v>
                      </c:pt>
                      <c:pt idx="127">
                        <c:v>0.7983926070705345</c:v>
                      </c:pt>
                      <c:pt idx="128">
                        <c:v>0.79787933487458385</c:v>
                      </c:pt>
                      <c:pt idx="129">
                        <c:v>0.7976172013841395</c:v>
                      </c:pt>
                      <c:pt idx="130">
                        <c:v>0.79755696162702794</c:v>
                      </c:pt>
                      <c:pt idx="131">
                        <c:v>0.79704034949030023</c:v>
                      </c:pt>
                      <c:pt idx="132">
                        <c:v>0.75224061882175386</c:v>
                      </c:pt>
                      <c:pt idx="133">
                        <c:v>0.75218099897667734</c:v>
                      </c:pt>
                      <c:pt idx="134">
                        <c:v>0.75167161006342009</c:v>
                      </c:pt>
                      <c:pt idx="135">
                        <c:v>0.75140593688801138</c:v>
                      </c:pt>
                      <c:pt idx="136">
                        <c:v>0.75134602092627856</c:v>
                      </c:pt>
                      <c:pt idx="137">
                        <c:v>0.7508341698446136</c:v>
                      </c:pt>
                      <c:pt idx="138">
                        <c:v>0.75076220689088624</c:v>
                      </c:pt>
                      <c:pt idx="139">
                        <c:v>0.75070258869750961</c:v>
                      </c:pt>
                      <c:pt idx="140">
                        <c:v>0.75019326801635278</c:v>
                      </c:pt>
                      <c:pt idx="141">
                        <c:v>0.7499275329893792</c:v>
                      </c:pt>
                      <c:pt idx="142">
                        <c:v>0.74986762151220965</c:v>
                      </c:pt>
                      <c:pt idx="143">
                        <c:v>0.7493558621884947</c:v>
                      </c:pt>
                      <c:pt idx="144">
                        <c:v>0.66932280355622076</c:v>
                      </c:pt>
                      <c:pt idx="145">
                        <c:v>0.6689915144064893</c:v>
                      </c:pt>
                      <c:pt idx="146">
                        <c:v>0.66848499560588404</c:v>
                      </c:pt>
                      <c:pt idx="147">
                        <c:v>0.6684019664863684</c:v>
                      </c:pt>
                      <c:pt idx="148">
                        <c:v>0.66815285576364614</c:v>
                      </c:pt>
                      <c:pt idx="149">
                        <c:v>0.66784451524915911</c:v>
                      </c:pt>
                      <c:pt idx="150">
                        <c:v>0.6675618533131924</c:v>
                      </c:pt>
                      <c:pt idx="151">
                        <c:v>0.66751330856229196</c:v>
                      </c:pt>
                      <c:pt idx="152">
                        <c:v>0.66700673535285682</c:v>
                      </c:pt>
                      <c:pt idx="153">
                        <c:v>0.66692396605801429</c:v>
                      </c:pt>
                      <c:pt idx="154">
                        <c:v>0.66667468721451895</c:v>
                      </c:pt>
                      <c:pt idx="155">
                        <c:v>0.66608390618662128</c:v>
                      </c:pt>
                      <c:pt idx="156">
                        <c:v>0.66588545450190673</c:v>
                      </c:pt>
                      <c:pt idx="157">
                        <c:v>0.66555433924796503</c:v>
                      </c:pt>
                      <c:pt idx="158">
                        <c:v>0.66504772693642999</c:v>
                      </c:pt>
                      <c:pt idx="159">
                        <c:v>0.66496523713931865</c:v>
                      </c:pt>
                      <c:pt idx="160">
                        <c:v>0.66471578245839336</c:v>
                      </c:pt>
                      <c:pt idx="161">
                        <c:v>0.66440716279862044</c:v>
                      </c:pt>
                      <c:pt idx="162">
                        <c:v>0.66412526301119279</c:v>
                      </c:pt>
                      <c:pt idx="163">
                        <c:v>0.66407612772367752</c:v>
                      </c:pt>
                      <c:pt idx="164">
                        <c:v>0.6635694621848407</c:v>
                      </c:pt>
                      <c:pt idx="165">
                        <c:v>0.66348722616157463</c:v>
                      </c:pt>
                      <c:pt idx="166">
                        <c:v>0.66323760700285317</c:v>
                      </c:pt>
                      <c:pt idx="167">
                        <c:v>0.66264730390086768</c:v>
                      </c:pt>
                      <c:pt idx="168">
                        <c:v>0.64575896323071202</c:v>
                      </c:pt>
                      <c:pt idx="169">
                        <c:v>0.64543411173876375</c:v>
                      </c:pt>
                      <c:pt idx="170">
                        <c:v>0.64492237054594181</c:v>
                      </c:pt>
                      <c:pt idx="171">
                        <c:v>0.64487399753978181</c:v>
                      </c:pt>
                      <c:pt idx="172">
                        <c:v>0.64459679456768937</c:v>
                      </c:pt>
                      <c:pt idx="173">
                        <c:v>0.64428059320353992</c:v>
                      </c:pt>
                      <c:pt idx="174">
                        <c:v>0.64403547937938144</c:v>
                      </c:pt>
                      <c:pt idx="175">
                        <c:v>0.64395577567103257</c:v>
                      </c:pt>
                      <c:pt idx="176">
                        <c:v>0.64344401305361598</c:v>
                      </c:pt>
                      <c:pt idx="177">
                        <c:v>0.64339577119623348</c:v>
                      </c:pt>
                      <c:pt idx="178">
                        <c:v>0.64311847955779278</c:v>
                      </c:pt>
                      <c:pt idx="179">
                        <c:v>0.64255728847049765</c:v>
                      </c:pt>
                      <c:pt idx="180">
                        <c:v>0.64232146815162183</c:v>
                      </c:pt>
                      <c:pt idx="181">
                        <c:v>0.64199668106018104</c:v>
                      </c:pt>
                      <c:pt idx="182">
                        <c:v>0.64148491703747523</c:v>
                      </c:pt>
                      <c:pt idx="183">
                        <c:v>0.64143679683380095</c:v>
                      </c:pt>
                      <c:pt idx="184">
                        <c:v>0.64115942526906611</c:v>
                      </c:pt>
                      <c:pt idx="185">
                        <c:v>0.64084309773472881</c:v>
                      </c:pt>
                      <c:pt idx="186">
                        <c:v>0.64059837347271675</c:v>
                      </c:pt>
                      <c:pt idx="187">
                        <c:v>0.64051834308424205</c:v>
                      </c:pt>
                      <c:pt idx="188">
                        <c:v>0.64000655831327968</c:v>
                      </c:pt>
                      <c:pt idx="189">
                        <c:v>0.63995856536527618</c:v>
                      </c:pt>
                      <c:pt idx="190">
                        <c:v>0.63968110740901085</c:v>
                      </c:pt>
                      <c:pt idx="191">
                        <c:v>0.63912017633387885</c:v>
                      </c:pt>
                      <c:pt idx="192">
                        <c:v>0.61845827352357197</c:v>
                      </c:pt>
                      <c:pt idx="193">
                        <c:v>0.61839256003334642</c:v>
                      </c:pt>
                      <c:pt idx="194">
                        <c:v>0.61783484130908517</c:v>
                      </c:pt>
                      <c:pt idx="195">
                        <c:v>0.61762171843699021</c:v>
                      </c:pt>
                      <c:pt idx="196">
                        <c:v>0.61755588901028402</c:v>
                      </c:pt>
                      <c:pt idx="197">
                        <c:v>0.61699721545824615</c:v>
                      </c:pt>
                      <c:pt idx="198">
                        <c:v>0.61697991156865561</c:v>
                      </c:pt>
                      <c:pt idx="199">
                        <c:v>0.61639191031133633</c:v>
                      </c:pt>
                      <c:pt idx="200">
                        <c:v>0.61588373932912543</c:v>
                      </c:pt>
                      <c:pt idx="201">
                        <c:v>0.61580865751730152</c:v>
                      </c:pt>
                      <c:pt idx="202">
                        <c:v>0.61555436686344844</c:v>
                      </c:pt>
                      <c:pt idx="203">
                        <c:v>0.61497018034678408</c:v>
                      </c:pt>
                      <c:pt idx="204">
                        <c:v>0.60964529246869392</c:v>
                      </c:pt>
                      <c:pt idx="205">
                        <c:v>0.60931688369109893</c:v>
                      </c:pt>
                      <c:pt idx="206">
                        <c:v>0.60880844573761195</c:v>
                      </c:pt>
                      <c:pt idx="207">
                        <c:v>0.60873459348005288</c:v>
                      </c:pt>
                      <c:pt idx="208">
                        <c:v>0.60847952119451598</c:v>
                      </c:pt>
                      <c:pt idx="209">
                        <c:v>0.60816694569359819</c:v>
                      </c:pt>
                      <c:pt idx="210">
                        <c:v>0.60789635843079826</c:v>
                      </c:pt>
                      <c:pt idx="211">
                        <c:v>0.60783857933723773</c:v>
                      </c:pt>
                      <c:pt idx="212">
                        <c:v>0.60733011178572693</c:v>
                      </c:pt>
                      <c:pt idx="213">
                        <c:v>0.60725641306221578</c:v>
                      </c:pt>
                      <c:pt idx="214">
                        <c:v>0.60700123730617361</c:v>
                      </c:pt>
                      <c:pt idx="215">
                        <c:v>0.60641821180695343</c:v>
                      </c:pt>
                      <c:pt idx="216">
                        <c:v>0.60620783318806604</c:v>
                      </c:pt>
                      <c:pt idx="217">
                        <c:v>0.60587951228607484</c:v>
                      </c:pt>
                      <c:pt idx="218">
                        <c:v>0.60537102523486841</c:v>
                      </c:pt>
                      <c:pt idx="219">
                        <c:v>0.60529749115297604</c:v>
                      </c:pt>
                      <c:pt idx="220">
                        <c:v>0.6050422063468045</c:v>
                      </c:pt>
                      <c:pt idx="221">
                        <c:v>0.60472948528062609</c:v>
                      </c:pt>
                      <c:pt idx="222">
                        <c:v>0.60445934367279897</c:v>
                      </c:pt>
                      <c:pt idx="223">
                        <c:v>0.60440120529276087</c:v>
                      </c:pt>
                      <c:pt idx="224">
                        <c:v>0.60389268936440865</c:v>
                      </c:pt>
                      <c:pt idx="225">
                        <c:v>0.60381930500823477</c:v>
                      </c:pt>
                      <c:pt idx="226">
                        <c:v>0.6035639189684463</c:v>
                      </c:pt>
                      <c:pt idx="227">
                        <c:v>0.6029811903641018</c:v>
                      </c:pt>
                      <c:pt idx="228">
                        <c:v>0.59463301328763096</c:v>
                      </c:pt>
                      <c:pt idx="229">
                        <c:v>0.59430904047313371</c:v>
                      </c:pt>
                      <c:pt idx="230">
                        <c:v>0.59379672750876311</c:v>
                      </c:pt>
                      <c:pt idx="231">
                        <c:v>0.59375208198044049</c:v>
                      </c:pt>
                      <c:pt idx="232">
                        <c:v>0.59347230273037233</c:v>
                      </c:pt>
                      <c:pt idx="233">
                        <c:v>0.59315464254457939</c:v>
                      </c:pt>
                      <c:pt idx="234">
                        <c:v>0.59291460409972374</c:v>
                      </c:pt>
                      <c:pt idx="235">
                        <c:v>0.59283067968111347</c:v>
                      </c:pt>
                      <c:pt idx="236">
                        <c:v>0.59231835961443924</c:v>
                      </c:pt>
                      <c:pt idx="237">
                        <c:v>0.59227378274949938</c:v>
                      </c:pt>
                      <c:pt idx="238">
                        <c:v>0.59199395216546769</c:v>
                      </c:pt>
                      <c:pt idx="239">
                        <c:v>0.59143632760825071</c:v>
                      </c:pt>
                      <c:pt idx="240">
                        <c:v>0.55851999776961037</c:v>
                      </c:pt>
                      <c:pt idx="241">
                        <c:v>0.55819272591675195</c:v>
                      </c:pt>
                      <c:pt idx="242">
                        <c:v>0.55768346163180949</c:v>
                      </c:pt>
                      <c:pt idx="243">
                        <c:v>0.55761404913218116</c:v>
                      </c:pt>
                      <c:pt idx="244">
                        <c:v>0.55735592403690115</c:v>
                      </c:pt>
                      <c:pt idx="245">
                        <c:v>0.55704163605020485</c:v>
                      </c:pt>
                      <c:pt idx="246">
                        <c:v>0.55677681183749828</c:v>
                      </c:pt>
                      <c:pt idx="247">
                        <c:v>0.55671438277505136</c:v>
                      </c:pt>
                      <c:pt idx="248">
                        <c:v>0.55620510343256391</c:v>
                      </c:pt>
                      <c:pt idx="249">
                        <c:v>0.55613578318511014</c:v>
                      </c:pt>
                      <c:pt idx="250">
                        <c:v>0.55587759135497239</c:v>
                      </c:pt>
                      <c:pt idx="251">
                        <c:v>0.55529856851666237</c:v>
                      </c:pt>
                      <c:pt idx="252">
                        <c:v>0.55068557418173858</c:v>
                      </c:pt>
                      <c:pt idx="253">
                        <c:v>0.55061724419853142</c:v>
                      </c:pt>
                      <c:pt idx="254">
                        <c:v>0.55003878035456144</c:v>
                      </c:pt>
                      <c:pt idx="255">
                        <c:v>0.5498488168708674</c:v>
                      </c:pt>
                      <c:pt idx="256">
                        <c:v>0.54978044037051965</c:v>
                      </c:pt>
                      <c:pt idx="257">
                        <c:v>0.54920722606607486</c:v>
                      </c:pt>
                      <c:pt idx="258">
                        <c:v>0.54920160681338659</c:v>
                      </c:pt>
                      <c:pt idx="259">
                        <c:v>0.5491389014384338</c:v>
                      </c:pt>
                      <c:pt idx="260">
                        <c:v>0.54856051424791186</c:v>
                      </c:pt>
                      <c:pt idx="261">
                        <c:v>0.54837047812841344</c:v>
                      </c:pt>
                      <c:pt idx="262">
                        <c:v>0.54830210841538485</c:v>
                      </c:pt>
                      <c:pt idx="263">
                        <c:v>0.54772336356893725</c:v>
                      </c:pt>
                      <c:pt idx="264">
                        <c:v>0.54724812184180338</c:v>
                      </c:pt>
                      <c:pt idx="265">
                        <c:v>0.54717980326172677</c:v>
                      </c:pt>
                      <c:pt idx="266">
                        <c:v>0.54660150880401592</c:v>
                      </c:pt>
                      <c:pt idx="267">
                        <c:v>0.54641139002228245</c:v>
                      </c:pt>
                      <c:pt idx="268">
                        <c:v>0.54634302826052128</c:v>
                      </c:pt>
                      <c:pt idx="269">
                        <c:v>0.54576977270794769</c:v>
                      </c:pt>
                      <c:pt idx="270">
                        <c:v>0.54576439218065609</c:v>
                      </c:pt>
                      <c:pt idx="271">
                        <c:v>0.54570145922339908</c:v>
                      </c:pt>
                      <c:pt idx="272">
                        <c:v>0.54512323910075722</c:v>
                      </c:pt>
                      <c:pt idx="273">
                        <c:v>0.54493304956636057</c:v>
                      </c:pt>
                      <c:pt idx="274">
                        <c:v>0.54486469432669427</c:v>
                      </c:pt>
                      <c:pt idx="275">
                        <c:v>0.54428614459837765</c:v>
                      </c:pt>
                      <c:pt idx="276">
                        <c:v>0.49956026830544353</c:v>
                      </c:pt>
                      <c:pt idx="277">
                        <c:v>0.49949205378660455</c:v>
                      </c:pt>
                      <c:pt idx="278">
                        <c:v>0.49891563001055039</c:v>
                      </c:pt>
                      <c:pt idx="279">
                        <c:v>0.49872369674034323</c:v>
                      </c:pt>
                      <c:pt idx="280">
                        <c:v>0.49865548416287131</c:v>
                      </c:pt>
                      <c:pt idx="281">
                        <c:v>0.49808190770783783</c:v>
                      </c:pt>
                      <c:pt idx="282">
                        <c:v>0.49807909946032214</c:v>
                      </c:pt>
                      <c:pt idx="283">
                        <c:v>0.49801369415430502</c:v>
                      </c:pt>
                      <c:pt idx="284">
                        <c:v>0.49743730905410349</c:v>
                      </c:pt>
                      <c:pt idx="285">
                        <c:v>0.49724533693285533</c:v>
                      </c:pt>
                      <c:pt idx="286">
                        <c:v>0.49717712671559505</c:v>
                      </c:pt>
                      <c:pt idx="287">
                        <c:v>0.49660079247772471</c:v>
                      </c:pt>
                      <c:pt idx="288">
                        <c:v>0.47269571855108189</c:v>
                      </c:pt>
                      <c:pt idx="289">
                        <c:v>0.47236658150557609</c:v>
                      </c:pt>
                      <c:pt idx="290">
                        <c:v>0.47185920773003132</c:v>
                      </c:pt>
                      <c:pt idx="291">
                        <c:v>0.47177033135069374</c:v>
                      </c:pt>
                      <c:pt idx="292">
                        <c:v>0.47153021603226858</c:v>
                      </c:pt>
                      <c:pt idx="293">
                        <c:v>0.47121735847446661</c:v>
                      </c:pt>
                      <c:pt idx="294">
                        <c:v>0.47093426369060909</c:v>
                      </c:pt>
                      <c:pt idx="295">
                        <c:v>0.47088823525401702</c:v>
                      </c:pt>
                      <c:pt idx="296">
                        <c:v>0.47038084840697225</c:v>
                      </c:pt>
                      <c:pt idx="297">
                        <c:v>0.47029205618427444</c:v>
                      </c:pt>
                      <c:pt idx="298">
                        <c:v>0.47005187735263376</c:v>
                      </c:pt>
                      <c:pt idx="299">
                        <c:v>0.46945600850071928</c:v>
                      </c:pt>
                      <c:pt idx="300">
                        <c:v>0.46925825351548228</c:v>
                      </c:pt>
                      <c:pt idx="301">
                        <c:v>0.46892915060409796</c:v>
                      </c:pt>
                      <c:pt idx="302">
                        <c:v>0.46842174160339772</c:v>
                      </c:pt>
                      <c:pt idx="303">
                        <c:v>0.46833306956902399</c:v>
                      </c:pt>
                      <c:pt idx="304">
                        <c:v>0.4680927999526231</c:v>
                      </c:pt>
                      <c:pt idx="305">
                        <c:v>0.46777989324947461</c:v>
                      </c:pt>
                      <c:pt idx="306">
                        <c:v>0.46749704568356937</c:v>
                      </c:pt>
                      <c:pt idx="307">
                        <c:v>0.46745080303829412</c:v>
                      </c:pt>
                      <c:pt idx="308">
                        <c:v>0.46694338143369257</c:v>
                      </c:pt>
                      <c:pt idx="309">
                        <c:v>0.46685479116665213</c:v>
                      </c:pt>
                      <c:pt idx="310">
                        <c:v>0.46661445931994938</c:v>
                      </c:pt>
                      <c:pt idx="311">
                        <c:v>0.46601878665674951</c:v>
                      </c:pt>
                      <c:pt idx="312">
                        <c:v>0.42157021186546811</c:v>
                      </c:pt>
                      <c:pt idx="313">
                        <c:v>0.42124115740910451</c:v>
                      </c:pt>
                      <c:pt idx="314">
                        <c:v>0.42073356510394377</c:v>
                      </c:pt>
                      <c:pt idx="315">
                        <c:v>0.42064669099920543</c:v>
                      </c:pt>
                      <c:pt idx="316">
                        <c:v>0.42040489753775234</c:v>
                      </c:pt>
                      <c:pt idx="317">
                        <c:v>0.42009185366639429</c:v>
                      </c:pt>
                      <c:pt idx="318">
                        <c:v>0.41981116948692854</c:v>
                      </c:pt>
                      <c:pt idx="319">
                        <c:v>0.41976279247961518</c:v>
                      </c:pt>
                      <c:pt idx="320">
                        <c:v>0.41925519896423757</c:v>
                      </c:pt>
                      <c:pt idx="321">
                        <c:v>0.41916836307040573</c:v>
                      </c:pt>
                      <c:pt idx="322">
                        <c:v>0.41892653196320911</c:v>
                      </c:pt>
                      <c:pt idx="323">
                        <c:v>0.4183328542537238</c:v>
                      </c:pt>
                      <c:pt idx="324">
                        <c:v>0.40863586248987271</c:v>
                      </c:pt>
                      <c:pt idx="325">
                        <c:v>0.4080471296669399</c:v>
                      </c:pt>
                      <c:pt idx="326">
                        <c:v>0.40753812052716659</c:v>
                      </c:pt>
                      <c:pt idx="327">
                        <c:v>0.40747126734717781</c:v>
                      </c:pt>
                      <c:pt idx="328">
                        <c:v>0.40721034697356151</c:v>
                      </c:pt>
                      <c:pt idx="329">
                        <c:v>0.40689702732821342</c:v>
                      </c:pt>
                      <c:pt idx="330">
                        <c:v>0.40663528119377418</c:v>
                      </c:pt>
                      <c:pt idx="331">
                        <c:v>0.40656878265752189</c:v>
                      </c:pt>
                      <c:pt idx="332">
                        <c:v>0.40605979427333627</c:v>
                      </c:pt>
                      <c:pt idx="333">
                        <c:v>0.40599289848895381</c:v>
                      </c:pt>
                      <c:pt idx="334">
                        <c:v>0.40573198880788991</c:v>
                      </c:pt>
                      <c:pt idx="335">
                        <c:v>0.40519860831398707</c:v>
                      </c:pt>
                      <c:pt idx="336">
                        <c:v>0.40515691431113487</c:v>
                      </c:pt>
                      <c:pt idx="337">
                        <c:v>0.40513237638385213</c:v>
                      </c:pt>
                      <c:pt idx="338">
                        <c:v>0.40457455638837125</c:v>
                      </c:pt>
                      <c:pt idx="339">
                        <c:v>0.40410071601327124</c:v>
                      </c:pt>
                      <c:pt idx="340">
                        <c:v>0.40377287595514333</c:v>
                      </c:pt>
                      <c:pt idx="341">
                        <c:v>0.40345967775911945</c:v>
                      </c:pt>
                      <c:pt idx="342">
                        <c:v>0.40319780388006915</c:v>
                      </c:pt>
                      <c:pt idx="343">
                        <c:v>0.40313134788257637</c:v>
                      </c:pt>
                      <c:pt idx="344">
                        <c:v>0.40262239194753818</c:v>
                      </c:pt>
                      <c:pt idx="345">
                        <c:v>0.40255542454025922</c:v>
                      </c:pt>
                      <c:pt idx="346">
                        <c:v>0.40229451858186704</c:v>
                      </c:pt>
                      <c:pt idx="347">
                        <c:v>0.40171943570752977</c:v>
                      </c:pt>
                      <c:pt idx="348">
                        <c:v>0.35751551218593292</c:v>
                      </c:pt>
                      <c:pt idx="349">
                        <c:v>0.35744874670012344</c:v>
                      </c:pt>
                      <c:pt idx="350">
                        <c:v>0.35688749883878523</c:v>
                      </c:pt>
                      <c:pt idx="351">
                        <c:v>0.35667687986938157</c:v>
                      </c:pt>
                      <c:pt idx="352">
                        <c:v>0.35661025153578768</c:v>
                      </c:pt>
                      <c:pt idx="353">
                        <c:v>0.35605018976862168</c:v>
                      </c:pt>
                      <c:pt idx="354">
                        <c:v>0.35603734200109277</c:v>
                      </c:pt>
                      <c:pt idx="355">
                        <c:v>0.35597055746935269</c:v>
                      </c:pt>
                      <c:pt idx="356">
                        <c:v>0.3554091848140013</c:v>
                      </c:pt>
                      <c:pt idx="357">
                        <c:v>0.35519867241361458</c:v>
                      </c:pt>
                      <c:pt idx="358">
                        <c:v>0.35513202671787891</c:v>
                      </c:pt>
                      <c:pt idx="359">
                        <c:v>0.35457185453075274</c:v>
                      </c:pt>
                      <c:pt idx="360">
                        <c:v>0.34870030800617507</c:v>
                      </c:pt>
                      <c:pt idx="361">
                        <c:v>0.34836948525759759</c:v>
                      </c:pt>
                      <c:pt idx="362">
                        <c:v>0.34786192981161806</c:v>
                      </c:pt>
                      <c:pt idx="363">
                        <c:v>0.34779107801061643</c:v>
                      </c:pt>
                      <c:pt idx="364">
                        <c:v>0.34753185737724518</c:v>
                      </c:pt>
                      <c:pt idx="365">
                        <c:v>0.3472220940894552</c:v>
                      </c:pt>
                      <c:pt idx="366">
                        <c:v>0.34695481517707405</c:v>
                      </c:pt>
                      <c:pt idx="367">
                        <c:v>0.34689119465668039</c:v>
                      </c:pt>
                      <c:pt idx="368">
                        <c:v>0.34638368170911982</c:v>
                      </c:pt>
                      <c:pt idx="369">
                        <c:v>0.34631270884916893</c:v>
                      </c:pt>
                      <c:pt idx="370">
                        <c:v>0.34605354132311633</c:v>
                      </c:pt>
                      <c:pt idx="371">
                        <c:v>0.34547643619901952</c:v>
                      </c:pt>
                      <c:pt idx="372">
                        <c:v>0.34526316080338154</c:v>
                      </c:pt>
                      <c:pt idx="373">
                        <c:v>0.34493217322069469</c:v>
                      </c:pt>
                      <c:pt idx="374">
                        <c:v>0.34442468791951397</c:v>
                      </c:pt>
                      <c:pt idx="375">
                        <c:v>0.34435360773476381</c:v>
                      </c:pt>
                      <c:pt idx="376">
                        <c:v>0.34409447108915514</c:v>
                      </c:pt>
                      <c:pt idx="377">
                        <c:v>0.34378495284217159</c:v>
                      </c:pt>
                      <c:pt idx="378">
                        <c:v>0.34351730724984086</c:v>
                      </c:pt>
                      <c:pt idx="379">
                        <c:v>0.34345388643356084</c:v>
                      </c:pt>
                      <c:pt idx="380">
                        <c:v>0.34294644462030249</c:v>
                      </c:pt>
                      <c:pt idx="381">
                        <c:v>0.34287523935690378</c:v>
                      </c:pt>
                      <c:pt idx="382">
                        <c:v>0.34261615780623345</c:v>
                      </c:pt>
                      <c:pt idx="383">
                        <c:v>0.34203892821540771</c:v>
                      </c:pt>
                      <c:pt idx="384">
                        <c:v>0.31508611488665977</c:v>
                      </c:pt>
                      <c:pt idx="385">
                        <c:v>0.31501355266877018</c:v>
                      </c:pt>
                      <c:pt idx="386">
                        <c:v>0.31440555277921312</c:v>
                      </c:pt>
                      <c:pt idx="387">
                        <c:v>0.31425057755107738</c:v>
                      </c:pt>
                      <c:pt idx="388">
                        <c:v>0.31417824447975257</c:v>
                      </c:pt>
                      <c:pt idx="389">
                        <c:v>0.31360772914405277</c:v>
                      </c:pt>
                      <c:pt idx="390">
                        <c:v>0.31357222084162906</c:v>
                      </c:pt>
                      <c:pt idx="391">
                        <c:v>0.3135351653047026</c:v>
                      </c:pt>
                      <c:pt idx="392">
                        <c:v>0.31292720599586876</c:v>
                      </c:pt>
                      <c:pt idx="393">
                        <c:v>0.31277218538589868</c:v>
                      </c:pt>
                      <c:pt idx="394">
                        <c:v>0.31269985303010728</c:v>
                      </c:pt>
                      <c:pt idx="395">
                        <c:v>0.31209389000377874</c:v>
                      </c:pt>
                      <c:pt idx="396">
                        <c:v>0.31164863549669825</c:v>
                      </c:pt>
                      <c:pt idx="397">
                        <c:v>0.3115760736392057</c:v>
                      </c:pt>
                      <c:pt idx="398">
                        <c:v>0.31096820377828871</c:v>
                      </c:pt>
                      <c:pt idx="399">
                        <c:v>0.31081306461691049</c:v>
                      </c:pt>
                      <c:pt idx="400">
                        <c:v>0.3107407373815389</c:v>
                      </c:pt>
                      <c:pt idx="401">
                        <c:v>0.31017024977738744</c:v>
                      </c:pt>
                      <c:pt idx="402">
                        <c:v>0.31013489070760136</c:v>
                      </c:pt>
                      <c:pt idx="403">
                        <c:v>0.31009768602177795</c:v>
                      </c:pt>
                      <c:pt idx="404">
                        <c:v>0.30948985531073286</c:v>
                      </c:pt>
                      <c:pt idx="405">
                        <c:v>0.30933467162732126</c:v>
                      </c:pt>
                      <c:pt idx="406">
                        <c:v>0.30926234486974102</c:v>
                      </c:pt>
                      <c:pt idx="407">
                        <c:v>0.30865655771658873</c:v>
                      </c:pt>
                      <c:pt idx="408">
                        <c:v>0.29758245889773249</c:v>
                      </c:pt>
                      <c:pt idx="409">
                        <c:v>0.29724809748719699</c:v>
                      </c:pt>
                      <c:pt idx="410">
                        <c:v>0.29674254599539096</c:v>
                      </c:pt>
                      <c:pt idx="411">
                        <c:v>0.29666562830226062</c:v>
                      </c:pt>
                      <c:pt idx="412">
                        <c:v>0.29640926762779568</c:v>
                      </c:pt>
                      <c:pt idx="413">
                        <c:v>0.29610437755287228</c:v>
                      </c:pt>
                      <c:pt idx="414">
                        <c:v>0.29582876120025042</c:v>
                      </c:pt>
                      <c:pt idx="415">
                        <c:v>0.29576989530290887</c:v>
                      </c:pt>
                      <c:pt idx="416">
                        <c:v>0.29526441198669467</c:v>
                      </c:pt>
                      <c:pt idx="417">
                        <c:v>0.29518728422643276</c:v>
                      </c:pt>
                      <c:pt idx="418">
                        <c:v>0.29493102361947876</c:v>
                      </c:pt>
                      <c:pt idx="419">
                        <c:v>0.29435039483537095</c:v>
                      </c:pt>
                      <c:pt idx="420">
                        <c:v>0.28974191269185351</c:v>
                      </c:pt>
                      <c:pt idx="421">
                        <c:v>0.28967237461423218</c:v>
                      </c:pt>
                      <c:pt idx="422">
                        <c:v>0.28909002283988544</c:v>
                      </c:pt>
                      <c:pt idx="423">
                        <c:v>0.28890289296774496</c:v>
                      </c:pt>
                      <c:pt idx="424">
                        <c:v>0.28883359521541829</c:v>
                      </c:pt>
                      <c:pt idx="425">
                        <c:v>0.28826373185113974</c:v>
                      </c:pt>
                      <c:pt idx="426">
                        <c:v>0.28825331396598508</c:v>
                      </c:pt>
                      <c:pt idx="427">
                        <c:v>0.28819417042317702</c:v>
                      </c:pt>
                      <c:pt idx="428">
                        <c:v>0.28761167430991758</c:v>
                      </c:pt>
                      <c:pt idx="429">
                        <c:v>0.28742466767630725</c:v>
                      </c:pt>
                      <c:pt idx="430">
                        <c:v>0.28735534894522624</c:v>
                      </c:pt>
                      <c:pt idx="431">
                        <c:v>0.28677494372787049</c:v>
                      </c:pt>
                      <c:pt idx="432">
                        <c:v>0.28630483639031634</c:v>
                      </c:pt>
                      <c:pt idx="433">
                        <c:v>0.28623524831229891</c:v>
                      </c:pt>
                      <c:pt idx="434">
                        <c:v>0.28565259805441534</c:v>
                      </c:pt>
                      <c:pt idx="435">
                        <c:v>0.28546569022200619</c:v>
                      </c:pt>
                      <c:pt idx="436">
                        <c:v>0.28539634802908886</c:v>
                      </c:pt>
                      <c:pt idx="437">
                        <c:v>0.28482666329369666</c:v>
                      </c:pt>
                      <c:pt idx="438">
                        <c:v>0.28481581605603468</c:v>
                      </c:pt>
                      <c:pt idx="439">
                        <c:v>0.28475705118285505</c:v>
                      </c:pt>
                      <c:pt idx="440">
                        <c:v>0.28417425183644374</c:v>
                      </c:pt>
                      <c:pt idx="441">
                        <c:v>0.28398747105062294</c:v>
                      </c:pt>
                      <c:pt idx="442">
                        <c:v>0.2839181072400575</c:v>
                      </c:pt>
                      <c:pt idx="443">
                        <c:v>0.28333744693116086</c:v>
                      </c:pt>
                      <c:pt idx="444">
                        <c:v>0.26395959288236487</c:v>
                      </c:pt>
                      <c:pt idx="445">
                        <c:v>0.26388681896993688</c:v>
                      </c:pt>
                      <c:pt idx="446">
                        <c:v>0.2632791750882652</c:v>
                      </c:pt>
                      <c:pt idx="447">
                        <c:v>0.26312354962760742</c:v>
                      </c:pt>
                      <c:pt idx="448">
                        <c:v>0.26305109679828709</c:v>
                      </c:pt>
                      <c:pt idx="449">
                        <c:v>0.26248121386317108</c:v>
                      </c:pt>
                      <c:pt idx="450">
                        <c:v>0.26244621921920186</c:v>
                      </c:pt>
                      <c:pt idx="451">
                        <c:v>0.26240843200601233</c:v>
                      </c:pt>
                      <c:pt idx="452">
                        <c:v>0.26180079311929311</c:v>
                      </c:pt>
                      <c:pt idx="453">
                        <c:v>0.26164515155886836</c:v>
                      </c:pt>
                      <c:pt idx="454">
                        <c:v>0.26157269387950144</c:v>
                      </c:pt>
                      <c:pt idx="455">
                        <c:v>0.26096784795656247</c:v>
                      </c:pt>
                      <c:pt idx="456">
                        <c:v>0.23862610056361647</c:v>
                      </c:pt>
                      <c:pt idx="457">
                        <c:v>0.23855546823900395</c:v>
                      </c:pt>
                      <c:pt idx="458">
                        <c:v>0.23796600461068168</c:v>
                      </c:pt>
                      <c:pt idx="459">
                        <c:v>0.2377850215620749</c:v>
                      </c:pt>
                      <c:pt idx="460">
                        <c:v>0.23771472408792357</c:v>
                      </c:pt>
                      <c:pt idx="461">
                        <c:v>0.23714810144054266</c:v>
                      </c:pt>
                      <c:pt idx="462">
                        <c:v>0.23712814537854884</c:v>
                      </c:pt>
                      <c:pt idx="463">
                        <c:v>0.23707743099432105</c:v>
                      </c:pt>
                      <c:pt idx="464">
                        <c:v>0.23648771850608624</c:v>
                      </c:pt>
                      <c:pt idx="465">
                        <c:v>0.23630695011616185</c:v>
                      </c:pt>
                      <c:pt idx="466">
                        <c:v>0.23623661774687862</c:v>
                      </c:pt>
                      <c:pt idx="467">
                        <c:v>0.2356498180599762</c:v>
                      </c:pt>
                      <c:pt idx="468">
                        <c:v>0.21175975832075625</c:v>
                      </c:pt>
                      <c:pt idx="469">
                        <c:v>0.21142033987889744</c:v>
                      </c:pt>
                      <c:pt idx="470">
                        <c:v>0.21091836697706401</c:v>
                      </c:pt>
                      <c:pt idx="471">
                        <c:v>0.21081789213110766</c:v>
                      </c:pt>
                      <c:pt idx="472">
                        <c:v>0.21058091659033698</c:v>
                      </c:pt>
                      <c:pt idx="473">
                        <c:v>0.21028175462540302</c:v>
                      </c:pt>
                      <c:pt idx="474">
                        <c:v>0.2099821416590755</c:v>
                      </c:pt>
                      <c:pt idx="475">
                        <c:v>0.20994215235456903</c:v>
                      </c:pt>
                      <c:pt idx="476">
                        <c:v>0.20944028064157352</c:v>
                      </c:pt>
                      <c:pt idx="477">
                        <c:v>0.20933950756918535</c:v>
                      </c:pt>
                      <c:pt idx="478">
                        <c:v>0.20910266599093555</c:v>
                      </c:pt>
                      <c:pt idx="479">
                        <c:v>0.2085037308527101</c:v>
                      </c:pt>
                      <c:pt idx="480">
                        <c:v>0.20832308580595746</c:v>
                      </c:pt>
                      <c:pt idx="481">
                        <c:v>0.20798327436349071</c:v>
                      </c:pt>
                      <c:pt idx="482">
                        <c:v>0.20748146281936089</c:v>
                      </c:pt>
                      <c:pt idx="483">
                        <c:v>0.2073804341207835</c:v>
                      </c:pt>
                      <c:pt idx="484">
                        <c:v>0.20714366543673612</c:v>
                      </c:pt>
                      <c:pt idx="485">
                        <c:v>0.20684509884095453</c:v>
                      </c:pt>
                      <c:pt idx="486">
                        <c:v>0.20654458462734607</c:v>
                      </c:pt>
                      <c:pt idx="487">
                        <c:v>0.20650509689162327</c:v>
                      </c:pt>
                      <c:pt idx="488">
                        <c:v>0.20600338974389662</c:v>
                      </c:pt>
                      <c:pt idx="489">
                        <c:v>0.2059020516335828</c:v>
                      </c:pt>
                      <c:pt idx="490">
                        <c:v>0.20566542198684445</c:v>
                      </c:pt>
                      <c:pt idx="491">
                        <c:v>0.20506617409176797</c:v>
                      </c:pt>
                      <c:pt idx="492">
                        <c:v>0.16065410553425752</c:v>
                      </c:pt>
                      <c:pt idx="493">
                        <c:v>0.16030546624673836</c:v>
                      </c:pt>
                      <c:pt idx="494">
                        <c:v>0.15980868756668029</c:v>
                      </c:pt>
                      <c:pt idx="495">
                        <c:v>0.15969232490886676</c:v>
                      </c:pt>
                      <c:pt idx="496">
                        <c:v>0.15946286729766404</c:v>
                      </c:pt>
                      <c:pt idx="497">
                        <c:v>0.15917652898238752</c:v>
                      </c:pt>
                      <c:pt idx="498">
                        <c:v>0.15885501326061208</c:v>
                      </c:pt>
                      <c:pt idx="499">
                        <c:v>0.1588275432458095</c:v>
                      </c:pt>
                      <c:pt idx="500">
                        <c:v>0.15833095915145387</c:v>
                      </c:pt>
                      <c:pt idx="501">
                        <c:v>0.15821400162385713</c:v>
                      </c:pt>
                      <c:pt idx="502">
                        <c:v>0.15798482424761798</c:v>
                      </c:pt>
                      <c:pt idx="503">
                        <c:v>0.15737663077366318</c:v>
                      </c:pt>
                      <c:pt idx="504">
                        <c:v>5.4180316934808695E-2</c:v>
                      </c:pt>
                      <c:pt idx="505">
                        <c:v>5.409685784782696E-2</c:v>
                      </c:pt>
                      <c:pt idx="506">
                        <c:v>5.3443253144739855E-2</c:v>
                      </c:pt>
                      <c:pt idx="507">
                        <c:v>5.3325375941281207E-2</c:v>
                      </c:pt>
                      <c:pt idx="508">
                        <c:v>5.3244021474380974E-2</c:v>
                      </c:pt>
                      <c:pt idx="509">
                        <c:v>5.2704165916607017E-2</c:v>
                      </c:pt>
                      <c:pt idx="510">
                        <c:v>5.2620311942820054E-2</c:v>
                      </c:pt>
                      <c:pt idx="511">
                        <c:v>5.2609360079327018E-2</c:v>
                      </c:pt>
                      <c:pt idx="512">
                        <c:v>5.1964885034988056E-2</c:v>
                      </c:pt>
                      <c:pt idx="513">
                        <c:v>5.184852558960712E-2</c:v>
                      </c:pt>
                      <c:pt idx="514">
                        <c:v>5.1766832668364321E-2</c:v>
                      </c:pt>
                      <c:pt idx="515">
                        <c:v>5.1130892871824124E-2</c:v>
                      </c:pt>
                      <c:pt idx="516">
                        <c:v>5.0748069777768787E-2</c:v>
                      </c:pt>
                      <c:pt idx="517">
                        <c:v>5.0663702661339433E-2</c:v>
                      </c:pt>
                      <c:pt idx="518">
                        <c:v>5.0006085545651217E-2</c:v>
                      </c:pt>
                      <c:pt idx="519">
                        <c:v>4.9891240802682986E-2</c:v>
                      </c:pt>
                      <c:pt idx="520">
                        <c:v>4.980911440399835E-2</c:v>
                      </c:pt>
                      <c:pt idx="521">
                        <c:v>4.9272249522586853E-2</c:v>
                      </c:pt>
                      <c:pt idx="522">
                        <c:v>4.9187432705681738E-2</c:v>
                      </c:pt>
                      <c:pt idx="523">
                        <c:v>4.9171755854638864E-2</c:v>
                      </c:pt>
                      <c:pt idx="524">
                        <c:v>4.8527740279019502E-2</c:v>
                      </c:pt>
                      <c:pt idx="525">
                        <c:v>4.8414618305856368E-2</c:v>
                      </c:pt>
                      <c:pt idx="526">
                        <c:v>4.8332105582432644E-2</c:v>
                      </c:pt>
                      <c:pt idx="527">
                        <c:v>4.7693289272641874E-2</c:v>
                      </c:pt>
                      <c:pt idx="528">
                        <c:v>4.3042870562832701E-3</c:v>
                      </c:pt>
                      <c:pt idx="529">
                        <c:v>4.0631148146908769E-3</c:v>
                      </c:pt>
                      <c:pt idx="530">
                        <c:v>3.4555170811924356E-3</c:v>
                      </c:pt>
                      <c:pt idx="531">
                        <c:v>3.3602603706131286E-3</c:v>
                      </c:pt>
                      <c:pt idx="532">
                        <c:v>3.1826136648142041E-3</c:v>
                      </c:pt>
                      <c:pt idx="533">
                        <c:v>3.1068827490749397E-3</c:v>
                      </c:pt>
                      <c:pt idx="534">
                        <c:v>2.674953262880083E-3</c:v>
                      </c:pt>
                      <c:pt idx="535">
                        <c:v>2.4132896122920772E-3</c:v>
                      </c:pt>
                      <c:pt idx="536">
                        <c:v>2.3924097153130985E-3</c:v>
                      </c:pt>
                      <c:pt idx="537">
                        <c:v>1.4784858069439531E-3</c:v>
                      </c:pt>
                      <c:pt idx="538">
                        <c:v>1.0884203015270788E-3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8BC9-446A-B71C-B7960CD7DFA2}"/>
                  </c:ext>
                </c:extLst>
              </c15:ser>
            </c15:filteredLineSeries>
          </c:ext>
        </c:extLst>
      </c:lineChart>
      <c:catAx>
        <c:axId val="454943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38984"/>
        <c:crosses val="autoZero"/>
        <c:auto val="1"/>
        <c:lblAlgn val="ctr"/>
        <c:lblOffset val="100"/>
        <c:noMultiLvlLbl val="0"/>
      </c:catAx>
      <c:valAx>
        <c:axId val="454938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4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1840.2449222251139</c:v>
                </c:pt>
                <c:pt idx="1">
                  <c:v>1840.6635222251139</c:v>
                </c:pt>
                <c:pt idx="2">
                  <c:v>1840.9213990924409</c:v>
                </c:pt>
                <c:pt idx="3">
                  <c:v>1841.3399990924408</c:v>
                </c:pt>
                <c:pt idx="4">
                  <c:v>1841.5008862915402</c:v>
                </c:pt>
                <c:pt idx="5">
                  <c:v>1841.8339840197302</c:v>
                </c:pt>
                <c:pt idx="6">
                  <c:v>1841.9194862915401</c:v>
                </c:pt>
                <c:pt idx="7">
                  <c:v>1842.1773631588674</c:v>
                </c:pt>
                <c:pt idx="8">
                  <c:v>1842.2525840197304</c:v>
                </c:pt>
                <c:pt idx="9">
                  <c:v>1842.5104608870579</c:v>
                </c:pt>
                <c:pt idx="10">
                  <c:v>1842.5959631588673</c:v>
                </c:pt>
                <c:pt idx="11">
                  <c:v>1842.9290608870579</c:v>
                </c:pt>
                <c:pt idx="12">
                  <c:v>1843.0899480861569</c:v>
                </c:pt>
                <c:pt idx="13">
                  <c:v>1843.5085480861569</c:v>
                </c:pt>
                <c:pt idx="14">
                  <c:v>1843.7664249534841</c:v>
                </c:pt>
                <c:pt idx="15">
                  <c:v>1844.2009222251138</c:v>
                </c:pt>
                <c:pt idx="16">
                  <c:v>1844.1850249534841</c:v>
                </c:pt>
                <c:pt idx="17">
                  <c:v>1844.8773990924408</c:v>
                </c:pt>
                <c:pt idx="18">
                  <c:v>1845.4568862915401</c:v>
                </c:pt>
                <c:pt idx="19">
                  <c:v>1845.7899840197304</c:v>
                </c:pt>
                <c:pt idx="20">
                  <c:v>1846.1333631588673</c:v>
                </c:pt>
                <c:pt idx="21">
                  <c:v>1846.4664608870578</c:v>
                </c:pt>
                <c:pt idx="22">
                  <c:v>1847.0459480861568</c:v>
                </c:pt>
                <c:pt idx="23">
                  <c:v>1847.7224249534841</c:v>
                </c:pt>
                <c:pt idx="24">
                  <c:v>1863.4597433055117</c:v>
                </c:pt>
                <c:pt idx="25">
                  <c:v>1863.8783433055116</c:v>
                </c:pt>
                <c:pt idx="26">
                  <c:v>1864.1362201728386</c:v>
                </c:pt>
                <c:pt idx="27">
                  <c:v>1864.5548201728386</c:v>
                </c:pt>
                <c:pt idx="28">
                  <c:v>1864.7157073719382</c:v>
                </c:pt>
                <c:pt idx="29">
                  <c:v>1865.1343073719381</c:v>
                </c:pt>
                <c:pt idx="30">
                  <c:v>1865.3921842392651</c:v>
                </c:pt>
                <c:pt idx="31">
                  <c:v>1865.8107842392651</c:v>
                </c:pt>
                <c:pt idx="32">
                  <c:v>1867.0750273470883</c:v>
                </c:pt>
                <c:pt idx="33">
                  <c:v>1867.4157433055118</c:v>
                </c:pt>
                <c:pt idx="34">
                  <c:v>1867.4936273470882</c:v>
                </c:pt>
                <c:pt idx="35">
                  <c:v>1868.0922201728388</c:v>
                </c:pt>
                <c:pt idx="36">
                  <c:v>1868.3309914135148</c:v>
                </c:pt>
                <c:pt idx="37">
                  <c:v>1868.6717073719383</c:v>
                </c:pt>
                <c:pt idx="38">
                  <c:v>1868.749591413515</c:v>
                </c:pt>
                <c:pt idx="39">
                  <c:v>1868.6640891417048</c:v>
                </c:pt>
                <c:pt idx="40">
                  <c:v>1869.3481842392653</c:v>
                </c:pt>
                <c:pt idx="41">
                  <c:v>1869.0826891417048</c:v>
                </c:pt>
                <c:pt idx="42">
                  <c:v>1869.6155042144158</c:v>
                </c:pt>
                <c:pt idx="43">
                  <c:v>1869.9200532081318</c:v>
                </c:pt>
                <c:pt idx="44">
                  <c:v>1870.3386532081317</c:v>
                </c:pt>
                <c:pt idx="45">
                  <c:v>1870.8714682808422</c:v>
                </c:pt>
                <c:pt idx="46">
                  <c:v>1871.0310273470884</c:v>
                </c:pt>
                <c:pt idx="47">
                  <c:v>1871.2045660090323</c:v>
                </c:pt>
                <c:pt idx="48">
                  <c:v>1871.9163042144157</c:v>
                </c:pt>
                <c:pt idx="49">
                  <c:v>1872.2869914135149</c:v>
                </c:pt>
                <c:pt idx="50">
                  <c:v>1872.4605300754586</c:v>
                </c:pt>
                <c:pt idx="51">
                  <c:v>1872.6200891417047</c:v>
                </c:pt>
                <c:pt idx="52">
                  <c:v>1873.1722682808422</c:v>
                </c:pt>
                <c:pt idx="53">
                  <c:v>1873.5053660090323</c:v>
                </c:pt>
                <c:pt idx="54">
                  <c:v>1873.8760532081317</c:v>
                </c:pt>
                <c:pt idx="55">
                  <c:v>1874.7613300754585</c:v>
                </c:pt>
                <c:pt idx="56">
                  <c:v>1875.6075042144157</c:v>
                </c:pt>
                <c:pt idx="57">
                  <c:v>1876.8634682808422</c:v>
                </c:pt>
                <c:pt idx="58">
                  <c:v>1877.1965660090323</c:v>
                </c:pt>
                <c:pt idx="59">
                  <c:v>1878.4525300754585</c:v>
                </c:pt>
                <c:pt idx="60">
                  <c:v>1890.2898484274863</c:v>
                </c:pt>
                <c:pt idx="61">
                  <c:v>1890.7084484274862</c:v>
                </c:pt>
                <c:pt idx="62">
                  <c:v>1890.9663252948133</c:v>
                </c:pt>
                <c:pt idx="63">
                  <c:v>1891.3849252948132</c:v>
                </c:pt>
                <c:pt idx="64">
                  <c:v>1891.545812493913</c:v>
                </c:pt>
                <c:pt idx="65">
                  <c:v>1891.964412493913</c:v>
                </c:pt>
                <c:pt idx="66">
                  <c:v>1892.2222893612397</c:v>
                </c:pt>
                <c:pt idx="67">
                  <c:v>1892.6408893612397</c:v>
                </c:pt>
                <c:pt idx="68">
                  <c:v>1894.2458484274862</c:v>
                </c:pt>
                <c:pt idx="69">
                  <c:v>1894.9223252948132</c:v>
                </c:pt>
                <c:pt idx="70">
                  <c:v>1895.5018124939129</c:v>
                </c:pt>
                <c:pt idx="71">
                  <c:v>1895.9744281151927</c:v>
                </c:pt>
                <c:pt idx="72">
                  <c:v>1896.1782893612396</c:v>
                </c:pt>
                <c:pt idx="73">
                  <c:v>1896.6509049825199</c:v>
                </c:pt>
                <c:pt idx="74">
                  <c:v>1897.2303921816194</c:v>
                </c:pt>
                <c:pt idx="75">
                  <c:v>1897.5634899098097</c:v>
                </c:pt>
                <c:pt idx="76">
                  <c:v>1897.9068690489469</c:v>
                </c:pt>
                <c:pt idx="77">
                  <c:v>1898.2752281151927</c:v>
                </c:pt>
                <c:pt idx="78">
                  <c:v>1898.2399667771365</c:v>
                </c:pt>
                <c:pt idx="79">
                  <c:v>1898.8194539762362</c:v>
                </c:pt>
                <c:pt idx="80">
                  <c:v>1898.9517049825199</c:v>
                </c:pt>
                <c:pt idx="81">
                  <c:v>1899.5311921816194</c:v>
                </c:pt>
                <c:pt idx="82">
                  <c:v>1899.4959308435634</c:v>
                </c:pt>
                <c:pt idx="83">
                  <c:v>1899.8642899098099</c:v>
                </c:pt>
                <c:pt idx="84">
                  <c:v>1900.2076690489469</c:v>
                </c:pt>
                <c:pt idx="85">
                  <c:v>1900.5407667771365</c:v>
                </c:pt>
                <c:pt idx="86">
                  <c:v>1901.1202539762362</c:v>
                </c:pt>
                <c:pt idx="87">
                  <c:v>1901.9664281151927</c:v>
                </c:pt>
                <c:pt idx="88">
                  <c:v>1901.7967308435634</c:v>
                </c:pt>
                <c:pt idx="89">
                  <c:v>1902.6429049825199</c:v>
                </c:pt>
                <c:pt idx="90">
                  <c:v>1903.2223921816194</c:v>
                </c:pt>
                <c:pt idx="91">
                  <c:v>1903.5554899098099</c:v>
                </c:pt>
                <c:pt idx="92">
                  <c:v>1903.8988690489468</c:v>
                </c:pt>
                <c:pt idx="93">
                  <c:v>1904.2319667771367</c:v>
                </c:pt>
                <c:pt idx="94">
                  <c:v>1904.8114539762362</c:v>
                </c:pt>
                <c:pt idx="95">
                  <c:v>1905.4879308435634</c:v>
                </c:pt>
                <c:pt idx="96">
                  <c:v>1919.1892491955914</c:v>
                </c:pt>
                <c:pt idx="97">
                  <c:v>1919.8657260629177</c:v>
                </c:pt>
                <c:pt idx="98">
                  <c:v>1920.4452132620177</c:v>
                </c:pt>
                <c:pt idx="99">
                  <c:v>1921.1216901293442</c:v>
                </c:pt>
                <c:pt idx="100">
                  <c:v>1921.4900491955914</c:v>
                </c:pt>
                <c:pt idx="101">
                  <c:v>1922.1665260629177</c:v>
                </c:pt>
                <c:pt idx="102">
                  <c:v>1922.7460132620176</c:v>
                </c:pt>
                <c:pt idx="103">
                  <c:v>1923.4224901293442</c:v>
                </c:pt>
                <c:pt idx="104">
                  <c:v>1925.1812491955914</c:v>
                </c:pt>
                <c:pt idx="105">
                  <c:v>1925.8577260629177</c:v>
                </c:pt>
                <c:pt idx="106">
                  <c:v>1926.4372132620176</c:v>
                </c:pt>
                <c:pt idx="107">
                  <c:v>1927.1136901293441</c:v>
                </c:pt>
                <c:pt idx="108">
                  <c:v>1932.9681301495375</c:v>
                </c:pt>
                <c:pt idx="109">
                  <c:v>1933.4049301495377</c:v>
                </c:pt>
                <c:pt idx="110">
                  <c:v>1933.6446070168647</c:v>
                </c:pt>
                <c:pt idx="111">
                  <c:v>1934.0814070168649</c:v>
                </c:pt>
                <c:pt idx="112">
                  <c:v>1934.2240942159642</c:v>
                </c:pt>
                <c:pt idx="113">
                  <c:v>1934.6608942159644</c:v>
                </c:pt>
                <c:pt idx="114">
                  <c:v>1934.5571919441545</c:v>
                </c:pt>
                <c:pt idx="115">
                  <c:v>1934.9005710832919</c:v>
                </c:pt>
                <c:pt idx="116">
                  <c:v>1934.9939919441545</c:v>
                </c:pt>
                <c:pt idx="117">
                  <c:v>1935.3373710832918</c:v>
                </c:pt>
                <c:pt idx="118">
                  <c:v>1935.2336688114813</c:v>
                </c:pt>
                <c:pt idx="119">
                  <c:v>1935.6704688114812</c:v>
                </c:pt>
                <c:pt idx="120">
                  <c:v>1935.8131560105812</c:v>
                </c:pt>
                <c:pt idx="121">
                  <c:v>1936.2499560105812</c:v>
                </c:pt>
                <c:pt idx="122">
                  <c:v>1936.4896328779082</c:v>
                </c:pt>
                <c:pt idx="123">
                  <c:v>1937.0961301495377</c:v>
                </c:pt>
                <c:pt idx="124">
                  <c:v>1936.9264328779082</c:v>
                </c:pt>
                <c:pt idx="125">
                  <c:v>1937.7726070168649</c:v>
                </c:pt>
                <c:pt idx="126">
                  <c:v>1938.3520942159644</c:v>
                </c:pt>
                <c:pt idx="127">
                  <c:v>1938.6851919441544</c:v>
                </c:pt>
                <c:pt idx="128">
                  <c:v>1939.0285710832918</c:v>
                </c:pt>
                <c:pt idx="129">
                  <c:v>1939.3616688114812</c:v>
                </c:pt>
                <c:pt idx="130">
                  <c:v>1939.9411560105812</c:v>
                </c:pt>
                <c:pt idx="131">
                  <c:v>1940.6176328779081</c:v>
                </c:pt>
                <c:pt idx="132">
                  <c:v>1956.182951229936</c:v>
                </c:pt>
                <c:pt idx="133">
                  <c:v>1956.6197512299359</c:v>
                </c:pt>
                <c:pt idx="134">
                  <c:v>1956.8594280972627</c:v>
                </c:pt>
                <c:pt idx="135">
                  <c:v>1957.2962280972627</c:v>
                </c:pt>
                <c:pt idx="136">
                  <c:v>1957.4389152963627</c:v>
                </c:pt>
                <c:pt idx="137">
                  <c:v>1957.8757152963626</c:v>
                </c:pt>
                <c:pt idx="138">
                  <c:v>1958.1153921636894</c:v>
                </c:pt>
                <c:pt idx="139">
                  <c:v>1958.5521921636894</c:v>
                </c:pt>
                <c:pt idx="140">
                  <c:v>1960.3109512299359</c:v>
                </c:pt>
                <c:pt idx="141">
                  <c:v>1960.9874280972626</c:v>
                </c:pt>
                <c:pt idx="142">
                  <c:v>1961.5669152963626</c:v>
                </c:pt>
                <c:pt idx="143">
                  <c:v>1962.2433921636894</c:v>
                </c:pt>
                <c:pt idx="144">
                  <c:v>2002.2899285548731</c:v>
                </c:pt>
                <c:pt idx="145">
                  <c:v>2002.9664054222003</c:v>
                </c:pt>
                <c:pt idx="146">
                  <c:v>2003.5458926212996</c:v>
                </c:pt>
                <c:pt idx="147">
                  <c:v>2003.8789903494894</c:v>
                </c:pt>
                <c:pt idx="148">
                  <c:v>2004.2223694886268</c:v>
                </c:pt>
                <c:pt idx="149">
                  <c:v>2004.645328554873</c:v>
                </c:pt>
                <c:pt idx="150">
                  <c:v>2004.5554672168171</c:v>
                </c:pt>
                <c:pt idx="151">
                  <c:v>2005.1349544159161</c:v>
                </c:pt>
                <c:pt idx="152">
                  <c:v>2005.3218054222002</c:v>
                </c:pt>
                <c:pt idx="153">
                  <c:v>2005.9012926212995</c:v>
                </c:pt>
                <c:pt idx="154">
                  <c:v>2005.8114312832436</c:v>
                </c:pt>
                <c:pt idx="155">
                  <c:v>2006.2343903494896</c:v>
                </c:pt>
                <c:pt idx="156">
                  <c:v>2006.5777694886267</c:v>
                </c:pt>
                <c:pt idx="157">
                  <c:v>2006.9108672168172</c:v>
                </c:pt>
                <c:pt idx="158">
                  <c:v>2007.4903544159163</c:v>
                </c:pt>
                <c:pt idx="159">
                  <c:v>2008.1668312832437</c:v>
                </c:pt>
                <c:pt idx="160">
                  <c:v>2008.7979285548729</c:v>
                </c:pt>
                <c:pt idx="161">
                  <c:v>2009.4744054222001</c:v>
                </c:pt>
                <c:pt idx="162">
                  <c:v>2010.0538926212996</c:v>
                </c:pt>
                <c:pt idx="163">
                  <c:v>2010.3869903494895</c:v>
                </c:pt>
                <c:pt idx="164">
                  <c:v>2010.7303694886268</c:v>
                </c:pt>
                <c:pt idx="165">
                  <c:v>2009.9374614246869</c:v>
                </c:pt>
                <c:pt idx="166">
                  <c:v>2011.0634672168171</c:v>
                </c:pt>
                <c:pt idx="167">
                  <c:v>2010.6139382920146</c:v>
                </c:pt>
                <c:pt idx="168">
                  <c:v>2011.6429544159162</c:v>
                </c:pt>
                <c:pt idx="169">
                  <c:v>2011.1934254911137</c:v>
                </c:pt>
                <c:pt idx="170">
                  <c:v>2012.3194312832436</c:v>
                </c:pt>
                <c:pt idx="171">
                  <c:v>2011.5265232193042</c:v>
                </c:pt>
                <c:pt idx="172">
                  <c:v>2011.8699023584409</c:v>
                </c:pt>
                <c:pt idx="173">
                  <c:v>2012.2746614246869</c:v>
                </c:pt>
                <c:pt idx="174">
                  <c:v>2012.2030000866314</c:v>
                </c:pt>
                <c:pt idx="175">
                  <c:v>2012.7824872857309</c:v>
                </c:pt>
                <c:pt idx="176">
                  <c:v>2012.9511382920145</c:v>
                </c:pt>
                <c:pt idx="177">
                  <c:v>2013.5306254911136</c:v>
                </c:pt>
                <c:pt idx="178">
                  <c:v>2013.4589641530577</c:v>
                </c:pt>
                <c:pt idx="179">
                  <c:v>2013.8637232193041</c:v>
                </c:pt>
                <c:pt idx="180">
                  <c:v>2014.2071023584408</c:v>
                </c:pt>
                <c:pt idx="181">
                  <c:v>2014.5402000866313</c:v>
                </c:pt>
                <c:pt idx="182">
                  <c:v>2015.1196872857308</c:v>
                </c:pt>
                <c:pt idx="183">
                  <c:v>2015.7961641530576</c:v>
                </c:pt>
                <c:pt idx="184">
                  <c:v>2016.273461424687</c:v>
                </c:pt>
                <c:pt idx="185">
                  <c:v>2016.9499382920146</c:v>
                </c:pt>
                <c:pt idx="186">
                  <c:v>2017.5294254911137</c:v>
                </c:pt>
                <c:pt idx="187">
                  <c:v>2017.8625232193042</c:v>
                </c:pt>
                <c:pt idx="188">
                  <c:v>2018.2059023584409</c:v>
                </c:pt>
                <c:pt idx="189">
                  <c:v>2018.5390000866314</c:v>
                </c:pt>
                <c:pt idx="190">
                  <c:v>2019.1184872857309</c:v>
                </c:pt>
                <c:pt idx="191">
                  <c:v>2019.7949641530577</c:v>
                </c:pt>
                <c:pt idx="192">
                  <c:v>2023.6407496352708</c:v>
                </c:pt>
                <c:pt idx="193">
                  <c:v>2024.1139496352707</c:v>
                </c:pt>
                <c:pt idx="194">
                  <c:v>2024.317226502598</c:v>
                </c:pt>
                <c:pt idx="195">
                  <c:v>2024.8967137016978</c:v>
                </c:pt>
                <c:pt idx="196">
                  <c:v>2025.3699137016979</c:v>
                </c:pt>
                <c:pt idx="197">
                  <c:v>2027.4371905690243</c:v>
                </c:pt>
                <c:pt idx="198">
                  <c:v>2028.1127496352708</c:v>
                </c:pt>
                <c:pt idx="199">
                  <c:v>2028.536626502598</c:v>
                </c:pt>
                <c:pt idx="200">
                  <c:v>2029.3687137016977</c:v>
                </c:pt>
                <c:pt idx="201">
                  <c:v>2029.1200336768477</c:v>
                </c:pt>
                <c:pt idx="202">
                  <c:v>2029.7925905690242</c:v>
                </c:pt>
                <c:pt idx="203">
                  <c:v>2029.7965105441742</c:v>
                </c:pt>
                <c:pt idx="204">
                  <c:v>2030.375997743274</c:v>
                </c:pt>
                <c:pt idx="205">
                  <c:v>2030.7090954714643</c:v>
                </c:pt>
                <c:pt idx="206">
                  <c:v>2031.0524746106007</c:v>
                </c:pt>
                <c:pt idx="207">
                  <c:v>2031.4754336768476</c:v>
                </c:pt>
                <c:pt idx="208">
                  <c:v>2031.3855723387915</c:v>
                </c:pt>
                <c:pt idx="209">
                  <c:v>2031.965059537891</c:v>
                </c:pt>
                <c:pt idx="210">
                  <c:v>2032.1519105441741</c:v>
                </c:pt>
                <c:pt idx="211">
                  <c:v>2032.6892265025981</c:v>
                </c:pt>
                <c:pt idx="212">
                  <c:v>2032.7313977432739</c:v>
                </c:pt>
                <c:pt idx="213">
                  <c:v>2032.6415364052182</c:v>
                </c:pt>
                <c:pt idx="214">
                  <c:v>2033.0644954714642</c:v>
                </c:pt>
                <c:pt idx="215">
                  <c:v>2033.4078746106006</c:v>
                </c:pt>
                <c:pt idx="216">
                  <c:v>2033.9451905690244</c:v>
                </c:pt>
                <c:pt idx="217">
                  <c:v>2033.1522825050854</c:v>
                </c:pt>
                <c:pt idx="218">
                  <c:v>2033.7409723387914</c:v>
                </c:pt>
                <c:pt idx="219">
                  <c:v>2033.8287593724119</c:v>
                </c:pt>
                <c:pt idx="220">
                  <c:v>2034.3204595378909</c:v>
                </c:pt>
                <c:pt idx="221">
                  <c:v>2034.4082465715119</c:v>
                </c:pt>
                <c:pt idx="222">
                  <c:v>2034.9969364052181</c:v>
                </c:pt>
                <c:pt idx="223">
                  <c:v>2035.6280336768477</c:v>
                </c:pt>
                <c:pt idx="224">
                  <c:v>2035.0847234388386</c:v>
                </c:pt>
                <c:pt idx="225">
                  <c:v>2035.4894825050856</c:v>
                </c:pt>
                <c:pt idx="226">
                  <c:v>2036.3045105441743</c:v>
                </c:pt>
                <c:pt idx="227">
                  <c:v>2036.1659593724119</c:v>
                </c:pt>
                <c:pt idx="228">
                  <c:v>2036.883997743274</c:v>
                </c:pt>
                <c:pt idx="229">
                  <c:v>2036.745446571512</c:v>
                </c:pt>
                <c:pt idx="230">
                  <c:v>2037.2170954714641</c:v>
                </c:pt>
                <c:pt idx="231">
                  <c:v>2037.5604746106007</c:v>
                </c:pt>
                <c:pt idx="232">
                  <c:v>2037.4219234388388</c:v>
                </c:pt>
                <c:pt idx="233">
                  <c:v>2037.8935723387913</c:v>
                </c:pt>
                <c:pt idx="234">
                  <c:v>2038.473059537891</c:v>
                </c:pt>
                <c:pt idx="235">
                  <c:v>2039.1495364052182</c:v>
                </c:pt>
                <c:pt idx="236">
                  <c:v>2039.4882825050854</c:v>
                </c:pt>
                <c:pt idx="237">
                  <c:v>2040.1647593724119</c:v>
                </c:pt>
                <c:pt idx="238">
                  <c:v>2040.7442465715119</c:v>
                </c:pt>
                <c:pt idx="239">
                  <c:v>2041.4207234388386</c:v>
                </c:pt>
                <c:pt idx="240">
                  <c:v>2052.3348547572455</c:v>
                </c:pt>
                <c:pt idx="241">
                  <c:v>2053.0113316245724</c:v>
                </c:pt>
                <c:pt idx="242">
                  <c:v>2053.5908188236722</c:v>
                </c:pt>
                <c:pt idx="243">
                  <c:v>2054.2672956909992</c:v>
                </c:pt>
                <c:pt idx="244">
                  <c:v>2054.6902547572454</c:v>
                </c:pt>
                <c:pt idx="245">
                  <c:v>2055.3667316245724</c:v>
                </c:pt>
                <c:pt idx="246">
                  <c:v>2055.9462188236721</c:v>
                </c:pt>
                <c:pt idx="247">
                  <c:v>2056.6226956909991</c:v>
                </c:pt>
                <c:pt idx="248">
                  <c:v>2058.0194344449519</c:v>
                </c:pt>
                <c:pt idx="249">
                  <c:v>2058.5108344449518</c:v>
                </c:pt>
                <c:pt idx="250">
                  <c:v>2058.8428547572457</c:v>
                </c:pt>
                <c:pt idx="251">
                  <c:v>2058.6959113122793</c:v>
                </c:pt>
                <c:pt idx="252">
                  <c:v>2059.1873113122797</c:v>
                </c:pt>
                <c:pt idx="253">
                  <c:v>2059.5193316245727</c:v>
                </c:pt>
                <c:pt idx="254">
                  <c:v>2059.2753985113786</c:v>
                </c:pt>
                <c:pt idx="255">
                  <c:v>2059.6084962395694</c:v>
                </c:pt>
                <c:pt idx="256">
                  <c:v>2059.766798511379</c:v>
                </c:pt>
                <c:pt idx="257">
                  <c:v>2060.0988188236724</c:v>
                </c:pt>
                <c:pt idx="258">
                  <c:v>2059.9518753787056</c:v>
                </c:pt>
                <c:pt idx="259">
                  <c:v>2060.0998962395693</c:v>
                </c:pt>
                <c:pt idx="260">
                  <c:v>2060.2849731068964</c:v>
                </c:pt>
                <c:pt idx="261">
                  <c:v>2060.4432753787055</c:v>
                </c:pt>
                <c:pt idx="262">
                  <c:v>2060.775295690999</c:v>
                </c:pt>
                <c:pt idx="263">
                  <c:v>2060.7763731068962</c:v>
                </c:pt>
                <c:pt idx="264">
                  <c:v>2060.8644603059956</c:v>
                </c:pt>
                <c:pt idx="265">
                  <c:v>2061.3558603059955</c:v>
                </c:pt>
                <c:pt idx="266">
                  <c:v>2061.5409371733231</c:v>
                </c:pt>
                <c:pt idx="267">
                  <c:v>2062.032337173323</c:v>
                </c:pt>
                <c:pt idx="268">
                  <c:v>2062.6634344449521</c:v>
                </c:pt>
                <c:pt idx="269">
                  <c:v>2063.3399113122796</c:v>
                </c:pt>
                <c:pt idx="270">
                  <c:v>2063.9193985113789</c:v>
                </c:pt>
                <c:pt idx="271">
                  <c:v>2064.2524962395692</c:v>
                </c:pt>
                <c:pt idx="272">
                  <c:v>2064.5958753787054</c:v>
                </c:pt>
                <c:pt idx="273">
                  <c:v>2064.9289731068961</c:v>
                </c:pt>
                <c:pt idx="274">
                  <c:v>2065.5084603059954</c:v>
                </c:pt>
                <c:pt idx="275">
                  <c:v>2066.1849371733233</c:v>
                </c:pt>
                <c:pt idx="276">
                  <c:v>2081.2342555253499</c:v>
                </c:pt>
                <c:pt idx="277">
                  <c:v>2081.7256555253502</c:v>
                </c:pt>
                <c:pt idx="278">
                  <c:v>2081.9107323926778</c:v>
                </c:pt>
                <c:pt idx="279">
                  <c:v>2082.4021323926777</c:v>
                </c:pt>
                <c:pt idx="280">
                  <c:v>2082.4902195917766</c:v>
                </c:pt>
                <c:pt idx="281">
                  <c:v>2082.9816195917765</c:v>
                </c:pt>
                <c:pt idx="282">
                  <c:v>2083.1666964591041</c:v>
                </c:pt>
                <c:pt idx="283">
                  <c:v>2083.6580964591039</c:v>
                </c:pt>
                <c:pt idx="284">
                  <c:v>2085.8782555253501</c:v>
                </c:pt>
                <c:pt idx="285">
                  <c:v>2086.5547323926776</c:v>
                </c:pt>
                <c:pt idx="286">
                  <c:v>2087.1342195917764</c:v>
                </c:pt>
                <c:pt idx="287">
                  <c:v>2087.8106964591038</c:v>
                </c:pt>
                <c:pt idx="288">
                  <c:v>2095.0131364792969</c:v>
                </c:pt>
                <c:pt idx="289">
                  <c:v>2095.6896133466239</c:v>
                </c:pt>
                <c:pt idx="290">
                  <c:v>2096.2691005457232</c:v>
                </c:pt>
                <c:pt idx="291">
                  <c:v>2096.6021982739139</c:v>
                </c:pt>
                <c:pt idx="292">
                  <c:v>2096.9455774130515</c:v>
                </c:pt>
                <c:pt idx="293">
                  <c:v>2097.3867364792968</c:v>
                </c:pt>
                <c:pt idx="294">
                  <c:v>2097.2786751412409</c:v>
                </c:pt>
                <c:pt idx="295">
                  <c:v>2097.8581623403397</c:v>
                </c:pt>
                <c:pt idx="296">
                  <c:v>2098.0632133466238</c:v>
                </c:pt>
                <c:pt idx="297">
                  <c:v>2098.6427005457231</c:v>
                </c:pt>
                <c:pt idx="298">
                  <c:v>2098.5346392076672</c:v>
                </c:pt>
                <c:pt idx="299">
                  <c:v>2098.9757982739138</c:v>
                </c:pt>
                <c:pt idx="300">
                  <c:v>2099.3191774130514</c:v>
                </c:pt>
                <c:pt idx="301">
                  <c:v>2099.6522751412408</c:v>
                </c:pt>
                <c:pt idx="302">
                  <c:v>2100.2317623403401</c:v>
                </c:pt>
                <c:pt idx="303">
                  <c:v>2100.9082392076675</c:v>
                </c:pt>
                <c:pt idx="304">
                  <c:v>2101.6931364792968</c:v>
                </c:pt>
                <c:pt idx="305">
                  <c:v>2102.3696133466237</c:v>
                </c:pt>
                <c:pt idx="306">
                  <c:v>2102.949100545723</c:v>
                </c:pt>
                <c:pt idx="307">
                  <c:v>2103.2821982739138</c:v>
                </c:pt>
                <c:pt idx="308">
                  <c:v>2103.6255774130514</c:v>
                </c:pt>
                <c:pt idx="309">
                  <c:v>2103.9586751412407</c:v>
                </c:pt>
                <c:pt idx="310">
                  <c:v>2104.53816234034</c:v>
                </c:pt>
                <c:pt idx="311">
                  <c:v>2105.2146392076675</c:v>
                </c:pt>
                <c:pt idx="312">
                  <c:v>2118.2279575596954</c:v>
                </c:pt>
                <c:pt idx="313">
                  <c:v>2118.9044344270228</c:v>
                </c:pt>
                <c:pt idx="314">
                  <c:v>2119.4839216261216</c:v>
                </c:pt>
                <c:pt idx="315">
                  <c:v>2119.3228928150111</c:v>
                </c:pt>
                <c:pt idx="316">
                  <c:v>2120.1603984934486</c:v>
                </c:pt>
                <c:pt idx="317">
                  <c:v>2120.6015575596953</c:v>
                </c:pt>
                <c:pt idx="318">
                  <c:v>2121.2780344270227</c:v>
                </c:pt>
                <c:pt idx="319">
                  <c:v>2120.9119546096276</c:v>
                </c:pt>
                <c:pt idx="320">
                  <c:v>2121.8575216261215</c:v>
                </c:pt>
                <c:pt idx="321">
                  <c:v>2121.3851546096275</c:v>
                </c:pt>
                <c:pt idx="322">
                  <c:v>2121.8633696823381</c:v>
                </c:pt>
                <c:pt idx="323">
                  <c:v>2122.5339984934485</c:v>
                </c:pt>
                <c:pt idx="324">
                  <c:v>2122.4428568814369</c:v>
                </c:pt>
                <c:pt idx="325">
                  <c:v>2123.1193337487643</c:v>
                </c:pt>
                <c:pt idx="326">
                  <c:v>2123.5422928150115</c:v>
                </c:pt>
                <c:pt idx="327">
                  <c:v>2123.4524314769551</c:v>
                </c:pt>
                <c:pt idx="328">
                  <c:v>2124.0319186760539</c:v>
                </c:pt>
                <c:pt idx="329">
                  <c:v>2124.2187696823385</c:v>
                </c:pt>
                <c:pt idx="330">
                  <c:v>2124.9079575596957</c:v>
                </c:pt>
                <c:pt idx="331">
                  <c:v>2124.7982568814373</c:v>
                </c:pt>
                <c:pt idx="332">
                  <c:v>2124.7083955433814</c:v>
                </c:pt>
                <c:pt idx="333">
                  <c:v>2125.5844344270226</c:v>
                </c:pt>
                <c:pt idx="334">
                  <c:v>2125.3839546096278</c:v>
                </c:pt>
                <c:pt idx="335">
                  <c:v>2125.4747337487647</c:v>
                </c:pt>
                <c:pt idx="336">
                  <c:v>2126.1639216261215</c:v>
                </c:pt>
                <c:pt idx="337">
                  <c:v>2125.807831476955</c:v>
                </c:pt>
                <c:pt idx="338">
                  <c:v>2126.8403984934484</c:v>
                </c:pt>
                <c:pt idx="339">
                  <c:v>2126.3873186760538</c:v>
                </c:pt>
                <c:pt idx="340">
                  <c:v>2127.0637955433813</c:v>
                </c:pt>
                <c:pt idx="341">
                  <c:v>2127.6948928150114</c:v>
                </c:pt>
                <c:pt idx="342">
                  <c:v>2128.3713696823384</c:v>
                </c:pt>
                <c:pt idx="343">
                  <c:v>2128.9508568814372</c:v>
                </c:pt>
                <c:pt idx="344">
                  <c:v>2129.6273337487646</c:v>
                </c:pt>
                <c:pt idx="345">
                  <c:v>2129.9604314769549</c:v>
                </c:pt>
                <c:pt idx="346">
                  <c:v>2130.5399186760542</c:v>
                </c:pt>
                <c:pt idx="347">
                  <c:v>2131.2163955433812</c:v>
                </c:pt>
                <c:pt idx="348">
                  <c:v>2142.5377138954086</c:v>
                </c:pt>
                <c:pt idx="349">
                  <c:v>2143.0109138954085</c:v>
                </c:pt>
                <c:pt idx="350">
                  <c:v>2143.2141907627361</c:v>
                </c:pt>
                <c:pt idx="351">
                  <c:v>2143.687390762736</c:v>
                </c:pt>
                <c:pt idx="352">
                  <c:v>2143.7936779618358</c:v>
                </c:pt>
                <c:pt idx="353">
                  <c:v>2144.2668779618357</c:v>
                </c:pt>
                <c:pt idx="354">
                  <c:v>2144.4701548291628</c:v>
                </c:pt>
                <c:pt idx="355">
                  <c:v>2144.9433548291627</c:v>
                </c:pt>
                <c:pt idx="356">
                  <c:v>2147.0097138954088</c:v>
                </c:pt>
                <c:pt idx="357">
                  <c:v>2147.6861907627363</c:v>
                </c:pt>
                <c:pt idx="358">
                  <c:v>2148.265677961836</c:v>
                </c:pt>
                <c:pt idx="359">
                  <c:v>2148.0169979369848</c:v>
                </c:pt>
                <c:pt idx="360">
                  <c:v>2148.9421548291625</c:v>
                </c:pt>
                <c:pt idx="361">
                  <c:v>2148.6934748043127</c:v>
                </c:pt>
                <c:pt idx="362">
                  <c:v>2149.2729620034111</c:v>
                </c:pt>
                <c:pt idx="363">
                  <c:v>2149.6060597316027</c:v>
                </c:pt>
                <c:pt idx="364">
                  <c:v>2149.949438870739</c:v>
                </c:pt>
                <c:pt idx="365">
                  <c:v>2150.3723979369852</c:v>
                </c:pt>
                <c:pt idx="366">
                  <c:v>2150.2825365989293</c:v>
                </c:pt>
                <c:pt idx="367">
                  <c:v>2150.8620237980281</c:v>
                </c:pt>
                <c:pt idx="368">
                  <c:v>2151.0488748043126</c:v>
                </c:pt>
                <c:pt idx="369">
                  <c:v>2151.6283620034114</c:v>
                </c:pt>
                <c:pt idx="370">
                  <c:v>2151.538500665356</c:v>
                </c:pt>
                <c:pt idx="371">
                  <c:v>2151.9614597316026</c:v>
                </c:pt>
                <c:pt idx="372">
                  <c:v>2152.3048388707389</c:v>
                </c:pt>
                <c:pt idx="373">
                  <c:v>2152.6379365989296</c:v>
                </c:pt>
                <c:pt idx="374">
                  <c:v>2153.217423798028</c:v>
                </c:pt>
                <c:pt idx="375">
                  <c:v>2153.8939006653563</c:v>
                </c:pt>
                <c:pt idx="376">
                  <c:v>2154.5249979369851</c:v>
                </c:pt>
                <c:pt idx="377">
                  <c:v>2155.2014748043125</c:v>
                </c:pt>
                <c:pt idx="378">
                  <c:v>2155.7809620034113</c:v>
                </c:pt>
                <c:pt idx="379">
                  <c:v>2156.1140597316025</c:v>
                </c:pt>
                <c:pt idx="380">
                  <c:v>2156.4574388707388</c:v>
                </c:pt>
                <c:pt idx="381">
                  <c:v>2156.7905365989295</c:v>
                </c:pt>
                <c:pt idx="382">
                  <c:v>2157.3700237980279</c:v>
                </c:pt>
                <c:pt idx="383">
                  <c:v>2158.0465006653562</c:v>
                </c:pt>
                <c:pt idx="384">
                  <c:v>2171.2318190173837</c:v>
                </c:pt>
                <c:pt idx="385">
                  <c:v>2171.982467754447</c:v>
                </c:pt>
                <c:pt idx="386">
                  <c:v>2172.5102677544469</c:v>
                </c:pt>
                <c:pt idx="387">
                  <c:v>2171.9082958847102</c:v>
                </c:pt>
                <c:pt idx="388">
                  <c:v>2172.6589446217736</c:v>
                </c:pt>
                <c:pt idx="389">
                  <c:v>2172.48778308381</c:v>
                </c:pt>
                <c:pt idx="390">
                  <c:v>2173.1867446217739</c:v>
                </c:pt>
                <c:pt idx="391">
                  <c:v>2173.2384318208733</c:v>
                </c:pt>
                <c:pt idx="392">
                  <c:v>2173.5715295490627</c:v>
                </c:pt>
                <c:pt idx="393">
                  <c:v>2173.7662318208731</c:v>
                </c:pt>
                <c:pt idx="394">
                  <c:v>2173.164259951137</c:v>
                </c:pt>
                <c:pt idx="395">
                  <c:v>2173.9149086881998</c:v>
                </c:pt>
                <c:pt idx="396">
                  <c:v>2174.0993295490625</c:v>
                </c:pt>
                <c:pt idx="397">
                  <c:v>2173.5872190173836</c:v>
                </c:pt>
                <c:pt idx="398">
                  <c:v>2174.248006416391</c:v>
                </c:pt>
                <c:pt idx="399">
                  <c:v>2174.4427086882001</c:v>
                </c:pt>
                <c:pt idx="400">
                  <c:v>2174.7758064163909</c:v>
                </c:pt>
                <c:pt idx="401">
                  <c:v>2174.8274936154899</c:v>
                </c:pt>
                <c:pt idx="402">
                  <c:v>2174.2636958847102</c:v>
                </c:pt>
                <c:pt idx="403">
                  <c:v>2175.3552936154902</c:v>
                </c:pt>
                <c:pt idx="404">
                  <c:v>2174.8431830838099</c:v>
                </c:pt>
                <c:pt idx="405">
                  <c:v>2175.5039704828173</c:v>
                </c:pt>
                <c:pt idx="406">
                  <c:v>2176.0317704828171</c:v>
                </c:pt>
                <c:pt idx="407">
                  <c:v>2175.5196599511369</c:v>
                </c:pt>
                <c:pt idx="408">
                  <c:v>2176.9704677544469</c:v>
                </c:pt>
                <c:pt idx="409">
                  <c:v>2177.6469446217739</c:v>
                </c:pt>
                <c:pt idx="410">
                  <c:v>2176.9163987050902</c:v>
                </c:pt>
                <c:pt idx="411">
                  <c:v>2178.2264318208731</c:v>
                </c:pt>
                <c:pt idx="412">
                  <c:v>2177.40779870509</c:v>
                </c:pt>
                <c:pt idx="413">
                  <c:v>2177.7398190173835</c:v>
                </c:pt>
                <c:pt idx="414">
                  <c:v>2177.5928755724171</c:v>
                </c:pt>
                <c:pt idx="415">
                  <c:v>2178.5595295490625</c:v>
                </c:pt>
                <c:pt idx="416">
                  <c:v>2178.9029086882001</c:v>
                </c:pt>
                <c:pt idx="417">
                  <c:v>2178.0842755724175</c:v>
                </c:pt>
                <c:pt idx="418">
                  <c:v>2178.4162958847105</c:v>
                </c:pt>
                <c:pt idx="419">
                  <c:v>2178.1723627715164</c:v>
                </c:pt>
                <c:pt idx="420">
                  <c:v>2179.2360064163909</c:v>
                </c:pt>
                <c:pt idx="421">
                  <c:v>2178.5054604997067</c:v>
                </c:pt>
                <c:pt idx="422">
                  <c:v>2178.6637627715163</c:v>
                </c:pt>
                <c:pt idx="423">
                  <c:v>2178.9957830838098</c:v>
                </c:pt>
                <c:pt idx="424">
                  <c:v>2178.8488396388434</c:v>
                </c:pt>
                <c:pt idx="425">
                  <c:v>2179.8154936154901</c:v>
                </c:pt>
                <c:pt idx="426">
                  <c:v>2178.9968604997066</c:v>
                </c:pt>
                <c:pt idx="427">
                  <c:v>2179.1819373670342</c:v>
                </c:pt>
                <c:pt idx="428">
                  <c:v>2179.3402396388437</c:v>
                </c:pt>
                <c:pt idx="429">
                  <c:v>2179.6722599511372</c:v>
                </c:pt>
                <c:pt idx="430">
                  <c:v>2180.4919704828171</c:v>
                </c:pt>
                <c:pt idx="431">
                  <c:v>2179.673337367034</c:v>
                </c:pt>
                <c:pt idx="432">
                  <c:v>2179.7614245661334</c:v>
                </c:pt>
                <c:pt idx="433">
                  <c:v>2180.2528245661333</c:v>
                </c:pt>
                <c:pt idx="434">
                  <c:v>2180.4379014334604</c:v>
                </c:pt>
                <c:pt idx="435">
                  <c:v>2180.9293014334603</c:v>
                </c:pt>
                <c:pt idx="436">
                  <c:v>2181.5603987050899</c:v>
                </c:pt>
                <c:pt idx="437">
                  <c:v>2182.2368755724174</c:v>
                </c:pt>
                <c:pt idx="438">
                  <c:v>2182.8163627715162</c:v>
                </c:pt>
                <c:pt idx="439">
                  <c:v>2183.1494604997069</c:v>
                </c:pt>
                <c:pt idx="440">
                  <c:v>2183.4928396388436</c:v>
                </c:pt>
                <c:pt idx="441">
                  <c:v>2183.8259373670339</c:v>
                </c:pt>
                <c:pt idx="442">
                  <c:v>2184.4054245661337</c:v>
                </c:pt>
                <c:pt idx="443">
                  <c:v>2185.0819014334602</c:v>
                </c:pt>
                <c:pt idx="444">
                  <c:v>2195.1972888348446</c:v>
                </c:pt>
                <c:pt idx="445">
                  <c:v>2195.7250888348444</c:v>
                </c:pt>
                <c:pt idx="446">
                  <c:v>2195.8737657021711</c:v>
                </c:pt>
                <c:pt idx="447">
                  <c:v>2196.4015657021714</c:v>
                </c:pt>
                <c:pt idx="448">
                  <c:v>2196.4532529012708</c:v>
                </c:pt>
                <c:pt idx="449">
                  <c:v>2196.9810529012707</c:v>
                </c:pt>
                <c:pt idx="450">
                  <c:v>2197.1297297685983</c:v>
                </c:pt>
                <c:pt idx="451">
                  <c:v>2197.6575297685981</c:v>
                </c:pt>
                <c:pt idx="452">
                  <c:v>2200.1852888348444</c:v>
                </c:pt>
                <c:pt idx="453">
                  <c:v>2200.8617657021714</c:v>
                </c:pt>
                <c:pt idx="454">
                  <c:v>2200.1312197854882</c:v>
                </c:pt>
                <c:pt idx="455">
                  <c:v>2201.4412529012707</c:v>
                </c:pt>
                <c:pt idx="456">
                  <c:v>2200.622619785488</c:v>
                </c:pt>
                <c:pt idx="457">
                  <c:v>2200.8076966528147</c:v>
                </c:pt>
                <c:pt idx="458">
                  <c:v>2202.1177297685981</c:v>
                </c:pt>
                <c:pt idx="459">
                  <c:v>2201.299096652815</c:v>
                </c:pt>
                <c:pt idx="460">
                  <c:v>2201.3871838519144</c:v>
                </c:pt>
                <c:pt idx="461">
                  <c:v>2201.8785838519143</c:v>
                </c:pt>
                <c:pt idx="462">
                  <c:v>2202.0636607192423</c:v>
                </c:pt>
                <c:pt idx="463">
                  <c:v>2202.5550607192422</c:v>
                </c:pt>
                <c:pt idx="464">
                  <c:v>2204.7752197854879</c:v>
                </c:pt>
                <c:pt idx="465">
                  <c:v>2205.4516966528149</c:v>
                </c:pt>
                <c:pt idx="466">
                  <c:v>2206.0311838519142</c:v>
                </c:pt>
                <c:pt idx="467">
                  <c:v>2206.7076607192421</c:v>
                </c:pt>
                <c:pt idx="468">
                  <c:v>2213.9101007394347</c:v>
                </c:pt>
                <c:pt idx="469">
                  <c:v>2214.5865776067621</c:v>
                </c:pt>
                <c:pt idx="470">
                  <c:v>2215.1660648058614</c:v>
                </c:pt>
                <c:pt idx="471">
                  <c:v>2215.4991625340517</c:v>
                </c:pt>
                <c:pt idx="472">
                  <c:v>2215.8425416731889</c:v>
                </c:pt>
                <c:pt idx="473">
                  <c:v>2216.2837007394346</c:v>
                </c:pt>
                <c:pt idx="474">
                  <c:v>2216.1756394013787</c:v>
                </c:pt>
                <c:pt idx="475">
                  <c:v>2216.7551266004775</c:v>
                </c:pt>
                <c:pt idx="476">
                  <c:v>2216.960177606762</c:v>
                </c:pt>
                <c:pt idx="477">
                  <c:v>2217.5396648058613</c:v>
                </c:pt>
                <c:pt idx="478">
                  <c:v>2217.4316034678059</c:v>
                </c:pt>
                <c:pt idx="479">
                  <c:v>2217.8727625340521</c:v>
                </c:pt>
                <c:pt idx="480">
                  <c:v>2218.2161416731888</c:v>
                </c:pt>
                <c:pt idx="481">
                  <c:v>2218.5492394013786</c:v>
                </c:pt>
                <c:pt idx="482">
                  <c:v>2219.1287266004779</c:v>
                </c:pt>
                <c:pt idx="483">
                  <c:v>2219.8052034678058</c:v>
                </c:pt>
                <c:pt idx="484">
                  <c:v>2220.5901007394345</c:v>
                </c:pt>
                <c:pt idx="485">
                  <c:v>2221.266577606762</c:v>
                </c:pt>
                <c:pt idx="486">
                  <c:v>2221.8460648058613</c:v>
                </c:pt>
                <c:pt idx="487">
                  <c:v>2222.179162534052</c:v>
                </c:pt>
                <c:pt idx="488">
                  <c:v>2222.5225416731887</c:v>
                </c:pt>
                <c:pt idx="489">
                  <c:v>2222.8556394013785</c:v>
                </c:pt>
                <c:pt idx="490">
                  <c:v>2223.4351266004778</c:v>
                </c:pt>
                <c:pt idx="491">
                  <c:v>2224.1116034678057</c:v>
                </c:pt>
                <c:pt idx="492">
                  <c:v>2237.1249218198327</c:v>
                </c:pt>
                <c:pt idx="493">
                  <c:v>2237.8013986871606</c:v>
                </c:pt>
                <c:pt idx="494">
                  <c:v>2238.380885886259</c:v>
                </c:pt>
                <c:pt idx="495">
                  <c:v>2239.0573627535869</c:v>
                </c:pt>
                <c:pt idx="496">
                  <c:v>2239.4985218198326</c:v>
                </c:pt>
                <c:pt idx="497">
                  <c:v>2240.1749986871605</c:v>
                </c:pt>
                <c:pt idx="498">
                  <c:v>2240.7544858862589</c:v>
                </c:pt>
                <c:pt idx="499">
                  <c:v>2241.4309627535868</c:v>
                </c:pt>
                <c:pt idx="500">
                  <c:v>2243.804921819833</c:v>
                </c:pt>
                <c:pt idx="501">
                  <c:v>2244.4813986871604</c:v>
                </c:pt>
                <c:pt idx="502">
                  <c:v>2245.0608858862593</c:v>
                </c:pt>
                <c:pt idx="503">
                  <c:v>2245.7373627535867</c:v>
                </c:pt>
                <c:pt idx="504">
                  <c:v>2290.8794320145839</c:v>
                </c:pt>
                <c:pt idx="505">
                  <c:v>2291.4072320145842</c:v>
                </c:pt>
                <c:pt idx="506">
                  <c:v>2291.5559088819118</c:v>
                </c:pt>
                <c:pt idx="507">
                  <c:v>2292.0837088819117</c:v>
                </c:pt>
                <c:pt idx="508">
                  <c:v>2292.1353960810111</c:v>
                </c:pt>
                <c:pt idx="509">
                  <c:v>2292.4684938092014</c:v>
                </c:pt>
                <c:pt idx="510">
                  <c:v>2292.6631960810114</c:v>
                </c:pt>
                <c:pt idx="511">
                  <c:v>2292.8118729483376</c:v>
                </c:pt>
                <c:pt idx="512">
                  <c:v>2292.9962938092012</c:v>
                </c:pt>
                <c:pt idx="513">
                  <c:v>2293.1449706765288</c:v>
                </c:pt>
                <c:pt idx="514">
                  <c:v>2293.3396729483375</c:v>
                </c:pt>
                <c:pt idx="515">
                  <c:v>2293.6727706765291</c:v>
                </c:pt>
                <c:pt idx="516">
                  <c:v>2293.7244578756281</c:v>
                </c:pt>
                <c:pt idx="517">
                  <c:v>2294.2522578756279</c:v>
                </c:pt>
                <c:pt idx="518">
                  <c:v>2294.4009347429551</c:v>
                </c:pt>
                <c:pt idx="519">
                  <c:v>2294.9287347429554</c:v>
                </c:pt>
                <c:pt idx="520">
                  <c:v>2295.8674320145842</c:v>
                </c:pt>
                <c:pt idx="521">
                  <c:v>2296.5439088819116</c:v>
                </c:pt>
                <c:pt idx="522">
                  <c:v>2297.1233960810114</c:v>
                </c:pt>
                <c:pt idx="523">
                  <c:v>2297.4564938092012</c:v>
                </c:pt>
                <c:pt idx="524">
                  <c:v>2297.7998729483375</c:v>
                </c:pt>
                <c:pt idx="525">
                  <c:v>2298.1329706765291</c:v>
                </c:pt>
                <c:pt idx="526">
                  <c:v>2298.7124578756279</c:v>
                </c:pt>
                <c:pt idx="527">
                  <c:v>2299.3889347429554</c:v>
                </c:pt>
                <c:pt idx="528">
                  <c:v>2314.0942530949819</c:v>
                </c:pt>
                <c:pt idx="529">
                  <c:v>2314.6220530949822</c:v>
                </c:pt>
                <c:pt idx="530">
                  <c:v>2314.7707299623094</c:v>
                </c:pt>
                <c:pt idx="531">
                  <c:v>2315.2985299623092</c:v>
                </c:pt>
                <c:pt idx="532">
                  <c:v>2315.3502171614091</c:v>
                </c:pt>
                <c:pt idx="533">
                  <c:v>2315.8780171614089</c:v>
                </c:pt>
                <c:pt idx="534">
                  <c:v>2316.0266940287365</c:v>
                </c:pt>
                <c:pt idx="535">
                  <c:v>2316.5544940287364</c:v>
                </c:pt>
                <c:pt idx="536">
                  <c:v>2319.0822530949822</c:v>
                </c:pt>
                <c:pt idx="537">
                  <c:v>2319.7587299623092</c:v>
                </c:pt>
                <c:pt idx="538">
                  <c:v>2320.3382171614089</c:v>
                </c:pt>
                <c:pt idx="539">
                  <c:v>2321.0146940287368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EB-494B-B638-714CFF39C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959576"/>
        <c:axId val="5499674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7EB-494B-B638-714CFF39CB7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209881081.79130456</c:v>
                      </c:pt>
                      <c:pt idx="1">
                        <c:v>209881081.79130456</c:v>
                      </c:pt>
                      <c:pt idx="2">
                        <c:v>209961706.40638381</c:v>
                      </c:pt>
                      <c:pt idx="3">
                        <c:v>209961706.40638381</c:v>
                      </c:pt>
                      <c:pt idx="4">
                        <c:v>209903849.49345756</c:v>
                      </c:pt>
                      <c:pt idx="5">
                        <c:v>210069312.86734039</c:v>
                      </c:pt>
                      <c:pt idx="6">
                        <c:v>209903849.49345756</c:v>
                      </c:pt>
                      <c:pt idx="7">
                        <c:v>209984474.10853684</c:v>
                      </c:pt>
                      <c:pt idx="8">
                        <c:v>210069312.86734039</c:v>
                      </c:pt>
                      <c:pt idx="9">
                        <c:v>210149937.48241967</c:v>
                      </c:pt>
                      <c:pt idx="10">
                        <c:v>209984474.10853684</c:v>
                      </c:pt>
                      <c:pt idx="11">
                        <c:v>210149937.48241967</c:v>
                      </c:pt>
                      <c:pt idx="12">
                        <c:v>210092080.56949338</c:v>
                      </c:pt>
                      <c:pt idx="13">
                        <c:v>210092080.56949338</c:v>
                      </c:pt>
                      <c:pt idx="14">
                        <c:v>210172705.18457264</c:v>
                      </c:pt>
                      <c:pt idx="15">
                        <c:v>209881081.79130456</c:v>
                      </c:pt>
                      <c:pt idx="16">
                        <c:v>210172705.18457264</c:v>
                      </c:pt>
                      <c:pt idx="17">
                        <c:v>209961706.40638381</c:v>
                      </c:pt>
                      <c:pt idx="18">
                        <c:v>209903849.49345756</c:v>
                      </c:pt>
                      <c:pt idx="19">
                        <c:v>210069312.86734039</c:v>
                      </c:pt>
                      <c:pt idx="20">
                        <c:v>209984474.10853684</c:v>
                      </c:pt>
                      <c:pt idx="21">
                        <c:v>210149937.48241967</c:v>
                      </c:pt>
                      <c:pt idx="22">
                        <c:v>210092080.56949338</c:v>
                      </c:pt>
                      <c:pt idx="23">
                        <c:v>210172705.18457264</c:v>
                      </c:pt>
                      <c:pt idx="24">
                        <c:v>212670353.78131595</c:v>
                      </c:pt>
                      <c:pt idx="25">
                        <c:v>212670353.78131595</c:v>
                      </c:pt>
                      <c:pt idx="26">
                        <c:v>212750978.39639521</c:v>
                      </c:pt>
                      <c:pt idx="27">
                        <c:v>212750978.39639521</c:v>
                      </c:pt>
                      <c:pt idx="28">
                        <c:v>212693121.48346895</c:v>
                      </c:pt>
                      <c:pt idx="29">
                        <c:v>212693121.48346895</c:v>
                      </c:pt>
                      <c:pt idx="30">
                        <c:v>212773746.0985482</c:v>
                      </c:pt>
                      <c:pt idx="31">
                        <c:v>212773746.0985482</c:v>
                      </c:pt>
                      <c:pt idx="32">
                        <c:v>213139539.8999415</c:v>
                      </c:pt>
                      <c:pt idx="33">
                        <c:v>212670353.78131595</c:v>
                      </c:pt>
                      <c:pt idx="34">
                        <c:v>213139539.8999415</c:v>
                      </c:pt>
                      <c:pt idx="35">
                        <c:v>212750978.39639521</c:v>
                      </c:pt>
                      <c:pt idx="36">
                        <c:v>213162307.6020945</c:v>
                      </c:pt>
                      <c:pt idx="37">
                        <c:v>212693121.48346895</c:v>
                      </c:pt>
                      <c:pt idx="38">
                        <c:v>213162307.6020945</c:v>
                      </c:pt>
                      <c:pt idx="39">
                        <c:v>213327770.9759773</c:v>
                      </c:pt>
                      <c:pt idx="40">
                        <c:v>212773746.0985482</c:v>
                      </c:pt>
                      <c:pt idx="41">
                        <c:v>213327770.9759773</c:v>
                      </c:pt>
                      <c:pt idx="42">
                        <c:v>213220164.51502082</c:v>
                      </c:pt>
                      <c:pt idx="43">
                        <c:v>213350538.67813036</c:v>
                      </c:pt>
                      <c:pt idx="44">
                        <c:v>213350538.67813036</c:v>
                      </c:pt>
                      <c:pt idx="45">
                        <c:v>213242932.21717381</c:v>
                      </c:pt>
                      <c:pt idx="46">
                        <c:v>213139539.8999415</c:v>
                      </c:pt>
                      <c:pt idx="47">
                        <c:v>213408395.59105662</c:v>
                      </c:pt>
                      <c:pt idx="48">
                        <c:v>213220164.51502082</c:v>
                      </c:pt>
                      <c:pt idx="49">
                        <c:v>213162307.6020945</c:v>
                      </c:pt>
                      <c:pt idx="50">
                        <c:v>213431163.29320958</c:v>
                      </c:pt>
                      <c:pt idx="51">
                        <c:v>213327770.9759773</c:v>
                      </c:pt>
                      <c:pt idx="52">
                        <c:v>213242932.21717381</c:v>
                      </c:pt>
                      <c:pt idx="53">
                        <c:v>213408395.59105662</c:v>
                      </c:pt>
                      <c:pt idx="54">
                        <c:v>213350538.67813036</c:v>
                      </c:pt>
                      <c:pt idx="55">
                        <c:v>213431163.29320958</c:v>
                      </c:pt>
                      <c:pt idx="56">
                        <c:v>213220164.51502082</c:v>
                      </c:pt>
                      <c:pt idx="57">
                        <c:v>213242932.21717381</c:v>
                      </c:pt>
                      <c:pt idx="58">
                        <c:v>213408395.59105662</c:v>
                      </c:pt>
                      <c:pt idx="59">
                        <c:v>213431163.29320958</c:v>
                      </c:pt>
                      <c:pt idx="60">
                        <c:v>215928811.88995287</c:v>
                      </c:pt>
                      <c:pt idx="61">
                        <c:v>215928811.88995287</c:v>
                      </c:pt>
                      <c:pt idx="62">
                        <c:v>216009436.50503215</c:v>
                      </c:pt>
                      <c:pt idx="63">
                        <c:v>216009436.50503215</c:v>
                      </c:pt>
                      <c:pt idx="64">
                        <c:v>215951579.5921059</c:v>
                      </c:pt>
                      <c:pt idx="65">
                        <c:v>215951579.5921059</c:v>
                      </c:pt>
                      <c:pt idx="66">
                        <c:v>216032204.20718515</c:v>
                      </c:pt>
                      <c:pt idx="67">
                        <c:v>216032204.20718515</c:v>
                      </c:pt>
                      <c:pt idx="68">
                        <c:v>215928811.88995287</c:v>
                      </c:pt>
                      <c:pt idx="69">
                        <c:v>216009436.50503215</c:v>
                      </c:pt>
                      <c:pt idx="70">
                        <c:v>215951579.5921059</c:v>
                      </c:pt>
                      <c:pt idx="71">
                        <c:v>216336592.53211403</c:v>
                      </c:pt>
                      <c:pt idx="72">
                        <c:v>216032204.20718515</c:v>
                      </c:pt>
                      <c:pt idx="73">
                        <c:v>216417217.14719328</c:v>
                      </c:pt>
                      <c:pt idx="74">
                        <c:v>216359360.23426706</c:v>
                      </c:pt>
                      <c:pt idx="75">
                        <c:v>216524823.60814989</c:v>
                      </c:pt>
                      <c:pt idx="76">
                        <c:v>216439984.84934634</c:v>
                      </c:pt>
                      <c:pt idx="77">
                        <c:v>216336592.53211403</c:v>
                      </c:pt>
                      <c:pt idx="78">
                        <c:v>216605448.22322914</c:v>
                      </c:pt>
                      <c:pt idx="79">
                        <c:v>216547591.31030285</c:v>
                      </c:pt>
                      <c:pt idx="80">
                        <c:v>216417217.14719328</c:v>
                      </c:pt>
                      <c:pt idx="81">
                        <c:v>216359360.23426706</c:v>
                      </c:pt>
                      <c:pt idx="82">
                        <c:v>216628215.92538217</c:v>
                      </c:pt>
                      <c:pt idx="83">
                        <c:v>216524823.60814989</c:v>
                      </c:pt>
                      <c:pt idx="84">
                        <c:v>216439984.84934634</c:v>
                      </c:pt>
                      <c:pt idx="85">
                        <c:v>216605448.22322914</c:v>
                      </c:pt>
                      <c:pt idx="86">
                        <c:v>216547591.31030285</c:v>
                      </c:pt>
                      <c:pt idx="87">
                        <c:v>216336592.53211403</c:v>
                      </c:pt>
                      <c:pt idx="88">
                        <c:v>216628215.92538217</c:v>
                      </c:pt>
                      <c:pt idx="89">
                        <c:v>216417217.14719328</c:v>
                      </c:pt>
                      <c:pt idx="90">
                        <c:v>216359360.23426706</c:v>
                      </c:pt>
                      <c:pt idx="91">
                        <c:v>216524823.60814989</c:v>
                      </c:pt>
                      <c:pt idx="92">
                        <c:v>216439984.84934634</c:v>
                      </c:pt>
                      <c:pt idx="93">
                        <c:v>216605448.22322914</c:v>
                      </c:pt>
                      <c:pt idx="94">
                        <c:v>216547591.31030285</c:v>
                      </c:pt>
                      <c:pt idx="95">
                        <c:v>216628215.92538217</c:v>
                      </c:pt>
                      <c:pt idx="96">
                        <c:v>219125864.52212551</c:v>
                      </c:pt>
                      <c:pt idx="97">
                        <c:v>219206489.13720468</c:v>
                      </c:pt>
                      <c:pt idx="98">
                        <c:v>219148632.22427851</c:v>
                      </c:pt>
                      <c:pt idx="99">
                        <c:v>219229256.8393577</c:v>
                      </c:pt>
                      <c:pt idx="100">
                        <c:v>219125864.52212551</c:v>
                      </c:pt>
                      <c:pt idx="101">
                        <c:v>219206489.13720468</c:v>
                      </c:pt>
                      <c:pt idx="102">
                        <c:v>219148632.22427851</c:v>
                      </c:pt>
                      <c:pt idx="103">
                        <c:v>219229256.8393577</c:v>
                      </c:pt>
                      <c:pt idx="104">
                        <c:v>219125864.52212551</c:v>
                      </c:pt>
                      <c:pt idx="105">
                        <c:v>219206489.13720468</c:v>
                      </c:pt>
                      <c:pt idx="106">
                        <c:v>219148632.22427851</c:v>
                      </c:pt>
                      <c:pt idx="107">
                        <c:v>219229256.8393577</c:v>
                      </c:pt>
                      <c:pt idx="108">
                        <c:v>220581200.13623542</c:v>
                      </c:pt>
                      <c:pt idx="109">
                        <c:v>220581200.13623542</c:v>
                      </c:pt>
                      <c:pt idx="110">
                        <c:v>220661824.7513147</c:v>
                      </c:pt>
                      <c:pt idx="111">
                        <c:v>220661824.7513147</c:v>
                      </c:pt>
                      <c:pt idx="112">
                        <c:v>220603967.83838844</c:v>
                      </c:pt>
                      <c:pt idx="113">
                        <c:v>220603967.83838844</c:v>
                      </c:pt>
                      <c:pt idx="114">
                        <c:v>220769431.21227127</c:v>
                      </c:pt>
                      <c:pt idx="115">
                        <c:v>220684592.45346773</c:v>
                      </c:pt>
                      <c:pt idx="116">
                        <c:v>220769431.21227127</c:v>
                      </c:pt>
                      <c:pt idx="117">
                        <c:v>220684592.45346773</c:v>
                      </c:pt>
                      <c:pt idx="118">
                        <c:v>220850055.8273505</c:v>
                      </c:pt>
                      <c:pt idx="119">
                        <c:v>220850055.8273505</c:v>
                      </c:pt>
                      <c:pt idx="120">
                        <c:v>220792198.9144243</c:v>
                      </c:pt>
                      <c:pt idx="121">
                        <c:v>220792198.9144243</c:v>
                      </c:pt>
                      <c:pt idx="122">
                        <c:v>220872823.52950355</c:v>
                      </c:pt>
                      <c:pt idx="123">
                        <c:v>220581200.13623542</c:v>
                      </c:pt>
                      <c:pt idx="124">
                        <c:v>220872823.52950355</c:v>
                      </c:pt>
                      <c:pt idx="125">
                        <c:v>220661824.7513147</c:v>
                      </c:pt>
                      <c:pt idx="126">
                        <c:v>220603967.83838844</c:v>
                      </c:pt>
                      <c:pt idx="127">
                        <c:v>220769431.21227127</c:v>
                      </c:pt>
                      <c:pt idx="128">
                        <c:v>220684592.45346773</c:v>
                      </c:pt>
                      <c:pt idx="129">
                        <c:v>220850055.8273505</c:v>
                      </c:pt>
                      <c:pt idx="130">
                        <c:v>220792198.9144243</c:v>
                      </c:pt>
                      <c:pt idx="131">
                        <c:v>220872823.52950355</c:v>
                      </c:pt>
                      <c:pt idx="132">
                        <c:v>223370472.12624684</c:v>
                      </c:pt>
                      <c:pt idx="133">
                        <c:v>223370472.12624684</c:v>
                      </c:pt>
                      <c:pt idx="134">
                        <c:v>223451096.74132606</c:v>
                      </c:pt>
                      <c:pt idx="135">
                        <c:v>223451096.74132606</c:v>
                      </c:pt>
                      <c:pt idx="136">
                        <c:v>223393239.82839987</c:v>
                      </c:pt>
                      <c:pt idx="137">
                        <c:v>223393239.82839987</c:v>
                      </c:pt>
                      <c:pt idx="138">
                        <c:v>223473864.44347912</c:v>
                      </c:pt>
                      <c:pt idx="139">
                        <c:v>223473864.44347912</c:v>
                      </c:pt>
                      <c:pt idx="140">
                        <c:v>223370472.12624684</c:v>
                      </c:pt>
                      <c:pt idx="141">
                        <c:v>223451096.74132606</c:v>
                      </c:pt>
                      <c:pt idx="142">
                        <c:v>223393239.82839987</c:v>
                      </c:pt>
                      <c:pt idx="143">
                        <c:v>223473864.44347912</c:v>
                      </c:pt>
                      <c:pt idx="144">
                        <c:v>227832237.67767566</c:v>
                      </c:pt>
                      <c:pt idx="145">
                        <c:v>227912862.29275492</c:v>
                      </c:pt>
                      <c:pt idx="146">
                        <c:v>227855005.37982866</c:v>
                      </c:pt>
                      <c:pt idx="147">
                        <c:v>228020468.75371146</c:v>
                      </c:pt>
                      <c:pt idx="148">
                        <c:v>227935629.99490792</c:v>
                      </c:pt>
                      <c:pt idx="149">
                        <c:v>227832237.67767566</c:v>
                      </c:pt>
                      <c:pt idx="150">
                        <c:v>228101093.36879078</c:v>
                      </c:pt>
                      <c:pt idx="151">
                        <c:v>228043236.45586446</c:v>
                      </c:pt>
                      <c:pt idx="152">
                        <c:v>227912862.29275492</c:v>
                      </c:pt>
                      <c:pt idx="153">
                        <c:v>227855005.37982866</c:v>
                      </c:pt>
                      <c:pt idx="154">
                        <c:v>228123861.07094377</c:v>
                      </c:pt>
                      <c:pt idx="155">
                        <c:v>228020468.75371146</c:v>
                      </c:pt>
                      <c:pt idx="156">
                        <c:v>227935629.99490792</c:v>
                      </c:pt>
                      <c:pt idx="157">
                        <c:v>228101093.36879078</c:v>
                      </c:pt>
                      <c:pt idx="158">
                        <c:v>228043236.45586446</c:v>
                      </c:pt>
                      <c:pt idx="159">
                        <c:v>228123861.07094377</c:v>
                      </c:pt>
                      <c:pt idx="160">
                        <c:v>227832237.67767566</c:v>
                      </c:pt>
                      <c:pt idx="161">
                        <c:v>227912862.29275492</c:v>
                      </c:pt>
                      <c:pt idx="162">
                        <c:v>227855005.37982866</c:v>
                      </c:pt>
                      <c:pt idx="163">
                        <c:v>228020468.75371146</c:v>
                      </c:pt>
                      <c:pt idx="164">
                        <c:v>227935629.99490792</c:v>
                      </c:pt>
                      <c:pt idx="165">
                        <c:v>229131958.20925334</c:v>
                      </c:pt>
                      <c:pt idx="166">
                        <c:v>228101093.36879078</c:v>
                      </c:pt>
                      <c:pt idx="167">
                        <c:v>229212582.82433265</c:v>
                      </c:pt>
                      <c:pt idx="168">
                        <c:v>228043236.45586446</c:v>
                      </c:pt>
                      <c:pt idx="169">
                        <c:v>229154725.91140637</c:v>
                      </c:pt>
                      <c:pt idx="170">
                        <c:v>228123861.07094377</c:v>
                      </c:pt>
                      <c:pt idx="171">
                        <c:v>229320189.2852892</c:v>
                      </c:pt>
                      <c:pt idx="172">
                        <c:v>229235350.52648562</c:v>
                      </c:pt>
                      <c:pt idx="173">
                        <c:v>229131958.20925334</c:v>
                      </c:pt>
                      <c:pt idx="174">
                        <c:v>229400813.90036851</c:v>
                      </c:pt>
                      <c:pt idx="175">
                        <c:v>229342956.98744223</c:v>
                      </c:pt>
                      <c:pt idx="176">
                        <c:v>229212582.82433265</c:v>
                      </c:pt>
                      <c:pt idx="177">
                        <c:v>229154725.91140637</c:v>
                      </c:pt>
                      <c:pt idx="178">
                        <c:v>229423581.60252148</c:v>
                      </c:pt>
                      <c:pt idx="179">
                        <c:v>229320189.2852892</c:v>
                      </c:pt>
                      <c:pt idx="180">
                        <c:v>229235350.52648562</c:v>
                      </c:pt>
                      <c:pt idx="181">
                        <c:v>229400813.90036851</c:v>
                      </c:pt>
                      <c:pt idx="182">
                        <c:v>229342956.98744223</c:v>
                      </c:pt>
                      <c:pt idx="183">
                        <c:v>229423581.60252148</c:v>
                      </c:pt>
                      <c:pt idx="184">
                        <c:v>229131958.20925334</c:v>
                      </c:pt>
                      <c:pt idx="185">
                        <c:v>229212582.82433265</c:v>
                      </c:pt>
                      <c:pt idx="186">
                        <c:v>229154725.91140637</c:v>
                      </c:pt>
                      <c:pt idx="187">
                        <c:v>229320189.2852892</c:v>
                      </c:pt>
                      <c:pt idx="188">
                        <c:v>229235350.52648562</c:v>
                      </c:pt>
                      <c:pt idx="189">
                        <c:v>229400813.90036851</c:v>
                      </c:pt>
                      <c:pt idx="190">
                        <c:v>229342956.98744223</c:v>
                      </c:pt>
                      <c:pt idx="191">
                        <c:v>229423581.60252148</c:v>
                      </c:pt>
                      <c:pt idx="192">
                        <c:v>230621509.66768706</c:v>
                      </c:pt>
                      <c:pt idx="193">
                        <c:v>230621509.66768706</c:v>
                      </c:pt>
                      <c:pt idx="194">
                        <c:v>230702134.28276631</c:v>
                      </c:pt>
                      <c:pt idx="195">
                        <c:v>230644277.36984012</c:v>
                      </c:pt>
                      <c:pt idx="196">
                        <c:v>230644277.36984012</c:v>
                      </c:pt>
                      <c:pt idx="197">
                        <c:v>230724901.98491928</c:v>
                      </c:pt>
                      <c:pt idx="198">
                        <c:v>230621509.66768706</c:v>
                      </c:pt>
                      <c:pt idx="199">
                        <c:v>230702134.28276631</c:v>
                      </c:pt>
                      <c:pt idx="200">
                        <c:v>230644277.36984012</c:v>
                      </c:pt>
                      <c:pt idx="201">
                        <c:v>231090695.78631264</c:v>
                      </c:pt>
                      <c:pt idx="202">
                        <c:v>230724901.98491928</c:v>
                      </c:pt>
                      <c:pt idx="203">
                        <c:v>231171320.4013918</c:v>
                      </c:pt>
                      <c:pt idx="204">
                        <c:v>231113463.48846561</c:v>
                      </c:pt>
                      <c:pt idx="205">
                        <c:v>231278926.86234844</c:v>
                      </c:pt>
                      <c:pt idx="206">
                        <c:v>231194088.1035448</c:v>
                      </c:pt>
                      <c:pt idx="207">
                        <c:v>231090695.78631264</c:v>
                      </c:pt>
                      <c:pt idx="208">
                        <c:v>231359551.47742769</c:v>
                      </c:pt>
                      <c:pt idx="209">
                        <c:v>231301694.56450143</c:v>
                      </c:pt>
                      <c:pt idx="210">
                        <c:v>231171320.4013918</c:v>
                      </c:pt>
                      <c:pt idx="211">
                        <c:v>230702134.28276631</c:v>
                      </c:pt>
                      <c:pt idx="212">
                        <c:v>231113463.48846561</c:v>
                      </c:pt>
                      <c:pt idx="213">
                        <c:v>231382319.17958072</c:v>
                      </c:pt>
                      <c:pt idx="214">
                        <c:v>231278926.86234844</c:v>
                      </c:pt>
                      <c:pt idx="215">
                        <c:v>231194088.1035448</c:v>
                      </c:pt>
                      <c:pt idx="216">
                        <c:v>230724901.98491928</c:v>
                      </c:pt>
                      <c:pt idx="217">
                        <c:v>231921230.19926482</c:v>
                      </c:pt>
                      <c:pt idx="218">
                        <c:v>231359551.47742769</c:v>
                      </c:pt>
                      <c:pt idx="219">
                        <c:v>232001854.81434402</c:v>
                      </c:pt>
                      <c:pt idx="220">
                        <c:v>231301694.56450143</c:v>
                      </c:pt>
                      <c:pt idx="221">
                        <c:v>231943997.90141782</c:v>
                      </c:pt>
                      <c:pt idx="222">
                        <c:v>231382319.17958072</c:v>
                      </c:pt>
                      <c:pt idx="223">
                        <c:v>231090695.78631264</c:v>
                      </c:pt>
                      <c:pt idx="224">
                        <c:v>232024622.51649705</c:v>
                      </c:pt>
                      <c:pt idx="225">
                        <c:v>231921230.19926482</c:v>
                      </c:pt>
                      <c:pt idx="226">
                        <c:v>231171320.4013918</c:v>
                      </c:pt>
                      <c:pt idx="227">
                        <c:v>232001854.81434402</c:v>
                      </c:pt>
                      <c:pt idx="228">
                        <c:v>231113463.48846561</c:v>
                      </c:pt>
                      <c:pt idx="229">
                        <c:v>231943997.90141782</c:v>
                      </c:pt>
                      <c:pt idx="230">
                        <c:v>231278926.86234844</c:v>
                      </c:pt>
                      <c:pt idx="231">
                        <c:v>231194088.1035448</c:v>
                      </c:pt>
                      <c:pt idx="232">
                        <c:v>232024622.51649705</c:v>
                      </c:pt>
                      <c:pt idx="233">
                        <c:v>231359551.47742769</c:v>
                      </c:pt>
                      <c:pt idx="234">
                        <c:v>231301694.56450143</c:v>
                      </c:pt>
                      <c:pt idx="235">
                        <c:v>231382319.17958072</c:v>
                      </c:pt>
                      <c:pt idx="236">
                        <c:v>231921230.19926482</c:v>
                      </c:pt>
                      <c:pt idx="237">
                        <c:v>232001854.81434402</c:v>
                      </c:pt>
                      <c:pt idx="238">
                        <c:v>231943997.90141782</c:v>
                      </c:pt>
                      <c:pt idx="239">
                        <c:v>232024622.51649705</c:v>
                      </c:pt>
                      <c:pt idx="240">
                        <c:v>233879967.77632403</c:v>
                      </c:pt>
                      <c:pt idx="241">
                        <c:v>233960592.39140326</c:v>
                      </c:pt>
                      <c:pt idx="242">
                        <c:v>233902735.47847706</c:v>
                      </c:pt>
                      <c:pt idx="243">
                        <c:v>233983360.09355626</c:v>
                      </c:pt>
                      <c:pt idx="244">
                        <c:v>233879967.77632403</c:v>
                      </c:pt>
                      <c:pt idx="245">
                        <c:v>233960592.39140326</c:v>
                      </c:pt>
                      <c:pt idx="246">
                        <c:v>233902735.47847706</c:v>
                      </c:pt>
                      <c:pt idx="247">
                        <c:v>233983360.09355626</c:v>
                      </c:pt>
                      <c:pt idx="248">
                        <c:v>234287748.41848516</c:v>
                      </c:pt>
                      <c:pt idx="249">
                        <c:v>234287748.41848516</c:v>
                      </c:pt>
                      <c:pt idx="250">
                        <c:v>233879967.77632403</c:v>
                      </c:pt>
                      <c:pt idx="251">
                        <c:v>234368373.03356445</c:v>
                      </c:pt>
                      <c:pt idx="252">
                        <c:v>234368373.03356445</c:v>
                      </c:pt>
                      <c:pt idx="253">
                        <c:v>233960592.39140326</c:v>
                      </c:pt>
                      <c:pt idx="254">
                        <c:v>234310516.12063822</c:v>
                      </c:pt>
                      <c:pt idx="255">
                        <c:v>234475979.49452102</c:v>
                      </c:pt>
                      <c:pt idx="256">
                        <c:v>234310516.12063822</c:v>
                      </c:pt>
                      <c:pt idx="257">
                        <c:v>233902735.47847706</c:v>
                      </c:pt>
                      <c:pt idx="258">
                        <c:v>234391140.73571742</c:v>
                      </c:pt>
                      <c:pt idx="259">
                        <c:v>234475979.49452102</c:v>
                      </c:pt>
                      <c:pt idx="260">
                        <c:v>234556604.10960025</c:v>
                      </c:pt>
                      <c:pt idx="261">
                        <c:v>234391140.73571742</c:v>
                      </c:pt>
                      <c:pt idx="262">
                        <c:v>233983360.09355626</c:v>
                      </c:pt>
                      <c:pt idx="263">
                        <c:v>234556604.10960025</c:v>
                      </c:pt>
                      <c:pt idx="264">
                        <c:v>234498747.19667402</c:v>
                      </c:pt>
                      <c:pt idx="265">
                        <c:v>234498747.19667402</c:v>
                      </c:pt>
                      <c:pt idx="266">
                        <c:v>234579371.8117533</c:v>
                      </c:pt>
                      <c:pt idx="267">
                        <c:v>234579371.8117533</c:v>
                      </c:pt>
                      <c:pt idx="268">
                        <c:v>234287748.41848516</c:v>
                      </c:pt>
                      <c:pt idx="269">
                        <c:v>234368373.03356445</c:v>
                      </c:pt>
                      <c:pt idx="270">
                        <c:v>234310516.12063822</c:v>
                      </c:pt>
                      <c:pt idx="271">
                        <c:v>234475979.49452102</c:v>
                      </c:pt>
                      <c:pt idx="272">
                        <c:v>234391140.73571742</c:v>
                      </c:pt>
                      <c:pt idx="273">
                        <c:v>234556604.10960025</c:v>
                      </c:pt>
                      <c:pt idx="274">
                        <c:v>234498747.19667402</c:v>
                      </c:pt>
                      <c:pt idx="275">
                        <c:v>234579371.8117533</c:v>
                      </c:pt>
                      <c:pt idx="276">
                        <c:v>237077020.40849656</c:v>
                      </c:pt>
                      <c:pt idx="277">
                        <c:v>237077020.40849656</c:v>
                      </c:pt>
                      <c:pt idx="278">
                        <c:v>237157645.02357587</c:v>
                      </c:pt>
                      <c:pt idx="279">
                        <c:v>237157645.02357587</c:v>
                      </c:pt>
                      <c:pt idx="280">
                        <c:v>237099788.11064956</c:v>
                      </c:pt>
                      <c:pt idx="281">
                        <c:v>237099788.11064956</c:v>
                      </c:pt>
                      <c:pt idx="282">
                        <c:v>237180412.72572884</c:v>
                      </c:pt>
                      <c:pt idx="283">
                        <c:v>237180412.72572884</c:v>
                      </c:pt>
                      <c:pt idx="284">
                        <c:v>237077020.40849656</c:v>
                      </c:pt>
                      <c:pt idx="285">
                        <c:v>237157645.02357587</c:v>
                      </c:pt>
                      <c:pt idx="286">
                        <c:v>237099788.11064956</c:v>
                      </c:pt>
                      <c:pt idx="287">
                        <c:v>237180412.72572884</c:v>
                      </c:pt>
                      <c:pt idx="288">
                        <c:v>238532356.02260655</c:v>
                      </c:pt>
                      <c:pt idx="289">
                        <c:v>238612980.63768578</c:v>
                      </c:pt>
                      <c:pt idx="290">
                        <c:v>238555123.72475952</c:v>
                      </c:pt>
                      <c:pt idx="291">
                        <c:v>238720587.09864238</c:v>
                      </c:pt>
                      <c:pt idx="292">
                        <c:v>238635748.33983886</c:v>
                      </c:pt>
                      <c:pt idx="293">
                        <c:v>238532356.02260655</c:v>
                      </c:pt>
                      <c:pt idx="294">
                        <c:v>238801211.71372163</c:v>
                      </c:pt>
                      <c:pt idx="295">
                        <c:v>238743354.80079532</c:v>
                      </c:pt>
                      <c:pt idx="296">
                        <c:v>238612980.63768578</c:v>
                      </c:pt>
                      <c:pt idx="297">
                        <c:v>238555123.72475952</c:v>
                      </c:pt>
                      <c:pt idx="298">
                        <c:v>238823979.41587463</c:v>
                      </c:pt>
                      <c:pt idx="299">
                        <c:v>238720587.09864238</c:v>
                      </c:pt>
                      <c:pt idx="300">
                        <c:v>238635748.33983886</c:v>
                      </c:pt>
                      <c:pt idx="301">
                        <c:v>238801211.71372163</c:v>
                      </c:pt>
                      <c:pt idx="302">
                        <c:v>238743354.80079532</c:v>
                      </c:pt>
                      <c:pt idx="303">
                        <c:v>238823979.41587463</c:v>
                      </c:pt>
                      <c:pt idx="304">
                        <c:v>238532356.02260655</c:v>
                      </c:pt>
                      <c:pt idx="305">
                        <c:v>238612980.63768578</c:v>
                      </c:pt>
                      <c:pt idx="306">
                        <c:v>238555123.72475952</c:v>
                      </c:pt>
                      <c:pt idx="307">
                        <c:v>238720587.09864238</c:v>
                      </c:pt>
                      <c:pt idx="308">
                        <c:v>238635748.33983886</c:v>
                      </c:pt>
                      <c:pt idx="309">
                        <c:v>238801211.71372163</c:v>
                      </c:pt>
                      <c:pt idx="310">
                        <c:v>238743354.80079532</c:v>
                      </c:pt>
                      <c:pt idx="311">
                        <c:v>238823979.41587463</c:v>
                      </c:pt>
                      <c:pt idx="312">
                        <c:v>241321628.01261801</c:v>
                      </c:pt>
                      <c:pt idx="313">
                        <c:v>241402252.62769726</c:v>
                      </c:pt>
                      <c:pt idx="314">
                        <c:v>241344395.71477097</c:v>
                      </c:pt>
                      <c:pt idx="315">
                        <c:v>242056475.32049227</c:v>
                      </c:pt>
                      <c:pt idx="316">
                        <c:v>241425020.3298502</c:v>
                      </c:pt>
                      <c:pt idx="317">
                        <c:v>241321628.01261801</c:v>
                      </c:pt>
                      <c:pt idx="318">
                        <c:v>241402252.62769726</c:v>
                      </c:pt>
                      <c:pt idx="319">
                        <c:v>242244706.39652807</c:v>
                      </c:pt>
                      <c:pt idx="320">
                        <c:v>241344395.71477097</c:v>
                      </c:pt>
                      <c:pt idx="321">
                        <c:v>242244706.39652807</c:v>
                      </c:pt>
                      <c:pt idx="322">
                        <c:v>242137099.93557149</c:v>
                      </c:pt>
                      <c:pt idx="323">
                        <c:v>241425020.3298502</c:v>
                      </c:pt>
                      <c:pt idx="324">
                        <c:v>242079243.02264521</c:v>
                      </c:pt>
                      <c:pt idx="325">
                        <c:v>242159867.63772449</c:v>
                      </c:pt>
                      <c:pt idx="326">
                        <c:v>242056475.32049227</c:v>
                      </c:pt>
                      <c:pt idx="327">
                        <c:v>242325331.01160732</c:v>
                      </c:pt>
                      <c:pt idx="328">
                        <c:v>242267474.09868103</c:v>
                      </c:pt>
                      <c:pt idx="329">
                        <c:v>242137099.93557149</c:v>
                      </c:pt>
                      <c:pt idx="330">
                        <c:v>241321628.01261801</c:v>
                      </c:pt>
                      <c:pt idx="331">
                        <c:v>242079243.02264521</c:v>
                      </c:pt>
                      <c:pt idx="332">
                        <c:v>242348098.71376032</c:v>
                      </c:pt>
                      <c:pt idx="333">
                        <c:v>241402252.62769726</c:v>
                      </c:pt>
                      <c:pt idx="334">
                        <c:v>242244706.39652807</c:v>
                      </c:pt>
                      <c:pt idx="335">
                        <c:v>242159867.63772449</c:v>
                      </c:pt>
                      <c:pt idx="336">
                        <c:v>241344395.71477097</c:v>
                      </c:pt>
                      <c:pt idx="337">
                        <c:v>242325331.01160732</c:v>
                      </c:pt>
                      <c:pt idx="338">
                        <c:v>241425020.3298502</c:v>
                      </c:pt>
                      <c:pt idx="339">
                        <c:v>242267474.09868103</c:v>
                      </c:pt>
                      <c:pt idx="340">
                        <c:v>242348098.71376032</c:v>
                      </c:pt>
                      <c:pt idx="341">
                        <c:v>242056475.32049227</c:v>
                      </c:pt>
                      <c:pt idx="342">
                        <c:v>242137099.93557149</c:v>
                      </c:pt>
                      <c:pt idx="343">
                        <c:v>242079243.02264521</c:v>
                      </c:pt>
                      <c:pt idx="344">
                        <c:v>242159867.63772449</c:v>
                      </c:pt>
                      <c:pt idx="345">
                        <c:v>242325331.01160732</c:v>
                      </c:pt>
                      <c:pt idx="346">
                        <c:v>242267474.09868103</c:v>
                      </c:pt>
                      <c:pt idx="347">
                        <c:v>242348098.71376032</c:v>
                      </c:pt>
                      <c:pt idx="348">
                        <c:v>244845747.3105036</c:v>
                      </c:pt>
                      <c:pt idx="349">
                        <c:v>244845747.3105036</c:v>
                      </c:pt>
                      <c:pt idx="350">
                        <c:v>244926371.92558286</c:v>
                      </c:pt>
                      <c:pt idx="351">
                        <c:v>244926371.92558286</c:v>
                      </c:pt>
                      <c:pt idx="352">
                        <c:v>244868515.01265666</c:v>
                      </c:pt>
                      <c:pt idx="353">
                        <c:v>244868515.01265666</c:v>
                      </c:pt>
                      <c:pt idx="354">
                        <c:v>244949139.62773588</c:v>
                      </c:pt>
                      <c:pt idx="355">
                        <c:v>244949139.62773588</c:v>
                      </c:pt>
                      <c:pt idx="356">
                        <c:v>244845747.3105036</c:v>
                      </c:pt>
                      <c:pt idx="357">
                        <c:v>244926371.92558286</c:v>
                      </c:pt>
                      <c:pt idx="358">
                        <c:v>244868515.01265666</c:v>
                      </c:pt>
                      <c:pt idx="359">
                        <c:v>245314933.42912915</c:v>
                      </c:pt>
                      <c:pt idx="360">
                        <c:v>244949139.62773588</c:v>
                      </c:pt>
                      <c:pt idx="361">
                        <c:v>245395558.04420847</c:v>
                      </c:pt>
                      <c:pt idx="362">
                        <c:v>245337701.13128212</c:v>
                      </c:pt>
                      <c:pt idx="363">
                        <c:v>245503164.50516501</c:v>
                      </c:pt>
                      <c:pt idx="364">
                        <c:v>245418325.7463614</c:v>
                      </c:pt>
                      <c:pt idx="365">
                        <c:v>245314933.42912915</c:v>
                      </c:pt>
                      <c:pt idx="366">
                        <c:v>245583789.12024423</c:v>
                      </c:pt>
                      <c:pt idx="367">
                        <c:v>245525932.20731795</c:v>
                      </c:pt>
                      <c:pt idx="368">
                        <c:v>245395558.04420847</c:v>
                      </c:pt>
                      <c:pt idx="369">
                        <c:v>245337701.13128212</c:v>
                      </c:pt>
                      <c:pt idx="370">
                        <c:v>245606556.82239726</c:v>
                      </c:pt>
                      <c:pt idx="371">
                        <c:v>245503164.50516501</c:v>
                      </c:pt>
                      <c:pt idx="372">
                        <c:v>245418325.7463614</c:v>
                      </c:pt>
                      <c:pt idx="373">
                        <c:v>245583789.12024423</c:v>
                      </c:pt>
                      <c:pt idx="374">
                        <c:v>245525932.20731795</c:v>
                      </c:pt>
                      <c:pt idx="375">
                        <c:v>245606556.82239726</c:v>
                      </c:pt>
                      <c:pt idx="376">
                        <c:v>245314933.42912915</c:v>
                      </c:pt>
                      <c:pt idx="377">
                        <c:v>245395558.04420847</c:v>
                      </c:pt>
                      <c:pt idx="378">
                        <c:v>245337701.13128212</c:v>
                      </c:pt>
                      <c:pt idx="379">
                        <c:v>245503164.50516501</c:v>
                      </c:pt>
                      <c:pt idx="380">
                        <c:v>245418325.7463614</c:v>
                      </c:pt>
                      <c:pt idx="381">
                        <c:v>245583789.12024423</c:v>
                      </c:pt>
                      <c:pt idx="382">
                        <c:v>245525932.20731795</c:v>
                      </c:pt>
                      <c:pt idx="383">
                        <c:v>245606556.82239726</c:v>
                      </c:pt>
                      <c:pt idx="384">
                        <c:v>248104205.41914055</c:v>
                      </c:pt>
                      <c:pt idx="385">
                        <c:v>247083114.09562451</c:v>
                      </c:pt>
                      <c:pt idx="386">
                        <c:v>247083114.09562451</c:v>
                      </c:pt>
                      <c:pt idx="387">
                        <c:v>248184830.03421977</c:v>
                      </c:pt>
                      <c:pt idx="388">
                        <c:v>247163738.71070373</c:v>
                      </c:pt>
                      <c:pt idx="389">
                        <c:v>248126973.12129357</c:v>
                      </c:pt>
                      <c:pt idx="390">
                        <c:v>247163738.71070373</c:v>
                      </c:pt>
                      <c:pt idx="391">
                        <c:v>247105881.79777753</c:v>
                      </c:pt>
                      <c:pt idx="392">
                        <c:v>247271345.1716603</c:v>
                      </c:pt>
                      <c:pt idx="393">
                        <c:v>247105881.79777753</c:v>
                      </c:pt>
                      <c:pt idx="394">
                        <c:v>248207597.7363728</c:v>
                      </c:pt>
                      <c:pt idx="395">
                        <c:v>247186506.41285673</c:v>
                      </c:pt>
                      <c:pt idx="396">
                        <c:v>247271345.1716603</c:v>
                      </c:pt>
                      <c:pt idx="397">
                        <c:v>248104205.41914055</c:v>
                      </c:pt>
                      <c:pt idx="398">
                        <c:v>247351969.78673962</c:v>
                      </c:pt>
                      <c:pt idx="399">
                        <c:v>247186506.41285673</c:v>
                      </c:pt>
                      <c:pt idx="400">
                        <c:v>247351969.78673962</c:v>
                      </c:pt>
                      <c:pt idx="401">
                        <c:v>247294112.87381333</c:v>
                      </c:pt>
                      <c:pt idx="402">
                        <c:v>248184830.03421977</c:v>
                      </c:pt>
                      <c:pt idx="403">
                        <c:v>247294112.87381333</c:v>
                      </c:pt>
                      <c:pt idx="404">
                        <c:v>248126973.12129357</c:v>
                      </c:pt>
                      <c:pt idx="405">
                        <c:v>247374737.48889259</c:v>
                      </c:pt>
                      <c:pt idx="406">
                        <c:v>247374737.48889259</c:v>
                      </c:pt>
                      <c:pt idx="407">
                        <c:v>248207597.7363728</c:v>
                      </c:pt>
                      <c:pt idx="408">
                        <c:v>247083114.09562451</c:v>
                      </c:pt>
                      <c:pt idx="409">
                        <c:v>247163738.71070373</c:v>
                      </c:pt>
                      <c:pt idx="410">
                        <c:v>248511986.06130171</c:v>
                      </c:pt>
                      <c:pt idx="411">
                        <c:v>247105881.79777753</c:v>
                      </c:pt>
                      <c:pt idx="412">
                        <c:v>248511986.06130171</c:v>
                      </c:pt>
                      <c:pt idx="413">
                        <c:v>248104205.41914055</c:v>
                      </c:pt>
                      <c:pt idx="414">
                        <c:v>248592610.67638093</c:v>
                      </c:pt>
                      <c:pt idx="415">
                        <c:v>247271345.1716603</c:v>
                      </c:pt>
                      <c:pt idx="416">
                        <c:v>247186506.41285673</c:v>
                      </c:pt>
                      <c:pt idx="417">
                        <c:v>248592610.67638093</c:v>
                      </c:pt>
                      <c:pt idx="418">
                        <c:v>248184830.03421977</c:v>
                      </c:pt>
                      <c:pt idx="419">
                        <c:v>248534753.76345468</c:v>
                      </c:pt>
                      <c:pt idx="420">
                        <c:v>247351969.78673962</c:v>
                      </c:pt>
                      <c:pt idx="421">
                        <c:v>248700217.13733754</c:v>
                      </c:pt>
                      <c:pt idx="422">
                        <c:v>248534753.76345468</c:v>
                      </c:pt>
                      <c:pt idx="423">
                        <c:v>248126973.12129357</c:v>
                      </c:pt>
                      <c:pt idx="424">
                        <c:v>248615378.3785339</c:v>
                      </c:pt>
                      <c:pt idx="425">
                        <c:v>247294112.87381333</c:v>
                      </c:pt>
                      <c:pt idx="426">
                        <c:v>248700217.13733754</c:v>
                      </c:pt>
                      <c:pt idx="427">
                        <c:v>248780841.75241676</c:v>
                      </c:pt>
                      <c:pt idx="428">
                        <c:v>248615378.3785339</c:v>
                      </c:pt>
                      <c:pt idx="429">
                        <c:v>248207597.7363728</c:v>
                      </c:pt>
                      <c:pt idx="430">
                        <c:v>247374737.48889259</c:v>
                      </c:pt>
                      <c:pt idx="431">
                        <c:v>248780841.75241676</c:v>
                      </c:pt>
                      <c:pt idx="432">
                        <c:v>248722984.8394905</c:v>
                      </c:pt>
                      <c:pt idx="433">
                        <c:v>248722984.8394905</c:v>
                      </c:pt>
                      <c:pt idx="434">
                        <c:v>248803609.45456979</c:v>
                      </c:pt>
                      <c:pt idx="435">
                        <c:v>248803609.45456979</c:v>
                      </c:pt>
                      <c:pt idx="436">
                        <c:v>248511986.06130171</c:v>
                      </c:pt>
                      <c:pt idx="437">
                        <c:v>248592610.67638093</c:v>
                      </c:pt>
                      <c:pt idx="438">
                        <c:v>248534753.76345468</c:v>
                      </c:pt>
                      <c:pt idx="439">
                        <c:v>248700217.13733754</c:v>
                      </c:pt>
                      <c:pt idx="440">
                        <c:v>248615378.3785339</c:v>
                      </c:pt>
                      <c:pt idx="441">
                        <c:v>248780841.75241676</c:v>
                      </c:pt>
                      <c:pt idx="442">
                        <c:v>248722984.8394905</c:v>
                      </c:pt>
                      <c:pt idx="443">
                        <c:v>248803609.45456979</c:v>
                      </c:pt>
                      <c:pt idx="444">
                        <c:v>249872386.08563587</c:v>
                      </c:pt>
                      <c:pt idx="445">
                        <c:v>249872386.08563587</c:v>
                      </c:pt>
                      <c:pt idx="446">
                        <c:v>249953010.70071509</c:v>
                      </c:pt>
                      <c:pt idx="447">
                        <c:v>249953010.70071509</c:v>
                      </c:pt>
                      <c:pt idx="448">
                        <c:v>249895153.78778887</c:v>
                      </c:pt>
                      <c:pt idx="449">
                        <c:v>249895153.78778887</c:v>
                      </c:pt>
                      <c:pt idx="450">
                        <c:v>249975778.40286812</c:v>
                      </c:pt>
                      <c:pt idx="451">
                        <c:v>249975778.40286812</c:v>
                      </c:pt>
                      <c:pt idx="452">
                        <c:v>249872386.08563587</c:v>
                      </c:pt>
                      <c:pt idx="453">
                        <c:v>249953010.70071509</c:v>
                      </c:pt>
                      <c:pt idx="454">
                        <c:v>251301258.0513131</c:v>
                      </c:pt>
                      <c:pt idx="455">
                        <c:v>249895153.78778887</c:v>
                      </c:pt>
                      <c:pt idx="456">
                        <c:v>251301258.0513131</c:v>
                      </c:pt>
                      <c:pt idx="457">
                        <c:v>251381882.66639233</c:v>
                      </c:pt>
                      <c:pt idx="458">
                        <c:v>249975778.40286812</c:v>
                      </c:pt>
                      <c:pt idx="459">
                        <c:v>251381882.66639233</c:v>
                      </c:pt>
                      <c:pt idx="460">
                        <c:v>251324025.75346613</c:v>
                      </c:pt>
                      <c:pt idx="461">
                        <c:v>251324025.75346613</c:v>
                      </c:pt>
                      <c:pt idx="462">
                        <c:v>251404650.36854541</c:v>
                      </c:pt>
                      <c:pt idx="463">
                        <c:v>251404650.36854541</c:v>
                      </c:pt>
                      <c:pt idx="464">
                        <c:v>251301258.0513131</c:v>
                      </c:pt>
                      <c:pt idx="465">
                        <c:v>251381882.66639233</c:v>
                      </c:pt>
                      <c:pt idx="466">
                        <c:v>251324025.75346613</c:v>
                      </c:pt>
                      <c:pt idx="467">
                        <c:v>251404650.36854541</c:v>
                      </c:pt>
                      <c:pt idx="468">
                        <c:v>252756593.66542307</c:v>
                      </c:pt>
                      <c:pt idx="469">
                        <c:v>252837218.28050235</c:v>
                      </c:pt>
                      <c:pt idx="470">
                        <c:v>252779361.36757609</c:v>
                      </c:pt>
                      <c:pt idx="471">
                        <c:v>252944824.74145895</c:v>
                      </c:pt>
                      <c:pt idx="472">
                        <c:v>252859985.98265538</c:v>
                      </c:pt>
                      <c:pt idx="473">
                        <c:v>252756593.66542307</c:v>
                      </c:pt>
                      <c:pt idx="474">
                        <c:v>253025449.35653818</c:v>
                      </c:pt>
                      <c:pt idx="475">
                        <c:v>252967592.44361189</c:v>
                      </c:pt>
                      <c:pt idx="476">
                        <c:v>252837218.28050235</c:v>
                      </c:pt>
                      <c:pt idx="477">
                        <c:v>252779361.36757609</c:v>
                      </c:pt>
                      <c:pt idx="478">
                        <c:v>253048217.0586912</c:v>
                      </c:pt>
                      <c:pt idx="479">
                        <c:v>252944824.74145895</c:v>
                      </c:pt>
                      <c:pt idx="480">
                        <c:v>252859985.98265538</c:v>
                      </c:pt>
                      <c:pt idx="481">
                        <c:v>253025449.35653818</c:v>
                      </c:pt>
                      <c:pt idx="482">
                        <c:v>252967592.44361189</c:v>
                      </c:pt>
                      <c:pt idx="483">
                        <c:v>253048217.0586912</c:v>
                      </c:pt>
                      <c:pt idx="484">
                        <c:v>252756593.66542307</c:v>
                      </c:pt>
                      <c:pt idx="485">
                        <c:v>252837218.28050235</c:v>
                      </c:pt>
                      <c:pt idx="486">
                        <c:v>252779361.36757609</c:v>
                      </c:pt>
                      <c:pt idx="487">
                        <c:v>252944824.74145895</c:v>
                      </c:pt>
                      <c:pt idx="488">
                        <c:v>252859985.98265538</c:v>
                      </c:pt>
                      <c:pt idx="489">
                        <c:v>253025449.35653818</c:v>
                      </c:pt>
                      <c:pt idx="490">
                        <c:v>252967592.44361189</c:v>
                      </c:pt>
                      <c:pt idx="491">
                        <c:v>253048217.0586912</c:v>
                      </c:pt>
                      <c:pt idx="492">
                        <c:v>255545865.65543449</c:v>
                      </c:pt>
                      <c:pt idx="493">
                        <c:v>255626490.27051377</c:v>
                      </c:pt>
                      <c:pt idx="494">
                        <c:v>255568633.35758746</c:v>
                      </c:pt>
                      <c:pt idx="495">
                        <c:v>255649257.97266674</c:v>
                      </c:pt>
                      <c:pt idx="496">
                        <c:v>255545865.65543449</c:v>
                      </c:pt>
                      <c:pt idx="497">
                        <c:v>255626490.27051377</c:v>
                      </c:pt>
                      <c:pt idx="498">
                        <c:v>255568633.35758746</c:v>
                      </c:pt>
                      <c:pt idx="499">
                        <c:v>255649257.97266674</c:v>
                      </c:pt>
                      <c:pt idx="500">
                        <c:v>255545865.65543449</c:v>
                      </c:pt>
                      <c:pt idx="501">
                        <c:v>255626490.27051377</c:v>
                      </c:pt>
                      <c:pt idx="502">
                        <c:v>255568633.35758746</c:v>
                      </c:pt>
                      <c:pt idx="503">
                        <c:v>255649257.97266674</c:v>
                      </c:pt>
                      <c:pt idx="504">
                        <c:v>261307351.73844099</c:v>
                      </c:pt>
                      <c:pt idx="505">
                        <c:v>261307351.73844099</c:v>
                      </c:pt>
                      <c:pt idx="506">
                        <c:v>261387976.35352027</c:v>
                      </c:pt>
                      <c:pt idx="507">
                        <c:v>261387976.35352027</c:v>
                      </c:pt>
                      <c:pt idx="508">
                        <c:v>261330119.44059405</c:v>
                      </c:pt>
                      <c:pt idx="509">
                        <c:v>261495582.81447688</c:v>
                      </c:pt>
                      <c:pt idx="510">
                        <c:v>261330119.44059405</c:v>
                      </c:pt>
                      <c:pt idx="511">
                        <c:v>261410744.05567327</c:v>
                      </c:pt>
                      <c:pt idx="512">
                        <c:v>261495582.81447688</c:v>
                      </c:pt>
                      <c:pt idx="513">
                        <c:v>261576207.42955622</c:v>
                      </c:pt>
                      <c:pt idx="514">
                        <c:v>261410744.05567327</c:v>
                      </c:pt>
                      <c:pt idx="515">
                        <c:v>261576207.42955622</c:v>
                      </c:pt>
                      <c:pt idx="516">
                        <c:v>261518350.5166299</c:v>
                      </c:pt>
                      <c:pt idx="517">
                        <c:v>261518350.5166299</c:v>
                      </c:pt>
                      <c:pt idx="518">
                        <c:v>261598975.13170913</c:v>
                      </c:pt>
                      <c:pt idx="519">
                        <c:v>261598975.13170913</c:v>
                      </c:pt>
                      <c:pt idx="520">
                        <c:v>261307351.73844099</c:v>
                      </c:pt>
                      <c:pt idx="521">
                        <c:v>261387976.35352027</c:v>
                      </c:pt>
                      <c:pt idx="522">
                        <c:v>261330119.44059405</c:v>
                      </c:pt>
                      <c:pt idx="523">
                        <c:v>261495582.81447688</c:v>
                      </c:pt>
                      <c:pt idx="524">
                        <c:v>261410744.05567327</c:v>
                      </c:pt>
                      <c:pt idx="525">
                        <c:v>261576207.42955622</c:v>
                      </c:pt>
                      <c:pt idx="526">
                        <c:v>261518350.5166299</c:v>
                      </c:pt>
                      <c:pt idx="527">
                        <c:v>261598975.13170913</c:v>
                      </c:pt>
                      <c:pt idx="528">
                        <c:v>264096623.72845244</c:v>
                      </c:pt>
                      <c:pt idx="529">
                        <c:v>264096623.72845244</c:v>
                      </c:pt>
                      <c:pt idx="530">
                        <c:v>264177248.34353173</c:v>
                      </c:pt>
                      <c:pt idx="531">
                        <c:v>264177248.34353173</c:v>
                      </c:pt>
                      <c:pt idx="532">
                        <c:v>264119391.43060547</c:v>
                      </c:pt>
                      <c:pt idx="533">
                        <c:v>264119391.43060547</c:v>
                      </c:pt>
                      <c:pt idx="534">
                        <c:v>264200016.04568475</c:v>
                      </c:pt>
                      <c:pt idx="535">
                        <c:v>264200016.04568475</c:v>
                      </c:pt>
                      <c:pt idx="536">
                        <c:v>264096623.72845244</c:v>
                      </c:pt>
                      <c:pt idx="537">
                        <c:v>264177248.34353173</c:v>
                      </c:pt>
                      <c:pt idx="538">
                        <c:v>264119391.43060547</c:v>
                      </c:pt>
                      <c:pt idx="539">
                        <c:v>264200016.04568475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17EB-494B-B638-714CFF39CB7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17451.903073999161</c:v>
                      </c:pt>
                      <c:pt idx="1">
                        <c:v>17451.903073999161</c:v>
                      </c:pt>
                      <c:pt idx="2">
                        <c:v>17458.590186046022</c:v>
                      </c:pt>
                      <c:pt idx="3">
                        <c:v>17458.590186046022</c:v>
                      </c:pt>
                      <c:pt idx="4">
                        <c:v>17459.437573546664</c:v>
                      </c:pt>
                      <c:pt idx="5">
                        <c:v>17467.195779792331</c:v>
                      </c:pt>
                      <c:pt idx="6">
                        <c:v>17459.437573546664</c:v>
                      </c:pt>
                      <c:pt idx="7">
                        <c:v>17466.124685593531</c:v>
                      </c:pt>
                      <c:pt idx="8">
                        <c:v>17467.195779792331</c:v>
                      </c:pt>
                      <c:pt idx="9">
                        <c:v>17473.882891839188</c:v>
                      </c:pt>
                      <c:pt idx="10">
                        <c:v>17466.124685593531</c:v>
                      </c:pt>
                      <c:pt idx="11">
                        <c:v>17473.882891839188</c:v>
                      </c:pt>
                      <c:pt idx="12">
                        <c:v>17474.730279339834</c:v>
                      </c:pt>
                      <c:pt idx="13">
                        <c:v>17474.730279339834</c:v>
                      </c:pt>
                      <c:pt idx="14">
                        <c:v>17481.417391386694</c:v>
                      </c:pt>
                      <c:pt idx="15">
                        <c:v>17451.903073999161</c:v>
                      </c:pt>
                      <c:pt idx="16">
                        <c:v>17481.417391386694</c:v>
                      </c:pt>
                      <c:pt idx="17">
                        <c:v>17458.590186046022</c:v>
                      </c:pt>
                      <c:pt idx="18">
                        <c:v>17459.437573546664</c:v>
                      </c:pt>
                      <c:pt idx="19">
                        <c:v>17467.195779792331</c:v>
                      </c:pt>
                      <c:pt idx="20">
                        <c:v>17466.124685593531</c:v>
                      </c:pt>
                      <c:pt idx="21">
                        <c:v>17473.882891839188</c:v>
                      </c:pt>
                      <c:pt idx="22">
                        <c:v>17474.730279339834</c:v>
                      </c:pt>
                      <c:pt idx="23">
                        <c:v>17481.417391386694</c:v>
                      </c:pt>
                      <c:pt idx="24">
                        <c:v>17683.386264168035</c:v>
                      </c:pt>
                      <c:pt idx="25">
                        <c:v>17683.386264168035</c:v>
                      </c:pt>
                      <c:pt idx="26">
                        <c:v>17690.073376214899</c:v>
                      </c:pt>
                      <c:pt idx="27">
                        <c:v>17690.073376214899</c:v>
                      </c:pt>
                      <c:pt idx="28">
                        <c:v>17690.920763715545</c:v>
                      </c:pt>
                      <c:pt idx="29">
                        <c:v>17690.920763715545</c:v>
                      </c:pt>
                      <c:pt idx="30">
                        <c:v>17697.607875762409</c:v>
                      </c:pt>
                      <c:pt idx="31">
                        <c:v>17697.607875762409</c:v>
                      </c:pt>
                      <c:pt idx="32">
                        <c:v>17722.206863541513</c:v>
                      </c:pt>
                      <c:pt idx="33">
                        <c:v>17683.386264168035</c:v>
                      </c:pt>
                      <c:pt idx="34">
                        <c:v>17722.206863541513</c:v>
                      </c:pt>
                      <c:pt idx="35">
                        <c:v>17690.073376214899</c:v>
                      </c:pt>
                      <c:pt idx="36">
                        <c:v>17729.741363089015</c:v>
                      </c:pt>
                      <c:pt idx="37">
                        <c:v>17690.920763715545</c:v>
                      </c:pt>
                      <c:pt idx="38">
                        <c:v>17729.741363089015</c:v>
                      </c:pt>
                      <c:pt idx="39">
                        <c:v>17737.499569334668</c:v>
                      </c:pt>
                      <c:pt idx="40">
                        <c:v>17697.607875762409</c:v>
                      </c:pt>
                      <c:pt idx="41">
                        <c:v>17737.499569334668</c:v>
                      </c:pt>
                      <c:pt idx="42">
                        <c:v>17728.893975588373</c:v>
                      </c:pt>
                      <c:pt idx="43">
                        <c:v>17745.034068882182</c:v>
                      </c:pt>
                      <c:pt idx="44">
                        <c:v>17745.034068882182</c:v>
                      </c:pt>
                      <c:pt idx="45">
                        <c:v>17736.428475135879</c:v>
                      </c:pt>
                      <c:pt idx="46">
                        <c:v>17722.206863541513</c:v>
                      </c:pt>
                      <c:pt idx="47">
                        <c:v>17744.18668138154</c:v>
                      </c:pt>
                      <c:pt idx="48">
                        <c:v>17728.893975588373</c:v>
                      </c:pt>
                      <c:pt idx="49">
                        <c:v>17729.741363089015</c:v>
                      </c:pt>
                      <c:pt idx="50">
                        <c:v>17751.721180929038</c:v>
                      </c:pt>
                      <c:pt idx="51">
                        <c:v>17737.499569334668</c:v>
                      </c:pt>
                      <c:pt idx="52">
                        <c:v>17736.428475135879</c:v>
                      </c:pt>
                      <c:pt idx="53">
                        <c:v>17744.18668138154</c:v>
                      </c:pt>
                      <c:pt idx="54">
                        <c:v>17745.034068882182</c:v>
                      </c:pt>
                      <c:pt idx="55">
                        <c:v>17751.721180929038</c:v>
                      </c:pt>
                      <c:pt idx="56">
                        <c:v>17728.893975588373</c:v>
                      </c:pt>
                      <c:pt idx="57">
                        <c:v>17736.428475135879</c:v>
                      </c:pt>
                      <c:pt idx="58">
                        <c:v>17744.18668138154</c:v>
                      </c:pt>
                      <c:pt idx="59">
                        <c:v>17751.721180929038</c:v>
                      </c:pt>
                      <c:pt idx="60">
                        <c:v>17953.690053710383</c:v>
                      </c:pt>
                      <c:pt idx="61">
                        <c:v>17953.690053710383</c:v>
                      </c:pt>
                      <c:pt idx="62">
                        <c:v>17960.377165757247</c:v>
                      </c:pt>
                      <c:pt idx="63">
                        <c:v>17960.377165757247</c:v>
                      </c:pt>
                      <c:pt idx="64">
                        <c:v>17961.224553257893</c:v>
                      </c:pt>
                      <c:pt idx="65">
                        <c:v>17961.224553257893</c:v>
                      </c:pt>
                      <c:pt idx="66">
                        <c:v>17967.911665304749</c:v>
                      </c:pt>
                      <c:pt idx="67">
                        <c:v>17967.911665304749</c:v>
                      </c:pt>
                      <c:pt idx="68">
                        <c:v>17953.690053710383</c:v>
                      </c:pt>
                      <c:pt idx="69">
                        <c:v>17960.377165757247</c:v>
                      </c:pt>
                      <c:pt idx="70">
                        <c:v>17961.224553257893</c:v>
                      </c:pt>
                      <c:pt idx="71">
                        <c:v>17988.404414596953</c:v>
                      </c:pt>
                      <c:pt idx="72">
                        <c:v>17967.911665304749</c:v>
                      </c:pt>
                      <c:pt idx="73">
                        <c:v>17995.09152664381</c:v>
                      </c:pt>
                      <c:pt idx="74">
                        <c:v>17995.938914144455</c:v>
                      </c:pt>
                      <c:pt idx="75">
                        <c:v>18003.697120390116</c:v>
                      </c:pt>
                      <c:pt idx="76">
                        <c:v>18002.626026191323</c:v>
                      </c:pt>
                      <c:pt idx="77">
                        <c:v>17988.404414596953</c:v>
                      </c:pt>
                      <c:pt idx="78">
                        <c:v>18010.384232436976</c:v>
                      </c:pt>
                      <c:pt idx="79">
                        <c:v>18011.231619937622</c:v>
                      </c:pt>
                      <c:pt idx="80">
                        <c:v>17995.09152664381</c:v>
                      </c:pt>
                      <c:pt idx="81">
                        <c:v>17995.938914144455</c:v>
                      </c:pt>
                      <c:pt idx="82">
                        <c:v>18017.918731984482</c:v>
                      </c:pt>
                      <c:pt idx="83">
                        <c:v>18003.697120390116</c:v>
                      </c:pt>
                      <c:pt idx="84">
                        <c:v>18002.626026191323</c:v>
                      </c:pt>
                      <c:pt idx="85">
                        <c:v>18010.384232436976</c:v>
                      </c:pt>
                      <c:pt idx="86">
                        <c:v>18011.231619937622</c:v>
                      </c:pt>
                      <c:pt idx="87">
                        <c:v>17988.404414596953</c:v>
                      </c:pt>
                      <c:pt idx="88">
                        <c:v>18017.918731984482</c:v>
                      </c:pt>
                      <c:pt idx="89">
                        <c:v>17995.09152664381</c:v>
                      </c:pt>
                      <c:pt idx="90">
                        <c:v>17995.938914144455</c:v>
                      </c:pt>
                      <c:pt idx="91">
                        <c:v>18003.697120390116</c:v>
                      </c:pt>
                      <c:pt idx="92">
                        <c:v>18002.626026191323</c:v>
                      </c:pt>
                      <c:pt idx="93">
                        <c:v>18010.384232436976</c:v>
                      </c:pt>
                      <c:pt idx="94">
                        <c:v>18011.231619937622</c:v>
                      </c:pt>
                      <c:pt idx="95">
                        <c:v>18017.918731984482</c:v>
                      </c:pt>
                      <c:pt idx="96">
                        <c:v>18219.887604765834</c:v>
                      </c:pt>
                      <c:pt idx="97">
                        <c:v>18226.574716812687</c:v>
                      </c:pt>
                      <c:pt idx="98">
                        <c:v>18227.422104313337</c:v>
                      </c:pt>
                      <c:pt idx="99">
                        <c:v>18234.109216360193</c:v>
                      </c:pt>
                      <c:pt idx="100">
                        <c:v>18219.887604765834</c:v>
                      </c:pt>
                      <c:pt idx="101">
                        <c:v>18226.574716812687</c:v>
                      </c:pt>
                      <c:pt idx="102">
                        <c:v>18227.422104313337</c:v>
                      </c:pt>
                      <c:pt idx="103">
                        <c:v>18234.109216360193</c:v>
                      </c:pt>
                      <c:pt idx="104">
                        <c:v>18219.887604765834</c:v>
                      </c:pt>
                      <c:pt idx="105">
                        <c:v>18226.574716812687</c:v>
                      </c:pt>
                      <c:pt idx="106">
                        <c:v>18227.422104313337</c:v>
                      </c:pt>
                      <c:pt idx="107">
                        <c:v>18234.109216360193</c:v>
                      </c:pt>
                      <c:pt idx="108">
                        <c:v>18339.79201582259</c:v>
                      </c:pt>
                      <c:pt idx="109">
                        <c:v>18339.79201582259</c:v>
                      </c:pt>
                      <c:pt idx="110">
                        <c:v>18346.479127869447</c:v>
                      </c:pt>
                      <c:pt idx="111">
                        <c:v>18346.479127869447</c:v>
                      </c:pt>
                      <c:pt idx="112">
                        <c:v>18347.326515370096</c:v>
                      </c:pt>
                      <c:pt idx="113">
                        <c:v>18347.326515370096</c:v>
                      </c:pt>
                      <c:pt idx="114">
                        <c:v>18355.084721615756</c:v>
                      </c:pt>
                      <c:pt idx="115">
                        <c:v>18354.013627416956</c:v>
                      </c:pt>
                      <c:pt idx="116">
                        <c:v>18355.084721615756</c:v>
                      </c:pt>
                      <c:pt idx="117">
                        <c:v>18354.013627416956</c:v>
                      </c:pt>
                      <c:pt idx="118">
                        <c:v>18361.771833662609</c:v>
                      </c:pt>
                      <c:pt idx="119">
                        <c:v>18361.771833662609</c:v>
                      </c:pt>
                      <c:pt idx="120">
                        <c:v>18362.619221163262</c:v>
                      </c:pt>
                      <c:pt idx="121">
                        <c:v>18362.619221163262</c:v>
                      </c:pt>
                      <c:pt idx="122">
                        <c:v>18369.306333210123</c:v>
                      </c:pt>
                      <c:pt idx="123">
                        <c:v>18339.79201582259</c:v>
                      </c:pt>
                      <c:pt idx="124">
                        <c:v>18369.306333210123</c:v>
                      </c:pt>
                      <c:pt idx="125">
                        <c:v>18346.479127869447</c:v>
                      </c:pt>
                      <c:pt idx="126">
                        <c:v>18347.326515370096</c:v>
                      </c:pt>
                      <c:pt idx="127">
                        <c:v>18355.084721615756</c:v>
                      </c:pt>
                      <c:pt idx="128">
                        <c:v>18354.013627416956</c:v>
                      </c:pt>
                      <c:pt idx="129">
                        <c:v>18361.771833662609</c:v>
                      </c:pt>
                      <c:pt idx="130">
                        <c:v>18362.619221163262</c:v>
                      </c:pt>
                      <c:pt idx="131">
                        <c:v>18369.306333210123</c:v>
                      </c:pt>
                      <c:pt idx="132">
                        <c:v>18571.275205991467</c:v>
                      </c:pt>
                      <c:pt idx="133">
                        <c:v>18571.275205991467</c:v>
                      </c:pt>
                      <c:pt idx="134">
                        <c:v>18577.962318038324</c:v>
                      </c:pt>
                      <c:pt idx="135">
                        <c:v>18577.962318038324</c:v>
                      </c:pt>
                      <c:pt idx="136">
                        <c:v>18578.80970553897</c:v>
                      </c:pt>
                      <c:pt idx="137">
                        <c:v>18578.80970553897</c:v>
                      </c:pt>
                      <c:pt idx="138">
                        <c:v>18585.496817585834</c:v>
                      </c:pt>
                      <c:pt idx="139">
                        <c:v>18585.496817585834</c:v>
                      </c:pt>
                      <c:pt idx="140">
                        <c:v>18571.275205991467</c:v>
                      </c:pt>
                      <c:pt idx="141">
                        <c:v>18577.962318038324</c:v>
                      </c:pt>
                      <c:pt idx="142">
                        <c:v>18578.80970553897</c:v>
                      </c:pt>
                      <c:pt idx="143">
                        <c:v>18585.496817585834</c:v>
                      </c:pt>
                      <c:pt idx="144">
                        <c:v>18939.331157339097</c:v>
                      </c:pt>
                      <c:pt idx="145">
                        <c:v>18946.018269385957</c:v>
                      </c:pt>
                      <c:pt idx="146">
                        <c:v>18946.865656886603</c:v>
                      </c:pt>
                      <c:pt idx="147">
                        <c:v>18954.623863132259</c:v>
                      </c:pt>
                      <c:pt idx="148">
                        <c:v>18953.552768933463</c:v>
                      </c:pt>
                      <c:pt idx="149">
                        <c:v>18939.331157339097</c:v>
                      </c:pt>
                      <c:pt idx="150">
                        <c:v>18961.310975179127</c:v>
                      </c:pt>
                      <c:pt idx="151">
                        <c:v>18962.158362679766</c:v>
                      </c:pt>
                      <c:pt idx="152">
                        <c:v>18946.018269385957</c:v>
                      </c:pt>
                      <c:pt idx="153">
                        <c:v>18946.865656886603</c:v>
                      </c:pt>
                      <c:pt idx="154">
                        <c:v>18968.84547472663</c:v>
                      </c:pt>
                      <c:pt idx="155">
                        <c:v>18954.623863132259</c:v>
                      </c:pt>
                      <c:pt idx="156">
                        <c:v>18953.552768933463</c:v>
                      </c:pt>
                      <c:pt idx="157">
                        <c:v>18961.310975179127</c:v>
                      </c:pt>
                      <c:pt idx="158">
                        <c:v>18962.158362679766</c:v>
                      </c:pt>
                      <c:pt idx="159">
                        <c:v>18968.84547472663</c:v>
                      </c:pt>
                      <c:pt idx="160">
                        <c:v>18939.331157339097</c:v>
                      </c:pt>
                      <c:pt idx="161">
                        <c:v>18946.018269385957</c:v>
                      </c:pt>
                      <c:pt idx="162">
                        <c:v>18946.865656886603</c:v>
                      </c:pt>
                      <c:pt idx="163">
                        <c:v>18954.623863132259</c:v>
                      </c:pt>
                      <c:pt idx="164">
                        <c:v>18953.552768933463</c:v>
                      </c:pt>
                      <c:pt idx="165">
                        <c:v>19051.007588548244</c:v>
                      </c:pt>
                      <c:pt idx="166">
                        <c:v>18961.310975179127</c:v>
                      </c:pt>
                      <c:pt idx="167">
                        <c:v>19057.694700595104</c:v>
                      </c:pt>
                      <c:pt idx="168">
                        <c:v>18962.158362679766</c:v>
                      </c:pt>
                      <c:pt idx="169">
                        <c:v>19058.54208809575</c:v>
                      </c:pt>
                      <c:pt idx="170">
                        <c:v>18968.84547472663</c:v>
                      </c:pt>
                      <c:pt idx="171">
                        <c:v>19066.30029434141</c:v>
                      </c:pt>
                      <c:pt idx="172">
                        <c:v>19065.22920014261</c:v>
                      </c:pt>
                      <c:pt idx="173">
                        <c:v>19051.007588548244</c:v>
                      </c:pt>
                      <c:pt idx="174">
                        <c:v>19072.987406388274</c:v>
                      </c:pt>
                      <c:pt idx="175">
                        <c:v>19073.834793888916</c:v>
                      </c:pt>
                      <c:pt idx="176">
                        <c:v>19057.694700595104</c:v>
                      </c:pt>
                      <c:pt idx="177">
                        <c:v>19058.54208809575</c:v>
                      </c:pt>
                      <c:pt idx="178">
                        <c:v>19080.521905935777</c:v>
                      </c:pt>
                      <c:pt idx="179">
                        <c:v>19066.30029434141</c:v>
                      </c:pt>
                      <c:pt idx="180">
                        <c:v>19065.22920014261</c:v>
                      </c:pt>
                      <c:pt idx="181">
                        <c:v>19072.987406388274</c:v>
                      </c:pt>
                      <c:pt idx="182">
                        <c:v>19073.834793888916</c:v>
                      </c:pt>
                      <c:pt idx="183">
                        <c:v>19080.521905935777</c:v>
                      </c:pt>
                      <c:pt idx="184">
                        <c:v>19051.007588548244</c:v>
                      </c:pt>
                      <c:pt idx="185">
                        <c:v>19057.694700595104</c:v>
                      </c:pt>
                      <c:pt idx="186">
                        <c:v>19058.54208809575</c:v>
                      </c:pt>
                      <c:pt idx="187">
                        <c:v>19066.30029434141</c:v>
                      </c:pt>
                      <c:pt idx="188">
                        <c:v>19065.22920014261</c:v>
                      </c:pt>
                      <c:pt idx="189">
                        <c:v>19072.987406388274</c:v>
                      </c:pt>
                      <c:pt idx="190">
                        <c:v>19073.834793888916</c:v>
                      </c:pt>
                      <c:pt idx="191">
                        <c:v>19080.521905935777</c:v>
                      </c:pt>
                      <c:pt idx="192">
                        <c:v>19170.814347507974</c:v>
                      </c:pt>
                      <c:pt idx="193">
                        <c:v>19170.814347507974</c:v>
                      </c:pt>
                      <c:pt idx="194">
                        <c:v>19177.501459554831</c:v>
                      </c:pt>
                      <c:pt idx="195">
                        <c:v>19178.348847055477</c:v>
                      </c:pt>
                      <c:pt idx="196">
                        <c:v>19178.348847055477</c:v>
                      </c:pt>
                      <c:pt idx="197">
                        <c:v>19185.035959102333</c:v>
                      </c:pt>
                      <c:pt idx="198">
                        <c:v>19170.814347507974</c:v>
                      </c:pt>
                      <c:pt idx="199">
                        <c:v>19177.501459554831</c:v>
                      </c:pt>
                      <c:pt idx="200">
                        <c:v>19178.348847055477</c:v>
                      </c:pt>
                      <c:pt idx="201">
                        <c:v>19209.634946881444</c:v>
                      </c:pt>
                      <c:pt idx="202">
                        <c:v>19185.035959102333</c:v>
                      </c:pt>
                      <c:pt idx="203">
                        <c:v>19216.322058928297</c:v>
                      </c:pt>
                      <c:pt idx="204">
                        <c:v>19217.169446428947</c:v>
                      </c:pt>
                      <c:pt idx="205">
                        <c:v>19224.927652674611</c:v>
                      </c:pt>
                      <c:pt idx="206">
                        <c:v>19223.856558475803</c:v>
                      </c:pt>
                      <c:pt idx="207">
                        <c:v>19209.634946881444</c:v>
                      </c:pt>
                      <c:pt idx="208">
                        <c:v>19231.614764721468</c:v>
                      </c:pt>
                      <c:pt idx="209">
                        <c:v>19232.462152222113</c:v>
                      </c:pt>
                      <c:pt idx="210">
                        <c:v>19216.322058928297</c:v>
                      </c:pt>
                      <c:pt idx="211">
                        <c:v>19177.501459554831</c:v>
                      </c:pt>
                      <c:pt idx="212">
                        <c:v>19217.169446428947</c:v>
                      </c:pt>
                      <c:pt idx="213">
                        <c:v>19239.149264268977</c:v>
                      </c:pt>
                      <c:pt idx="214">
                        <c:v>19224.927652674611</c:v>
                      </c:pt>
                      <c:pt idx="215">
                        <c:v>19223.856558475803</c:v>
                      </c:pt>
                      <c:pt idx="216">
                        <c:v>19185.035959102333</c:v>
                      </c:pt>
                      <c:pt idx="217">
                        <c:v>19282.490778717121</c:v>
                      </c:pt>
                      <c:pt idx="218">
                        <c:v>19231.614764721468</c:v>
                      </c:pt>
                      <c:pt idx="219">
                        <c:v>19289.177890763978</c:v>
                      </c:pt>
                      <c:pt idx="220">
                        <c:v>19232.462152222113</c:v>
                      </c:pt>
                      <c:pt idx="221">
                        <c:v>19290.025278264631</c:v>
                      </c:pt>
                      <c:pt idx="222">
                        <c:v>19239.149264268977</c:v>
                      </c:pt>
                      <c:pt idx="223">
                        <c:v>19209.634946881444</c:v>
                      </c:pt>
                      <c:pt idx="224">
                        <c:v>19296.712390311484</c:v>
                      </c:pt>
                      <c:pt idx="225">
                        <c:v>19282.490778717121</c:v>
                      </c:pt>
                      <c:pt idx="226">
                        <c:v>19216.322058928297</c:v>
                      </c:pt>
                      <c:pt idx="227">
                        <c:v>19289.177890763978</c:v>
                      </c:pt>
                      <c:pt idx="228">
                        <c:v>19217.169446428947</c:v>
                      </c:pt>
                      <c:pt idx="229">
                        <c:v>19290.025278264631</c:v>
                      </c:pt>
                      <c:pt idx="230">
                        <c:v>19224.927652674611</c:v>
                      </c:pt>
                      <c:pt idx="231">
                        <c:v>19223.856558475803</c:v>
                      </c:pt>
                      <c:pt idx="232">
                        <c:v>19296.712390311484</c:v>
                      </c:pt>
                      <c:pt idx="233">
                        <c:v>19231.614764721468</c:v>
                      </c:pt>
                      <c:pt idx="234">
                        <c:v>19232.462152222113</c:v>
                      </c:pt>
                      <c:pt idx="235">
                        <c:v>19239.149264268977</c:v>
                      </c:pt>
                      <c:pt idx="236">
                        <c:v>19282.490778717121</c:v>
                      </c:pt>
                      <c:pt idx="237">
                        <c:v>19289.177890763978</c:v>
                      </c:pt>
                      <c:pt idx="238">
                        <c:v>19290.025278264631</c:v>
                      </c:pt>
                      <c:pt idx="239">
                        <c:v>19296.712390311484</c:v>
                      </c:pt>
                      <c:pt idx="240">
                        <c:v>19441.118137050322</c:v>
                      </c:pt>
                      <c:pt idx="241">
                        <c:v>19447.805249097179</c:v>
                      </c:pt>
                      <c:pt idx="242">
                        <c:v>19448.652636597828</c:v>
                      </c:pt>
                      <c:pt idx="243">
                        <c:v>19455.339748644681</c:v>
                      </c:pt>
                      <c:pt idx="244">
                        <c:v>19441.118137050322</c:v>
                      </c:pt>
                      <c:pt idx="245">
                        <c:v>19447.805249097179</c:v>
                      </c:pt>
                      <c:pt idx="246">
                        <c:v>19448.652636597828</c:v>
                      </c:pt>
                      <c:pt idx="247">
                        <c:v>19455.339748644681</c:v>
                      </c:pt>
                      <c:pt idx="248">
                        <c:v>19475.832497936884</c:v>
                      </c:pt>
                      <c:pt idx="249">
                        <c:v>19475.832497936884</c:v>
                      </c:pt>
                      <c:pt idx="250">
                        <c:v>19441.118137050322</c:v>
                      </c:pt>
                      <c:pt idx="251">
                        <c:v>19482.519609983745</c:v>
                      </c:pt>
                      <c:pt idx="252">
                        <c:v>19482.519609983745</c:v>
                      </c:pt>
                      <c:pt idx="253">
                        <c:v>19447.805249097179</c:v>
                      </c:pt>
                      <c:pt idx="254">
                        <c:v>19483.366997484398</c:v>
                      </c:pt>
                      <c:pt idx="255">
                        <c:v>19491.125203730055</c:v>
                      </c:pt>
                      <c:pt idx="256">
                        <c:v>19483.366997484398</c:v>
                      </c:pt>
                      <c:pt idx="257">
                        <c:v>19448.652636597828</c:v>
                      </c:pt>
                      <c:pt idx="258">
                        <c:v>19490.054109531251</c:v>
                      </c:pt>
                      <c:pt idx="259">
                        <c:v>19491.125203730055</c:v>
                      </c:pt>
                      <c:pt idx="260">
                        <c:v>19497.812315776911</c:v>
                      </c:pt>
                      <c:pt idx="261">
                        <c:v>19490.054109531251</c:v>
                      </c:pt>
                      <c:pt idx="262">
                        <c:v>19455.339748644681</c:v>
                      </c:pt>
                      <c:pt idx="263">
                        <c:v>19497.812315776911</c:v>
                      </c:pt>
                      <c:pt idx="264">
                        <c:v>19498.659703277553</c:v>
                      </c:pt>
                      <c:pt idx="265">
                        <c:v>19498.659703277553</c:v>
                      </c:pt>
                      <c:pt idx="266">
                        <c:v>19505.346815324425</c:v>
                      </c:pt>
                      <c:pt idx="267">
                        <c:v>19505.346815324425</c:v>
                      </c:pt>
                      <c:pt idx="268">
                        <c:v>19475.832497936884</c:v>
                      </c:pt>
                      <c:pt idx="269">
                        <c:v>19482.519609983745</c:v>
                      </c:pt>
                      <c:pt idx="270">
                        <c:v>19483.366997484398</c:v>
                      </c:pt>
                      <c:pt idx="271">
                        <c:v>19491.125203730055</c:v>
                      </c:pt>
                      <c:pt idx="272">
                        <c:v>19490.054109531251</c:v>
                      </c:pt>
                      <c:pt idx="273">
                        <c:v>19497.812315776911</c:v>
                      </c:pt>
                      <c:pt idx="274">
                        <c:v>19498.659703277553</c:v>
                      </c:pt>
                      <c:pt idx="275">
                        <c:v>19505.346815324425</c:v>
                      </c:pt>
                      <c:pt idx="276">
                        <c:v>19707.315688105766</c:v>
                      </c:pt>
                      <c:pt idx="277">
                        <c:v>19707.315688105766</c:v>
                      </c:pt>
                      <c:pt idx="278">
                        <c:v>19714.002800152626</c:v>
                      </c:pt>
                      <c:pt idx="279">
                        <c:v>19714.002800152626</c:v>
                      </c:pt>
                      <c:pt idx="280">
                        <c:v>19714.850187653265</c:v>
                      </c:pt>
                      <c:pt idx="281">
                        <c:v>19714.850187653265</c:v>
                      </c:pt>
                      <c:pt idx="282">
                        <c:v>19721.537299700132</c:v>
                      </c:pt>
                      <c:pt idx="283">
                        <c:v>19721.537299700132</c:v>
                      </c:pt>
                      <c:pt idx="284">
                        <c:v>19707.315688105766</c:v>
                      </c:pt>
                      <c:pt idx="285">
                        <c:v>19714.002800152626</c:v>
                      </c:pt>
                      <c:pt idx="286">
                        <c:v>19714.850187653265</c:v>
                      </c:pt>
                      <c:pt idx="287">
                        <c:v>19721.537299700132</c:v>
                      </c:pt>
                      <c:pt idx="288">
                        <c:v>19827.220099162521</c:v>
                      </c:pt>
                      <c:pt idx="289">
                        <c:v>19833.907211209382</c:v>
                      </c:pt>
                      <c:pt idx="290">
                        <c:v>19834.754598710027</c:v>
                      </c:pt>
                      <c:pt idx="291">
                        <c:v>19842.512804955684</c:v>
                      </c:pt>
                      <c:pt idx="292">
                        <c:v>19841.441710756895</c:v>
                      </c:pt>
                      <c:pt idx="293">
                        <c:v>19827.220099162521</c:v>
                      </c:pt>
                      <c:pt idx="294">
                        <c:v>19849.199917002552</c:v>
                      </c:pt>
                      <c:pt idx="295">
                        <c:v>19850.04730450319</c:v>
                      </c:pt>
                      <c:pt idx="296">
                        <c:v>19833.907211209382</c:v>
                      </c:pt>
                      <c:pt idx="297">
                        <c:v>19834.754598710027</c:v>
                      </c:pt>
                      <c:pt idx="298">
                        <c:v>19856.734416550054</c:v>
                      </c:pt>
                      <c:pt idx="299">
                        <c:v>19842.512804955684</c:v>
                      </c:pt>
                      <c:pt idx="300">
                        <c:v>19841.441710756895</c:v>
                      </c:pt>
                      <c:pt idx="301">
                        <c:v>19849.199917002552</c:v>
                      </c:pt>
                      <c:pt idx="302">
                        <c:v>19850.04730450319</c:v>
                      </c:pt>
                      <c:pt idx="303">
                        <c:v>19856.734416550054</c:v>
                      </c:pt>
                      <c:pt idx="304">
                        <c:v>19827.220099162521</c:v>
                      </c:pt>
                      <c:pt idx="305">
                        <c:v>19833.907211209382</c:v>
                      </c:pt>
                      <c:pt idx="306">
                        <c:v>19834.754598710027</c:v>
                      </c:pt>
                      <c:pt idx="307">
                        <c:v>19842.512804955684</c:v>
                      </c:pt>
                      <c:pt idx="308">
                        <c:v>19841.441710756895</c:v>
                      </c:pt>
                      <c:pt idx="309">
                        <c:v>19849.199917002552</c:v>
                      </c:pt>
                      <c:pt idx="310">
                        <c:v>19850.04730450319</c:v>
                      </c:pt>
                      <c:pt idx="311">
                        <c:v>19856.734416550054</c:v>
                      </c:pt>
                      <c:pt idx="312">
                        <c:v>20058.703289331403</c:v>
                      </c:pt>
                      <c:pt idx="313">
                        <c:v>20065.390401378263</c:v>
                      </c:pt>
                      <c:pt idx="314">
                        <c:v>20066.237788878909</c:v>
                      </c:pt>
                      <c:pt idx="315">
                        <c:v>20123.127311806475</c:v>
                      </c:pt>
                      <c:pt idx="316">
                        <c:v>20072.924900925762</c:v>
                      </c:pt>
                      <c:pt idx="317">
                        <c:v>20058.703289331403</c:v>
                      </c:pt>
                      <c:pt idx="318">
                        <c:v>20065.390401378263</c:v>
                      </c:pt>
                      <c:pt idx="319">
                        <c:v>20138.420017599638</c:v>
                      </c:pt>
                      <c:pt idx="320">
                        <c:v>20066.237788878909</c:v>
                      </c:pt>
                      <c:pt idx="321">
                        <c:v>20138.420017599638</c:v>
                      </c:pt>
                      <c:pt idx="322">
                        <c:v>20129.814423853331</c:v>
                      </c:pt>
                      <c:pt idx="323">
                        <c:v>20072.924900925762</c:v>
                      </c:pt>
                      <c:pt idx="324">
                        <c:v>20130.661811353977</c:v>
                      </c:pt>
                      <c:pt idx="325">
                        <c:v>20137.348923400834</c:v>
                      </c:pt>
                      <c:pt idx="326">
                        <c:v>20123.127311806475</c:v>
                      </c:pt>
                      <c:pt idx="327">
                        <c:v>20145.107129646498</c:v>
                      </c:pt>
                      <c:pt idx="328">
                        <c:v>20145.954517147136</c:v>
                      </c:pt>
                      <c:pt idx="329">
                        <c:v>20129.814423853331</c:v>
                      </c:pt>
                      <c:pt idx="330">
                        <c:v>20058.703289331403</c:v>
                      </c:pt>
                      <c:pt idx="331">
                        <c:v>20130.661811353977</c:v>
                      </c:pt>
                      <c:pt idx="332">
                        <c:v>20152.641629194004</c:v>
                      </c:pt>
                      <c:pt idx="333">
                        <c:v>20065.390401378263</c:v>
                      </c:pt>
                      <c:pt idx="334">
                        <c:v>20138.420017599638</c:v>
                      </c:pt>
                      <c:pt idx="335">
                        <c:v>20137.348923400834</c:v>
                      </c:pt>
                      <c:pt idx="336">
                        <c:v>20066.237788878909</c:v>
                      </c:pt>
                      <c:pt idx="337">
                        <c:v>20145.107129646498</c:v>
                      </c:pt>
                      <c:pt idx="338">
                        <c:v>20072.924900925762</c:v>
                      </c:pt>
                      <c:pt idx="339">
                        <c:v>20145.954517147136</c:v>
                      </c:pt>
                      <c:pt idx="340">
                        <c:v>20152.641629194004</c:v>
                      </c:pt>
                      <c:pt idx="341">
                        <c:v>20123.127311806475</c:v>
                      </c:pt>
                      <c:pt idx="342">
                        <c:v>20129.814423853331</c:v>
                      </c:pt>
                      <c:pt idx="343">
                        <c:v>20130.661811353977</c:v>
                      </c:pt>
                      <c:pt idx="344">
                        <c:v>20137.348923400834</c:v>
                      </c:pt>
                      <c:pt idx="345">
                        <c:v>20145.107129646498</c:v>
                      </c:pt>
                      <c:pt idx="346">
                        <c:v>20145.954517147136</c:v>
                      </c:pt>
                      <c:pt idx="347">
                        <c:v>20152.641629194004</c:v>
                      </c:pt>
                      <c:pt idx="348">
                        <c:v>20354.610501975345</c:v>
                      </c:pt>
                      <c:pt idx="349">
                        <c:v>20354.610501975345</c:v>
                      </c:pt>
                      <c:pt idx="350">
                        <c:v>20361.297614022205</c:v>
                      </c:pt>
                      <c:pt idx="351">
                        <c:v>20361.297614022205</c:v>
                      </c:pt>
                      <c:pt idx="352">
                        <c:v>20362.145001522855</c:v>
                      </c:pt>
                      <c:pt idx="353">
                        <c:v>20362.145001522855</c:v>
                      </c:pt>
                      <c:pt idx="354">
                        <c:v>20368.832113569715</c:v>
                      </c:pt>
                      <c:pt idx="355">
                        <c:v>20368.832113569715</c:v>
                      </c:pt>
                      <c:pt idx="356">
                        <c:v>20354.610501975345</c:v>
                      </c:pt>
                      <c:pt idx="357">
                        <c:v>20361.297614022205</c:v>
                      </c:pt>
                      <c:pt idx="358">
                        <c:v>20362.145001522855</c:v>
                      </c:pt>
                      <c:pt idx="359">
                        <c:v>20393.431101348819</c:v>
                      </c:pt>
                      <c:pt idx="360">
                        <c:v>20368.832113569715</c:v>
                      </c:pt>
                      <c:pt idx="361">
                        <c:v>20400.118213395679</c:v>
                      </c:pt>
                      <c:pt idx="362">
                        <c:v>20400.965600896314</c:v>
                      </c:pt>
                      <c:pt idx="363">
                        <c:v>20408.723807141985</c:v>
                      </c:pt>
                      <c:pt idx="364">
                        <c:v>20407.652712943182</c:v>
                      </c:pt>
                      <c:pt idx="365">
                        <c:v>20393.431101348819</c:v>
                      </c:pt>
                      <c:pt idx="366">
                        <c:v>20415.410919188842</c:v>
                      </c:pt>
                      <c:pt idx="367">
                        <c:v>20416.258306689484</c:v>
                      </c:pt>
                      <c:pt idx="368">
                        <c:v>20400.118213395679</c:v>
                      </c:pt>
                      <c:pt idx="369">
                        <c:v>20400.965600896314</c:v>
                      </c:pt>
                      <c:pt idx="370">
                        <c:v>20422.945418736352</c:v>
                      </c:pt>
                      <c:pt idx="371">
                        <c:v>20408.723807141985</c:v>
                      </c:pt>
                      <c:pt idx="372">
                        <c:v>20407.652712943182</c:v>
                      </c:pt>
                      <c:pt idx="373">
                        <c:v>20415.410919188842</c:v>
                      </c:pt>
                      <c:pt idx="374">
                        <c:v>20416.258306689484</c:v>
                      </c:pt>
                      <c:pt idx="375">
                        <c:v>20422.945418736352</c:v>
                      </c:pt>
                      <c:pt idx="376">
                        <c:v>20393.431101348819</c:v>
                      </c:pt>
                      <c:pt idx="377">
                        <c:v>20400.118213395679</c:v>
                      </c:pt>
                      <c:pt idx="378">
                        <c:v>20400.965600896314</c:v>
                      </c:pt>
                      <c:pt idx="379">
                        <c:v>20408.723807141985</c:v>
                      </c:pt>
                      <c:pt idx="380">
                        <c:v>20407.652712943182</c:v>
                      </c:pt>
                      <c:pt idx="381">
                        <c:v>20415.410919188842</c:v>
                      </c:pt>
                      <c:pt idx="382">
                        <c:v>20416.258306689484</c:v>
                      </c:pt>
                      <c:pt idx="383">
                        <c:v>20422.945418736352</c:v>
                      </c:pt>
                      <c:pt idx="384">
                        <c:v>20624.914291517693</c:v>
                      </c:pt>
                      <c:pt idx="385">
                        <c:v>20538.435671888179</c:v>
                      </c:pt>
                      <c:pt idx="386">
                        <c:v>20538.435671888179</c:v>
                      </c:pt>
                      <c:pt idx="387">
                        <c:v>20631.601403564549</c:v>
                      </c:pt>
                      <c:pt idx="388">
                        <c:v>20545.122783935043</c:v>
                      </c:pt>
                      <c:pt idx="389">
                        <c:v>20632.448791065199</c:v>
                      </c:pt>
                      <c:pt idx="390">
                        <c:v>20545.122783935043</c:v>
                      </c:pt>
                      <c:pt idx="391">
                        <c:v>20545.970171435689</c:v>
                      </c:pt>
                      <c:pt idx="392">
                        <c:v>20553.728377681342</c:v>
                      </c:pt>
                      <c:pt idx="393">
                        <c:v>20545.970171435689</c:v>
                      </c:pt>
                      <c:pt idx="394">
                        <c:v>20639.135903112063</c:v>
                      </c:pt>
                      <c:pt idx="395">
                        <c:v>20552.657283482546</c:v>
                      </c:pt>
                      <c:pt idx="396">
                        <c:v>20553.728377681342</c:v>
                      </c:pt>
                      <c:pt idx="397">
                        <c:v>20624.914291517693</c:v>
                      </c:pt>
                      <c:pt idx="398">
                        <c:v>20560.415489728206</c:v>
                      </c:pt>
                      <c:pt idx="399">
                        <c:v>20552.657283482546</c:v>
                      </c:pt>
                      <c:pt idx="400">
                        <c:v>20560.415489728206</c:v>
                      </c:pt>
                      <c:pt idx="401">
                        <c:v>20561.262877228848</c:v>
                      </c:pt>
                      <c:pt idx="402">
                        <c:v>20631.601403564549</c:v>
                      </c:pt>
                      <c:pt idx="403">
                        <c:v>20561.262877228848</c:v>
                      </c:pt>
                      <c:pt idx="404">
                        <c:v>20632.448791065199</c:v>
                      </c:pt>
                      <c:pt idx="405">
                        <c:v>20567.949989275712</c:v>
                      </c:pt>
                      <c:pt idx="406">
                        <c:v>20567.949989275712</c:v>
                      </c:pt>
                      <c:pt idx="407">
                        <c:v>20639.135903112063</c:v>
                      </c:pt>
                      <c:pt idx="408">
                        <c:v>20538.435671888179</c:v>
                      </c:pt>
                      <c:pt idx="409">
                        <c:v>20545.122783935043</c:v>
                      </c:pt>
                      <c:pt idx="410">
                        <c:v>20659.628652404259</c:v>
                      </c:pt>
                      <c:pt idx="411">
                        <c:v>20545.970171435689</c:v>
                      </c:pt>
                      <c:pt idx="412">
                        <c:v>20659.628652404259</c:v>
                      </c:pt>
                      <c:pt idx="413">
                        <c:v>20624.914291517693</c:v>
                      </c:pt>
                      <c:pt idx="414">
                        <c:v>20666.315764451119</c:v>
                      </c:pt>
                      <c:pt idx="415">
                        <c:v>20553.728377681342</c:v>
                      </c:pt>
                      <c:pt idx="416">
                        <c:v>20552.657283482546</c:v>
                      </c:pt>
                      <c:pt idx="417">
                        <c:v>20666.315764451119</c:v>
                      </c:pt>
                      <c:pt idx="418">
                        <c:v>20631.601403564549</c:v>
                      </c:pt>
                      <c:pt idx="419">
                        <c:v>20667.163151951761</c:v>
                      </c:pt>
                      <c:pt idx="420">
                        <c:v>20560.415489728206</c:v>
                      </c:pt>
                      <c:pt idx="421">
                        <c:v>20674.921358197425</c:v>
                      </c:pt>
                      <c:pt idx="422">
                        <c:v>20667.163151951761</c:v>
                      </c:pt>
                      <c:pt idx="423">
                        <c:v>20632.448791065199</c:v>
                      </c:pt>
                      <c:pt idx="424">
                        <c:v>20673.850263998625</c:v>
                      </c:pt>
                      <c:pt idx="425">
                        <c:v>20561.262877228848</c:v>
                      </c:pt>
                      <c:pt idx="426">
                        <c:v>20674.921358197425</c:v>
                      </c:pt>
                      <c:pt idx="427">
                        <c:v>20681.608470244282</c:v>
                      </c:pt>
                      <c:pt idx="428">
                        <c:v>20673.850263998625</c:v>
                      </c:pt>
                      <c:pt idx="429">
                        <c:v>20639.135903112063</c:v>
                      </c:pt>
                      <c:pt idx="430">
                        <c:v>20567.949989275712</c:v>
                      </c:pt>
                      <c:pt idx="431">
                        <c:v>20681.608470244282</c:v>
                      </c:pt>
                      <c:pt idx="432">
                        <c:v>20682.455857744928</c:v>
                      </c:pt>
                      <c:pt idx="433">
                        <c:v>20682.455857744928</c:v>
                      </c:pt>
                      <c:pt idx="434">
                        <c:v>20689.142969791792</c:v>
                      </c:pt>
                      <c:pt idx="435">
                        <c:v>20689.142969791792</c:v>
                      </c:pt>
                      <c:pt idx="436">
                        <c:v>20659.628652404259</c:v>
                      </c:pt>
                      <c:pt idx="437">
                        <c:v>20666.315764451119</c:v>
                      </c:pt>
                      <c:pt idx="438">
                        <c:v>20667.163151951761</c:v>
                      </c:pt>
                      <c:pt idx="439">
                        <c:v>20674.921358197425</c:v>
                      </c:pt>
                      <c:pt idx="440">
                        <c:v>20673.850263998625</c:v>
                      </c:pt>
                      <c:pt idx="441">
                        <c:v>20681.608470244282</c:v>
                      </c:pt>
                      <c:pt idx="442">
                        <c:v>20682.455857744928</c:v>
                      </c:pt>
                      <c:pt idx="443">
                        <c:v>20689.142969791792</c:v>
                      </c:pt>
                      <c:pt idx="444">
                        <c:v>20769.918862057057</c:v>
                      </c:pt>
                      <c:pt idx="445">
                        <c:v>20769.918862057057</c:v>
                      </c:pt>
                      <c:pt idx="446">
                        <c:v>20776.605974103913</c:v>
                      </c:pt>
                      <c:pt idx="447">
                        <c:v>20776.605974103913</c:v>
                      </c:pt>
                      <c:pt idx="448">
                        <c:v>20777.453361604556</c:v>
                      </c:pt>
                      <c:pt idx="449">
                        <c:v>20777.453361604556</c:v>
                      </c:pt>
                      <c:pt idx="450">
                        <c:v>20784.140473651423</c:v>
                      </c:pt>
                      <c:pt idx="451">
                        <c:v>20784.140473651423</c:v>
                      </c:pt>
                      <c:pt idx="452">
                        <c:v>20769.918862057057</c:v>
                      </c:pt>
                      <c:pt idx="453">
                        <c:v>20776.605974103913</c:v>
                      </c:pt>
                      <c:pt idx="454">
                        <c:v>20891.111842573137</c:v>
                      </c:pt>
                      <c:pt idx="455">
                        <c:v>20777.453361604556</c:v>
                      </c:pt>
                      <c:pt idx="456">
                        <c:v>20891.111842573137</c:v>
                      </c:pt>
                      <c:pt idx="457">
                        <c:v>20897.798954619993</c:v>
                      </c:pt>
                      <c:pt idx="458">
                        <c:v>20784.140473651423</c:v>
                      </c:pt>
                      <c:pt idx="459">
                        <c:v>20897.798954619993</c:v>
                      </c:pt>
                      <c:pt idx="460">
                        <c:v>20898.646342120643</c:v>
                      </c:pt>
                      <c:pt idx="461">
                        <c:v>20898.646342120643</c:v>
                      </c:pt>
                      <c:pt idx="462">
                        <c:v>20905.333454167507</c:v>
                      </c:pt>
                      <c:pt idx="463">
                        <c:v>20905.333454167507</c:v>
                      </c:pt>
                      <c:pt idx="464">
                        <c:v>20891.111842573137</c:v>
                      </c:pt>
                      <c:pt idx="465">
                        <c:v>20897.798954619993</c:v>
                      </c:pt>
                      <c:pt idx="466">
                        <c:v>20898.646342120643</c:v>
                      </c:pt>
                      <c:pt idx="467">
                        <c:v>20905.333454167507</c:v>
                      </c:pt>
                      <c:pt idx="468">
                        <c:v>21011.016253629892</c:v>
                      </c:pt>
                      <c:pt idx="469">
                        <c:v>21017.70336567676</c:v>
                      </c:pt>
                      <c:pt idx="470">
                        <c:v>21018.550753177402</c:v>
                      </c:pt>
                      <c:pt idx="471">
                        <c:v>21026.308959423066</c:v>
                      </c:pt>
                      <c:pt idx="472">
                        <c:v>21025.237865224266</c:v>
                      </c:pt>
                      <c:pt idx="473">
                        <c:v>21011.016253629892</c:v>
                      </c:pt>
                      <c:pt idx="474">
                        <c:v>21032.996071469923</c:v>
                      </c:pt>
                      <c:pt idx="475">
                        <c:v>21033.843458970565</c:v>
                      </c:pt>
                      <c:pt idx="476">
                        <c:v>21017.70336567676</c:v>
                      </c:pt>
                      <c:pt idx="477">
                        <c:v>21018.550753177402</c:v>
                      </c:pt>
                      <c:pt idx="478">
                        <c:v>21040.530571017429</c:v>
                      </c:pt>
                      <c:pt idx="479">
                        <c:v>21026.308959423066</c:v>
                      </c:pt>
                      <c:pt idx="480">
                        <c:v>21025.237865224266</c:v>
                      </c:pt>
                      <c:pt idx="481">
                        <c:v>21032.996071469923</c:v>
                      </c:pt>
                      <c:pt idx="482">
                        <c:v>21033.843458970565</c:v>
                      </c:pt>
                      <c:pt idx="483">
                        <c:v>21040.530571017429</c:v>
                      </c:pt>
                      <c:pt idx="484">
                        <c:v>21011.016253629892</c:v>
                      </c:pt>
                      <c:pt idx="485">
                        <c:v>21017.70336567676</c:v>
                      </c:pt>
                      <c:pt idx="486">
                        <c:v>21018.550753177402</c:v>
                      </c:pt>
                      <c:pt idx="487">
                        <c:v>21026.308959423066</c:v>
                      </c:pt>
                      <c:pt idx="488">
                        <c:v>21025.237865224266</c:v>
                      </c:pt>
                      <c:pt idx="489">
                        <c:v>21032.996071469923</c:v>
                      </c:pt>
                      <c:pt idx="490">
                        <c:v>21033.843458970565</c:v>
                      </c:pt>
                      <c:pt idx="491">
                        <c:v>21040.530571017429</c:v>
                      </c:pt>
                      <c:pt idx="492">
                        <c:v>21242.499443798773</c:v>
                      </c:pt>
                      <c:pt idx="493">
                        <c:v>21249.186555845634</c:v>
                      </c:pt>
                      <c:pt idx="494">
                        <c:v>21250.033943346276</c:v>
                      </c:pt>
                      <c:pt idx="495">
                        <c:v>21256.72105539314</c:v>
                      </c:pt>
                      <c:pt idx="496">
                        <c:v>21242.499443798773</c:v>
                      </c:pt>
                      <c:pt idx="497">
                        <c:v>21249.186555845634</c:v>
                      </c:pt>
                      <c:pt idx="498">
                        <c:v>21250.033943346276</c:v>
                      </c:pt>
                      <c:pt idx="499">
                        <c:v>21256.72105539314</c:v>
                      </c:pt>
                      <c:pt idx="500">
                        <c:v>21242.499443798773</c:v>
                      </c:pt>
                      <c:pt idx="501">
                        <c:v>21249.186555845634</c:v>
                      </c:pt>
                      <c:pt idx="502">
                        <c:v>21250.033943346276</c:v>
                      </c:pt>
                      <c:pt idx="503">
                        <c:v>21256.72105539314</c:v>
                      </c:pt>
                      <c:pt idx="504">
                        <c:v>21722.231826355553</c:v>
                      </c:pt>
                      <c:pt idx="505">
                        <c:v>21722.231826355553</c:v>
                      </c:pt>
                      <c:pt idx="506">
                        <c:v>21728.918938402414</c:v>
                      </c:pt>
                      <c:pt idx="507">
                        <c:v>21728.918938402414</c:v>
                      </c:pt>
                      <c:pt idx="508">
                        <c:v>21729.766325903063</c:v>
                      </c:pt>
                      <c:pt idx="509">
                        <c:v>21737.52453214872</c:v>
                      </c:pt>
                      <c:pt idx="510">
                        <c:v>21729.766325903063</c:v>
                      </c:pt>
                      <c:pt idx="511">
                        <c:v>21736.453437949916</c:v>
                      </c:pt>
                      <c:pt idx="512">
                        <c:v>21737.52453214872</c:v>
                      </c:pt>
                      <c:pt idx="513">
                        <c:v>21744.211644195588</c:v>
                      </c:pt>
                      <c:pt idx="514">
                        <c:v>21736.453437949916</c:v>
                      </c:pt>
                      <c:pt idx="515">
                        <c:v>21744.211644195588</c:v>
                      </c:pt>
                      <c:pt idx="516">
                        <c:v>21745.059031696226</c:v>
                      </c:pt>
                      <c:pt idx="517">
                        <c:v>21745.059031696226</c:v>
                      </c:pt>
                      <c:pt idx="518">
                        <c:v>21751.74614374309</c:v>
                      </c:pt>
                      <c:pt idx="519">
                        <c:v>21751.74614374309</c:v>
                      </c:pt>
                      <c:pt idx="520">
                        <c:v>21722.231826355553</c:v>
                      </c:pt>
                      <c:pt idx="521">
                        <c:v>21728.918938402414</c:v>
                      </c:pt>
                      <c:pt idx="522">
                        <c:v>21729.766325903063</c:v>
                      </c:pt>
                      <c:pt idx="523">
                        <c:v>21737.52453214872</c:v>
                      </c:pt>
                      <c:pt idx="524">
                        <c:v>21736.453437949916</c:v>
                      </c:pt>
                      <c:pt idx="525">
                        <c:v>21744.211644195588</c:v>
                      </c:pt>
                      <c:pt idx="526">
                        <c:v>21745.059031696226</c:v>
                      </c:pt>
                      <c:pt idx="527">
                        <c:v>21751.74614374309</c:v>
                      </c:pt>
                      <c:pt idx="528">
                        <c:v>21953.715016524431</c:v>
                      </c:pt>
                      <c:pt idx="529">
                        <c:v>21953.715016524431</c:v>
                      </c:pt>
                      <c:pt idx="530">
                        <c:v>21960.402128571292</c:v>
                      </c:pt>
                      <c:pt idx="531">
                        <c:v>21960.402128571292</c:v>
                      </c:pt>
                      <c:pt idx="532">
                        <c:v>21961.249516071937</c:v>
                      </c:pt>
                      <c:pt idx="533">
                        <c:v>21961.249516071937</c:v>
                      </c:pt>
                      <c:pt idx="534">
                        <c:v>21967.936628118801</c:v>
                      </c:pt>
                      <c:pt idx="535">
                        <c:v>21967.936628118801</c:v>
                      </c:pt>
                      <c:pt idx="536">
                        <c:v>21953.715016524431</c:v>
                      </c:pt>
                      <c:pt idx="537">
                        <c:v>21960.402128571292</c:v>
                      </c:pt>
                      <c:pt idx="538">
                        <c:v>21961.249516071937</c:v>
                      </c:pt>
                      <c:pt idx="539">
                        <c:v>21967.936628118801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7EB-494B-B638-714CFF39CB7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0.99916123090808451</c:v>
                      </c:pt>
                      <c:pt idx="2">
                        <c:v>0.99858727783402945</c:v>
                      </c:pt>
                      <c:pt idx="3">
                        <c:v>0.99776991205403598</c:v>
                      </c:pt>
                      <c:pt idx="4">
                        <c:v>0.99747513269933497</c:v>
                      </c:pt>
                      <c:pt idx="5">
                        <c:v>0.99668390146240826</c:v>
                      </c:pt>
                      <c:pt idx="6">
                        <c:v>0.99663855132578205</c:v>
                      </c:pt>
                      <c:pt idx="7">
                        <c:v>0.996085378519461</c:v>
                      </c:pt>
                      <c:pt idx="8">
                        <c:v>0.99587184170680487</c:v>
                      </c:pt>
                      <c:pt idx="9">
                        <c:v>0.99527118530447412</c:v>
                      </c:pt>
                      <c:pt idx="10">
                        <c:v>0.99525422929086482</c:v>
                      </c:pt>
                      <c:pt idx="11">
                        <c:v>0.99446096619786728</c:v>
                      </c:pt>
                      <c:pt idx="12">
                        <c:v>0.99419474473957525</c:v>
                      </c:pt>
                      <c:pt idx="13">
                        <c:v>0.99336928815135095</c:v>
                      </c:pt>
                      <c:pt idx="14">
                        <c:v>0.99278752447420793</c:v>
                      </c:pt>
                      <c:pt idx="15">
                        <c:v>0.99207524653761758</c:v>
                      </c:pt>
                      <c:pt idx="16">
                        <c:v>0.99196514527980351</c:v>
                      </c:pt>
                      <c:pt idx="17">
                        <c:v>0.99071113959110613</c:v>
                      </c:pt>
                      <c:pt idx="18">
                        <c:v>0.98955780328274967</c:v>
                      </c:pt>
                      <c:pt idx="19">
                        <c:v>0.9888524508346298</c:v>
                      </c:pt>
                      <c:pt idx="20">
                        <c:v>0.98819019394957563</c:v>
                      </c:pt>
                      <c:pt idx="21">
                        <c:v>0.98746529829726626</c:v>
                      </c:pt>
                      <c:pt idx="22">
                        <c:v>0.98633147252985909</c:v>
                      </c:pt>
                      <c:pt idx="23">
                        <c:v>0.98494575012817864</c:v>
                      </c:pt>
                      <c:pt idx="24">
                        <c:v>0.95148789775025133</c:v>
                      </c:pt>
                      <c:pt idx="25">
                        <c:v>0.95068285163716038</c:v>
                      </c:pt>
                      <c:pt idx="26">
                        <c:v>0.95007519587939693</c:v>
                      </c:pt>
                      <c:pt idx="27">
                        <c:v>0.94927014615149063</c:v>
                      </c:pt>
                      <c:pt idx="28">
                        <c:v>0.94902450880484779</c:v>
                      </c:pt>
                      <c:pt idx="29">
                        <c:v>0.94821710329827114</c:v>
                      </c:pt>
                      <c:pt idx="30">
                        <c:v>0.94761184847269753</c:v>
                      </c:pt>
                      <c:pt idx="31">
                        <c:v>0.94680450454501563</c:v>
                      </c:pt>
                      <c:pt idx="32">
                        <c:v>0.94388457599383846</c:v>
                      </c:pt>
                      <c:pt idx="33">
                        <c:v>0.94384225616070649</c:v>
                      </c:pt>
                      <c:pt idx="34">
                        <c:v>0.94308022499733823</c:v>
                      </c:pt>
                      <c:pt idx="35">
                        <c:v>0.94243049431333614</c:v>
                      </c:pt>
                      <c:pt idx="36">
                        <c:v>0.94142301091892977</c:v>
                      </c:pt>
                      <c:pt idx="37">
                        <c:v>0.94136098867273799</c:v>
                      </c:pt>
                      <c:pt idx="38">
                        <c:v>0.9406165602242762</c:v>
                      </c:pt>
                      <c:pt idx="39">
                        <c:v>0.94056862163064292</c:v>
                      </c:pt>
                      <c:pt idx="40">
                        <c:v>0.93994967051062128</c:v>
                      </c:pt>
                      <c:pt idx="41">
                        <c:v>0.93976418763510128</c:v>
                      </c:pt>
                      <c:pt idx="42">
                        <c:v>0.93888331812396608</c:v>
                      </c:pt>
                      <c:pt idx="43">
                        <c:v>0.93810696827104045</c:v>
                      </c:pt>
                      <c:pt idx="44">
                        <c:v>0.93730055619756847</c:v>
                      </c:pt>
                      <c:pt idx="45">
                        <c:v>0.93641332778417707</c:v>
                      </c:pt>
                      <c:pt idx="46">
                        <c:v>0.93624946920641017</c:v>
                      </c:pt>
                      <c:pt idx="47">
                        <c:v>0.93556738745330292</c:v>
                      </c:pt>
                      <c:pt idx="48">
                        <c:v>0.93443261883914863</c:v>
                      </c:pt>
                      <c:pt idx="49">
                        <c:v>0.93377157011145295</c:v>
                      </c:pt>
                      <c:pt idx="50">
                        <c:v>0.93309775716900434</c:v>
                      </c:pt>
                      <c:pt idx="51">
                        <c:v>0.93293457238608002</c:v>
                      </c:pt>
                      <c:pt idx="52">
                        <c:v>0.9319543857705388</c:v>
                      </c:pt>
                      <c:pt idx="53">
                        <c:v>0.93111780584654535</c:v>
                      </c:pt>
                      <c:pt idx="54">
                        <c:v>0.9304573898157612</c:v>
                      </c:pt>
                      <c:pt idx="55">
                        <c:v>0.92864028563013268</c:v>
                      </c:pt>
                      <c:pt idx="56">
                        <c:v>0.927254392237159</c:v>
                      </c:pt>
                      <c:pt idx="57">
                        <c:v>0.92476654025781668</c:v>
                      </c:pt>
                      <c:pt idx="58">
                        <c:v>0.92394290069410112</c:v>
                      </c:pt>
                      <c:pt idx="59">
                        <c:v>0.92145604419476901</c:v>
                      </c:pt>
                      <c:pt idx="60">
                        <c:v>0.89537358372520393</c:v>
                      </c:pt>
                      <c:pt idx="61">
                        <c:v>0.89456893505877477</c:v>
                      </c:pt>
                      <c:pt idx="62">
                        <c:v>0.89396091588318827</c:v>
                      </c:pt>
                      <c:pt idx="63">
                        <c:v>0.89315625320206593</c:v>
                      </c:pt>
                      <c:pt idx="64">
                        <c:v>0.89291208223349783</c:v>
                      </c:pt>
                      <c:pt idx="65">
                        <c:v>0.89210633667824413</c:v>
                      </c:pt>
                      <c:pt idx="66">
                        <c:v>0.89149939399859324</c:v>
                      </c:pt>
                      <c:pt idx="67">
                        <c:v>0.89069365068204476</c:v>
                      </c:pt>
                      <c:pt idx="68">
                        <c:v>0.88775124037423769</c:v>
                      </c:pt>
                      <c:pt idx="69">
                        <c:v>0.88633869926267483</c:v>
                      </c:pt>
                      <c:pt idx="70">
                        <c:v>0.88528051006085806</c:v>
                      </c:pt>
                      <c:pt idx="71">
                        <c:v>0.88387061551908908</c:v>
                      </c:pt>
                      <c:pt idx="72">
                        <c:v>0.88386807418883562</c:v>
                      </c:pt>
                      <c:pt idx="73">
                        <c:v>0.88245795035587205</c:v>
                      </c:pt>
                      <c:pt idx="74">
                        <c:v>0.88140382966645447</c:v>
                      </c:pt>
                      <c:pt idx="75">
                        <c:v>0.88055459994011553</c:v>
                      </c:pt>
                      <c:pt idx="76">
                        <c:v>0.87999121468537767</c:v>
                      </c:pt>
                      <c:pt idx="77">
                        <c:v>0.87943041874854888</c:v>
                      </c:pt>
                      <c:pt idx="78">
                        <c:v>0.87914193431150556</c:v>
                      </c:pt>
                      <c:pt idx="79">
                        <c:v>0.8780879039922137</c:v>
                      </c:pt>
                      <c:pt idx="80">
                        <c:v>0.87801791261019424</c:v>
                      </c:pt>
                      <c:pt idx="81">
                        <c:v>0.87695906244504374</c:v>
                      </c:pt>
                      <c:pt idx="82">
                        <c:v>0.87667528550826457</c:v>
                      </c:pt>
                      <c:pt idx="83">
                        <c:v>0.87611469633733741</c:v>
                      </c:pt>
                      <c:pt idx="84">
                        <c:v>0.87554666170003059</c:v>
                      </c:pt>
                      <c:pt idx="85">
                        <c:v>0.87470218072484507</c:v>
                      </c:pt>
                      <c:pt idx="86">
                        <c:v>0.87364356059094295</c:v>
                      </c:pt>
                      <c:pt idx="87">
                        <c:v>0.87228539515206283</c:v>
                      </c:pt>
                      <c:pt idx="88">
                        <c:v>0.87223114479235064</c:v>
                      </c:pt>
                      <c:pt idx="89">
                        <c:v>0.87087339840496125</c:v>
                      </c:pt>
                      <c:pt idx="90">
                        <c:v>0.86980796814133554</c:v>
                      </c:pt>
                      <c:pt idx="91">
                        <c:v>0.86897074474122094</c:v>
                      </c:pt>
                      <c:pt idx="92">
                        <c:v>0.86839613977056673</c:v>
                      </c:pt>
                      <c:pt idx="93">
                        <c:v>0.86755871283819275</c:v>
                      </c:pt>
                      <c:pt idx="94">
                        <c:v>0.86649368847985619</c:v>
                      </c:pt>
                      <c:pt idx="95">
                        <c:v>0.86508181711497101</c:v>
                      </c:pt>
                      <c:pt idx="96">
                        <c:v>0.83536091227347598</c:v>
                      </c:pt>
                      <c:pt idx="97">
                        <c:v>0.8339482443691274</c:v>
                      </c:pt>
                      <c:pt idx="98">
                        <c:v>0.83289550925466849</c:v>
                      </c:pt>
                      <c:pt idx="99">
                        <c:v>0.83148285666600896</c:v>
                      </c:pt>
                      <c:pt idx="100">
                        <c:v>0.83092499654213825</c:v>
                      </c:pt>
                      <c:pt idx="101">
                        <c:v>0.82951238629490764</c:v>
                      </c:pt>
                      <c:pt idx="102">
                        <c:v>0.82845642972958711</c:v>
                      </c:pt>
                      <c:pt idx="103">
                        <c:v>0.82704386598664481</c:v>
                      </c:pt>
                      <c:pt idx="104">
                        <c:v>0.82379339685371333</c:v>
                      </c:pt>
                      <c:pt idx="105">
                        <c:v>0.82238102561757032</c:v>
                      </c:pt>
                      <c:pt idx="106">
                        <c:v>0.82132045157512445</c:v>
                      </c:pt>
                      <c:pt idx="107">
                        <c:v>0.81990816668142219</c:v>
                      </c:pt>
                      <c:pt idx="108">
                        <c:v>0.80684151453929231</c:v>
                      </c:pt>
                      <c:pt idx="109">
                        <c:v>0.80599917993278414</c:v>
                      </c:pt>
                      <c:pt idx="110">
                        <c:v>0.80542887112902695</c:v>
                      </c:pt>
                      <c:pt idx="111">
                        <c:v>0.80458654621702075</c:v>
                      </c:pt>
                      <c:pt idx="112">
                        <c:v>0.80437446515965161</c:v>
                      </c:pt>
                      <c:pt idx="113">
                        <c:v>0.80353163973207642</c:v>
                      </c:pt>
                      <c:pt idx="114">
                        <c:v>0.80352553677398275</c:v>
                      </c:pt>
                      <c:pt idx="115">
                        <c:v>0.80296184623403632</c:v>
                      </c:pt>
                      <c:pt idx="116">
                        <c:v>0.80268321686931798</c:v>
                      </c:pt>
                      <c:pt idx="117">
                        <c:v>0.80211903494135672</c:v>
                      </c:pt>
                      <c:pt idx="118">
                        <c:v>0.80211289329459501</c:v>
                      </c:pt>
                      <c:pt idx="119">
                        <c:v>0.8012705825864771</c:v>
                      </c:pt>
                      <c:pt idx="120">
                        <c:v>0.8010585302900517</c:v>
                      </c:pt>
                      <c:pt idx="121">
                        <c:v>0.8002157301145808</c:v>
                      </c:pt>
                      <c:pt idx="122">
                        <c:v>0.79964591008087005</c:v>
                      </c:pt>
                      <c:pt idx="123">
                        <c:v>0.79887240064983522</c:v>
                      </c:pt>
                      <c:pt idx="124">
                        <c:v>0.79880312341464887</c:v>
                      </c:pt>
                      <c:pt idx="125">
                        <c:v>0.79745992683060507</c:v>
                      </c:pt>
                      <c:pt idx="126">
                        <c:v>0.79640108289309919</c:v>
                      </c:pt>
                      <c:pt idx="127">
                        <c:v>0.79555674691081368</c:v>
                      </c:pt>
                      <c:pt idx="128">
                        <c:v>0.79498867090812164</c:v>
                      </c:pt>
                      <c:pt idx="129">
                        <c:v>0.79414426611175859</c:v>
                      </c:pt>
                      <c:pt idx="130">
                        <c:v>0.79308556097205163</c:v>
                      </c:pt>
                      <c:pt idx="131">
                        <c:v>0.79167313980455278</c:v>
                      </c:pt>
                      <c:pt idx="132">
                        <c:v>0.75833289196783826</c:v>
                      </c:pt>
                      <c:pt idx="133">
                        <c:v>0.75749084621857943</c:v>
                      </c:pt>
                      <c:pt idx="134">
                        <c:v>0.75692025103547234</c:v>
                      </c:pt>
                      <c:pt idx="135">
                        <c:v>0.75607820785998314</c:v>
                      </c:pt>
                      <c:pt idx="136">
                        <c:v>0.75586656863357282</c:v>
                      </c:pt>
                      <c:pt idx="137">
                        <c:v>0.75502415701189796</c:v>
                      </c:pt>
                      <c:pt idx="138">
                        <c:v>0.75445393560277152</c:v>
                      </c:pt>
                      <c:pt idx="139">
                        <c:v>0.75361152963488587</c:v>
                      </c:pt>
                      <c:pt idx="140">
                        <c:v>0.75036871302519181</c:v>
                      </c:pt>
                      <c:pt idx="141">
                        <c:v>0.74895615078719302</c:v>
                      </c:pt>
                      <c:pt idx="142">
                        <c:v>0.7478991860782721</c:v>
                      </c:pt>
                      <c:pt idx="143">
                        <c:v>0.74648665841363859</c:v>
                      </c:pt>
                      <c:pt idx="144">
                        <c:v>0.66342990696701476</c:v>
                      </c:pt>
                      <c:pt idx="145">
                        <c:v>0.66201739701271822</c:v>
                      </c:pt>
                      <c:pt idx="146">
                        <c:v>0.66095981398760584</c:v>
                      </c:pt>
                      <c:pt idx="147">
                        <c:v>0.66011418478648798</c:v>
                      </c:pt>
                      <c:pt idx="148">
                        <c:v>0.65954733336810734</c:v>
                      </c:pt>
                      <c:pt idx="149">
                        <c:v>0.65887883576940731</c:v>
                      </c:pt>
                      <c:pt idx="150">
                        <c:v>0.65870167119451573</c:v>
                      </c:pt>
                      <c:pt idx="151">
                        <c:v>0.65764415562063738</c:v>
                      </c:pt>
                      <c:pt idx="152">
                        <c:v>0.65746640489854358</c:v>
                      </c:pt>
                      <c:pt idx="153">
                        <c:v>0.65640796706111826</c:v>
                      </c:pt>
                      <c:pt idx="154">
                        <c:v>0.65623167052111286</c:v>
                      </c:pt>
                      <c:pt idx="155">
                        <c:v>0.65556328391595031</c:v>
                      </c:pt>
                      <c:pt idx="156">
                        <c:v>0.65499557358184846</c:v>
                      </c:pt>
                      <c:pt idx="157">
                        <c:v>0.65415084727788164</c:v>
                      </c:pt>
                      <c:pt idx="158">
                        <c:v>0.6530924983260713</c:v>
                      </c:pt>
                      <c:pt idx="159">
                        <c:v>0.65168009816311079</c:v>
                      </c:pt>
                      <c:pt idx="160">
                        <c:v>0.65085077172786188</c:v>
                      </c:pt>
                      <c:pt idx="161">
                        <c:v>0.64943852863294604</c:v>
                      </c:pt>
                      <c:pt idx="162">
                        <c:v>0.64837878218285627</c:v>
                      </c:pt>
                      <c:pt idx="163">
                        <c:v>0.64753563581716878</c:v>
                      </c:pt>
                      <c:pt idx="164">
                        <c:v>0.64696658953546604</c:v>
                      </c:pt>
                      <c:pt idx="165">
                        <c:v>0.64693941902482055</c:v>
                      </c:pt>
                      <c:pt idx="166">
                        <c:v>0.64612338275993308</c:v>
                      </c:pt>
                      <c:pt idx="167">
                        <c:v>0.64552682715157261</c:v>
                      </c:pt>
                      <c:pt idx="168">
                        <c:v>0.64506376072801253</c:v>
                      </c:pt>
                      <c:pt idx="169">
                        <c:v>0.64447082491350216</c:v>
                      </c:pt>
                      <c:pt idx="170">
                        <c:v>0.64365155711055599</c:v>
                      </c:pt>
                      <c:pt idx="171">
                        <c:v>0.64362353209349321</c:v>
                      </c:pt>
                      <c:pt idx="172">
                        <c:v>0.643058245303473</c:v>
                      </c:pt>
                      <c:pt idx="173">
                        <c:v>0.6424272444260497</c:v>
                      </c:pt>
                      <c:pt idx="174">
                        <c:v>0.64221093973471</c:v>
                      </c:pt>
                      <c:pt idx="175">
                        <c:v>0.64115496199220323</c:v>
                      </c:pt>
                      <c:pt idx="176">
                        <c:v>0.64101468820886309</c:v>
                      </c:pt>
                      <c:pt idx="177">
                        <c:v>0.63995786858801307</c:v>
                      </c:pt>
                      <c:pt idx="178">
                        <c:v>0.63974238127608385</c:v>
                      </c:pt>
                      <c:pt idx="179">
                        <c:v>0.63911142730373527</c:v>
                      </c:pt>
                      <c:pt idx="180">
                        <c:v>0.63854533278693226</c:v>
                      </c:pt>
                      <c:pt idx="181">
                        <c:v>0.63769886905359208</c:v>
                      </c:pt>
                      <c:pt idx="182">
                        <c:v>0.63664209497981494</c:v>
                      </c:pt>
                      <c:pt idx="183">
                        <c:v>0.63522955644471069</c:v>
                      </c:pt>
                      <c:pt idx="184">
                        <c:v>0.63470302212508112</c:v>
                      </c:pt>
                      <c:pt idx="185">
                        <c:v>0.63329057274664369</c:v>
                      </c:pt>
                      <c:pt idx="186">
                        <c:v>0.63223253422579573</c:v>
                      </c:pt>
                      <c:pt idx="187">
                        <c:v>0.63138743393328789</c:v>
                      </c:pt>
                      <c:pt idx="188">
                        <c:v>0.63082011821989326</c:v>
                      </c:pt>
                      <c:pt idx="189">
                        <c:v>0.6299749794377838</c:v>
                      </c:pt>
                      <c:pt idx="190">
                        <c:v>0.62891702058904331</c:v>
                      </c:pt>
                      <c:pt idx="191">
                        <c:v>0.62750459866209884</c:v>
                      </c:pt>
                      <c:pt idx="192">
                        <c:v>0.61852439007724325</c:v>
                      </c:pt>
                      <c:pt idx="193">
                        <c:v>0.61761089804112357</c:v>
                      </c:pt>
                      <c:pt idx="194">
                        <c:v>0.61711180556745671</c:v>
                      </c:pt>
                      <c:pt idx="195">
                        <c:v>0.61605563140165942</c:v>
                      </c:pt>
                      <c:pt idx="196">
                        <c:v>0.61514201300731386</c:v>
                      </c:pt>
                      <c:pt idx="197">
                        <c:v>0.61104388085288608</c:v>
                      </c:pt>
                      <c:pt idx="198">
                        <c:v>0.60988901758187819</c:v>
                      </c:pt>
                      <c:pt idx="199">
                        <c:v>0.60896440473383517</c:v>
                      </c:pt>
                      <c:pt idx="200">
                        <c:v>0.60741921249609376</c:v>
                      </c:pt>
                      <c:pt idx="201">
                        <c:v>0.60732619184568681</c:v>
                      </c:pt>
                      <c:pt idx="202">
                        <c:v>0.60649467456382089</c:v>
                      </c:pt>
                      <c:pt idx="203">
                        <c:v>0.60591362289746931</c:v>
                      </c:pt>
                      <c:pt idx="204">
                        <c:v>0.60485712558425564</c:v>
                      </c:pt>
                      <c:pt idx="205">
                        <c:v>0.6040103489012405</c:v>
                      </c:pt>
                      <c:pt idx="206">
                        <c:v>0.60344457127562956</c:v>
                      </c:pt>
                      <c:pt idx="207">
                        <c:v>0.6027778920343605</c:v>
                      </c:pt>
                      <c:pt idx="208">
                        <c:v>0.60259777857746721</c:v>
                      </c:pt>
                      <c:pt idx="209">
                        <c:v>0.60154131377536346</c:v>
                      </c:pt>
                      <c:pt idx="210">
                        <c:v>0.60136536482956815</c:v>
                      </c:pt>
                      <c:pt idx="211">
                        <c:v>0.60094211732590086</c:v>
                      </c:pt>
                      <c:pt idx="212">
                        <c:v>0.60030833558831187</c:v>
                      </c:pt>
                      <c:pt idx="213">
                        <c:v>0.60012875749057948</c:v>
                      </c:pt>
                      <c:pt idx="214">
                        <c:v>0.59946213750954735</c:v>
                      </c:pt>
                      <c:pt idx="215">
                        <c:v>0.59889583017543935</c:v>
                      </c:pt>
                      <c:pt idx="216">
                        <c:v>0.59847169875293771</c:v>
                      </c:pt>
                      <c:pt idx="217">
                        <c:v>0.59843292976993789</c:v>
                      </c:pt>
                      <c:pt idx="218">
                        <c:v>0.59804960743495816</c:v>
                      </c:pt>
                      <c:pt idx="219">
                        <c:v>0.59702033614531458</c:v>
                      </c:pt>
                      <c:pt idx="220">
                        <c:v>0.5969926293337835</c:v>
                      </c:pt>
                      <c:pt idx="221">
                        <c:v>0.59596465082079031</c:v>
                      </c:pt>
                      <c:pt idx="222">
                        <c:v>0.59558012040698016</c:v>
                      </c:pt>
                      <c:pt idx="223">
                        <c:v>0.59475644233669722</c:v>
                      </c:pt>
                      <c:pt idx="224">
                        <c:v>0.59455205994661564</c:v>
                      </c:pt>
                      <c:pt idx="225">
                        <c:v>0.59392170403080913</c:v>
                      </c:pt>
                      <c:pt idx="226">
                        <c:v>0.59334403170877492</c:v>
                      </c:pt>
                      <c:pt idx="227">
                        <c:v>0.59250912210015028</c:v>
                      </c:pt>
                      <c:pt idx="228">
                        <c:v>0.59228623463114349</c:v>
                      </c:pt>
                      <c:pt idx="229">
                        <c:v>0.59145290136026718</c:v>
                      </c:pt>
                      <c:pt idx="230">
                        <c:v>0.5914409465075614</c:v>
                      </c:pt>
                      <c:pt idx="231">
                        <c:v>0.59087385778624413</c:v>
                      </c:pt>
                      <c:pt idx="232">
                        <c:v>0.59004032942225249</c:v>
                      </c:pt>
                      <c:pt idx="233">
                        <c:v>0.59002853012645406</c:v>
                      </c:pt>
                      <c:pt idx="234">
                        <c:v>0.58897081583190769</c:v>
                      </c:pt>
                      <c:pt idx="235">
                        <c:v>0.58755843253918993</c:v>
                      </c:pt>
                      <c:pt idx="236">
                        <c:v>0.58620056355626105</c:v>
                      </c:pt>
                      <c:pt idx="237">
                        <c:v>0.58478804256130179</c:v>
                      </c:pt>
                      <c:pt idx="238">
                        <c:v>0.58373106388420859</c:v>
                      </c:pt>
                      <c:pt idx="239">
                        <c:v>0.58231856470264154</c:v>
                      </c:pt>
                      <c:pt idx="240">
                        <c:v>0.55882035963491861</c:v>
                      </c:pt>
                      <c:pt idx="241">
                        <c:v>0.55740777512573914</c:v>
                      </c:pt>
                      <c:pt idx="242">
                        <c:v>0.5563516730607746</c:v>
                      </c:pt>
                      <c:pt idx="243">
                        <c:v>0.55493909391841911</c:v>
                      </c:pt>
                      <c:pt idx="244">
                        <c:v>0.5542731793893293</c:v>
                      </c:pt>
                      <c:pt idx="245">
                        <c:v>0.55286061330826552</c:v>
                      </c:pt>
                      <c:pt idx="246">
                        <c:v>0.55180423469297302</c:v>
                      </c:pt>
                      <c:pt idx="247">
                        <c:v>0.55039168067427768</c:v>
                      </c:pt>
                      <c:pt idx="248">
                        <c:v>0.54730469582279306</c:v>
                      </c:pt>
                      <c:pt idx="249">
                        <c:v>0.54635598394821971</c:v>
                      </c:pt>
                      <c:pt idx="250">
                        <c:v>0.54625510563533741</c:v>
                      </c:pt>
                      <c:pt idx="251">
                        <c:v>0.54589212525367237</c:v>
                      </c:pt>
                      <c:pt idx="252">
                        <c:v>0.54494341854874362</c:v>
                      </c:pt>
                      <c:pt idx="253">
                        <c:v>0.54484261247282439</c:v>
                      </c:pt>
                      <c:pt idx="254">
                        <c:v>0.54483581735810938</c:v>
                      </c:pt>
                      <c:pt idx="255">
                        <c:v>0.5439888514220127</c:v>
                      </c:pt>
                      <c:pt idx="256">
                        <c:v>0.54388706817701626</c:v>
                      </c:pt>
                      <c:pt idx="257">
                        <c:v>0.54378590354340983</c:v>
                      </c:pt>
                      <c:pt idx="258">
                        <c:v>0.54342325735502106</c:v>
                      </c:pt>
                      <c:pt idx="259">
                        <c:v>0.54304015079424006</c:v>
                      </c:pt>
                      <c:pt idx="260">
                        <c:v>0.54257627962864907</c:v>
                      </c:pt>
                      <c:pt idx="261">
                        <c:v>0.54247451471826735</c:v>
                      </c:pt>
                      <c:pt idx="262">
                        <c:v>0.54237343396537829</c:v>
                      </c:pt>
                      <c:pt idx="263">
                        <c:v>0.54162758390750398</c:v>
                      </c:pt>
                      <c:pt idx="264">
                        <c:v>0.54151999640045545</c:v>
                      </c:pt>
                      <c:pt idx="265">
                        <c:v>0.54057126176213388</c:v>
                      </c:pt>
                      <c:pt idx="266">
                        <c:v>0.54010743465087141</c:v>
                      </c:pt>
                      <c:pt idx="267">
                        <c:v>0.53915870629100426</c:v>
                      </c:pt>
                      <c:pt idx="268">
                        <c:v>0.53833817156387254</c:v>
                      </c:pt>
                      <c:pt idx="269">
                        <c:v>0.53692567836823424</c:v>
                      </c:pt>
                      <c:pt idx="270">
                        <c:v>0.53586908008685619</c:v>
                      </c:pt>
                      <c:pt idx="271">
                        <c:v>0.53502250171160837</c:v>
                      </c:pt>
                      <c:pt idx="272">
                        <c:v>0.53445661029862734</c:v>
                      </c:pt>
                      <c:pt idx="273">
                        <c:v>0.5336100047532979</c:v>
                      </c:pt>
                      <c:pt idx="274">
                        <c:v>0.53255346447975282</c:v>
                      </c:pt>
                      <c:pt idx="275">
                        <c:v>0.5311409903940385</c:v>
                      </c:pt>
                      <c:pt idx="276">
                        <c:v>0.49879885258585061</c:v>
                      </c:pt>
                      <c:pt idx="277">
                        <c:v>0.49785024932425725</c:v>
                      </c:pt>
                      <c:pt idx="278">
                        <c:v>0.49738626933564234</c:v>
                      </c:pt>
                      <c:pt idx="279">
                        <c:v>0.49643766689201257</c:v>
                      </c:pt>
                      <c:pt idx="280">
                        <c:v>0.4963302020251989</c:v>
                      </c:pt>
                      <c:pt idx="281">
                        <c:v>0.49538160728789976</c:v>
                      </c:pt>
                      <c:pt idx="282">
                        <c:v>0.4949176208834849</c:v>
                      </c:pt>
                      <c:pt idx="283">
                        <c:v>0.49396902832485434</c:v>
                      </c:pt>
                      <c:pt idx="284">
                        <c:v>0.48983431049311299</c:v>
                      </c:pt>
                      <c:pt idx="285">
                        <c:v>0.48842176332217246</c:v>
                      </c:pt>
                      <c:pt idx="286">
                        <c:v>0.4873658783085511</c:v>
                      </c:pt>
                      <c:pt idx="287">
                        <c:v>0.48595334615791008</c:v>
                      </c:pt>
                      <c:pt idx="288">
                        <c:v>0.47027588813441557</c:v>
                      </c:pt>
                      <c:pt idx="289">
                        <c:v>0.46886330414531879</c:v>
                      </c:pt>
                      <c:pt idx="290">
                        <c:v>0.46780735977462634</c:v>
                      </c:pt>
                      <c:pt idx="291">
                        <c:v>0.46696001764454736</c:v>
                      </c:pt>
                      <c:pt idx="292">
                        <c:v>0.46639477825859588</c:v>
                      </c:pt>
                      <c:pt idx="293">
                        <c:v>0.46569433726765175</c:v>
                      </c:pt>
                      <c:pt idx="294">
                        <c:v>0.46554743322832109</c:v>
                      </c:pt>
                      <c:pt idx="295">
                        <c:v>0.46449149585669292</c:v>
                      </c:pt>
                      <c:pt idx="296">
                        <c:v>0.4642817650086844</c:v>
                      </c:pt>
                      <c:pt idx="297">
                        <c:v>0.46322605569024783</c:v>
                      </c:pt>
                      <c:pt idx="298">
                        <c:v>0.46307891342971669</c:v>
                      </c:pt>
                      <c:pt idx="299">
                        <c:v>0.46237849690609339</c:v>
                      </c:pt>
                      <c:pt idx="300">
                        <c:v>0.46181349264761873</c:v>
                      </c:pt>
                      <c:pt idx="301">
                        <c:v>0.46096592306241718</c:v>
                      </c:pt>
                      <c:pt idx="302">
                        <c:v>0.45991023808853571</c:v>
                      </c:pt>
                      <c:pt idx="303">
                        <c:v>0.4584976730020196</c:v>
                      </c:pt>
                      <c:pt idx="304">
                        <c:v>0.45738382285382156</c:v>
                      </c:pt>
                      <c:pt idx="305">
                        <c:v>0.45597131548931147</c:v>
                      </c:pt>
                      <c:pt idx="306">
                        <c:v>0.45491619958850599</c:v>
                      </c:pt>
                      <c:pt idx="307">
                        <c:v>0.4540681416768329</c:v>
                      </c:pt>
                      <c:pt idx="308">
                        <c:v>0.45350371399728212</c:v>
                      </c:pt>
                      <c:pt idx="309">
                        <c:v>0.45265563080862337</c:v>
                      </c:pt>
                      <c:pt idx="310">
                        <c:v>0.45160057132006692</c:v>
                      </c:pt>
                      <c:pt idx="311">
                        <c:v>0.45018808183358383</c:v>
                      </c:pt>
                      <c:pt idx="312">
                        <c:v>0.42176980587629403</c:v>
                      </c:pt>
                      <c:pt idx="313">
                        <c:v>0.42035722396826164</c:v>
                      </c:pt>
                      <c:pt idx="314">
                        <c:v>0.4193011971032467</c:v>
                      </c:pt>
                      <c:pt idx="315">
                        <c:v>0.41867803145538285</c:v>
                      </c:pt>
                      <c:pt idx="316">
                        <c:v>0.41788860920879645</c:v>
                      </c:pt>
                      <c:pt idx="317">
                        <c:v>0.41718825053930153</c:v>
                      </c:pt>
                      <c:pt idx="318">
                        <c:v>0.41577565972535357</c:v>
                      </c:pt>
                      <c:pt idx="319">
                        <c:v>0.4153623747791626</c:v>
                      </c:pt>
                      <c:pt idx="320">
                        <c:v>0.41472012242636691</c:v>
                      </c:pt>
                      <c:pt idx="321">
                        <c:v>0.41444841359138446</c:v>
                      </c:pt>
                      <c:pt idx="322">
                        <c:v>0.41366558364873385</c:v>
                      </c:pt>
                      <c:pt idx="323">
                        <c:v>0.41330753286086525</c:v>
                      </c:pt>
                      <c:pt idx="324">
                        <c:v>0.4126088384423392</c:v>
                      </c:pt>
                      <c:pt idx="325">
                        <c:v>0.41119629126033747</c:v>
                      </c:pt>
                      <c:pt idx="326">
                        <c:v>0.41052999389230183</c:v>
                      </c:pt>
                      <c:pt idx="327">
                        <c:v>0.4103498331225599</c:v>
                      </c:pt>
                      <c:pt idx="328">
                        <c:v>0.40929304479775319</c:v>
                      </c:pt>
                      <c:pt idx="329">
                        <c:v>0.40911742560627085</c:v>
                      </c:pt>
                      <c:pt idx="330">
                        <c:v>0.40887925193167379</c:v>
                      </c:pt>
                      <c:pt idx="331">
                        <c:v>0.40806114209302008</c:v>
                      </c:pt>
                      <c:pt idx="332">
                        <c:v>0.40788049990696396</c:v>
                      </c:pt>
                      <c:pt idx="333">
                        <c:v>0.40746669216082559</c:v>
                      </c:pt>
                      <c:pt idx="334">
                        <c:v>0.40672645740700836</c:v>
                      </c:pt>
                      <c:pt idx="335">
                        <c:v>0.40664856291771223</c:v>
                      </c:pt>
                      <c:pt idx="336">
                        <c:v>0.40641222324263043</c:v>
                      </c:pt>
                      <c:pt idx="337">
                        <c:v>0.40580158844855074</c:v>
                      </c:pt>
                      <c:pt idx="338">
                        <c:v>0.40499967853501206</c:v>
                      </c:pt>
                      <c:pt idx="339">
                        <c:v>0.40474528011460326</c:v>
                      </c:pt>
                      <c:pt idx="340">
                        <c:v>0.40333270182615655</c:v>
                      </c:pt>
                      <c:pt idx="341">
                        <c:v>0.40251441987444536</c:v>
                      </c:pt>
                      <c:pt idx="342">
                        <c:v>0.40110182636038044</c:v>
                      </c:pt>
                      <c:pt idx="343">
                        <c:v>0.40004652657724954</c:v>
                      </c:pt>
                      <c:pt idx="344">
                        <c:v>0.39863393517449197</c:v>
                      </c:pt>
                      <c:pt idx="345">
                        <c:v>0.39778594121743155</c:v>
                      </c:pt>
                      <c:pt idx="346">
                        <c:v>0.39673065011770997</c:v>
                      </c:pt>
                      <c:pt idx="347">
                        <c:v>0.395318057438315</c:v>
                      </c:pt>
                      <c:pt idx="348">
                        <c:v>0.37017704956469377</c:v>
                      </c:pt>
                      <c:pt idx="349">
                        <c:v>0.36926259006704287</c:v>
                      </c:pt>
                      <c:pt idx="350">
                        <c:v>0.36876465295545208</c:v>
                      </c:pt>
                      <c:pt idx="351">
                        <c:v>0.36785017563665057</c:v>
                      </c:pt>
                      <c:pt idx="352">
                        <c:v>0.36770647323867373</c:v>
                      </c:pt>
                      <c:pt idx="353">
                        <c:v>0.36679212526638749</c:v>
                      </c:pt>
                      <c:pt idx="354">
                        <c:v>0.36629404166683011</c:v>
                      </c:pt>
                      <c:pt idx="355">
                        <c:v>0.36537967733090781</c:v>
                      </c:pt>
                      <c:pt idx="356">
                        <c:v>0.36153732680015022</c:v>
                      </c:pt>
                      <c:pt idx="357">
                        <c:v>0.36012479198649899</c:v>
                      </c:pt>
                      <c:pt idx="358">
                        <c:v>0.35906795813043474</c:v>
                      </c:pt>
                      <c:pt idx="359">
                        <c:v>0.35897683796278484</c:v>
                      </c:pt>
                      <c:pt idx="360">
                        <c:v>0.35765540275561791</c:v>
                      </c:pt>
                      <c:pt idx="361">
                        <c:v>0.35756440055490019</c:v>
                      </c:pt>
                      <c:pt idx="362">
                        <c:v>0.35650645884673821</c:v>
                      </c:pt>
                      <c:pt idx="363">
                        <c:v>0.35566128222631271</c:v>
                      </c:pt>
                      <c:pt idx="364">
                        <c:v>0.35509398917095214</c:v>
                      </c:pt>
                      <c:pt idx="365">
                        <c:v>0.35442618950542037</c:v>
                      </c:pt>
                      <c:pt idx="366">
                        <c:v>0.3542488504707495</c:v>
                      </c:pt>
                      <c:pt idx="367">
                        <c:v>0.35319083056825085</c:v>
                      </c:pt>
                      <c:pt idx="368">
                        <c:v>0.35301367799956579</c:v>
                      </c:pt>
                      <c:pt idx="369">
                        <c:v>0.3519565109630472</c:v>
                      </c:pt>
                      <c:pt idx="370">
                        <c:v>0.35177836570434728</c:v>
                      </c:pt>
                      <c:pt idx="371">
                        <c:v>0.3511104709457285</c:v>
                      </c:pt>
                      <c:pt idx="372">
                        <c:v>0.3505439750103036</c:v>
                      </c:pt>
                      <c:pt idx="373">
                        <c:v>0.34969796308402074</c:v>
                      </c:pt>
                      <c:pt idx="374">
                        <c:v>0.34864073869380657</c:v>
                      </c:pt>
                      <c:pt idx="375">
                        <c:v>0.34722820561391049</c:v>
                      </c:pt>
                      <c:pt idx="376">
                        <c:v>0.34640791323964654</c:v>
                      </c:pt>
                      <c:pt idx="377">
                        <c:v>0.3449953206097508</c:v>
                      </c:pt>
                      <c:pt idx="378">
                        <c:v>0.34393971749931801</c:v>
                      </c:pt>
                      <c:pt idx="379">
                        <c:v>0.34309202660622112</c:v>
                      </c:pt>
                      <c:pt idx="380">
                        <c:v>0.34252711539480096</c:v>
                      </c:pt>
                      <c:pt idx="381">
                        <c:v>0.3416794345818</c:v>
                      </c:pt>
                      <c:pt idx="382">
                        <c:v>0.34062381319309615</c:v>
                      </c:pt>
                      <c:pt idx="383">
                        <c:v>0.33921121108673996</c:v>
                      </c:pt>
                      <c:pt idx="384">
                        <c:v>0.31047831032133155</c:v>
                      </c:pt>
                      <c:pt idx="385">
                        <c:v>0.31037335531293736</c:v>
                      </c:pt>
                      <c:pt idx="386">
                        <c:v>0.30935526734742957</c:v>
                      </c:pt>
                      <c:pt idx="387">
                        <c:v>0.30906599901890969</c:v>
                      </c:pt>
                      <c:pt idx="388">
                        <c:v>0.30896074033908388</c:v>
                      </c:pt>
                      <c:pt idx="389">
                        <c:v>0.30800649833553773</c:v>
                      </c:pt>
                      <c:pt idx="390">
                        <c:v>0.30794264967709661</c:v>
                      </c:pt>
                      <c:pt idx="391">
                        <c:v>0.30790623826388552</c:v>
                      </c:pt>
                      <c:pt idx="392">
                        <c:v>0.30705743247973</c:v>
                      </c:pt>
                      <c:pt idx="393">
                        <c:v>0.30688844064844478</c:v>
                      </c:pt>
                      <c:pt idx="394">
                        <c:v>0.30659413873406888</c:v>
                      </c:pt>
                      <c:pt idx="395">
                        <c:v>0.30649361896590754</c:v>
                      </c:pt>
                      <c:pt idx="396">
                        <c:v>0.30603934242026065</c:v>
                      </c:pt>
                      <c:pt idx="397">
                        <c:v>0.3059243120023275</c:v>
                      </c:pt>
                      <c:pt idx="398">
                        <c:v>0.30564481712011193</c:v>
                      </c:pt>
                      <c:pt idx="399">
                        <c:v>0.30547582115033173</c:v>
                      </c:pt>
                      <c:pt idx="400">
                        <c:v>0.30462672406165175</c:v>
                      </c:pt>
                      <c:pt idx="401">
                        <c:v>0.30459031163536976</c:v>
                      </c:pt>
                      <c:pt idx="402">
                        <c:v>0.3045118873671484</c:v>
                      </c:pt>
                      <c:pt idx="403">
                        <c:v>0.30357251793469137</c:v>
                      </c:pt>
                      <c:pt idx="404">
                        <c:v>0.3034534806167245</c:v>
                      </c:pt>
                      <c:pt idx="405">
                        <c:v>0.30317769139687539</c:v>
                      </c:pt>
                      <c:pt idx="406">
                        <c:v>0.30215989723480746</c:v>
                      </c:pt>
                      <c:pt idx="407">
                        <c:v>0.30204101666714034</c:v>
                      </c:pt>
                      <c:pt idx="408">
                        <c:v>0.30075840396312309</c:v>
                      </c:pt>
                      <c:pt idx="409">
                        <c:v>0.29934582047031727</c:v>
                      </c:pt>
                      <c:pt idx="410">
                        <c:v>0.29895685238394293</c:v>
                      </c:pt>
                      <c:pt idx="411">
                        <c:v>0.29829429751104791</c:v>
                      </c:pt>
                      <c:pt idx="412">
                        <c:v>0.29800694437362868</c:v>
                      </c:pt>
                      <c:pt idx="413">
                        <c:v>0.29790192949224376</c:v>
                      </c:pt>
                      <c:pt idx="414">
                        <c:v>0.29754444878669778</c:v>
                      </c:pt>
                      <c:pt idx="415">
                        <c:v>0.29744259822846669</c:v>
                      </c:pt>
                      <c:pt idx="416">
                        <c:v>0.29688173520435257</c:v>
                      </c:pt>
                      <c:pt idx="417">
                        <c:v>0.29659451845610635</c:v>
                      </c:pt>
                      <c:pt idx="418">
                        <c:v>0.29648936324582892</c:v>
                      </c:pt>
                      <c:pt idx="419">
                        <c:v>0.2964857716715476</c:v>
                      </c:pt>
                      <c:pt idx="420">
                        <c:v>0.2960300124726295</c:v>
                      </c:pt>
                      <c:pt idx="421">
                        <c:v>0.29564136443281042</c:v>
                      </c:pt>
                      <c:pt idx="422">
                        <c:v>0.29553609231823824</c:v>
                      </c:pt>
                      <c:pt idx="423">
                        <c:v>0.295433126358638</c:v>
                      </c:pt>
                      <c:pt idx="424">
                        <c:v>0.29507332580758316</c:v>
                      </c:pt>
                      <c:pt idx="425">
                        <c:v>0.29497854935707724</c:v>
                      </c:pt>
                      <c:pt idx="426">
                        <c:v>0.29469140763701712</c:v>
                      </c:pt>
                      <c:pt idx="427">
                        <c:v>0.29422896814631105</c:v>
                      </c:pt>
                      <c:pt idx="428">
                        <c:v>0.29412362614932908</c:v>
                      </c:pt>
                      <c:pt idx="429">
                        <c:v>0.29402053858161575</c:v>
                      </c:pt>
                      <c:pt idx="430">
                        <c:v>0.29356598469276479</c:v>
                      </c:pt>
                      <c:pt idx="431">
                        <c:v>0.29327898841455891</c:v>
                      </c:pt>
                      <c:pt idx="432">
                        <c:v>0.29317018981539955</c:v>
                      </c:pt>
                      <c:pt idx="433">
                        <c:v>0.29222046653968869</c:v>
                      </c:pt>
                      <c:pt idx="434">
                        <c:v>0.29175775007570631</c:v>
                      </c:pt>
                      <c:pt idx="435">
                        <c:v>0.29080800590591105</c:v>
                      </c:pt>
                      <c:pt idx="436">
                        <c:v>0.28998466911570286</c:v>
                      </c:pt>
                      <c:pt idx="437">
                        <c:v>0.28857209871150558</c:v>
                      </c:pt>
                      <c:pt idx="438">
                        <c:v>0.28751597492155312</c:v>
                      </c:pt>
                      <c:pt idx="439">
                        <c:v>0.28666882637667945</c:v>
                      </c:pt>
                      <c:pt idx="440">
                        <c:v>0.28610338286307069</c:v>
                      </c:pt>
                      <c:pt idx="441">
                        <c:v>0.28525625811273098</c:v>
                      </c:pt>
                      <c:pt idx="442">
                        <c:v>0.28420008798869778</c:v>
                      </c:pt>
                      <c:pt idx="443">
                        <c:v>0.28278749719129115</c:v>
                      </c:pt>
                      <c:pt idx="444">
                        <c:v>0.26186607451302429</c:v>
                      </c:pt>
                      <c:pt idx="445">
                        <c:v>0.26084772424760511</c:v>
                      </c:pt>
                      <c:pt idx="446">
                        <c:v>0.26045346669816805</c:v>
                      </c:pt>
                      <c:pt idx="447">
                        <c:v>0.25943510710303819</c:v>
                      </c:pt>
                      <c:pt idx="448">
                        <c:v>0.25939850198119901</c:v>
                      </c:pt>
                      <c:pt idx="449">
                        <c:v>0.25838053703940322</c:v>
                      </c:pt>
                      <c:pt idx="450">
                        <c:v>0.25798587798451189</c:v>
                      </c:pt>
                      <c:pt idx="451">
                        <c:v>0.25696790694180843</c:v>
                      </c:pt>
                      <c:pt idx="452">
                        <c:v>0.25225083295481532</c:v>
                      </c:pt>
                      <c:pt idx="453">
                        <c:v>0.25083821165944725</c:v>
                      </c:pt>
                      <c:pt idx="454">
                        <c:v>0.25046034283678081</c:v>
                      </c:pt>
                      <c:pt idx="455">
                        <c:v>0.24978725420088832</c:v>
                      </c:pt>
                      <c:pt idx="456">
                        <c:v>0.24950941631463261</c:v>
                      </c:pt>
                      <c:pt idx="457">
                        <c:v>0.24904811020959039</c:v>
                      </c:pt>
                      <c:pt idx="458">
                        <c:v>0.24837465053843713</c:v>
                      </c:pt>
                      <c:pt idx="459">
                        <c:v>0.24809714885160788</c:v>
                      </c:pt>
                      <c:pt idx="460">
                        <c:v>0.24798733240345991</c:v>
                      </c:pt>
                      <c:pt idx="461">
                        <c:v>0.24703670874793621</c:v>
                      </c:pt>
                      <c:pt idx="462">
                        <c:v>0.24657503384660764</c:v>
                      </c:pt>
                      <c:pt idx="463">
                        <c:v>0.24562437780973118</c:v>
                      </c:pt>
                      <c:pt idx="464">
                        <c:v>0.2414801888089631</c:v>
                      </c:pt>
                      <c:pt idx="465">
                        <c:v>0.24006768227788564</c:v>
                      </c:pt>
                      <c:pt idx="466">
                        <c:v>0.23901033557412613</c:v>
                      </c:pt>
                      <c:pt idx="467">
                        <c:v>0.23759778896704895</c:v>
                      </c:pt>
                      <c:pt idx="468">
                        <c:v>0.2219356423999238</c:v>
                      </c:pt>
                      <c:pt idx="469">
                        <c:v>0.22052340595249828</c:v>
                      </c:pt>
                      <c:pt idx="470">
                        <c:v>0.21946245135903558</c:v>
                      </c:pt>
                      <c:pt idx="471">
                        <c:v>0.21862051449782846</c:v>
                      </c:pt>
                      <c:pt idx="472">
                        <c:v>0.21805014081286478</c:v>
                      </c:pt>
                      <c:pt idx="473">
                        <c:v>0.21734375530870745</c:v>
                      </c:pt>
                      <c:pt idx="474">
                        <c:v>0.21720829306784037</c:v>
                      </c:pt>
                      <c:pt idx="475">
                        <c:v>0.21614715803608997</c:v>
                      </c:pt>
                      <c:pt idx="476">
                        <c:v>0.21593134533731889</c:v>
                      </c:pt>
                      <c:pt idx="477">
                        <c:v>0.21487247004191443</c:v>
                      </c:pt>
                      <c:pt idx="478">
                        <c:v>0.21473486010360648</c:v>
                      </c:pt>
                      <c:pt idx="479">
                        <c:v>0.21402824944859317</c:v>
                      </c:pt>
                      <c:pt idx="480">
                        <c:v>0.21346000158356412</c:v>
                      </c:pt>
                      <c:pt idx="481">
                        <c:v>0.21261584872732664</c:v>
                      </c:pt>
                      <c:pt idx="482">
                        <c:v>0.21155683656013116</c:v>
                      </c:pt>
                      <c:pt idx="483">
                        <c:v>0.21014437527537194</c:v>
                      </c:pt>
                      <c:pt idx="484">
                        <c:v>0.20902568395016238</c:v>
                      </c:pt>
                      <c:pt idx="485">
                        <c:v>0.20761307011691163</c:v>
                      </c:pt>
                      <c:pt idx="486">
                        <c:v>0.20655843176519953</c:v>
                      </c:pt>
                      <c:pt idx="487">
                        <c:v>0.20570976033568084</c:v>
                      </c:pt>
                      <c:pt idx="488">
                        <c:v>0.20514579417101148</c:v>
                      </c:pt>
                      <c:pt idx="489">
                        <c:v>0.2042971479416815</c:v>
                      </c:pt>
                      <c:pt idx="490">
                        <c:v>0.20324246448424385</c:v>
                      </c:pt>
                      <c:pt idx="491">
                        <c:v>0.20182982713934192</c:v>
                      </c:pt>
                      <c:pt idx="492">
                        <c:v>0.17344841161997379</c:v>
                      </c:pt>
                      <c:pt idx="493">
                        <c:v>0.17203655141651636</c:v>
                      </c:pt>
                      <c:pt idx="494">
                        <c:v>0.17097171703371353</c:v>
                      </c:pt>
                      <c:pt idx="495">
                        <c:v>0.16955973071736424</c:v>
                      </c:pt>
                      <c:pt idx="496">
                        <c:v>0.16884817329537991</c:v>
                      </c:pt>
                      <c:pt idx="497">
                        <c:v>0.16743601069820571</c:v>
                      </c:pt>
                      <c:pt idx="498">
                        <c:v>0.16637398964050398</c:v>
                      </c:pt>
                      <c:pt idx="499">
                        <c:v>0.16496172204431736</c:v>
                      </c:pt>
                      <c:pt idx="500">
                        <c:v>0.16051940037552551</c:v>
                      </c:pt>
                      <c:pt idx="501">
                        <c:v>0.15910684868394842</c:v>
                      </c:pt>
                      <c:pt idx="502">
                        <c:v>0.15805065661918824</c:v>
                      </c:pt>
                      <c:pt idx="503">
                        <c:v>0.15663805117176324</c:v>
                      </c:pt>
                      <c:pt idx="504">
                        <c:v>6.2059233907637151E-2</c:v>
                      </c:pt>
                      <c:pt idx="505">
                        <c:v>6.1031371022090136E-2</c:v>
                      </c:pt>
                      <c:pt idx="506">
                        <c:v>6.0648462319346508E-2</c:v>
                      </c:pt>
                      <c:pt idx="507">
                        <c:v>5.962031311886188E-2</c:v>
                      </c:pt>
                      <c:pt idx="508">
                        <c:v>5.9575098234841556E-2</c:v>
                      </c:pt>
                      <c:pt idx="509">
                        <c:v>5.8747457702984951E-2</c:v>
                      </c:pt>
                      <c:pt idx="510">
                        <c:v>5.8548877360604663E-2</c:v>
                      </c:pt>
                      <c:pt idx="511">
                        <c:v>5.8163834110980139E-2</c:v>
                      </c:pt>
                      <c:pt idx="512">
                        <c:v>5.7718935338755523E-2</c:v>
                      </c:pt>
                      <c:pt idx="513">
                        <c:v>5.7336909163817201E-2</c:v>
                      </c:pt>
                      <c:pt idx="514">
                        <c:v>5.7137349902754923E-2</c:v>
                      </c:pt>
                      <c:pt idx="515">
                        <c:v>5.6308070656366442E-2</c:v>
                      </c:pt>
                      <c:pt idx="516">
                        <c:v>5.6262175899828494E-2</c:v>
                      </c:pt>
                      <c:pt idx="517">
                        <c:v>5.5235352279066931E-2</c:v>
                      </c:pt>
                      <c:pt idx="518">
                        <c:v>5.4851084664945073E-2</c:v>
                      </c:pt>
                      <c:pt idx="519">
                        <c:v>5.3823968402543609E-2</c:v>
                      </c:pt>
                      <c:pt idx="520">
                        <c:v>5.2388151527304895E-2</c:v>
                      </c:pt>
                      <c:pt idx="521">
                        <c:v>5.0975491195153246E-2</c:v>
                      </c:pt>
                      <c:pt idx="522">
                        <c:v>4.9924804120604051E-2</c:v>
                      </c:pt>
                      <c:pt idx="523">
                        <c:v>4.9072160325180449E-2</c:v>
                      </c:pt>
                      <c:pt idx="524">
                        <c:v>4.8512102249751554E-2</c:v>
                      </c:pt>
                      <c:pt idx="525">
                        <c:v>4.7659505448546968E-2</c:v>
                      </c:pt>
                      <c:pt idx="526">
                        <c:v>4.6608784296224379E-2</c:v>
                      </c:pt>
                      <c:pt idx="527">
                        <c:v>4.519608268067233E-2</c:v>
                      </c:pt>
                      <c:pt idx="528">
                        <c:v>1.3873987931335284E-2</c:v>
                      </c:pt>
                      <c:pt idx="529">
                        <c:v>1.2818251229018774E-2</c:v>
                      </c:pt>
                      <c:pt idx="530">
                        <c:v>1.2508123316182998E-2</c:v>
                      </c:pt>
                      <c:pt idx="531">
                        <c:v>1.1451563459009075E-2</c:v>
                      </c:pt>
                      <c:pt idx="532">
                        <c:v>1.1353878870158943E-2</c:v>
                      </c:pt>
                      <c:pt idx="533">
                        <c:v>1.0297720369436974E-2</c:v>
                      </c:pt>
                      <c:pt idx="534">
                        <c:v>9.9913103892778059E-3</c:v>
                      </c:pt>
                      <c:pt idx="535">
                        <c:v>8.9344428386185261E-3</c:v>
                      </c:pt>
                      <c:pt idx="536">
                        <c:v>3.9146214805412943E-3</c:v>
                      </c:pt>
                      <c:pt idx="537">
                        <c:v>2.5248673006677837E-3</c:v>
                      </c:pt>
                      <c:pt idx="538">
                        <c:v>1.4127221659714622E-3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7EB-494B-B638-714CFF39CB7D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0.99977510467104502</c:v>
                      </c:pt>
                      <c:pt idx="2">
                        <c:v>0.99891157969847422</c:v>
                      </c:pt>
                      <c:pt idx="3">
                        <c:v>0.99875967994537429</c:v>
                      </c:pt>
                      <c:pt idx="4">
                        <c:v>0.99852151419305724</c:v>
                      </c:pt>
                      <c:pt idx="5">
                        <c:v>0.99845081266555358</c:v>
                      </c:pt>
                      <c:pt idx="6">
                        <c:v>0.99787761154344623</c:v>
                      </c:pt>
                      <c:pt idx="7">
                        <c:v>0.99758671038770896</c:v>
                      </c:pt>
                      <c:pt idx="8">
                        <c:v>0.9974818660118463</c:v>
                      </c:pt>
                      <c:pt idx="9">
                        <c:v>0.99713013032478737</c:v>
                      </c:pt>
                      <c:pt idx="10">
                        <c:v>0.9970765006140917</c:v>
                      </c:pt>
                      <c:pt idx="11">
                        <c:v>0.99656219222128162</c:v>
                      </c:pt>
                      <c:pt idx="12">
                        <c:v>0.99649955228346121</c:v>
                      </c:pt>
                      <c:pt idx="13">
                        <c:v>0.99616207602333817</c:v>
                      </c:pt>
                      <c:pt idx="14">
                        <c:v>0.99567716479027368</c:v>
                      </c:pt>
                      <c:pt idx="15">
                        <c:v>0.99559271835541241</c:v>
                      </c:pt>
                      <c:pt idx="16">
                        <c:v>0.99553365721901566</c:v>
                      </c:pt>
                      <c:pt idx="17">
                        <c:v>0.99508374713457837</c:v>
                      </c:pt>
                      <c:pt idx="18">
                        <c:v>0.99502328671702545</c:v>
                      </c:pt>
                      <c:pt idx="19">
                        <c:v>0.99455302041234117</c:v>
                      </c:pt>
                      <c:pt idx="20">
                        <c:v>0.99421282793940335</c:v>
                      </c:pt>
                      <c:pt idx="21">
                        <c:v>0.99418279589675185</c:v>
                      </c:pt>
                      <c:pt idx="22">
                        <c:v>0.99413554591535402</c:v>
                      </c:pt>
                      <c:pt idx="23">
                        <c:v>0.99321675113416141</c:v>
                      </c:pt>
                      <c:pt idx="24">
                        <c:v>0.94886910712817862</c:v>
                      </c:pt>
                      <c:pt idx="25">
                        <c:v>0.9488136169143736</c:v>
                      </c:pt>
                      <c:pt idx="26">
                        <c:v>0.94830995027882514</c:v>
                      </c:pt>
                      <c:pt idx="27">
                        <c:v>0.9480351149650138</c:v>
                      </c:pt>
                      <c:pt idx="28">
                        <c:v>0.94797770242632995</c:v>
                      </c:pt>
                      <c:pt idx="29">
                        <c:v>0.94745856398113915</c:v>
                      </c:pt>
                      <c:pt idx="30">
                        <c:v>0.9473906399206744</c:v>
                      </c:pt>
                      <c:pt idx="31">
                        <c:v>0.94733514619571546</c:v>
                      </c:pt>
                      <c:pt idx="32">
                        <c:v>0.94683247426479378</c:v>
                      </c:pt>
                      <c:pt idx="33">
                        <c:v>0.94655674685526225</c:v>
                      </c:pt>
                      <c:pt idx="34">
                        <c:v>0.94649938696368108</c:v>
                      </c:pt>
                      <c:pt idx="35">
                        <c:v>0.94598167540554357</c:v>
                      </c:pt>
                      <c:pt idx="36">
                        <c:v>0.94031199227603246</c:v>
                      </c:pt>
                      <c:pt idx="37">
                        <c:v>0.9402570495601611</c:v>
                      </c:pt>
                      <c:pt idx="38">
                        <c:v>0.93976319701365041</c:v>
                      </c:pt>
                      <c:pt idx="39">
                        <c:v>0.9394798237613553</c:v>
                      </c:pt>
                      <c:pt idx="40">
                        <c:v>0.93942323626233049</c:v>
                      </c:pt>
                      <c:pt idx="41">
                        <c:v>0.93891605266256373</c:v>
                      </c:pt>
                      <c:pt idx="42">
                        <c:v>0.93858323163995239</c:v>
                      </c:pt>
                      <c:pt idx="43">
                        <c:v>0.93825462382737634</c:v>
                      </c:pt>
                      <c:pt idx="44">
                        <c:v>0.93774406719907466</c:v>
                      </c:pt>
                      <c:pt idx="45">
                        <c:v>0.93768299549043799</c:v>
                      </c:pt>
                      <c:pt idx="46">
                        <c:v>0.93740714978546347</c:v>
                      </c:pt>
                      <c:pt idx="47">
                        <c:v>0.93687442522249031</c:v>
                      </c:pt>
                      <c:pt idx="48">
                        <c:v>0.93682304246893067</c:v>
                      </c:pt>
                      <c:pt idx="49">
                        <c:v>0.93681941132908597</c:v>
                      </c:pt>
                      <c:pt idx="50">
                        <c:v>0.93632667309924156</c:v>
                      </c:pt>
                      <c:pt idx="51">
                        <c:v>0.93604248882155217</c:v>
                      </c:pt>
                      <c:pt idx="52">
                        <c:v>0.93598592532470137</c:v>
                      </c:pt>
                      <c:pt idx="53">
                        <c:v>0.93548060071642125</c:v>
                      </c:pt>
                      <c:pt idx="54">
                        <c:v>0.93514567384110836</c:v>
                      </c:pt>
                      <c:pt idx="55">
                        <c:v>0.93481819186705006</c:v>
                      </c:pt>
                      <c:pt idx="56">
                        <c:v>0.9343071266004872</c:v>
                      </c:pt>
                      <c:pt idx="57">
                        <c:v>0.93425084390109292</c:v>
                      </c:pt>
                      <c:pt idx="58">
                        <c:v>0.93397178297632077</c:v>
                      </c:pt>
                      <c:pt idx="59">
                        <c:v>0.93339258770499001</c:v>
                      </c:pt>
                      <c:pt idx="60">
                        <c:v>0.8891821261517715</c:v>
                      </c:pt>
                      <c:pt idx="61">
                        <c:v>0.8891269173798495</c:v>
                      </c:pt>
                      <c:pt idx="62">
                        <c:v>0.88864542521865064</c:v>
                      </c:pt>
                      <c:pt idx="63">
                        <c:v>0.88835080413835221</c:v>
                      </c:pt>
                      <c:pt idx="64">
                        <c:v>0.88829475959528259</c:v>
                      </c:pt>
                      <c:pt idx="65">
                        <c:v>0.88780637230957815</c:v>
                      </c:pt>
                      <c:pt idx="66">
                        <c:v>0.88770369005750183</c:v>
                      </c:pt>
                      <c:pt idx="67">
                        <c:v>0.88764846927996377</c:v>
                      </c:pt>
                      <c:pt idx="68">
                        <c:v>0.887167103077802</c:v>
                      </c:pt>
                      <c:pt idx="69">
                        <c:v>0.88687236493058408</c:v>
                      </c:pt>
                      <c:pt idx="70">
                        <c:v>0.88681632104274255</c:v>
                      </c:pt>
                      <c:pt idx="71">
                        <c:v>0.88632816241162538</c:v>
                      </c:pt>
                      <c:pt idx="72">
                        <c:v>0.88135869520697008</c:v>
                      </c:pt>
                      <c:pt idx="73">
                        <c:v>0.88104044542774995</c:v>
                      </c:pt>
                      <c:pt idx="74">
                        <c:v>0.8805229509321939</c:v>
                      </c:pt>
                      <c:pt idx="75">
                        <c:v>0.88050830219552845</c:v>
                      </c:pt>
                      <c:pt idx="76">
                        <c:v>0.88020059905693937</c:v>
                      </c:pt>
                      <c:pt idx="77">
                        <c:v>0.87988025958330707</c:v>
                      </c:pt>
                      <c:pt idx="78">
                        <c:v>0.87966210791704613</c:v>
                      </c:pt>
                      <c:pt idx="79">
                        <c:v>0.8795621567325882</c:v>
                      </c:pt>
                      <c:pt idx="80">
                        <c:v>0.87904457382969581</c:v>
                      </c:pt>
                      <c:pt idx="81">
                        <c:v>0.87903055785593653</c:v>
                      </c:pt>
                      <c:pt idx="82">
                        <c:v>0.87872242641140108</c:v>
                      </c:pt>
                      <c:pt idx="83">
                        <c:v>0.87818456634297859</c:v>
                      </c:pt>
                      <c:pt idx="84">
                        <c:v>0.87792108952822034</c:v>
                      </c:pt>
                      <c:pt idx="85">
                        <c:v>0.8776030993769417</c:v>
                      </c:pt>
                      <c:pt idx="86">
                        <c:v>0.87708555154897061</c:v>
                      </c:pt>
                      <c:pt idx="87">
                        <c:v>0.87707208019299066</c:v>
                      </c:pt>
                      <c:pt idx="88">
                        <c:v>0.87676359141644744</c:v>
                      </c:pt>
                      <c:pt idx="89">
                        <c:v>0.87644265345248495</c:v>
                      </c:pt>
                      <c:pt idx="90">
                        <c:v>0.87622642360435687</c:v>
                      </c:pt>
                      <c:pt idx="91">
                        <c:v>0.87612480156392603</c:v>
                      </c:pt>
                      <c:pt idx="92">
                        <c:v>0.87560716905740998</c:v>
                      </c:pt>
                      <c:pt idx="93">
                        <c:v>0.87559429635763009</c:v>
                      </c:pt>
                      <c:pt idx="94">
                        <c:v>0.87528540170140745</c:v>
                      </c:pt>
                      <c:pt idx="95">
                        <c:v>0.87474883020236771</c:v>
                      </c:pt>
                      <c:pt idx="96">
                        <c:v>0.83022989265364244</c:v>
                      </c:pt>
                      <c:pt idx="97">
                        <c:v>0.82991548211085209</c:v>
                      </c:pt>
                      <c:pt idx="98">
                        <c:v>0.82939714378156837</c:v>
                      </c:pt>
                      <c:pt idx="99">
                        <c:v>0.82939564325529425</c:v>
                      </c:pt>
                      <c:pt idx="100">
                        <c:v>0.82907856090923471</c:v>
                      </c:pt>
                      <c:pt idx="101">
                        <c:v>0.82875145641021108</c:v>
                      </c:pt>
                      <c:pt idx="102">
                        <c:v>0.82855605273507238</c:v>
                      </c:pt>
                      <c:pt idx="103">
                        <c:v>0.82843709508208097</c:v>
                      </c:pt>
                      <c:pt idx="104">
                        <c:v>0.82791899194893726</c:v>
                      </c:pt>
                      <c:pt idx="105">
                        <c:v>0.82791722653705668</c:v>
                      </c:pt>
                      <c:pt idx="106">
                        <c:v>0.82760022291435875</c:v>
                      </c:pt>
                      <c:pt idx="107">
                        <c:v>0.82707799537183813</c:v>
                      </c:pt>
                      <c:pt idx="108">
                        <c:v>0.80336844486369474</c:v>
                      </c:pt>
                      <c:pt idx="109">
                        <c:v>0.80330858809586758</c:v>
                      </c:pt>
                      <c:pt idx="110">
                        <c:v>0.80279488553708722</c:v>
                      </c:pt>
                      <c:pt idx="111">
                        <c:v>0.80253308320181582</c:v>
                      </c:pt>
                      <c:pt idx="112">
                        <c:v>0.80247281034432794</c:v>
                      </c:pt>
                      <c:pt idx="113">
                        <c:v>0.80195565262890656</c:v>
                      </c:pt>
                      <c:pt idx="114">
                        <c:v>0.80189002888020033</c:v>
                      </c:pt>
                      <c:pt idx="115">
                        <c:v>0.8018301804048118</c:v>
                      </c:pt>
                      <c:pt idx="116">
                        <c:v>0.80131662991017749</c:v>
                      </c:pt>
                      <c:pt idx="117">
                        <c:v>0.80105469192863865</c:v>
                      </c:pt>
                      <c:pt idx="118">
                        <c:v>0.80099443161880135</c:v>
                      </c:pt>
                      <c:pt idx="119">
                        <c:v>0.80047746108227047</c:v>
                      </c:pt>
                      <c:pt idx="120">
                        <c:v>0.79993086059092522</c:v>
                      </c:pt>
                      <c:pt idx="121">
                        <c:v>0.79987101512399439</c:v>
                      </c:pt>
                      <c:pt idx="122">
                        <c:v>0.79935759724255862</c:v>
                      </c:pt>
                      <c:pt idx="123">
                        <c:v>0.79909559435087874</c:v>
                      </c:pt>
                      <c:pt idx="124">
                        <c:v>0.79903534262871256</c:v>
                      </c:pt>
                      <c:pt idx="125">
                        <c:v>0.79851855076121647</c:v>
                      </c:pt>
                      <c:pt idx="126">
                        <c:v>0.79845244469592147</c:v>
                      </c:pt>
                      <c:pt idx="127">
                        <c:v>0.7983926070705345</c:v>
                      </c:pt>
                      <c:pt idx="128">
                        <c:v>0.79787933487458385</c:v>
                      </c:pt>
                      <c:pt idx="129">
                        <c:v>0.7976172013841395</c:v>
                      </c:pt>
                      <c:pt idx="130">
                        <c:v>0.79755696162702794</c:v>
                      </c:pt>
                      <c:pt idx="131">
                        <c:v>0.79704034949030023</c:v>
                      </c:pt>
                      <c:pt idx="132">
                        <c:v>0.75224061882175386</c:v>
                      </c:pt>
                      <c:pt idx="133">
                        <c:v>0.75218099897667734</c:v>
                      </c:pt>
                      <c:pt idx="134">
                        <c:v>0.75167161006342009</c:v>
                      </c:pt>
                      <c:pt idx="135">
                        <c:v>0.75140593688801138</c:v>
                      </c:pt>
                      <c:pt idx="136">
                        <c:v>0.75134602092627856</c:v>
                      </c:pt>
                      <c:pt idx="137">
                        <c:v>0.7508341698446136</c:v>
                      </c:pt>
                      <c:pt idx="138">
                        <c:v>0.75076220689088624</c:v>
                      </c:pt>
                      <c:pt idx="139">
                        <c:v>0.75070258869750961</c:v>
                      </c:pt>
                      <c:pt idx="140">
                        <c:v>0.75019326801635278</c:v>
                      </c:pt>
                      <c:pt idx="141">
                        <c:v>0.7499275329893792</c:v>
                      </c:pt>
                      <c:pt idx="142">
                        <c:v>0.74986762151220965</c:v>
                      </c:pt>
                      <c:pt idx="143">
                        <c:v>0.7493558621884947</c:v>
                      </c:pt>
                      <c:pt idx="144">
                        <c:v>0.66932280355622076</c:v>
                      </c:pt>
                      <c:pt idx="145">
                        <c:v>0.6689915144064893</c:v>
                      </c:pt>
                      <c:pt idx="146">
                        <c:v>0.66848499560588404</c:v>
                      </c:pt>
                      <c:pt idx="147">
                        <c:v>0.6684019664863684</c:v>
                      </c:pt>
                      <c:pt idx="148">
                        <c:v>0.66815285576364614</c:v>
                      </c:pt>
                      <c:pt idx="149">
                        <c:v>0.66784451524915911</c:v>
                      </c:pt>
                      <c:pt idx="150">
                        <c:v>0.6675618533131924</c:v>
                      </c:pt>
                      <c:pt idx="151">
                        <c:v>0.66751330856229196</c:v>
                      </c:pt>
                      <c:pt idx="152">
                        <c:v>0.66700673535285682</c:v>
                      </c:pt>
                      <c:pt idx="153">
                        <c:v>0.66692396605801429</c:v>
                      </c:pt>
                      <c:pt idx="154">
                        <c:v>0.66667468721451895</c:v>
                      </c:pt>
                      <c:pt idx="155">
                        <c:v>0.66608390618662128</c:v>
                      </c:pt>
                      <c:pt idx="156">
                        <c:v>0.66588545450190673</c:v>
                      </c:pt>
                      <c:pt idx="157">
                        <c:v>0.66555433924796503</c:v>
                      </c:pt>
                      <c:pt idx="158">
                        <c:v>0.66504772693642999</c:v>
                      </c:pt>
                      <c:pt idx="159">
                        <c:v>0.66496523713931865</c:v>
                      </c:pt>
                      <c:pt idx="160">
                        <c:v>0.66471578245839336</c:v>
                      </c:pt>
                      <c:pt idx="161">
                        <c:v>0.66440716279862044</c:v>
                      </c:pt>
                      <c:pt idx="162">
                        <c:v>0.66412526301119279</c:v>
                      </c:pt>
                      <c:pt idx="163">
                        <c:v>0.66407612772367752</c:v>
                      </c:pt>
                      <c:pt idx="164">
                        <c:v>0.6635694621848407</c:v>
                      </c:pt>
                      <c:pt idx="165">
                        <c:v>0.66348722616157463</c:v>
                      </c:pt>
                      <c:pt idx="166">
                        <c:v>0.66323760700285317</c:v>
                      </c:pt>
                      <c:pt idx="167">
                        <c:v>0.66264730390086768</c:v>
                      </c:pt>
                      <c:pt idx="168">
                        <c:v>0.64575896323071202</c:v>
                      </c:pt>
                      <c:pt idx="169">
                        <c:v>0.64543411173876375</c:v>
                      </c:pt>
                      <c:pt idx="170">
                        <c:v>0.64492237054594181</c:v>
                      </c:pt>
                      <c:pt idx="171">
                        <c:v>0.64487399753978181</c:v>
                      </c:pt>
                      <c:pt idx="172">
                        <c:v>0.64459679456768937</c:v>
                      </c:pt>
                      <c:pt idx="173">
                        <c:v>0.64428059320353992</c:v>
                      </c:pt>
                      <c:pt idx="174">
                        <c:v>0.64403547937938144</c:v>
                      </c:pt>
                      <c:pt idx="175">
                        <c:v>0.64395577567103257</c:v>
                      </c:pt>
                      <c:pt idx="176">
                        <c:v>0.64344401305361598</c:v>
                      </c:pt>
                      <c:pt idx="177">
                        <c:v>0.64339577119623348</c:v>
                      </c:pt>
                      <c:pt idx="178">
                        <c:v>0.64311847955779278</c:v>
                      </c:pt>
                      <c:pt idx="179">
                        <c:v>0.64255728847049765</c:v>
                      </c:pt>
                      <c:pt idx="180">
                        <c:v>0.64232146815162183</c:v>
                      </c:pt>
                      <c:pt idx="181">
                        <c:v>0.64199668106018104</c:v>
                      </c:pt>
                      <c:pt idx="182">
                        <c:v>0.64148491703747523</c:v>
                      </c:pt>
                      <c:pt idx="183">
                        <c:v>0.64143679683380095</c:v>
                      </c:pt>
                      <c:pt idx="184">
                        <c:v>0.64115942526906611</c:v>
                      </c:pt>
                      <c:pt idx="185">
                        <c:v>0.64084309773472881</c:v>
                      </c:pt>
                      <c:pt idx="186">
                        <c:v>0.64059837347271675</c:v>
                      </c:pt>
                      <c:pt idx="187">
                        <c:v>0.64051834308424205</c:v>
                      </c:pt>
                      <c:pt idx="188">
                        <c:v>0.64000655831327968</c:v>
                      </c:pt>
                      <c:pt idx="189">
                        <c:v>0.63995856536527618</c:v>
                      </c:pt>
                      <c:pt idx="190">
                        <c:v>0.63968110740901085</c:v>
                      </c:pt>
                      <c:pt idx="191">
                        <c:v>0.63912017633387885</c:v>
                      </c:pt>
                      <c:pt idx="192">
                        <c:v>0.61845827352357197</c:v>
                      </c:pt>
                      <c:pt idx="193">
                        <c:v>0.61839256003334642</c:v>
                      </c:pt>
                      <c:pt idx="194">
                        <c:v>0.61783484130908517</c:v>
                      </c:pt>
                      <c:pt idx="195">
                        <c:v>0.61762171843699021</c:v>
                      </c:pt>
                      <c:pt idx="196">
                        <c:v>0.61755588901028402</c:v>
                      </c:pt>
                      <c:pt idx="197">
                        <c:v>0.61699721545824615</c:v>
                      </c:pt>
                      <c:pt idx="198">
                        <c:v>0.61697991156865561</c:v>
                      </c:pt>
                      <c:pt idx="199">
                        <c:v>0.61639191031133633</c:v>
                      </c:pt>
                      <c:pt idx="200">
                        <c:v>0.61588373932912543</c:v>
                      </c:pt>
                      <c:pt idx="201">
                        <c:v>0.61580865751730152</c:v>
                      </c:pt>
                      <c:pt idx="202">
                        <c:v>0.61555436686344844</c:v>
                      </c:pt>
                      <c:pt idx="203">
                        <c:v>0.61497018034678408</c:v>
                      </c:pt>
                      <c:pt idx="204">
                        <c:v>0.60964529246869392</c:v>
                      </c:pt>
                      <c:pt idx="205">
                        <c:v>0.60931688369109893</c:v>
                      </c:pt>
                      <c:pt idx="206">
                        <c:v>0.60880844573761195</c:v>
                      </c:pt>
                      <c:pt idx="207">
                        <c:v>0.60873459348005288</c:v>
                      </c:pt>
                      <c:pt idx="208">
                        <c:v>0.60847952119451598</c:v>
                      </c:pt>
                      <c:pt idx="209">
                        <c:v>0.60816694569359819</c:v>
                      </c:pt>
                      <c:pt idx="210">
                        <c:v>0.60789635843079826</c:v>
                      </c:pt>
                      <c:pt idx="211">
                        <c:v>0.60783857933723773</c:v>
                      </c:pt>
                      <c:pt idx="212">
                        <c:v>0.60733011178572693</c:v>
                      </c:pt>
                      <c:pt idx="213">
                        <c:v>0.60725641306221578</c:v>
                      </c:pt>
                      <c:pt idx="214">
                        <c:v>0.60700123730617361</c:v>
                      </c:pt>
                      <c:pt idx="215">
                        <c:v>0.60641821180695343</c:v>
                      </c:pt>
                      <c:pt idx="216">
                        <c:v>0.60620783318806604</c:v>
                      </c:pt>
                      <c:pt idx="217">
                        <c:v>0.60587951228607484</c:v>
                      </c:pt>
                      <c:pt idx="218">
                        <c:v>0.60537102523486841</c:v>
                      </c:pt>
                      <c:pt idx="219">
                        <c:v>0.60529749115297604</c:v>
                      </c:pt>
                      <c:pt idx="220">
                        <c:v>0.6050422063468045</c:v>
                      </c:pt>
                      <c:pt idx="221">
                        <c:v>0.60472948528062609</c:v>
                      </c:pt>
                      <c:pt idx="222">
                        <c:v>0.60445934367279897</c:v>
                      </c:pt>
                      <c:pt idx="223">
                        <c:v>0.60440120529276087</c:v>
                      </c:pt>
                      <c:pt idx="224">
                        <c:v>0.60389268936440865</c:v>
                      </c:pt>
                      <c:pt idx="225">
                        <c:v>0.60381930500823477</c:v>
                      </c:pt>
                      <c:pt idx="226">
                        <c:v>0.6035639189684463</c:v>
                      </c:pt>
                      <c:pt idx="227">
                        <c:v>0.6029811903641018</c:v>
                      </c:pt>
                      <c:pt idx="228">
                        <c:v>0.59463301328763096</c:v>
                      </c:pt>
                      <c:pt idx="229">
                        <c:v>0.59430904047313371</c:v>
                      </c:pt>
                      <c:pt idx="230">
                        <c:v>0.59379672750876311</c:v>
                      </c:pt>
                      <c:pt idx="231">
                        <c:v>0.59375208198044049</c:v>
                      </c:pt>
                      <c:pt idx="232">
                        <c:v>0.59347230273037233</c:v>
                      </c:pt>
                      <c:pt idx="233">
                        <c:v>0.59315464254457939</c:v>
                      </c:pt>
                      <c:pt idx="234">
                        <c:v>0.59291460409972374</c:v>
                      </c:pt>
                      <c:pt idx="235">
                        <c:v>0.59283067968111347</c:v>
                      </c:pt>
                      <c:pt idx="236">
                        <c:v>0.59231835961443924</c:v>
                      </c:pt>
                      <c:pt idx="237">
                        <c:v>0.59227378274949938</c:v>
                      </c:pt>
                      <c:pt idx="238">
                        <c:v>0.59199395216546769</c:v>
                      </c:pt>
                      <c:pt idx="239">
                        <c:v>0.59143632760825071</c:v>
                      </c:pt>
                      <c:pt idx="240">
                        <c:v>0.55851999776961037</c:v>
                      </c:pt>
                      <c:pt idx="241">
                        <c:v>0.55819272591675195</c:v>
                      </c:pt>
                      <c:pt idx="242">
                        <c:v>0.55768346163180949</c:v>
                      </c:pt>
                      <c:pt idx="243">
                        <c:v>0.55761404913218116</c:v>
                      </c:pt>
                      <c:pt idx="244">
                        <c:v>0.55735592403690115</c:v>
                      </c:pt>
                      <c:pt idx="245">
                        <c:v>0.55704163605020485</c:v>
                      </c:pt>
                      <c:pt idx="246">
                        <c:v>0.55677681183749828</c:v>
                      </c:pt>
                      <c:pt idx="247">
                        <c:v>0.55671438277505136</c:v>
                      </c:pt>
                      <c:pt idx="248">
                        <c:v>0.55620510343256391</c:v>
                      </c:pt>
                      <c:pt idx="249">
                        <c:v>0.55613578318511014</c:v>
                      </c:pt>
                      <c:pt idx="250">
                        <c:v>0.55587759135497239</c:v>
                      </c:pt>
                      <c:pt idx="251">
                        <c:v>0.55529856851666237</c:v>
                      </c:pt>
                      <c:pt idx="252">
                        <c:v>0.55068557418173858</c:v>
                      </c:pt>
                      <c:pt idx="253">
                        <c:v>0.55061724419853142</c:v>
                      </c:pt>
                      <c:pt idx="254">
                        <c:v>0.55003878035456144</c:v>
                      </c:pt>
                      <c:pt idx="255">
                        <c:v>0.5498488168708674</c:v>
                      </c:pt>
                      <c:pt idx="256">
                        <c:v>0.54978044037051965</c:v>
                      </c:pt>
                      <c:pt idx="257">
                        <c:v>0.54920722606607486</c:v>
                      </c:pt>
                      <c:pt idx="258">
                        <c:v>0.54920160681338659</c:v>
                      </c:pt>
                      <c:pt idx="259">
                        <c:v>0.5491389014384338</c:v>
                      </c:pt>
                      <c:pt idx="260">
                        <c:v>0.54856051424791186</c:v>
                      </c:pt>
                      <c:pt idx="261">
                        <c:v>0.54837047812841344</c:v>
                      </c:pt>
                      <c:pt idx="262">
                        <c:v>0.54830210841538485</c:v>
                      </c:pt>
                      <c:pt idx="263">
                        <c:v>0.54772336356893725</c:v>
                      </c:pt>
                      <c:pt idx="264">
                        <c:v>0.54724812184180338</c:v>
                      </c:pt>
                      <c:pt idx="265">
                        <c:v>0.54717980326172677</c:v>
                      </c:pt>
                      <c:pt idx="266">
                        <c:v>0.54660150880401592</c:v>
                      </c:pt>
                      <c:pt idx="267">
                        <c:v>0.54641139002228245</c:v>
                      </c:pt>
                      <c:pt idx="268">
                        <c:v>0.54634302826052128</c:v>
                      </c:pt>
                      <c:pt idx="269">
                        <c:v>0.54576977270794769</c:v>
                      </c:pt>
                      <c:pt idx="270">
                        <c:v>0.54576439218065609</c:v>
                      </c:pt>
                      <c:pt idx="271">
                        <c:v>0.54570145922339908</c:v>
                      </c:pt>
                      <c:pt idx="272">
                        <c:v>0.54512323910075722</c:v>
                      </c:pt>
                      <c:pt idx="273">
                        <c:v>0.54493304956636057</c:v>
                      </c:pt>
                      <c:pt idx="274">
                        <c:v>0.54486469432669427</c:v>
                      </c:pt>
                      <c:pt idx="275">
                        <c:v>0.54428614459837765</c:v>
                      </c:pt>
                      <c:pt idx="276">
                        <c:v>0.49956026830544353</c:v>
                      </c:pt>
                      <c:pt idx="277">
                        <c:v>0.49949205378660455</c:v>
                      </c:pt>
                      <c:pt idx="278">
                        <c:v>0.49891563001055039</c:v>
                      </c:pt>
                      <c:pt idx="279">
                        <c:v>0.49872369674034323</c:v>
                      </c:pt>
                      <c:pt idx="280">
                        <c:v>0.49865548416287131</c:v>
                      </c:pt>
                      <c:pt idx="281">
                        <c:v>0.49808190770783783</c:v>
                      </c:pt>
                      <c:pt idx="282">
                        <c:v>0.49807909946032214</c:v>
                      </c:pt>
                      <c:pt idx="283">
                        <c:v>0.49801369415430502</c:v>
                      </c:pt>
                      <c:pt idx="284">
                        <c:v>0.49743730905410349</c:v>
                      </c:pt>
                      <c:pt idx="285">
                        <c:v>0.49724533693285533</c:v>
                      </c:pt>
                      <c:pt idx="286">
                        <c:v>0.49717712671559505</c:v>
                      </c:pt>
                      <c:pt idx="287">
                        <c:v>0.49660079247772471</c:v>
                      </c:pt>
                      <c:pt idx="288">
                        <c:v>0.47269571855108189</c:v>
                      </c:pt>
                      <c:pt idx="289">
                        <c:v>0.47236658150557609</c:v>
                      </c:pt>
                      <c:pt idx="290">
                        <c:v>0.47185920773003132</c:v>
                      </c:pt>
                      <c:pt idx="291">
                        <c:v>0.47177033135069374</c:v>
                      </c:pt>
                      <c:pt idx="292">
                        <c:v>0.47153021603226858</c:v>
                      </c:pt>
                      <c:pt idx="293">
                        <c:v>0.47121735847446661</c:v>
                      </c:pt>
                      <c:pt idx="294">
                        <c:v>0.47093426369060909</c:v>
                      </c:pt>
                      <c:pt idx="295">
                        <c:v>0.47088823525401702</c:v>
                      </c:pt>
                      <c:pt idx="296">
                        <c:v>0.47038084840697225</c:v>
                      </c:pt>
                      <c:pt idx="297">
                        <c:v>0.47029205618427444</c:v>
                      </c:pt>
                      <c:pt idx="298">
                        <c:v>0.47005187735263376</c:v>
                      </c:pt>
                      <c:pt idx="299">
                        <c:v>0.46945600850071928</c:v>
                      </c:pt>
                      <c:pt idx="300">
                        <c:v>0.46925825351548228</c:v>
                      </c:pt>
                      <c:pt idx="301">
                        <c:v>0.46892915060409796</c:v>
                      </c:pt>
                      <c:pt idx="302">
                        <c:v>0.46842174160339772</c:v>
                      </c:pt>
                      <c:pt idx="303">
                        <c:v>0.46833306956902399</c:v>
                      </c:pt>
                      <c:pt idx="304">
                        <c:v>0.4680927999526231</c:v>
                      </c:pt>
                      <c:pt idx="305">
                        <c:v>0.46777989324947461</c:v>
                      </c:pt>
                      <c:pt idx="306">
                        <c:v>0.46749704568356937</c:v>
                      </c:pt>
                      <c:pt idx="307">
                        <c:v>0.46745080303829412</c:v>
                      </c:pt>
                      <c:pt idx="308">
                        <c:v>0.46694338143369257</c:v>
                      </c:pt>
                      <c:pt idx="309">
                        <c:v>0.46685479116665213</c:v>
                      </c:pt>
                      <c:pt idx="310">
                        <c:v>0.46661445931994938</c:v>
                      </c:pt>
                      <c:pt idx="311">
                        <c:v>0.46601878665674951</c:v>
                      </c:pt>
                      <c:pt idx="312">
                        <c:v>0.42157021186546811</c:v>
                      </c:pt>
                      <c:pt idx="313">
                        <c:v>0.42124115740910451</c:v>
                      </c:pt>
                      <c:pt idx="314">
                        <c:v>0.42073356510394377</c:v>
                      </c:pt>
                      <c:pt idx="315">
                        <c:v>0.42064669099920543</c:v>
                      </c:pt>
                      <c:pt idx="316">
                        <c:v>0.42040489753775234</c:v>
                      </c:pt>
                      <c:pt idx="317">
                        <c:v>0.42009185366639429</c:v>
                      </c:pt>
                      <c:pt idx="318">
                        <c:v>0.41981116948692854</c:v>
                      </c:pt>
                      <c:pt idx="319">
                        <c:v>0.41976279247961518</c:v>
                      </c:pt>
                      <c:pt idx="320">
                        <c:v>0.41925519896423757</c:v>
                      </c:pt>
                      <c:pt idx="321">
                        <c:v>0.41916836307040573</c:v>
                      </c:pt>
                      <c:pt idx="322">
                        <c:v>0.41892653196320911</c:v>
                      </c:pt>
                      <c:pt idx="323">
                        <c:v>0.4183328542537238</c:v>
                      </c:pt>
                      <c:pt idx="324">
                        <c:v>0.40863586248987271</c:v>
                      </c:pt>
                      <c:pt idx="325">
                        <c:v>0.4080471296669399</c:v>
                      </c:pt>
                      <c:pt idx="326">
                        <c:v>0.40753812052716659</c:v>
                      </c:pt>
                      <c:pt idx="327">
                        <c:v>0.40747126734717781</c:v>
                      </c:pt>
                      <c:pt idx="328">
                        <c:v>0.40721034697356151</c:v>
                      </c:pt>
                      <c:pt idx="329">
                        <c:v>0.40689702732821342</c:v>
                      </c:pt>
                      <c:pt idx="330">
                        <c:v>0.40663528119377418</c:v>
                      </c:pt>
                      <c:pt idx="331">
                        <c:v>0.40656878265752189</c:v>
                      </c:pt>
                      <c:pt idx="332">
                        <c:v>0.40605979427333627</c:v>
                      </c:pt>
                      <c:pt idx="333">
                        <c:v>0.40599289848895381</c:v>
                      </c:pt>
                      <c:pt idx="334">
                        <c:v>0.40573198880788991</c:v>
                      </c:pt>
                      <c:pt idx="335">
                        <c:v>0.40519860831398707</c:v>
                      </c:pt>
                      <c:pt idx="336">
                        <c:v>0.40515691431113487</c:v>
                      </c:pt>
                      <c:pt idx="337">
                        <c:v>0.40513237638385213</c:v>
                      </c:pt>
                      <c:pt idx="338">
                        <c:v>0.40457455638837125</c:v>
                      </c:pt>
                      <c:pt idx="339">
                        <c:v>0.40410071601327124</c:v>
                      </c:pt>
                      <c:pt idx="340">
                        <c:v>0.40377287595514333</c:v>
                      </c:pt>
                      <c:pt idx="341">
                        <c:v>0.40345967775911945</c:v>
                      </c:pt>
                      <c:pt idx="342">
                        <c:v>0.40319780388006915</c:v>
                      </c:pt>
                      <c:pt idx="343">
                        <c:v>0.40313134788257637</c:v>
                      </c:pt>
                      <c:pt idx="344">
                        <c:v>0.40262239194753818</c:v>
                      </c:pt>
                      <c:pt idx="345">
                        <c:v>0.40255542454025922</c:v>
                      </c:pt>
                      <c:pt idx="346">
                        <c:v>0.40229451858186704</c:v>
                      </c:pt>
                      <c:pt idx="347">
                        <c:v>0.40171943570752977</c:v>
                      </c:pt>
                      <c:pt idx="348">
                        <c:v>0.35751551218593292</c:v>
                      </c:pt>
                      <c:pt idx="349">
                        <c:v>0.35744874670012344</c:v>
                      </c:pt>
                      <c:pt idx="350">
                        <c:v>0.35688749883878523</c:v>
                      </c:pt>
                      <c:pt idx="351">
                        <c:v>0.35667687986938157</c:v>
                      </c:pt>
                      <c:pt idx="352">
                        <c:v>0.35661025153578768</c:v>
                      </c:pt>
                      <c:pt idx="353">
                        <c:v>0.35605018976862168</c:v>
                      </c:pt>
                      <c:pt idx="354">
                        <c:v>0.35603734200109277</c:v>
                      </c:pt>
                      <c:pt idx="355">
                        <c:v>0.35597055746935269</c:v>
                      </c:pt>
                      <c:pt idx="356">
                        <c:v>0.3554091848140013</c:v>
                      </c:pt>
                      <c:pt idx="357">
                        <c:v>0.35519867241361458</c:v>
                      </c:pt>
                      <c:pt idx="358">
                        <c:v>0.35513202671787891</c:v>
                      </c:pt>
                      <c:pt idx="359">
                        <c:v>0.35457185453075274</c:v>
                      </c:pt>
                      <c:pt idx="360">
                        <c:v>0.34870030800617507</c:v>
                      </c:pt>
                      <c:pt idx="361">
                        <c:v>0.34836948525759759</c:v>
                      </c:pt>
                      <c:pt idx="362">
                        <c:v>0.34786192981161806</c:v>
                      </c:pt>
                      <c:pt idx="363">
                        <c:v>0.34779107801061643</c:v>
                      </c:pt>
                      <c:pt idx="364">
                        <c:v>0.34753185737724518</c:v>
                      </c:pt>
                      <c:pt idx="365">
                        <c:v>0.3472220940894552</c:v>
                      </c:pt>
                      <c:pt idx="366">
                        <c:v>0.34695481517707405</c:v>
                      </c:pt>
                      <c:pt idx="367">
                        <c:v>0.34689119465668039</c:v>
                      </c:pt>
                      <c:pt idx="368">
                        <c:v>0.34638368170911982</c:v>
                      </c:pt>
                      <c:pt idx="369">
                        <c:v>0.34631270884916893</c:v>
                      </c:pt>
                      <c:pt idx="370">
                        <c:v>0.34605354132311633</c:v>
                      </c:pt>
                      <c:pt idx="371">
                        <c:v>0.34547643619901952</c:v>
                      </c:pt>
                      <c:pt idx="372">
                        <c:v>0.34526316080338154</c:v>
                      </c:pt>
                      <c:pt idx="373">
                        <c:v>0.34493217322069469</c:v>
                      </c:pt>
                      <c:pt idx="374">
                        <c:v>0.34442468791951397</c:v>
                      </c:pt>
                      <c:pt idx="375">
                        <c:v>0.34435360773476381</c:v>
                      </c:pt>
                      <c:pt idx="376">
                        <c:v>0.34409447108915514</c:v>
                      </c:pt>
                      <c:pt idx="377">
                        <c:v>0.34378495284217159</c:v>
                      </c:pt>
                      <c:pt idx="378">
                        <c:v>0.34351730724984086</c:v>
                      </c:pt>
                      <c:pt idx="379">
                        <c:v>0.34345388643356084</c:v>
                      </c:pt>
                      <c:pt idx="380">
                        <c:v>0.34294644462030249</c:v>
                      </c:pt>
                      <c:pt idx="381">
                        <c:v>0.34287523935690378</c:v>
                      </c:pt>
                      <c:pt idx="382">
                        <c:v>0.34261615780623345</c:v>
                      </c:pt>
                      <c:pt idx="383">
                        <c:v>0.34203892821540771</c:v>
                      </c:pt>
                      <c:pt idx="384">
                        <c:v>0.31508611488665977</c:v>
                      </c:pt>
                      <c:pt idx="385">
                        <c:v>0.31501355266877018</c:v>
                      </c:pt>
                      <c:pt idx="386">
                        <c:v>0.31440555277921312</c:v>
                      </c:pt>
                      <c:pt idx="387">
                        <c:v>0.31425057755107738</c:v>
                      </c:pt>
                      <c:pt idx="388">
                        <c:v>0.31417824447975257</c:v>
                      </c:pt>
                      <c:pt idx="389">
                        <c:v>0.31360772914405277</c:v>
                      </c:pt>
                      <c:pt idx="390">
                        <c:v>0.31357222084162906</c:v>
                      </c:pt>
                      <c:pt idx="391">
                        <c:v>0.3135351653047026</c:v>
                      </c:pt>
                      <c:pt idx="392">
                        <c:v>0.31292720599586876</c:v>
                      </c:pt>
                      <c:pt idx="393">
                        <c:v>0.31277218538589868</c:v>
                      </c:pt>
                      <c:pt idx="394">
                        <c:v>0.31269985303010728</c:v>
                      </c:pt>
                      <c:pt idx="395">
                        <c:v>0.31209389000377874</c:v>
                      </c:pt>
                      <c:pt idx="396">
                        <c:v>0.31164863549669825</c:v>
                      </c:pt>
                      <c:pt idx="397">
                        <c:v>0.3115760736392057</c:v>
                      </c:pt>
                      <c:pt idx="398">
                        <c:v>0.31096820377828871</c:v>
                      </c:pt>
                      <c:pt idx="399">
                        <c:v>0.31081306461691049</c:v>
                      </c:pt>
                      <c:pt idx="400">
                        <c:v>0.3107407373815389</c:v>
                      </c:pt>
                      <c:pt idx="401">
                        <c:v>0.31017024977738744</c:v>
                      </c:pt>
                      <c:pt idx="402">
                        <c:v>0.31013489070760136</c:v>
                      </c:pt>
                      <c:pt idx="403">
                        <c:v>0.31009768602177795</c:v>
                      </c:pt>
                      <c:pt idx="404">
                        <c:v>0.30948985531073286</c:v>
                      </c:pt>
                      <c:pt idx="405">
                        <c:v>0.30933467162732126</c:v>
                      </c:pt>
                      <c:pt idx="406">
                        <c:v>0.30926234486974102</c:v>
                      </c:pt>
                      <c:pt idx="407">
                        <c:v>0.30865655771658873</c:v>
                      </c:pt>
                      <c:pt idx="408">
                        <c:v>0.29758245889773249</c:v>
                      </c:pt>
                      <c:pt idx="409">
                        <c:v>0.29724809748719699</c:v>
                      </c:pt>
                      <c:pt idx="410">
                        <c:v>0.29674254599539096</c:v>
                      </c:pt>
                      <c:pt idx="411">
                        <c:v>0.29666562830226062</c:v>
                      </c:pt>
                      <c:pt idx="412">
                        <c:v>0.29640926762779568</c:v>
                      </c:pt>
                      <c:pt idx="413">
                        <c:v>0.29610437755287228</c:v>
                      </c:pt>
                      <c:pt idx="414">
                        <c:v>0.29582876120025042</c:v>
                      </c:pt>
                      <c:pt idx="415">
                        <c:v>0.29576989530290887</c:v>
                      </c:pt>
                      <c:pt idx="416">
                        <c:v>0.29526441198669467</c:v>
                      </c:pt>
                      <c:pt idx="417">
                        <c:v>0.29518728422643276</c:v>
                      </c:pt>
                      <c:pt idx="418">
                        <c:v>0.29493102361947876</c:v>
                      </c:pt>
                      <c:pt idx="419">
                        <c:v>0.29435039483537095</c:v>
                      </c:pt>
                      <c:pt idx="420">
                        <c:v>0.28974191269185351</c:v>
                      </c:pt>
                      <c:pt idx="421">
                        <c:v>0.28967237461423218</c:v>
                      </c:pt>
                      <c:pt idx="422">
                        <c:v>0.28909002283988544</c:v>
                      </c:pt>
                      <c:pt idx="423">
                        <c:v>0.28890289296774496</c:v>
                      </c:pt>
                      <c:pt idx="424">
                        <c:v>0.28883359521541829</c:v>
                      </c:pt>
                      <c:pt idx="425">
                        <c:v>0.28826373185113974</c:v>
                      </c:pt>
                      <c:pt idx="426">
                        <c:v>0.28825331396598508</c:v>
                      </c:pt>
                      <c:pt idx="427">
                        <c:v>0.28819417042317702</c:v>
                      </c:pt>
                      <c:pt idx="428">
                        <c:v>0.28761167430991758</c:v>
                      </c:pt>
                      <c:pt idx="429">
                        <c:v>0.28742466767630725</c:v>
                      </c:pt>
                      <c:pt idx="430">
                        <c:v>0.28735534894522624</c:v>
                      </c:pt>
                      <c:pt idx="431">
                        <c:v>0.28677494372787049</c:v>
                      </c:pt>
                      <c:pt idx="432">
                        <c:v>0.28630483639031634</c:v>
                      </c:pt>
                      <c:pt idx="433">
                        <c:v>0.28623524831229891</c:v>
                      </c:pt>
                      <c:pt idx="434">
                        <c:v>0.28565259805441534</c:v>
                      </c:pt>
                      <c:pt idx="435">
                        <c:v>0.28546569022200619</c:v>
                      </c:pt>
                      <c:pt idx="436">
                        <c:v>0.28539634802908886</c:v>
                      </c:pt>
                      <c:pt idx="437">
                        <c:v>0.28482666329369666</c:v>
                      </c:pt>
                      <c:pt idx="438">
                        <c:v>0.28481581605603468</c:v>
                      </c:pt>
                      <c:pt idx="439">
                        <c:v>0.28475705118285505</c:v>
                      </c:pt>
                      <c:pt idx="440">
                        <c:v>0.28417425183644374</c:v>
                      </c:pt>
                      <c:pt idx="441">
                        <c:v>0.28398747105062294</c:v>
                      </c:pt>
                      <c:pt idx="442">
                        <c:v>0.2839181072400575</c:v>
                      </c:pt>
                      <c:pt idx="443">
                        <c:v>0.28333744693116086</c:v>
                      </c:pt>
                      <c:pt idx="444">
                        <c:v>0.26395959288236487</c:v>
                      </c:pt>
                      <c:pt idx="445">
                        <c:v>0.26388681896993688</c:v>
                      </c:pt>
                      <c:pt idx="446">
                        <c:v>0.2632791750882652</c:v>
                      </c:pt>
                      <c:pt idx="447">
                        <c:v>0.26312354962760742</c:v>
                      </c:pt>
                      <c:pt idx="448">
                        <c:v>0.26305109679828709</c:v>
                      </c:pt>
                      <c:pt idx="449">
                        <c:v>0.26248121386317108</c:v>
                      </c:pt>
                      <c:pt idx="450">
                        <c:v>0.26244621921920186</c:v>
                      </c:pt>
                      <c:pt idx="451">
                        <c:v>0.26240843200601233</c:v>
                      </c:pt>
                      <c:pt idx="452">
                        <c:v>0.26180079311929311</c:v>
                      </c:pt>
                      <c:pt idx="453">
                        <c:v>0.26164515155886836</c:v>
                      </c:pt>
                      <c:pt idx="454">
                        <c:v>0.26157269387950144</c:v>
                      </c:pt>
                      <c:pt idx="455">
                        <c:v>0.26096784795656247</c:v>
                      </c:pt>
                      <c:pt idx="456">
                        <c:v>0.23862610056361647</c:v>
                      </c:pt>
                      <c:pt idx="457">
                        <c:v>0.23855546823900395</c:v>
                      </c:pt>
                      <c:pt idx="458">
                        <c:v>0.23796600461068168</c:v>
                      </c:pt>
                      <c:pt idx="459">
                        <c:v>0.2377850215620749</c:v>
                      </c:pt>
                      <c:pt idx="460">
                        <c:v>0.23771472408792357</c:v>
                      </c:pt>
                      <c:pt idx="461">
                        <c:v>0.23714810144054266</c:v>
                      </c:pt>
                      <c:pt idx="462">
                        <c:v>0.23712814537854884</c:v>
                      </c:pt>
                      <c:pt idx="463">
                        <c:v>0.23707743099432105</c:v>
                      </c:pt>
                      <c:pt idx="464">
                        <c:v>0.23648771850608624</c:v>
                      </c:pt>
                      <c:pt idx="465">
                        <c:v>0.23630695011616185</c:v>
                      </c:pt>
                      <c:pt idx="466">
                        <c:v>0.23623661774687862</c:v>
                      </c:pt>
                      <c:pt idx="467">
                        <c:v>0.2356498180599762</c:v>
                      </c:pt>
                      <c:pt idx="468">
                        <c:v>0.21175975832075625</c:v>
                      </c:pt>
                      <c:pt idx="469">
                        <c:v>0.21142033987889744</c:v>
                      </c:pt>
                      <c:pt idx="470">
                        <c:v>0.21091836697706401</c:v>
                      </c:pt>
                      <c:pt idx="471">
                        <c:v>0.21081789213110766</c:v>
                      </c:pt>
                      <c:pt idx="472">
                        <c:v>0.21058091659033698</c:v>
                      </c:pt>
                      <c:pt idx="473">
                        <c:v>0.21028175462540302</c:v>
                      </c:pt>
                      <c:pt idx="474">
                        <c:v>0.2099821416590755</c:v>
                      </c:pt>
                      <c:pt idx="475">
                        <c:v>0.20994215235456903</c:v>
                      </c:pt>
                      <c:pt idx="476">
                        <c:v>0.20944028064157352</c:v>
                      </c:pt>
                      <c:pt idx="477">
                        <c:v>0.20933950756918535</c:v>
                      </c:pt>
                      <c:pt idx="478">
                        <c:v>0.20910266599093555</c:v>
                      </c:pt>
                      <c:pt idx="479">
                        <c:v>0.2085037308527101</c:v>
                      </c:pt>
                      <c:pt idx="480">
                        <c:v>0.20832308580595746</c:v>
                      </c:pt>
                      <c:pt idx="481">
                        <c:v>0.20798327436349071</c:v>
                      </c:pt>
                      <c:pt idx="482">
                        <c:v>0.20748146281936089</c:v>
                      </c:pt>
                      <c:pt idx="483">
                        <c:v>0.2073804341207835</c:v>
                      </c:pt>
                      <c:pt idx="484">
                        <c:v>0.20714366543673612</c:v>
                      </c:pt>
                      <c:pt idx="485">
                        <c:v>0.20684509884095453</c:v>
                      </c:pt>
                      <c:pt idx="486">
                        <c:v>0.20654458462734607</c:v>
                      </c:pt>
                      <c:pt idx="487">
                        <c:v>0.20650509689162327</c:v>
                      </c:pt>
                      <c:pt idx="488">
                        <c:v>0.20600338974389662</c:v>
                      </c:pt>
                      <c:pt idx="489">
                        <c:v>0.2059020516335828</c:v>
                      </c:pt>
                      <c:pt idx="490">
                        <c:v>0.20566542198684445</c:v>
                      </c:pt>
                      <c:pt idx="491">
                        <c:v>0.20506617409176797</c:v>
                      </c:pt>
                      <c:pt idx="492">
                        <c:v>0.16065410553425752</c:v>
                      </c:pt>
                      <c:pt idx="493">
                        <c:v>0.16030546624673836</c:v>
                      </c:pt>
                      <c:pt idx="494">
                        <c:v>0.15980868756668029</c:v>
                      </c:pt>
                      <c:pt idx="495">
                        <c:v>0.15969232490886676</c:v>
                      </c:pt>
                      <c:pt idx="496">
                        <c:v>0.15946286729766404</c:v>
                      </c:pt>
                      <c:pt idx="497">
                        <c:v>0.15917652898238752</c:v>
                      </c:pt>
                      <c:pt idx="498">
                        <c:v>0.15885501326061208</c:v>
                      </c:pt>
                      <c:pt idx="499">
                        <c:v>0.1588275432458095</c:v>
                      </c:pt>
                      <c:pt idx="500">
                        <c:v>0.15833095915145387</c:v>
                      </c:pt>
                      <c:pt idx="501">
                        <c:v>0.15821400162385713</c:v>
                      </c:pt>
                      <c:pt idx="502">
                        <c:v>0.15798482424761798</c:v>
                      </c:pt>
                      <c:pt idx="503">
                        <c:v>0.15737663077366318</c:v>
                      </c:pt>
                      <c:pt idx="504">
                        <c:v>5.4180316934808695E-2</c:v>
                      </c:pt>
                      <c:pt idx="505">
                        <c:v>5.409685784782696E-2</c:v>
                      </c:pt>
                      <c:pt idx="506">
                        <c:v>5.3443253144739855E-2</c:v>
                      </c:pt>
                      <c:pt idx="507">
                        <c:v>5.3325375941281207E-2</c:v>
                      </c:pt>
                      <c:pt idx="508">
                        <c:v>5.3244021474380974E-2</c:v>
                      </c:pt>
                      <c:pt idx="509">
                        <c:v>5.2704165916607017E-2</c:v>
                      </c:pt>
                      <c:pt idx="510">
                        <c:v>5.2620311942820054E-2</c:v>
                      </c:pt>
                      <c:pt idx="511">
                        <c:v>5.2609360079327018E-2</c:v>
                      </c:pt>
                      <c:pt idx="512">
                        <c:v>5.1964885034988056E-2</c:v>
                      </c:pt>
                      <c:pt idx="513">
                        <c:v>5.184852558960712E-2</c:v>
                      </c:pt>
                      <c:pt idx="514">
                        <c:v>5.1766832668364321E-2</c:v>
                      </c:pt>
                      <c:pt idx="515">
                        <c:v>5.1130892871824124E-2</c:v>
                      </c:pt>
                      <c:pt idx="516">
                        <c:v>5.0748069777768787E-2</c:v>
                      </c:pt>
                      <c:pt idx="517">
                        <c:v>5.0663702661339433E-2</c:v>
                      </c:pt>
                      <c:pt idx="518">
                        <c:v>5.0006085545651217E-2</c:v>
                      </c:pt>
                      <c:pt idx="519">
                        <c:v>4.9891240802682986E-2</c:v>
                      </c:pt>
                      <c:pt idx="520">
                        <c:v>4.980911440399835E-2</c:v>
                      </c:pt>
                      <c:pt idx="521">
                        <c:v>4.9272249522586853E-2</c:v>
                      </c:pt>
                      <c:pt idx="522">
                        <c:v>4.9187432705681738E-2</c:v>
                      </c:pt>
                      <c:pt idx="523">
                        <c:v>4.9171755854638864E-2</c:v>
                      </c:pt>
                      <c:pt idx="524">
                        <c:v>4.8527740279019502E-2</c:v>
                      </c:pt>
                      <c:pt idx="525">
                        <c:v>4.8414618305856368E-2</c:v>
                      </c:pt>
                      <c:pt idx="526">
                        <c:v>4.8332105582432644E-2</c:v>
                      </c:pt>
                      <c:pt idx="527">
                        <c:v>4.7693289272641874E-2</c:v>
                      </c:pt>
                      <c:pt idx="528">
                        <c:v>4.3042870562832701E-3</c:v>
                      </c:pt>
                      <c:pt idx="529">
                        <c:v>4.0631148146908769E-3</c:v>
                      </c:pt>
                      <c:pt idx="530">
                        <c:v>3.4555170811924356E-3</c:v>
                      </c:pt>
                      <c:pt idx="531">
                        <c:v>3.3602603706131286E-3</c:v>
                      </c:pt>
                      <c:pt idx="532">
                        <c:v>3.1826136648142041E-3</c:v>
                      </c:pt>
                      <c:pt idx="533">
                        <c:v>3.1068827490749397E-3</c:v>
                      </c:pt>
                      <c:pt idx="534">
                        <c:v>2.674953262880083E-3</c:v>
                      </c:pt>
                      <c:pt idx="535">
                        <c:v>2.4132896122920772E-3</c:v>
                      </c:pt>
                      <c:pt idx="536">
                        <c:v>2.3924097153130985E-3</c:v>
                      </c:pt>
                      <c:pt idx="537">
                        <c:v>1.4784858069439531E-3</c:v>
                      </c:pt>
                      <c:pt idx="538">
                        <c:v>1.0884203015270788E-3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17EB-494B-B638-714CFF39CB7D}"/>
                  </c:ext>
                </c:extLst>
              </c15:ser>
            </c15:filteredLineSeries>
          </c:ext>
        </c:extLst>
      </c:lineChart>
      <c:catAx>
        <c:axId val="549959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67448"/>
        <c:crosses val="autoZero"/>
        <c:auto val="1"/>
        <c:lblAlgn val="ctr"/>
        <c:lblOffset val="100"/>
        <c:noMultiLvlLbl val="0"/>
      </c:catAx>
      <c:valAx>
        <c:axId val="54996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5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17451.903073999161</c:v>
                </c:pt>
                <c:pt idx="1">
                  <c:v>17451.903073999161</c:v>
                </c:pt>
                <c:pt idx="2">
                  <c:v>17458.590186046022</c:v>
                </c:pt>
                <c:pt idx="3">
                  <c:v>17458.590186046022</c:v>
                </c:pt>
                <c:pt idx="4">
                  <c:v>17459.437573546664</c:v>
                </c:pt>
                <c:pt idx="5">
                  <c:v>17467.195779792331</c:v>
                </c:pt>
                <c:pt idx="6">
                  <c:v>17459.437573546664</c:v>
                </c:pt>
                <c:pt idx="7">
                  <c:v>17466.124685593531</c:v>
                </c:pt>
                <c:pt idx="8">
                  <c:v>17467.195779792331</c:v>
                </c:pt>
                <c:pt idx="9">
                  <c:v>17473.882891839188</c:v>
                </c:pt>
                <c:pt idx="10">
                  <c:v>17466.124685593531</c:v>
                </c:pt>
                <c:pt idx="11">
                  <c:v>17473.882891839188</c:v>
                </c:pt>
                <c:pt idx="12">
                  <c:v>17474.730279339834</c:v>
                </c:pt>
                <c:pt idx="13">
                  <c:v>17474.730279339834</c:v>
                </c:pt>
                <c:pt idx="14">
                  <c:v>17481.417391386694</c:v>
                </c:pt>
                <c:pt idx="15">
                  <c:v>17451.903073999161</c:v>
                </c:pt>
                <c:pt idx="16">
                  <c:v>17481.417391386694</c:v>
                </c:pt>
                <c:pt idx="17">
                  <c:v>17458.590186046022</c:v>
                </c:pt>
                <c:pt idx="18">
                  <c:v>17459.437573546664</c:v>
                </c:pt>
                <c:pt idx="19">
                  <c:v>17467.195779792331</c:v>
                </c:pt>
                <c:pt idx="20">
                  <c:v>17466.124685593531</c:v>
                </c:pt>
                <c:pt idx="21">
                  <c:v>17473.882891839188</c:v>
                </c:pt>
                <c:pt idx="22">
                  <c:v>17474.730279339834</c:v>
                </c:pt>
                <c:pt idx="23">
                  <c:v>17481.417391386694</c:v>
                </c:pt>
                <c:pt idx="24">
                  <c:v>17683.386264168035</c:v>
                </c:pt>
                <c:pt idx="25">
                  <c:v>17683.386264168035</c:v>
                </c:pt>
                <c:pt idx="26">
                  <c:v>17690.073376214899</c:v>
                </c:pt>
                <c:pt idx="27">
                  <c:v>17690.073376214899</c:v>
                </c:pt>
                <c:pt idx="28">
                  <c:v>17690.920763715545</c:v>
                </c:pt>
                <c:pt idx="29">
                  <c:v>17690.920763715545</c:v>
                </c:pt>
                <c:pt idx="30">
                  <c:v>17697.607875762409</c:v>
                </c:pt>
                <c:pt idx="31">
                  <c:v>17697.607875762409</c:v>
                </c:pt>
                <c:pt idx="32">
                  <c:v>17722.206863541513</c:v>
                </c:pt>
                <c:pt idx="33">
                  <c:v>17683.386264168035</c:v>
                </c:pt>
                <c:pt idx="34">
                  <c:v>17722.206863541513</c:v>
                </c:pt>
                <c:pt idx="35">
                  <c:v>17690.073376214899</c:v>
                </c:pt>
                <c:pt idx="36">
                  <c:v>17729.741363089015</c:v>
                </c:pt>
                <c:pt idx="37">
                  <c:v>17690.920763715545</c:v>
                </c:pt>
                <c:pt idx="38">
                  <c:v>17729.741363089015</c:v>
                </c:pt>
                <c:pt idx="39">
                  <c:v>17737.499569334668</c:v>
                </c:pt>
                <c:pt idx="40">
                  <c:v>17697.607875762409</c:v>
                </c:pt>
                <c:pt idx="41">
                  <c:v>17737.499569334668</c:v>
                </c:pt>
                <c:pt idx="42">
                  <c:v>17728.893975588373</c:v>
                </c:pt>
                <c:pt idx="43">
                  <c:v>17745.034068882182</c:v>
                </c:pt>
                <c:pt idx="44">
                  <c:v>17745.034068882182</c:v>
                </c:pt>
                <c:pt idx="45">
                  <c:v>17736.428475135879</c:v>
                </c:pt>
                <c:pt idx="46">
                  <c:v>17722.206863541513</c:v>
                </c:pt>
                <c:pt idx="47">
                  <c:v>17744.18668138154</c:v>
                </c:pt>
                <c:pt idx="48">
                  <c:v>17728.893975588373</c:v>
                </c:pt>
                <c:pt idx="49">
                  <c:v>17729.741363089015</c:v>
                </c:pt>
                <c:pt idx="50">
                  <c:v>17751.721180929038</c:v>
                </c:pt>
                <c:pt idx="51">
                  <c:v>17737.499569334668</c:v>
                </c:pt>
                <c:pt idx="52">
                  <c:v>17736.428475135879</c:v>
                </c:pt>
                <c:pt idx="53">
                  <c:v>17744.18668138154</c:v>
                </c:pt>
                <c:pt idx="54">
                  <c:v>17745.034068882182</c:v>
                </c:pt>
                <c:pt idx="55">
                  <c:v>17751.721180929038</c:v>
                </c:pt>
                <c:pt idx="56">
                  <c:v>17728.893975588373</c:v>
                </c:pt>
                <c:pt idx="57">
                  <c:v>17736.428475135879</c:v>
                </c:pt>
                <c:pt idx="58">
                  <c:v>17744.18668138154</c:v>
                </c:pt>
                <c:pt idx="59">
                  <c:v>17751.721180929038</c:v>
                </c:pt>
                <c:pt idx="60">
                  <c:v>17953.690053710383</c:v>
                </c:pt>
                <c:pt idx="61">
                  <c:v>17953.690053710383</c:v>
                </c:pt>
                <c:pt idx="62">
                  <c:v>17960.377165757247</c:v>
                </c:pt>
                <c:pt idx="63">
                  <c:v>17960.377165757247</c:v>
                </c:pt>
                <c:pt idx="64">
                  <c:v>17961.224553257893</c:v>
                </c:pt>
                <c:pt idx="65">
                  <c:v>17961.224553257893</c:v>
                </c:pt>
                <c:pt idx="66">
                  <c:v>17967.911665304749</c:v>
                </c:pt>
                <c:pt idx="67">
                  <c:v>17967.911665304749</c:v>
                </c:pt>
                <c:pt idx="68">
                  <c:v>17953.690053710383</c:v>
                </c:pt>
                <c:pt idx="69">
                  <c:v>17960.377165757247</c:v>
                </c:pt>
                <c:pt idx="70">
                  <c:v>17961.224553257893</c:v>
                </c:pt>
                <c:pt idx="71">
                  <c:v>17988.404414596953</c:v>
                </c:pt>
                <c:pt idx="72">
                  <c:v>17967.911665304749</c:v>
                </c:pt>
                <c:pt idx="73">
                  <c:v>17995.09152664381</c:v>
                </c:pt>
                <c:pt idx="74">
                  <c:v>17995.938914144455</c:v>
                </c:pt>
                <c:pt idx="75">
                  <c:v>18003.697120390116</c:v>
                </c:pt>
                <c:pt idx="76">
                  <c:v>18002.626026191323</c:v>
                </c:pt>
                <c:pt idx="77">
                  <c:v>17988.404414596953</c:v>
                </c:pt>
                <c:pt idx="78">
                  <c:v>18010.384232436976</c:v>
                </c:pt>
                <c:pt idx="79">
                  <c:v>18011.231619937622</c:v>
                </c:pt>
                <c:pt idx="80">
                  <c:v>17995.09152664381</c:v>
                </c:pt>
                <c:pt idx="81">
                  <c:v>17995.938914144455</c:v>
                </c:pt>
                <c:pt idx="82">
                  <c:v>18017.918731984482</c:v>
                </c:pt>
                <c:pt idx="83">
                  <c:v>18003.697120390116</c:v>
                </c:pt>
                <c:pt idx="84">
                  <c:v>18002.626026191323</c:v>
                </c:pt>
                <c:pt idx="85">
                  <c:v>18010.384232436976</c:v>
                </c:pt>
                <c:pt idx="86">
                  <c:v>18011.231619937622</c:v>
                </c:pt>
                <c:pt idx="87">
                  <c:v>17988.404414596953</c:v>
                </c:pt>
                <c:pt idx="88">
                  <c:v>18017.918731984482</c:v>
                </c:pt>
                <c:pt idx="89">
                  <c:v>17995.09152664381</c:v>
                </c:pt>
                <c:pt idx="90">
                  <c:v>17995.938914144455</c:v>
                </c:pt>
                <c:pt idx="91">
                  <c:v>18003.697120390116</c:v>
                </c:pt>
                <c:pt idx="92">
                  <c:v>18002.626026191323</c:v>
                </c:pt>
                <c:pt idx="93">
                  <c:v>18010.384232436976</c:v>
                </c:pt>
                <c:pt idx="94">
                  <c:v>18011.231619937622</c:v>
                </c:pt>
                <c:pt idx="95">
                  <c:v>18017.918731984482</c:v>
                </c:pt>
                <c:pt idx="96">
                  <c:v>18219.887604765834</c:v>
                </c:pt>
                <c:pt idx="97">
                  <c:v>18226.574716812687</c:v>
                </c:pt>
                <c:pt idx="98">
                  <c:v>18227.422104313337</c:v>
                </c:pt>
                <c:pt idx="99">
                  <c:v>18234.109216360193</c:v>
                </c:pt>
                <c:pt idx="100">
                  <c:v>18219.887604765834</c:v>
                </c:pt>
                <c:pt idx="101">
                  <c:v>18226.574716812687</c:v>
                </c:pt>
                <c:pt idx="102">
                  <c:v>18227.422104313337</c:v>
                </c:pt>
                <c:pt idx="103">
                  <c:v>18234.109216360193</c:v>
                </c:pt>
                <c:pt idx="104">
                  <c:v>18219.887604765834</c:v>
                </c:pt>
                <c:pt idx="105">
                  <c:v>18226.574716812687</c:v>
                </c:pt>
                <c:pt idx="106">
                  <c:v>18227.422104313337</c:v>
                </c:pt>
                <c:pt idx="107">
                  <c:v>18234.109216360193</c:v>
                </c:pt>
                <c:pt idx="108">
                  <c:v>18339.79201582259</c:v>
                </c:pt>
                <c:pt idx="109">
                  <c:v>18339.79201582259</c:v>
                </c:pt>
                <c:pt idx="110">
                  <c:v>18346.479127869447</c:v>
                </c:pt>
                <c:pt idx="111">
                  <c:v>18346.479127869447</c:v>
                </c:pt>
                <c:pt idx="112">
                  <c:v>18347.326515370096</c:v>
                </c:pt>
                <c:pt idx="113">
                  <c:v>18347.326515370096</c:v>
                </c:pt>
                <c:pt idx="114">
                  <c:v>18355.084721615756</c:v>
                </c:pt>
                <c:pt idx="115">
                  <c:v>18354.013627416956</c:v>
                </c:pt>
                <c:pt idx="116">
                  <c:v>18355.084721615756</c:v>
                </c:pt>
                <c:pt idx="117">
                  <c:v>18354.013627416956</c:v>
                </c:pt>
                <c:pt idx="118">
                  <c:v>18361.771833662609</c:v>
                </c:pt>
                <c:pt idx="119">
                  <c:v>18361.771833662609</c:v>
                </c:pt>
                <c:pt idx="120">
                  <c:v>18362.619221163262</c:v>
                </c:pt>
                <c:pt idx="121">
                  <c:v>18362.619221163262</c:v>
                </c:pt>
                <c:pt idx="122">
                  <c:v>18369.306333210123</c:v>
                </c:pt>
                <c:pt idx="123">
                  <c:v>18339.79201582259</c:v>
                </c:pt>
                <c:pt idx="124">
                  <c:v>18369.306333210123</c:v>
                </c:pt>
                <c:pt idx="125">
                  <c:v>18346.479127869447</c:v>
                </c:pt>
                <c:pt idx="126">
                  <c:v>18347.326515370096</c:v>
                </c:pt>
                <c:pt idx="127">
                  <c:v>18355.084721615756</c:v>
                </c:pt>
                <c:pt idx="128">
                  <c:v>18354.013627416956</c:v>
                </c:pt>
                <c:pt idx="129">
                  <c:v>18361.771833662609</c:v>
                </c:pt>
                <c:pt idx="130">
                  <c:v>18362.619221163262</c:v>
                </c:pt>
                <c:pt idx="131">
                  <c:v>18369.306333210123</c:v>
                </c:pt>
                <c:pt idx="132">
                  <c:v>18571.275205991467</c:v>
                </c:pt>
                <c:pt idx="133">
                  <c:v>18571.275205991467</c:v>
                </c:pt>
                <c:pt idx="134">
                  <c:v>18577.962318038324</c:v>
                </c:pt>
                <c:pt idx="135">
                  <c:v>18577.962318038324</c:v>
                </c:pt>
                <c:pt idx="136">
                  <c:v>18578.80970553897</c:v>
                </c:pt>
                <c:pt idx="137">
                  <c:v>18578.80970553897</c:v>
                </c:pt>
                <c:pt idx="138">
                  <c:v>18585.496817585834</c:v>
                </c:pt>
                <c:pt idx="139">
                  <c:v>18585.496817585834</c:v>
                </c:pt>
                <c:pt idx="140">
                  <c:v>18571.275205991467</c:v>
                </c:pt>
                <c:pt idx="141">
                  <c:v>18577.962318038324</c:v>
                </c:pt>
                <c:pt idx="142">
                  <c:v>18578.80970553897</c:v>
                </c:pt>
                <c:pt idx="143">
                  <c:v>18585.496817585834</c:v>
                </c:pt>
                <c:pt idx="144">
                  <c:v>18939.331157339097</c:v>
                </c:pt>
                <c:pt idx="145">
                  <c:v>18946.018269385957</c:v>
                </c:pt>
                <c:pt idx="146">
                  <c:v>18946.865656886603</c:v>
                </c:pt>
                <c:pt idx="147">
                  <c:v>18954.623863132259</c:v>
                </c:pt>
                <c:pt idx="148">
                  <c:v>18953.552768933463</c:v>
                </c:pt>
                <c:pt idx="149">
                  <c:v>18939.331157339097</c:v>
                </c:pt>
                <c:pt idx="150">
                  <c:v>18961.310975179127</c:v>
                </c:pt>
                <c:pt idx="151">
                  <c:v>18962.158362679766</c:v>
                </c:pt>
                <c:pt idx="152">
                  <c:v>18946.018269385957</c:v>
                </c:pt>
                <c:pt idx="153">
                  <c:v>18946.865656886603</c:v>
                </c:pt>
                <c:pt idx="154">
                  <c:v>18968.84547472663</c:v>
                </c:pt>
                <c:pt idx="155">
                  <c:v>18954.623863132259</c:v>
                </c:pt>
                <c:pt idx="156">
                  <c:v>18953.552768933463</c:v>
                </c:pt>
                <c:pt idx="157">
                  <c:v>18961.310975179127</c:v>
                </c:pt>
                <c:pt idx="158">
                  <c:v>18962.158362679766</c:v>
                </c:pt>
                <c:pt idx="159">
                  <c:v>18968.84547472663</c:v>
                </c:pt>
                <c:pt idx="160">
                  <c:v>18939.331157339097</c:v>
                </c:pt>
                <c:pt idx="161">
                  <c:v>18946.018269385957</c:v>
                </c:pt>
                <c:pt idx="162">
                  <c:v>18946.865656886603</c:v>
                </c:pt>
                <c:pt idx="163">
                  <c:v>18954.623863132259</c:v>
                </c:pt>
                <c:pt idx="164">
                  <c:v>18953.552768933463</c:v>
                </c:pt>
                <c:pt idx="165">
                  <c:v>19051.007588548244</c:v>
                </c:pt>
                <c:pt idx="166">
                  <c:v>18961.310975179127</c:v>
                </c:pt>
                <c:pt idx="167">
                  <c:v>19057.694700595104</c:v>
                </c:pt>
                <c:pt idx="168">
                  <c:v>18962.158362679766</c:v>
                </c:pt>
                <c:pt idx="169">
                  <c:v>19058.54208809575</c:v>
                </c:pt>
                <c:pt idx="170">
                  <c:v>18968.84547472663</c:v>
                </c:pt>
                <c:pt idx="171">
                  <c:v>19066.30029434141</c:v>
                </c:pt>
                <c:pt idx="172">
                  <c:v>19065.22920014261</c:v>
                </c:pt>
                <c:pt idx="173">
                  <c:v>19051.007588548244</c:v>
                </c:pt>
                <c:pt idx="174">
                  <c:v>19072.987406388274</c:v>
                </c:pt>
                <c:pt idx="175">
                  <c:v>19073.834793888916</c:v>
                </c:pt>
                <c:pt idx="176">
                  <c:v>19057.694700595104</c:v>
                </c:pt>
                <c:pt idx="177">
                  <c:v>19058.54208809575</c:v>
                </c:pt>
                <c:pt idx="178">
                  <c:v>19080.521905935777</c:v>
                </c:pt>
                <c:pt idx="179">
                  <c:v>19066.30029434141</c:v>
                </c:pt>
                <c:pt idx="180">
                  <c:v>19065.22920014261</c:v>
                </c:pt>
                <c:pt idx="181">
                  <c:v>19072.987406388274</c:v>
                </c:pt>
                <c:pt idx="182">
                  <c:v>19073.834793888916</c:v>
                </c:pt>
                <c:pt idx="183">
                  <c:v>19080.521905935777</c:v>
                </c:pt>
                <c:pt idx="184">
                  <c:v>19051.007588548244</c:v>
                </c:pt>
                <c:pt idx="185">
                  <c:v>19057.694700595104</c:v>
                </c:pt>
                <c:pt idx="186">
                  <c:v>19058.54208809575</c:v>
                </c:pt>
                <c:pt idx="187">
                  <c:v>19066.30029434141</c:v>
                </c:pt>
                <c:pt idx="188">
                  <c:v>19065.22920014261</c:v>
                </c:pt>
                <c:pt idx="189">
                  <c:v>19072.987406388274</c:v>
                </c:pt>
                <c:pt idx="190">
                  <c:v>19073.834793888916</c:v>
                </c:pt>
                <c:pt idx="191">
                  <c:v>19080.521905935777</c:v>
                </c:pt>
                <c:pt idx="192">
                  <c:v>19170.814347507974</c:v>
                </c:pt>
                <c:pt idx="193">
                  <c:v>19170.814347507974</c:v>
                </c:pt>
                <c:pt idx="194">
                  <c:v>19177.501459554831</c:v>
                </c:pt>
                <c:pt idx="195">
                  <c:v>19178.348847055477</c:v>
                </c:pt>
                <c:pt idx="196">
                  <c:v>19178.348847055477</c:v>
                </c:pt>
                <c:pt idx="197">
                  <c:v>19185.035959102333</c:v>
                </c:pt>
                <c:pt idx="198">
                  <c:v>19170.814347507974</c:v>
                </c:pt>
                <c:pt idx="199">
                  <c:v>19177.501459554831</c:v>
                </c:pt>
                <c:pt idx="200">
                  <c:v>19178.348847055477</c:v>
                </c:pt>
                <c:pt idx="201">
                  <c:v>19209.634946881444</c:v>
                </c:pt>
                <c:pt idx="202">
                  <c:v>19185.035959102333</c:v>
                </c:pt>
                <c:pt idx="203">
                  <c:v>19216.322058928297</c:v>
                </c:pt>
                <c:pt idx="204">
                  <c:v>19217.169446428947</c:v>
                </c:pt>
                <c:pt idx="205">
                  <c:v>19224.927652674611</c:v>
                </c:pt>
                <c:pt idx="206">
                  <c:v>19223.856558475803</c:v>
                </c:pt>
                <c:pt idx="207">
                  <c:v>19209.634946881444</c:v>
                </c:pt>
                <c:pt idx="208">
                  <c:v>19231.614764721468</c:v>
                </c:pt>
                <c:pt idx="209">
                  <c:v>19232.462152222113</c:v>
                </c:pt>
                <c:pt idx="210">
                  <c:v>19216.322058928297</c:v>
                </c:pt>
                <c:pt idx="211">
                  <c:v>19177.501459554831</c:v>
                </c:pt>
                <c:pt idx="212">
                  <c:v>19217.169446428947</c:v>
                </c:pt>
                <c:pt idx="213">
                  <c:v>19239.149264268977</c:v>
                </c:pt>
                <c:pt idx="214">
                  <c:v>19224.927652674611</c:v>
                </c:pt>
                <c:pt idx="215">
                  <c:v>19223.856558475803</c:v>
                </c:pt>
                <c:pt idx="216">
                  <c:v>19185.035959102333</c:v>
                </c:pt>
                <c:pt idx="217">
                  <c:v>19282.490778717121</c:v>
                </c:pt>
                <c:pt idx="218">
                  <c:v>19231.614764721468</c:v>
                </c:pt>
                <c:pt idx="219">
                  <c:v>19289.177890763978</c:v>
                </c:pt>
                <c:pt idx="220">
                  <c:v>19232.462152222113</c:v>
                </c:pt>
                <c:pt idx="221">
                  <c:v>19290.025278264631</c:v>
                </c:pt>
                <c:pt idx="222">
                  <c:v>19239.149264268977</c:v>
                </c:pt>
                <c:pt idx="223">
                  <c:v>19209.634946881444</c:v>
                </c:pt>
                <c:pt idx="224">
                  <c:v>19296.712390311484</c:v>
                </c:pt>
                <c:pt idx="225">
                  <c:v>19282.490778717121</c:v>
                </c:pt>
                <c:pt idx="226">
                  <c:v>19216.322058928297</c:v>
                </c:pt>
                <c:pt idx="227">
                  <c:v>19289.177890763978</c:v>
                </c:pt>
                <c:pt idx="228">
                  <c:v>19217.169446428947</c:v>
                </c:pt>
                <c:pt idx="229">
                  <c:v>19290.025278264631</c:v>
                </c:pt>
                <c:pt idx="230">
                  <c:v>19224.927652674611</c:v>
                </c:pt>
                <c:pt idx="231">
                  <c:v>19223.856558475803</c:v>
                </c:pt>
                <c:pt idx="232">
                  <c:v>19296.712390311484</c:v>
                </c:pt>
                <c:pt idx="233">
                  <c:v>19231.614764721468</c:v>
                </c:pt>
                <c:pt idx="234">
                  <c:v>19232.462152222113</c:v>
                </c:pt>
                <c:pt idx="235">
                  <c:v>19239.149264268977</c:v>
                </c:pt>
                <c:pt idx="236">
                  <c:v>19282.490778717121</c:v>
                </c:pt>
                <c:pt idx="237">
                  <c:v>19289.177890763978</c:v>
                </c:pt>
                <c:pt idx="238">
                  <c:v>19290.025278264631</c:v>
                </c:pt>
                <c:pt idx="239">
                  <c:v>19296.712390311484</c:v>
                </c:pt>
                <c:pt idx="240">
                  <c:v>19441.118137050322</c:v>
                </c:pt>
                <c:pt idx="241">
                  <c:v>19447.805249097179</c:v>
                </c:pt>
                <c:pt idx="242">
                  <c:v>19448.652636597828</c:v>
                </c:pt>
                <c:pt idx="243">
                  <c:v>19455.339748644681</c:v>
                </c:pt>
                <c:pt idx="244">
                  <c:v>19441.118137050322</c:v>
                </c:pt>
                <c:pt idx="245">
                  <c:v>19447.805249097179</c:v>
                </c:pt>
                <c:pt idx="246">
                  <c:v>19448.652636597828</c:v>
                </c:pt>
                <c:pt idx="247">
                  <c:v>19455.339748644681</c:v>
                </c:pt>
                <c:pt idx="248">
                  <c:v>19475.832497936884</c:v>
                </c:pt>
                <c:pt idx="249">
                  <c:v>19475.832497936884</c:v>
                </c:pt>
                <c:pt idx="250">
                  <c:v>19441.118137050322</c:v>
                </c:pt>
                <c:pt idx="251">
                  <c:v>19482.519609983745</c:v>
                </c:pt>
                <c:pt idx="252">
                  <c:v>19482.519609983745</c:v>
                </c:pt>
                <c:pt idx="253">
                  <c:v>19447.805249097179</c:v>
                </c:pt>
                <c:pt idx="254">
                  <c:v>19483.366997484398</c:v>
                </c:pt>
                <c:pt idx="255">
                  <c:v>19491.125203730055</c:v>
                </c:pt>
                <c:pt idx="256">
                  <c:v>19483.366997484398</c:v>
                </c:pt>
                <c:pt idx="257">
                  <c:v>19448.652636597828</c:v>
                </c:pt>
                <c:pt idx="258">
                  <c:v>19490.054109531251</c:v>
                </c:pt>
                <c:pt idx="259">
                  <c:v>19491.125203730055</c:v>
                </c:pt>
                <c:pt idx="260">
                  <c:v>19497.812315776911</c:v>
                </c:pt>
                <c:pt idx="261">
                  <c:v>19490.054109531251</c:v>
                </c:pt>
                <c:pt idx="262">
                  <c:v>19455.339748644681</c:v>
                </c:pt>
                <c:pt idx="263">
                  <c:v>19497.812315776911</c:v>
                </c:pt>
                <c:pt idx="264">
                  <c:v>19498.659703277553</c:v>
                </c:pt>
                <c:pt idx="265">
                  <c:v>19498.659703277553</c:v>
                </c:pt>
                <c:pt idx="266">
                  <c:v>19505.346815324425</c:v>
                </c:pt>
                <c:pt idx="267">
                  <c:v>19505.346815324425</c:v>
                </c:pt>
                <c:pt idx="268">
                  <c:v>19475.832497936884</c:v>
                </c:pt>
                <c:pt idx="269">
                  <c:v>19482.519609983745</c:v>
                </c:pt>
                <c:pt idx="270">
                  <c:v>19483.366997484398</c:v>
                </c:pt>
                <c:pt idx="271">
                  <c:v>19491.125203730055</c:v>
                </c:pt>
                <c:pt idx="272">
                  <c:v>19490.054109531251</c:v>
                </c:pt>
                <c:pt idx="273">
                  <c:v>19497.812315776911</c:v>
                </c:pt>
                <c:pt idx="274">
                  <c:v>19498.659703277553</c:v>
                </c:pt>
                <c:pt idx="275">
                  <c:v>19505.346815324425</c:v>
                </c:pt>
                <c:pt idx="276">
                  <c:v>19707.315688105766</c:v>
                </c:pt>
                <c:pt idx="277">
                  <c:v>19707.315688105766</c:v>
                </c:pt>
                <c:pt idx="278">
                  <c:v>19714.002800152626</c:v>
                </c:pt>
                <c:pt idx="279">
                  <c:v>19714.002800152626</c:v>
                </c:pt>
                <c:pt idx="280">
                  <c:v>19714.850187653265</c:v>
                </c:pt>
                <c:pt idx="281">
                  <c:v>19714.850187653265</c:v>
                </c:pt>
                <c:pt idx="282">
                  <c:v>19721.537299700132</c:v>
                </c:pt>
                <c:pt idx="283">
                  <c:v>19721.537299700132</c:v>
                </c:pt>
                <c:pt idx="284">
                  <c:v>19707.315688105766</c:v>
                </c:pt>
                <c:pt idx="285">
                  <c:v>19714.002800152626</c:v>
                </c:pt>
                <c:pt idx="286">
                  <c:v>19714.850187653265</c:v>
                </c:pt>
                <c:pt idx="287">
                  <c:v>19721.537299700132</c:v>
                </c:pt>
                <c:pt idx="288">
                  <c:v>19827.220099162521</c:v>
                </c:pt>
                <c:pt idx="289">
                  <c:v>19833.907211209382</c:v>
                </c:pt>
                <c:pt idx="290">
                  <c:v>19834.754598710027</c:v>
                </c:pt>
                <c:pt idx="291">
                  <c:v>19842.512804955684</c:v>
                </c:pt>
                <c:pt idx="292">
                  <c:v>19841.441710756895</c:v>
                </c:pt>
                <c:pt idx="293">
                  <c:v>19827.220099162521</c:v>
                </c:pt>
                <c:pt idx="294">
                  <c:v>19849.199917002552</c:v>
                </c:pt>
                <c:pt idx="295">
                  <c:v>19850.04730450319</c:v>
                </c:pt>
                <c:pt idx="296">
                  <c:v>19833.907211209382</c:v>
                </c:pt>
                <c:pt idx="297">
                  <c:v>19834.754598710027</c:v>
                </c:pt>
                <c:pt idx="298">
                  <c:v>19856.734416550054</c:v>
                </c:pt>
                <c:pt idx="299">
                  <c:v>19842.512804955684</c:v>
                </c:pt>
                <c:pt idx="300">
                  <c:v>19841.441710756895</c:v>
                </c:pt>
                <c:pt idx="301">
                  <c:v>19849.199917002552</c:v>
                </c:pt>
                <c:pt idx="302">
                  <c:v>19850.04730450319</c:v>
                </c:pt>
                <c:pt idx="303">
                  <c:v>19856.734416550054</c:v>
                </c:pt>
                <c:pt idx="304">
                  <c:v>19827.220099162521</c:v>
                </c:pt>
                <c:pt idx="305">
                  <c:v>19833.907211209382</c:v>
                </c:pt>
                <c:pt idx="306">
                  <c:v>19834.754598710027</c:v>
                </c:pt>
                <c:pt idx="307">
                  <c:v>19842.512804955684</c:v>
                </c:pt>
                <c:pt idx="308">
                  <c:v>19841.441710756895</c:v>
                </c:pt>
                <c:pt idx="309">
                  <c:v>19849.199917002552</c:v>
                </c:pt>
                <c:pt idx="310">
                  <c:v>19850.04730450319</c:v>
                </c:pt>
                <c:pt idx="311">
                  <c:v>19856.734416550054</c:v>
                </c:pt>
                <c:pt idx="312">
                  <c:v>20058.703289331403</c:v>
                </c:pt>
                <c:pt idx="313">
                  <c:v>20065.390401378263</c:v>
                </c:pt>
                <c:pt idx="314">
                  <c:v>20066.237788878909</c:v>
                </c:pt>
                <c:pt idx="315">
                  <c:v>20123.127311806475</c:v>
                </c:pt>
                <c:pt idx="316">
                  <c:v>20072.924900925762</c:v>
                </c:pt>
                <c:pt idx="317">
                  <c:v>20058.703289331403</c:v>
                </c:pt>
                <c:pt idx="318">
                  <c:v>20065.390401378263</c:v>
                </c:pt>
                <c:pt idx="319">
                  <c:v>20138.420017599638</c:v>
                </c:pt>
                <c:pt idx="320">
                  <c:v>20066.237788878909</c:v>
                </c:pt>
                <c:pt idx="321">
                  <c:v>20138.420017599638</c:v>
                </c:pt>
                <c:pt idx="322">
                  <c:v>20129.814423853331</c:v>
                </c:pt>
                <c:pt idx="323">
                  <c:v>20072.924900925762</c:v>
                </c:pt>
                <c:pt idx="324">
                  <c:v>20130.661811353977</c:v>
                </c:pt>
                <c:pt idx="325">
                  <c:v>20137.348923400834</c:v>
                </c:pt>
                <c:pt idx="326">
                  <c:v>20123.127311806475</c:v>
                </c:pt>
                <c:pt idx="327">
                  <c:v>20145.107129646498</c:v>
                </c:pt>
                <c:pt idx="328">
                  <c:v>20145.954517147136</c:v>
                </c:pt>
                <c:pt idx="329">
                  <c:v>20129.814423853331</c:v>
                </c:pt>
                <c:pt idx="330">
                  <c:v>20058.703289331403</c:v>
                </c:pt>
                <c:pt idx="331">
                  <c:v>20130.661811353977</c:v>
                </c:pt>
                <c:pt idx="332">
                  <c:v>20152.641629194004</c:v>
                </c:pt>
                <c:pt idx="333">
                  <c:v>20065.390401378263</c:v>
                </c:pt>
                <c:pt idx="334">
                  <c:v>20138.420017599638</c:v>
                </c:pt>
                <c:pt idx="335">
                  <c:v>20137.348923400834</c:v>
                </c:pt>
                <c:pt idx="336">
                  <c:v>20066.237788878909</c:v>
                </c:pt>
                <c:pt idx="337">
                  <c:v>20145.107129646498</c:v>
                </c:pt>
                <c:pt idx="338">
                  <c:v>20072.924900925762</c:v>
                </c:pt>
                <c:pt idx="339">
                  <c:v>20145.954517147136</c:v>
                </c:pt>
                <c:pt idx="340">
                  <c:v>20152.641629194004</c:v>
                </c:pt>
                <c:pt idx="341">
                  <c:v>20123.127311806475</c:v>
                </c:pt>
                <c:pt idx="342">
                  <c:v>20129.814423853331</c:v>
                </c:pt>
                <c:pt idx="343">
                  <c:v>20130.661811353977</c:v>
                </c:pt>
                <c:pt idx="344">
                  <c:v>20137.348923400834</c:v>
                </c:pt>
                <c:pt idx="345">
                  <c:v>20145.107129646498</c:v>
                </c:pt>
                <c:pt idx="346">
                  <c:v>20145.954517147136</c:v>
                </c:pt>
                <c:pt idx="347">
                  <c:v>20152.641629194004</c:v>
                </c:pt>
                <c:pt idx="348">
                  <c:v>20354.610501975345</c:v>
                </c:pt>
                <c:pt idx="349">
                  <c:v>20354.610501975345</c:v>
                </c:pt>
                <c:pt idx="350">
                  <c:v>20361.297614022205</c:v>
                </c:pt>
                <c:pt idx="351">
                  <c:v>20361.297614022205</c:v>
                </c:pt>
                <c:pt idx="352">
                  <c:v>20362.145001522855</c:v>
                </c:pt>
                <c:pt idx="353">
                  <c:v>20362.145001522855</c:v>
                </c:pt>
                <c:pt idx="354">
                  <c:v>20368.832113569715</c:v>
                </c:pt>
                <c:pt idx="355">
                  <c:v>20368.832113569715</c:v>
                </c:pt>
                <c:pt idx="356">
                  <c:v>20354.610501975345</c:v>
                </c:pt>
                <c:pt idx="357">
                  <c:v>20361.297614022205</c:v>
                </c:pt>
                <c:pt idx="358">
                  <c:v>20362.145001522855</c:v>
                </c:pt>
                <c:pt idx="359">
                  <c:v>20393.431101348819</c:v>
                </c:pt>
                <c:pt idx="360">
                  <c:v>20368.832113569715</c:v>
                </c:pt>
                <c:pt idx="361">
                  <c:v>20400.118213395679</c:v>
                </c:pt>
                <c:pt idx="362">
                  <c:v>20400.965600896314</c:v>
                </c:pt>
                <c:pt idx="363">
                  <c:v>20408.723807141985</c:v>
                </c:pt>
                <c:pt idx="364">
                  <c:v>20407.652712943182</c:v>
                </c:pt>
                <c:pt idx="365">
                  <c:v>20393.431101348819</c:v>
                </c:pt>
                <c:pt idx="366">
                  <c:v>20415.410919188842</c:v>
                </c:pt>
                <c:pt idx="367">
                  <c:v>20416.258306689484</c:v>
                </c:pt>
                <c:pt idx="368">
                  <c:v>20400.118213395679</c:v>
                </c:pt>
                <c:pt idx="369">
                  <c:v>20400.965600896314</c:v>
                </c:pt>
                <c:pt idx="370">
                  <c:v>20422.945418736352</c:v>
                </c:pt>
                <c:pt idx="371">
                  <c:v>20408.723807141985</c:v>
                </c:pt>
                <c:pt idx="372">
                  <c:v>20407.652712943182</c:v>
                </c:pt>
                <c:pt idx="373">
                  <c:v>20415.410919188842</c:v>
                </c:pt>
                <c:pt idx="374">
                  <c:v>20416.258306689484</c:v>
                </c:pt>
                <c:pt idx="375">
                  <c:v>20422.945418736352</c:v>
                </c:pt>
                <c:pt idx="376">
                  <c:v>20393.431101348819</c:v>
                </c:pt>
                <c:pt idx="377">
                  <c:v>20400.118213395679</c:v>
                </c:pt>
                <c:pt idx="378">
                  <c:v>20400.965600896314</c:v>
                </c:pt>
                <c:pt idx="379">
                  <c:v>20408.723807141985</c:v>
                </c:pt>
                <c:pt idx="380">
                  <c:v>20407.652712943182</c:v>
                </c:pt>
                <c:pt idx="381">
                  <c:v>20415.410919188842</c:v>
                </c:pt>
                <c:pt idx="382">
                  <c:v>20416.258306689484</c:v>
                </c:pt>
                <c:pt idx="383">
                  <c:v>20422.945418736352</c:v>
                </c:pt>
                <c:pt idx="384">
                  <c:v>20624.914291517693</c:v>
                </c:pt>
                <c:pt idx="385">
                  <c:v>20538.435671888179</c:v>
                </c:pt>
                <c:pt idx="386">
                  <c:v>20538.435671888179</c:v>
                </c:pt>
                <c:pt idx="387">
                  <c:v>20631.601403564549</c:v>
                </c:pt>
                <c:pt idx="388">
                  <c:v>20545.122783935043</c:v>
                </c:pt>
                <c:pt idx="389">
                  <c:v>20632.448791065199</c:v>
                </c:pt>
                <c:pt idx="390">
                  <c:v>20545.122783935043</c:v>
                </c:pt>
                <c:pt idx="391">
                  <c:v>20545.970171435689</c:v>
                </c:pt>
                <c:pt idx="392">
                  <c:v>20553.728377681342</c:v>
                </c:pt>
                <c:pt idx="393">
                  <c:v>20545.970171435689</c:v>
                </c:pt>
                <c:pt idx="394">
                  <c:v>20639.135903112063</c:v>
                </c:pt>
                <c:pt idx="395">
                  <c:v>20552.657283482546</c:v>
                </c:pt>
                <c:pt idx="396">
                  <c:v>20553.728377681342</c:v>
                </c:pt>
                <c:pt idx="397">
                  <c:v>20624.914291517693</c:v>
                </c:pt>
                <c:pt idx="398">
                  <c:v>20560.415489728206</c:v>
                </c:pt>
                <c:pt idx="399">
                  <c:v>20552.657283482546</c:v>
                </c:pt>
                <c:pt idx="400">
                  <c:v>20560.415489728206</c:v>
                </c:pt>
                <c:pt idx="401">
                  <c:v>20561.262877228848</c:v>
                </c:pt>
                <c:pt idx="402">
                  <c:v>20631.601403564549</c:v>
                </c:pt>
                <c:pt idx="403">
                  <c:v>20561.262877228848</c:v>
                </c:pt>
                <c:pt idx="404">
                  <c:v>20632.448791065199</c:v>
                </c:pt>
                <c:pt idx="405">
                  <c:v>20567.949989275712</c:v>
                </c:pt>
                <c:pt idx="406">
                  <c:v>20567.949989275712</c:v>
                </c:pt>
                <c:pt idx="407">
                  <c:v>20639.135903112063</c:v>
                </c:pt>
                <c:pt idx="408">
                  <c:v>20538.435671888179</c:v>
                </c:pt>
                <c:pt idx="409">
                  <c:v>20545.122783935043</c:v>
                </c:pt>
                <c:pt idx="410">
                  <c:v>20659.628652404259</c:v>
                </c:pt>
                <c:pt idx="411">
                  <c:v>20545.970171435689</c:v>
                </c:pt>
                <c:pt idx="412">
                  <c:v>20659.628652404259</c:v>
                </c:pt>
                <c:pt idx="413">
                  <c:v>20624.914291517693</c:v>
                </c:pt>
                <c:pt idx="414">
                  <c:v>20666.315764451119</c:v>
                </c:pt>
                <c:pt idx="415">
                  <c:v>20553.728377681342</c:v>
                </c:pt>
                <c:pt idx="416">
                  <c:v>20552.657283482546</c:v>
                </c:pt>
                <c:pt idx="417">
                  <c:v>20666.315764451119</c:v>
                </c:pt>
                <c:pt idx="418">
                  <c:v>20631.601403564549</c:v>
                </c:pt>
                <c:pt idx="419">
                  <c:v>20667.163151951761</c:v>
                </c:pt>
                <c:pt idx="420">
                  <c:v>20560.415489728206</c:v>
                </c:pt>
                <c:pt idx="421">
                  <c:v>20674.921358197425</c:v>
                </c:pt>
                <c:pt idx="422">
                  <c:v>20667.163151951761</c:v>
                </c:pt>
                <c:pt idx="423">
                  <c:v>20632.448791065199</c:v>
                </c:pt>
                <c:pt idx="424">
                  <c:v>20673.850263998625</c:v>
                </c:pt>
                <c:pt idx="425">
                  <c:v>20561.262877228848</c:v>
                </c:pt>
                <c:pt idx="426">
                  <c:v>20674.921358197425</c:v>
                </c:pt>
                <c:pt idx="427">
                  <c:v>20681.608470244282</c:v>
                </c:pt>
                <c:pt idx="428">
                  <c:v>20673.850263998625</c:v>
                </c:pt>
                <c:pt idx="429">
                  <c:v>20639.135903112063</c:v>
                </c:pt>
                <c:pt idx="430">
                  <c:v>20567.949989275712</c:v>
                </c:pt>
                <c:pt idx="431">
                  <c:v>20681.608470244282</c:v>
                </c:pt>
                <c:pt idx="432">
                  <c:v>20682.455857744928</c:v>
                </c:pt>
                <c:pt idx="433">
                  <c:v>20682.455857744928</c:v>
                </c:pt>
                <c:pt idx="434">
                  <c:v>20689.142969791792</c:v>
                </c:pt>
                <c:pt idx="435">
                  <c:v>20689.142969791792</c:v>
                </c:pt>
                <c:pt idx="436">
                  <c:v>20659.628652404259</c:v>
                </c:pt>
                <c:pt idx="437">
                  <c:v>20666.315764451119</c:v>
                </c:pt>
                <c:pt idx="438">
                  <c:v>20667.163151951761</c:v>
                </c:pt>
                <c:pt idx="439">
                  <c:v>20674.921358197425</c:v>
                </c:pt>
                <c:pt idx="440">
                  <c:v>20673.850263998625</c:v>
                </c:pt>
                <c:pt idx="441">
                  <c:v>20681.608470244282</c:v>
                </c:pt>
                <c:pt idx="442">
                  <c:v>20682.455857744928</c:v>
                </c:pt>
                <c:pt idx="443">
                  <c:v>20689.142969791792</c:v>
                </c:pt>
                <c:pt idx="444">
                  <c:v>20769.918862057057</c:v>
                </c:pt>
                <c:pt idx="445">
                  <c:v>20769.918862057057</c:v>
                </c:pt>
                <c:pt idx="446">
                  <c:v>20776.605974103913</c:v>
                </c:pt>
                <c:pt idx="447">
                  <c:v>20776.605974103913</c:v>
                </c:pt>
                <c:pt idx="448">
                  <c:v>20777.453361604556</c:v>
                </c:pt>
                <c:pt idx="449">
                  <c:v>20777.453361604556</c:v>
                </c:pt>
                <c:pt idx="450">
                  <c:v>20784.140473651423</c:v>
                </c:pt>
                <c:pt idx="451">
                  <c:v>20784.140473651423</c:v>
                </c:pt>
                <c:pt idx="452">
                  <c:v>20769.918862057057</c:v>
                </c:pt>
                <c:pt idx="453">
                  <c:v>20776.605974103913</c:v>
                </c:pt>
                <c:pt idx="454">
                  <c:v>20891.111842573137</c:v>
                </c:pt>
                <c:pt idx="455">
                  <c:v>20777.453361604556</c:v>
                </c:pt>
                <c:pt idx="456">
                  <c:v>20891.111842573137</c:v>
                </c:pt>
                <c:pt idx="457">
                  <c:v>20897.798954619993</c:v>
                </c:pt>
                <c:pt idx="458">
                  <c:v>20784.140473651423</c:v>
                </c:pt>
                <c:pt idx="459">
                  <c:v>20897.798954619993</c:v>
                </c:pt>
                <c:pt idx="460">
                  <c:v>20898.646342120643</c:v>
                </c:pt>
                <c:pt idx="461">
                  <c:v>20898.646342120643</c:v>
                </c:pt>
                <c:pt idx="462">
                  <c:v>20905.333454167507</c:v>
                </c:pt>
                <c:pt idx="463">
                  <c:v>20905.333454167507</c:v>
                </c:pt>
                <c:pt idx="464">
                  <c:v>20891.111842573137</c:v>
                </c:pt>
                <c:pt idx="465">
                  <c:v>20897.798954619993</c:v>
                </c:pt>
                <c:pt idx="466">
                  <c:v>20898.646342120643</c:v>
                </c:pt>
                <c:pt idx="467">
                  <c:v>20905.333454167507</c:v>
                </c:pt>
                <c:pt idx="468">
                  <c:v>21011.016253629892</c:v>
                </c:pt>
                <c:pt idx="469">
                  <c:v>21017.70336567676</c:v>
                </c:pt>
                <c:pt idx="470">
                  <c:v>21018.550753177402</c:v>
                </c:pt>
                <c:pt idx="471">
                  <c:v>21026.308959423066</c:v>
                </c:pt>
                <c:pt idx="472">
                  <c:v>21025.237865224266</c:v>
                </c:pt>
                <c:pt idx="473">
                  <c:v>21011.016253629892</c:v>
                </c:pt>
                <c:pt idx="474">
                  <c:v>21032.996071469923</c:v>
                </c:pt>
                <c:pt idx="475">
                  <c:v>21033.843458970565</c:v>
                </c:pt>
                <c:pt idx="476">
                  <c:v>21017.70336567676</c:v>
                </c:pt>
                <c:pt idx="477">
                  <c:v>21018.550753177402</c:v>
                </c:pt>
                <c:pt idx="478">
                  <c:v>21040.530571017429</c:v>
                </c:pt>
                <c:pt idx="479">
                  <c:v>21026.308959423066</c:v>
                </c:pt>
                <c:pt idx="480">
                  <c:v>21025.237865224266</c:v>
                </c:pt>
                <c:pt idx="481">
                  <c:v>21032.996071469923</c:v>
                </c:pt>
                <c:pt idx="482">
                  <c:v>21033.843458970565</c:v>
                </c:pt>
                <c:pt idx="483">
                  <c:v>21040.530571017429</c:v>
                </c:pt>
                <c:pt idx="484">
                  <c:v>21011.016253629892</c:v>
                </c:pt>
                <c:pt idx="485">
                  <c:v>21017.70336567676</c:v>
                </c:pt>
                <c:pt idx="486">
                  <c:v>21018.550753177402</c:v>
                </c:pt>
                <c:pt idx="487">
                  <c:v>21026.308959423066</c:v>
                </c:pt>
                <c:pt idx="488">
                  <c:v>21025.237865224266</c:v>
                </c:pt>
                <c:pt idx="489">
                  <c:v>21032.996071469923</c:v>
                </c:pt>
                <c:pt idx="490">
                  <c:v>21033.843458970565</c:v>
                </c:pt>
                <c:pt idx="491">
                  <c:v>21040.530571017429</c:v>
                </c:pt>
                <c:pt idx="492">
                  <c:v>21242.499443798773</c:v>
                </c:pt>
                <c:pt idx="493">
                  <c:v>21249.186555845634</c:v>
                </c:pt>
                <c:pt idx="494">
                  <c:v>21250.033943346276</c:v>
                </c:pt>
                <c:pt idx="495">
                  <c:v>21256.72105539314</c:v>
                </c:pt>
                <c:pt idx="496">
                  <c:v>21242.499443798773</c:v>
                </c:pt>
                <c:pt idx="497">
                  <c:v>21249.186555845634</c:v>
                </c:pt>
                <c:pt idx="498">
                  <c:v>21250.033943346276</c:v>
                </c:pt>
                <c:pt idx="499">
                  <c:v>21256.72105539314</c:v>
                </c:pt>
                <c:pt idx="500">
                  <c:v>21242.499443798773</c:v>
                </c:pt>
                <c:pt idx="501">
                  <c:v>21249.186555845634</c:v>
                </c:pt>
                <c:pt idx="502">
                  <c:v>21250.033943346276</c:v>
                </c:pt>
                <c:pt idx="503">
                  <c:v>21256.72105539314</c:v>
                </c:pt>
                <c:pt idx="504">
                  <c:v>21722.231826355553</c:v>
                </c:pt>
                <c:pt idx="505">
                  <c:v>21722.231826355553</c:v>
                </c:pt>
                <c:pt idx="506">
                  <c:v>21728.918938402414</c:v>
                </c:pt>
                <c:pt idx="507">
                  <c:v>21728.918938402414</c:v>
                </c:pt>
                <c:pt idx="508">
                  <c:v>21729.766325903063</c:v>
                </c:pt>
                <c:pt idx="509">
                  <c:v>21737.52453214872</c:v>
                </c:pt>
                <c:pt idx="510">
                  <c:v>21729.766325903063</c:v>
                </c:pt>
                <c:pt idx="511">
                  <c:v>21736.453437949916</c:v>
                </c:pt>
                <c:pt idx="512">
                  <c:v>21737.52453214872</c:v>
                </c:pt>
                <c:pt idx="513">
                  <c:v>21744.211644195588</c:v>
                </c:pt>
                <c:pt idx="514">
                  <c:v>21736.453437949916</c:v>
                </c:pt>
                <c:pt idx="515">
                  <c:v>21744.211644195588</c:v>
                </c:pt>
                <c:pt idx="516">
                  <c:v>21745.059031696226</c:v>
                </c:pt>
                <c:pt idx="517">
                  <c:v>21745.059031696226</c:v>
                </c:pt>
                <c:pt idx="518">
                  <c:v>21751.74614374309</c:v>
                </c:pt>
                <c:pt idx="519">
                  <c:v>21751.74614374309</c:v>
                </c:pt>
                <c:pt idx="520">
                  <c:v>21722.231826355553</c:v>
                </c:pt>
                <c:pt idx="521">
                  <c:v>21728.918938402414</c:v>
                </c:pt>
                <c:pt idx="522">
                  <c:v>21729.766325903063</c:v>
                </c:pt>
                <c:pt idx="523">
                  <c:v>21737.52453214872</c:v>
                </c:pt>
                <c:pt idx="524">
                  <c:v>21736.453437949916</c:v>
                </c:pt>
                <c:pt idx="525">
                  <c:v>21744.211644195588</c:v>
                </c:pt>
                <c:pt idx="526">
                  <c:v>21745.059031696226</c:v>
                </c:pt>
                <c:pt idx="527">
                  <c:v>21751.74614374309</c:v>
                </c:pt>
                <c:pt idx="528">
                  <c:v>21953.715016524431</c:v>
                </c:pt>
                <c:pt idx="529">
                  <c:v>21953.715016524431</c:v>
                </c:pt>
                <c:pt idx="530">
                  <c:v>21960.402128571292</c:v>
                </c:pt>
                <c:pt idx="531">
                  <c:v>21960.402128571292</c:v>
                </c:pt>
                <c:pt idx="532">
                  <c:v>21961.249516071937</c:v>
                </c:pt>
                <c:pt idx="533">
                  <c:v>21961.249516071937</c:v>
                </c:pt>
                <c:pt idx="534">
                  <c:v>21967.936628118801</c:v>
                </c:pt>
                <c:pt idx="535">
                  <c:v>21967.936628118801</c:v>
                </c:pt>
                <c:pt idx="536">
                  <c:v>21953.715016524431</c:v>
                </c:pt>
                <c:pt idx="537">
                  <c:v>21960.402128571292</c:v>
                </c:pt>
                <c:pt idx="538">
                  <c:v>21961.249516071937</c:v>
                </c:pt>
                <c:pt idx="539">
                  <c:v>21967.936628118801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63-4BFD-BA72-B1572F6B6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3175656"/>
        <c:axId val="4531832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763-4BFD-BA72-B1572F6B6132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209881081.79130456</c:v>
                      </c:pt>
                      <c:pt idx="1">
                        <c:v>209881081.79130456</c:v>
                      </c:pt>
                      <c:pt idx="2">
                        <c:v>209961706.40638381</c:v>
                      </c:pt>
                      <c:pt idx="3">
                        <c:v>209961706.40638381</c:v>
                      </c:pt>
                      <c:pt idx="4">
                        <c:v>209903849.49345756</c:v>
                      </c:pt>
                      <c:pt idx="5">
                        <c:v>210069312.86734039</c:v>
                      </c:pt>
                      <c:pt idx="6">
                        <c:v>209903849.49345756</c:v>
                      </c:pt>
                      <c:pt idx="7">
                        <c:v>209984474.10853684</c:v>
                      </c:pt>
                      <c:pt idx="8">
                        <c:v>210069312.86734039</c:v>
                      </c:pt>
                      <c:pt idx="9">
                        <c:v>210149937.48241967</c:v>
                      </c:pt>
                      <c:pt idx="10">
                        <c:v>209984474.10853684</c:v>
                      </c:pt>
                      <c:pt idx="11">
                        <c:v>210149937.48241967</c:v>
                      </c:pt>
                      <c:pt idx="12">
                        <c:v>210092080.56949338</c:v>
                      </c:pt>
                      <c:pt idx="13">
                        <c:v>210092080.56949338</c:v>
                      </c:pt>
                      <c:pt idx="14">
                        <c:v>210172705.18457264</c:v>
                      </c:pt>
                      <c:pt idx="15">
                        <c:v>209881081.79130456</c:v>
                      </c:pt>
                      <c:pt idx="16">
                        <c:v>210172705.18457264</c:v>
                      </c:pt>
                      <c:pt idx="17">
                        <c:v>209961706.40638381</c:v>
                      </c:pt>
                      <c:pt idx="18">
                        <c:v>209903849.49345756</c:v>
                      </c:pt>
                      <c:pt idx="19">
                        <c:v>210069312.86734039</c:v>
                      </c:pt>
                      <c:pt idx="20">
                        <c:v>209984474.10853684</c:v>
                      </c:pt>
                      <c:pt idx="21">
                        <c:v>210149937.48241967</c:v>
                      </c:pt>
                      <c:pt idx="22">
                        <c:v>210092080.56949338</c:v>
                      </c:pt>
                      <c:pt idx="23">
                        <c:v>210172705.18457264</c:v>
                      </c:pt>
                      <c:pt idx="24">
                        <c:v>212670353.78131595</c:v>
                      </c:pt>
                      <c:pt idx="25">
                        <c:v>212670353.78131595</c:v>
                      </c:pt>
                      <c:pt idx="26">
                        <c:v>212750978.39639521</c:v>
                      </c:pt>
                      <c:pt idx="27">
                        <c:v>212750978.39639521</c:v>
                      </c:pt>
                      <c:pt idx="28">
                        <c:v>212693121.48346895</c:v>
                      </c:pt>
                      <c:pt idx="29">
                        <c:v>212693121.48346895</c:v>
                      </c:pt>
                      <c:pt idx="30">
                        <c:v>212773746.0985482</c:v>
                      </c:pt>
                      <c:pt idx="31">
                        <c:v>212773746.0985482</c:v>
                      </c:pt>
                      <c:pt idx="32">
                        <c:v>213139539.8999415</c:v>
                      </c:pt>
                      <c:pt idx="33">
                        <c:v>212670353.78131595</c:v>
                      </c:pt>
                      <c:pt idx="34">
                        <c:v>213139539.8999415</c:v>
                      </c:pt>
                      <c:pt idx="35">
                        <c:v>212750978.39639521</c:v>
                      </c:pt>
                      <c:pt idx="36">
                        <c:v>213162307.6020945</c:v>
                      </c:pt>
                      <c:pt idx="37">
                        <c:v>212693121.48346895</c:v>
                      </c:pt>
                      <c:pt idx="38">
                        <c:v>213162307.6020945</c:v>
                      </c:pt>
                      <c:pt idx="39">
                        <c:v>213327770.9759773</c:v>
                      </c:pt>
                      <c:pt idx="40">
                        <c:v>212773746.0985482</c:v>
                      </c:pt>
                      <c:pt idx="41">
                        <c:v>213327770.9759773</c:v>
                      </c:pt>
                      <c:pt idx="42">
                        <c:v>213220164.51502082</c:v>
                      </c:pt>
                      <c:pt idx="43">
                        <c:v>213350538.67813036</c:v>
                      </c:pt>
                      <c:pt idx="44">
                        <c:v>213350538.67813036</c:v>
                      </c:pt>
                      <c:pt idx="45">
                        <c:v>213242932.21717381</c:v>
                      </c:pt>
                      <c:pt idx="46">
                        <c:v>213139539.8999415</c:v>
                      </c:pt>
                      <c:pt idx="47">
                        <c:v>213408395.59105662</c:v>
                      </c:pt>
                      <c:pt idx="48">
                        <c:v>213220164.51502082</c:v>
                      </c:pt>
                      <c:pt idx="49">
                        <c:v>213162307.6020945</c:v>
                      </c:pt>
                      <c:pt idx="50">
                        <c:v>213431163.29320958</c:v>
                      </c:pt>
                      <c:pt idx="51">
                        <c:v>213327770.9759773</c:v>
                      </c:pt>
                      <c:pt idx="52">
                        <c:v>213242932.21717381</c:v>
                      </c:pt>
                      <c:pt idx="53">
                        <c:v>213408395.59105662</c:v>
                      </c:pt>
                      <c:pt idx="54">
                        <c:v>213350538.67813036</c:v>
                      </c:pt>
                      <c:pt idx="55">
                        <c:v>213431163.29320958</c:v>
                      </c:pt>
                      <c:pt idx="56">
                        <c:v>213220164.51502082</c:v>
                      </c:pt>
                      <c:pt idx="57">
                        <c:v>213242932.21717381</c:v>
                      </c:pt>
                      <c:pt idx="58">
                        <c:v>213408395.59105662</c:v>
                      </c:pt>
                      <c:pt idx="59">
                        <c:v>213431163.29320958</c:v>
                      </c:pt>
                      <c:pt idx="60">
                        <c:v>215928811.88995287</c:v>
                      </c:pt>
                      <c:pt idx="61">
                        <c:v>215928811.88995287</c:v>
                      </c:pt>
                      <c:pt idx="62">
                        <c:v>216009436.50503215</c:v>
                      </c:pt>
                      <c:pt idx="63">
                        <c:v>216009436.50503215</c:v>
                      </c:pt>
                      <c:pt idx="64">
                        <c:v>215951579.5921059</c:v>
                      </c:pt>
                      <c:pt idx="65">
                        <c:v>215951579.5921059</c:v>
                      </c:pt>
                      <c:pt idx="66">
                        <c:v>216032204.20718515</c:v>
                      </c:pt>
                      <c:pt idx="67">
                        <c:v>216032204.20718515</c:v>
                      </c:pt>
                      <c:pt idx="68">
                        <c:v>215928811.88995287</c:v>
                      </c:pt>
                      <c:pt idx="69">
                        <c:v>216009436.50503215</c:v>
                      </c:pt>
                      <c:pt idx="70">
                        <c:v>215951579.5921059</c:v>
                      </c:pt>
                      <c:pt idx="71">
                        <c:v>216336592.53211403</c:v>
                      </c:pt>
                      <c:pt idx="72">
                        <c:v>216032204.20718515</c:v>
                      </c:pt>
                      <c:pt idx="73">
                        <c:v>216417217.14719328</c:v>
                      </c:pt>
                      <c:pt idx="74">
                        <c:v>216359360.23426706</c:v>
                      </c:pt>
                      <c:pt idx="75">
                        <c:v>216524823.60814989</c:v>
                      </c:pt>
                      <c:pt idx="76">
                        <c:v>216439984.84934634</c:v>
                      </c:pt>
                      <c:pt idx="77">
                        <c:v>216336592.53211403</c:v>
                      </c:pt>
                      <c:pt idx="78">
                        <c:v>216605448.22322914</c:v>
                      </c:pt>
                      <c:pt idx="79">
                        <c:v>216547591.31030285</c:v>
                      </c:pt>
                      <c:pt idx="80">
                        <c:v>216417217.14719328</c:v>
                      </c:pt>
                      <c:pt idx="81">
                        <c:v>216359360.23426706</c:v>
                      </c:pt>
                      <c:pt idx="82">
                        <c:v>216628215.92538217</c:v>
                      </c:pt>
                      <c:pt idx="83">
                        <c:v>216524823.60814989</c:v>
                      </c:pt>
                      <c:pt idx="84">
                        <c:v>216439984.84934634</c:v>
                      </c:pt>
                      <c:pt idx="85">
                        <c:v>216605448.22322914</c:v>
                      </c:pt>
                      <c:pt idx="86">
                        <c:v>216547591.31030285</c:v>
                      </c:pt>
                      <c:pt idx="87">
                        <c:v>216336592.53211403</c:v>
                      </c:pt>
                      <c:pt idx="88">
                        <c:v>216628215.92538217</c:v>
                      </c:pt>
                      <c:pt idx="89">
                        <c:v>216417217.14719328</c:v>
                      </c:pt>
                      <c:pt idx="90">
                        <c:v>216359360.23426706</c:v>
                      </c:pt>
                      <c:pt idx="91">
                        <c:v>216524823.60814989</c:v>
                      </c:pt>
                      <c:pt idx="92">
                        <c:v>216439984.84934634</c:v>
                      </c:pt>
                      <c:pt idx="93">
                        <c:v>216605448.22322914</c:v>
                      </c:pt>
                      <c:pt idx="94">
                        <c:v>216547591.31030285</c:v>
                      </c:pt>
                      <c:pt idx="95">
                        <c:v>216628215.92538217</c:v>
                      </c:pt>
                      <c:pt idx="96">
                        <c:v>219125864.52212551</c:v>
                      </c:pt>
                      <c:pt idx="97">
                        <c:v>219206489.13720468</c:v>
                      </c:pt>
                      <c:pt idx="98">
                        <c:v>219148632.22427851</c:v>
                      </c:pt>
                      <c:pt idx="99">
                        <c:v>219229256.8393577</c:v>
                      </c:pt>
                      <c:pt idx="100">
                        <c:v>219125864.52212551</c:v>
                      </c:pt>
                      <c:pt idx="101">
                        <c:v>219206489.13720468</c:v>
                      </c:pt>
                      <c:pt idx="102">
                        <c:v>219148632.22427851</c:v>
                      </c:pt>
                      <c:pt idx="103">
                        <c:v>219229256.8393577</c:v>
                      </c:pt>
                      <c:pt idx="104">
                        <c:v>219125864.52212551</c:v>
                      </c:pt>
                      <c:pt idx="105">
                        <c:v>219206489.13720468</c:v>
                      </c:pt>
                      <c:pt idx="106">
                        <c:v>219148632.22427851</c:v>
                      </c:pt>
                      <c:pt idx="107">
                        <c:v>219229256.8393577</c:v>
                      </c:pt>
                      <c:pt idx="108">
                        <c:v>220581200.13623542</c:v>
                      </c:pt>
                      <c:pt idx="109">
                        <c:v>220581200.13623542</c:v>
                      </c:pt>
                      <c:pt idx="110">
                        <c:v>220661824.7513147</c:v>
                      </c:pt>
                      <c:pt idx="111">
                        <c:v>220661824.7513147</c:v>
                      </c:pt>
                      <c:pt idx="112">
                        <c:v>220603967.83838844</c:v>
                      </c:pt>
                      <c:pt idx="113">
                        <c:v>220603967.83838844</c:v>
                      </c:pt>
                      <c:pt idx="114">
                        <c:v>220769431.21227127</c:v>
                      </c:pt>
                      <c:pt idx="115">
                        <c:v>220684592.45346773</c:v>
                      </c:pt>
                      <c:pt idx="116">
                        <c:v>220769431.21227127</c:v>
                      </c:pt>
                      <c:pt idx="117">
                        <c:v>220684592.45346773</c:v>
                      </c:pt>
                      <c:pt idx="118">
                        <c:v>220850055.8273505</c:v>
                      </c:pt>
                      <c:pt idx="119">
                        <c:v>220850055.8273505</c:v>
                      </c:pt>
                      <c:pt idx="120">
                        <c:v>220792198.9144243</c:v>
                      </c:pt>
                      <c:pt idx="121">
                        <c:v>220792198.9144243</c:v>
                      </c:pt>
                      <c:pt idx="122">
                        <c:v>220872823.52950355</c:v>
                      </c:pt>
                      <c:pt idx="123">
                        <c:v>220581200.13623542</c:v>
                      </c:pt>
                      <c:pt idx="124">
                        <c:v>220872823.52950355</c:v>
                      </c:pt>
                      <c:pt idx="125">
                        <c:v>220661824.7513147</c:v>
                      </c:pt>
                      <c:pt idx="126">
                        <c:v>220603967.83838844</c:v>
                      </c:pt>
                      <c:pt idx="127">
                        <c:v>220769431.21227127</c:v>
                      </c:pt>
                      <c:pt idx="128">
                        <c:v>220684592.45346773</c:v>
                      </c:pt>
                      <c:pt idx="129">
                        <c:v>220850055.8273505</c:v>
                      </c:pt>
                      <c:pt idx="130">
                        <c:v>220792198.9144243</c:v>
                      </c:pt>
                      <c:pt idx="131">
                        <c:v>220872823.52950355</c:v>
                      </c:pt>
                      <c:pt idx="132">
                        <c:v>223370472.12624684</c:v>
                      </c:pt>
                      <c:pt idx="133">
                        <c:v>223370472.12624684</c:v>
                      </c:pt>
                      <c:pt idx="134">
                        <c:v>223451096.74132606</c:v>
                      </c:pt>
                      <c:pt idx="135">
                        <c:v>223451096.74132606</c:v>
                      </c:pt>
                      <c:pt idx="136">
                        <c:v>223393239.82839987</c:v>
                      </c:pt>
                      <c:pt idx="137">
                        <c:v>223393239.82839987</c:v>
                      </c:pt>
                      <c:pt idx="138">
                        <c:v>223473864.44347912</c:v>
                      </c:pt>
                      <c:pt idx="139">
                        <c:v>223473864.44347912</c:v>
                      </c:pt>
                      <c:pt idx="140">
                        <c:v>223370472.12624684</c:v>
                      </c:pt>
                      <c:pt idx="141">
                        <c:v>223451096.74132606</c:v>
                      </c:pt>
                      <c:pt idx="142">
                        <c:v>223393239.82839987</c:v>
                      </c:pt>
                      <c:pt idx="143">
                        <c:v>223473864.44347912</c:v>
                      </c:pt>
                      <c:pt idx="144">
                        <c:v>227832237.67767566</c:v>
                      </c:pt>
                      <c:pt idx="145">
                        <c:v>227912862.29275492</c:v>
                      </c:pt>
                      <c:pt idx="146">
                        <c:v>227855005.37982866</c:v>
                      </c:pt>
                      <c:pt idx="147">
                        <c:v>228020468.75371146</c:v>
                      </c:pt>
                      <c:pt idx="148">
                        <c:v>227935629.99490792</c:v>
                      </c:pt>
                      <c:pt idx="149">
                        <c:v>227832237.67767566</c:v>
                      </c:pt>
                      <c:pt idx="150">
                        <c:v>228101093.36879078</c:v>
                      </c:pt>
                      <c:pt idx="151">
                        <c:v>228043236.45586446</c:v>
                      </c:pt>
                      <c:pt idx="152">
                        <c:v>227912862.29275492</c:v>
                      </c:pt>
                      <c:pt idx="153">
                        <c:v>227855005.37982866</c:v>
                      </c:pt>
                      <c:pt idx="154">
                        <c:v>228123861.07094377</c:v>
                      </c:pt>
                      <c:pt idx="155">
                        <c:v>228020468.75371146</c:v>
                      </c:pt>
                      <c:pt idx="156">
                        <c:v>227935629.99490792</c:v>
                      </c:pt>
                      <c:pt idx="157">
                        <c:v>228101093.36879078</c:v>
                      </c:pt>
                      <c:pt idx="158">
                        <c:v>228043236.45586446</c:v>
                      </c:pt>
                      <c:pt idx="159">
                        <c:v>228123861.07094377</c:v>
                      </c:pt>
                      <c:pt idx="160">
                        <c:v>227832237.67767566</c:v>
                      </c:pt>
                      <c:pt idx="161">
                        <c:v>227912862.29275492</c:v>
                      </c:pt>
                      <c:pt idx="162">
                        <c:v>227855005.37982866</c:v>
                      </c:pt>
                      <c:pt idx="163">
                        <c:v>228020468.75371146</c:v>
                      </c:pt>
                      <c:pt idx="164">
                        <c:v>227935629.99490792</c:v>
                      </c:pt>
                      <c:pt idx="165">
                        <c:v>229131958.20925334</c:v>
                      </c:pt>
                      <c:pt idx="166">
                        <c:v>228101093.36879078</c:v>
                      </c:pt>
                      <c:pt idx="167">
                        <c:v>229212582.82433265</c:v>
                      </c:pt>
                      <c:pt idx="168">
                        <c:v>228043236.45586446</c:v>
                      </c:pt>
                      <c:pt idx="169">
                        <c:v>229154725.91140637</c:v>
                      </c:pt>
                      <c:pt idx="170">
                        <c:v>228123861.07094377</c:v>
                      </c:pt>
                      <c:pt idx="171">
                        <c:v>229320189.2852892</c:v>
                      </c:pt>
                      <c:pt idx="172">
                        <c:v>229235350.52648562</c:v>
                      </c:pt>
                      <c:pt idx="173">
                        <c:v>229131958.20925334</c:v>
                      </c:pt>
                      <c:pt idx="174">
                        <c:v>229400813.90036851</c:v>
                      </c:pt>
                      <c:pt idx="175">
                        <c:v>229342956.98744223</c:v>
                      </c:pt>
                      <c:pt idx="176">
                        <c:v>229212582.82433265</c:v>
                      </c:pt>
                      <c:pt idx="177">
                        <c:v>229154725.91140637</c:v>
                      </c:pt>
                      <c:pt idx="178">
                        <c:v>229423581.60252148</c:v>
                      </c:pt>
                      <c:pt idx="179">
                        <c:v>229320189.2852892</c:v>
                      </c:pt>
                      <c:pt idx="180">
                        <c:v>229235350.52648562</c:v>
                      </c:pt>
                      <c:pt idx="181">
                        <c:v>229400813.90036851</c:v>
                      </c:pt>
                      <c:pt idx="182">
                        <c:v>229342956.98744223</c:v>
                      </c:pt>
                      <c:pt idx="183">
                        <c:v>229423581.60252148</c:v>
                      </c:pt>
                      <c:pt idx="184">
                        <c:v>229131958.20925334</c:v>
                      </c:pt>
                      <c:pt idx="185">
                        <c:v>229212582.82433265</c:v>
                      </c:pt>
                      <c:pt idx="186">
                        <c:v>229154725.91140637</c:v>
                      </c:pt>
                      <c:pt idx="187">
                        <c:v>229320189.2852892</c:v>
                      </c:pt>
                      <c:pt idx="188">
                        <c:v>229235350.52648562</c:v>
                      </c:pt>
                      <c:pt idx="189">
                        <c:v>229400813.90036851</c:v>
                      </c:pt>
                      <c:pt idx="190">
                        <c:v>229342956.98744223</c:v>
                      </c:pt>
                      <c:pt idx="191">
                        <c:v>229423581.60252148</c:v>
                      </c:pt>
                      <c:pt idx="192">
                        <c:v>230621509.66768706</c:v>
                      </c:pt>
                      <c:pt idx="193">
                        <c:v>230621509.66768706</c:v>
                      </c:pt>
                      <c:pt idx="194">
                        <c:v>230702134.28276631</c:v>
                      </c:pt>
                      <c:pt idx="195">
                        <c:v>230644277.36984012</c:v>
                      </c:pt>
                      <c:pt idx="196">
                        <c:v>230644277.36984012</c:v>
                      </c:pt>
                      <c:pt idx="197">
                        <c:v>230724901.98491928</c:v>
                      </c:pt>
                      <c:pt idx="198">
                        <c:v>230621509.66768706</c:v>
                      </c:pt>
                      <c:pt idx="199">
                        <c:v>230702134.28276631</c:v>
                      </c:pt>
                      <c:pt idx="200">
                        <c:v>230644277.36984012</c:v>
                      </c:pt>
                      <c:pt idx="201">
                        <c:v>231090695.78631264</c:v>
                      </c:pt>
                      <c:pt idx="202">
                        <c:v>230724901.98491928</c:v>
                      </c:pt>
                      <c:pt idx="203">
                        <c:v>231171320.4013918</c:v>
                      </c:pt>
                      <c:pt idx="204">
                        <c:v>231113463.48846561</c:v>
                      </c:pt>
                      <c:pt idx="205">
                        <c:v>231278926.86234844</c:v>
                      </c:pt>
                      <c:pt idx="206">
                        <c:v>231194088.1035448</c:v>
                      </c:pt>
                      <c:pt idx="207">
                        <c:v>231090695.78631264</c:v>
                      </c:pt>
                      <c:pt idx="208">
                        <c:v>231359551.47742769</c:v>
                      </c:pt>
                      <c:pt idx="209">
                        <c:v>231301694.56450143</c:v>
                      </c:pt>
                      <c:pt idx="210">
                        <c:v>231171320.4013918</c:v>
                      </c:pt>
                      <c:pt idx="211">
                        <c:v>230702134.28276631</c:v>
                      </c:pt>
                      <c:pt idx="212">
                        <c:v>231113463.48846561</c:v>
                      </c:pt>
                      <c:pt idx="213">
                        <c:v>231382319.17958072</c:v>
                      </c:pt>
                      <c:pt idx="214">
                        <c:v>231278926.86234844</c:v>
                      </c:pt>
                      <c:pt idx="215">
                        <c:v>231194088.1035448</c:v>
                      </c:pt>
                      <c:pt idx="216">
                        <c:v>230724901.98491928</c:v>
                      </c:pt>
                      <c:pt idx="217">
                        <c:v>231921230.19926482</c:v>
                      </c:pt>
                      <c:pt idx="218">
                        <c:v>231359551.47742769</c:v>
                      </c:pt>
                      <c:pt idx="219">
                        <c:v>232001854.81434402</c:v>
                      </c:pt>
                      <c:pt idx="220">
                        <c:v>231301694.56450143</c:v>
                      </c:pt>
                      <c:pt idx="221">
                        <c:v>231943997.90141782</c:v>
                      </c:pt>
                      <c:pt idx="222">
                        <c:v>231382319.17958072</c:v>
                      </c:pt>
                      <c:pt idx="223">
                        <c:v>231090695.78631264</c:v>
                      </c:pt>
                      <c:pt idx="224">
                        <c:v>232024622.51649705</c:v>
                      </c:pt>
                      <c:pt idx="225">
                        <c:v>231921230.19926482</c:v>
                      </c:pt>
                      <c:pt idx="226">
                        <c:v>231171320.4013918</c:v>
                      </c:pt>
                      <c:pt idx="227">
                        <c:v>232001854.81434402</c:v>
                      </c:pt>
                      <c:pt idx="228">
                        <c:v>231113463.48846561</c:v>
                      </c:pt>
                      <c:pt idx="229">
                        <c:v>231943997.90141782</c:v>
                      </c:pt>
                      <c:pt idx="230">
                        <c:v>231278926.86234844</c:v>
                      </c:pt>
                      <c:pt idx="231">
                        <c:v>231194088.1035448</c:v>
                      </c:pt>
                      <c:pt idx="232">
                        <c:v>232024622.51649705</c:v>
                      </c:pt>
                      <c:pt idx="233">
                        <c:v>231359551.47742769</c:v>
                      </c:pt>
                      <c:pt idx="234">
                        <c:v>231301694.56450143</c:v>
                      </c:pt>
                      <c:pt idx="235">
                        <c:v>231382319.17958072</c:v>
                      </c:pt>
                      <c:pt idx="236">
                        <c:v>231921230.19926482</c:v>
                      </c:pt>
                      <c:pt idx="237">
                        <c:v>232001854.81434402</c:v>
                      </c:pt>
                      <c:pt idx="238">
                        <c:v>231943997.90141782</c:v>
                      </c:pt>
                      <c:pt idx="239">
                        <c:v>232024622.51649705</c:v>
                      </c:pt>
                      <c:pt idx="240">
                        <c:v>233879967.77632403</c:v>
                      </c:pt>
                      <c:pt idx="241">
                        <c:v>233960592.39140326</c:v>
                      </c:pt>
                      <c:pt idx="242">
                        <c:v>233902735.47847706</c:v>
                      </c:pt>
                      <c:pt idx="243">
                        <c:v>233983360.09355626</c:v>
                      </c:pt>
                      <c:pt idx="244">
                        <c:v>233879967.77632403</c:v>
                      </c:pt>
                      <c:pt idx="245">
                        <c:v>233960592.39140326</c:v>
                      </c:pt>
                      <c:pt idx="246">
                        <c:v>233902735.47847706</c:v>
                      </c:pt>
                      <c:pt idx="247">
                        <c:v>233983360.09355626</c:v>
                      </c:pt>
                      <c:pt idx="248">
                        <c:v>234287748.41848516</c:v>
                      </c:pt>
                      <c:pt idx="249">
                        <c:v>234287748.41848516</c:v>
                      </c:pt>
                      <c:pt idx="250">
                        <c:v>233879967.77632403</c:v>
                      </c:pt>
                      <c:pt idx="251">
                        <c:v>234368373.03356445</c:v>
                      </c:pt>
                      <c:pt idx="252">
                        <c:v>234368373.03356445</c:v>
                      </c:pt>
                      <c:pt idx="253">
                        <c:v>233960592.39140326</c:v>
                      </c:pt>
                      <c:pt idx="254">
                        <c:v>234310516.12063822</c:v>
                      </c:pt>
                      <c:pt idx="255">
                        <c:v>234475979.49452102</c:v>
                      </c:pt>
                      <c:pt idx="256">
                        <c:v>234310516.12063822</c:v>
                      </c:pt>
                      <c:pt idx="257">
                        <c:v>233902735.47847706</c:v>
                      </c:pt>
                      <c:pt idx="258">
                        <c:v>234391140.73571742</c:v>
                      </c:pt>
                      <c:pt idx="259">
                        <c:v>234475979.49452102</c:v>
                      </c:pt>
                      <c:pt idx="260">
                        <c:v>234556604.10960025</c:v>
                      </c:pt>
                      <c:pt idx="261">
                        <c:v>234391140.73571742</c:v>
                      </c:pt>
                      <c:pt idx="262">
                        <c:v>233983360.09355626</c:v>
                      </c:pt>
                      <c:pt idx="263">
                        <c:v>234556604.10960025</c:v>
                      </c:pt>
                      <c:pt idx="264">
                        <c:v>234498747.19667402</c:v>
                      </c:pt>
                      <c:pt idx="265">
                        <c:v>234498747.19667402</c:v>
                      </c:pt>
                      <c:pt idx="266">
                        <c:v>234579371.8117533</c:v>
                      </c:pt>
                      <c:pt idx="267">
                        <c:v>234579371.8117533</c:v>
                      </c:pt>
                      <c:pt idx="268">
                        <c:v>234287748.41848516</c:v>
                      </c:pt>
                      <c:pt idx="269">
                        <c:v>234368373.03356445</c:v>
                      </c:pt>
                      <c:pt idx="270">
                        <c:v>234310516.12063822</c:v>
                      </c:pt>
                      <c:pt idx="271">
                        <c:v>234475979.49452102</c:v>
                      </c:pt>
                      <c:pt idx="272">
                        <c:v>234391140.73571742</c:v>
                      </c:pt>
                      <c:pt idx="273">
                        <c:v>234556604.10960025</c:v>
                      </c:pt>
                      <c:pt idx="274">
                        <c:v>234498747.19667402</c:v>
                      </c:pt>
                      <c:pt idx="275">
                        <c:v>234579371.8117533</c:v>
                      </c:pt>
                      <c:pt idx="276">
                        <c:v>237077020.40849656</c:v>
                      </c:pt>
                      <c:pt idx="277">
                        <c:v>237077020.40849656</c:v>
                      </c:pt>
                      <c:pt idx="278">
                        <c:v>237157645.02357587</c:v>
                      </c:pt>
                      <c:pt idx="279">
                        <c:v>237157645.02357587</c:v>
                      </c:pt>
                      <c:pt idx="280">
                        <c:v>237099788.11064956</c:v>
                      </c:pt>
                      <c:pt idx="281">
                        <c:v>237099788.11064956</c:v>
                      </c:pt>
                      <c:pt idx="282">
                        <c:v>237180412.72572884</c:v>
                      </c:pt>
                      <c:pt idx="283">
                        <c:v>237180412.72572884</c:v>
                      </c:pt>
                      <c:pt idx="284">
                        <c:v>237077020.40849656</c:v>
                      </c:pt>
                      <c:pt idx="285">
                        <c:v>237157645.02357587</c:v>
                      </c:pt>
                      <c:pt idx="286">
                        <c:v>237099788.11064956</c:v>
                      </c:pt>
                      <c:pt idx="287">
                        <c:v>237180412.72572884</c:v>
                      </c:pt>
                      <c:pt idx="288">
                        <c:v>238532356.02260655</c:v>
                      </c:pt>
                      <c:pt idx="289">
                        <c:v>238612980.63768578</c:v>
                      </c:pt>
                      <c:pt idx="290">
                        <c:v>238555123.72475952</c:v>
                      </c:pt>
                      <c:pt idx="291">
                        <c:v>238720587.09864238</c:v>
                      </c:pt>
                      <c:pt idx="292">
                        <c:v>238635748.33983886</c:v>
                      </c:pt>
                      <c:pt idx="293">
                        <c:v>238532356.02260655</c:v>
                      </c:pt>
                      <c:pt idx="294">
                        <c:v>238801211.71372163</c:v>
                      </c:pt>
                      <c:pt idx="295">
                        <c:v>238743354.80079532</c:v>
                      </c:pt>
                      <c:pt idx="296">
                        <c:v>238612980.63768578</c:v>
                      </c:pt>
                      <c:pt idx="297">
                        <c:v>238555123.72475952</c:v>
                      </c:pt>
                      <c:pt idx="298">
                        <c:v>238823979.41587463</c:v>
                      </c:pt>
                      <c:pt idx="299">
                        <c:v>238720587.09864238</c:v>
                      </c:pt>
                      <c:pt idx="300">
                        <c:v>238635748.33983886</c:v>
                      </c:pt>
                      <c:pt idx="301">
                        <c:v>238801211.71372163</c:v>
                      </c:pt>
                      <c:pt idx="302">
                        <c:v>238743354.80079532</c:v>
                      </c:pt>
                      <c:pt idx="303">
                        <c:v>238823979.41587463</c:v>
                      </c:pt>
                      <c:pt idx="304">
                        <c:v>238532356.02260655</c:v>
                      </c:pt>
                      <c:pt idx="305">
                        <c:v>238612980.63768578</c:v>
                      </c:pt>
                      <c:pt idx="306">
                        <c:v>238555123.72475952</c:v>
                      </c:pt>
                      <c:pt idx="307">
                        <c:v>238720587.09864238</c:v>
                      </c:pt>
                      <c:pt idx="308">
                        <c:v>238635748.33983886</c:v>
                      </c:pt>
                      <c:pt idx="309">
                        <c:v>238801211.71372163</c:v>
                      </c:pt>
                      <c:pt idx="310">
                        <c:v>238743354.80079532</c:v>
                      </c:pt>
                      <c:pt idx="311">
                        <c:v>238823979.41587463</c:v>
                      </c:pt>
                      <c:pt idx="312">
                        <c:v>241321628.01261801</c:v>
                      </c:pt>
                      <c:pt idx="313">
                        <c:v>241402252.62769726</c:v>
                      </c:pt>
                      <c:pt idx="314">
                        <c:v>241344395.71477097</c:v>
                      </c:pt>
                      <c:pt idx="315">
                        <c:v>242056475.32049227</c:v>
                      </c:pt>
                      <c:pt idx="316">
                        <c:v>241425020.3298502</c:v>
                      </c:pt>
                      <c:pt idx="317">
                        <c:v>241321628.01261801</c:v>
                      </c:pt>
                      <c:pt idx="318">
                        <c:v>241402252.62769726</c:v>
                      </c:pt>
                      <c:pt idx="319">
                        <c:v>242244706.39652807</c:v>
                      </c:pt>
                      <c:pt idx="320">
                        <c:v>241344395.71477097</c:v>
                      </c:pt>
                      <c:pt idx="321">
                        <c:v>242244706.39652807</c:v>
                      </c:pt>
                      <c:pt idx="322">
                        <c:v>242137099.93557149</c:v>
                      </c:pt>
                      <c:pt idx="323">
                        <c:v>241425020.3298502</c:v>
                      </c:pt>
                      <c:pt idx="324">
                        <c:v>242079243.02264521</c:v>
                      </c:pt>
                      <c:pt idx="325">
                        <c:v>242159867.63772449</c:v>
                      </c:pt>
                      <c:pt idx="326">
                        <c:v>242056475.32049227</c:v>
                      </c:pt>
                      <c:pt idx="327">
                        <c:v>242325331.01160732</c:v>
                      </c:pt>
                      <c:pt idx="328">
                        <c:v>242267474.09868103</c:v>
                      </c:pt>
                      <c:pt idx="329">
                        <c:v>242137099.93557149</c:v>
                      </c:pt>
                      <c:pt idx="330">
                        <c:v>241321628.01261801</c:v>
                      </c:pt>
                      <c:pt idx="331">
                        <c:v>242079243.02264521</c:v>
                      </c:pt>
                      <c:pt idx="332">
                        <c:v>242348098.71376032</c:v>
                      </c:pt>
                      <c:pt idx="333">
                        <c:v>241402252.62769726</c:v>
                      </c:pt>
                      <c:pt idx="334">
                        <c:v>242244706.39652807</c:v>
                      </c:pt>
                      <c:pt idx="335">
                        <c:v>242159867.63772449</c:v>
                      </c:pt>
                      <c:pt idx="336">
                        <c:v>241344395.71477097</c:v>
                      </c:pt>
                      <c:pt idx="337">
                        <c:v>242325331.01160732</c:v>
                      </c:pt>
                      <c:pt idx="338">
                        <c:v>241425020.3298502</c:v>
                      </c:pt>
                      <c:pt idx="339">
                        <c:v>242267474.09868103</c:v>
                      </c:pt>
                      <c:pt idx="340">
                        <c:v>242348098.71376032</c:v>
                      </c:pt>
                      <c:pt idx="341">
                        <c:v>242056475.32049227</c:v>
                      </c:pt>
                      <c:pt idx="342">
                        <c:v>242137099.93557149</c:v>
                      </c:pt>
                      <c:pt idx="343">
                        <c:v>242079243.02264521</c:v>
                      </c:pt>
                      <c:pt idx="344">
                        <c:v>242159867.63772449</c:v>
                      </c:pt>
                      <c:pt idx="345">
                        <c:v>242325331.01160732</c:v>
                      </c:pt>
                      <c:pt idx="346">
                        <c:v>242267474.09868103</c:v>
                      </c:pt>
                      <c:pt idx="347">
                        <c:v>242348098.71376032</c:v>
                      </c:pt>
                      <c:pt idx="348">
                        <c:v>244845747.3105036</c:v>
                      </c:pt>
                      <c:pt idx="349">
                        <c:v>244845747.3105036</c:v>
                      </c:pt>
                      <c:pt idx="350">
                        <c:v>244926371.92558286</c:v>
                      </c:pt>
                      <c:pt idx="351">
                        <c:v>244926371.92558286</c:v>
                      </c:pt>
                      <c:pt idx="352">
                        <c:v>244868515.01265666</c:v>
                      </c:pt>
                      <c:pt idx="353">
                        <c:v>244868515.01265666</c:v>
                      </c:pt>
                      <c:pt idx="354">
                        <c:v>244949139.62773588</c:v>
                      </c:pt>
                      <c:pt idx="355">
                        <c:v>244949139.62773588</c:v>
                      </c:pt>
                      <c:pt idx="356">
                        <c:v>244845747.3105036</c:v>
                      </c:pt>
                      <c:pt idx="357">
                        <c:v>244926371.92558286</c:v>
                      </c:pt>
                      <c:pt idx="358">
                        <c:v>244868515.01265666</c:v>
                      </c:pt>
                      <c:pt idx="359">
                        <c:v>245314933.42912915</c:v>
                      </c:pt>
                      <c:pt idx="360">
                        <c:v>244949139.62773588</c:v>
                      </c:pt>
                      <c:pt idx="361">
                        <c:v>245395558.04420847</c:v>
                      </c:pt>
                      <c:pt idx="362">
                        <c:v>245337701.13128212</c:v>
                      </c:pt>
                      <c:pt idx="363">
                        <c:v>245503164.50516501</c:v>
                      </c:pt>
                      <c:pt idx="364">
                        <c:v>245418325.7463614</c:v>
                      </c:pt>
                      <c:pt idx="365">
                        <c:v>245314933.42912915</c:v>
                      </c:pt>
                      <c:pt idx="366">
                        <c:v>245583789.12024423</c:v>
                      </c:pt>
                      <c:pt idx="367">
                        <c:v>245525932.20731795</c:v>
                      </c:pt>
                      <c:pt idx="368">
                        <c:v>245395558.04420847</c:v>
                      </c:pt>
                      <c:pt idx="369">
                        <c:v>245337701.13128212</c:v>
                      </c:pt>
                      <c:pt idx="370">
                        <c:v>245606556.82239726</c:v>
                      </c:pt>
                      <c:pt idx="371">
                        <c:v>245503164.50516501</c:v>
                      </c:pt>
                      <c:pt idx="372">
                        <c:v>245418325.7463614</c:v>
                      </c:pt>
                      <c:pt idx="373">
                        <c:v>245583789.12024423</c:v>
                      </c:pt>
                      <c:pt idx="374">
                        <c:v>245525932.20731795</c:v>
                      </c:pt>
                      <c:pt idx="375">
                        <c:v>245606556.82239726</c:v>
                      </c:pt>
                      <c:pt idx="376">
                        <c:v>245314933.42912915</c:v>
                      </c:pt>
                      <c:pt idx="377">
                        <c:v>245395558.04420847</c:v>
                      </c:pt>
                      <c:pt idx="378">
                        <c:v>245337701.13128212</c:v>
                      </c:pt>
                      <c:pt idx="379">
                        <c:v>245503164.50516501</c:v>
                      </c:pt>
                      <c:pt idx="380">
                        <c:v>245418325.7463614</c:v>
                      </c:pt>
                      <c:pt idx="381">
                        <c:v>245583789.12024423</c:v>
                      </c:pt>
                      <c:pt idx="382">
                        <c:v>245525932.20731795</c:v>
                      </c:pt>
                      <c:pt idx="383">
                        <c:v>245606556.82239726</c:v>
                      </c:pt>
                      <c:pt idx="384">
                        <c:v>248104205.41914055</c:v>
                      </c:pt>
                      <c:pt idx="385">
                        <c:v>247083114.09562451</c:v>
                      </c:pt>
                      <c:pt idx="386">
                        <c:v>247083114.09562451</c:v>
                      </c:pt>
                      <c:pt idx="387">
                        <c:v>248184830.03421977</c:v>
                      </c:pt>
                      <c:pt idx="388">
                        <c:v>247163738.71070373</c:v>
                      </c:pt>
                      <c:pt idx="389">
                        <c:v>248126973.12129357</c:v>
                      </c:pt>
                      <c:pt idx="390">
                        <c:v>247163738.71070373</c:v>
                      </c:pt>
                      <c:pt idx="391">
                        <c:v>247105881.79777753</c:v>
                      </c:pt>
                      <c:pt idx="392">
                        <c:v>247271345.1716603</c:v>
                      </c:pt>
                      <c:pt idx="393">
                        <c:v>247105881.79777753</c:v>
                      </c:pt>
                      <c:pt idx="394">
                        <c:v>248207597.7363728</c:v>
                      </c:pt>
                      <c:pt idx="395">
                        <c:v>247186506.41285673</c:v>
                      </c:pt>
                      <c:pt idx="396">
                        <c:v>247271345.1716603</c:v>
                      </c:pt>
                      <c:pt idx="397">
                        <c:v>248104205.41914055</c:v>
                      </c:pt>
                      <c:pt idx="398">
                        <c:v>247351969.78673962</c:v>
                      </c:pt>
                      <c:pt idx="399">
                        <c:v>247186506.41285673</c:v>
                      </c:pt>
                      <c:pt idx="400">
                        <c:v>247351969.78673962</c:v>
                      </c:pt>
                      <c:pt idx="401">
                        <c:v>247294112.87381333</c:v>
                      </c:pt>
                      <c:pt idx="402">
                        <c:v>248184830.03421977</c:v>
                      </c:pt>
                      <c:pt idx="403">
                        <c:v>247294112.87381333</c:v>
                      </c:pt>
                      <c:pt idx="404">
                        <c:v>248126973.12129357</c:v>
                      </c:pt>
                      <c:pt idx="405">
                        <c:v>247374737.48889259</c:v>
                      </c:pt>
                      <c:pt idx="406">
                        <c:v>247374737.48889259</c:v>
                      </c:pt>
                      <c:pt idx="407">
                        <c:v>248207597.7363728</c:v>
                      </c:pt>
                      <c:pt idx="408">
                        <c:v>247083114.09562451</c:v>
                      </c:pt>
                      <c:pt idx="409">
                        <c:v>247163738.71070373</c:v>
                      </c:pt>
                      <c:pt idx="410">
                        <c:v>248511986.06130171</c:v>
                      </c:pt>
                      <c:pt idx="411">
                        <c:v>247105881.79777753</c:v>
                      </c:pt>
                      <c:pt idx="412">
                        <c:v>248511986.06130171</c:v>
                      </c:pt>
                      <c:pt idx="413">
                        <c:v>248104205.41914055</c:v>
                      </c:pt>
                      <c:pt idx="414">
                        <c:v>248592610.67638093</c:v>
                      </c:pt>
                      <c:pt idx="415">
                        <c:v>247271345.1716603</c:v>
                      </c:pt>
                      <c:pt idx="416">
                        <c:v>247186506.41285673</c:v>
                      </c:pt>
                      <c:pt idx="417">
                        <c:v>248592610.67638093</c:v>
                      </c:pt>
                      <c:pt idx="418">
                        <c:v>248184830.03421977</c:v>
                      </c:pt>
                      <c:pt idx="419">
                        <c:v>248534753.76345468</c:v>
                      </c:pt>
                      <c:pt idx="420">
                        <c:v>247351969.78673962</c:v>
                      </c:pt>
                      <c:pt idx="421">
                        <c:v>248700217.13733754</c:v>
                      </c:pt>
                      <c:pt idx="422">
                        <c:v>248534753.76345468</c:v>
                      </c:pt>
                      <c:pt idx="423">
                        <c:v>248126973.12129357</c:v>
                      </c:pt>
                      <c:pt idx="424">
                        <c:v>248615378.3785339</c:v>
                      </c:pt>
                      <c:pt idx="425">
                        <c:v>247294112.87381333</c:v>
                      </c:pt>
                      <c:pt idx="426">
                        <c:v>248700217.13733754</c:v>
                      </c:pt>
                      <c:pt idx="427">
                        <c:v>248780841.75241676</c:v>
                      </c:pt>
                      <c:pt idx="428">
                        <c:v>248615378.3785339</c:v>
                      </c:pt>
                      <c:pt idx="429">
                        <c:v>248207597.7363728</c:v>
                      </c:pt>
                      <c:pt idx="430">
                        <c:v>247374737.48889259</c:v>
                      </c:pt>
                      <c:pt idx="431">
                        <c:v>248780841.75241676</c:v>
                      </c:pt>
                      <c:pt idx="432">
                        <c:v>248722984.8394905</c:v>
                      </c:pt>
                      <c:pt idx="433">
                        <c:v>248722984.8394905</c:v>
                      </c:pt>
                      <c:pt idx="434">
                        <c:v>248803609.45456979</c:v>
                      </c:pt>
                      <c:pt idx="435">
                        <c:v>248803609.45456979</c:v>
                      </c:pt>
                      <c:pt idx="436">
                        <c:v>248511986.06130171</c:v>
                      </c:pt>
                      <c:pt idx="437">
                        <c:v>248592610.67638093</c:v>
                      </c:pt>
                      <c:pt idx="438">
                        <c:v>248534753.76345468</c:v>
                      </c:pt>
                      <c:pt idx="439">
                        <c:v>248700217.13733754</c:v>
                      </c:pt>
                      <c:pt idx="440">
                        <c:v>248615378.3785339</c:v>
                      </c:pt>
                      <c:pt idx="441">
                        <c:v>248780841.75241676</c:v>
                      </c:pt>
                      <c:pt idx="442">
                        <c:v>248722984.8394905</c:v>
                      </c:pt>
                      <c:pt idx="443">
                        <c:v>248803609.45456979</c:v>
                      </c:pt>
                      <c:pt idx="444">
                        <c:v>249872386.08563587</c:v>
                      </c:pt>
                      <c:pt idx="445">
                        <c:v>249872386.08563587</c:v>
                      </c:pt>
                      <c:pt idx="446">
                        <c:v>249953010.70071509</c:v>
                      </c:pt>
                      <c:pt idx="447">
                        <c:v>249953010.70071509</c:v>
                      </c:pt>
                      <c:pt idx="448">
                        <c:v>249895153.78778887</c:v>
                      </c:pt>
                      <c:pt idx="449">
                        <c:v>249895153.78778887</c:v>
                      </c:pt>
                      <c:pt idx="450">
                        <c:v>249975778.40286812</c:v>
                      </c:pt>
                      <c:pt idx="451">
                        <c:v>249975778.40286812</c:v>
                      </c:pt>
                      <c:pt idx="452">
                        <c:v>249872386.08563587</c:v>
                      </c:pt>
                      <c:pt idx="453">
                        <c:v>249953010.70071509</c:v>
                      </c:pt>
                      <c:pt idx="454">
                        <c:v>251301258.0513131</c:v>
                      </c:pt>
                      <c:pt idx="455">
                        <c:v>249895153.78778887</c:v>
                      </c:pt>
                      <c:pt idx="456">
                        <c:v>251301258.0513131</c:v>
                      </c:pt>
                      <c:pt idx="457">
                        <c:v>251381882.66639233</c:v>
                      </c:pt>
                      <c:pt idx="458">
                        <c:v>249975778.40286812</c:v>
                      </c:pt>
                      <c:pt idx="459">
                        <c:v>251381882.66639233</c:v>
                      </c:pt>
                      <c:pt idx="460">
                        <c:v>251324025.75346613</c:v>
                      </c:pt>
                      <c:pt idx="461">
                        <c:v>251324025.75346613</c:v>
                      </c:pt>
                      <c:pt idx="462">
                        <c:v>251404650.36854541</c:v>
                      </c:pt>
                      <c:pt idx="463">
                        <c:v>251404650.36854541</c:v>
                      </c:pt>
                      <c:pt idx="464">
                        <c:v>251301258.0513131</c:v>
                      </c:pt>
                      <c:pt idx="465">
                        <c:v>251381882.66639233</c:v>
                      </c:pt>
                      <c:pt idx="466">
                        <c:v>251324025.75346613</c:v>
                      </c:pt>
                      <c:pt idx="467">
                        <c:v>251404650.36854541</c:v>
                      </c:pt>
                      <c:pt idx="468">
                        <c:v>252756593.66542307</c:v>
                      </c:pt>
                      <c:pt idx="469">
                        <c:v>252837218.28050235</c:v>
                      </c:pt>
                      <c:pt idx="470">
                        <c:v>252779361.36757609</c:v>
                      </c:pt>
                      <c:pt idx="471">
                        <c:v>252944824.74145895</c:v>
                      </c:pt>
                      <c:pt idx="472">
                        <c:v>252859985.98265538</c:v>
                      </c:pt>
                      <c:pt idx="473">
                        <c:v>252756593.66542307</c:v>
                      </c:pt>
                      <c:pt idx="474">
                        <c:v>253025449.35653818</c:v>
                      </c:pt>
                      <c:pt idx="475">
                        <c:v>252967592.44361189</c:v>
                      </c:pt>
                      <c:pt idx="476">
                        <c:v>252837218.28050235</c:v>
                      </c:pt>
                      <c:pt idx="477">
                        <c:v>252779361.36757609</c:v>
                      </c:pt>
                      <c:pt idx="478">
                        <c:v>253048217.0586912</c:v>
                      </c:pt>
                      <c:pt idx="479">
                        <c:v>252944824.74145895</c:v>
                      </c:pt>
                      <c:pt idx="480">
                        <c:v>252859985.98265538</c:v>
                      </c:pt>
                      <c:pt idx="481">
                        <c:v>253025449.35653818</c:v>
                      </c:pt>
                      <c:pt idx="482">
                        <c:v>252967592.44361189</c:v>
                      </c:pt>
                      <c:pt idx="483">
                        <c:v>253048217.0586912</c:v>
                      </c:pt>
                      <c:pt idx="484">
                        <c:v>252756593.66542307</c:v>
                      </c:pt>
                      <c:pt idx="485">
                        <c:v>252837218.28050235</c:v>
                      </c:pt>
                      <c:pt idx="486">
                        <c:v>252779361.36757609</c:v>
                      </c:pt>
                      <c:pt idx="487">
                        <c:v>252944824.74145895</c:v>
                      </c:pt>
                      <c:pt idx="488">
                        <c:v>252859985.98265538</c:v>
                      </c:pt>
                      <c:pt idx="489">
                        <c:v>253025449.35653818</c:v>
                      </c:pt>
                      <c:pt idx="490">
                        <c:v>252967592.44361189</c:v>
                      </c:pt>
                      <c:pt idx="491">
                        <c:v>253048217.0586912</c:v>
                      </c:pt>
                      <c:pt idx="492">
                        <c:v>255545865.65543449</c:v>
                      </c:pt>
                      <c:pt idx="493">
                        <c:v>255626490.27051377</c:v>
                      </c:pt>
                      <c:pt idx="494">
                        <c:v>255568633.35758746</c:v>
                      </c:pt>
                      <c:pt idx="495">
                        <c:v>255649257.97266674</c:v>
                      </c:pt>
                      <c:pt idx="496">
                        <c:v>255545865.65543449</c:v>
                      </c:pt>
                      <c:pt idx="497">
                        <c:v>255626490.27051377</c:v>
                      </c:pt>
                      <c:pt idx="498">
                        <c:v>255568633.35758746</c:v>
                      </c:pt>
                      <c:pt idx="499">
                        <c:v>255649257.97266674</c:v>
                      </c:pt>
                      <c:pt idx="500">
                        <c:v>255545865.65543449</c:v>
                      </c:pt>
                      <c:pt idx="501">
                        <c:v>255626490.27051377</c:v>
                      </c:pt>
                      <c:pt idx="502">
                        <c:v>255568633.35758746</c:v>
                      </c:pt>
                      <c:pt idx="503">
                        <c:v>255649257.97266674</c:v>
                      </c:pt>
                      <c:pt idx="504">
                        <c:v>261307351.73844099</c:v>
                      </c:pt>
                      <c:pt idx="505">
                        <c:v>261307351.73844099</c:v>
                      </c:pt>
                      <c:pt idx="506">
                        <c:v>261387976.35352027</c:v>
                      </c:pt>
                      <c:pt idx="507">
                        <c:v>261387976.35352027</c:v>
                      </c:pt>
                      <c:pt idx="508">
                        <c:v>261330119.44059405</c:v>
                      </c:pt>
                      <c:pt idx="509">
                        <c:v>261495582.81447688</c:v>
                      </c:pt>
                      <c:pt idx="510">
                        <c:v>261330119.44059405</c:v>
                      </c:pt>
                      <c:pt idx="511">
                        <c:v>261410744.05567327</c:v>
                      </c:pt>
                      <c:pt idx="512">
                        <c:v>261495582.81447688</c:v>
                      </c:pt>
                      <c:pt idx="513">
                        <c:v>261576207.42955622</c:v>
                      </c:pt>
                      <c:pt idx="514">
                        <c:v>261410744.05567327</c:v>
                      </c:pt>
                      <c:pt idx="515">
                        <c:v>261576207.42955622</c:v>
                      </c:pt>
                      <c:pt idx="516">
                        <c:v>261518350.5166299</c:v>
                      </c:pt>
                      <c:pt idx="517">
                        <c:v>261518350.5166299</c:v>
                      </c:pt>
                      <c:pt idx="518">
                        <c:v>261598975.13170913</c:v>
                      </c:pt>
                      <c:pt idx="519">
                        <c:v>261598975.13170913</c:v>
                      </c:pt>
                      <c:pt idx="520">
                        <c:v>261307351.73844099</c:v>
                      </c:pt>
                      <c:pt idx="521">
                        <c:v>261387976.35352027</c:v>
                      </c:pt>
                      <c:pt idx="522">
                        <c:v>261330119.44059405</c:v>
                      </c:pt>
                      <c:pt idx="523">
                        <c:v>261495582.81447688</c:v>
                      </c:pt>
                      <c:pt idx="524">
                        <c:v>261410744.05567327</c:v>
                      </c:pt>
                      <c:pt idx="525">
                        <c:v>261576207.42955622</c:v>
                      </c:pt>
                      <c:pt idx="526">
                        <c:v>261518350.5166299</c:v>
                      </c:pt>
                      <c:pt idx="527">
                        <c:v>261598975.13170913</c:v>
                      </c:pt>
                      <c:pt idx="528">
                        <c:v>264096623.72845244</c:v>
                      </c:pt>
                      <c:pt idx="529">
                        <c:v>264096623.72845244</c:v>
                      </c:pt>
                      <c:pt idx="530">
                        <c:v>264177248.34353173</c:v>
                      </c:pt>
                      <c:pt idx="531">
                        <c:v>264177248.34353173</c:v>
                      </c:pt>
                      <c:pt idx="532">
                        <c:v>264119391.43060547</c:v>
                      </c:pt>
                      <c:pt idx="533">
                        <c:v>264119391.43060547</c:v>
                      </c:pt>
                      <c:pt idx="534">
                        <c:v>264200016.04568475</c:v>
                      </c:pt>
                      <c:pt idx="535">
                        <c:v>264200016.04568475</c:v>
                      </c:pt>
                      <c:pt idx="536">
                        <c:v>264096623.72845244</c:v>
                      </c:pt>
                      <c:pt idx="537">
                        <c:v>264177248.34353173</c:v>
                      </c:pt>
                      <c:pt idx="538">
                        <c:v>264119391.43060547</c:v>
                      </c:pt>
                      <c:pt idx="539">
                        <c:v>264200016.04568475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763-4BFD-BA72-B1572F6B6132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1840.2449222251139</c:v>
                      </c:pt>
                      <c:pt idx="1">
                        <c:v>1840.6635222251139</c:v>
                      </c:pt>
                      <c:pt idx="2">
                        <c:v>1840.9213990924409</c:v>
                      </c:pt>
                      <c:pt idx="3">
                        <c:v>1841.3399990924408</c:v>
                      </c:pt>
                      <c:pt idx="4">
                        <c:v>1841.5008862915402</c:v>
                      </c:pt>
                      <c:pt idx="5">
                        <c:v>1841.8339840197302</c:v>
                      </c:pt>
                      <c:pt idx="6">
                        <c:v>1841.9194862915401</c:v>
                      </c:pt>
                      <c:pt idx="7">
                        <c:v>1842.1773631588674</c:v>
                      </c:pt>
                      <c:pt idx="8">
                        <c:v>1842.2525840197304</c:v>
                      </c:pt>
                      <c:pt idx="9">
                        <c:v>1842.5104608870579</c:v>
                      </c:pt>
                      <c:pt idx="10">
                        <c:v>1842.5959631588673</c:v>
                      </c:pt>
                      <c:pt idx="11">
                        <c:v>1842.9290608870579</c:v>
                      </c:pt>
                      <c:pt idx="12">
                        <c:v>1843.0899480861569</c:v>
                      </c:pt>
                      <c:pt idx="13">
                        <c:v>1843.5085480861569</c:v>
                      </c:pt>
                      <c:pt idx="14">
                        <c:v>1843.7664249534841</c:v>
                      </c:pt>
                      <c:pt idx="15">
                        <c:v>1844.2009222251138</c:v>
                      </c:pt>
                      <c:pt idx="16">
                        <c:v>1844.1850249534841</c:v>
                      </c:pt>
                      <c:pt idx="17">
                        <c:v>1844.8773990924408</c:v>
                      </c:pt>
                      <c:pt idx="18">
                        <c:v>1845.4568862915401</c:v>
                      </c:pt>
                      <c:pt idx="19">
                        <c:v>1845.7899840197304</c:v>
                      </c:pt>
                      <c:pt idx="20">
                        <c:v>1846.1333631588673</c:v>
                      </c:pt>
                      <c:pt idx="21">
                        <c:v>1846.4664608870578</c:v>
                      </c:pt>
                      <c:pt idx="22">
                        <c:v>1847.0459480861568</c:v>
                      </c:pt>
                      <c:pt idx="23">
                        <c:v>1847.7224249534841</c:v>
                      </c:pt>
                      <c:pt idx="24">
                        <c:v>1863.4597433055117</c:v>
                      </c:pt>
                      <c:pt idx="25">
                        <c:v>1863.8783433055116</c:v>
                      </c:pt>
                      <c:pt idx="26">
                        <c:v>1864.1362201728386</c:v>
                      </c:pt>
                      <c:pt idx="27">
                        <c:v>1864.5548201728386</c:v>
                      </c:pt>
                      <c:pt idx="28">
                        <c:v>1864.7157073719382</c:v>
                      </c:pt>
                      <c:pt idx="29">
                        <c:v>1865.1343073719381</c:v>
                      </c:pt>
                      <c:pt idx="30">
                        <c:v>1865.3921842392651</c:v>
                      </c:pt>
                      <c:pt idx="31">
                        <c:v>1865.8107842392651</c:v>
                      </c:pt>
                      <c:pt idx="32">
                        <c:v>1867.0750273470883</c:v>
                      </c:pt>
                      <c:pt idx="33">
                        <c:v>1867.4157433055118</c:v>
                      </c:pt>
                      <c:pt idx="34">
                        <c:v>1867.4936273470882</c:v>
                      </c:pt>
                      <c:pt idx="35">
                        <c:v>1868.0922201728388</c:v>
                      </c:pt>
                      <c:pt idx="36">
                        <c:v>1868.3309914135148</c:v>
                      </c:pt>
                      <c:pt idx="37">
                        <c:v>1868.6717073719383</c:v>
                      </c:pt>
                      <c:pt idx="38">
                        <c:v>1868.749591413515</c:v>
                      </c:pt>
                      <c:pt idx="39">
                        <c:v>1868.6640891417048</c:v>
                      </c:pt>
                      <c:pt idx="40">
                        <c:v>1869.3481842392653</c:v>
                      </c:pt>
                      <c:pt idx="41">
                        <c:v>1869.0826891417048</c:v>
                      </c:pt>
                      <c:pt idx="42">
                        <c:v>1869.6155042144158</c:v>
                      </c:pt>
                      <c:pt idx="43">
                        <c:v>1869.9200532081318</c:v>
                      </c:pt>
                      <c:pt idx="44">
                        <c:v>1870.3386532081317</c:v>
                      </c:pt>
                      <c:pt idx="45">
                        <c:v>1870.8714682808422</c:v>
                      </c:pt>
                      <c:pt idx="46">
                        <c:v>1871.0310273470884</c:v>
                      </c:pt>
                      <c:pt idx="47">
                        <c:v>1871.2045660090323</c:v>
                      </c:pt>
                      <c:pt idx="48">
                        <c:v>1871.9163042144157</c:v>
                      </c:pt>
                      <c:pt idx="49">
                        <c:v>1872.2869914135149</c:v>
                      </c:pt>
                      <c:pt idx="50">
                        <c:v>1872.4605300754586</c:v>
                      </c:pt>
                      <c:pt idx="51">
                        <c:v>1872.6200891417047</c:v>
                      </c:pt>
                      <c:pt idx="52">
                        <c:v>1873.1722682808422</c:v>
                      </c:pt>
                      <c:pt idx="53">
                        <c:v>1873.5053660090323</c:v>
                      </c:pt>
                      <c:pt idx="54">
                        <c:v>1873.8760532081317</c:v>
                      </c:pt>
                      <c:pt idx="55">
                        <c:v>1874.7613300754585</c:v>
                      </c:pt>
                      <c:pt idx="56">
                        <c:v>1875.6075042144157</c:v>
                      </c:pt>
                      <c:pt idx="57">
                        <c:v>1876.8634682808422</c:v>
                      </c:pt>
                      <c:pt idx="58">
                        <c:v>1877.1965660090323</c:v>
                      </c:pt>
                      <c:pt idx="59">
                        <c:v>1878.4525300754585</c:v>
                      </c:pt>
                      <c:pt idx="60">
                        <c:v>1890.2898484274863</c:v>
                      </c:pt>
                      <c:pt idx="61">
                        <c:v>1890.7084484274862</c:v>
                      </c:pt>
                      <c:pt idx="62">
                        <c:v>1890.9663252948133</c:v>
                      </c:pt>
                      <c:pt idx="63">
                        <c:v>1891.3849252948132</c:v>
                      </c:pt>
                      <c:pt idx="64">
                        <c:v>1891.545812493913</c:v>
                      </c:pt>
                      <c:pt idx="65">
                        <c:v>1891.964412493913</c:v>
                      </c:pt>
                      <c:pt idx="66">
                        <c:v>1892.2222893612397</c:v>
                      </c:pt>
                      <c:pt idx="67">
                        <c:v>1892.6408893612397</c:v>
                      </c:pt>
                      <c:pt idx="68">
                        <c:v>1894.2458484274862</c:v>
                      </c:pt>
                      <c:pt idx="69">
                        <c:v>1894.9223252948132</c:v>
                      </c:pt>
                      <c:pt idx="70">
                        <c:v>1895.5018124939129</c:v>
                      </c:pt>
                      <c:pt idx="71">
                        <c:v>1895.9744281151927</c:v>
                      </c:pt>
                      <c:pt idx="72">
                        <c:v>1896.1782893612396</c:v>
                      </c:pt>
                      <c:pt idx="73">
                        <c:v>1896.6509049825199</c:v>
                      </c:pt>
                      <c:pt idx="74">
                        <c:v>1897.2303921816194</c:v>
                      </c:pt>
                      <c:pt idx="75">
                        <c:v>1897.5634899098097</c:v>
                      </c:pt>
                      <c:pt idx="76">
                        <c:v>1897.9068690489469</c:v>
                      </c:pt>
                      <c:pt idx="77">
                        <c:v>1898.2752281151927</c:v>
                      </c:pt>
                      <c:pt idx="78">
                        <c:v>1898.2399667771365</c:v>
                      </c:pt>
                      <c:pt idx="79">
                        <c:v>1898.8194539762362</c:v>
                      </c:pt>
                      <c:pt idx="80">
                        <c:v>1898.9517049825199</c:v>
                      </c:pt>
                      <c:pt idx="81">
                        <c:v>1899.5311921816194</c:v>
                      </c:pt>
                      <c:pt idx="82">
                        <c:v>1899.4959308435634</c:v>
                      </c:pt>
                      <c:pt idx="83">
                        <c:v>1899.8642899098099</c:v>
                      </c:pt>
                      <c:pt idx="84">
                        <c:v>1900.2076690489469</c:v>
                      </c:pt>
                      <c:pt idx="85">
                        <c:v>1900.5407667771365</c:v>
                      </c:pt>
                      <c:pt idx="86">
                        <c:v>1901.1202539762362</c:v>
                      </c:pt>
                      <c:pt idx="87">
                        <c:v>1901.9664281151927</c:v>
                      </c:pt>
                      <c:pt idx="88">
                        <c:v>1901.7967308435634</c:v>
                      </c:pt>
                      <c:pt idx="89">
                        <c:v>1902.6429049825199</c:v>
                      </c:pt>
                      <c:pt idx="90">
                        <c:v>1903.2223921816194</c:v>
                      </c:pt>
                      <c:pt idx="91">
                        <c:v>1903.5554899098099</c:v>
                      </c:pt>
                      <c:pt idx="92">
                        <c:v>1903.8988690489468</c:v>
                      </c:pt>
                      <c:pt idx="93">
                        <c:v>1904.2319667771367</c:v>
                      </c:pt>
                      <c:pt idx="94">
                        <c:v>1904.8114539762362</c:v>
                      </c:pt>
                      <c:pt idx="95">
                        <c:v>1905.4879308435634</c:v>
                      </c:pt>
                      <c:pt idx="96">
                        <c:v>1919.1892491955914</c:v>
                      </c:pt>
                      <c:pt idx="97">
                        <c:v>1919.8657260629177</c:v>
                      </c:pt>
                      <c:pt idx="98">
                        <c:v>1920.4452132620177</c:v>
                      </c:pt>
                      <c:pt idx="99">
                        <c:v>1921.1216901293442</c:v>
                      </c:pt>
                      <c:pt idx="100">
                        <c:v>1921.4900491955914</c:v>
                      </c:pt>
                      <c:pt idx="101">
                        <c:v>1922.1665260629177</c:v>
                      </c:pt>
                      <c:pt idx="102">
                        <c:v>1922.7460132620176</c:v>
                      </c:pt>
                      <c:pt idx="103">
                        <c:v>1923.4224901293442</c:v>
                      </c:pt>
                      <c:pt idx="104">
                        <c:v>1925.1812491955914</c:v>
                      </c:pt>
                      <c:pt idx="105">
                        <c:v>1925.8577260629177</c:v>
                      </c:pt>
                      <c:pt idx="106">
                        <c:v>1926.4372132620176</c:v>
                      </c:pt>
                      <c:pt idx="107">
                        <c:v>1927.1136901293441</c:v>
                      </c:pt>
                      <c:pt idx="108">
                        <c:v>1932.9681301495375</c:v>
                      </c:pt>
                      <c:pt idx="109">
                        <c:v>1933.4049301495377</c:v>
                      </c:pt>
                      <c:pt idx="110">
                        <c:v>1933.6446070168647</c:v>
                      </c:pt>
                      <c:pt idx="111">
                        <c:v>1934.0814070168649</c:v>
                      </c:pt>
                      <c:pt idx="112">
                        <c:v>1934.2240942159642</c:v>
                      </c:pt>
                      <c:pt idx="113">
                        <c:v>1934.6608942159644</c:v>
                      </c:pt>
                      <c:pt idx="114">
                        <c:v>1934.5571919441545</c:v>
                      </c:pt>
                      <c:pt idx="115">
                        <c:v>1934.9005710832919</c:v>
                      </c:pt>
                      <c:pt idx="116">
                        <c:v>1934.9939919441545</c:v>
                      </c:pt>
                      <c:pt idx="117">
                        <c:v>1935.3373710832918</c:v>
                      </c:pt>
                      <c:pt idx="118">
                        <c:v>1935.2336688114813</c:v>
                      </c:pt>
                      <c:pt idx="119">
                        <c:v>1935.6704688114812</c:v>
                      </c:pt>
                      <c:pt idx="120">
                        <c:v>1935.8131560105812</c:v>
                      </c:pt>
                      <c:pt idx="121">
                        <c:v>1936.2499560105812</c:v>
                      </c:pt>
                      <c:pt idx="122">
                        <c:v>1936.4896328779082</c:v>
                      </c:pt>
                      <c:pt idx="123">
                        <c:v>1937.0961301495377</c:v>
                      </c:pt>
                      <c:pt idx="124">
                        <c:v>1936.9264328779082</c:v>
                      </c:pt>
                      <c:pt idx="125">
                        <c:v>1937.7726070168649</c:v>
                      </c:pt>
                      <c:pt idx="126">
                        <c:v>1938.3520942159644</c:v>
                      </c:pt>
                      <c:pt idx="127">
                        <c:v>1938.6851919441544</c:v>
                      </c:pt>
                      <c:pt idx="128">
                        <c:v>1939.0285710832918</c:v>
                      </c:pt>
                      <c:pt idx="129">
                        <c:v>1939.3616688114812</c:v>
                      </c:pt>
                      <c:pt idx="130">
                        <c:v>1939.9411560105812</c:v>
                      </c:pt>
                      <c:pt idx="131">
                        <c:v>1940.6176328779081</c:v>
                      </c:pt>
                      <c:pt idx="132">
                        <c:v>1956.182951229936</c:v>
                      </c:pt>
                      <c:pt idx="133">
                        <c:v>1956.6197512299359</c:v>
                      </c:pt>
                      <c:pt idx="134">
                        <c:v>1956.8594280972627</c:v>
                      </c:pt>
                      <c:pt idx="135">
                        <c:v>1957.2962280972627</c:v>
                      </c:pt>
                      <c:pt idx="136">
                        <c:v>1957.4389152963627</c:v>
                      </c:pt>
                      <c:pt idx="137">
                        <c:v>1957.8757152963626</c:v>
                      </c:pt>
                      <c:pt idx="138">
                        <c:v>1958.1153921636894</c:v>
                      </c:pt>
                      <c:pt idx="139">
                        <c:v>1958.5521921636894</c:v>
                      </c:pt>
                      <c:pt idx="140">
                        <c:v>1960.3109512299359</c:v>
                      </c:pt>
                      <c:pt idx="141">
                        <c:v>1960.9874280972626</c:v>
                      </c:pt>
                      <c:pt idx="142">
                        <c:v>1961.5669152963626</c:v>
                      </c:pt>
                      <c:pt idx="143">
                        <c:v>1962.2433921636894</c:v>
                      </c:pt>
                      <c:pt idx="144">
                        <c:v>2002.2899285548731</c:v>
                      </c:pt>
                      <c:pt idx="145">
                        <c:v>2002.9664054222003</c:v>
                      </c:pt>
                      <c:pt idx="146">
                        <c:v>2003.5458926212996</c:v>
                      </c:pt>
                      <c:pt idx="147">
                        <c:v>2003.8789903494894</c:v>
                      </c:pt>
                      <c:pt idx="148">
                        <c:v>2004.2223694886268</c:v>
                      </c:pt>
                      <c:pt idx="149">
                        <c:v>2004.645328554873</c:v>
                      </c:pt>
                      <c:pt idx="150">
                        <c:v>2004.5554672168171</c:v>
                      </c:pt>
                      <c:pt idx="151">
                        <c:v>2005.1349544159161</c:v>
                      </c:pt>
                      <c:pt idx="152">
                        <c:v>2005.3218054222002</c:v>
                      </c:pt>
                      <c:pt idx="153">
                        <c:v>2005.9012926212995</c:v>
                      </c:pt>
                      <c:pt idx="154">
                        <c:v>2005.8114312832436</c:v>
                      </c:pt>
                      <c:pt idx="155">
                        <c:v>2006.2343903494896</c:v>
                      </c:pt>
                      <c:pt idx="156">
                        <c:v>2006.5777694886267</c:v>
                      </c:pt>
                      <c:pt idx="157">
                        <c:v>2006.9108672168172</c:v>
                      </c:pt>
                      <c:pt idx="158">
                        <c:v>2007.4903544159163</c:v>
                      </c:pt>
                      <c:pt idx="159">
                        <c:v>2008.1668312832437</c:v>
                      </c:pt>
                      <c:pt idx="160">
                        <c:v>2008.7979285548729</c:v>
                      </c:pt>
                      <c:pt idx="161">
                        <c:v>2009.4744054222001</c:v>
                      </c:pt>
                      <c:pt idx="162">
                        <c:v>2010.0538926212996</c:v>
                      </c:pt>
                      <c:pt idx="163">
                        <c:v>2010.3869903494895</c:v>
                      </c:pt>
                      <c:pt idx="164">
                        <c:v>2010.7303694886268</c:v>
                      </c:pt>
                      <c:pt idx="165">
                        <c:v>2009.9374614246869</c:v>
                      </c:pt>
                      <c:pt idx="166">
                        <c:v>2011.0634672168171</c:v>
                      </c:pt>
                      <c:pt idx="167">
                        <c:v>2010.6139382920146</c:v>
                      </c:pt>
                      <c:pt idx="168">
                        <c:v>2011.6429544159162</c:v>
                      </c:pt>
                      <c:pt idx="169">
                        <c:v>2011.1934254911137</c:v>
                      </c:pt>
                      <c:pt idx="170">
                        <c:v>2012.3194312832436</c:v>
                      </c:pt>
                      <c:pt idx="171">
                        <c:v>2011.5265232193042</c:v>
                      </c:pt>
                      <c:pt idx="172">
                        <c:v>2011.8699023584409</c:v>
                      </c:pt>
                      <c:pt idx="173">
                        <c:v>2012.2746614246869</c:v>
                      </c:pt>
                      <c:pt idx="174">
                        <c:v>2012.2030000866314</c:v>
                      </c:pt>
                      <c:pt idx="175">
                        <c:v>2012.7824872857309</c:v>
                      </c:pt>
                      <c:pt idx="176">
                        <c:v>2012.9511382920145</c:v>
                      </c:pt>
                      <c:pt idx="177">
                        <c:v>2013.5306254911136</c:v>
                      </c:pt>
                      <c:pt idx="178">
                        <c:v>2013.4589641530577</c:v>
                      </c:pt>
                      <c:pt idx="179">
                        <c:v>2013.8637232193041</c:v>
                      </c:pt>
                      <c:pt idx="180">
                        <c:v>2014.2071023584408</c:v>
                      </c:pt>
                      <c:pt idx="181">
                        <c:v>2014.5402000866313</c:v>
                      </c:pt>
                      <c:pt idx="182">
                        <c:v>2015.1196872857308</c:v>
                      </c:pt>
                      <c:pt idx="183">
                        <c:v>2015.7961641530576</c:v>
                      </c:pt>
                      <c:pt idx="184">
                        <c:v>2016.273461424687</c:v>
                      </c:pt>
                      <c:pt idx="185">
                        <c:v>2016.9499382920146</c:v>
                      </c:pt>
                      <c:pt idx="186">
                        <c:v>2017.5294254911137</c:v>
                      </c:pt>
                      <c:pt idx="187">
                        <c:v>2017.8625232193042</c:v>
                      </c:pt>
                      <c:pt idx="188">
                        <c:v>2018.2059023584409</c:v>
                      </c:pt>
                      <c:pt idx="189">
                        <c:v>2018.5390000866314</c:v>
                      </c:pt>
                      <c:pt idx="190">
                        <c:v>2019.1184872857309</c:v>
                      </c:pt>
                      <c:pt idx="191">
                        <c:v>2019.7949641530577</c:v>
                      </c:pt>
                      <c:pt idx="192">
                        <c:v>2023.6407496352708</c:v>
                      </c:pt>
                      <c:pt idx="193">
                        <c:v>2024.1139496352707</c:v>
                      </c:pt>
                      <c:pt idx="194">
                        <c:v>2024.317226502598</c:v>
                      </c:pt>
                      <c:pt idx="195">
                        <c:v>2024.8967137016978</c:v>
                      </c:pt>
                      <c:pt idx="196">
                        <c:v>2025.3699137016979</c:v>
                      </c:pt>
                      <c:pt idx="197">
                        <c:v>2027.4371905690243</c:v>
                      </c:pt>
                      <c:pt idx="198">
                        <c:v>2028.1127496352708</c:v>
                      </c:pt>
                      <c:pt idx="199">
                        <c:v>2028.536626502598</c:v>
                      </c:pt>
                      <c:pt idx="200">
                        <c:v>2029.3687137016977</c:v>
                      </c:pt>
                      <c:pt idx="201">
                        <c:v>2029.1200336768477</c:v>
                      </c:pt>
                      <c:pt idx="202">
                        <c:v>2029.7925905690242</c:v>
                      </c:pt>
                      <c:pt idx="203">
                        <c:v>2029.7965105441742</c:v>
                      </c:pt>
                      <c:pt idx="204">
                        <c:v>2030.375997743274</c:v>
                      </c:pt>
                      <c:pt idx="205">
                        <c:v>2030.7090954714643</c:v>
                      </c:pt>
                      <c:pt idx="206">
                        <c:v>2031.0524746106007</c:v>
                      </c:pt>
                      <c:pt idx="207">
                        <c:v>2031.4754336768476</c:v>
                      </c:pt>
                      <c:pt idx="208">
                        <c:v>2031.3855723387915</c:v>
                      </c:pt>
                      <c:pt idx="209">
                        <c:v>2031.965059537891</c:v>
                      </c:pt>
                      <c:pt idx="210">
                        <c:v>2032.1519105441741</c:v>
                      </c:pt>
                      <c:pt idx="211">
                        <c:v>2032.6892265025981</c:v>
                      </c:pt>
                      <c:pt idx="212">
                        <c:v>2032.7313977432739</c:v>
                      </c:pt>
                      <c:pt idx="213">
                        <c:v>2032.6415364052182</c:v>
                      </c:pt>
                      <c:pt idx="214">
                        <c:v>2033.0644954714642</c:v>
                      </c:pt>
                      <c:pt idx="215">
                        <c:v>2033.4078746106006</c:v>
                      </c:pt>
                      <c:pt idx="216">
                        <c:v>2033.9451905690244</c:v>
                      </c:pt>
                      <c:pt idx="217">
                        <c:v>2033.1522825050854</c:v>
                      </c:pt>
                      <c:pt idx="218">
                        <c:v>2033.7409723387914</c:v>
                      </c:pt>
                      <c:pt idx="219">
                        <c:v>2033.8287593724119</c:v>
                      </c:pt>
                      <c:pt idx="220">
                        <c:v>2034.3204595378909</c:v>
                      </c:pt>
                      <c:pt idx="221">
                        <c:v>2034.4082465715119</c:v>
                      </c:pt>
                      <c:pt idx="222">
                        <c:v>2034.9969364052181</c:v>
                      </c:pt>
                      <c:pt idx="223">
                        <c:v>2035.6280336768477</c:v>
                      </c:pt>
                      <c:pt idx="224">
                        <c:v>2035.0847234388386</c:v>
                      </c:pt>
                      <c:pt idx="225">
                        <c:v>2035.4894825050856</c:v>
                      </c:pt>
                      <c:pt idx="226">
                        <c:v>2036.3045105441743</c:v>
                      </c:pt>
                      <c:pt idx="227">
                        <c:v>2036.1659593724119</c:v>
                      </c:pt>
                      <c:pt idx="228">
                        <c:v>2036.883997743274</c:v>
                      </c:pt>
                      <c:pt idx="229">
                        <c:v>2036.745446571512</c:v>
                      </c:pt>
                      <c:pt idx="230">
                        <c:v>2037.2170954714641</c:v>
                      </c:pt>
                      <c:pt idx="231">
                        <c:v>2037.5604746106007</c:v>
                      </c:pt>
                      <c:pt idx="232">
                        <c:v>2037.4219234388388</c:v>
                      </c:pt>
                      <c:pt idx="233">
                        <c:v>2037.8935723387913</c:v>
                      </c:pt>
                      <c:pt idx="234">
                        <c:v>2038.473059537891</c:v>
                      </c:pt>
                      <c:pt idx="235">
                        <c:v>2039.1495364052182</c:v>
                      </c:pt>
                      <c:pt idx="236">
                        <c:v>2039.4882825050854</c:v>
                      </c:pt>
                      <c:pt idx="237">
                        <c:v>2040.1647593724119</c:v>
                      </c:pt>
                      <c:pt idx="238">
                        <c:v>2040.7442465715119</c:v>
                      </c:pt>
                      <c:pt idx="239">
                        <c:v>2041.4207234388386</c:v>
                      </c:pt>
                      <c:pt idx="240">
                        <c:v>2052.3348547572455</c:v>
                      </c:pt>
                      <c:pt idx="241">
                        <c:v>2053.0113316245724</c:v>
                      </c:pt>
                      <c:pt idx="242">
                        <c:v>2053.5908188236722</c:v>
                      </c:pt>
                      <c:pt idx="243">
                        <c:v>2054.2672956909992</c:v>
                      </c:pt>
                      <c:pt idx="244">
                        <c:v>2054.6902547572454</c:v>
                      </c:pt>
                      <c:pt idx="245">
                        <c:v>2055.3667316245724</c:v>
                      </c:pt>
                      <c:pt idx="246">
                        <c:v>2055.9462188236721</c:v>
                      </c:pt>
                      <c:pt idx="247">
                        <c:v>2056.6226956909991</c:v>
                      </c:pt>
                      <c:pt idx="248">
                        <c:v>2058.0194344449519</c:v>
                      </c:pt>
                      <c:pt idx="249">
                        <c:v>2058.5108344449518</c:v>
                      </c:pt>
                      <c:pt idx="250">
                        <c:v>2058.8428547572457</c:v>
                      </c:pt>
                      <c:pt idx="251">
                        <c:v>2058.6959113122793</c:v>
                      </c:pt>
                      <c:pt idx="252">
                        <c:v>2059.1873113122797</c:v>
                      </c:pt>
                      <c:pt idx="253">
                        <c:v>2059.5193316245727</c:v>
                      </c:pt>
                      <c:pt idx="254">
                        <c:v>2059.2753985113786</c:v>
                      </c:pt>
                      <c:pt idx="255">
                        <c:v>2059.6084962395694</c:v>
                      </c:pt>
                      <c:pt idx="256">
                        <c:v>2059.766798511379</c:v>
                      </c:pt>
                      <c:pt idx="257">
                        <c:v>2060.0988188236724</c:v>
                      </c:pt>
                      <c:pt idx="258">
                        <c:v>2059.9518753787056</c:v>
                      </c:pt>
                      <c:pt idx="259">
                        <c:v>2060.0998962395693</c:v>
                      </c:pt>
                      <c:pt idx="260">
                        <c:v>2060.2849731068964</c:v>
                      </c:pt>
                      <c:pt idx="261">
                        <c:v>2060.4432753787055</c:v>
                      </c:pt>
                      <c:pt idx="262">
                        <c:v>2060.775295690999</c:v>
                      </c:pt>
                      <c:pt idx="263">
                        <c:v>2060.7763731068962</c:v>
                      </c:pt>
                      <c:pt idx="264">
                        <c:v>2060.8644603059956</c:v>
                      </c:pt>
                      <c:pt idx="265">
                        <c:v>2061.3558603059955</c:v>
                      </c:pt>
                      <c:pt idx="266">
                        <c:v>2061.5409371733231</c:v>
                      </c:pt>
                      <c:pt idx="267">
                        <c:v>2062.032337173323</c:v>
                      </c:pt>
                      <c:pt idx="268">
                        <c:v>2062.6634344449521</c:v>
                      </c:pt>
                      <c:pt idx="269">
                        <c:v>2063.3399113122796</c:v>
                      </c:pt>
                      <c:pt idx="270">
                        <c:v>2063.9193985113789</c:v>
                      </c:pt>
                      <c:pt idx="271">
                        <c:v>2064.2524962395692</c:v>
                      </c:pt>
                      <c:pt idx="272">
                        <c:v>2064.5958753787054</c:v>
                      </c:pt>
                      <c:pt idx="273">
                        <c:v>2064.9289731068961</c:v>
                      </c:pt>
                      <c:pt idx="274">
                        <c:v>2065.5084603059954</c:v>
                      </c:pt>
                      <c:pt idx="275">
                        <c:v>2066.1849371733233</c:v>
                      </c:pt>
                      <c:pt idx="276">
                        <c:v>2081.2342555253499</c:v>
                      </c:pt>
                      <c:pt idx="277">
                        <c:v>2081.7256555253502</c:v>
                      </c:pt>
                      <c:pt idx="278">
                        <c:v>2081.9107323926778</c:v>
                      </c:pt>
                      <c:pt idx="279">
                        <c:v>2082.4021323926777</c:v>
                      </c:pt>
                      <c:pt idx="280">
                        <c:v>2082.4902195917766</c:v>
                      </c:pt>
                      <c:pt idx="281">
                        <c:v>2082.9816195917765</c:v>
                      </c:pt>
                      <c:pt idx="282">
                        <c:v>2083.1666964591041</c:v>
                      </c:pt>
                      <c:pt idx="283">
                        <c:v>2083.6580964591039</c:v>
                      </c:pt>
                      <c:pt idx="284">
                        <c:v>2085.8782555253501</c:v>
                      </c:pt>
                      <c:pt idx="285">
                        <c:v>2086.5547323926776</c:v>
                      </c:pt>
                      <c:pt idx="286">
                        <c:v>2087.1342195917764</c:v>
                      </c:pt>
                      <c:pt idx="287">
                        <c:v>2087.8106964591038</c:v>
                      </c:pt>
                      <c:pt idx="288">
                        <c:v>2095.0131364792969</c:v>
                      </c:pt>
                      <c:pt idx="289">
                        <c:v>2095.6896133466239</c:v>
                      </c:pt>
                      <c:pt idx="290">
                        <c:v>2096.2691005457232</c:v>
                      </c:pt>
                      <c:pt idx="291">
                        <c:v>2096.6021982739139</c:v>
                      </c:pt>
                      <c:pt idx="292">
                        <c:v>2096.9455774130515</c:v>
                      </c:pt>
                      <c:pt idx="293">
                        <c:v>2097.3867364792968</c:v>
                      </c:pt>
                      <c:pt idx="294">
                        <c:v>2097.2786751412409</c:v>
                      </c:pt>
                      <c:pt idx="295">
                        <c:v>2097.8581623403397</c:v>
                      </c:pt>
                      <c:pt idx="296">
                        <c:v>2098.0632133466238</c:v>
                      </c:pt>
                      <c:pt idx="297">
                        <c:v>2098.6427005457231</c:v>
                      </c:pt>
                      <c:pt idx="298">
                        <c:v>2098.5346392076672</c:v>
                      </c:pt>
                      <c:pt idx="299">
                        <c:v>2098.9757982739138</c:v>
                      </c:pt>
                      <c:pt idx="300">
                        <c:v>2099.3191774130514</c:v>
                      </c:pt>
                      <c:pt idx="301">
                        <c:v>2099.6522751412408</c:v>
                      </c:pt>
                      <c:pt idx="302">
                        <c:v>2100.2317623403401</c:v>
                      </c:pt>
                      <c:pt idx="303">
                        <c:v>2100.9082392076675</c:v>
                      </c:pt>
                      <c:pt idx="304">
                        <c:v>2101.6931364792968</c:v>
                      </c:pt>
                      <c:pt idx="305">
                        <c:v>2102.3696133466237</c:v>
                      </c:pt>
                      <c:pt idx="306">
                        <c:v>2102.949100545723</c:v>
                      </c:pt>
                      <c:pt idx="307">
                        <c:v>2103.2821982739138</c:v>
                      </c:pt>
                      <c:pt idx="308">
                        <c:v>2103.6255774130514</c:v>
                      </c:pt>
                      <c:pt idx="309">
                        <c:v>2103.9586751412407</c:v>
                      </c:pt>
                      <c:pt idx="310">
                        <c:v>2104.53816234034</c:v>
                      </c:pt>
                      <c:pt idx="311">
                        <c:v>2105.2146392076675</c:v>
                      </c:pt>
                      <c:pt idx="312">
                        <c:v>2118.2279575596954</c:v>
                      </c:pt>
                      <c:pt idx="313">
                        <c:v>2118.9044344270228</c:v>
                      </c:pt>
                      <c:pt idx="314">
                        <c:v>2119.4839216261216</c:v>
                      </c:pt>
                      <c:pt idx="315">
                        <c:v>2119.3228928150111</c:v>
                      </c:pt>
                      <c:pt idx="316">
                        <c:v>2120.1603984934486</c:v>
                      </c:pt>
                      <c:pt idx="317">
                        <c:v>2120.6015575596953</c:v>
                      </c:pt>
                      <c:pt idx="318">
                        <c:v>2121.2780344270227</c:v>
                      </c:pt>
                      <c:pt idx="319">
                        <c:v>2120.9119546096276</c:v>
                      </c:pt>
                      <c:pt idx="320">
                        <c:v>2121.8575216261215</c:v>
                      </c:pt>
                      <c:pt idx="321">
                        <c:v>2121.3851546096275</c:v>
                      </c:pt>
                      <c:pt idx="322">
                        <c:v>2121.8633696823381</c:v>
                      </c:pt>
                      <c:pt idx="323">
                        <c:v>2122.5339984934485</c:v>
                      </c:pt>
                      <c:pt idx="324">
                        <c:v>2122.4428568814369</c:v>
                      </c:pt>
                      <c:pt idx="325">
                        <c:v>2123.1193337487643</c:v>
                      </c:pt>
                      <c:pt idx="326">
                        <c:v>2123.5422928150115</c:v>
                      </c:pt>
                      <c:pt idx="327">
                        <c:v>2123.4524314769551</c:v>
                      </c:pt>
                      <c:pt idx="328">
                        <c:v>2124.0319186760539</c:v>
                      </c:pt>
                      <c:pt idx="329">
                        <c:v>2124.2187696823385</c:v>
                      </c:pt>
                      <c:pt idx="330">
                        <c:v>2124.9079575596957</c:v>
                      </c:pt>
                      <c:pt idx="331">
                        <c:v>2124.7982568814373</c:v>
                      </c:pt>
                      <c:pt idx="332">
                        <c:v>2124.7083955433814</c:v>
                      </c:pt>
                      <c:pt idx="333">
                        <c:v>2125.5844344270226</c:v>
                      </c:pt>
                      <c:pt idx="334">
                        <c:v>2125.3839546096278</c:v>
                      </c:pt>
                      <c:pt idx="335">
                        <c:v>2125.4747337487647</c:v>
                      </c:pt>
                      <c:pt idx="336">
                        <c:v>2126.1639216261215</c:v>
                      </c:pt>
                      <c:pt idx="337">
                        <c:v>2125.807831476955</c:v>
                      </c:pt>
                      <c:pt idx="338">
                        <c:v>2126.8403984934484</c:v>
                      </c:pt>
                      <c:pt idx="339">
                        <c:v>2126.3873186760538</c:v>
                      </c:pt>
                      <c:pt idx="340">
                        <c:v>2127.0637955433813</c:v>
                      </c:pt>
                      <c:pt idx="341">
                        <c:v>2127.6948928150114</c:v>
                      </c:pt>
                      <c:pt idx="342">
                        <c:v>2128.3713696823384</c:v>
                      </c:pt>
                      <c:pt idx="343">
                        <c:v>2128.9508568814372</c:v>
                      </c:pt>
                      <c:pt idx="344">
                        <c:v>2129.6273337487646</c:v>
                      </c:pt>
                      <c:pt idx="345">
                        <c:v>2129.9604314769549</c:v>
                      </c:pt>
                      <c:pt idx="346">
                        <c:v>2130.5399186760542</c:v>
                      </c:pt>
                      <c:pt idx="347">
                        <c:v>2131.2163955433812</c:v>
                      </c:pt>
                      <c:pt idx="348">
                        <c:v>2142.5377138954086</c:v>
                      </c:pt>
                      <c:pt idx="349">
                        <c:v>2143.0109138954085</c:v>
                      </c:pt>
                      <c:pt idx="350">
                        <c:v>2143.2141907627361</c:v>
                      </c:pt>
                      <c:pt idx="351">
                        <c:v>2143.687390762736</c:v>
                      </c:pt>
                      <c:pt idx="352">
                        <c:v>2143.7936779618358</c:v>
                      </c:pt>
                      <c:pt idx="353">
                        <c:v>2144.2668779618357</c:v>
                      </c:pt>
                      <c:pt idx="354">
                        <c:v>2144.4701548291628</c:v>
                      </c:pt>
                      <c:pt idx="355">
                        <c:v>2144.9433548291627</c:v>
                      </c:pt>
                      <c:pt idx="356">
                        <c:v>2147.0097138954088</c:v>
                      </c:pt>
                      <c:pt idx="357">
                        <c:v>2147.6861907627363</c:v>
                      </c:pt>
                      <c:pt idx="358">
                        <c:v>2148.265677961836</c:v>
                      </c:pt>
                      <c:pt idx="359">
                        <c:v>2148.0169979369848</c:v>
                      </c:pt>
                      <c:pt idx="360">
                        <c:v>2148.9421548291625</c:v>
                      </c:pt>
                      <c:pt idx="361">
                        <c:v>2148.6934748043127</c:v>
                      </c:pt>
                      <c:pt idx="362">
                        <c:v>2149.2729620034111</c:v>
                      </c:pt>
                      <c:pt idx="363">
                        <c:v>2149.6060597316027</c:v>
                      </c:pt>
                      <c:pt idx="364">
                        <c:v>2149.949438870739</c:v>
                      </c:pt>
                      <c:pt idx="365">
                        <c:v>2150.3723979369852</c:v>
                      </c:pt>
                      <c:pt idx="366">
                        <c:v>2150.2825365989293</c:v>
                      </c:pt>
                      <c:pt idx="367">
                        <c:v>2150.8620237980281</c:v>
                      </c:pt>
                      <c:pt idx="368">
                        <c:v>2151.0488748043126</c:v>
                      </c:pt>
                      <c:pt idx="369">
                        <c:v>2151.6283620034114</c:v>
                      </c:pt>
                      <c:pt idx="370">
                        <c:v>2151.538500665356</c:v>
                      </c:pt>
                      <c:pt idx="371">
                        <c:v>2151.9614597316026</c:v>
                      </c:pt>
                      <c:pt idx="372">
                        <c:v>2152.3048388707389</c:v>
                      </c:pt>
                      <c:pt idx="373">
                        <c:v>2152.6379365989296</c:v>
                      </c:pt>
                      <c:pt idx="374">
                        <c:v>2153.217423798028</c:v>
                      </c:pt>
                      <c:pt idx="375">
                        <c:v>2153.8939006653563</c:v>
                      </c:pt>
                      <c:pt idx="376">
                        <c:v>2154.5249979369851</c:v>
                      </c:pt>
                      <c:pt idx="377">
                        <c:v>2155.2014748043125</c:v>
                      </c:pt>
                      <c:pt idx="378">
                        <c:v>2155.7809620034113</c:v>
                      </c:pt>
                      <c:pt idx="379">
                        <c:v>2156.1140597316025</c:v>
                      </c:pt>
                      <c:pt idx="380">
                        <c:v>2156.4574388707388</c:v>
                      </c:pt>
                      <c:pt idx="381">
                        <c:v>2156.7905365989295</c:v>
                      </c:pt>
                      <c:pt idx="382">
                        <c:v>2157.3700237980279</c:v>
                      </c:pt>
                      <c:pt idx="383">
                        <c:v>2158.0465006653562</c:v>
                      </c:pt>
                      <c:pt idx="384">
                        <c:v>2171.2318190173837</c:v>
                      </c:pt>
                      <c:pt idx="385">
                        <c:v>2171.982467754447</c:v>
                      </c:pt>
                      <c:pt idx="386">
                        <c:v>2172.5102677544469</c:v>
                      </c:pt>
                      <c:pt idx="387">
                        <c:v>2171.9082958847102</c:v>
                      </c:pt>
                      <c:pt idx="388">
                        <c:v>2172.6589446217736</c:v>
                      </c:pt>
                      <c:pt idx="389">
                        <c:v>2172.48778308381</c:v>
                      </c:pt>
                      <c:pt idx="390">
                        <c:v>2173.1867446217739</c:v>
                      </c:pt>
                      <c:pt idx="391">
                        <c:v>2173.2384318208733</c:v>
                      </c:pt>
                      <c:pt idx="392">
                        <c:v>2173.5715295490627</c:v>
                      </c:pt>
                      <c:pt idx="393">
                        <c:v>2173.7662318208731</c:v>
                      </c:pt>
                      <c:pt idx="394">
                        <c:v>2173.164259951137</c:v>
                      </c:pt>
                      <c:pt idx="395">
                        <c:v>2173.9149086881998</c:v>
                      </c:pt>
                      <c:pt idx="396">
                        <c:v>2174.0993295490625</c:v>
                      </c:pt>
                      <c:pt idx="397">
                        <c:v>2173.5872190173836</c:v>
                      </c:pt>
                      <c:pt idx="398">
                        <c:v>2174.248006416391</c:v>
                      </c:pt>
                      <c:pt idx="399">
                        <c:v>2174.4427086882001</c:v>
                      </c:pt>
                      <c:pt idx="400">
                        <c:v>2174.7758064163909</c:v>
                      </c:pt>
                      <c:pt idx="401">
                        <c:v>2174.8274936154899</c:v>
                      </c:pt>
                      <c:pt idx="402">
                        <c:v>2174.2636958847102</c:v>
                      </c:pt>
                      <c:pt idx="403">
                        <c:v>2175.3552936154902</c:v>
                      </c:pt>
                      <c:pt idx="404">
                        <c:v>2174.8431830838099</c:v>
                      </c:pt>
                      <c:pt idx="405">
                        <c:v>2175.5039704828173</c:v>
                      </c:pt>
                      <c:pt idx="406">
                        <c:v>2176.0317704828171</c:v>
                      </c:pt>
                      <c:pt idx="407">
                        <c:v>2175.5196599511369</c:v>
                      </c:pt>
                      <c:pt idx="408">
                        <c:v>2176.9704677544469</c:v>
                      </c:pt>
                      <c:pt idx="409">
                        <c:v>2177.6469446217739</c:v>
                      </c:pt>
                      <c:pt idx="410">
                        <c:v>2176.9163987050902</c:v>
                      </c:pt>
                      <c:pt idx="411">
                        <c:v>2178.2264318208731</c:v>
                      </c:pt>
                      <c:pt idx="412">
                        <c:v>2177.40779870509</c:v>
                      </c:pt>
                      <c:pt idx="413">
                        <c:v>2177.7398190173835</c:v>
                      </c:pt>
                      <c:pt idx="414">
                        <c:v>2177.5928755724171</c:v>
                      </c:pt>
                      <c:pt idx="415">
                        <c:v>2178.5595295490625</c:v>
                      </c:pt>
                      <c:pt idx="416">
                        <c:v>2178.9029086882001</c:v>
                      </c:pt>
                      <c:pt idx="417">
                        <c:v>2178.0842755724175</c:v>
                      </c:pt>
                      <c:pt idx="418">
                        <c:v>2178.4162958847105</c:v>
                      </c:pt>
                      <c:pt idx="419">
                        <c:v>2178.1723627715164</c:v>
                      </c:pt>
                      <c:pt idx="420">
                        <c:v>2179.2360064163909</c:v>
                      </c:pt>
                      <c:pt idx="421">
                        <c:v>2178.5054604997067</c:v>
                      </c:pt>
                      <c:pt idx="422">
                        <c:v>2178.6637627715163</c:v>
                      </c:pt>
                      <c:pt idx="423">
                        <c:v>2178.9957830838098</c:v>
                      </c:pt>
                      <c:pt idx="424">
                        <c:v>2178.8488396388434</c:v>
                      </c:pt>
                      <c:pt idx="425">
                        <c:v>2179.8154936154901</c:v>
                      </c:pt>
                      <c:pt idx="426">
                        <c:v>2178.9968604997066</c:v>
                      </c:pt>
                      <c:pt idx="427">
                        <c:v>2179.1819373670342</c:v>
                      </c:pt>
                      <c:pt idx="428">
                        <c:v>2179.3402396388437</c:v>
                      </c:pt>
                      <c:pt idx="429">
                        <c:v>2179.6722599511372</c:v>
                      </c:pt>
                      <c:pt idx="430">
                        <c:v>2180.4919704828171</c:v>
                      </c:pt>
                      <c:pt idx="431">
                        <c:v>2179.673337367034</c:v>
                      </c:pt>
                      <c:pt idx="432">
                        <c:v>2179.7614245661334</c:v>
                      </c:pt>
                      <c:pt idx="433">
                        <c:v>2180.2528245661333</c:v>
                      </c:pt>
                      <c:pt idx="434">
                        <c:v>2180.4379014334604</c:v>
                      </c:pt>
                      <c:pt idx="435">
                        <c:v>2180.9293014334603</c:v>
                      </c:pt>
                      <c:pt idx="436">
                        <c:v>2181.5603987050899</c:v>
                      </c:pt>
                      <c:pt idx="437">
                        <c:v>2182.2368755724174</c:v>
                      </c:pt>
                      <c:pt idx="438">
                        <c:v>2182.8163627715162</c:v>
                      </c:pt>
                      <c:pt idx="439">
                        <c:v>2183.1494604997069</c:v>
                      </c:pt>
                      <c:pt idx="440">
                        <c:v>2183.4928396388436</c:v>
                      </c:pt>
                      <c:pt idx="441">
                        <c:v>2183.8259373670339</c:v>
                      </c:pt>
                      <c:pt idx="442">
                        <c:v>2184.4054245661337</c:v>
                      </c:pt>
                      <c:pt idx="443">
                        <c:v>2185.0819014334602</c:v>
                      </c:pt>
                      <c:pt idx="444">
                        <c:v>2195.1972888348446</c:v>
                      </c:pt>
                      <c:pt idx="445">
                        <c:v>2195.7250888348444</c:v>
                      </c:pt>
                      <c:pt idx="446">
                        <c:v>2195.8737657021711</c:v>
                      </c:pt>
                      <c:pt idx="447">
                        <c:v>2196.4015657021714</c:v>
                      </c:pt>
                      <c:pt idx="448">
                        <c:v>2196.4532529012708</c:v>
                      </c:pt>
                      <c:pt idx="449">
                        <c:v>2196.9810529012707</c:v>
                      </c:pt>
                      <c:pt idx="450">
                        <c:v>2197.1297297685983</c:v>
                      </c:pt>
                      <c:pt idx="451">
                        <c:v>2197.6575297685981</c:v>
                      </c:pt>
                      <c:pt idx="452">
                        <c:v>2200.1852888348444</c:v>
                      </c:pt>
                      <c:pt idx="453">
                        <c:v>2200.8617657021714</c:v>
                      </c:pt>
                      <c:pt idx="454">
                        <c:v>2200.1312197854882</c:v>
                      </c:pt>
                      <c:pt idx="455">
                        <c:v>2201.4412529012707</c:v>
                      </c:pt>
                      <c:pt idx="456">
                        <c:v>2200.622619785488</c:v>
                      </c:pt>
                      <c:pt idx="457">
                        <c:v>2200.8076966528147</c:v>
                      </c:pt>
                      <c:pt idx="458">
                        <c:v>2202.1177297685981</c:v>
                      </c:pt>
                      <c:pt idx="459">
                        <c:v>2201.299096652815</c:v>
                      </c:pt>
                      <c:pt idx="460">
                        <c:v>2201.3871838519144</c:v>
                      </c:pt>
                      <c:pt idx="461">
                        <c:v>2201.8785838519143</c:v>
                      </c:pt>
                      <c:pt idx="462">
                        <c:v>2202.0636607192423</c:v>
                      </c:pt>
                      <c:pt idx="463">
                        <c:v>2202.5550607192422</c:v>
                      </c:pt>
                      <c:pt idx="464">
                        <c:v>2204.7752197854879</c:v>
                      </c:pt>
                      <c:pt idx="465">
                        <c:v>2205.4516966528149</c:v>
                      </c:pt>
                      <c:pt idx="466">
                        <c:v>2206.0311838519142</c:v>
                      </c:pt>
                      <c:pt idx="467">
                        <c:v>2206.7076607192421</c:v>
                      </c:pt>
                      <c:pt idx="468">
                        <c:v>2213.9101007394347</c:v>
                      </c:pt>
                      <c:pt idx="469">
                        <c:v>2214.5865776067621</c:v>
                      </c:pt>
                      <c:pt idx="470">
                        <c:v>2215.1660648058614</c:v>
                      </c:pt>
                      <c:pt idx="471">
                        <c:v>2215.4991625340517</c:v>
                      </c:pt>
                      <c:pt idx="472">
                        <c:v>2215.8425416731889</c:v>
                      </c:pt>
                      <c:pt idx="473">
                        <c:v>2216.2837007394346</c:v>
                      </c:pt>
                      <c:pt idx="474">
                        <c:v>2216.1756394013787</c:v>
                      </c:pt>
                      <c:pt idx="475">
                        <c:v>2216.7551266004775</c:v>
                      </c:pt>
                      <c:pt idx="476">
                        <c:v>2216.960177606762</c:v>
                      </c:pt>
                      <c:pt idx="477">
                        <c:v>2217.5396648058613</c:v>
                      </c:pt>
                      <c:pt idx="478">
                        <c:v>2217.4316034678059</c:v>
                      </c:pt>
                      <c:pt idx="479">
                        <c:v>2217.8727625340521</c:v>
                      </c:pt>
                      <c:pt idx="480">
                        <c:v>2218.2161416731888</c:v>
                      </c:pt>
                      <c:pt idx="481">
                        <c:v>2218.5492394013786</c:v>
                      </c:pt>
                      <c:pt idx="482">
                        <c:v>2219.1287266004779</c:v>
                      </c:pt>
                      <c:pt idx="483">
                        <c:v>2219.8052034678058</c:v>
                      </c:pt>
                      <c:pt idx="484">
                        <c:v>2220.5901007394345</c:v>
                      </c:pt>
                      <c:pt idx="485">
                        <c:v>2221.266577606762</c:v>
                      </c:pt>
                      <c:pt idx="486">
                        <c:v>2221.8460648058613</c:v>
                      </c:pt>
                      <c:pt idx="487">
                        <c:v>2222.179162534052</c:v>
                      </c:pt>
                      <c:pt idx="488">
                        <c:v>2222.5225416731887</c:v>
                      </c:pt>
                      <c:pt idx="489">
                        <c:v>2222.8556394013785</c:v>
                      </c:pt>
                      <c:pt idx="490">
                        <c:v>2223.4351266004778</c:v>
                      </c:pt>
                      <c:pt idx="491">
                        <c:v>2224.1116034678057</c:v>
                      </c:pt>
                      <c:pt idx="492">
                        <c:v>2237.1249218198327</c:v>
                      </c:pt>
                      <c:pt idx="493">
                        <c:v>2237.8013986871606</c:v>
                      </c:pt>
                      <c:pt idx="494">
                        <c:v>2238.380885886259</c:v>
                      </c:pt>
                      <c:pt idx="495">
                        <c:v>2239.0573627535869</c:v>
                      </c:pt>
                      <c:pt idx="496">
                        <c:v>2239.4985218198326</c:v>
                      </c:pt>
                      <c:pt idx="497">
                        <c:v>2240.1749986871605</c:v>
                      </c:pt>
                      <c:pt idx="498">
                        <c:v>2240.7544858862589</c:v>
                      </c:pt>
                      <c:pt idx="499">
                        <c:v>2241.4309627535868</c:v>
                      </c:pt>
                      <c:pt idx="500">
                        <c:v>2243.804921819833</c:v>
                      </c:pt>
                      <c:pt idx="501">
                        <c:v>2244.4813986871604</c:v>
                      </c:pt>
                      <c:pt idx="502">
                        <c:v>2245.0608858862593</c:v>
                      </c:pt>
                      <c:pt idx="503">
                        <c:v>2245.7373627535867</c:v>
                      </c:pt>
                      <c:pt idx="504">
                        <c:v>2290.8794320145839</c:v>
                      </c:pt>
                      <c:pt idx="505">
                        <c:v>2291.4072320145842</c:v>
                      </c:pt>
                      <c:pt idx="506">
                        <c:v>2291.5559088819118</c:v>
                      </c:pt>
                      <c:pt idx="507">
                        <c:v>2292.0837088819117</c:v>
                      </c:pt>
                      <c:pt idx="508">
                        <c:v>2292.1353960810111</c:v>
                      </c:pt>
                      <c:pt idx="509">
                        <c:v>2292.4684938092014</c:v>
                      </c:pt>
                      <c:pt idx="510">
                        <c:v>2292.6631960810114</c:v>
                      </c:pt>
                      <c:pt idx="511">
                        <c:v>2292.8118729483376</c:v>
                      </c:pt>
                      <c:pt idx="512">
                        <c:v>2292.9962938092012</c:v>
                      </c:pt>
                      <c:pt idx="513">
                        <c:v>2293.1449706765288</c:v>
                      </c:pt>
                      <c:pt idx="514">
                        <c:v>2293.3396729483375</c:v>
                      </c:pt>
                      <c:pt idx="515">
                        <c:v>2293.6727706765291</c:v>
                      </c:pt>
                      <c:pt idx="516">
                        <c:v>2293.7244578756281</c:v>
                      </c:pt>
                      <c:pt idx="517">
                        <c:v>2294.2522578756279</c:v>
                      </c:pt>
                      <c:pt idx="518">
                        <c:v>2294.4009347429551</c:v>
                      </c:pt>
                      <c:pt idx="519">
                        <c:v>2294.9287347429554</c:v>
                      </c:pt>
                      <c:pt idx="520">
                        <c:v>2295.8674320145842</c:v>
                      </c:pt>
                      <c:pt idx="521">
                        <c:v>2296.5439088819116</c:v>
                      </c:pt>
                      <c:pt idx="522">
                        <c:v>2297.1233960810114</c:v>
                      </c:pt>
                      <c:pt idx="523">
                        <c:v>2297.4564938092012</c:v>
                      </c:pt>
                      <c:pt idx="524">
                        <c:v>2297.7998729483375</c:v>
                      </c:pt>
                      <c:pt idx="525">
                        <c:v>2298.1329706765291</c:v>
                      </c:pt>
                      <c:pt idx="526">
                        <c:v>2298.7124578756279</c:v>
                      </c:pt>
                      <c:pt idx="527">
                        <c:v>2299.3889347429554</c:v>
                      </c:pt>
                      <c:pt idx="528">
                        <c:v>2314.0942530949819</c:v>
                      </c:pt>
                      <c:pt idx="529">
                        <c:v>2314.6220530949822</c:v>
                      </c:pt>
                      <c:pt idx="530">
                        <c:v>2314.7707299623094</c:v>
                      </c:pt>
                      <c:pt idx="531">
                        <c:v>2315.2985299623092</c:v>
                      </c:pt>
                      <c:pt idx="532">
                        <c:v>2315.3502171614091</c:v>
                      </c:pt>
                      <c:pt idx="533">
                        <c:v>2315.8780171614089</c:v>
                      </c:pt>
                      <c:pt idx="534">
                        <c:v>2316.0266940287365</c:v>
                      </c:pt>
                      <c:pt idx="535">
                        <c:v>2316.5544940287364</c:v>
                      </c:pt>
                      <c:pt idx="536">
                        <c:v>2319.0822530949822</c:v>
                      </c:pt>
                      <c:pt idx="537">
                        <c:v>2319.7587299623092</c:v>
                      </c:pt>
                      <c:pt idx="538">
                        <c:v>2320.3382171614089</c:v>
                      </c:pt>
                      <c:pt idx="539">
                        <c:v>2321.0146940287368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763-4BFD-BA72-B1572F6B613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0.99916123090808451</c:v>
                      </c:pt>
                      <c:pt idx="2">
                        <c:v>0.99858727783402945</c:v>
                      </c:pt>
                      <c:pt idx="3">
                        <c:v>0.99776991205403598</c:v>
                      </c:pt>
                      <c:pt idx="4">
                        <c:v>0.99747513269933497</c:v>
                      </c:pt>
                      <c:pt idx="5">
                        <c:v>0.99668390146240826</c:v>
                      </c:pt>
                      <c:pt idx="6">
                        <c:v>0.99663855132578205</c:v>
                      </c:pt>
                      <c:pt idx="7">
                        <c:v>0.996085378519461</c:v>
                      </c:pt>
                      <c:pt idx="8">
                        <c:v>0.99587184170680487</c:v>
                      </c:pt>
                      <c:pt idx="9">
                        <c:v>0.99527118530447412</c:v>
                      </c:pt>
                      <c:pt idx="10">
                        <c:v>0.99525422929086482</c:v>
                      </c:pt>
                      <c:pt idx="11">
                        <c:v>0.99446096619786728</c:v>
                      </c:pt>
                      <c:pt idx="12">
                        <c:v>0.99419474473957525</c:v>
                      </c:pt>
                      <c:pt idx="13">
                        <c:v>0.99336928815135095</c:v>
                      </c:pt>
                      <c:pt idx="14">
                        <c:v>0.99278752447420793</c:v>
                      </c:pt>
                      <c:pt idx="15">
                        <c:v>0.99207524653761758</c:v>
                      </c:pt>
                      <c:pt idx="16">
                        <c:v>0.99196514527980351</c:v>
                      </c:pt>
                      <c:pt idx="17">
                        <c:v>0.99071113959110613</c:v>
                      </c:pt>
                      <c:pt idx="18">
                        <c:v>0.98955780328274967</c:v>
                      </c:pt>
                      <c:pt idx="19">
                        <c:v>0.9888524508346298</c:v>
                      </c:pt>
                      <c:pt idx="20">
                        <c:v>0.98819019394957563</c:v>
                      </c:pt>
                      <c:pt idx="21">
                        <c:v>0.98746529829726626</c:v>
                      </c:pt>
                      <c:pt idx="22">
                        <c:v>0.98633147252985909</c:v>
                      </c:pt>
                      <c:pt idx="23">
                        <c:v>0.98494575012817864</c:v>
                      </c:pt>
                      <c:pt idx="24">
                        <c:v>0.95148789775025133</c:v>
                      </c:pt>
                      <c:pt idx="25">
                        <c:v>0.95068285163716038</c:v>
                      </c:pt>
                      <c:pt idx="26">
                        <c:v>0.95007519587939693</c:v>
                      </c:pt>
                      <c:pt idx="27">
                        <c:v>0.94927014615149063</c:v>
                      </c:pt>
                      <c:pt idx="28">
                        <c:v>0.94902450880484779</c:v>
                      </c:pt>
                      <c:pt idx="29">
                        <c:v>0.94821710329827114</c:v>
                      </c:pt>
                      <c:pt idx="30">
                        <c:v>0.94761184847269753</c:v>
                      </c:pt>
                      <c:pt idx="31">
                        <c:v>0.94680450454501563</c:v>
                      </c:pt>
                      <c:pt idx="32">
                        <c:v>0.94388457599383846</c:v>
                      </c:pt>
                      <c:pt idx="33">
                        <c:v>0.94384225616070649</c:v>
                      </c:pt>
                      <c:pt idx="34">
                        <c:v>0.94308022499733823</c:v>
                      </c:pt>
                      <c:pt idx="35">
                        <c:v>0.94243049431333614</c:v>
                      </c:pt>
                      <c:pt idx="36">
                        <c:v>0.94142301091892977</c:v>
                      </c:pt>
                      <c:pt idx="37">
                        <c:v>0.94136098867273799</c:v>
                      </c:pt>
                      <c:pt idx="38">
                        <c:v>0.9406165602242762</c:v>
                      </c:pt>
                      <c:pt idx="39">
                        <c:v>0.94056862163064292</c:v>
                      </c:pt>
                      <c:pt idx="40">
                        <c:v>0.93994967051062128</c:v>
                      </c:pt>
                      <c:pt idx="41">
                        <c:v>0.93976418763510128</c:v>
                      </c:pt>
                      <c:pt idx="42">
                        <c:v>0.93888331812396608</c:v>
                      </c:pt>
                      <c:pt idx="43">
                        <c:v>0.93810696827104045</c:v>
                      </c:pt>
                      <c:pt idx="44">
                        <c:v>0.93730055619756847</c:v>
                      </c:pt>
                      <c:pt idx="45">
                        <c:v>0.93641332778417707</c:v>
                      </c:pt>
                      <c:pt idx="46">
                        <c:v>0.93624946920641017</c:v>
                      </c:pt>
                      <c:pt idx="47">
                        <c:v>0.93556738745330292</c:v>
                      </c:pt>
                      <c:pt idx="48">
                        <c:v>0.93443261883914863</c:v>
                      </c:pt>
                      <c:pt idx="49">
                        <c:v>0.93377157011145295</c:v>
                      </c:pt>
                      <c:pt idx="50">
                        <c:v>0.93309775716900434</c:v>
                      </c:pt>
                      <c:pt idx="51">
                        <c:v>0.93293457238608002</c:v>
                      </c:pt>
                      <c:pt idx="52">
                        <c:v>0.9319543857705388</c:v>
                      </c:pt>
                      <c:pt idx="53">
                        <c:v>0.93111780584654535</c:v>
                      </c:pt>
                      <c:pt idx="54">
                        <c:v>0.9304573898157612</c:v>
                      </c:pt>
                      <c:pt idx="55">
                        <c:v>0.92864028563013268</c:v>
                      </c:pt>
                      <c:pt idx="56">
                        <c:v>0.927254392237159</c:v>
                      </c:pt>
                      <c:pt idx="57">
                        <c:v>0.92476654025781668</c:v>
                      </c:pt>
                      <c:pt idx="58">
                        <c:v>0.92394290069410112</c:v>
                      </c:pt>
                      <c:pt idx="59">
                        <c:v>0.92145604419476901</c:v>
                      </c:pt>
                      <c:pt idx="60">
                        <c:v>0.89537358372520393</c:v>
                      </c:pt>
                      <c:pt idx="61">
                        <c:v>0.89456893505877477</c:v>
                      </c:pt>
                      <c:pt idx="62">
                        <c:v>0.89396091588318827</c:v>
                      </c:pt>
                      <c:pt idx="63">
                        <c:v>0.89315625320206593</c:v>
                      </c:pt>
                      <c:pt idx="64">
                        <c:v>0.89291208223349783</c:v>
                      </c:pt>
                      <c:pt idx="65">
                        <c:v>0.89210633667824413</c:v>
                      </c:pt>
                      <c:pt idx="66">
                        <c:v>0.89149939399859324</c:v>
                      </c:pt>
                      <c:pt idx="67">
                        <c:v>0.89069365068204476</c:v>
                      </c:pt>
                      <c:pt idx="68">
                        <c:v>0.88775124037423769</c:v>
                      </c:pt>
                      <c:pt idx="69">
                        <c:v>0.88633869926267483</c:v>
                      </c:pt>
                      <c:pt idx="70">
                        <c:v>0.88528051006085806</c:v>
                      </c:pt>
                      <c:pt idx="71">
                        <c:v>0.88387061551908908</c:v>
                      </c:pt>
                      <c:pt idx="72">
                        <c:v>0.88386807418883562</c:v>
                      </c:pt>
                      <c:pt idx="73">
                        <c:v>0.88245795035587205</c:v>
                      </c:pt>
                      <c:pt idx="74">
                        <c:v>0.88140382966645447</c:v>
                      </c:pt>
                      <c:pt idx="75">
                        <c:v>0.88055459994011553</c:v>
                      </c:pt>
                      <c:pt idx="76">
                        <c:v>0.87999121468537767</c:v>
                      </c:pt>
                      <c:pt idx="77">
                        <c:v>0.87943041874854888</c:v>
                      </c:pt>
                      <c:pt idx="78">
                        <c:v>0.87914193431150556</c:v>
                      </c:pt>
                      <c:pt idx="79">
                        <c:v>0.8780879039922137</c:v>
                      </c:pt>
                      <c:pt idx="80">
                        <c:v>0.87801791261019424</c:v>
                      </c:pt>
                      <c:pt idx="81">
                        <c:v>0.87695906244504374</c:v>
                      </c:pt>
                      <c:pt idx="82">
                        <c:v>0.87667528550826457</c:v>
                      </c:pt>
                      <c:pt idx="83">
                        <c:v>0.87611469633733741</c:v>
                      </c:pt>
                      <c:pt idx="84">
                        <c:v>0.87554666170003059</c:v>
                      </c:pt>
                      <c:pt idx="85">
                        <c:v>0.87470218072484507</c:v>
                      </c:pt>
                      <c:pt idx="86">
                        <c:v>0.87364356059094295</c:v>
                      </c:pt>
                      <c:pt idx="87">
                        <c:v>0.87228539515206283</c:v>
                      </c:pt>
                      <c:pt idx="88">
                        <c:v>0.87223114479235064</c:v>
                      </c:pt>
                      <c:pt idx="89">
                        <c:v>0.87087339840496125</c:v>
                      </c:pt>
                      <c:pt idx="90">
                        <c:v>0.86980796814133554</c:v>
                      </c:pt>
                      <c:pt idx="91">
                        <c:v>0.86897074474122094</c:v>
                      </c:pt>
                      <c:pt idx="92">
                        <c:v>0.86839613977056673</c:v>
                      </c:pt>
                      <c:pt idx="93">
                        <c:v>0.86755871283819275</c:v>
                      </c:pt>
                      <c:pt idx="94">
                        <c:v>0.86649368847985619</c:v>
                      </c:pt>
                      <c:pt idx="95">
                        <c:v>0.86508181711497101</c:v>
                      </c:pt>
                      <c:pt idx="96">
                        <c:v>0.83536091227347598</c:v>
                      </c:pt>
                      <c:pt idx="97">
                        <c:v>0.8339482443691274</c:v>
                      </c:pt>
                      <c:pt idx="98">
                        <c:v>0.83289550925466849</c:v>
                      </c:pt>
                      <c:pt idx="99">
                        <c:v>0.83148285666600896</c:v>
                      </c:pt>
                      <c:pt idx="100">
                        <c:v>0.83092499654213825</c:v>
                      </c:pt>
                      <c:pt idx="101">
                        <c:v>0.82951238629490764</c:v>
                      </c:pt>
                      <c:pt idx="102">
                        <c:v>0.82845642972958711</c:v>
                      </c:pt>
                      <c:pt idx="103">
                        <c:v>0.82704386598664481</c:v>
                      </c:pt>
                      <c:pt idx="104">
                        <c:v>0.82379339685371333</c:v>
                      </c:pt>
                      <c:pt idx="105">
                        <c:v>0.82238102561757032</c:v>
                      </c:pt>
                      <c:pt idx="106">
                        <c:v>0.82132045157512445</c:v>
                      </c:pt>
                      <c:pt idx="107">
                        <c:v>0.81990816668142219</c:v>
                      </c:pt>
                      <c:pt idx="108">
                        <c:v>0.80684151453929231</c:v>
                      </c:pt>
                      <c:pt idx="109">
                        <c:v>0.80599917993278414</c:v>
                      </c:pt>
                      <c:pt idx="110">
                        <c:v>0.80542887112902695</c:v>
                      </c:pt>
                      <c:pt idx="111">
                        <c:v>0.80458654621702075</c:v>
                      </c:pt>
                      <c:pt idx="112">
                        <c:v>0.80437446515965161</c:v>
                      </c:pt>
                      <c:pt idx="113">
                        <c:v>0.80353163973207642</c:v>
                      </c:pt>
                      <c:pt idx="114">
                        <c:v>0.80352553677398275</c:v>
                      </c:pt>
                      <c:pt idx="115">
                        <c:v>0.80296184623403632</c:v>
                      </c:pt>
                      <c:pt idx="116">
                        <c:v>0.80268321686931798</c:v>
                      </c:pt>
                      <c:pt idx="117">
                        <c:v>0.80211903494135672</c:v>
                      </c:pt>
                      <c:pt idx="118">
                        <c:v>0.80211289329459501</c:v>
                      </c:pt>
                      <c:pt idx="119">
                        <c:v>0.8012705825864771</c:v>
                      </c:pt>
                      <c:pt idx="120">
                        <c:v>0.8010585302900517</c:v>
                      </c:pt>
                      <c:pt idx="121">
                        <c:v>0.8002157301145808</c:v>
                      </c:pt>
                      <c:pt idx="122">
                        <c:v>0.79964591008087005</c:v>
                      </c:pt>
                      <c:pt idx="123">
                        <c:v>0.79887240064983522</c:v>
                      </c:pt>
                      <c:pt idx="124">
                        <c:v>0.79880312341464887</c:v>
                      </c:pt>
                      <c:pt idx="125">
                        <c:v>0.79745992683060507</c:v>
                      </c:pt>
                      <c:pt idx="126">
                        <c:v>0.79640108289309919</c:v>
                      </c:pt>
                      <c:pt idx="127">
                        <c:v>0.79555674691081368</c:v>
                      </c:pt>
                      <c:pt idx="128">
                        <c:v>0.79498867090812164</c:v>
                      </c:pt>
                      <c:pt idx="129">
                        <c:v>0.79414426611175859</c:v>
                      </c:pt>
                      <c:pt idx="130">
                        <c:v>0.79308556097205163</c:v>
                      </c:pt>
                      <c:pt idx="131">
                        <c:v>0.79167313980455278</c:v>
                      </c:pt>
                      <c:pt idx="132">
                        <c:v>0.75833289196783826</c:v>
                      </c:pt>
                      <c:pt idx="133">
                        <c:v>0.75749084621857943</c:v>
                      </c:pt>
                      <c:pt idx="134">
                        <c:v>0.75692025103547234</c:v>
                      </c:pt>
                      <c:pt idx="135">
                        <c:v>0.75607820785998314</c:v>
                      </c:pt>
                      <c:pt idx="136">
                        <c:v>0.75586656863357282</c:v>
                      </c:pt>
                      <c:pt idx="137">
                        <c:v>0.75502415701189796</c:v>
                      </c:pt>
                      <c:pt idx="138">
                        <c:v>0.75445393560277152</c:v>
                      </c:pt>
                      <c:pt idx="139">
                        <c:v>0.75361152963488587</c:v>
                      </c:pt>
                      <c:pt idx="140">
                        <c:v>0.75036871302519181</c:v>
                      </c:pt>
                      <c:pt idx="141">
                        <c:v>0.74895615078719302</c:v>
                      </c:pt>
                      <c:pt idx="142">
                        <c:v>0.7478991860782721</c:v>
                      </c:pt>
                      <c:pt idx="143">
                        <c:v>0.74648665841363859</c:v>
                      </c:pt>
                      <c:pt idx="144">
                        <c:v>0.66342990696701476</c:v>
                      </c:pt>
                      <c:pt idx="145">
                        <c:v>0.66201739701271822</c:v>
                      </c:pt>
                      <c:pt idx="146">
                        <c:v>0.66095981398760584</c:v>
                      </c:pt>
                      <c:pt idx="147">
                        <c:v>0.66011418478648798</c:v>
                      </c:pt>
                      <c:pt idx="148">
                        <c:v>0.65954733336810734</c:v>
                      </c:pt>
                      <c:pt idx="149">
                        <c:v>0.65887883576940731</c:v>
                      </c:pt>
                      <c:pt idx="150">
                        <c:v>0.65870167119451573</c:v>
                      </c:pt>
                      <c:pt idx="151">
                        <c:v>0.65764415562063738</c:v>
                      </c:pt>
                      <c:pt idx="152">
                        <c:v>0.65746640489854358</c:v>
                      </c:pt>
                      <c:pt idx="153">
                        <c:v>0.65640796706111826</c:v>
                      </c:pt>
                      <c:pt idx="154">
                        <c:v>0.65623167052111286</c:v>
                      </c:pt>
                      <c:pt idx="155">
                        <c:v>0.65556328391595031</c:v>
                      </c:pt>
                      <c:pt idx="156">
                        <c:v>0.65499557358184846</c:v>
                      </c:pt>
                      <c:pt idx="157">
                        <c:v>0.65415084727788164</c:v>
                      </c:pt>
                      <c:pt idx="158">
                        <c:v>0.6530924983260713</c:v>
                      </c:pt>
                      <c:pt idx="159">
                        <c:v>0.65168009816311079</c:v>
                      </c:pt>
                      <c:pt idx="160">
                        <c:v>0.65085077172786188</c:v>
                      </c:pt>
                      <c:pt idx="161">
                        <c:v>0.64943852863294604</c:v>
                      </c:pt>
                      <c:pt idx="162">
                        <c:v>0.64837878218285627</c:v>
                      </c:pt>
                      <c:pt idx="163">
                        <c:v>0.64753563581716878</c:v>
                      </c:pt>
                      <c:pt idx="164">
                        <c:v>0.64696658953546604</c:v>
                      </c:pt>
                      <c:pt idx="165">
                        <c:v>0.64693941902482055</c:v>
                      </c:pt>
                      <c:pt idx="166">
                        <c:v>0.64612338275993308</c:v>
                      </c:pt>
                      <c:pt idx="167">
                        <c:v>0.64552682715157261</c:v>
                      </c:pt>
                      <c:pt idx="168">
                        <c:v>0.64506376072801253</c:v>
                      </c:pt>
                      <c:pt idx="169">
                        <c:v>0.64447082491350216</c:v>
                      </c:pt>
                      <c:pt idx="170">
                        <c:v>0.64365155711055599</c:v>
                      </c:pt>
                      <c:pt idx="171">
                        <c:v>0.64362353209349321</c:v>
                      </c:pt>
                      <c:pt idx="172">
                        <c:v>0.643058245303473</c:v>
                      </c:pt>
                      <c:pt idx="173">
                        <c:v>0.6424272444260497</c:v>
                      </c:pt>
                      <c:pt idx="174">
                        <c:v>0.64221093973471</c:v>
                      </c:pt>
                      <c:pt idx="175">
                        <c:v>0.64115496199220323</c:v>
                      </c:pt>
                      <c:pt idx="176">
                        <c:v>0.64101468820886309</c:v>
                      </c:pt>
                      <c:pt idx="177">
                        <c:v>0.63995786858801307</c:v>
                      </c:pt>
                      <c:pt idx="178">
                        <c:v>0.63974238127608385</c:v>
                      </c:pt>
                      <c:pt idx="179">
                        <c:v>0.63911142730373527</c:v>
                      </c:pt>
                      <c:pt idx="180">
                        <c:v>0.63854533278693226</c:v>
                      </c:pt>
                      <c:pt idx="181">
                        <c:v>0.63769886905359208</c:v>
                      </c:pt>
                      <c:pt idx="182">
                        <c:v>0.63664209497981494</c:v>
                      </c:pt>
                      <c:pt idx="183">
                        <c:v>0.63522955644471069</c:v>
                      </c:pt>
                      <c:pt idx="184">
                        <c:v>0.63470302212508112</c:v>
                      </c:pt>
                      <c:pt idx="185">
                        <c:v>0.63329057274664369</c:v>
                      </c:pt>
                      <c:pt idx="186">
                        <c:v>0.63223253422579573</c:v>
                      </c:pt>
                      <c:pt idx="187">
                        <c:v>0.63138743393328789</c:v>
                      </c:pt>
                      <c:pt idx="188">
                        <c:v>0.63082011821989326</c:v>
                      </c:pt>
                      <c:pt idx="189">
                        <c:v>0.6299749794377838</c:v>
                      </c:pt>
                      <c:pt idx="190">
                        <c:v>0.62891702058904331</c:v>
                      </c:pt>
                      <c:pt idx="191">
                        <c:v>0.62750459866209884</c:v>
                      </c:pt>
                      <c:pt idx="192">
                        <c:v>0.61852439007724325</c:v>
                      </c:pt>
                      <c:pt idx="193">
                        <c:v>0.61761089804112357</c:v>
                      </c:pt>
                      <c:pt idx="194">
                        <c:v>0.61711180556745671</c:v>
                      </c:pt>
                      <c:pt idx="195">
                        <c:v>0.61605563140165942</c:v>
                      </c:pt>
                      <c:pt idx="196">
                        <c:v>0.61514201300731386</c:v>
                      </c:pt>
                      <c:pt idx="197">
                        <c:v>0.61104388085288608</c:v>
                      </c:pt>
                      <c:pt idx="198">
                        <c:v>0.60988901758187819</c:v>
                      </c:pt>
                      <c:pt idx="199">
                        <c:v>0.60896440473383517</c:v>
                      </c:pt>
                      <c:pt idx="200">
                        <c:v>0.60741921249609376</c:v>
                      </c:pt>
                      <c:pt idx="201">
                        <c:v>0.60732619184568681</c:v>
                      </c:pt>
                      <c:pt idx="202">
                        <c:v>0.60649467456382089</c:v>
                      </c:pt>
                      <c:pt idx="203">
                        <c:v>0.60591362289746931</c:v>
                      </c:pt>
                      <c:pt idx="204">
                        <c:v>0.60485712558425564</c:v>
                      </c:pt>
                      <c:pt idx="205">
                        <c:v>0.6040103489012405</c:v>
                      </c:pt>
                      <c:pt idx="206">
                        <c:v>0.60344457127562956</c:v>
                      </c:pt>
                      <c:pt idx="207">
                        <c:v>0.6027778920343605</c:v>
                      </c:pt>
                      <c:pt idx="208">
                        <c:v>0.60259777857746721</c:v>
                      </c:pt>
                      <c:pt idx="209">
                        <c:v>0.60154131377536346</c:v>
                      </c:pt>
                      <c:pt idx="210">
                        <c:v>0.60136536482956815</c:v>
                      </c:pt>
                      <c:pt idx="211">
                        <c:v>0.60094211732590086</c:v>
                      </c:pt>
                      <c:pt idx="212">
                        <c:v>0.60030833558831187</c:v>
                      </c:pt>
                      <c:pt idx="213">
                        <c:v>0.60012875749057948</c:v>
                      </c:pt>
                      <c:pt idx="214">
                        <c:v>0.59946213750954735</c:v>
                      </c:pt>
                      <c:pt idx="215">
                        <c:v>0.59889583017543935</c:v>
                      </c:pt>
                      <c:pt idx="216">
                        <c:v>0.59847169875293771</c:v>
                      </c:pt>
                      <c:pt idx="217">
                        <c:v>0.59843292976993789</c:v>
                      </c:pt>
                      <c:pt idx="218">
                        <c:v>0.59804960743495816</c:v>
                      </c:pt>
                      <c:pt idx="219">
                        <c:v>0.59702033614531458</c:v>
                      </c:pt>
                      <c:pt idx="220">
                        <c:v>0.5969926293337835</c:v>
                      </c:pt>
                      <c:pt idx="221">
                        <c:v>0.59596465082079031</c:v>
                      </c:pt>
                      <c:pt idx="222">
                        <c:v>0.59558012040698016</c:v>
                      </c:pt>
                      <c:pt idx="223">
                        <c:v>0.59475644233669722</c:v>
                      </c:pt>
                      <c:pt idx="224">
                        <c:v>0.59455205994661564</c:v>
                      </c:pt>
                      <c:pt idx="225">
                        <c:v>0.59392170403080913</c:v>
                      </c:pt>
                      <c:pt idx="226">
                        <c:v>0.59334403170877492</c:v>
                      </c:pt>
                      <c:pt idx="227">
                        <c:v>0.59250912210015028</c:v>
                      </c:pt>
                      <c:pt idx="228">
                        <c:v>0.59228623463114349</c:v>
                      </c:pt>
                      <c:pt idx="229">
                        <c:v>0.59145290136026718</c:v>
                      </c:pt>
                      <c:pt idx="230">
                        <c:v>0.5914409465075614</c:v>
                      </c:pt>
                      <c:pt idx="231">
                        <c:v>0.59087385778624413</c:v>
                      </c:pt>
                      <c:pt idx="232">
                        <c:v>0.59004032942225249</c:v>
                      </c:pt>
                      <c:pt idx="233">
                        <c:v>0.59002853012645406</c:v>
                      </c:pt>
                      <c:pt idx="234">
                        <c:v>0.58897081583190769</c:v>
                      </c:pt>
                      <c:pt idx="235">
                        <c:v>0.58755843253918993</c:v>
                      </c:pt>
                      <c:pt idx="236">
                        <c:v>0.58620056355626105</c:v>
                      </c:pt>
                      <c:pt idx="237">
                        <c:v>0.58478804256130179</c:v>
                      </c:pt>
                      <c:pt idx="238">
                        <c:v>0.58373106388420859</c:v>
                      </c:pt>
                      <c:pt idx="239">
                        <c:v>0.58231856470264154</c:v>
                      </c:pt>
                      <c:pt idx="240">
                        <c:v>0.55882035963491861</c:v>
                      </c:pt>
                      <c:pt idx="241">
                        <c:v>0.55740777512573914</c:v>
                      </c:pt>
                      <c:pt idx="242">
                        <c:v>0.5563516730607746</c:v>
                      </c:pt>
                      <c:pt idx="243">
                        <c:v>0.55493909391841911</c:v>
                      </c:pt>
                      <c:pt idx="244">
                        <c:v>0.5542731793893293</c:v>
                      </c:pt>
                      <c:pt idx="245">
                        <c:v>0.55286061330826552</c:v>
                      </c:pt>
                      <c:pt idx="246">
                        <c:v>0.55180423469297302</c:v>
                      </c:pt>
                      <c:pt idx="247">
                        <c:v>0.55039168067427768</c:v>
                      </c:pt>
                      <c:pt idx="248">
                        <c:v>0.54730469582279306</c:v>
                      </c:pt>
                      <c:pt idx="249">
                        <c:v>0.54635598394821971</c:v>
                      </c:pt>
                      <c:pt idx="250">
                        <c:v>0.54625510563533741</c:v>
                      </c:pt>
                      <c:pt idx="251">
                        <c:v>0.54589212525367237</c:v>
                      </c:pt>
                      <c:pt idx="252">
                        <c:v>0.54494341854874362</c:v>
                      </c:pt>
                      <c:pt idx="253">
                        <c:v>0.54484261247282439</c:v>
                      </c:pt>
                      <c:pt idx="254">
                        <c:v>0.54483581735810938</c:v>
                      </c:pt>
                      <c:pt idx="255">
                        <c:v>0.5439888514220127</c:v>
                      </c:pt>
                      <c:pt idx="256">
                        <c:v>0.54388706817701626</c:v>
                      </c:pt>
                      <c:pt idx="257">
                        <c:v>0.54378590354340983</c:v>
                      </c:pt>
                      <c:pt idx="258">
                        <c:v>0.54342325735502106</c:v>
                      </c:pt>
                      <c:pt idx="259">
                        <c:v>0.54304015079424006</c:v>
                      </c:pt>
                      <c:pt idx="260">
                        <c:v>0.54257627962864907</c:v>
                      </c:pt>
                      <c:pt idx="261">
                        <c:v>0.54247451471826735</c:v>
                      </c:pt>
                      <c:pt idx="262">
                        <c:v>0.54237343396537829</c:v>
                      </c:pt>
                      <c:pt idx="263">
                        <c:v>0.54162758390750398</c:v>
                      </c:pt>
                      <c:pt idx="264">
                        <c:v>0.54151999640045545</c:v>
                      </c:pt>
                      <c:pt idx="265">
                        <c:v>0.54057126176213388</c:v>
                      </c:pt>
                      <c:pt idx="266">
                        <c:v>0.54010743465087141</c:v>
                      </c:pt>
                      <c:pt idx="267">
                        <c:v>0.53915870629100426</c:v>
                      </c:pt>
                      <c:pt idx="268">
                        <c:v>0.53833817156387254</c:v>
                      </c:pt>
                      <c:pt idx="269">
                        <c:v>0.53692567836823424</c:v>
                      </c:pt>
                      <c:pt idx="270">
                        <c:v>0.53586908008685619</c:v>
                      </c:pt>
                      <c:pt idx="271">
                        <c:v>0.53502250171160837</c:v>
                      </c:pt>
                      <c:pt idx="272">
                        <c:v>0.53445661029862734</c:v>
                      </c:pt>
                      <c:pt idx="273">
                        <c:v>0.5336100047532979</c:v>
                      </c:pt>
                      <c:pt idx="274">
                        <c:v>0.53255346447975282</c:v>
                      </c:pt>
                      <c:pt idx="275">
                        <c:v>0.5311409903940385</c:v>
                      </c:pt>
                      <c:pt idx="276">
                        <c:v>0.49879885258585061</c:v>
                      </c:pt>
                      <c:pt idx="277">
                        <c:v>0.49785024932425725</c:v>
                      </c:pt>
                      <c:pt idx="278">
                        <c:v>0.49738626933564234</c:v>
                      </c:pt>
                      <c:pt idx="279">
                        <c:v>0.49643766689201257</c:v>
                      </c:pt>
                      <c:pt idx="280">
                        <c:v>0.4963302020251989</c:v>
                      </c:pt>
                      <c:pt idx="281">
                        <c:v>0.49538160728789976</c:v>
                      </c:pt>
                      <c:pt idx="282">
                        <c:v>0.4949176208834849</c:v>
                      </c:pt>
                      <c:pt idx="283">
                        <c:v>0.49396902832485434</c:v>
                      </c:pt>
                      <c:pt idx="284">
                        <c:v>0.48983431049311299</c:v>
                      </c:pt>
                      <c:pt idx="285">
                        <c:v>0.48842176332217246</c:v>
                      </c:pt>
                      <c:pt idx="286">
                        <c:v>0.4873658783085511</c:v>
                      </c:pt>
                      <c:pt idx="287">
                        <c:v>0.48595334615791008</c:v>
                      </c:pt>
                      <c:pt idx="288">
                        <c:v>0.47027588813441557</c:v>
                      </c:pt>
                      <c:pt idx="289">
                        <c:v>0.46886330414531879</c:v>
                      </c:pt>
                      <c:pt idx="290">
                        <c:v>0.46780735977462634</c:v>
                      </c:pt>
                      <c:pt idx="291">
                        <c:v>0.46696001764454736</c:v>
                      </c:pt>
                      <c:pt idx="292">
                        <c:v>0.46639477825859588</c:v>
                      </c:pt>
                      <c:pt idx="293">
                        <c:v>0.46569433726765175</c:v>
                      </c:pt>
                      <c:pt idx="294">
                        <c:v>0.46554743322832109</c:v>
                      </c:pt>
                      <c:pt idx="295">
                        <c:v>0.46449149585669292</c:v>
                      </c:pt>
                      <c:pt idx="296">
                        <c:v>0.4642817650086844</c:v>
                      </c:pt>
                      <c:pt idx="297">
                        <c:v>0.46322605569024783</c:v>
                      </c:pt>
                      <c:pt idx="298">
                        <c:v>0.46307891342971669</c:v>
                      </c:pt>
                      <c:pt idx="299">
                        <c:v>0.46237849690609339</c:v>
                      </c:pt>
                      <c:pt idx="300">
                        <c:v>0.46181349264761873</c:v>
                      </c:pt>
                      <c:pt idx="301">
                        <c:v>0.46096592306241718</c:v>
                      </c:pt>
                      <c:pt idx="302">
                        <c:v>0.45991023808853571</c:v>
                      </c:pt>
                      <c:pt idx="303">
                        <c:v>0.4584976730020196</c:v>
                      </c:pt>
                      <c:pt idx="304">
                        <c:v>0.45738382285382156</c:v>
                      </c:pt>
                      <c:pt idx="305">
                        <c:v>0.45597131548931147</c:v>
                      </c:pt>
                      <c:pt idx="306">
                        <c:v>0.45491619958850599</c:v>
                      </c:pt>
                      <c:pt idx="307">
                        <c:v>0.4540681416768329</c:v>
                      </c:pt>
                      <c:pt idx="308">
                        <c:v>0.45350371399728212</c:v>
                      </c:pt>
                      <c:pt idx="309">
                        <c:v>0.45265563080862337</c:v>
                      </c:pt>
                      <c:pt idx="310">
                        <c:v>0.45160057132006692</c:v>
                      </c:pt>
                      <c:pt idx="311">
                        <c:v>0.45018808183358383</c:v>
                      </c:pt>
                      <c:pt idx="312">
                        <c:v>0.42176980587629403</c:v>
                      </c:pt>
                      <c:pt idx="313">
                        <c:v>0.42035722396826164</c:v>
                      </c:pt>
                      <c:pt idx="314">
                        <c:v>0.4193011971032467</c:v>
                      </c:pt>
                      <c:pt idx="315">
                        <c:v>0.41867803145538285</c:v>
                      </c:pt>
                      <c:pt idx="316">
                        <c:v>0.41788860920879645</c:v>
                      </c:pt>
                      <c:pt idx="317">
                        <c:v>0.41718825053930153</c:v>
                      </c:pt>
                      <c:pt idx="318">
                        <c:v>0.41577565972535357</c:v>
                      </c:pt>
                      <c:pt idx="319">
                        <c:v>0.4153623747791626</c:v>
                      </c:pt>
                      <c:pt idx="320">
                        <c:v>0.41472012242636691</c:v>
                      </c:pt>
                      <c:pt idx="321">
                        <c:v>0.41444841359138446</c:v>
                      </c:pt>
                      <c:pt idx="322">
                        <c:v>0.41366558364873385</c:v>
                      </c:pt>
                      <c:pt idx="323">
                        <c:v>0.41330753286086525</c:v>
                      </c:pt>
                      <c:pt idx="324">
                        <c:v>0.4126088384423392</c:v>
                      </c:pt>
                      <c:pt idx="325">
                        <c:v>0.41119629126033747</c:v>
                      </c:pt>
                      <c:pt idx="326">
                        <c:v>0.41052999389230183</c:v>
                      </c:pt>
                      <c:pt idx="327">
                        <c:v>0.4103498331225599</c:v>
                      </c:pt>
                      <c:pt idx="328">
                        <c:v>0.40929304479775319</c:v>
                      </c:pt>
                      <c:pt idx="329">
                        <c:v>0.40911742560627085</c:v>
                      </c:pt>
                      <c:pt idx="330">
                        <c:v>0.40887925193167379</c:v>
                      </c:pt>
                      <c:pt idx="331">
                        <c:v>0.40806114209302008</c:v>
                      </c:pt>
                      <c:pt idx="332">
                        <c:v>0.40788049990696396</c:v>
                      </c:pt>
                      <c:pt idx="333">
                        <c:v>0.40746669216082559</c:v>
                      </c:pt>
                      <c:pt idx="334">
                        <c:v>0.40672645740700836</c:v>
                      </c:pt>
                      <c:pt idx="335">
                        <c:v>0.40664856291771223</c:v>
                      </c:pt>
                      <c:pt idx="336">
                        <c:v>0.40641222324263043</c:v>
                      </c:pt>
                      <c:pt idx="337">
                        <c:v>0.40580158844855074</c:v>
                      </c:pt>
                      <c:pt idx="338">
                        <c:v>0.40499967853501206</c:v>
                      </c:pt>
                      <c:pt idx="339">
                        <c:v>0.40474528011460326</c:v>
                      </c:pt>
                      <c:pt idx="340">
                        <c:v>0.40333270182615655</c:v>
                      </c:pt>
                      <c:pt idx="341">
                        <c:v>0.40251441987444536</c:v>
                      </c:pt>
                      <c:pt idx="342">
                        <c:v>0.40110182636038044</c:v>
                      </c:pt>
                      <c:pt idx="343">
                        <c:v>0.40004652657724954</c:v>
                      </c:pt>
                      <c:pt idx="344">
                        <c:v>0.39863393517449197</c:v>
                      </c:pt>
                      <c:pt idx="345">
                        <c:v>0.39778594121743155</c:v>
                      </c:pt>
                      <c:pt idx="346">
                        <c:v>0.39673065011770997</c:v>
                      </c:pt>
                      <c:pt idx="347">
                        <c:v>0.395318057438315</c:v>
                      </c:pt>
                      <c:pt idx="348">
                        <c:v>0.37017704956469377</c:v>
                      </c:pt>
                      <c:pt idx="349">
                        <c:v>0.36926259006704287</c:v>
                      </c:pt>
                      <c:pt idx="350">
                        <c:v>0.36876465295545208</c:v>
                      </c:pt>
                      <c:pt idx="351">
                        <c:v>0.36785017563665057</c:v>
                      </c:pt>
                      <c:pt idx="352">
                        <c:v>0.36770647323867373</c:v>
                      </c:pt>
                      <c:pt idx="353">
                        <c:v>0.36679212526638749</c:v>
                      </c:pt>
                      <c:pt idx="354">
                        <c:v>0.36629404166683011</c:v>
                      </c:pt>
                      <c:pt idx="355">
                        <c:v>0.36537967733090781</c:v>
                      </c:pt>
                      <c:pt idx="356">
                        <c:v>0.36153732680015022</c:v>
                      </c:pt>
                      <c:pt idx="357">
                        <c:v>0.36012479198649899</c:v>
                      </c:pt>
                      <c:pt idx="358">
                        <c:v>0.35906795813043474</c:v>
                      </c:pt>
                      <c:pt idx="359">
                        <c:v>0.35897683796278484</c:v>
                      </c:pt>
                      <c:pt idx="360">
                        <c:v>0.35765540275561791</c:v>
                      </c:pt>
                      <c:pt idx="361">
                        <c:v>0.35756440055490019</c:v>
                      </c:pt>
                      <c:pt idx="362">
                        <c:v>0.35650645884673821</c:v>
                      </c:pt>
                      <c:pt idx="363">
                        <c:v>0.35566128222631271</c:v>
                      </c:pt>
                      <c:pt idx="364">
                        <c:v>0.35509398917095214</c:v>
                      </c:pt>
                      <c:pt idx="365">
                        <c:v>0.35442618950542037</c:v>
                      </c:pt>
                      <c:pt idx="366">
                        <c:v>0.3542488504707495</c:v>
                      </c:pt>
                      <c:pt idx="367">
                        <c:v>0.35319083056825085</c:v>
                      </c:pt>
                      <c:pt idx="368">
                        <c:v>0.35301367799956579</c:v>
                      </c:pt>
                      <c:pt idx="369">
                        <c:v>0.3519565109630472</c:v>
                      </c:pt>
                      <c:pt idx="370">
                        <c:v>0.35177836570434728</c:v>
                      </c:pt>
                      <c:pt idx="371">
                        <c:v>0.3511104709457285</c:v>
                      </c:pt>
                      <c:pt idx="372">
                        <c:v>0.3505439750103036</c:v>
                      </c:pt>
                      <c:pt idx="373">
                        <c:v>0.34969796308402074</c:v>
                      </c:pt>
                      <c:pt idx="374">
                        <c:v>0.34864073869380657</c:v>
                      </c:pt>
                      <c:pt idx="375">
                        <c:v>0.34722820561391049</c:v>
                      </c:pt>
                      <c:pt idx="376">
                        <c:v>0.34640791323964654</c:v>
                      </c:pt>
                      <c:pt idx="377">
                        <c:v>0.3449953206097508</c:v>
                      </c:pt>
                      <c:pt idx="378">
                        <c:v>0.34393971749931801</c:v>
                      </c:pt>
                      <c:pt idx="379">
                        <c:v>0.34309202660622112</c:v>
                      </c:pt>
                      <c:pt idx="380">
                        <c:v>0.34252711539480096</c:v>
                      </c:pt>
                      <c:pt idx="381">
                        <c:v>0.3416794345818</c:v>
                      </c:pt>
                      <c:pt idx="382">
                        <c:v>0.34062381319309615</c:v>
                      </c:pt>
                      <c:pt idx="383">
                        <c:v>0.33921121108673996</c:v>
                      </c:pt>
                      <c:pt idx="384">
                        <c:v>0.31047831032133155</c:v>
                      </c:pt>
                      <c:pt idx="385">
                        <c:v>0.31037335531293736</c:v>
                      </c:pt>
                      <c:pt idx="386">
                        <c:v>0.30935526734742957</c:v>
                      </c:pt>
                      <c:pt idx="387">
                        <c:v>0.30906599901890969</c:v>
                      </c:pt>
                      <c:pt idx="388">
                        <c:v>0.30896074033908388</c:v>
                      </c:pt>
                      <c:pt idx="389">
                        <c:v>0.30800649833553773</c:v>
                      </c:pt>
                      <c:pt idx="390">
                        <c:v>0.30794264967709661</c:v>
                      </c:pt>
                      <c:pt idx="391">
                        <c:v>0.30790623826388552</c:v>
                      </c:pt>
                      <c:pt idx="392">
                        <c:v>0.30705743247973</c:v>
                      </c:pt>
                      <c:pt idx="393">
                        <c:v>0.30688844064844478</c:v>
                      </c:pt>
                      <c:pt idx="394">
                        <c:v>0.30659413873406888</c:v>
                      </c:pt>
                      <c:pt idx="395">
                        <c:v>0.30649361896590754</c:v>
                      </c:pt>
                      <c:pt idx="396">
                        <c:v>0.30603934242026065</c:v>
                      </c:pt>
                      <c:pt idx="397">
                        <c:v>0.3059243120023275</c:v>
                      </c:pt>
                      <c:pt idx="398">
                        <c:v>0.30564481712011193</c:v>
                      </c:pt>
                      <c:pt idx="399">
                        <c:v>0.30547582115033173</c:v>
                      </c:pt>
                      <c:pt idx="400">
                        <c:v>0.30462672406165175</c:v>
                      </c:pt>
                      <c:pt idx="401">
                        <c:v>0.30459031163536976</c:v>
                      </c:pt>
                      <c:pt idx="402">
                        <c:v>0.3045118873671484</c:v>
                      </c:pt>
                      <c:pt idx="403">
                        <c:v>0.30357251793469137</c:v>
                      </c:pt>
                      <c:pt idx="404">
                        <c:v>0.3034534806167245</c:v>
                      </c:pt>
                      <c:pt idx="405">
                        <c:v>0.30317769139687539</c:v>
                      </c:pt>
                      <c:pt idx="406">
                        <c:v>0.30215989723480746</c:v>
                      </c:pt>
                      <c:pt idx="407">
                        <c:v>0.30204101666714034</c:v>
                      </c:pt>
                      <c:pt idx="408">
                        <c:v>0.30075840396312309</c:v>
                      </c:pt>
                      <c:pt idx="409">
                        <c:v>0.29934582047031727</c:v>
                      </c:pt>
                      <c:pt idx="410">
                        <c:v>0.29895685238394293</c:v>
                      </c:pt>
                      <c:pt idx="411">
                        <c:v>0.29829429751104791</c:v>
                      </c:pt>
                      <c:pt idx="412">
                        <c:v>0.29800694437362868</c:v>
                      </c:pt>
                      <c:pt idx="413">
                        <c:v>0.29790192949224376</c:v>
                      </c:pt>
                      <c:pt idx="414">
                        <c:v>0.29754444878669778</c:v>
                      </c:pt>
                      <c:pt idx="415">
                        <c:v>0.29744259822846669</c:v>
                      </c:pt>
                      <c:pt idx="416">
                        <c:v>0.29688173520435257</c:v>
                      </c:pt>
                      <c:pt idx="417">
                        <c:v>0.29659451845610635</c:v>
                      </c:pt>
                      <c:pt idx="418">
                        <c:v>0.29648936324582892</c:v>
                      </c:pt>
                      <c:pt idx="419">
                        <c:v>0.2964857716715476</c:v>
                      </c:pt>
                      <c:pt idx="420">
                        <c:v>0.2960300124726295</c:v>
                      </c:pt>
                      <c:pt idx="421">
                        <c:v>0.29564136443281042</c:v>
                      </c:pt>
                      <c:pt idx="422">
                        <c:v>0.29553609231823824</c:v>
                      </c:pt>
                      <c:pt idx="423">
                        <c:v>0.295433126358638</c:v>
                      </c:pt>
                      <c:pt idx="424">
                        <c:v>0.29507332580758316</c:v>
                      </c:pt>
                      <c:pt idx="425">
                        <c:v>0.29497854935707724</c:v>
                      </c:pt>
                      <c:pt idx="426">
                        <c:v>0.29469140763701712</c:v>
                      </c:pt>
                      <c:pt idx="427">
                        <c:v>0.29422896814631105</c:v>
                      </c:pt>
                      <c:pt idx="428">
                        <c:v>0.29412362614932908</c:v>
                      </c:pt>
                      <c:pt idx="429">
                        <c:v>0.29402053858161575</c:v>
                      </c:pt>
                      <c:pt idx="430">
                        <c:v>0.29356598469276479</c:v>
                      </c:pt>
                      <c:pt idx="431">
                        <c:v>0.29327898841455891</c:v>
                      </c:pt>
                      <c:pt idx="432">
                        <c:v>0.29317018981539955</c:v>
                      </c:pt>
                      <c:pt idx="433">
                        <c:v>0.29222046653968869</c:v>
                      </c:pt>
                      <c:pt idx="434">
                        <c:v>0.29175775007570631</c:v>
                      </c:pt>
                      <c:pt idx="435">
                        <c:v>0.29080800590591105</c:v>
                      </c:pt>
                      <c:pt idx="436">
                        <c:v>0.28998466911570286</c:v>
                      </c:pt>
                      <c:pt idx="437">
                        <c:v>0.28857209871150558</c:v>
                      </c:pt>
                      <c:pt idx="438">
                        <c:v>0.28751597492155312</c:v>
                      </c:pt>
                      <c:pt idx="439">
                        <c:v>0.28666882637667945</c:v>
                      </c:pt>
                      <c:pt idx="440">
                        <c:v>0.28610338286307069</c:v>
                      </c:pt>
                      <c:pt idx="441">
                        <c:v>0.28525625811273098</c:v>
                      </c:pt>
                      <c:pt idx="442">
                        <c:v>0.28420008798869778</c:v>
                      </c:pt>
                      <c:pt idx="443">
                        <c:v>0.28278749719129115</c:v>
                      </c:pt>
                      <c:pt idx="444">
                        <c:v>0.26186607451302429</c:v>
                      </c:pt>
                      <c:pt idx="445">
                        <c:v>0.26084772424760511</c:v>
                      </c:pt>
                      <c:pt idx="446">
                        <c:v>0.26045346669816805</c:v>
                      </c:pt>
                      <c:pt idx="447">
                        <c:v>0.25943510710303819</c:v>
                      </c:pt>
                      <c:pt idx="448">
                        <c:v>0.25939850198119901</c:v>
                      </c:pt>
                      <c:pt idx="449">
                        <c:v>0.25838053703940322</c:v>
                      </c:pt>
                      <c:pt idx="450">
                        <c:v>0.25798587798451189</c:v>
                      </c:pt>
                      <c:pt idx="451">
                        <c:v>0.25696790694180843</c:v>
                      </c:pt>
                      <c:pt idx="452">
                        <c:v>0.25225083295481532</c:v>
                      </c:pt>
                      <c:pt idx="453">
                        <c:v>0.25083821165944725</c:v>
                      </c:pt>
                      <c:pt idx="454">
                        <c:v>0.25046034283678081</c:v>
                      </c:pt>
                      <c:pt idx="455">
                        <c:v>0.24978725420088832</c:v>
                      </c:pt>
                      <c:pt idx="456">
                        <c:v>0.24950941631463261</c:v>
                      </c:pt>
                      <c:pt idx="457">
                        <c:v>0.24904811020959039</c:v>
                      </c:pt>
                      <c:pt idx="458">
                        <c:v>0.24837465053843713</c:v>
                      </c:pt>
                      <c:pt idx="459">
                        <c:v>0.24809714885160788</c:v>
                      </c:pt>
                      <c:pt idx="460">
                        <c:v>0.24798733240345991</c:v>
                      </c:pt>
                      <c:pt idx="461">
                        <c:v>0.24703670874793621</c:v>
                      </c:pt>
                      <c:pt idx="462">
                        <c:v>0.24657503384660764</c:v>
                      </c:pt>
                      <c:pt idx="463">
                        <c:v>0.24562437780973118</c:v>
                      </c:pt>
                      <c:pt idx="464">
                        <c:v>0.2414801888089631</c:v>
                      </c:pt>
                      <c:pt idx="465">
                        <c:v>0.24006768227788564</c:v>
                      </c:pt>
                      <c:pt idx="466">
                        <c:v>0.23901033557412613</c:v>
                      </c:pt>
                      <c:pt idx="467">
                        <c:v>0.23759778896704895</c:v>
                      </c:pt>
                      <c:pt idx="468">
                        <c:v>0.2219356423999238</c:v>
                      </c:pt>
                      <c:pt idx="469">
                        <c:v>0.22052340595249828</c:v>
                      </c:pt>
                      <c:pt idx="470">
                        <c:v>0.21946245135903558</c:v>
                      </c:pt>
                      <c:pt idx="471">
                        <c:v>0.21862051449782846</c:v>
                      </c:pt>
                      <c:pt idx="472">
                        <c:v>0.21805014081286478</c:v>
                      </c:pt>
                      <c:pt idx="473">
                        <c:v>0.21734375530870745</c:v>
                      </c:pt>
                      <c:pt idx="474">
                        <c:v>0.21720829306784037</c:v>
                      </c:pt>
                      <c:pt idx="475">
                        <c:v>0.21614715803608997</c:v>
                      </c:pt>
                      <c:pt idx="476">
                        <c:v>0.21593134533731889</c:v>
                      </c:pt>
                      <c:pt idx="477">
                        <c:v>0.21487247004191443</c:v>
                      </c:pt>
                      <c:pt idx="478">
                        <c:v>0.21473486010360648</c:v>
                      </c:pt>
                      <c:pt idx="479">
                        <c:v>0.21402824944859317</c:v>
                      </c:pt>
                      <c:pt idx="480">
                        <c:v>0.21346000158356412</c:v>
                      </c:pt>
                      <c:pt idx="481">
                        <c:v>0.21261584872732664</c:v>
                      </c:pt>
                      <c:pt idx="482">
                        <c:v>0.21155683656013116</c:v>
                      </c:pt>
                      <c:pt idx="483">
                        <c:v>0.21014437527537194</c:v>
                      </c:pt>
                      <c:pt idx="484">
                        <c:v>0.20902568395016238</c:v>
                      </c:pt>
                      <c:pt idx="485">
                        <c:v>0.20761307011691163</c:v>
                      </c:pt>
                      <c:pt idx="486">
                        <c:v>0.20655843176519953</c:v>
                      </c:pt>
                      <c:pt idx="487">
                        <c:v>0.20570976033568084</c:v>
                      </c:pt>
                      <c:pt idx="488">
                        <c:v>0.20514579417101148</c:v>
                      </c:pt>
                      <c:pt idx="489">
                        <c:v>0.2042971479416815</c:v>
                      </c:pt>
                      <c:pt idx="490">
                        <c:v>0.20324246448424385</c:v>
                      </c:pt>
                      <c:pt idx="491">
                        <c:v>0.20182982713934192</c:v>
                      </c:pt>
                      <c:pt idx="492">
                        <c:v>0.17344841161997379</c:v>
                      </c:pt>
                      <c:pt idx="493">
                        <c:v>0.17203655141651636</c:v>
                      </c:pt>
                      <c:pt idx="494">
                        <c:v>0.17097171703371353</c:v>
                      </c:pt>
                      <c:pt idx="495">
                        <c:v>0.16955973071736424</c:v>
                      </c:pt>
                      <c:pt idx="496">
                        <c:v>0.16884817329537991</c:v>
                      </c:pt>
                      <c:pt idx="497">
                        <c:v>0.16743601069820571</c:v>
                      </c:pt>
                      <c:pt idx="498">
                        <c:v>0.16637398964050398</c:v>
                      </c:pt>
                      <c:pt idx="499">
                        <c:v>0.16496172204431736</c:v>
                      </c:pt>
                      <c:pt idx="500">
                        <c:v>0.16051940037552551</c:v>
                      </c:pt>
                      <c:pt idx="501">
                        <c:v>0.15910684868394842</c:v>
                      </c:pt>
                      <c:pt idx="502">
                        <c:v>0.15805065661918824</c:v>
                      </c:pt>
                      <c:pt idx="503">
                        <c:v>0.15663805117176324</c:v>
                      </c:pt>
                      <c:pt idx="504">
                        <c:v>6.2059233907637151E-2</c:v>
                      </c:pt>
                      <c:pt idx="505">
                        <c:v>6.1031371022090136E-2</c:v>
                      </c:pt>
                      <c:pt idx="506">
                        <c:v>6.0648462319346508E-2</c:v>
                      </c:pt>
                      <c:pt idx="507">
                        <c:v>5.962031311886188E-2</c:v>
                      </c:pt>
                      <c:pt idx="508">
                        <c:v>5.9575098234841556E-2</c:v>
                      </c:pt>
                      <c:pt idx="509">
                        <c:v>5.8747457702984951E-2</c:v>
                      </c:pt>
                      <c:pt idx="510">
                        <c:v>5.8548877360604663E-2</c:v>
                      </c:pt>
                      <c:pt idx="511">
                        <c:v>5.8163834110980139E-2</c:v>
                      </c:pt>
                      <c:pt idx="512">
                        <c:v>5.7718935338755523E-2</c:v>
                      </c:pt>
                      <c:pt idx="513">
                        <c:v>5.7336909163817201E-2</c:v>
                      </c:pt>
                      <c:pt idx="514">
                        <c:v>5.7137349902754923E-2</c:v>
                      </c:pt>
                      <c:pt idx="515">
                        <c:v>5.6308070656366442E-2</c:v>
                      </c:pt>
                      <c:pt idx="516">
                        <c:v>5.6262175899828494E-2</c:v>
                      </c:pt>
                      <c:pt idx="517">
                        <c:v>5.5235352279066931E-2</c:v>
                      </c:pt>
                      <c:pt idx="518">
                        <c:v>5.4851084664945073E-2</c:v>
                      </c:pt>
                      <c:pt idx="519">
                        <c:v>5.3823968402543609E-2</c:v>
                      </c:pt>
                      <c:pt idx="520">
                        <c:v>5.2388151527304895E-2</c:v>
                      </c:pt>
                      <c:pt idx="521">
                        <c:v>5.0975491195153246E-2</c:v>
                      </c:pt>
                      <c:pt idx="522">
                        <c:v>4.9924804120604051E-2</c:v>
                      </c:pt>
                      <c:pt idx="523">
                        <c:v>4.9072160325180449E-2</c:v>
                      </c:pt>
                      <c:pt idx="524">
                        <c:v>4.8512102249751554E-2</c:v>
                      </c:pt>
                      <c:pt idx="525">
                        <c:v>4.7659505448546968E-2</c:v>
                      </c:pt>
                      <c:pt idx="526">
                        <c:v>4.6608784296224379E-2</c:v>
                      </c:pt>
                      <c:pt idx="527">
                        <c:v>4.519608268067233E-2</c:v>
                      </c:pt>
                      <c:pt idx="528">
                        <c:v>1.3873987931335284E-2</c:v>
                      </c:pt>
                      <c:pt idx="529">
                        <c:v>1.2818251229018774E-2</c:v>
                      </c:pt>
                      <c:pt idx="530">
                        <c:v>1.2508123316182998E-2</c:v>
                      </c:pt>
                      <c:pt idx="531">
                        <c:v>1.1451563459009075E-2</c:v>
                      </c:pt>
                      <c:pt idx="532">
                        <c:v>1.1353878870158943E-2</c:v>
                      </c:pt>
                      <c:pt idx="533">
                        <c:v>1.0297720369436974E-2</c:v>
                      </c:pt>
                      <c:pt idx="534">
                        <c:v>9.9913103892778059E-3</c:v>
                      </c:pt>
                      <c:pt idx="535">
                        <c:v>8.9344428386185261E-3</c:v>
                      </c:pt>
                      <c:pt idx="536">
                        <c:v>3.9146214805412943E-3</c:v>
                      </c:pt>
                      <c:pt idx="537">
                        <c:v>2.5248673006677837E-3</c:v>
                      </c:pt>
                      <c:pt idx="538">
                        <c:v>1.4127221659714622E-3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763-4BFD-BA72-B1572F6B613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0.99977510467104502</c:v>
                      </c:pt>
                      <c:pt idx="2">
                        <c:v>0.99891157969847422</c:v>
                      </c:pt>
                      <c:pt idx="3">
                        <c:v>0.99875967994537429</c:v>
                      </c:pt>
                      <c:pt idx="4">
                        <c:v>0.99852151419305724</c:v>
                      </c:pt>
                      <c:pt idx="5">
                        <c:v>0.99845081266555358</c:v>
                      </c:pt>
                      <c:pt idx="6">
                        <c:v>0.99787761154344623</c:v>
                      </c:pt>
                      <c:pt idx="7">
                        <c:v>0.99758671038770896</c:v>
                      </c:pt>
                      <c:pt idx="8">
                        <c:v>0.9974818660118463</c:v>
                      </c:pt>
                      <c:pt idx="9">
                        <c:v>0.99713013032478737</c:v>
                      </c:pt>
                      <c:pt idx="10">
                        <c:v>0.9970765006140917</c:v>
                      </c:pt>
                      <c:pt idx="11">
                        <c:v>0.99656219222128162</c:v>
                      </c:pt>
                      <c:pt idx="12">
                        <c:v>0.99649955228346121</c:v>
                      </c:pt>
                      <c:pt idx="13">
                        <c:v>0.99616207602333817</c:v>
                      </c:pt>
                      <c:pt idx="14">
                        <c:v>0.99567716479027368</c:v>
                      </c:pt>
                      <c:pt idx="15">
                        <c:v>0.99559271835541241</c:v>
                      </c:pt>
                      <c:pt idx="16">
                        <c:v>0.99553365721901566</c:v>
                      </c:pt>
                      <c:pt idx="17">
                        <c:v>0.99508374713457837</c:v>
                      </c:pt>
                      <c:pt idx="18">
                        <c:v>0.99502328671702545</c:v>
                      </c:pt>
                      <c:pt idx="19">
                        <c:v>0.99455302041234117</c:v>
                      </c:pt>
                      <c:pt idx="20">
                        <c:v>0.99421282793940335</c:v>
                      </c:pt>
                      <c:pt idx="21">
                        <c:v>0.99418279589675185</c:v>
                      </c:pt>
                      <c:pt idx="22">
                        <c:v>0.99413554591535402</c:v>
                      </c:pt>
                      <c:pt idx="23">
                        <c:v>0.99321675113416141</c:v>
                      </c:pt>
                      <c:pt idx="24">
                        <c:v>0.94886910712817862</c:v>
                      </c:pt>
                      <c:pt idx="25">
                        <c:v>0.9488136169143736</c:v>
                      </c:pt>
                      <c:pt idx="26">
                        <c:v>0.94830995027882514</c:v>
                      </c:pt>
                      <c:pt idx="27">
                        <c:v>0.9480351149650138</c:v>
                      </c:pt>
                      <c:pt idx="28">
                        <c:v>0.94797770242632995</c:v>
                      </c:pt>
                      <c:pt idx="29">
                        <c:v>0.94745856398113915</c:v>
                      </c:pt>
                      <c:pt idx="30">
                        <c:v>0.9473906399206744</c:v>
                      </c:pt>
                      <c:pt idx="31">
                        <c:v>0.94733514619571546</c:v>
                      </c:pt>
                      <c:pt idx="32">
                        <c:v>0.94683247426479378</c:v>
                      </c:pt>
                      <c:pt idx="33">
                        <c:v>0.94655674685526225</c:v>
                      </c:pt>
                      <c:pt idx="34">
                        <c:v>0.94649938696368108</c:v>
                      </c:pt>
                      <c:pt idx="35">
                        <c:v>0.94598167540554357</c:v>
                      </c:pt>
                      <c:pt idx="36">
                        <c:v>0.94031199227603246</c:v>
                      </c:pt>
                      <c:pt idx="37">
                        <c:v>0.9402570495601611</c:v>
                      </c:pt>
                      <c:pt idx="38">
                        <c:v>0.93976319701365041</c:v>
                      </c:pt>
                      <c:pt idx="39">
                        <c:v>0.9394798237613553</c:v>
                      </c:pt>
                      <c:pt idx="40">
                        <c:v>0.93942323626233049</c:v>
                      </c:pt>
                      <c:pt idx="41">
                        <c:v>0.93891605266256373</c:v>
                      </c:pt>
                      <c:pt idx="42">
                        <c:v>0.93858323163995239</c:v>
                      </c:pt>
                      <c:pt idx="43">
                        <c:v>0.93825462382737634</c:v>
                      </c:pt>
                      <c:pt idx="44">
                        <c:v>0.93774406719907466</c:v>
                      </c:pt>
                      <c:pt idx="45">
                        <c:v>0.93768299549043799</c:v>
                      </c:pt>
                      <c:pt idx="46">
                        <c:v>0.93740714978546347</c:v>
                      </c:pt>
                      <c:pt idx="47">
                        <c:v>0.93687442522249031</c:v>
                      </c:pt>
                      <c:pt idx="48">
                        <c:v>0.93682304246893067</c:v>
                      </c:pt>
                      <c:pt idx="49">
                        <c:v>0.93681941132908597</c:v>
                      </c:pt>
                      <c:pt idx="50">
                        <c:v>0.93632667309924156</c:v>
                      </c:pt>
                      <c:pt idx="51">
                        <c:v>0.93604248882155217</c:v>
                      </c:pt>
                      <c:pt idx="52">
                        <c:v>0.93598592532470137</c:v>
                      </c:pt>
                      <c:pt idx="53">
                        <c:v>0.93548060071642125</c:v>
                      </c:pt>
                      <c:pt idx="54">
                        <c:v>0.93514567384110836</c:v>
                      </c:pt>
                      <c:pt idx="55">
                        <c:v>0.93481819186705006</c:v>
                      </c:pt>
                      <c:pt idx="56">
                        <c:v>0.9343071266004872</c:v>
                      </c:pt>
                      <c:pt idx="57">
                        <c:v>0.93425084390109292</c:v>
                      </c:pt>
                      <c:pt idx="58">
                        <c:v>0.93397178297632077</c:v>
                      </c:pt>
                      <c:pt idx="59">
                        <c:v>0.93339258770499001</c:v>
                      </c:pt>
                      <c:pt idx="60">
                        <c:v>0.8891821261517715</c:v>
                      </c:pt>
                      <c:pt idx="61">
                        <c:v>0.8891269173798495</c:v>
                      </c:pt>
                      <c:pt idx="62">
                        <c:v>0.88864542521865064</c:v>
                      </c:pt>
                      <c:pt idx="63">
                        <c:v>0.88835080413835221</c:v>
                      </c:pt>
                      <c:pt idx="64">
                        <c:v>0.88829475959528259</c:v>
                      </c:pt>
                      <c:pt idx="65">
                        <c:v>0.88780637230957815</c:v>
                      </c:pt>
                      <c:pt idx="66">
                        <c:v>0.88770369005750183</c:v>
                      </c:pt>
                      <c:pt idx="67">
                        <c:v>0.88764846927996377</c:v>
                      </c:pt>
                      <c:pt idx="68">
                        <c:v>0.887167103077802</c:v>
                      </c:pt>
                      <c:pt idx="69">
                        <c:v>0.88687236493058408</c:v>
                      </c:pt>
                      <c:pt idx="70">
                        <c:v>0.88681632104274255</c:v>
                      </c:pt>
                      <c:pt idx="71">
                        <c:v>0.88632816241162538</c:v>
                      </c:pt>
                      <c:pt idx="72">
                        <c:v>0.88135869520697008</c:v>
                      </c:pt>
                      <c:pt idx="73">
                        <c:v>0.88104044542774995</c:v>
                      </c:pt>
                      <c:pt idx="74">
                        <c:v>0.8805229509321939</c:v>
                      </c:pt>
                      <c:pt idx="75">
                        <c:v>0.88050830219552845</c:v>
                      </c:pt>
                      <c:pt idx="76">
                        <c:v>0.88020059905693937</c:v>
                      </c:pt>
                      <c:pt idx="77">
                        <c:v>0.87988025958330707</c:v>
                      </c:pt>
                      <c:pt idx="78">
                        <c:v>0.87966210791704613</c:v>
                      </c:pt>
                      <c:pt idx="79">
                        <c:v>0.8795621567325882</c:v>
                      </c:pt>
                      <c:pt idx="80">
                        <c:v>0.87904457382969581</c:v>
                      </c:pt>
                      <c:pt idx="81">
                        <c:v>0.87903055785593653</c:v>
                      </c:pt>
                      <c:pt idx="82">
                        <c:v>0.87872242641140108</c:v>
                      </c:pt>
                      <c:pt idx="83">
                        <c:v>0.87818456634297859</c:v>
                      </c:pt>
                      <c:pt idx="84">
                        <c:v>0.87792108952822034</c:v>
                      </c:pt>
                      <c:pt idx="85">
                        <c:v>0.8776030993769417</c:v>
                      </c:pt>
                      <c:pt idx="86">
                        <c:v>0.87708555154897061</c:v>
                      </c:pt>
                      <c:pt idx="87">
                        <c:v>0.87707208019299066</c:v>
                      </c:pt>
                      <c:pt idx="88">
                        <c:v>0.87676359141644744</c:v>
                      </c:pt>
                      <c:pt idx="89">
                        <c:v>0.87644265345248495</c:v>
                      </c:pt>
                      <c:pt idx="90">
                        <c:v>0.87622642360435687</c:v>
                      </c:pt>
                      <c:pt idx="91">
                        <c:v>0.87612480156392603</c:v>
                      </c:pt>
                      <c:pt idx="92">
                        <c:v>0.87560716905740998</c:v>
                      </c:pt>
                      <c:pt idx="93">
                        <c:v>0.87559429635763009</c:v>
                      </c:pt>
                      <c:pt idx="94">
                        <c:v>0.87528540170140745</c:v>
                      </c:pt>
                      <c:pt idx="95">
                        <c:v>0.87474883020236771</c:v>
                      </c:pt>
                      <c:pt idx="96">
                        <c:v>0.83022989265364244</c:v>
                      </c:pt>
                      <c:pt idx="97">
                        <c:v>0.82991548211085209</c:v>
                      </c:pt>
                      <c:pt idx="98">
                        <c:v>0.82939714378156837</c:v>
                      </c:pt>
                      <c:pt idx="99">
                        <c:v>0.82939564325529425</c:v>
                      </c:pt>
                      <c:pt idx="100">
                        <c:v>0.82907856090923471</c:v>
                      </c:pt>
                      <c:pt idx="101">
                        <c:v>0.82875145641021108</c:v>
                      </c:pt>
                      <c:pt idx="102">
                        <c:v>0.82855605273507238</c:v>
                      </c:pt>
                      <c:pt idx="103">
                        <c:v>0.82843709508208097</c:v>
                      </c:pt>
                      <c:pt idx="104">
                        <c:v>0.82791899194893726</c:v>
                      </c:pt>
                      <c:pt idx="105">
                        <c:v>0.82791722653705668</c:v>
                      </c:pt>
                      <c:pt idx="106">
                        <c:v>0.82760022291435875</c:v>
                      </c:pt>
                      <c:pt idx="107">
                        <c:v>0.82707799537183813</c:v>
                      </c:pt>
                      <c:pt idx="108">
                        <c:v>0.80336844486369474</c:v>
                      </c:pt>
                      <c:pt idx="109">
                        <c:v>0.80330858809586758</c:v>
                      </c:pt>
                      <c:pt idx="110">
                        <c:v>0.80279488553708722</c:v>
                      </c:pt>
                      <c:pt idx="111">
                        <c:v>0.80253308320181582</c:v>
                      </c:pt>
                      <c:pt idx="112">
                        <c:v>0.80247281034432794</c:v>
                      </c:pt>
                      <c:pt idx="113">
                        <c:v>0.80195565262890656</c:v>
                      </c:pt>
                      <c:pt idx="114">
                        <c:v>0.80189002888020033</c:v>
                      </c:pt>
                      <c:pt idx="115">
                        <c:v>0.8018301804048118</c:v>
                      </c:pt>
                      <c:pt idx="116">
                        <c:v>0.80131662991017749</c:v>
                      </c:pt>
                      <c:pt idx="117">
                        <c:v>0.80105469192863865</c:v>
                      </c:pt>
                      <c:pt idx="118">
                        <c:v>0.80099443161880135</c:v>
                      </c:pt>
                      <c:pt idx="119">
                        <c:v>0.80047746108227047</c:v>
                      </c:pt>
                      <c:pt idx="120">
                        <c:v>0.79993086059092522</c:v>
                      </c:pt>
                      <c:pt idx="121">
                        <c:v>0.79987101512399439</c:v>
                      </c:pt>
                      <c:pt idx="122">
                        <c:v>0.79935759724255862</c:v>
                      </c:pt>
                      <c:pt idx="123">
                        <c:v>0.79909559435087874</c:v>
                      </c:pt>
                      <c:pt idx="124">
                        <c:v>0.79903534262871256</c:v>
                      </c:pt>
                      <c:pt idx="125">
                        <c:v>0.79851855076121647</c:v>
                      </c:pt>
                      <c:pt idx="126">
                        <c:v>0.79845244469592147</c:v>
                      </c:pt>
                      <c:pt idx="127">
                        <c:v>0.7983926070705345</c:v>
                      </c:pt>
                      <c:pt idx="128">
                        <c:v>0.79787933487458385</c:v>
                      </c:pt>
                      <c:pt idx="129">
                        <c:v>0.7976172013841395</c:v>
                      </c:pt>
                      <c:pt idx="130">
                        <c:v>0.79755696162702794</c:v>
                      </c:pt>
                      <c:pt idx="131">
                        <c:v>0.79704034949030023</c:v>
                      </c:pt>
                      <c:pt idx="132">
                        <c:v>0.75224061882175386</c:v>
                      </c:pt>
                      <c:pt idx="133">
                        <c:v>0.75218099897667734</c:v>
                      </c:pt>
                      <c:pt idx="134">
                        <c:v>0.75167161006342009</c:v>
                      </c:pt>
                      <c:pt idx="135">
                        <c:v>0.75140593688801138</c:v>
                      </c:pt>
                      <c:pt idx="136">
                        <c:v>0.75134602092627856</c:v>
                      </c:pt>
                      <c:pt idx="137">
                        <c:v>0.7508341698446136</c:v>
                      </c:pt>
                      <c:pt idx="138">
                        <c:v>0.75076220689088624</c:v>
                      </c:pt>
                      <c:pt idx="139">
                        <c:v>0.75070258869750961</c:v>
                      </c:pt>
                      <c:pt idx="140">
                        <c:v>0.75019326801635278</c:v>
                      </c:pt>
                      <c:pt idx="141">
                        <c:v>0.7499275329893792</c:v>
                      </c:pt>
                      <c:pt idx="142">
                        <c:v>0.74986762151220965</c:v>
                      </c:pt>
                      <c:pt idx="143">
                        <c:v>0.7493558621884947</c:v>
                      </c:pt>
                      <c:pt idx="144">
                        <c:v>0.66932280355622076</c:v>
                      </c:pt>
                      <c:pt idx="145">
                        <c:v>0.6689915144064893</c:v>
                      </c:pt>
                      <c:pt idx="146">
                        <c:v>0.66848499560588404</c:v>
                      </c:pt>
                      <c:pt idx="147">
                        <c:v>0.6684019664863684</c:v>
                      </c:pt>
                      <c:pt idx="148">
                        <c:v>0.66815285576364614</c:v>
                      </c:pt>
                      <c:pt idx="149">
                        <c:v>0.66784451524915911</c:v>
                      </c:pt>
                      <c:pt idx="150">
                        <c:v>0.6675618533131924</c:v>
                      </c:pt>
                      <c:pt idx="151">
                        <c:v>0.66751330856229196</c:v>
                      </c:pt>
                      <c:pt idx="152">
                        <c:v>0.66700673535285682</c:v>
                      </c:pt>
                      <c:pt idx="153">
                        <c:v>0.66692396605801429</c:v>
                      </c:pt>
                      <c:pt idx="154">
                        <c:v>0.66667468721451895</c:v>
                      </c:pt>
                      <c:pt idx="155">
                        <c:v>0.66608390618662128</c:v>
                      </c:pt>
                      <c:pt idx="156">
                        <c:v>0.66588545450190673</c:v>
                      </c:pt>
                      <c:pt idx="157">
                        <c:v>0.66555433924796503</c:v>
                      </c:pt>
                      <c:pt idx="158">
                        <c:v>0.66504772693642999</c:v>
                      </c:pt>
                      <c:pt idx="159">
                        <c:v>0.66496523713931865</c:v>
                      </c:pt>
                      <c:pt idx="160">
                        <c:v>0.66471578245839336</c:v>
                      </c:pt>
                      <c:pt idx="161">
                        <c:v>0.66440716279862044</c:v>
                      </c:pt>
                      <c:pt idx="162">
                        <c:v>0.66412526301119279</c:v>
                      </c:pt>
                      <c:pt idx="163">
                        <c:v>0.66407612772367752</c:v>
                      </c:pt>
                      <c:pt idx="164">
                        <c:v>0.6635694621848407</c:v>
                      </c:pt>
                      <c:pt idx="165">
                        <c:v>0.66348722616157463</c:v>
                      </c:pt>
                      <c:pt idx="166">
                        <c:v>0.66323760700285317</c:v>
                      </c:pt>
                      <c:pt idx="167">
                        <c:v>0.66264730390086768</c:v>
                      </c:pt>
                      <c:pt idx="168">
                        <c:v>0.64575896323071202</c:v>
                      </c:pt>
                      <c:pt idx="169">
                        <c:v>0.64543411173876375</c:v>
                      </c:pt>
                      <c:pt idx="170">
                        <c:v>0.64492237054594181</c:v>
                      </c:pt>
                      <c:pt idx="171">
                        <c:v>0.64487399753978181</c:v>
                      </c:pt>
                      <c:pt idx="172">
                        <c:v>0.64459679456768937</c:v>
                      </c:pt>
                      <c:pt idx="173">
                        <c:v>0.64428059320353992</c:v>
                      </c:pt>
                      <c:pt idx="174">
                        <c:v>0.64403547937938144</c:v>
                      </c:pt>
                      <c:pt idx="175">
                        <c:v>0.64395577567103257</c:v>
                      </c:pt>
                      <c:pt idx="176">
                        <c:v>0.64344401305361598</c:v>
                      </c:pt>
                      <c:pt idx="177">
                        <c:v>0.64339577119623348</c:v>
                      </c:pt>
                      <c:pt idx="178">
                        <c:v>0.64311847955779278</c:v>
                      </c:pt>
                      <c:pt idx="179">
                        <c:v>0.64255728847049765</c:v>
                      </c:pt>
                      <c:pt idx="180">
                        <c:v>0.64232146815162183</c:v>
                      </c:pt>
                      <c:pt idx="181">
                        <c:v>0.64199668106018104</c:v>
                      </c:pt>
                      <c:pt idx="182">
                        <c:v>0.64148491703747523</c:v>
                      </c:pt>
                      <c:pt idx="183">
                        <c:v>0.64143679683380095</c:v>
                      </c:pt>
                      <c:pt idx="184">
                        <c:v>0.64115942526906611</c:v>
                      </c:pt>
                      <c:pt idx="185">
                        <c:v>0.64084309773472881</c:v>
                      </c:pt>
                      <c:pt idx="186">
                        <c:v>0.64059837347271675</c:v>
                      </c:pt>
                      <c:pt idx="187">
                        <c:v>0.64051834308424205</c:v>
                      </c:pt>
                      <c:pt idx="188">
                        <c:v>0.64000655831327968</c:v>
                      </c:pt>
                      <c:pt idx="189">
                        <c:v>0.63995856536527618</c:v>
                      </c:pt>
                      <c:pt idx="190">
                        <c:v>0.63968110740901085</c:v>
                      </c:pt>
                      <c:pt idx="191">
                        <c:v>0.63912017633387885</c:v>
                      </c:pt>
                      <c:pt idx="192">
                        <c:v>0.61845827352357197</c:v>
                      </c:pt>
                      <c:pt idx="193">
                        <c:v>0.61839256003334642</c:v>
                      </c:pt>
                      <c:pt idx="194">
                        <c:v>0.61783484130908517</c:v>
                      </c:pt>
                      <c:pt idx="195">
                        <c:v>0.61762171843699021</c:v>
                      </c:pt>
                      <c:pt idx="196">
                        <c:v>0.61755588901028402</c:v>
                      </c:pt>
                      <c:pt idx="197">
                        <c:v>0.61699721545824615</c:v>
                      </c:pt>
                      <c:pt idx="198">
                        <c:v>0.61697991156865561</c:v>
                      </c:pt>
                      <c:pt idx="199">
                        <c:v>0.61639191031133633</c:v>
                      </c:pt>
                      <c:pt idx="200">
                        <c:v>0.61588373932912543</c:v>
                      </c:pt>
                      <c:pt idx="201">
                        <c:v>0.61580865751730152</c:v>
                      </c:pt>
                      <c:pt idx="202">
                        <c:v>0.61555436686344844</c:v>
                      </c:pt>
                      <c:pt idx="203">
                        <c:v>0.61497018034678408</c:v>
                      </c:pt>
                      <c:pt idx="204">
                        <c:v>0.60964529246869392</c:v>
                      </c:pt>
                      <c:pt idx="205">
                        <c:v>0.60931688369109893</c:v>
                      </c:pt>
                      <c:pt idx="206">
                        <c:v>0.60880844573761195</c:v>
                      </c:pt>
                      <c:pt idx="207">
                        <c:v>0.60873459348005288</c:v>
                      </c:pt>
                      <c:pt idx="208">
                        <c:v>0.60847952119451598</c:v>
                      </c:pt>
                      <c:pt idx="209">
                        <c:v>0.60816694569359819</c:v>
                      </c:pt>
                      <c:pt idx="210">
                        <c:v>0.60789635843079826</c:v>
                      </c:pt>
                      <c:pt idx="211">
                        <c:v>0.60783857933723773</c:v>
                      </c:pt>
                      <c:pt idx="212">
                        <c:v>0.60733011178572693</c:v>
                      </c:pt>
                      <c:pt idx="213">
                        <c:v>0.60725641306221578</c:v>
                      </c:pt>
                      <c:pt idx="214">
                        <c:v>0.60700123730617361</c:v>
                      </c:pt>
                      <c:pt idx="215">
                        <c:v>0.60641821180695343</c:v>
                      </c:pt>
                      <c:pt idx="216">
                        <c:v>0.60620783318806604</c:v>
                      </c:pt>
                      <c:pt idx="217">
                        <c:v>0.60587951228607484</c:v>
                      </c:pt>
                      <c:pt idx="218">
                        <c:v>0.60537102523486841</c:v>
                      </c:pt>
                      <c:pt idx="219">
                        <c:v>0.60529749115297604</c:v>
                      </c:pt>
                      <c:pt idx="220">
                        <c:v>0.6050422063468045</c:v>
                      </c:pt>
                      <c:pt idx="221">
                        <c:v>0.60472948528062609</c:v>
                      </c:pt>
                      <c:pt idx="222">
                        <c:v>0.60445934367279897</c:v>
                      </c:pt>
                      <c:pt idx="223">
                        <c:v>0.60440120529276087</c:v>
                      </c:pt>
                      <c:pt idx="224">
                        <c:v>0.60389268936440865</c:v>
                      </c:pt>
                      <c:pt idx="225">
                        <c:v>0.60381930500823477</c:v>
                      </c:pt>
                      <c:pt idx="226">
                        <c:v>0.6035639189684463</c:v>
                      </c:pt>
                      <c:pt idx="227">
                        <c:v>0.6029811903641018</c:v>
                      </c:pt>
                      <c:pt idx="228">
                        <c:v>0.59463301328763096</c:v>
                      </c:pt>
                      <c:pt idx="229">
                        <c:v>0.59430904047313371</c:v>
                      </c:pt>
                      <c:pt idx="230">
                        <c:v>0.59379672750876311</c:v>
                      </c:pt>
                      <c:pt idx="231">
                        <c:v>0.59375208198044049</c:v>
                      </c:pt>
                      <c:pt idx="232">
                        <c:v>0.59347230273037233</c:v>
                      </c:pt>
                      <c:pt idx="233">
                        <c:v>0.59315464254457939</c:v>
                      </c:pt>
                      <c:pt idx="234">
                        <c:v>0.59291460409972374</c:v>
                      </c:pt>
                      <c:pt idx="235">
                        <c:v>0.59283067968111347</c:v>
                      </c:pt>
                      <c:pt idx="236">
                        <c:v>0.59231835961443924</c:v>
                      </c:pt>
                      <c:pt idx="237">
                        <c:v>0.59227378274949938</c:v>
                      </c:pt>
                      <c:pt idx="238">
                        <c:v>0.59199395216546769</c:v>
                      </c:pt>
                      <c:pt idx="239">
                        <c:v>0.59143632760825071</c:v>
                      </c:pt>
                      <c:pt idx="240">
                        <c:v>0.55851999776961037</c:v>
                      </c:pt>
                      <c:pt idx="241">
                        <c:v>0.55819272591675195</c:v>
                      </c:pt>
                      <c:pt idx="242">
                        <c:v>0.55768346163180949</c:v>
                      </c:pt>
                      <c:pt idx="243">
                        <c:v>0.55761404913218116</c:v>
                      </c:pt>
                      <c:pt idx="244">
                        <c:v>0.55735592403690115</c:v>
                      </c:pt>
                      <c:pt idx="245">
                        <c:v>0.55704163605020485</c:v>
                      </c:pt>
                      <c:pt idx="246">
                        <c:v>0.55677681183749828</c:v>
                      </c:pt>
                      <c:pt idx="247">
                        <c:v>0.55671438277505136</c:v>
                      </c:pt>
                      <c:pt idx="248">
                        <c:v>0.55620510343256391</c:v>
                      </c:pt>
                      <c:pt idx="249">
                        <c:v>0.55613578318511014</c:v>
                      </c:pt>
                      <c:pt idx="250">
                        <c:v>0.55587759135497239</c:v>
                      </c:pt>
                      <c:pt idx="251">
                        <c:v>0.55529856851666237</c:v>
                      </c:pt>
                      <c:pt idx="252">
                        <c:v>0.55068557418173858</c:v>
                      </c:pt>
                      <c:pt idx="253">
                        <c:v>0.55061724419853142</c:v>
                      </c:pt>
                      <c:pt idx="254">
                        <c:v>0.55003878035456144</c:v>
                      </c:pt>
                      <c:pt idx="255">
                        <c:v>0.5498488168708674</c:v>
                      </c:pt>
                      <c:pt idx="256">
                        <c:v>0.54978044037051965</c:v>
                      </c:pt>
                      <c:pt idx="257">
                        <c:v>0.54920722606607486</c:v>
                      </c:pt>
                      <c:pt idx="258">
                        <c:v>0.54920160681338659</c:v>
                      </c:pt>
                      <c:pt idx="259">
                        <c:v>0.5491389014384338</c:v>
                      </c:pt>
                      <c:pt idx="260">
                        <c:v>0.54856051424791186</c:v>
                      </c:pt>
                      <c:pt idx="261">
                        <c:v>0.54837047812841344</c:v>
                      </c:pt>
                      <c:pt idx="262">
                        <c:v>0.54830210841538485</c:v>
                      </c:pt>
                      <c:pt idx="263">
                        <c:v>0.54772336356893725</c:v>
                      </c:pt>
                      <c:pt idx="264">
                        <c:v>0.54724812184180338</c:v>
                      </c:pt>
                      <c:pt idx="265">
                        <c:v>0.54717980326172677</c:v>
                      </c:pt>
                      <c:pt idx="266">
                        <c:v>0.54660150880401592</c:v>
                      </c:pt>
                      <c:pt idx="267">
                        <c:v>0.54641139002228245</c:v>
                      </c:pt>
                      <c:pt idx="268">
                        <c:v>0.54634302826052128</c:v>
                      </c:pt>
                      <c:pt idx="269">
                        <c:v>0.54576977270794769</c:v>
                      </c:pt>
                      <c:pt idx="270">
                        <c:v>0.54576439218065609</c:v>
                      </c:pt>
                      <c:pt idx="271">
                        <c:v>0.54570145922339908</c:v>
                      </c:pt>
                      <c:pt idx="272">
                        <c:v>0.54512323910075722</c:v>
                      </c:pt>
                      <c:pt idx="273">
                        <c:v>0.54493304956636057</c:v>
                      </c:pt>
                      <c:pt idx="274">
                        <c:v>0.54486469432669427</c:v>
                      </c:pt>
                      <c:pt idx="275">
                        <c:v>0.54428614459837765</c:v>
                      </c:pt>
                      <c:pt idx="276">
                        <c:v>0.49956026830544353</c:v>
                      </c:pt>
                      <c:pt idx="277">
                        <c:v>0.49949205378660455</c:v>
                      </c:pt>
                      <c:pt idx="278">
                        <c:v>0.49891563001055039</c:v>
                      </c:pt>
                      <c:pt idx="279">
                        <c:v>0.49872369674034323</c:v>
                      </c:pt>
                      <c:pt idx="280">
                        <c:v>0.49865548416287131</c:v>
                      </c:pt>
                      <c:pt idx="281">
                        <c:v>0.49808190770783783</c:v>
                      </c:pt>
                      <c:pt idx="282">
                        <c:v>0.49807909946032214</c:v>
                      </c:pt>
                      <c:pt idx="283">
                        <c:v>0.49801369415430502</c:v>
                      </c:pt>
                      <c:pt idx="284">
                        <c:v>0.49743730905410349</c:v>
                      </c:pt>
                      <c:pt idx="285">
                        <c:v>0.49724533693285533</c:v>
                      </c:pt>
                      <c:pt idx="286">
                        <c:v>0.49717712671559505</c:v>
                      </c:pt>
                      <c:pt idx="287">
                        <c:v>0.49660079247772471</c:v>
                      </c:pt>
                      <c:pt idx="288">
                        <c:v>0.47269571855108189</c:v>
                      </c:pt>
                      <c:pt idx="289">
                        <c:v>0.47236658150557609</c:v>
                      </c:pt>
                      <c:pt idx="290">
                        <c:v>0.47185920773003132</c:v>
                      </c:pt>
                      <c:pt idx="291">
                        <c:v>0.47177033135069374</c:v>
                      </c:pt>
                      <c:pt idx="292">
                        <c:v>0.47153021603226858</c:v>
                      </c:pt>
                      <c:pt idx="293">
                        <c:v>0.47121735847446661</c:v>
                      </c:pt>
                      <c:pt idx="294">
                        <c:v>0.47093426369060909</c:v>
                      </c:pt>
                      <c:pt idx="295">
                        <c:v>0.47088823525401702</c:v>
                      </c:pt>
                      <c:pt idx="296">
                        <c:v>0.47038084840697225</c:v>
                      </c:pt>
                      <c:pt idx="297">
                        <c:v>0.47029205618427444</c:v>
                      </c:pt>
                      <c:pt idx="298">
                        <c:v>0.47005187735263376</c:v>
                      </c:pt>
                      <c:pt idx="299">
                        <c:v>0.46945600850071928</c:v>
                      </c:pt>
                      <c:pt idx="300">
                        <c:v>0.46925825351548228</c:v>
                      </c:pt>
                      <c:pt idx="301">
                        <c:v>0.46892915060409796</c:v>
                      </c:pt>
                      <c:pt idx="302">
                        <c:v>0.46842174160339772</c:v>
                      </c:pt>
                      <c:pt idx="303">
                        <c:v>0.46833306956902399</c:v>
                      </c:pt>
                      <c:pt idx="304">
                        <c:v>0.4680927999526231</c:v>
                      </c:pt>
                      <c:pt idx="305">
                        <c:v>0.46777989324947461</c:v>
                      </c:pt>
                      <c:pt idx="306">
                        <c:v>0.46749704568356937</c:v>
                      </c:pt>
                      <c:pt idx="307">
                        <c:v>0.46745080303829412</c:v>
                      </c:pt>
                      <c:pt idx="308">
                        <c:v>0.46694338143369257</c:v>
                      </c:pt>
                      <c:pt idx="309">
                        <c:v>0.46685479116665213</c:v>
                      </c:pt>
                      <c:pt idx="310">
                        <c:v>0.46661445931994938</c:v>
                      </c:pt>
                      <c:pt idx="311">
                        <c:v>0.46601878665674951</c:v>
                      </c:pt>
                      <c:pt idx="312">
                        <c:v>0.42157021186546811</c:v>
                      </c:pt>
                      <c:pt idx="313">
                        <c:v>0.42124115740910451</c:v>
                      </c:pt>
                      <c:pt idx="314">
                        <c:v>0.42073356510394377</c:v>
                      </c:pt>
                      <c:pt idx="315">
                        <c:v>0.42064669099920543</c:v>
                      </c:pt>
                      <c:pt idx="316">
                        <c:v>0.42040489753775234</c:v>
                      </c:pt>
                      <c:pt idx="317">
                        <c:v>0.42009185366639429</c:v>
                      </c:pt>
                      <c:pt idx="318">
                        <c:v>0.41981116948692854</c:v>
                      </c:pt>
                      <c:pt idx="319">
                        <c:v>0.41976279247961518</c:v>
                      </c:pt>
                      <c:pt idx="320">
                        <c:v>0.41925519896423757</c:v>
                      </c:pt>
                      <c:pt idx="321">
                        <c:v>0.41916836307040573</c:v>
                      </c:pt>
                      <c:pt idx="322">
                        <c:v>0.41892653196320911</c:v>
                      </c:pt>
                      <c:pt idx="323">
                        <c:v>0.4183328542537238</c:v>
                      </c:pt>
                      <c:pt idx="324">
                        <c:v>0.40863586248987271</c:v>
                      </c:pt>
                      <c:pt idx="325">
                        <c:v>0.4080471296669399</c:v>
                      </c:pt>
                      <c:pt idx="326">
                        <c:v>0.40753812052716659</c:v>
                      </c:pt>
                      <c:pt idx="327">
                        <c:v>0.40747126734717781</c:v>
                      </c:pt>
                      <c:pt idx="328">
                        <c:v>0.40721034697356151</c:v>
                      </c:pt>
                      <c:pt idx="329">
                        <c:v>0.40689702732821342</c:v>
                      </c:pt>
                      <c:pt idx="330">
                        <c:v>0.40663528119377418</c:v>
                      </c:pt>
                      <c:pt idx="331">
                        <c:v>0.40656878265752189</c:v>
                      </c:pt>
                      <c:pt idx="332">
                        <c:v>0.40605979427333627</c:v>
                      </c:pt>
                      <c:pt idx="333">
                        <c:v>0.40599289848895381</c:v>
                      </c:pt>
                      <c:pt idx="334">
                        <c:v>0.40573198880788991</c:v>
                      </c:pt>
                      <c:pt idx="335">
                        <c:v>0.40519860831398707</c:v>
                      </c:pt>
                      <c:pt idx="336">
                        <c:v>0.40515691431113487</c:v>
                      </c:pt>
                      <c:pt idx="337">
                        <c:v>0.40513237638385213</c:v>
                      </c:pt>
                      <c:pt idx="338">
                        <c:v>0.40457455638837125</c:v>
                      </c:pt>
                      <c:pt idx="339">
                        <c:v>0.40410071601327124</c:v>
                      </c:pt>
                      <c:pt idx="340">
                        <c:v>0.40377287595514333</c:v>
                      </c:pt>
                      <c:pt idx="341">
                        <c:v>0.40345967775911945</c:v>
                      </c:pt>
                      <c:pt idx="342">
                        <c:v>0.40319780388006915</c:v>
                      </c:pt>
                      <c:pt idx="343">
                        <c:v>0.40313134788257637</c:v>
                      </c:pt>
                      <c:pt idx="344">
                        <c:v>0.40262239194753818</c:v>
                      </c:pt>
                      <c:pt idx="345">
                        <c:v>0.40255542454025922</c:v>
                      </c:pt>
                      <c:pt idx="346">
                        <c:v>0.40229451858186704</c:v>
                      </c:pt>
                      <c:pt idx="347">
                        <c:v>0.40171943570752977</c:v>
                      </c:pt>
                      <c:pt idx="348">
                        <c:v>0.35751551218593292</c:v>
                      </c:pt>
                      <c:pt idx="349">
                        <c:v>0.35744874670012344</c:v>
                      </c:pt>
                      <c:pt idx="350">
                        <c:v>0.35688749883878523</c:v>
                      </c:pt>
                      <c:pt idx="351">
                        <c:v>0.35667687986938157</c:v>
                      </c:pt>
                      <c:pt idx="352">
                        <c:v>0.35661025153578768</c:v>
                      </c:pt>
                      <c:pt idx="353">
                        <c:v>0.35605018976862168</c:v>
                      </c:pt>
                      <c:pt idx="354">
                        <c:v>0.35603734200109277</c:v>
                      </c:pt>
                      <c:pt idx="355">
                        <c:v>0.35597055746935269</c:v>
                      </c:pt>
                      <c:pt idx="356">
                        <c:v>0.3554091848140013</c:v>
                      </c:pt>
                      <c:pt idx="357">
                        <c:v>0.35519867241361458</c:v>
                      </c:pt>
                      <c:pt idx="358">
                        <c:v>0.35513202671787891</c:v>
                      </c:pt>
                      <c:pt idx="359">
                        <c:v>0.35457185453075274</c:v>
                      </c:pt>
                      <c:pt idx="360">
                        <c:v>0.34870030800617507</c:v>
                      </c:pt>
                      <c:pt idx="361">
                        <c:v>0.34836948525759759</c:v>
                      </c:pt>
                      <c:pt idx="362">
                        <c:v>0.34786192981161806</c:v>
                      </c:pt>
                      <c:pt idx="363">
                        <c:v>0.34779107801061643</c:v>
                      </c:pt>
                      <c:pt idx="364">
                        <c:v>0.34753185737724518</c:v>
                      </c:pt>
                      <c:pt idx="365">
                        <c:v>0.3472220940894552</c:v>
                      </c:pt>
                      <c:pt idx="366">
                        <c:v>0.34695481517707405</c:v>
                      </c:pt>
                      <c:pt idx="367">
                        <c:v>0.34689119465668039</c:v>
                      </c:pt>
                      <c:pt idx="368">
                        <c:v>0.34638368170911982</c:v>
                      </c:pt>
                      <c:pt idx="369">
                        <c:v>0.34631270884916893</c:v>
                      </c:pt>
                      <c:pt idx="370">
                        <c:v>0.34605354132311633</c:v>
                      </c:pt>
                      <c:pt idx="371">
                        <c:v>0.34547643619901952</c:v>
                      </c:pt>
                      <c:pt idx="372">
                        <c:v>0.34526316080338154</c:v>
                      </c:pt>
                      <c:pt idx="373">
                        <c:v>0.34493217322069469</c:v>
                      </c:pt>
                      <c:pt idx="374">
                        <c:v>0.34442468791951397</c:v>
                      </c:pt>
                      <c:pt idx="375">
                        <c:v>0.34435360773476381</c:v>
                      </c:pt>
                      <c:pt idx="376">
                        <c:v>0.34409447108915514</c:v>
                      </c:pt>
                      <c:pt idx="377">
                        <c:v>0.34378495284217159</c:v>
                      </c:pt>
                      <c:pt idx="378">
                        <c:v>0.34351730724984086</c:v>
                      </c:pt>
                      <c:pt idx="379">
                        <c:v>0.34345388643356084</c:v>
                      </c:pt>
                      <c:pt idx="380">
                        <c:v>0.34294644462030249</c:v>
                      </c:pt>
                      <c:pt idx="381">
                        <c:v>0.34287523935690378</c:v>
                      </c:pt>
                      <c:pt idx="382">
                        <c:v>0.34261615780623345</c:v>
                      </c:pt>
                      <c:pt idx="383">
                        <c:v>0.34203892821540771</c:v>
                      </c:pt>
                      <c:pt idx="384">
                        <c:v>0.31508611488665977</c:v>
                      </c:pt>
                      <c:pt idx="385">
                        <c:v>0.31501355266877018</c:v>
                      </c:pt>
                      <c:pt idx="386">
                        <c:v>0.31440555277921312</c:v>
                      </c:pt>
                      <c:pt idx="387">
                        <c:v>0.31425057755107738</c:v>
                      </c:pt>
                      <c:pt idx="388">
                        <c:v>0.31417824447975257</c:v>
                      </c:pt>
                      <c:pt idx="389">
                        <c:v>0.31360772914405277</c:v>
                      </c:pt>
                      <c:pt idx="390">
                        <c:v>0.31357222084162906</c:v>
                      </c:pt>
                      <c:pt idx="391">
                        <c:v>0.3135351653047026</c:v>
                      </c:pt>
                      <c:pt idx="392">
                        <c:v>0.31292720599586876</c:v>
                      </c:pt>
                      <c:pt idx="393">
                        <c:v>0.31277218538589868</c:v>
                      </c:pt>
                      <c:pt idx="394">
                        <c:v>0.31269985303010728</c:v>
                      </c:pt>
                      <c:pt idx="395">
                        <c:v>0.31209389000377874</c:v>
                      </c:pt>
                      <c:pt idx="396">
                        <c:v>0.31164863549669825</c:v>
                      </c:pt>
                      <c:pt idx="397">
                        <c:v>0.3115760736392057</c:v>
                      </c:pt>
                      <c:pt idx="398">
                        <c:v>0.31096820377828871</c:v>
                      </c:pt>
                      <c:pt idx="399">
                        <c:v>0.31081306461691049</c:v>
                      </c:pt>
                      <c:pt idx="400">
                        <c:v>0.3107407373815389</c:v>
                      </c:pt>
                      <c:pt idx="401">
                        <c:v>0.31017024977738744</c:v>
                      </c:pt>
                      <c:pt idx="402">
                        <c:v>0.31013489070760136</c:v>
                      </c:pt>
                      <c:pt idx="403">
                        <c:v>0.31009768602177795</c:v>
                      </c:pt>
                      <c:pt idx="404">
                        <c:v>0.30948985531073286</c:v>
                      </c:pt>
                      <c:pt idx="405">
                        <c:v>0.30933467162732126</c:v>
                      </c:pt>
                      <c:pt idx="406">
                        <c:v>0.30926234486974102</c:v>
                      </c:pt>
                      <c:pt idx="407">
                        <c:v>0.30865655771658873</c:v>
                      </c:pt>
                      <c:pt idx="408">
                        <c:v>0.29758245889773249</c:v>
                      </c:pt>
                      <c:pt idx="409">
                        <c:v>0.29724809748719699</c:v>
                      </c:pt>
                      <c:pt idx="410">
                        <c:v>0.29674254599539096</c:v>
                      </c:pt>
                      <c:pt idx="411">
                        <c:v>0.29666562830226062</c:v>
                      </c:pt>
                      <c:pt idx="412">
                        <c:v>0.29640926762779568</c:v>
                      </c:pt>
                      <c:pt idx="413">
                        <c:v>0.29610437755287228</c:v>
                      </c:pt>
                      <c:pt idx="414">
                        <c:v>0.29582876120025042</c:v>
                      </c:pt>
                      <c:pt idx="415">
                        <c:v>0.29576989530290887</c:v>
                      </c:pt>
                      <c:pt idx="416">
                        <c:v>0.29526441198669467</c:v>
                      </c:pt>
                      <c:pt idx="417">
                        <c:v>0.29518728422643276</c:v>
                      </c:pt>
                      <c:pt idx="418">
                        <c:v>0.29493102361947876</c:v>
                      </c:pt>
                      <c:pt idx="419">
                        <c:v>0.29435039483537095</c:v>
                      </c:pt>
                      <c:pt idx="420">
                        <c:v>0.28974191269185351</c:v>
                      </c:pt>
                      <c:pt idx="421">
                        <c:v>0.28967237461423218</c:v>
                      </c:pt>
                      <c:pt idx="422">
                        <c:v>0.28909002283988544</c:v>
                      </c:pt>
                      <c:pt idx="423">
                        <c:v>0.28890289296774496</c:v>
                      </c:pt>
                      <c:pt idx="424">
                        <c:v>0.28883359521541829</c:v>
                      </c:pt>
                      <c:pt idx="425">
                        <c:v>0.28826373185113974</c:v>
                      </c:pt>
                      <c:pt idx="426">
                        <c:v>0.28825331396598508</c:v>
                      </c:pt>
                      <c:pt idx="427">
                        <c:v>0.28819417042317702</c:v>
                      </c:pt>
                      <c:pt idx="428">
                        <c:v>0.28761167430991758</c:v>
                      </c:pt>
                      <c:pt idx="429">
                        <c:v>0.28742466767630725</c:v>
                      </c:pt>
                      <c:pt idx="430">
                        <c:v>0.28735534894522624</c:v>
                      </c:pt>
                      <c:pt idx="431">
                        <c:v>0.28677494372787049</c:v>
                      </c:pt>
                      <c:pt idx="432">
                        <c:v>0.28630483639031634</c:v>
                      </c:pt>
                      <c:pt idx="433">
                        <c:v>0.28623524831229891</c:v>
                      </c:pt>
                      <c:pt idx="434">
                        <c:v>0.28565259805441534</c:v>
                      </c:pt>
                      <c:pt idx="435">
                        <c:v>0.28546569022200619</c:v>
                      </c:pt>
                      <c:pt idx="436">
                        <c:v>0.28539634802908886</c:v>
                      </c:pt>
                      <c:pt idx="437">
                        <c:v>0.28482666329369666</c:v>
                      </c:pt>
                      <c:pt idx="438">
                        <c:v>0.28481581605603468</c:v>
                      </c:pt>
                      <c:pt idx="439">
                        <c:v>0.28475705118285505</c:v>
                      </c:pt>
                      <c:pt idx="440">
                        <c:v>0.28417425183644374</c:v>
                      </c:pt>
                      <c:pt idx="441">
                        <c:v>0.28398747105062294</c:v>
                      </c:pt>
                      <c:pt idx="442">
                        <c:v>0.2839181072400575</c:v>
                      </c:pt>
                      <c:pt idx="443">
                        <c:v>0.28333744693116086</c:v>
                      </c:pt>
                      <c:pt idx="444">
                        <c:v>0.26395959288236487</c:v>
                      </c:pt>
                      <c:pt idx="445">
                        <c:v>0.26388681896993688</c:v>
                      </c:pt>
                      <c:pt idx="446">
                        <c:v>0.2632791750882652</c:v>
                      </c:pt>
                      <c:pt idx="447">
                        <c:v>0.26312354962760742</c:v>
                      </c:pt>
                      <c:pt idx="448">
                        <c:v>0.26305109679828709</c:v>
                      </c:pt>
                      <c:pt idx="449">
                        <c:v>0.26248121386317108</c:v>
                      </c:pt>
                      <c:pt idx="450">
                        <c:v>0.26244621921920186</c:v>
                      </c:pt>
                      <c:pt idx="451">
                        <c:v>0.26240843200601233</c:v>
                      </c:pt>
                      <c:pt idx="452">
                        <c:v>0.26180079311929311</c:v>
                      </c:pt>
                      <c:pt idx="453">
                        <c:v>0.26164515155886836</c:v>
                      </c:pt>
                      <c:pt idx="454">
                        <c:v>0.26157269387950144</c:v>
                      </c:pt>
                      <c:pt idx="455">
                        <c:v>0.26096784795656247</c:v>
                      </c:pt>
                      <c:pt idx="456">
                        <c:v>0.23862610056361647</c:v>
                      </c:pt>
                      <c:pt idx="457">
                        <c:v>0.23855546823900395</c:v>
                      </c:pt>
                      <c:pt idx="458">
                        <c:v>0.23796600461068168</c:v>
                      </c:pt>
                      <c:pt idx="459">
                        <c:v>0.2377850215620749</c:v>
                      </c:pt>
                      <c:pt idx="460">
                        <c:v>0.23771472408792357</c:v>
                      </c:pt>
                      <c:pt idx="461">
                        <c:v>0.23714810144054266</c:v>
                      </c:pt>
                      <c:pt idx="462">
                        <c:v>0.23712814537854884</c:v>
                      </c:pt>
                      <c:pt idx="463">
                        <c:v>0.23707743099432105</c:v>
                      </c:pt>
                      <c:pt idx="464">
                        <c:v>0.23648771850608624</c:v>
                      </c:pt>
                      <c:pt idx="465">
                        <c:v>0.23630695011616185</c:v>
                      </c:pt>
                      <c:pt idx="466">
                        <c:v>0.23623661774687862</c:v>
                      </c:pt>
                      <c:pt idx="467">
                        <c:v>0.2356498180599762</c:v>
                      </c:pt>
                      <c:pt idx="468">
                        <c:v>0.21175975832075625</c:v>
                      </c:pt>
                      <c:pt idx="469">
                        <c:v>0.21142033987889744</c:v>
                      </c:pt>
                      <c:pt idx="470">
                        <c:v>0.21091836697706401</c:v>
                      </c:pt>
                      <c:pt idx="471">
                        <c:v>0.21081789213110766</c:v>
                      </c:pt>
                      <c:pt idx="472">
                        <c:v>0.21058091659033698</c:v>
                      </c:pt>
                      <c:pt idx="473">
                        <c:v>0.21028175462540302</c:v>
                      </c:pt>
                      <c:pt idx="474">
                        <c:v>0.2099821416590755</c:v>
                      </c:pt>
                      <c:pt idx="475">
                        <c:v>0.20994215235456903</c:v>
                      </c:pt>
                      <c:pt idx="476">
                        <c:v>0.20944028064157352</c:v>
                      </c:pt>
                      <c:pt idx="477">
                        <c:v>0.20933950756918535</c:v>
                      </c:pt>
                      <c:pt idx="478">
                        <c:v>0.20910266599093555</c:v>
                      </c:pt>
                      <c:pt idx="479">
                        <c:v>0.2085037308527101</c:v>
                      </c:pt>
                      <c:pt idx="480">
                        <c:v>0.20832308580595746</c:v>
                      </c:pt>
                      <c:pt idx="481">
                        <c:v>0.20798327436349071</c:v>
                      </c:pt>
                      <c:pt idx="482">
                        <c:v>0.20748146281936089</c:v>
                      </c:pt>
                      <c:pt idx="483">
                        <c:v>0.2073804341207835</c:v>
                      </c:pt>
                      <c:pt idx="484">
                        <c:v>0.20714366543673612</c:v>
                      </c:pt>
                      <c:pt idx="485">
                        <c:v>0.20684509884095453</c:v>
                      </c:pt>
                      <c:pt idx="486">
                        <c:v>0.20654458462734607</c:v>
                      </c:pt>
                      <c:pt idx="487">
                        <c:v>0.20650509689162327</c:v>
                      </c:pt>
                      <c:pt idx="488">
                        <c:v>0.20600338974389662</c:v>
                      </c:pt>
                      <c:pt idx="489">
                        <c:v>0.2059020516335828</c:v>
                      </c:pt>
                      <c:pt idx="490">
                        <c:v>0.20566542198684445</c:v>
                      </c:pt>
                      <c:pt idx="491">
                        <c:v>0.20506617409176797</c:v>
                      </c:pt>
                      <c:pt idx="492">
                        <c:v>0.16065410553425752</c:v>
                      </c:pt>
                      <c:pt idx="493">
                        <c:v>0.16030546624673836</c:v>
                      </c:pt>
                      <c:pt idx="494">
                        <c:v>0.15980868756668029</c:v>
                      </c:pt>
                      <c:pt idx="495">
                        <c:v>0.15969232490886676</c:v>
                      </c:pt>
                      <c:pt idx="496">
                        <c:v>0.15946286729766404</c:v>
                      </c:pt>
                      <c:pt idx="497">
                        <c:v>0.15917652898238752</c:v>
                      </c:pt>
                      <c:pt idx="498">
                        <c:v>0.15885501326061208</c:v>
                      </c:pt>
                      <c:pt idx="499">
                        <c:v>0.1588275432458095</c:v>
                      </c:pt>
                      <c:pt idx="500">
                        <c:v>0.15833095915145387</c:v>
                      </c:pt>
                      <c:pt idx="501">
                        <c:v>0.15821400162385713</c:v>
                      </c:pt>
                      <c:pt idx="502">
                        <c:v>0.15798482424761798</c:v>
                      </c:pt>
                      <c:pt idx="503">
                        <c:v>0.15737663077366318</c:v>
                      </c:pt>
                      <c:pt idx="504">
                        <c:v>5.4180316934808695E-2</c:v>
                      </c:pt>
                      <c:pt idx="505">
                        <c:v>5.409685784782696E-2</c:v>
                      </c:pt>
                      <c:pt idx="506">
                        <c:v>5.3443253144739855E-2</c:v>
                      </c:pt>
                      <c:pt idx="507">
                        <c:v>5.3325375941281207E-2</c:v>
                      </c:pt>
                      <c:pt idx="508">
                        <c:v>5.3244021474380974E-2</c:v>
                      </c:pt>
                      <c:pt idx="509">
                        <c:v>5.2704165916607017E-2</c:v>
                      </c:pt>
                      <c:pt idx="510">
                        <c:v>5.2620311942820054E-2</c:v>
                      </c:pt>
                      <c:pt idx="511">
                        <c:v>5.2609360079327018E-2</c:v>
                      </c:pt>
                      <c:pt idx="512">
                        <c:v>5.1964885034988056E-2</c:v>
                      </c:pt>
                      <c:pt idx="513">
                        <c:v>5.184852558960712E-2</c:v>
                      </c:pt>
                      <c:pt idx="514">
                        <c:v>5.1766832668364321E-2</c:v>
                      </c:pt>
                      <c:pt idx="515">
                        <c:v>5.1130892871824124E-2</c:v>
                      </c:pt>
                      <c:pt idx="516">
                        <c:v>5.0748069777768787E-2</c:v>
                      </c:pt>
                      <c:pt idx="517">
                        <c:v>5.0663702661339433E-2</c:v>
                      </c:pt>
                      <c:pt idx="518">
                        <c:v>5.0006085545651217E-2</c:v>
                      </c:pt>
                      <c:pt idx="519">
                        <c:v>4.9891240802682986E-2</c:v>
                      </c:pt>
                      <c:pt idx="520">
                        <c:v>4.980911440399835E-2</c:v>
                      </c:pt>
                      <c:pt idx="521">
                        <c:v>4.9272249522586853E-2</c:v>
                      </c:pt>
                      <c:pt idx="522">
                        <c:v>4.9187432705681738E-2</c:v>
                      </c:pt>
                      <c:pt idx="523">
                        <c:v>4.9171755854638864E-2</c:v>
                      </c:pt>
                      <c:pt idx="524">
                        <c:v>4.8527740279019502E-2</c:v>
                      </c:pt>
                      <c:pt idx="525">
                        <c:v>4.8414618305856368E-2</c:v>
                      </c:pt>
                      <c:pt idx="526">
                        <c:v>4.8332105582432644E-2</c:v>
                      </c:pt>
                      <c:pt idx="527">
                        <c:v>4.7693289272641874E-2</c:v>
                      </c:pt>
                      <c:pt idx="528">
                        <c:v>4.3042870562832701E-3</c:v>
                      </c:pt>
                      <c:pt idx="529">
                        <c:v>4.0631148146908769E-3</c:v>
                      </c:pt>
                      <c:pt idx="530">
                        <c:v>3.4555170811924356E-3</c:v>
                      </c:pt>
                      <c:pt idx="531">
                        <c:v>3.3602603706131286E-3</c:v>
                      </c:pt>
                      <c:pt idx="532">
                        <c:v>3.1826136648142041E-3</c:v>
                      </c:pt>
                      <c:pt idx="533">
                        <c:v>3.1068827490749397E-3</c:v>
                      </c:pt>
                      <c:pt idx="534">
                        <c:v>2.674953262880083E-3</c:v>
                      </c:pt>
                      <c:pt idx="535">
                        <c:v>2.4132896122920772E-3</c:v>
                      </c:pt>
                      <c:pt idx="536">
                        <c:v>2.3924097153130985E-3</c:v>
                      </c:pt>
                      <c:pt idx="537">
                        <c:v>1.4784858069439531E-3</c:v>
                      </c:pt>
                      <c:pt idx="538">
                        <c:v>1.0884203015270788E-3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763-4BFD-BA72-B1572F6B6132}"/>
                  </c:ext>
                </c:extLst>
              </c15:ser>
            </c15:filteredLineSeries>
          </c:ext>
        </c:extLst>
      </c:lineChart>
      <c:catAx>
        <c:axId val="453175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83200"/>
        <c:crosses val="autoZero"/>
        <c:auto val="1"/>
        <c:lblAlgn val="ctr"/>
        <c:lblOffset val="100"/>
        <c:noMultiLvlLbl val="0"/>
      </c:catAx>
      <c:valAx>
        <c:axId val="45318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7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0.99916123090808451</c:v>
                </c:pt>
                <c:pt idx="2">
                  <c:v>0.99858727783402945</c:v>
                </c:pt>
                <c:pt idx="3">
                  <c:v>0.99776991205403598</c:v>
                </c:pt>
                <c:pt idx="4">
                  <c:v>0.99747513269933497</c:v>
                </c:pt>
                <c:pt idx="5">
                  <c:v>0.99668390146240826</c:v>
                </c:pt>
                <c:pt idx="6">
                  <c:v>0.99663855132578205</c:v>
                </c:pt>
                <c:pt idx="7">
                  <c:v>0.996085378519461</c:v>
                </c:pt>
                <c:pt idx="8">
                  <c:v>0.99587184170680487</c:v>
                </c:pt>
                <c:pt idx="9">
                  <c:v>0.99527118530447412</c:v>
                </c:pt>
                <c:pt idx="10">
                  <c:v>0.99525422929086482</c:v>
                </c:pt>
                <c:pt idx="11">
                  <c:v>0.99446096619786728</c:v>
                </c:pt>
                <c:pt idx="12">
                  <c:v>0.99419474473957525</c:v>
                </c:pt>
                <c:pt idx="13">
                  <c:v>0.99336928815135095</c:v>
                </c:pt>
                <c:pt idx="14">
                  <c:v>0.99278752447420793</c:v>
                </c:pt>
                <c:pt idx="15">
                  <c:v>0.99207524653761758</c:v>
                </c:pt>
                <c:pt idx="16">
                  <c:v>0.99196514527980351</c:v>
                </c:pt>
                <c:pt idx="17">
                  <c:v>0.99071113959110613</c:v>
                </c:pt>
                <c:pt idx="18">
                  <c:v>0.98955780328274967</c:v>
                </c:pt>
                <c:pt idx="19">
                  <c:v>0.9888524508346298</c:v>
                </c:pt>
                <c:pt idx="20">
                  <c:v>0.98819019394957563</c:v>
                </c:pt>
                <c:pt idx="21">
                  <c:v>0.98746529829726626</c:v>
                </c:pt>
                <c:pt idx="22">
                  <c:v>0.98633147252985909</c:v>
                </c:pt>
                <c:pt idx="23">
                  <c:v>0.98494575012817864</c:v>
                </c:pt>
                <c:pt idx="24">
                  <c:v>0.95148789775025133</c:v>
                </c:pt>
                <c:pt idx="25">
                  <c:v>0.95068285163716038</c:v>
                </c:pt>
                <c:pt idx="26">
                  <c:v>0.95007519587939693</c:v>
                </c:pt>
                <c:pt idx="27">
                  <c:v>0.94927014615149063</c:v>
                </c:pt>
                <c:pt idx="28">
                  <c:v>0.94902450880484779</c:v>
                </c:pt>
                <c:pt idx="29">
                  <c:v>0.94821710329827114</c:v>
                </c:pt>
                <c:pt idx="30">
                  <c:v>0.94761184847269753</c:v>
                </c:pt>
                <c:pt idx="31">
                  <c:v>0.94680450454501563</c:v>
                </c:pt>
                <c:pt idx="32">
                  <c:v>0.94388457599383846</c:v>
                </c:pt>
                <c:pt idx="33">
                  <c:v>0.94384225616070649</c:v>
                </c:pt>
                <c:pt idx="34">
                  <c:v>0.94308022499733823</c:v>
                </c:pt>
                <c:pt idx="35">
                  <c:v>0.94243049431333614</c:v>
                </c:pt>
                <c:pt idx="36">
                  <c:v>0.94142301091892977</c:v>
                </c:pt>
                <c:pt idx="37">
                  <c:v>0.94136098867273799</c:v>
                </c:pt>
                <c:pt idx="38">
                  <c:v>0.9406165602242762</c:v>
                </c:pt>
                <c:pt idx="39">
                  <c:v>0.94056862163064292</c:v>
                </c:pt>
                <c:pt idx="40">
                  <c:v>0.93994967051062128</c:v>
                </c:pt>
                <c:pt idx="41">
                  <c:v>0.93976418763510128</c:v>
                </c:pt>
                <c:pt idx="42">
                  <c:v>0.93888331812396608</c:v>
                </c:pt>
                <c:pt idx="43">
                  <c:v>0.93810696827104045</c:v>
                </c:pt>
                <c:pt idx="44">
                  <c:v>0.93730055619756847</c:v>
                </c:pt>
                <c:pt idx="45">
                  <c:v>0.93641332778417707</c:v>
                </c:pt>
                <c:pt idx="46">
                  <c:v>0.93624946920641017</c:v>
                </c:pt>
                <c:pt idx="47">
                  <c:v>0.93556738745330292</c:v>
                </c:pt>
                <c:pt idx="48">
                  <c:v>0.93443261883914863</c:v>
                </c:pt>
                <c:pt idx="49">
                  <c:v>0.93377157011145295</c:v>
                </c:pt>
                <c:pt idx="50">
                  <c:v>0.93309775716900434</c:v>
                </c:pt>
                <c:pt idx="51">
                  <c:v>0.93293457238608002</c:v>
                </c:pt>
                <c:pt idx="52">
                  <c:v>0.9319543857705388</c:v>
                </c:pt>
                <c:pt idx="53">
                  <c:v>0.93111780584654535</c:v>
                </c:pt>
                <c:pt idx="54">
                  <c:v>0.9304573898157612</c:v>
                </c:pt>
                <c:pt idx="55">
                  <c:v>0.92864028563013268</c:v>
                </c:pt>
                <c:pt idx="56">
                  <c:v>0.927254392237159</c:v>
                </c:pt>
                <c:pt idx="57">
                  <c:v>0.92476654025781668</c:v>
                </c:pt>
                <c:pt idx="58">
                  <c:v>0.92394290069410112</c:v>
                </c:pt>
                <c:pt idx="59">
                  <c:v>0.92145604419476901</c:v>
                </c:pt>
                <c:pt idx="60">
                  <c:v>0.89537358372520393</c:v>
                </c:pt>
                <c:pt idx="61">
                  <c:v>0.89456893505877477</c:v>
                </c:pt>
                <c:pt idx="62">
                  <c:v>0.89396091588318827</c:v>
                </c:pt>
                <c:pt idx="63">
                  <c:v>0.89315625320206593</c:v>
                </c:pt>
                <c:pt idx="64">
                  <c:v>0.89291208223349783</c:v>
                </c:pt>
                <c:pt idx="65">
                  <c:v>0.89210633667824413</c:v>
                </c:pt>
                <c:pt idx="66">
                  <c:v>0.89149939399859324</c:v>
                </c:pt>
                <c:pt idx="67">
                  <c:v>0.89069365068204476</c:v>
                </c:pt>
                <c:pt idx="68">
                  <c:v>0.88775124037423769</c:v>
                </c:pt>
                <c:pt idx="69">
                  <c:v>0.88633869926267483</c:v>
                </c:pt>
                <c:pt idx="70">
                  <c:v>0.88528051006085806</c:v>
                </c:pt>
                <c:pt idx="71">
                  <c:v>0.88387061551908908</c:v>
                </c:pt>
                <c:pt idx="72">
                  <c:v>0.88386807418883562</c:v>
                </c:pt>
                <c:pt idx="73">
                  <c:v>0.88245795035587205</c:v>
                </c:pt>
                <c:pt idx="74">
                  <c:v>0.88140382966645447</c:v>
                </c:pt>
                <c:pt idx="75">
                  <c:v>0.88055459994011553</c:v>
                </c:pt>
                <c:pt idx="76">
                  <c:v>0.87999121468537767</c:v>
                </c:pt>
                <c:pt idx="77">
                  <c:v>0.87943041874854888</c:v>
                </c:pt>
                <c:pt idx="78">
                  <c:v>0.87914193431150556</c:v>
                </c:pt>
                <c:pt idx="79">
                  <c:v>0.8780879039922137</c:v>
                </c:pt>
                <c:pt idx="80">
                  <c:v>0.87801791261019424</c:v>
                </c:pt>
                <c:pt idx="81">
                  <c:v>0.87695906244504374</c:v>
                </c:pt>
                <c:pt idx="82">
                  <c:v>0.87667528550826457</c:v>
                </c:pt>
                <c:pt idx="83">
                  <c:v>0.87611469633733741</c:v>
                </c:pt>
                <c:pt idx="84">
                  <c:v>0.87554666170003059</c:v>
                </c:pt>
                <c:pt idx="85">
                  <c:v>0.87470218072484507</c:v>
                </c:pt>
                <c:pt idx="86">
                  <c:v>0.87364356059094295</c:v>
                </c:pt>
                <c:pt idx="87">
                  <c:v>0.87228539515206283</c:v>
                </c:pt>
                <c:pt idx="88">
                  <c:v>0.87223114479235064</c:v>
                </c:pt>
                <c:pt idx="89">
                  <c:v>0.87087339840496125</c:v>
                </c:pt>
                <c:pt idx="90">
                  <c:v>0.86980796814133554</c:v>
                </c:pt>
                <c:pt idx="91">
                  <c:v>0.86897074474122094</c:v>
                </c:pt>
                <c:pt idx="92">
                  <c:v>0.86839613977056673</c:v>
                </c:pt>
                <c:pt idx="93">
                  <c:v>0.86755871283819275</c:v>
                </c:pt>
                <c:pt idx="94">
                  <c:v>0.86649368847985619</c:v>
                </c:pt>
                <c:pt idx="95">
                  <c:v>0.86508181711497101</c:v>
                </c:pt>
                <c:pt idx="96">
                  <c:v>0.83536091227347598</c:v>
                </c:pt>
                <c:pt idx="97">
                  <c:v>0.8339482443691274</c:v>
                </c:pt>
                <c:pt idx="98">
                  <c:v>0.83289550925466849</c:v>
                </c:pt>
                <c:pt idx="99">
                  <c:v>0.83148285666600896</c:v>
                </c:pt>
                <c:pt idx="100">
                  <c:v>0.83092499654213825</c:v>
                </c:pt>
                <c:pt idx="101">
                  <c:v>0.82951238629490764</c:v>
                </c:pt>
                <c:pt idx="102">
                  <c:v>0.82845642972958711</c:v>
                </c:pt>
                <c:pt idx="103">
                  <c:v>0.82704386598664481</c:v>
                </c:pt>
                <c:pt idx="104">
                  <c:v>0.82379339685371333</c:v>
                </c:pt>
                <c:pt idx="105">
                  <c:v>0.82238102561757032</c:v>
                </c:pt>
                <c:pt idx="106">
                  <c:v>0.82132045157512445</c:v>
                </c:pt>
                <c:pt idx="107">
                  <c:v>0.81990816668142219</c:v>
                </c:pt>
                <c:pt idx="108">
                  <c:v>0.80684151453929231</c:v>
                </c:pt>
                <c:pt idx="109">
                  <c:v>0.80599917993278414</c:v>
                </c:pt>
                <c:pt idx="110">
                  <c:v>0.80542887112902695</c:v>
                </c:pt>
                <c:pt idx="111">
                  <c:v>0.80458654621702075</c:v>
                </c:pt>
                <c:pt idx="112">
                  <c:v>0.80437446515965161</c:v>
                </c:pt>
                <c:pt idx="113">
                  <c:v>0.80353163973207642</c:v>
                </c:pt>
                <c:pt idx="114">
                  <c:v>0.80352553677398275</c:v>
                </c:pt>
                <c:pt idx="115">
                  <c:v>0.80296184623403632</c:v>
                </c:pt>
                <c:pt idx="116">
                  <c:v>0.80268321686931798</c:v>
                </c:pt>
                <c:pt idx="117">
                  <c:v>0.80211903494135672</c:v>
                </c:pt>
                <c:pt idx="118">
                  <c:v>0.80211289329459501</c:v>
                </c:pt>
                <c:pt idx="119">
                  <c:v>0.8012705825864771</c:v>
                </c:pt>
                <c:pt idx="120">
                  <c:v>0.8010585302900517</c:v>
                </c:pt>
                <c:pt idx="121">
                  <c:v>0.8002157301145808</c:v>
                </c:pt>
                <c:pt idx="122">
                  <c:v>0.79964591008087005</c:v>
                </c:pt>
                <c:pt idx="123">
                  <c:v>0.79887240064983522</c:v>
                </c:pt>
                <c:pt idx="124">
                  <c:v>0.79880312341464887</c:v>
                </c:pt>
                <c:pt idx="125">
                  <c:v>0.79745992683060507</c:v>
                </c:pt>
                <c:pt idx="126">
                  <c:v>0.79640108289309919</c:v>
                </c:pt>
                <c:pt idx="127">
                  <c:v>0.79555674691081368</c:v>
                </c:pt>
                <c:pt idx="128">
                  <c:v>0.79498867090812164</c:v>
                </c:pt>
                <c:pt idx="129">
                  <c:v>0.79414426611175859</c:v>
                </c:pt>
                <c:pt idx="130">
                  <c:v>0.79308556097205163</c:v>
                </c:pt>
                <c:pt idx="131">
                  <c:v>0.79167313980455278</c:v>
                </c:pt>
                <c:pt idx="132">
                  <c:v>0.75833289196783826</c:v>
                </c:pt>
                <c:pt idx="133">
                  <c:v>0.75749084621857943</c:v>
                </c:pt>
                <c:pt idx="134">
                  <c:v>0.75692025103547234</c:v>
                </c:pt>
                <c:pt idx="135">
                  <c:v>0.75607820785998314</c:v>
                </c:pt>
                <c:pt idx="136">
                  <c:v>0.75586656863357282</c:v>
                </c:pt>
                <c:pt idx="137">
                  <c:v>0.75502415701189796</c:v>
                </c:pt>
                <c:pt idx="138">
                  <c:v>0.75445393560277152</c:v>
                </c:pt>
                <c:pt idx="139">
                  <c:v>0.75361152963488587</c:v>
                </c:pt>
                <c:pt idx="140">
                  <c:v>0.75036871302519181</c:v>
                </c:pt>
                <c:pt idx="141">
                  <c:v>0.74895615078719302</c:v>
                </c:pt>
                <c:pt idx="142">
                  <c:v>0.7478991860782721</c:v>
                </c:pt>
                <c:pt idx="143">
                  <c:v>0.74648665841363859</c:v>
                </c:pt>
                <c:pt idx="144">
                  <c:v>0.66342990696701476</c:v>
                </c:pt>
                <c:pt idx="145">
                  <c:v>0.66201739701271822</c:v>
                </c:pt>
                <c:pt idx="146">
                  <c:v>0.66095981398760584</c:v>
                </c:pt>
                <c:pt idx="147">
                  <c:v>0.66011418478648798</c:v>
                </c:pt>
                <c:pt idx="148">
                  <c:v>0.65954733336810734</c:v>
                </c:pt>
                <c:pt idx="149">
                  <c:v>0.65887883576940731</c:v>
                </c:pt>
                <c:pt idx="150">
                  <c:v>0.65870167119451573</c:v>
                </c:pt>
                <c:pt idx="151">
                  <c:v>0.65764415562063738</c:v>
                </c:pt>
                <c:pt idx="152">
                  <c:v>0.65746640489854358</c:v>
                </c:pt>
                <c:pt idx="153">
                  <c:v>0.65640796706111826</c:v>
                </c:pt>
                <c:pt idx="154">
                  <c:v>0.65623167052111286</c:v>
                </c:pt>
                <c:pt idx="155">
                  <c:v>0.65556328391595031</c:v>
                </c:pt>
                <c:pt idx="156">
                  <c:v>0.65499557358184846</c:v>
                </c:pt>
                <c:pt idx="157">
                  <c:v>0.65415084727788164</c:v>
                </c:pt>
                <c:pt idx="158">
                  <c:v>0.6530924983260713</c:v>
                </c:pt>
                <c:pt idx="159">
                  <c:v>0.65168009816311079</c:v>
                </c:pt>
                <c:pt idx="160">
                  <c:v>0.65085077172786188</c:v>
                </c:pt>
                <c:pt idx="161">
                  <c:v>0.64943852863294604</c:v>
                </c:pt>
                <c:pt idx="162">
                  <c:v>0.64837878218285627</c:v>
                </c:pt>
                <c:pt idx="163">
                  <c:v>0.64753563581716878</c:v>
                </c:pt>
                <c:pt idx="164">
                  <c:v>0.64696658953546604</c:v>
                </c:pt>
                <c:pt idx="165">
                  <c:v>0.64693941902482055</c:v>
                </c:pt>
                <c:pt idx="166">
                  <c:v>0.64612338275993308</c:v>
                </c:pt>
                <c:pt idx="167">
                  <c:v>0.64552682715157261</c:v>
                </c:pt>
                <c:pt idx="168">
                  <c:v>0.64506376072801253</c:v>
                </c:pt>
                <c:pt idx="169">
                  <c:v>0.64447082491350216</c:v>
                </c:pt>
                <c:pt idx="170">
                  <c:v>0.64365155711055599</c:v>
                </c:pt>
                <c:pt idx="171">
                  <c:v>0.64362353209349321</c:v>
                </c:pt>
                <c:pt idx="172">
                  <c:v>0.643058245303473</c:v>
                </c:pt>
                <c:pt idx="173">
                  <c:v>0.6424272444260497</c:v>
                </c:pt>
                <c:pt idx="174">
                  <c:v>0.64221093973471</c:v>
                </c:pt>
                <c:pt idx="175">
                  <c:v>0.64115496199220323</c:v>
                </c:pt>
                <c:pt idx="176">
                  <c:v>0.64101468820886309</c:v>
                </c:pt>
                <c:pt idx="177">
                  <c:v>0.63995786858801307</c:v>
                </c:pt>
                <c:pt idx="178">
                  <c:v>0.63974238127608385</c:v>
                </c:pt>
                <c:pt idx="179">
                  <c:v>0.63911142730373527</c:v>
                </c:pt>
                <c:pt idx="180">
                  <c:v>0.63854533278693226</c:v>
                </c:pt>
                <c:pt idx="181">
                  <c:v>0.63769886905359208</c:v>
                </c:pt>
                <c:pt idx="182">
                  <c:v>0.63664209497981494</c:v>
                </c:pt>
                <c:pt idx="183">
                  <c:v>0.63522955644471069</c:v>
                </c:pt>
                <c:pt idx="184">
                  <c:v>0.63470302212508112</c:v>
                </c:pt>
                <c:pt idx="185">
                  <c:v>0.63329057274664369</c:v>
                </c:pt>
                <c:pt idx="186">
                  <c:v>0.63223253422579573</c:v>
                </c:pt>
                <c:pt idx="187">
                  <c:v>0.63138743393328789</c:v>
                </c:pt>
                <c:pt idx="188">
                  <c:v>0.63082011821989326</c:v>
                </c:pt>
                <c:pt idx="189">
                  <c:v>0.6299749794377838</c:v>
                </c:pt>
                <c:pt idx="190">
                  <c:v>0.62891702058904331</c:v>
                </c:pt>
                <c:pt idx="191">
                  <c:v>0.62750459866209884</c:v>
                </c:pt>
                <c:pt idx="192">
                  <c:v>0.61852439007724325</c:v>
                </c:pt>
                <c:pt idx="193">
                  <c:v>0.61761089804112357</c:v>
                </c:pt>
                <c:pt idx="194">
                  <c:v>0.61711180556745671</c:v>
                </c:pt>
                <c:pt idx="195">
                  <c:v>0.61605563140165942</c:v>
                </c:pt>
                <c:pt idx="196">
                  <c:v>0.61514201300731386</c:v>
                </c:pt>
                <c:pt idx="197">
                  <c:v>0.61104388085288608</c:v>
                </c:pt>
                <c:pt idx="198">
                  <c:v>0.60988901758187819</c:v>
                </c:pt>
                <c:pt idx="199">
                  <c:v>0.60896440473383517</c:v>
                </c:pt>
                <c:pt idx="200">
                  <c:v>0.60741921249609376</c:v>
                </c:pt>
                <c:pt idx="201">
                  <c:v>0.60732619184568681</c:v>
                </c:pt>
                <c:pt idx="202">
                  <c:v>0.60649467456382089</c:v>
                </c:pt>
                <c:pt idx="203">
                  <c:v>0.60591362289746931</c:v>
                </c:pt>
                <c:pt idx="204">
                  <c:v>0.60485712558425564</c:v>
                </c:pt>
                <c:pt idx="205">
                  <c:v>0.6040103489012405</c:v>
                </c:pt>
                <c:pt idx="206">
                  <c:v>0.60344457127562956</c:v>
                </c:pt>
                <c:pt idx="207">
                  <c:v>0.6027778920343605</c:v>
                </c:pt>
                <c:pt idx="208">
                  <c:v>0.60259777857746721</c:v>
                </c:pt>
                <c:pt idx="209">
                  <c:v>0.60154131377536346</c:v>
                </c:pt>
                <c:pt idx="210">
                  <c:v>0.60136536482956815</c:v>
                </c:pt>
                <c:pt idx="211">
                  <c:v>0.60094211732590086</c:v>
                </c:pt>
                <c:pt idx="212">
                  <c:v>0.60030833558831187</c:v>
                </c:pt>
                <c:pt idx="213">
                  <c:v>0.60012875749057948</c:v>
                </c:pt>
                <c:pt idx="214">
                  <c:v>0.59946213750954735</c:v>
                </c:pt>
                <c:pt idx="215">
                  <c:v>0.59889583017543935</c:v>
                </c:pt>
                <c:pt idx="216">
                  <c:v>0.59847169875293771</c:v>
                </c:pt>
                <c:pt idx="217">
                  <c:v>0.59843292976993789</c:v>
                </c:pt>
                <c:pt idx="218">
                  <c:v>0.59804960743495816</c:v>
                </c:pt>
                <c:pt idx="219">
                  <c:v>0.59702033614531458</c:v>
                </c:pt>
                <c:pt idx="220">
                  <c:v>0.5969926293337835</c:v>
                </c:pt>
                <c:pt idx="221">
                  <c:v>0.59596465082079031</c:v>
                </c:pt>
                <c:pt idx="222">
                  <c:v>0.59558012040698016</c:v>
                </c:pt>
                <c:pt idx="223">
                  <c:v>0.59475644233669722</c:v>
                </c:pt>
                <c:pt idx="224">
                  <c:v>0.59455205994661564</c:v>
                </c:pt>
                <c:pt idx="225">
                  <c:v>0.59392170403080913</c:v>
                </c:pt>
                <c:pt idx="226">
                  <c:v>0.59334403170877492</c:v>
                </c:pt>
                <c:pt idx="227">
                  <c:v>0.59250912210015028</c:v>
                </c:pt>
                <c:pt idx="228">
                  <c:v>0.59228623463114349</c:v>
                </c:pt>
                <c:pt idx="229">
                  <c:v>0.59145290136026718</c:v>
                </c:pt>
                <c:pt idx="230">
                  <c:v>0.5914409465075614</c:v>
                </c:pt>
                <c:pt idx="231">
                  <c:v>0.59087385778624413</c:v>
                </c:pt>
                <c:pt idx="232">
                  <c:v>0.59004032942225249</c:v>
                </c:pt>
                <c:pt idx="233">
                  <c:v>0.59002853012645406</c:v>
                </c:pt>
                <c:pt idx="234">
                  <c:v>0.58897081583190769</c:v>
                </c:pt>
                <c:pt idx="235">
                  <c:v>0.58755843253918993</c:v>
                </c:pt>
                <c:pt idx="236">
                  <c:v>0.58620056355626105</c:v>
                </c:pt>
                <c:pt idx="237">
                  <c:v>0.58478804256130179</c:v>
                </c:pt>
                <c:pt idx="238">
                  <c:v>0.58373106388420859</c:v>
                </c:pt>
                <c:pt idx="239">
                  <c:v>0.58231856470264154</c:v>
                </c:pt>
                <c:pt idx="240">
                  <c:v>0.55882035963491861</c:v>
                </c:pt>
                <c:pt idx="241">
                  <c:v>0.55740777512573914</c:v>
                </c:pt>
                <c:pt idx="242">
                  <c:v>0.5563516730607746</c:v>
                </c:pt>
                <c:pt idx="243">
                  <c:v>0.55493909391841911</c:v>
                </c:pt>
                <c:pt idx="244">
                  <c:v>0.5542731793893293</c:v>
                </c:pt>
                <c:pt idx="245">
                  <c:v>0.55286061330826552</c:v>
                </c:pt>
                <c:pt idx="246">
                  <c:v>0.55180423469297302</c:v>
                </c:pt>
                <c:pt idx="247">
                  <c:v>0.55039168067427768</c:v>
                </c:pt>
                <c:pt idx="248">
                  <c:v>0.54730469582279306</c:v>
                </c:pt>
                <c:pt idx="249">
                  <c:v>0.54635598394821971</c:v>
                </c:pt>
                <c:pt idx="250">
                  <c:v>0.54625510563533741</c:v>
                </c:pt>
                <c:pt idx="251">
                  <c:v>0.54589212525367237</c:v>
                </c:pt>
                <c:pt idx="252">
                  <c:v>0.54494341854874362</c:v>
                </c:pt>
                <c:pt idx="253">
                  <c:v>0.54484261247282439</c:v>
                </c:pt>
                <c:pt idx="254">
                  <c:v>0.54483581735810938</c:v>
                </c:pt>
                <c:pt idx="255">
                  <c:v>0.5439888514220127</c:v>
                </c:pt>
                <c:pt idx="256">
                  <c:v>0.54388706817701626</c:v>
                </c:pt>
                <c:pt idx="257">
                  <c:v>0.54378590354340983</c:v>
                </c:pt>
                <c:pt idx="258">
                  <c:v>0.54342325735502106</c:v>
                </c:pt>
                <c:pt idx="259">
                  <c:v>0.54304015079424006</c:v>
                </c:pt>
                <c:pt idx="260">
                  <c:v>0.54257627962864907</c:v>
                </c:pt>
                <c:pt idx="261">
                  <c:v>0.54247451471826735</c:v>
                </c:pt>
                <c:pt idx="262">
                  <c:v>0.54237343396537829</c:v>
                </c:pt>
                <c:pt idx="263">
                  <c:v>0.54162758390750398</c:v>
                </c:pt>
                <c:pt idx="264">
                  <c:v>0.54151999640045545</c:v>
                </c:pt>
                <c:pt idx="265">
                  <c:v>0.54057126176213388</c:v>
                </c:pt>
                <c:pt idx="266">
                  <c:v>0.54010743465087141</c:v>
                </c:pt>
                <c:pt idx="267">
                  <c:v>0.53915870629100426</c:v>
                </c:pt>
                <c:pt idx="268">
                  <c:v>0.53833817156387254</c:v>
                </c:pt>
                <c:pt idx="269">
                  <c:v>0.53692567836823424</c:v>
                </c:pt>
                <c:pt idx="270">
                  <c:v>0.53586908008685619</c:v>
                </c:pt>
                <c:pt idx="271">
                  <c:v>0.53502250171160837</c:v>
                </c:pt>
                <c:pt idx="272">
                  <c:v>0.53445661029862734</c:v>
                </c:pt>
                <c:pt idx="273">
                  <c:v>0.5336100047532979</c:v>
                </c:pt>
                <c:pt idx="274">
                  <c:v>0.53255346447975282</c:v>
                </c:pt>
                <c:pt idx="275">
                  <c:v>0.5311409903940385</c:v>
                </c:pt>
                <c:pt idx="276">
                  <c:v>0.49879885258585061</c:v>
                </c:pt>
                <c:pt idx="277">
                  <c:v>0.49785024932425725</c:v>
                </c:pt>
                <c:pt idx="278">
                  <c:v>0.49738626933564234</c:v>
                </c:pt>
                <c:pt idx="279">
                  <c:v>0.49643766689201257</c:v>
                </c:pt>
                <c:pt idx="280">
                  <c:v>0.4963302020251989</c:v>
                </c:pt>
                <c:pt idx="281">
                  <c:v>0.49538160728789976</c:v>
                </c:pt>
                <c:pt idx="282">
                  <c:v>0.4949176208834849</c:v>
                </c:pt>
                <c:pt idx="283">
                  <c:v>0.49396902832485434</c:v>
                </c:pt>
                <c:pt idx="284">
                  <c:v>0.48983431049311299</c:v>
                </c:pt>
                <c:pt idx="285">
                  <c:v>0.48842176332217246</c:v>
                </c:pt>
                <c:pt idx="286">
                  <c:v>0.4873658783085511</c:v>
                </c:pt>
                <c:pt idx="287">
                  <c:v>0.48595334615791008</c:v>
                </c:pt>
                <c:pt idx="288">
                  <c:v>0.47027588813441557</c:v>
                </c:pt>
                <c:pt idx="289">
                  <c:v>0.46886330414531879</c:v>
                </c:pt>
                <c:pt idx="290">
                  <c:v>0.46780735977462634</c:v>
                </c:pt>
                <c:pt idx="291">
                  <c:v>0.46696001764454736</c:v>
                </c:pt>
                <c:pt idx="292">
                  <c:v>0.46639477825859588</c:v>
                </c:pt>
                <c:pt idx="293">
                  <c:v>0.46569433726765175</c:v>
                </c:pt>
                <c:pt idx="294">
                  <c:v>0.46554743322832109</c:v>
                </c:pt>
                <c:pt idx="295">
                  <c:v>0.46449149585669292</c:v>
                </c:pt>
                <c:pt idx="296">
                  <c:v>0.4642817650086844</c:v>
                </c:pt>
                <c:pt idx="297">
                  <c:v>0.46322605569024783</c:v>
                </c:pt>
                <c:pt idx="298">
                  <c:v>0.46307891342971669</c:v>
                </c:pt>
                <c:pt idx="299">
                  <c:v>0.46237849690609339</c:v>
                </c:pt>
                <c:pt idx="300">
                  <c:v>0.46181349264761873</c:v>
                </c:pt>
                <c:pt idx="301">
                  <c:v>0.46096592306241718</c:v>
                </c:pt>
                <c:pt idx="302">
                  <c:v>0.45991023808853571</c:v>
                </c:pt>
                <c:pt idx="303">
                  <c:v>0.4584976730020196</c:v>
                </c:pt>
                <c:pt idx="304">
                  <c:v>0.45738382285382156</c:v>
                </c:pt>
                <c:pt idx="305">
                  <c:v>0.45597131548931147</c:v>
                </c:pt>
                <c:pt idx="306">
                  <c:v>0.45491619958850599</c:v>
                </c:pt>
                <c:pt idx="307">
                  <c:v>0.4540681416768329</c:v>
                </c:pt>
                <c:pt idx="308">
                  <c:v>0.45350371399728212</c:v>
                </c:pt>
                <c:pt idx="309">
                  <c:v>0.45265563080862337</c:v>
                </c:pt>
                <c:pt idx="310">
                  <c:v>0.45160057132006692</c:v>
                </c:pt>
                <c:pt idx="311">
                  <c:v>0.45018808183358383</c:v>
                </c:pt>
                <c:pt idx="312">
                  <c:v>0.42176980587629403</c:v>
                </c:pt>
                <c:pt idx="313">
                  <c:v>0.42035722396826164</c:v>
                </c:pt>
                <c:pt idx="314">
                  <c:v>0.4193011971032467</c:v>
                </c:pt>
                <c:pt idx="315">
                  <c:v>0.41867803145538285</c:v>
                </c:pt>
                <c:pt idx="316">
                  <c:v>0.41788860920879645</c:v>
                </c:pt>
                <c:pt idx="317">
                  <c:v>0.41718825053930153</c:v>
                </c:pt>
                <c:pt idx="318">
                  <c:v>0.41577565972535357</c:v>
                </c:pt>
                <c:pt idx="319">
                  <c:v>0.4153623747791626</c:v>
                </c:pt>
                <c:pt idx="320">
                  <c:v>0.41472012242636691</c:v>
                </c:pt>
                <c:pt idx="321">
                  <c:v>0.41444841359138446</c:v>
                </c:pt>
                <c:pt idx="322">
                  <c:v>0.41366558364873385</c:v>
                </c:pt>
                <c:pt idx="323">
                  <c:v>0.41330753286086525</c:v>
                </c:pt>
                <c:pt idx="324">
                  <c:v>0.4126088384423392</c:v>
                </c:pt>
                <c:pt idx="325">
                  <c:v>0.41119629126033747</c:v>
                </c:pt>
                <c:pt idx="326">
                  <c:v>0.41052999389230183</c:v>
                </c:pt>
                <c:pt idx="327">
                  <c:v>0.4103498331225599</c:v>
                </c:pt>
                <c:pt idx="328">
                  <c:v>0.40929304479775319</c:v>
                </c:pt>
                <c:pt idx="329">
                  <c:v>0.40911742560627085</c:v>
                </c:pt>
                <c:pt idx="330">
                  <c:v>0.40887925193167379</c:v>
                </c:pt>
                <c:pt idx="331">
                  <c:v>0.40806114209302008</c:v>
                </c:pt>
                <c:pt idx="332">
                  <c:v>0.40788049990696396</c:v>
                </c:pt>
                <c:pt idx="333">
                  <c:v>0.40746669216082559</c:v>
                </c:pt>
                <c:pt idx="334">
                  <c:v>0.40672645740700836</c:v>
                </c:pt>
                <c:pt idx="335">
                  <c:v>0.40664856291771223</c:v>
                </c:pt>
                <c:pt idx="336">
                  <c:v>0.40641222324263043</c:v>
                </c:pt>
                <c:pt idx="337">
                  <c:v>0.40580158844855074</c:v>
                </c:pt>
                <c:pt idx="338">
                  <c:v>0.40499967853501206</c:v>
                </c:pt>
                <c:pt idx="339">
                  <c:v>0.40474528011460326</c:v>
                </c:pt>
                <c:pt idx="340">
                  <c:v>0.40333270182615655</c:v>
                </c:pt>
                <c:pt idx="341">
                  <c:v>0.40251441987444536</c:v>
                </c:pt>
                <c:pt idx="342">
                  <c:v>0.40110182636038044</c:v>
                </c:pt>
                <c:pt idx="343">
                  <c:v>0.40004652657724954</c:v>
                </c:pt>
                <c:pt idx="344">
                  <c:v>0.39863393517449197</c:v>
                </c:pt>
                <c:pt idx="345">
                  <c:v>0.39778594121743155</c:v>
                </c:pt>
                <c:pt idx="346">
                  <c:v>0.39673065011770997</c:v>
                </c:pt>
                <c:pt idx="347">
                  <c:v>0.395318057438315</c:v>
                </c:pt>
                <c:pt idx="348">
                  <c:v>0.37017704956469377</c:v>
                </c:pt>
                <c:pt idx="349">
                  <c:v>0.36926259006704287</c:v>
                </c:pt>
                <c:pt idx="350">
                  <c:v>0.36876465295545208</c:v>
                </c:pt>
                <c:pt idx="351">
                  <c:v>0.36785017563665057</c:v>
                </c:pt>
                <c:pt idx="352">
                  <c:v>0.36770647323867373</c:v>
                </c:pt>
                <c:pt idx="353">
                  <c:v>0.36679212526638749</c:v>
                </c:pt>
                <c:pt idx="354">
                  <c:v>0.36629404166683011</c:v>
                </c:pt>
                <c:pt idx="355">
                  <c:v>0.36537967733090781</c:v>
                </c:pt>
                <c:pt idx="356">
                  <c:v>0.36153732680015022</c:v>
                </c:pt>
                <c:pt idx="357">
                  <c:v>0.36012479198649899</c:v>
                </c:pt>
                <c:pt idx="358">
                  <c:v>0.35906795813043474</c:v>
                </c:pt>
                <c:pt idx="359">
                  <c:v>0.35897683796278484</c:v>
                </c:pt>
                <c:pt idx="360">
                  <c:v>0.35765540275561791</c:v>
                </c:pt>
                <c:pt idx="361">
                  <c:v>0.35756440055490019</c:v>
                </c:pt>
                <c:pt idx="362">
                  <c:v>0.35650645884673821</c:v>
                </c:pt>
                <c:pt idx="363">
                  <c:v>0.35566128222631271</c:v>
                </c:pt>
                <c:pt idx="364">
                  <c:v>0.35509398917095214</c:v>
                </c:pt>
                <c:pt idx="365">
                  <c:v>0.35442618950542037</c:v>
                </c:pt>
                <c:pt idx="366">
                  <c:v>0.3542488504707495</c:v>
                </c:pt>
                <c:pt idx="367">
                  <c:v>0.35319083056825085</c:v>
                </c:pt>
                <c:pt idx="368">
                  <c:v>0.35301367799956579</c:v>
                </c:pt>
                <c:pt idx="369">
                  <c:v>0.3519565109630472</c:v>
                </c:pt>
                <c:pt idx="370">
                  <c:v>0.35177836570434728</c:v>
                </c:pt>
                <c:pt idx="371">
                  <c:v>0.3511104709457285</c:v>
                </c:pt>
                <c:pt idx="372">
                  <c:v>0.3505439750103036</c:v>
                </c:pt>
                <c:pt idx="373">
                  <c:v>0.34969796308402074</c:v>
                </c:pt>
                <c:pt idx="374">
                  <c:v>0.34864073869380657</c:v>
                </c:pt>
                <c:pt idx="375">
                  <c:v>0.34722820561391049</c:v>
                </c:pt>
                <c:pt idx="376">
                  <c:v>0.34640791323964654</c:v>
                </c:pt>
                <c:pt idx="377">
                  <c:v>0.3449953206097508</c:v>
                </c:pt>
                <c:pt idx="378">
                  <c:v>0.34393971749931801</c:v>
                </c:pt>
                <c:pt idx="379">
                  <c:v>0.34309202660622112</c:v>
                </c:pt>
                <c:pt idx="380">
                  <c:v>0.34252711539480096</c:v>
                </c:pt>
                <c:pt idx="381">
                  <c:v>0.3416794345818</c:v>
                </c:pt>
                <c:pt idx="382">
                  <c:v>0.34062381319309615</c:v>
                </c:pt>
                <c:pt idx="383">
                  <c:v>0.33921121108673996</c:v>
                </c:pt>
                <c:pt idx="384">
                  <c:v>0.31047831032133155</c:v>
                </c:pt>
                <c:pt idx="385">
                  <c:v>0.31037335531293736</c:v>
                </c:pt>
                <c:pt idx="386">
                  <c:v>0.30935526734742957</c:v>
                </c:pt>
                <c:pt idx="387">
                  <c:v>0.30906599901890969</c:v>
                </c:pt>
                <c:pt idx="388">
                  <c:v>0.30896074033908388</c:v>
                </c:pt>
                <c:pt idx="389">
                  <c:v>0.30800649833553773</c:v>
                </c:pt>
                <c:pt idx="390">
                  <c:v>0.30794264967709661</c:v>
                </c:pt>
                <c:pt idx="391">
                  <c:v>0.30790623826388552</c:v>
                </c:pt>
                <c:pt idx="392">
                  <c:v>0.30705743247973</c:v>
                </c:pt>
                <c:pt idx="393">
                  <c:v>0.30688844064844478</c:v>
                </c:pt>
                <c:pt idx="394">
                  <c:v>0.30659413873406888</c:v>
                </c:pt>
                <c:pt idx="395">
                  <c:v>0.30649361896590754</c:v>
                </c:pt>
                <c:pt idx="396">
                  <c:v>0.30603934242026065</c:v>
                </c:pt>
                <c:pt idx="397">
                  <c:v>0.3059243120023275</c:v>
                </c:pt>
                <c:pt idx="398">
                  <c:v>0.30564481712011193</c:v>
                </c:pt>
                <c:pt idx="399">
                  <c:v>0.30547582115033173</c:v>
                </c:pt>
                <c:pt idx="400">
                  <c:v>0.30462672406165175</c:v>
                </c:pt>
                <c:pt idx="401">
                  <c:v>0.30459031163536976</c:v>
                </c:pt>
                <c:pt idx="402">
                  <c:v>0.3045118873671484</c:v>
                </c:pt>
                <c:pt idx="403">
                  <c:v>0.30357251793469137</c:v>
                </c:pt>
                <c:pt idx="404">
                  <c:v>0.3034534806167245</c:v>
                </c:pt>
                <c:pt idx="405">
                  <c:v>0.30317769139687539</c:v>
                </c:pt>
                <c:pt idx="406">
                  <c:v>0.30215989723480746</c:v>
                </c:pt>
                <c:pt idx="407">
                  <c:v>0.30204101666714034</c:v>
                </c:pt>
                <c:pt idx="408">
                  <c:v>0.30075840396312309</c:v>
                </c:pt>
                <c:pt idx="409">
                  <c:v>0.29934582047031727</c:v>
                </c:pt>
                <c:pt idx="410">
                  <c:v>0.29895685238394293</c:v>
                </c:pt>
                <c:pt idx="411">
                  <c:v>0.29829429751104791</c:v>
                </c:pt>
                <c:pt idx="412">
                  <c:v>0.29800694437362868</c:v>
                </c:pt>
                <c:pt idx="413">
                  <c:v>0.29790192949224376</c:v>
                </c:pt>
                <c:pt idx="414">
                  <c:v>0.29754444878669778</c:v>
                </c:pt>
                <c:pt idx="415">
                  <c:v>0.29744259822846669</c:v>
                </c:pt>
                <c:pt idx="416">
                  <c:v>0.29688173520435257</c:v>
                </c:pt>
                <c:pt idx="417">
                  <c:v>0.29659451845610635</c:v>
                </c:pt>
                <c:pt idx="418">
                  <c:v>0.29648936324582892</c:v>
                </c:pt>
                <c:pt idx="419">
                  <c:v>0.2964857716715476</c:v>
                </c:pt>
                <c:pt idx="420">
                  <c:v>0.2960300124726295</c:v>
                </c:pt>
                <c:pt idx="421">
                  <c:v>0.29564136443281042</c:v>
                </c:pt>
                <c:pt idx="422">
                  <c:v>0.29553609231823824</c:v>
                </c:pt>
                <c:pt idx="423">
                  <c:v>0.295433126358638</c:v>
                </c:pt>
                <c:pt idx="424">
                  <c:v>0.29507332580758316</c:v>
                </c:pt>
                <c:pt idx="425">
                  <c:v>0.29497854935707724</c:v>
                </c:pt>
                <c:pt idx="426">
                  <c:v>0.29469140763701712</c:v>
                </c:pt>
                <c:pt idx="427">
                  <c:v>0.29422896814631105</c:v>
                </c:pt>
                <c:pt idx="428">
                  <c:v>0.29412362614932908</c:v>
                </c:pt>
                <c:pt idx="429">
                  <c:v>0.29402053858161575</c:v>
                </c:pt>
                <c:pt idx="430">
                  <c:v>0.29356598469276479</c:v>
                </c:pt>
                <c:pt idx="431">
                  <c:v>0.29327898841455891</c:v>
                </c:pt>
                <c:pt idx="432">
                  <c:v>0.29317018981539955</c:v>
                </c:pt>
                <c:pt idx="433">
                  <c:v>0.29222046653968869</c:v>
                </c:pt>
                <c:pt idx="434">
                  <c:v>0.29175775007570631</c:v>
                </c:pt>
                <c:pt idx="435">
                  <c:v>0.29080800590591105</c:v>
                </c:pt>
                <c:pt idx="436">
                  <c:v>0.28998466911570286</c:v>
                </c:pt>
                <c:pt idx="437">
                  <c:v>0.28857209871150558</c:v>
                </c:pt>
                <c:pt idx="438">
                  <c:v>0.28751597492155312</c:v>
                </c:pt>
                <c:pt idx="439">
                  <c:v>0.28666882637667945</c:v>
                </c:pt>
                <c:pt idx="440">
                  <c:v>0.28610338286307069</c:v>
                </c:pt>
                <c:pt idx="441">
                  <c:v>0.28525625811273098</c:v>
                </c:pt>
                <c:pt idx="442">
                  <c:v>0.28420008798869778</c:v>
                </c:pt>
                <c:pt idx="443">
                  <c:v>0.28278749719129115</c:v>
                </c:pt>
                <c:pt idx="444">
                  <c:v>0.26186607451302429</c:v>
                </c:pt>
                <c:pt idx="445">
                  <c:v>0.26084772424760511</c:v>
                </c:pt>
                <c:pt idx="446">
                  <c:v>0.26045346669816805</c:v>
                </c:pt>
                <c:pt idx="447">
                  <c:v>0.25943510710303819</c:v>
                </c:pt>
                <c:pt idx="448">
                  <c:v>0.25939850198119901</c:v>
                </c:pt>
                <c:pt idx="449">
                  <c:v>0.25838053703940322</c:v>
                </c:pt>
                <c:pt idx="450">
                  <c:v>0.25798587798451189</c:v>
                </c:pt>
                <c:pt idx="451">
                  <c:v>0.25696790694180843</c:v>
                </c:pt>
                <c:pt idx="452">
                  <c:v>0.25225083295481532</c:v>
                </c:pt>
                <c:pt idx="453">
                  <c:v>0.25083821165944725</c:v>
                </c:pt>
                <c:pt idx="454">
                  <c:v>0.25046034283678081</c:v>
                </c:pt>
                <c:pt idx="455">
                  <c:v>0.24978725420088832</c:v>
                </c:pt>
                <c:pt idx="456">
                  <c:v>0.24950941631463261</c:v>
                </c:pt>
                <c:pt idx="457">
                  <c:v>0.24904811020959039</c:v>
                </c:pt>
                <c:pt idx="458">
                  <c:v>0.24837465053843713</c:v>
                </c:pt>
                <c:pt idx="459">
                  <c:v>0.24809714885160788</c:v>
                </c:pt>
                <c:pt idx="460">
                  <c:v>0.24798733240345991</c:v>
                </c:pt>
                <c:pt idx="461">
                  <c:v>0.24703670874793621</c:v>
                </c:pt>
                <c:pt idx="462">
                  <c:v>0.24657503384660764</c:v>
                </c:pt>
                <c:pt idx="463">
                  <c:v>0.24562437780973118</c:v>
                </c:pt>
                <c:pt idx="464">
                  <c:v>0.2414801888089631</c:v>
                </c:pt>
                <c:pt idx="465">
                  <c:v>0.24006768227788564</c:v>
                </c:pt>
                <c:pt idx="466">
                  <c:v>0.23901033557412613</c:v>
                </c:pt>
                <c:pt idx="467">
                  <c:v>0.23759778896704895</c:v>
                </c:pt>
                <c:pt idx="468">
                  <c:v>0.2219356423999238</c:v>
                </c:pt>
                <c:pt idx="469">
                  <c:v>0.22052340595249828</c:v>
                </c:pt>
                <c:pt idx="470">
                  <c:v>0.21946245135903558</c:v>
                </c:pt>
                <c:pt idx="471">
                  <c:v>0.21862051449782846</c:v>
                </c:pt>
                <c:pt idx="472">
                  <c:v>0.21805014081286478</c:v>
                </c:pt>
                <c:pt idx="473">
                  <c:v>0.21734375530870745</c:v>
                </c:pt>
                <c:pt idx="474">
                  <c:v>0.21720829306784037</c:v>
                </c:pt>
                <c:pt idx="475">
                  <c:v>0.21614715803608997</c:v>
                </c:pt>
                <c:pt idx="476">
                  <c:v>0.21593134533731889</c:v>
                </c:pt>
                <c:pt idx="477">
                  <c:v>0.21487247004191443</c:v>
                </c:pt>
                <c:pt idx="478">
                  <c:v>0.21473486010360648</c:v>
                </c:pt>
                <c:pt idx="479">
                  <c:v>0.21402824944859317</c:v>
                </c:pt>
                <c:pt idx="480">
                  <c:v>0.21346000158356412</c:v>
                </c:pt>
                <c:pt idx="481">
                  <c:v>0.21261584872732664</c:v>
                </c:pt>
                <c:pt idx="482">
                  <c:v>0.21155683656013116</c:v>
                </c:pt>
                <c:pt idx="483">
                  <c:v>0.21014437527537194</c:v>
                </c:pt>
                <c:pt idx="484">
                  <c:v>0.20902568395016238</c:v>
                </c:pt>
                <c:pt idx="485">
                  <c:v>0.20761307011691163</c:v>
                </c:pt>
                <c:pt idx="486">
                  <c:v>0.20655843176519953</c:v>
                </c:pt>
                <c:pt idx="487">
                  <c:v>0.20570976033568084</c:v>
                </c:pt>
                <c:pt idx="488">
                  <c:v>0.20514579417101148</c:v>
                </c:pt>
                <c:pt idx="489">
                  <c:v>0.2042971479416815</c:v>
                </c:pt>
                <c:pt idx="490">
                  <c:v>0.20324246448424385</c:v>
                </c:pt>
                <c:pt idx="491">
                  <c:v>0.20182982713934192</c:v>
                </c:pt>
                <c:pt idx="492">
                  <c:v>0.17344841161997379</c:v>
                </c:pt>
                <c:pt idx="493">
                  <c:v>0.17203655141651636</c:v>
                </c:pt>
                <c:pt idx="494">
                  <c:v>0.17097171703371353</c:v>
                </c:pt>
                <c:pt idx="495">
                  <c:v>0.16955973071736424</c:v>
                </c:pt>
                <c:pt idx="496">
                  <c:v>0.16884817329537991</c:v>
                </c:pt>
                <c:pt idx="497">
                  <c:v>0.16743601069820571</c:v>
                </c:pt>
                <c:pt idx="498">
                  <c:v>0.16637398964050398</c:v>
                </c:pt>
                <c:pt idx="499">
                  <c:v>0.16496172204431736</c:v>
                </c:pt>
                <c:pt idx="500">
                  <c:v>0.16051940037552551</c:v>
                </c:pt>
                <c:pt idx="501">
                  <c:v>0.15910684868394842</c:v>
                </c:pt>
                <c:pt idx="502">
                  <c:v>0.15805065661918824</c:v>
                </c:pt>
                <c:pt idx="503">
                  <c:v>0.15663805117176324</c:v>
                </c:pt>
                <c:pt idx="504">
                  <c:v>6.2059233907637151E-2</c:v>
                </c:pt>
                <c:pt idx="505">
                  <c:v>6.1031371022090136E-2</c:v>
                </c:pt>
                <c:pt idx="506">
                  <c:v>6.0648462319346508E-2</c:v>
                </c:pt>
                <c:pt idx="507">
                  <c:v>5.962031311886188E-2</c:v>
                </c:pt>
                <c:pt idx="508">
                  <c:v>5.9575098234841556E-2</c:v>
                </c:pt>
                <c:pt idx="509">
                  <c:v>5.8747457702984951E-2</c:v>
                </c:pt>
                <c:pt idx="510">
                  <c:v>5.8548877360604663E-2</c:v>
                </c:pt>
                <c:pt idx="511">
                  <c:v>5.8163834110980139E-2</c:v>
                </c:pt>
                <c:pt idx="512">
                  <c:v>5.7718935338755523E-2</c:v>
                </c:pt>
                <c:pt idx="513">
                  <c:v>5.7336909163817201E-2</c:v>
                </c:pt>
                <c:pt idx="514">
                  <c:v>5.7137349902754923E-2</c:v>
                </c:pt>
                <c:pt idx="515">
                  <c:v>5.6308070656366442E-2</c:v>
                </c:pt>
                <c:pt idx="516">
                  <c:v>5.6262175899828494E-2</c:v>
                </c:pt>
                <c:pt idx="517">
                  <c:v>5.5235352279066931E-2</c:v>
                </c:pt>
                <c:pt idx="518">
                  <c:v>5.4851084664945073E-2</c:v>
                </c:pt>
                <c:pt idx="519">
                  <c:v>5.3823968402543609E-2</c:v>
                </c:pt>
                <c:pt idx="520">
                  <c:v>5.2388151527304895E-2</c:v>
                </c:pt>
                <c:pt idx="521">
                  <c:v>5.0975491195153246E-2</c:v>
                </c:pt>
                <c:pt idx="522">
                  <c:v>4.9924804120604051E-2</c:v>
                </c:pt>
                <c:pt idx="523">
                  <c:v>4.9072160325180449E-2</c:v>
                </c:pt>
                <c:pt idx="524">
                  <c:v>4.8512102249751554E-2</c:v>
                </c:pt>
                <c:pt idx="525">
                  <c:v>4.7659505448546968E-2</c:v>
                </c:pt>
                <c:pt idx="526">
                  <c:v>4.6608784296224379E-2</c:v>
                </c:pt>
                <c:pt idx="527">
                  <c:v>4.519608268067233E-2</c:v>
                </c:pt>
                <c:pt idx="528">
                  <c:v>1.3873987931335284E-2</c:v>
                </c:pt>
                <c:pt idx="529">
                  <c:v>1.2818251229018774E-2</c:v>
                </c:pt>
                <c:pt idx="530">
                  <c:v>1.2508123316182998E-2</c:v>
                </c:pt>
                <c:pt idx="531">
                  <c:v>1.1451563459009075E-2</c:v>
                </c:pt>
                <c:pt idx="532">
                  <c:v>1.1353878870158943E-2</c:v>
                </c:pt>
                <c:pt idx="533">
                  <c:v>1.0297720369436974E-2</c:v>
                </c:pt>
                <c:pt idx="534">
                  <c:v>9.9913103892778059E-3</c:v>
                </c:pt>
                <c:pt idx="535">
                  <c:v>8.9344428386185261E-3</c:v>
                </c:pt>
                <c:pt idx="536">
                  <c:v>3.9146214805412943E-3</c:v>
                </c:pt>
                <c:pt idx="537">
                  <c:v>2.5248673006677837E-3</c:v>
                </c:pt>
                <c:pt idx="538">
                  <c:v>1.4127221659714622E-3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C2-45F1-8568-9162BFCFB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7940824"/>
        <c:axId val="4569029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1C2-45F1-8568-9162BFCFB17A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209881081.79130456</c:v>
                      </c:pt>
                      <c:pt idx="1">
                        <c:v>209881081.79130456</c:v>
                      </c:pt>
                      <c:pt idx="2">
                        <c:v>209961706.40638381</c:v>
                      </c:pt>
                      <c:pt idx="3">
                        <c:v>209961706.40638381</c:v>
                      </c:pt>
                      <c:pt idx="4">
                        <c:v>209903849.49345756</c:v>
                      </c:pt>
                      <c:pt idx="5">
                        <c:v>210069312.86734039</c:v>
                      </c:pt>
                      <c:pt idx="6">
                        <c:v>209903849.49345756</c:v>
                      </c:pt>
                      <c:pt idx="7">
                        <c:v>209984474.10853684</c:v>
                      </c:pt>
                      <c:pt idx="8">
                        <c:v>210069312.86734039</c:v>
                      </c:pt>
                      <c:pt idx="9">
                        <c:v>210149937.48241967</c:v>
                      </c:pt>
                      <c:pt idx="10">
                        <c:v>209984474.10853684</c:v>
                      </c:pt>
                      <c:pt idx="11">
                        <c:v>210149937.48241967</c:v>
                      </c:pt>
                      <c:pt idx="12">
                        <c:v>210092080.56949338</c:v>
                      </c:pt>
                      <c:pt idx="13">
                        <c:v>210092080.56949338</c:v>
                      </c:pt>
                      <c:pt idx="14">
                        <c:v>210172705.18457264</c:v>
                      </c:pt>
                      <c:pt idx="15">
                        <c:v>209881081.79130456</c:v>
                      </c:pt>
                      <c:pt idx="16">
                        <c:v>210172705.18457264</c:v>
                      </c:pt>
                      <c:pt idx="17">
                        <c:v>209961706.40638381</c:v>
                      </c:pt>
                      <c:pt idx="18">
                        <c:v>209903849.49345756</c:v>
                      </c:pt>
                      <c:pt idx="19">
                        <c:v>210069312.86734039</c:v>
                      </c:pt>
                      <c:pt idx="20">
                        <c:v>209984474.10853684</c:v>
                      </c:pt>
                      <c:pt idx="21">
                        <c:v>210149937.48241967</c:v>
                      </c:pt>
                      <c:pt idx="22">
                        <c:v>210092080.56949338</c:v>
                      </c:pt>
                      <c:pt idx="23">
                        <c:v>210172705.18457264</c:v>
                      </c:pt>
                      <c:pt idx="24">
                        <c:v>212670353.78131595</c:v>
                      </c:pt>
                      <c:pt idx="25">
                        <c:v>212670353.78131595</c:v>
                      </c:pt>
                      <c:pt idx="26">
                        <c:v>212750978.39639521</c:v>
                      </c:pt>
                      <c:pt idx="27">
                        <c:v>212750978.39639521</c:v>
                      </c:pt>
                      <c:pt idx="28">
                        <c:v>212693121.48346895</c:v>
                      </c:pt>
                      <c:pt idx="29">
                        <c:v>212693121.48346895</c:v>
                      </c:pt>
                      <c:pt idx="30">
                        <c:v>212773746.0985482</c:v>
                      </c:pt>
                      <c:pt idx="31">
                        <c:v>212773746.0985482</c:v>
                      </c:pt>
                      <c:pt idx="32">
                        <c:v>213139539.8999415</c:v>
                      </c:pt>
                      <c:pt idx="33">
                        <c:v>212670353.78131595</c:v>
                      </c:pt>
                      <c:pt idx="34">
                        <c:v>213139539.8999415</c:v>
                      </c:pt>
                      <c:pt idx="35">
                        <c:v>212750978.39639521</c:v>
                      </c:pt>
                      <c:pt idx="36">
                        <c:v>213162307.6020945</c:v>
                      </c:pt>
                      <c:pt idx="37">
                        <c:v>212693121.48346895</c:v>
                      </c:pt>
                      <c:pt idx="38">
                        <c:v>213162307.6020945</c:v>
                      </c:pt>
                      <c:pt idx="39">
                        <c:v>213327770.9759773</c:v>
                      </c:pt>
                      <c:pt idx="40">
                        <c:v>212773746.0985482</c:v>
                      </c:pt>
                      <c:pt idx="41">
                        <c:v>213327770.9759773</c:v>
                      </c:pt>
                      <c:pt idx="42">
                        <c:v>213220164.51502082</c:v>
                      </c:pt>
                      <c:pt idx="43">
                        <c:v>213350538.67813036</c:v>
                      </c:pt>
                      <c:pt idx="44">
                        <c:v>213350538.67813036</c:v>
                      </c:pt>
                      <c:pt idx="45">
                        <c:v>213242932.21717381</c:v>
                      </c:pt>
                      <c:pt idx="46">
                        <c:v>213139539.8999415</c:v>
                      </c:pt>
                      <c:pt idx="47">
                        <c:v>213408395.59105662</c:v>
                      </c:pt>
                      <c:pt idx="48">
                        <c:v>213220164.51502082</c:v>
                      </c:pt>
                      <c:pt idx="49">
                        <c:v>213162307.6020945</c:v>
                      </c:pt>
                      <c:pt idx="50">
                        <c:v>213431163.29320958</c:v>
                      </c:pt>
                      <c:pt idx="51">
                        <c:v>213327770.9759773</c:v>
                      </c:pt>
                      <c:pt idx="52">
                        <c:v>213242932.21717381</c:v>
                      </c:pt>
                      <c:pt idx="53">
                        <c:v>213408395.59105662</c:v>
                      </c:pt>
                      <c:pt idx="54">
                        <c:v>213350538.67813036</c:v>
                      </c:pt>
                      <c:pt idx="55">
                        <c:v>213431163.29320958</c:v>
                      </c:pt>
                      <c:pt idx="56">
                        <c:v>213220164.51502082</c:v>
                      </c:pt>
                      <c:pt idx="57">
                        <c:v>213242932.21717381</c:v>
                      </c:pt>
                      <c:pt idx="58">
                        <c:v>213408395.59105662</c:v>
                      </c:pt>
                      <c:pt idx="59">
                        <c:v>213431163.29320958</c:v>
                      </c:pt>
                      <c:pt idx="60">
                        <c:v>215928811.88995287</c:v>
                      </c:pt>
                      <c:pt idx="61">
                        <c:v>215928811.88995287</c:v>
                      </c:pt>
                      <c:pt idx="62">
                        <c:v>216009436.50503215</c:v>
                      </c:pt>
                      <c:pt idx="63">
                        <c:v>216009436.50503215</c:v>
                      </c:pt>
                      <c:pt idx="64">
                        <c:v>215951579.5921059</c:v>
                      </c:pt>
                      <c:pt idx="65">
                        <c:v>215951579.5921059</c:v>
                      </c:pt>
                      <c:pt idx="66">
                        <c:v>216032204.20718515</c:v>
                      </c:pt>
                      <c:pt idx="67">
                        <c:v>216032204.20718515</c:v>
                      </c:pt>
                      <c:pt idx="68">
                        <c:v>215928811.88995287</c:v>
                      </c:pt>
                      <c:pt idx="69">
                        <c:v>216009436.50503215</c:v>
                      </c:pt>
                      <c:pt idx="70">
                        <c:v>215951579.5921059</c:v>
                      </c:pt>
                      <c:pt idx="71">
                        <c:v>216336592.53211403</c:v>
                      </c:pt>
                      <c:pt idx="72">
                        <c:v>216032204.20718515</c:v>
                      </c:pt>
                      <c:pt idx="73">
                        <c:v>216417217.14719328</c:v>
                      </c:pt>
                      <c:pt idx="74">
                        <c:v>216359360.23426706</c:v>
                      </c:pt>
                      <c:pt idx="75">
                        <c:v>216524823.60814989</c:v>
                      </c:pt>
                      <c:pt idx="76">
                        <c:v>216439984.84934634</c:v>
                      </c:pt>
                      <c:pt idx="77">
                        <c:v>216336592.53211403</c:v>
                      </c:pt>
                      <c:pt idx="78">
                        <c:v>216605448.22322914</c:v>
                      </c:pt>
                      <c:pt idx="79">
                        <c:v>216547591.31030285</c:v>
                      </c:pt>
                      <c:pt idx="80">
                        <c:v>216417217.14719328</c:v>
                      </c:pt>
                      <c:pt idx="81">
                        <c:v>216359360.23426706</c:v>
                      </c:pt>
                      <c:pt idx="82">
                        <c:v>216628215.92538217</c:v>
                      </c:pt>
                      <c:pt idx="83">
                        <c:v>216524823.60814989</c:v>
                      </c:pt>
                      <c:pt idx="84">
                        <c:v>216439984.84934634</c:v>
                      </c:pt>
                      <c:pt idx="85">
                        <c:v>216605448.22322914</c:v>
                      </c:pt>
                      <c:pt idx="86">
                        <c:v>216547591.31030285</c:v>
                      </c:pt>
                      <c:pt idx="87">
                        <c:v>216336592.53211403</c:v>
                      </c:pt>
                      <c:pt idx="88">
                        <c:v>216628215.92538217</c:v>
                      </c:pt>
                      <c:pt idx="89">
                        <c:v>216417217.14719328</c:v>
                      </c:pt>
                      <c:pt idx="90">
                        <c:v>216359360.23426706</c:v>
                      </c:pt>
                      <c:pt idx="91">
                        <c:v>216524823.60814989</c:v>
                      </c:pt>
                      <c:pt idx="92">
                        <c:v>216439984.84934634</c:v>
                      </c:pt>
                      <c:pt idx="93">
                        <c:v>216605448.22322914</c:v>
                      </c:pt>
                      <c:pt idx="94">
                        <c:v>216547591.31030285</c:v>
                      </c:pt>
                      <c:pt idx="95">
                        <c:v>216628215.92538217</c:v>
                      </c:pt>
                      <c:pt idx="96">
                        <c:v>219125864.52212551</c:v>
                      </c:pt>
                      <c:pt idx="97">
                        <c:v>219206489.13720468</c:v>
                      </c:pt>
                      <c:pt idx="98">
                        <c:v>219148632.22427851</c:v>
                      </c:pt>
                      <c:pt idx="99">
                        <c:v>219229256.8393577</c:v>
                      </c:pt>
                      <c:pt idx="100">
                        <c:v>219125864.52212551</c:v>
                      </c:pt>
                      <c:pt idx="101">
                        <c:v>219206489.13720468</c:v>
                      </c:pt>
                      <c:pt idx="102">
                        <c:v>219148632.22427851</c:v>
                      </c:pt>
                      <c:pt idx="103">
                        <c:v>219229256.8393577</c:v>
                      </c:pt>
                      <c:pt idx="104">
                        <c:v>219125864.52212551</c:v>
                      </c:pt>
                      <c:pt idx="105">
                        <c:v>219206489.13720468</c:v>
                      </c:pt>
                      <c:pt idx="106">
                        <c:v>219148632.22427851</c:v>
                      </c:pt>
                      <c:pt idx="107">
                        <c:v>219229256.8393577</c:v>
                      </c:pt>
                      <c:pt idx="108">
                        <c:v>220581200.13623542</c:v>
                      </c:pt>
                      <c:pt idx="109">
                        <c:v>220581200.13623542</c:v>
                      </c:pt>
                      <c:pt idx="110">
                        <c:v>220661824.7513147</c:v>
                      </c:pt>
                      <c:pt idx="111">
                        <c:v>220661824.7513147</c:v>
                      </c:pt>
                      <c:pt idx="112">
                        <c:v>220603967.83838844</c:v>
                      </c:pt>
                      <c:pt idx="113">
                        <c:v>220603967.83838844</c:v>
                      </c:pt>
                      <c:pt idx="114">
                        <c:v>220769431.21227127</c:v>
                      </c:pt>
                      <c:pt idx="115">
                        <c:v>220684592.45346773</c:v>
                      </c:pt>
                      <c:pt idx="116">
                        <c:v>220769431.21227127</c:v>
                      </c:pt>
                      <c:pt idx="117">
                        <c:v>220684592.45346773</c:v>
                      </c:pt>
                      <c:pt idx="118">
                        <c:v>220850055.8273505</c:v>
                      </c:pt>
                      <c:pt idx="119">
                        <c:v>220850055.8273505</c:v>
                      </c:pt>
                      <c:pt idx="120">
                        <c:v>220792198.9144243</c:v>
                      </c:pt>
                      <c:pt idx="121">
                        <c:v>220792198.9144243</c:v>
                      </c:pt>
                      <c:pt idx="122">
                        <c:v>220872823.52950355</c:v>
                      </c:pt>
                      <c:pt idx="123">
                        <c:v>220581200.13623542</c:v>
                      </c:pt>
                      <c:pt idx="124">
                        <c:v>220872823.52950355</c:v>
                      </c:pt>
                      <c:pt idx="125">
                        <c:v>220661824.7513147</c:v>
                      </c:pt>
                      <c:pt idx="126">
                        <c:v>220603967.83838844</c:v>
                      </c:pt>
                      <c:pt idx="127">
                        <c:v>220769431.21227127</c:v>
                      </c:pt>
                      <c:pt idx="128">
                        <c:v>220684592.45346773</c:v>
                      </c:pt>
                      <c:pt idx="129">
                        <c:v>220850055.8273505</c:v>
                      </c:pt>
                      <c:pt idx="130">
                        <c:v>220792198.9144243</c:v>
                      </c:pt>
                      <c:pt idx="131">
                        <c:v>220872823.52950355</c:v>
                      </c:pt>
                      <c:pt idx="132">
                        <c:v>223370472.12624684</c:v>
                      </c:pt>
                      <c:pt idx="133">
                        <c:v>223370472.12624684</c:v>
                      </c:pt>
                      <c:pt idx="134">
                        <c:v>223451096.74132606</c:v>
                      </c:pt>
                      <c:pt idx="135">
                        <c:v>223451096.74132606</c:v>
                      </c:pt>
                      <c:pt idx="136">
                        <c:v>223393239.82839987</c:v>
                      </c:pt>
                      <c:pt idx="137">
                        <c:v>223393239.82839987</c:v>
                      </c:pt>
                      <c:pt idx="138">
                        <c:v>223473864.44347912</c:v>
                      </c:pt>
                      <c:pt idx="139">
                        <c:v>223473864.44347912</c:v>
                      </c:pt>
                      <c:pt idx="140">
                        <c:v>223370472.12624684</c:v>
                      </c:pt>
                      <c:pt idx="141">
                        <c:v>223451096.74132606</c:v>
                      </c:pt>
                      <c:pt idx="142">
                        <c:v>223393239.82839987</c:v>
                      </c:pt>
                      <c:pt idx="143">
                        <c:v>223473864.44347912</c:v>
                      </c:pt>
                      <c:pt idx="144">
                        <c:v>227832237.67767566</c:v>
                      </c:pt>
                      <c:pt idx="145">
                        <c:v>227912862.29275492</c:v>
                      </c:pt>
                      <c:pt idx="146">
                        <c:v>227855005.37982866</c:v>
                      </c:pt>
                      <c:pt idx="147">
                        <c:v>228020468.75371146</c:v>
                      </c:pt>
                      <c:pt idx="148">
                        <c:v>227935629.99490792</c:v>
                      </c:pt>
                      <c:pt idx="149">
                        <c:v>227832237.67767566</c:v>
                      </c:pt>
                      <c:pt idx="150">
                        <c:v>228101093.36879078</c:v>
                      </c:pt>
                      <c:pt idx="151">
                        <c:v>228043236.45586446</c:v>
                      </c:pt>
                      <c:pt idx="152">
                        <c:v>227912862.29275492</c:v>
                      </c:pt>
                      <c:pt idx="153">
                        <c:v>227855005.37982866</c:v>
                      </c:pt>
                      <c:pt idx="154">
                        <c:v>228123861.07094377</c:v>
                      </c:pt>
                      <c:pt idx="155">
                        <c:v>228020468.75371146</c:v>
                      </c:pt>
                      <c:pt idx="156">
                        <c:v>227935629.99490792</c:v>
                      </c:pt>
                      <c:pt idx="157">
                        <c:v>228101093.36879078</c:v>
                      </c:pt>
                      <c:pt idx="158">
                        <c:v>228043236.45586446</c:v>
                      </c:pt>
                      <c:pt idx="159">
                        <c:v>228123861.07094377</c:v>
                      </c:pt>
                      <c:pt idx="160">
                        <c:v>227832237.67767566</c:v>
                      </c:pt>
                      <c:pt idx="161">
                        <c:v>227912862.29275492</c:v>
                      </c:pt>
                      <c:pt idx="162">
                        <c:v>227855005.37982866</c:v>
                      </c:pt>
                      <c:pt idx="163">
                        <c:v>228020468.75371146</c:v>
                      </c:pt>
                      <c:pt idx="164">
                        <c:v>227935629.99490792</c:v>
                      </c:pt>
                      <c:pt idx="165">
                        <c:v>229131958.20925334</c:v>
                      </c:pt>
                      <c:pt idx="166">
                        <c:v>228101093.36879078</c:v>
                      </c:pt>
                      <c:pt idx="167">
                        <c:v>229212582.82433265</c:v>
                      </c:pt>
                      <c:pt idx="168">
                        <c:v>228043236.45586446</c:v>
                      </c:pt>
                      <c:pt idx="169">
                        <c:v>229154725.91140637</c:v>
                      </c:pt>
                      <c:pt idx="170">
                        <c:v>228123861.07094377</c:v>
                      </c:pt>
                      <c:pt idx="171">
                        <c:v>229320189.2852892</c:v>
                      </c:pt>
                      <c:pt idx="172">
                        <c:v>229235350.52648562</c:v>
                      </c:pt>
                      <c:pt idx="173">
                        <c:v>229131958.20925334</c:v>
                      </c:pt>
                      <c:pt idx="174">
                        <c:v>229400813.90036851</c:v>
                      </c:pt>
                      <c:pt idx="175">
                        <c:v>229342956.98744223</c:v>
                      </c:pt>
                      <c:pt idx="176">
                        <c:v>229212582.82433265</c:v>
                      </c:pt>
                      <c:pt idx="177">
                        <c:v>229154725.91140637</c:v>
                      </c:pt>
                      <c:pt idx="178">
                        <c:v>229423581.60252148</c:v>
                      </c:pt>
                      <c:pt idx="179">
                        <c:v>229320189.2852892</c:v>
                      </c:pt>
                      <c:pt idx="180">
                        <c:v>229235350.52648562</c:v>
                      </c:pt>
                      <c:pt idx="181">
                        <c:v>229400813.90036851</c:v>
                      </c:pt>
                      <c:pt idx="182">
                        <c:v>229342956.98744223</c:v>
                      </c:pt>
                      <c:pt idx="183">
                        <c:v>229423581.60252148</c:v>
                      </c:pt>
                      <c:pt idx="184">
                        <c:v>229131958.20925334</c:v>
                      </c:pt>
                      <c:pt idx="185">
                        <c:v>229212582.82433265</c:v>
                      </c:pt>
                      <c:pt idx="186">
                        <c:v>229154725.91140637</c:v>
                      </c:pt>
                      <c:pt idx="187">
                        <c:v>229320189.2852892</c:v>
                      </c:pt>
                      <c:pt idx="188">
                        <c:v>229235350.52648562</c:v>
                      </c:pt>
                      <c:pt idx="189">
                        <c:v>229400813.90036851</c:v>
                      </c:pt>
                      <c:pt idx="190">
                        <c:v>229342956.98744223</c:v>
                      </c:pt>
                      <c:pt idx="191">
                        <c:v>229423581.60252148</c:v>
                      </c:pt>
                      <c:pt idx="192">
                        <c:v>230621509.66768706</c:v>
                      </c:pt>
                      <c:pt idx="193">
                        <c:v>230621509.66768706</c:v>
                      </c:pt>
                      <c:pt idx="194">
                        <c:v>230702134.28276631</c:v>
                      </c:pt>
                      <c:pt idx="195">
                        <c:v>230644277.36984012</c:v>
                      </c:pt>
                      <c:pt idx="196">
                        <c:v>230644277.36984012</c:v>
                      </c:pt>
                      <c:pt idx="197">
                        <c:v>230724901.98491928</c:v>
                      </c:pt>
                      <c:pt idx="198">
                        <c:v>230621509.66768706</c:v>
                      </c:pt>
                      <c:pt idx="199">
                        <c:v>230702134.28276631</c:v>
                      </c:pt>
                      <c:pt idx="200">
                        <c:v>230644277.36984012</c:v>
                      </c:pt>
                      <c:pt idx="201">
                        <c:v>231090695.78631264</c:v>
                      </c:pt>
                      <c:pt idx="202">
                        <c:v>230724901.98491928</c:v>
                      </c:pt>
                      <c:pt idx="203">
                        <c:v>231171320.4013918</c:v>
                      </c:pt>
                      <c:pt idx="204">
                        <c:v>231113463.48846561</c:v>
                      </c:pt>
                      <c:pt idx="205">
                        <c:v>231278926.86234844</c:v>
                      </c:pt>
                      <c:pt idx="206">
                        <c:v>231194088.1035448</c:v>
                      </c:pt>
                      <c:pt idx="207">
                        <c:v>231090695.78631264</c:v>
                      </c:pt>
                      <c:pt idx="208">
                        <c:v>231359551.47742769</c:v>
                      </c:pt>
                      <c:pt idx="209">
                        <c:v>231301694.56450143</c:v>
                      </c:pt>
                      <c:pt idx="210">
                        <c:v>231171320.4013918</c:v>
                      </c:pt>
                      <c:pt idx="211">
                        <c:v>230702134.28276631</c:v>
                      </c:pt>
                      <c:pt idx="212">
                        <c:v>231113463.48846561</c:v>
                      </c:pt>
                      <c:pt idx="213">
                        <c:v>231382319.17958072</c:v>
                      </c:pt>
                      <c:pt idx="214">
                        <c:v>231278926.86234844</c:v>
                      </c:pt>
                      <c:pt idx="215">
                        <c:v>231194088.1035448</c:v>
                      </c:pt>
                      <c:pt idx="216">
                        <c:v>230724901.98491928</c:v>
                      </c:pt>
                      <c:pt idx="217">
                        <c:v>231921230.19926482</c:v>
                      </c:pt>
                      <c:pt idx="218">
                        <c:v>231359551.47742769</c:v>
                      </c:pt>
                      <c:pt idx="219">
                        <c:v>232001854.81434402</c:v>
                      </c:pt>
                      <c:pt idx="220">
                        <c:v>231301694.56450143</c:v>
                      </c:pt>
                      <c:pt idx="221">
                        <c:v>231943997.90141782</c:v>
                      </c:pt>
                      <c:pt idx="222">
                        <c:v>231382319.17958072</c:v>
                      </c:pt>
                      <c:pt idx="223">
                        <c:v>231090695.78631264</c:v>
                      </c:pt>
                      <c:pt idx="224">
                        <c:v>232024622.51649705</c:v>
                      </c:pt>
                      <c:pt idx="225">
                        <c:v>231921230.19926482</c:v>
                      </c:pt>
                      <c:pt idx="226">
                        <c:v>231171320.4013918</c:v>
                      </c:pt>
                      <c:pt idx="227">
                        <c:v>232001854.81434402</c:v>
                      </c:pt>
                      <c:pt idx="228">
                        <c:v>231113463.48846561</c:v>
                      </c:pt>
                      <c:pt idx="229">
                        <c:v>231943997.90141782</c:v>
                      </c:pt>
                      <c:pt idx="230">
                        <c:v>231278926.86234844</c:v>
                      </c:pt>
                      <c:pt idx="231">
                        <c:v>231194088.1035448</c:v>
                      </c:pt>
                      <c:pt idx="232">
                        <c:v>232024622.51649705</c:v>
                      </c:pt>
                      <c:pt idx="233">
                        <c:v>231359551.47742769</c:v>
                      </c:pt>
                      <c:pt idx="234">
                        <c:v>231301694.56450143</c:v>
                      </c:pt>
                      <c:pt idx="235">
                        <c:v>231382319.17958072</c:v>
                      </c:pt>
                      <c:pt idx="236">
                        <c:v>231921230.19926482</c:v>
                      </c:pt>
                      <c:pt idx="237">
                        <c:v>232001854.81434402</c:v>
                      </c:pt>
                      <c:pt idx="238">
                        <c:v>231943997.90141782</c:v>
                      </c:pt>
                      <c:pt idx="239">
                        <c:v>232024622.51649705</c:v>
                      </c:pt>
                      <c:pt idx="240">
                        <c:v>233879967.77632403</c:v>
                      </c:pt>
                      <c:pt idx="241">
                        <c:v>233960592.39140326</c:v>
                      </c:pt>
                      <c:pt idx="242">
                        <c:v>233902735.47847706</c:v>
                      </c:pt>
                      <c:pt idx="243">
                        <c:v>233983360.09355626</c:v>
                      </c:pt>
                      <c:pt idx="244">
                        <c:v>233879967.77632403</c:v>
                      </c:pt>
                      <c:pt idx="245">
                        <c:v>233960592.39140326</c:v>
                      </c:pt>
                      <c:pt idx="246">
                        <c:v>233902735.47847706</c:v>
                      </c:pt>
                      <c:pt idx="247">
                        <c:v>233983360.09355626</c:v>
                      </c:pt>
                      <c:pt idx="248">
                        <c:v>234287748.41848516</c:v>
                      </c:pt>
                      <c:pt idx="249">
                        <c:v>234287748.41848516</c:v>
                      </c:pt>
                      <c:pt idx="250">
                        <c:v>233879967.77632403</c:v>
                      </c:pt>
                      <c:pt idx="251">
                        <c:v>234368373.03356445</c:v>
                      </c:pt>
                      <c:pt idx="252">
                        <c:v>234368373.03356445</c:v>
                      </c:pt>
                      <c:pt idx="253">
                        <c:v>233960592.39140326</c:v>
                      </c:pt>
                      <c:pt idx="254">
                        <c:v>234310516.12063822</c:v>
                      </c:pt>
                      <c:pt idx="255">
                        <c:v>234475979.49452102</c:v>
                      </c:pt>
                      <c:pt idx="256">
                        <c:v>234310516.12063822</c:v>
                      </c:pt>
                      <c:pt idx="257">
                        <c:v>233902735.47847706</c:v>
                      </c:pt>
                      <c:pt idx="258">
                        <c:v>234391140.73571742</c:v>
                      </c:pt>
                      <c:pt idx="259">
                        <c:v>234475979.49452102</c:v>
                      </c:pt>
                      <c:pt idx="260">
                        <c:v>234556604.10960025</c:v>
                      </c:pt>
                      <c:pt idx="261">
                        <c:v>234391140.73571742</c:v>
                      </c:pt>
                      <c:pt idx="262">
                        <c:v>233983360.09355626</c:v>
                      </c:pt>
                      <c:pt idx="263">
                        <c:v>234556604.10960025</c:v>
                      </c:pt>
                      <c:pt idx="264">
                        <c:v>234498747.19667402</c:v>
                      </c:pt>
                      <c:pt idx="265">
                        <c:v>234498747.19667402</c:v>
                      </c:pt>
                      <c:pt idx="266">
                        <c:v>234579371.8117533</c:v>
                      </c:pt>
                      <c:pt idx="267">
                        <c:v>234579371.8117533</c:v>
                      </c:pt>
                      <c:pt idx="268">
                        <c:v>234287748.41848516</c:v>
                      </c:pt>
                      <c:pt idx="269">
                        <c:v>234368373.03356445</c:v>
                      </c:pt>
                      <c:pt idx="270">
                        <c:v>234310516.12063822</c:v>
                      </c:pt>
                      <c:pt idx="271">
                        <c:v>234475979.49452102</c:v>
                      </c:pt>
                      <c:pt idx="272">
                        <c:v>234391140.73571742</c:v>
                      </c:pt>
                      <c:pt idx="273">
                        <c:v>234556604.10960025</c:v>
                      </c:pt>
                      <c:pt idx="274">
                        <c:v>234498747.19667402</c:v>
                      </c:pt>
                      <c:pt idx="275">
                        <c:v>234579371.8117533</c:v>
                      </c:pt>
                      <c:pt idx="276">
                        <c:v>237077020.40849656</c:v>
                      </c:pt>
                      <c:pt idx="277">
                        <c:v>237077020.40849656</c:v>
                      </c:pt>
                      <c:pt idx="278">
                        <c:v>237157645.02357587</c:v>
                      </c:pt>
                      <c:pt idx="279">
                        <c:v>237157645.02357587</c:v>
                      </c:pt>
                      <c:pt idx="280">
                        <c:v>237099788.11064956</c:v>
                      </c:pt>
                      <c:pt idx="281">
                        <c:v>237099788.11064956</c:v>
                      </c:pt>
                      <c:pt idx="282">
                        <c:v>237180412.72572884</c:v>
                      </c:pt>
                      <c:pt idx="283">
                        <c:v>237180412.72572884</c:v>
                      </c:pt>
                      <c:pt idx="284">
                        <c:v>237077020.40849656</c:v>
                      </c:pt>
                      <c:pt idx="285">
                        <c:v>237157645.02357587</c:v>
                      </c:pt>
                      <c:pt idx="286">
                        <c:v>237099788.11064956</c:v>
                      </c:pt>
                      <c:pt idx="287">
                        <c:v>237180412.72572884</c:v>
                      </c:pt>
                      <c:pt idx="288">
                        <c:v>238532356.02260655</c:v>
                      </c:pt>
                      <c:pt idx="289">
                        <c:v>238612980.63768578</c:v>
                      </c:pt>
                      <c:pt idx="290">
                        <c:v>238555123.72475952</c:v>
                      </c:pt>
                      <c:pt idx="291">
                        <c:v>238720587.09864238</c:v>
                      </c:pt>
                      <c:pt idx="292">
                        <c:v>238635748.33983886</c:v>
                      </c:pt>
                      <c:pt idx="293">
                        <c:v>238532356.02260655</c:v>
                      </c:pt>
                      <c:pt idx="294">
                        <c:v>238801211.71372163</c:v>
                      </c:pt>
                      <c:pt idx="295">
                        <c:v>238743354.80079532</c:v>
                      </c:pt>
                      <c:pt idx="296">
                        <c:v>238612980.63768578</c:v>
                      </c:pt>
                      <c:pt idx="297">
                        <c:v>238555123.72475952</c:v>
                      </c:pt>
                      <c:pt idx="298">
                        <c:v>238823979.41587463</c:v>
                      </c:pt>
                      <c:pt idx="299">
                        <c:v>238720587.09864238</c:v>
                      </c:pt>
                      <c:pt idx="300">
                        <c:v>238635748.33983886</c:v>
                      </c:pt>
                      <c:pt idx="301">
                        <c:v>238801211.71372163</c:v>
                      </c:pt>
                      <c:pt idx="302">
                        <c:v>238743354.80079532</c:v>
                      </c:pt>
                      <c:pt idx="303">
                        <c:v>238823979.41587463</c:v>
                      </c:pt>
                      <c:pt idx="304">
                        <c:v>238532356.02260655</c:v>
                      </c:pt>
                      <c:pt idx="305">
                        <c:v>238612980.63768578</c:v>
                      </c:pt>
                      <c:pt idx="306">
                        <c:v>238555123.72475952</c:v>
                      </c:pt>
                      <c:pt idx="307">
                        <c:v>238720587.09864238</c:v>
                      </c:pt>
                      <c:pt idx="308">
                        <c:v>238635748.33983886</c:v>
                      </c:pt>
                      <c:pt idx="309">
                        <c:v>238801211.71372163</c:v>
                      </c:pt>
                      <c:pt idx="310">
                        <c:v>238743354.80079532</c:v>
                      </c:pt>
                      <c:pt idx="311">
                        <c:v>238823979.41587463</c:v>
                      </c:pt>
                      <c:pt idx="312">
                        <c:v>241321628.01261801</c:v>
                      </c:pt>
                      <c:pt idx="313">
                        <c:v>241402252.62769726</c:v>
                      </c:pt>
                      <c:pt idx="314">
                        <c:v>241344395.71477097</c:v>
                      </c:pt>
                      <c:pt idx="315">
                        <c:v>242056475.32049227</c:v>
                      </c:pt>
                      <c:pt idx="316">
                        <c:v>241425020.3298502</c:v>
                      </c:pt>
                      <c:pt idx="317">
                        <c:v>241321628.01261801</c:v>
                      </c:pt>
                      <c:pt idx="318">
                        <c:v>241402252.62769726</c:v>
                      </c:pt>
                      <c:pt idx="319">
                        <c:v>242244706.39652807</c:v>
                      </c:pt>
                      <c:pt idx="320">
                        <c:v>241344395.71477097</c:v>
                      </c:pt>
                      <c:pt idx="321">
                        <c:v>242244706.39652807</c:v>
                      </c:pt>
                      <c:pt idx="322">
                        <c:v>242137099.93557149</c:v>
                      </c:pt>
                      <c:pt idx="323">
                        <c:v>241425020.3298502</c:v>
                      </c:pt>
                      <c:pt idx="324">
                        <c:v>242079243.02264521</c:v>
                      </c:pt>
                      <c:pt idx="325">
                        <c:v>242159867.63772449</c:v>
                      </c:pt>
                      <c:pt idx="326">
                        <c:v>242056475.32049227</c:v>
                      </c:pt>
                      <c:pt idx="327">
                        <c:v>242325331.01160732</c:v>
                      </c:pt>
                      <c:pt idx="328">
                        <c:v>242267474.09868103</c:v>
                      </c:pt>
                      <c:pt idx="329">
                        <c:v>242137099.93557149</c:v>
                      </c:pt>
                      <c:pt idx="330">
                        <c:v>241321628.01261801</c:v>
                      </c:pt>
                      <c:pt idx="331">
                        <c:v>242079243.02264521</c:v>
                      </c:pt>
                      <c:pt idx="332">
                        <c:v>242348098.71376032</c:v>
                      </c:pt>
                      <c:pt idx="333">
                        <c:v>241402252.62769726</c:v>
                      </c:pt>
                      <c:pt idx="334">
                        <c:v>242244706.39652807</c:v>
                      </c:pt>
                      <c:pt idx="335">
                        <c:v>242159867.63772449</c:v>
                      </c:pt>
                      <c:pt idx="336">
                        <c:v>241344395.71477097</c:v>
                      </c:pt>
                      <c:pt idx="337">
                        <c:v>242325331.01160732</c:v>
                      </c:pt>
                      <c:pt idx="338">
                        <c:v>241425020.3298502</c:v>
                      </c:pt>
                      <c:pt idx="339">
                        <c:v>242267474.09868103</c:v>
                      </c:pt>
                      <c:pt idx="340">
                        <c:v>242348098.71376032</c:v>
                      </c:pt>
                      <c:pt idx="341">
                        <c:v>242056475.32049227</c:v>
                      </c:pt>
                      <c:pt idx="342">
                        <c:v>242137099.93557149</c:v>
                      </c:pt>
                      <c:pt idx="343">
                        <c:v>242079243.02264521</c:v>
                      </c:pt>
                      <c:pt idx="344">
                        <c:v>242159867.63772449</c:v>
                      </c:pt>
                      <c:pt idx="345">
                        <c:v>242325331.01160732</c:v>
                      </c:pt>
                      <c:pt idx="346">
                        <c:v>242267474.09868103</c:v>
                      </c:pt>
                      <c:pt idx="347">
                        <c:v>242348098.71376032</c:v>
                      </c:pt>
                      <c:pt idx="348">
                        <c:v>244845747.3105036</c:v>
                      </c:pt>
                      <c:pt idx="349">
                        <c:v>244845747.3105036</c:v>
                      </c:pt>
                      <c:pt idx="350">
                        <c:v>244926371.92558286</c:v>
                      </c:pt>
                      <c:pt idx="351">
                        <c:v>244926371.92558286</c:v>
                      </c:pt>
                      <c:pt idx="352">
                        <c:v>244868515.01265666</c:v>
                      </c:pt>
                      <c:pt idx="353">
                        <c:v>244868515.01265666</c:v>
                      </c:pt>
                      <c:pt idx="354">
                        <c:v>244949139.62773588</c:v>
                      </c:pt>
                      <c:pt idx="355">
                        <c:v>244949139.62773588</c:v>
                      </c:pt>
                      <c:pt idx="356">
                        <c:v>244845747.3105036</c:v>
                      </c:pt>
                      <c:pt idx="357">
                        <c:v>244926371.92558286</c:v>
                      </c:pt>
                      <c:pt idx="358">
                        <c:v>244868515.01265666</c:v>
                      </c:pt>
                      <c:pt idx="359">
                        <c:v>245314933.42912915</c:v>
                      </c:pt>
                      <c:pt idx="360">
                        <c:v>244949139.62773588</c:v>
                      </c:pt>
                      <c:pt idx="361">
                        <c:v>245395558.04420847</c:v>
                      </c:pt>
                      <c:pt idx="362">
                        <c:v>245337701.13128212</c:v>
                      </c:pt>
                      <c:pt idx="363">
                        <c:v>245503164.50516501</c:v>
                      </c:pt>
                      <c:pt idx="364">
                        <c:v>245418325.7463614</c:v>
                      </c:pt>
                      <c:pt idx="365">
                        <c:v>245314933.42912915</c:v>
                      </c:pt>
                      <c:pt idx="366">
                        <c:v>245583789.12024423</c:v>
                      </c:pt>
                      <c:pt idx="367">
                        <c:v>245525932.20731795</c:v>
                      </c:pt>
                      <c:pt idx="368">
                        <c:v>245395558.04420847</c:v>
                      </c:pt>
                      <c:pt idx="369">
                        <c:v>245337701.13128212</c:v>
                      </c:pt>
                      <c:pt idx="370">
                        <c:v>245606556.82239726</c:v>
                      </c:pt>
                      <c:pt idx="371">
                        <c:v>245503164.50516501</c:v>
                      </c:pt>
                      <c:pt idx="372">
                        <c:v>245418325.7463614</c:v>
                      </c:pt>
                      <c:pt idx="373">
                        <c:v>245583789.12024423</c:v>
                      </c:pt>
                      <c:pt idx="374">
                        <c:v>245525932.20731795</c:v>
                      </c:pt>
                      <c:pt idx="375">
                        <c:v>245606556.82239726</c:v>
                      </c:pt>
                      <c:pt idx="376">
                        <c:v>245314933.42912915</c:v>
                      </c:pt>
                      <c:pt idx="377">
                        <c:v>245395558.04420847</c:v>
                      </c:pt>
                      <c:pt idx="378">
                        <c:v>245337701.13128212</c:v>
                      </c:pt>
                      <c:pt idx="379">
                        <c:v>245503164.50516501</c:v>
                      </c:pt>
                      <c:pt idx="380">
                        <c:v>245418325.7463614</c:v>
                      </c:pt>
                      <c:pt idx="381">
                        <c:v>245583789.12024423</c:v>
                      </c:pt>
                      <c:pt idx="382">
                        <c:v>245525932.20731795</c:v>
                      </c:pt>
                      <c:pt idx="383">
                        <c:v>245606556.82239726</c:v>
                      </c:pt>
                      <c:pt idx="384">
                        <c:v>248104205.41914055</c:v>
                      </c:pt>
                      <c:pt idx="385">
                        <c:v>247083114.09562451</c:v>
                      </c:pt>
                      <c:pt idx="386">
                        <c:v>247083114.09562451</c:v>
                      </c:pt>
                      <c:pt idx="387">
                        <c:v>248184830.03421977</c:v>
                      </c:pt>
                      <c:pt idx="388">
                        <c:v>247163738.71070373</c:v>
                      </c:pt>
                      <c:pt idx="389">
                        <c:v>248126973.12129357</c:v>
                      </c:pt>
                      <c:pt idx="390">
                        <c:v>247163738.71070373</c:v>
                      </c:pt>
                      <c:pt idx="391">
                        <c:v>247105881.79777753</c:v>
                      </c:pt>
                      <c:pt idx="392">
                        <c:v>247271345.1716603</c:v>
                      </c:pt>
                      <c:pt idx="393">
                        <c:v>247105881.79777753</c:v>
                      </c:pt>
                      <c:pt idx="394">
                        <c:v>248207597.7363728</c:v>
                      </c:pt>
                      <c:pt idx="395">
                        <c:v>247186506.41285673</c:v>
                      </c:pt>
                      <c:pt idx="396">
                        <c:v>247271345.1716603</c:v>
                      </c:pt>
                      <c:pt idx="397">
                        <c:v>248104205.41914055</c:v>
                      </c:pt>
                      <c:pt idx="398">
                        <c:v>247351969.78673962</c:v>
                      </c:pt>
                      <c:pt idx="399">
                        <c:v>247186506.41285673</c:v>
                      </c:pt>
                      <c:pt idx="400">
                        <c:v>247351969.78673962</c:v>
                      </c:pt>
                      <c:pt idx="401">
                        <c:v>247294112.87381333</c:v>
                      </c:pt>
                      <c:pt idx="402">
                        <c:v>248184830.03421977</c:v>
                      </c:pt>
                      <c:pt idx="403">
                        <c:v>247294112.87381333</c:v>
                      </c:pt>
                      <c:pt idx="404">
                        <c:v>248126973.12129357</c:v>
                      </c:pt>
                      <c:pt idx="405">
                        <c:v>247374737.48889259</c:v>
                      </c:pt>
                      <c:pt idx="406">
                        <c:v>247374737.48889259</c:v>
                      </c:pt>
                      <c:pt idx="407">
                        <c:v>248207597.7363728</c:v>
                      </c:pt>
                      <c:pt idx="408">
                        <c:v>247083114.09562451</c:v>
                      </c:pt>
                      <c:pt idx="409">
                        <c:v>247163738.71070373</c:v>
                      </c:pt>
                      <c:pt idx="410">
                        <c:v>248511986.06130171</c:v>
                      </c:pt>
                      <c:pt idx="411">
                        <c:v>247105881.79777753</c:v>
                      </c:pt>
                      <c:pt idx="412">
                        <c:v>248511986.06130171</c:v>
                      </c:pt>
                      <c:pt idx="413">
                        <c:v>248104205.41914055</c:v>
                      </c:pt>
                      <c:pt idx="414">
                        <c:v>248592610.67638093</c:v>
                      </c:pt>
                      <c:pt idx="415">
                        <c:v>247271345.1716603</c:v>
                      </c:pt>
                      <c:pt idx="416">
                        <c:v>247186506.41285673</c:v>
                      </c:pt>
                      <c:pt idx="417">
                        <c:v>248592610.67638093</c:v>
                      </c:pt>
                      <c:pt idx="418">
                        <c:v>248184830.03421977</c:v>
                      </c:pt>
                      <c:pt idx="419">
                        <c:v>248534753.76345468</c:v>
                      </c:pt>
                      <c:pt idx="420">
                        <c:v>247351969.78673962</c:v>
                      </c:pt>
                      <c:pt idx="421">
                        <c:v>248700217.13733754</c:v>
                      </c:pt>
                      <c:pt idx="422">
                        <c:v>248534753.76345468</c:v>
                      </c:pt>
                      <c:pt idx="423">
                        <c:v>248126973.12129357</c:v>
                      </c:pt>
                      <c:pt idx="424">
                        <c:v>248615378.3785339</c:v>
                      </c:pt>
                      <c:pt idx="425">
                        <c:v>247294112.87381333</c:v>
                      </c:pt>
                      <c:pt idx="426">
                        <c:v>248700217.13733754</c:v>
                      </c:pt>
                      <c:pt idx="427">
                        <c:v>248780841.75241676</c:v>
                      </c:pt>
                      <c:pt idx="428">
                        <c:v>248615378.3785339</c:v>
                      </c:pt>
                      <c:pt idx="429">
                        <c:v>248207597.7363728</c:v>
                      </c:pt>
                      <c:pt idx="430">
                        <c:v>247374737.48889259</c:v>
                      </c:pt>
                      <c:pt idx="431">
                        <c:v>248780841.75241676</c:v>
                      </c:pt>
                      <c:pt idx="432">
                        <c:v>248722984.8394905</c:v>
                      </c:pt>
                      <c:pt idx="433">
                        <c:v>248722984.8394905</c:v>
                      </c:pt>
                      <c:pt idx="434">
                        <c:v>248803609.45456979</c:v>
                      </c:pt>
                      <c:pt idx="435">
                        <c:v>248803609.45456979</c:v>
                      </c:pt>
                      <c:pt idx="436">
                        <c:v>248511986.06130171</c:v>
                      </c:pt>
                      <c:pt idx="437">
                        <c:v>248592610.67638093</c:v>
                      </c:pt>
                      <c:pt idx="438">
                        <c:v>248534753.76345468</c:v>
                      </c:pt>
                      <c:pt idx="439">
                        <c:v>248700217.13733754</c:v>
                      </c:pt>
                      <c:pt idx="440">
                        <c:v>248615378.3785339</c:v>
                      </c:pt>
                      <c:pt idx="441">
                        <c:v>248780841.75241676</c:v>
                      </c:pt>
                      <c:pt idx="442">
                        <c:v>248722984.8394905</c:v>
                      </c:pt>
                      <c:pt idx="443">
                        <c:v>248803609.45456979</c:v>
                      </c:pt>
                      <c:pt idx="444">
                        <c:v>249872386.08563587</c:v>
                      </c:pt>
                      <c:pt idx="445">
                        <c:v>249872386.08563587</c:v>
                      </c:pt>
                      <c:pt idx="446">
                        <c:v>249953010.70071509</c:v>
                      </c:pt>
                      <c:pt idx="447">
                        <c:v>249953010.70071509</c:v>
                      </c:pt>
                      <c:pt idx="448">
                        <c:v>249895153.78778887</c:v>
                      </c:pt>
                      <c:pt idx="449">
                        <c:v>249895153.78778887</c:v>
                      </c:pt>
                      <c:pt idx="450">
                        <c:v>249975778.40286812</c:v>
                      </c:pt>
                      <c:pt idx="451">
                        <c:v>249975778.40286812</c:v>
                      </c:pt>
                      <c:pt idx="452">
                        <c:v>249872386.08563587</c:v>
                      </c:pt>
                      <c:pt idx="453">
                        <c:v>249953010.70071509</c:v>
                      </c:pt>
                      <c:pt idx="454">
                        <c:v>251301258.0513131</c:v>
                      </c:pt>
                      <c:pt idx="455">
                        <c:v>249895153.78778887</c:v>
                      </c:pt>
                      <c:pt idx="456">
                        <c:v>251301258.0513131</c:v>
                      </c:pt>
                      <c:pt idx="457">
                        <c:v>251381882.66639233</c:v>
                      </c:pt>
                      <c:pt idx="458">
                        <c:v>249975778.40286812</c:v>
                      </c:pt>
                      <c:pt idx="459">
                        <c:v>251381882.66639233</c:v>
                      </c:pt>
                      <c:pt idx="460">
                        <c:v>251324025.75346613</c:v>
                      </c:pt>
                      <c:pt idx="461">
                        <c:v>251324025.75346613</c:v>
                      </c:pt>
                      <c:pt idx="462">
                        <c:v>251404650.36854541</c:v>
                      </c:pt>
                      <c:pt idx="463">
                        <c:v>251404650.36854541</c:v>
                      </c:pt>
                      <c:pt idx="464">
                        <c:v>251301258.0513131</c:v>
                      </c:pt>
                      <c:pt idx="465">
                        <c:v>251381882.66639233</c:v>
                      </c:pt>
                      <c:pt idx="466">
                        <c:v>251324025.75346613</c:v>
                      </c:pt>
                      <c:pt idx="467">
                        <c:v>251404650.36854541</c:v>
                      </c:pt>
                      <c:pt idx="468">
                        <c:v>252756593.66542307</c:v>
                      </c:pt>
                      <c:pt idx="469">
                        <c:v>252837218.28050235</c:v>
                      </c:pt>
                      <c:pt idx="470">
                        <c:v>252779361.36757609</c:v>
                      </c:pt>
                      <c:pt idx="471">
                        <c:v>252944824.74145895</c:v>
                      </c:pt>
                      <c:pt idx="472">
                        <c:v>252859985.98265538</c:v>
                      </c:pt>
                      <c:pt idx="473">
                        <c:v>252756593.66542307</c:v>
                      </c:pt>
                      <c:pt idx="474">
                        <c:v>253025449.35653818</c:v>
                      </c:pt>
                      <c:pt idx="475">
                        <c:v>252967592.44361189</c:v>
                      </c:pt>
                      <c:pt idx="476">
                        <c:v>252837218.28050235</c:v>
                      </c:pt>
                      <c:pt idx="477">
                        <c:v>252779361.36757609</c:v>
                      </c:pt>
                      <c:pt idx="478">
                        <c:v>253048217.0586912</c:v>
                      </c:pt>
                      <c:pt idx="479">
                        <c:v>252944824.74145895</c:v>
                      </c:pt>
                      <c:pt idx="480">
                        <c:v>252859985.98265538</c:v>
                      </c:pt>
                      <c:pt idx="481">
                        <c:v>253025449.35653818</c:v>
                      </c:pt>
                      <c:pt idx="482">
                        <c:v>252967592.44361189</c:v>
                      </c:pt>
                      <c:pt idx="483">
                        <c:v>253048217.0586912</c:v>
                      </c:pt>
                      <c:pt idx="484">
                        <c:v>252756593.66542307</c:v>
                      </c:pt>
                      <c:pt idx="485">
                        <c:v>252837218.28050235</c:v>
                      </c:pt>
                      <c:pt idx="486">
                        <c:v>252779361.36757609</c:v>
                      </c:pt>
                      <c:pt idx="487">
                        <c:v>252944824.74145895</c:v>
                      </c:pt>
                      <c:pt idx="488">
                        <c:v>252859985.98265538</c:v>
                      </c:pt>
                      <c:pt idx="489">
                        <c:v>253025449.35653818</c:v>
                      </c:pt>
                      <c:pt idx="490">
                        <c:v>252967592.44361189</c:v>
                      </c:pt>
                      <c:pt idx="491">
                        <c:v>253048217.0586912</c:v>
                      </c:pt>
                      <c:pt idx="492">
                        <c:v>255545865.65543449</c:v>
                      </c:pt>
                      <c:pt idx="493">
                        <c:v>255626490.27051377</c:v>
                      </c:pt>
                      <c:pt idx="494">
                        <c:v>255568633.35758746</c:v>
                      </c:pt>
                      <c:pt idx="495">
                        <c:v>255649257.97266674</c:v>
                      </c:pt>
                      <c:pt idx="496">
                        <c:v>255545865.65543449</c:v>
                      </c:pt>
                      <c:pt idx="497">
                        <c:v>255626490.27051377</c:v>
                      </c:pt>
                      <c:pt idx="498">
                        <c:v>255568633.35758746</c:v>
                      </c:pt>
                      <c:pt idx="499">
                        <c:v>255649257.97266674</c:v>
                      </c:pt>
                      <c:pt idx="500">
                        <c:v>255545865.65543449</c:v>
                      </c:pt>
                      <c:pt idx="501">
                        <c:v>255626490.27051377</c:v>
                      </c:pt>
                      <c:pt idx="502">
                        <c:v>255568633.35758746</c:v>
                      </c:pt>
                      <c:pt idx="503">
                        <c:v>255649257.97266674</c:v>
                      </c:pt>
                      <c:pt idx="504">
                        <c:v>261307351.73844099</c:v>
                      </c:pt>
                      <c:pt idx="505">
                        <c:v>261307351.73844099</c:v>
                      </c:pt>
                      <c:pt idx="506">
                        <c:v>261387976.35352027</c:v>
                      </c:pt>
                      <c:pt idx="507">
                        <c:v>261387976.35352027</c:v>
                      </c:pt>
                      <c:pt idx="508">
                        <c:v>261330119.44059405</c:v>
                      </c:pt>
                      <c:pt idx="509">
                        <c:v>261495582.81447688</c:v>
                      </c:pt>
                      <c:pt idx="510">
                        <c:v>261330119.44059405</c:v>
                      </c:pt>
                      <c:pt idx="511">
                        <c:v>261410744.05567327</c:v>
                      </c:pt>
                      <c:pt idx="512">
                        <c:v>261495582.81447688</c:v>
                      </c:pt>
                      <c:pt idx="513">
                        <c:v>261576207.42955622</c:v>
                      </c:pt>
                      <c:pt idx="514">
                        <c:v>261410744.05567327</c:v>
                      </c:pt>
                      <c:pt idx="515">
                        <c:v>261576207.42955622</c:v>
                      </c:pt>
                      <c:pt idx="516">
                        <c:v>261518350.5166299</c:v>
                      </c:pt>
                      <c:pt idx="517">
                        <c:v>261518350.5166299</c:v>
                      </c:pt>
                      <c:pt idx="518">
                        <c:v>261598975.13170913</c:v>
                      </c:pt>
                      <c:pt idx="519">
                        <c:v>261598975.13170913</c:v>
                      </c:pt>
                      <c:pt idx="520">
                        <c:v>261307351.73844099</c:v>
                      </c:pt>
                      <c:pt idx="521">
                        <c:v>261387976.35352027</c:v>
                      </c:pt>
                      <c:pt idx="522">
                        <c:v>261330119.44059405</c:v>
                      </c:pt>
                      <c:pt idx="523">
                        <c:v>261495582.81447688</c:v>
                      </c:pt>
                      <c:pt idx="524">
                        <c:v>261410744.05567327</c:v>
                      </c:pt>
                      <c:pt idx="525">
                        <c:v>261576207.42955622</c:v>
                      </c:pt>
                      <c:pt idx="526">
                        <c:v>261518350.5166299</c:v>
                      </c:pt>
                      <c:pt idx="527">
                        <c:v>261598975.13170913</c:v>
                      </c:pt>
                      <c:pt idx="528">
                        <c:v>264096623.72845244</c:v>
                      </c:pt>
                      <c:pt idx="529">
                        <c:v>264096623.72845244</c:v>
                      </c:pt>
                      <c:pt idx="530">
                        <c:v>264177248.34353173</c:v>
                      </c:pt>
                      <c:pt idx="531">
                        <c:v>264177248.34353173</c:v>
                      </c:pt>
                      <c:pt idx="532">
                        <c:v>264119391.43060547</c:v>
                      </c:pt>
                      <c:pt idx="533">
                        <c:v>264119391.43060547</c:v>
                      </c:pt>
                      <c:pt idx="534">
                        <c:v>264200016.04568475</c:v>
                      </c:pt>
                      <c:pt idx="535">
                        <c:v>264200016.04568475</c:v>
                      </c:pt>
                      <c:pt idx="536">
                        <c:v>264096623.72845244</c:v>
                      </c:pt>
                      <c:pt idx="537">
                        <c:v>264177248.34353173</c:v>
                      </c:pt>
                      <c:pt idx="538">
                        <c:v>264119391.43060547</c:v>
                      </c:pt>
                      <c:pt idx="539">
                        <c:v>264200016.04568475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1C2-45F1-8568-9162BFCFB1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1840.2449222251139</c:v>
                      </c:pt>
                      <c:pt idx="1">
                        <c:v>1840.6635222251139</c:v>
                      </c:pt>
                      <c:pt idx="2">
                        <c:v>1840.9213990924409</c:v>
                      </c:pt>
                      <c:pt idx="3">
                        <c:v>1841.3399990924408</c:v>
                      </c:pt>
                      <c:pt idx="4">
                        <c:v>1841.5008862915402</c:v>
                      </c:pt>
                      <c:pt idx="5">
                        <c:v>1841.8339840197302</c:v>
                      </c:pt>
                      <c:pt idx="6">
                        <c:v>1841.9194862915401</c:v>
                      </c:pt>
                      <c:pt idx="7">
                        <c:v>1842.1773631588674</c:v>
                      </c:pt>
                      <c:pt idx="8">
                        <c:v>1842.2525840197304</c:v>
                      </c:pt>
                      <c:pt idx="9">
                        <c:v>1842.5104608870579</c:v>
                      </c:pt>
                      <c:pt idx="10">
                        <c:v>1842.5959631588673</c:v>
                      </c:pt>
                      <c:pt idx="11">
                        <c:v>1842.9290608870579</c:v>
                      </c:pt>
                      <c:pt idx="12">
                        <c:v>1843.0899480861569</c:v>
                      </c:pt>
                      <c:pt idx="13">
                        <c:v>1843.5085480861569</c:v>
                      </c:pt>
                      <c:pt idx="14">
                        <c:v>1843.7664249534841</c:v>
                      </c:pt>
                      <c:pt idx="15">
                        <c:v>1844.2009222251138</c:v>
                      </c:pt>
                      <c:pt idx="16">
                        <c:v>1844.1850249534841</c:v>
                      </c:pt>
                      <c:pt idx="17">
                        <c:v>1844.8773990924408</c:v>
                      </c:pt>
                      <c:pt idx="18">
                        <c:v>1845.4568862915401</c:v>
                      </c:pt>
                      <c:pt idx="19">
                        <c:v>1845.7899840197304</c:v>
                      </c:pt>
                      <c:pt idx="20">
                        <c:v>1846.1333631588673</c:v>
                      </c:pt>
                      <c:pt idx="21">
                        <c:v>1846.4664608870578</c:v>
                      </c:pt>
                      <c:pt idx="22">
                        <c:v>1847.0459480861568</c:v>
                      </c:pt>
                      <c:pt idx="23">
                        <c:v>1847.7224249534841</c:v>
                      </c:pt>
                      <c:pt idx="24">
                        <c:v>1863.4597433055117</c:v>
                      </c:pt>
                      <c:pt idx="25">
                        <c:v>1863.8783433055116</c:v>
                      </c:pt>
                      <c:pt idx="26">
                        <c:v>1864.1362201728386</c:v>
                      </c:pt>
                      <c:pt idx="27">
                        <c:v>1864.5548201728386</c:v>
                      </c:pt>
                      <c:pt idx="28">
                        <c:v>1864.7157073719382</c:v>
                      </c:pt>
                      <c:pt idx="29">
                        <c:v>1865.1343073719381</c:v>
                      </c:pt>
                      <c:pt idx="30">
                        <c:v>1865.3921842392651</c:v>
                      </c:pt>
                      <c:pt idx="31">
                        <c:v>1865.8107842392651</c:v>
                      </c:pt>
                      <c:pt idx="32">
                        <c:v>1867.0750273470883</c:v>
                      </c:pt>
                      <c:pt idx="33">
                        <c:v>1867.4157433055118</c:v>
                      </c:pt>
                      <c:pt idx="34">
                        <c:v>1867.4936273470882</c:v>
                      </c:pt>
                      <c:pt idx="35">
                        <c:v>1868.0922201728388</c:v>
                      </c:pt>
                      <c:pt idx="36">
                        <c:v>1868.3309914135148</c:v>
                      </c:pt>
                      <c:pt idx="37">
                        <c:v>1868.6717073719383</c:v>
                      </c:pt>
                      <c:pt idx="38">
                        <c:v>1868.749591413515</c:v>
                      </c:pt>
                      <c:pt idx="39">
                        <c:v>1868.6640891417048</c:v>
                      </c:pt>
                      <c:pt idx="40">
                        <c:v>1869.3481842392653</c:v>
                      </c:pt>
                      <c:pt idx="41">
                        <c:v>1869.0826891417048</c:v>
                      </c:pt>
                      <c:pt idx="42">
                        <c:v>1869.6155042144158</c:v>
                      </c:pt>
                      <c:pt idx="43">
                        <c:v>1869.9200532081318</c:v>
                      </c:pt>
                      <c:pt idx="44">
                        <c:v>1870.3386532081317</c:v>
                      </c:pt>
                      <c:pt idx="45">
                        <c:v>1870.8714682808422</c:v>
                      </c:pt>
                      <c:pt idx="46">
                        <c:v>1871.0310273470884</c:v>
                      </c:pt>
                      <c:pt idx="47">
                        <c:v>1871.2045660090323</c:v>
                      </c:pt>
                      <c:pt idx="48">
                        <c:v>1871.9163042144157</c:v>
                      </c:pt>
                      <c:pt idx="49">
                        <c:v>1872.2869914135149</c:v>
                      </c:pt>
                      <c:pt idx="50">
                        <c:v>1872.4605300754586</c:v>
                      </c:pt>
                      <c:pt idx="51">
                        <c:v>1872.6200891417047</c:v>
                      </c:pt>
                      <c:pt idx="52">
                        <c:v>1873.1722682808422</c:v>
                      </c:pt>
                      <c:pt idx="53">
                        <c:v>1873.5053660090323</c:v>
                      </c:pt>
                      <c:pt idx="54">
                        <c:v>1873.8760532081317</c:v>
                      </c:pt>
                      <c:pt idx="55">
                        <c:v>1874.7613300754585</c:v>
                      </c:pt>
                      <c:pt idx="56">
                        <c:v>1875.6075042144157</c:v>
                      </c:pt>
                      <c:pt idx="57">
                        <c:v>1876.8634682808422</c:v>
                      </c:pt>
                      <c:pt idx="58">
                        <c:v>1877.1965660090323</c:v>
                      </c:pt>
                      <c:pt idx="59">
                        <c:v>1878.4525300754585</c:v>
                      </c:pt>
                      <c:pt idx="60">
                        <c:v>1890.2898484274863</c:v>
                      </c:pt>
                      <c:pt idx="61">
                        <c:v>1890.7084484274862</c:v>
                      </c:pt>
                      <c:pt idx="62">
                        <c:v>1890.9663252948133</c:v>
                      </c:pt>
                      <c:pt idx="63">
                        <c:v>1891.3849252948132</c:v>
                      </c:pt>
                      <c:pt idx="64">
                        <c:v>1891.545812493913</c:v>
                      </c:pt>
                      <c:pt idx="65">
                        <c:v>1891.964412493913</c:v>
                      </c:pt>
                      <c:pt idx="66">
                        <c:v>1892.2222893612397</c:v>
                      </c:pt>
                      <c:pt idx="67">
                        <c:v>1892.6408893612397</c:v>
                      </c:pt>
                      <c:pt idx="68">
                        <c:v>1894.2458484274862</c:v>
                      </c:pt>
                      <c:pt idx="69">
                        <c:v>1894.9223252948132</c:v>
                      </c:pt>
                      <c:pt idx="70">
                        <c:v>1895.5018124939129</c:v>
                      </c:pt>
                      <c:pt idx="71">
                        <c:v>1895.9744281151927</c:v>
                      </c:pt>
                      <c:pt idx="72">
                        <c:v>1896.1782893612396</c:v>
                      </c:pt>
                      <c:pt idx="73">
                        <c:v>1896.6509049825199</c:v>
                      </c:pt>
                      <c:pt idx="74">
                        <c:v>1897.2303921816194</c:v>
                      </c:pt>
                      <c:pt idx="75">
                        <c:v>1897.5634899098097</c:v>
                      </c:pt>
                      <c:pt idx="76">
                        <c:v>1897.9068690489469</c:v>
                      </c:pt>
                      <c:pt idx="77">
                        <c:v>1898.2752281151927</c:v>
                      </c:pt>
                      <c:pt idx="78">
                        <c:v>1898.2399667771365</c:v>
                      </c:pt>
                      <c:pt idx="79">
                        <c:v>1898.8194539762362</c:v>
                      </c:pt>
                      <c:pt idx="80">
                        <c:v>1898.9517049825199</c:v>
                      </c:pt>
                      <c:pt idx="81">
                        <c:v>1899.5311921816194</c:v>
                      </c:pt>
                      <c:pt idx="82">
                        <c:v>1899.4959308435634</c:v>
                      </c:pt>
                      <c:pt idx="83">
                        <c:v>1899.8642899098099</c:v>
                      </c:pt>
                      <c:pt idx="84">
                        <c:v>1900.2076690489469</c:v>
                      </c:pt>
                      <c:pt idx="85">
                        <c:v>1900.5407667771365</c:v>
                      </c:pt>
                      <c:pt idx="86">
                        <c:v>1901.1202539762362</c:v>
                      </c:pt>
                      <c:pt idx="87">
                        <c:v>1901.9664281151927</c:v>
                      </c:pt>
                      <c:pt idx="88">
                        <c:v>1901.7967308435634</c:v>
                      </c:pt>
                      <c:pt idx="89">
                        <c:v>1902.6429049825199</c:v>
                      </c:pt>
                      <c:pt idx="90">
                        <c:v>1903.2223921816194</c:v>
                      </c:pt>
                      <c:pt idx="91">
                        <c:v>1903.5554899098099</c:v>
                      </c:pt>
                      <c:pt idx="92">
                        <c:v>1903.8988690489468</c:v>
                      </c:pt>
                      <c:pt idx="93">
                        <c:v>1904.2319667771367</c:v>
                      </c:pt>
                      <c:pt idx="94">
                        <c:v>1904.8114539762362</c:v>
                      </c:pt>
                      <c:pt idx="95">
                        <c:v>1905.4879308435634</c:v>
                      </c:pt>
                      <c:pt idx="96">
                        <c:v>1919.1892491955914</c:v>
                      </c:pt>
                      <c:pt idx="97">
                        <c:v>1919.8657260629177</c:v>
                      </c:pt>
                      <c:pt idx="98">
                        <c:v>1920.4452132620177</c:v>
                      </c:pt>
                      <c:pt idx="99">
                        <c:v>1921.1216901293442</c:v>
                      </c:pt>
                      <c:pt idx="100">
                        <c:v>1921.4900491955914</c:v>
                      </c:pt>
                      <c:pt idx="101">
                        <c:v>1922.1665260629177</c:v>
                      </c:pt>
                      <c:pt idx="102">
                        <c:v>1922.7460132620176</c:v>
                      </c:pt>
                      <c:pt idx="103">
                        <c:v>1923.4224901293442</c:v>
                      </c:pt>
                      <c:pt idx="104">
                        <c:v>1925.1812491955914</c:v>
                      </c:pt>
                      <c:pt idx="105">
                        <c:v>1925.8577260629177</c:v>
                      </c:pt>
                      <c:pt idx="106">
                        <c:v>1926.4372132620176</c:v>
                      </c:pt>
                      <c:pt idx="107">
                        <c:v>1927.1136901293441</c:v>
                      </c:pt>
                      <c:pt idx="108">
                        <c:v>1932.9681301495375</c:v>
                      </c:pt>
                      <c:pt idx="109">
                        <c:v>1933.4049301495377</c:v>
                      </c:pt>
                      <c:pt idx="110">
                        <c:v>1933.6446070168647</c:v>
                      </c:pt>
                      <c:pt idx="111">
                        <c:v>1934.0814070168649</c:v>
                      </c:pt>
                      <c:pt idx="112">
                        <c:v>1934.2240942159642</c:v>
                      </c:pt>
                      <c:pt idx="113">
                        <c:v>1934.6608942159644</c:v>
                      </c:pt>
                      <c:pt idx="114">
                        <c:v>1934.5571919441545</c:v>
                      </c:pt>
                      <c:pt idx="115">
                        <c:v>1934.9005710832919</c:v>
                      </c:pt>
                      <c:pt idx="116">
                        <c:v>1934.9939919441545</c:v>
                      </c:pt>
                      <c:pt idx="117">
                        <c:v>1935.3373710832918</c:v>
                      </c:pt>
                      <c:pt idx="118">
                        <c:v>1935.2336688114813</c:v>
                      </c:pt>
                      <c:pt idx="119">
                        <c:v>1935.6704688114812</c:v>
                      </c:pt>
                      <c:pt idx="120">
                        <c:v>1935.8131560105812</c:v>
                      </c:pt>
                      <c:pt idx="121">
                        <c:v>1936.2499560105812</c:v>
                      </c:pt>
                      <c:pt idx="122">
                        <c:v>1936.4896328779082</c:v>
                      </c:pt>
                      <c:pt idx="123">
                        <c:v>1937.0961301495377</c:v>
                      </c:pt>
                      <c:pt idx="124">
                        <c:v>1936.9264328779082</c:v>
                      </c:pt>
                      <c:pt idx="125">
                        <c:v>1937.7726070168649</c:v>
                      </c:pt>
                      <c:pt idx="126">
                        <c:v>1938.3520942159644</c:v>
                      </c:pt>
                      <c:pt idx="127">
                        <c:v>1938.6851919441544</c:v>
                      </c:pt>
                      <c:pt idx="128">
                        <c:v>1939.0285710832918</c:v>
                      </c:pt>
                      <c:pt idx="129">
                        <c:v>1939.3616688114812</c:v>
                      </c:pt>
                      <c:pt idx="130">
                        <c:v>1939.9411560105812</c:v>
                      </c:pt>
                      <c:pt idx="131">
                        <c:v>1940.6176328779081</c:v>
                      </c:pt>
                      <c:pt idx="132">
                        <c:v>1956.182951229936</c:v>
                      </c:pt>
                      <c:pt idx="133">
                        <c:v>1956.6197512299359</c:v>
                      </c:pt>
                      <c:pt idx="134">
                        <c:v>1956.8594280972627</c:v>
                      </c:pt>
                      <c:pt idx="135">
                        <c:v>1957.2962280972627</c:v>
                      </c:pt>
                      <c:pt idx="136">
                        <c:v>1957.4389152963627</c:v>
                      </c:pt>
                      <c:pt idx="137">
                        <c:v>1957.8757152963626</c:v>
                      </c:pt>
                      <c:pt idx="138">
                        <c:v>1958.1153921636894</c:v>
                      </c:pt>
                      <c:pt idx="139">
                        <c:v>1958.5521921636894</c:v>
                      </c:pt>
                      <c:pt idx="140">
                        <c:v>1960.3109512299359</c:v>
                      </c:pt>
                      <c:pt idx="141">
                        <c:v>1960.9874280972626</c:v>
                      </c:pt>
                      <c:pt idx="142">
                        <c:v>1961.5669152963626</c:v>
                      </c:pt>
                      <c:pt idx="143">
                        <c:v>1962.2433921636894</c:v>
                      </c:pt>
                      <c:pt idx="144">
                        <c:v>2002.2899285548731</c:v>
                      </c:pt>
                      <c:pt idx="145">
                        <c:v>2002.9664054222003</c:v>
                      </c:pt>
                      <c:pt idx="146">
                        <c:v>2003.5458926212996</c:v>
                      </c:pt>
                      <c:pt idx="147">
                        <c:v>2003.8789903494894</c:v>
                      </c:pt>
                      <c:pt idx="148">
                        <c:v>2004.2223694886268</c:v>
                      </c:pt>
                      <c:pt idx="149">
                        <c:v>2004.645328554873</c:v>
                      </c:pt>
                      <c:pt idx="150">
                        <c:v>2004.5554672168171</c:v>
                      </c:pt>
                      <c:pt idx="151">
                        <c:v>2005.1349544159161</c:v>
                      </c:pt>
                      <c:pt idx="152">
                        <c:v>2005.3218054222002</c:v>
                      </c:pt>
                      <c:pt idx="153">
                        <c:v>2005.9012926212995</c:v>
                      </c:pt>
                      <c:pt idx="154">
                        <c:v>2005.8114312832436</c:v>
                      </c:pt>
                      <c:pt idx="155">
                        <c:v>2006.2343903494896</c:v>
                      </c:pt>
                      <c:pt idx="156">
                        <c:v>2006.5777694886267</c:v>
                      </c:pt>
                      <c:pt idx="157">
                        <c:v>2006.9108672168172</c:v>
                      </c:pt>
                      <c:pt idx="158">
                        <c:v>2007.4903544159163</c:v>
                      </c:pt>
                      <c:pt idx="159">
                        <c:v>2008.1668312832437</c:v>
                      </c:pt>
                      <c:pt idx="160">
                        <c:v>2008.7979285548729</c:v>
                      </c:pt>
                      <c:pt idx="161">
                        <c:v>2009.4744054222001</c:v>
                      </c:pt>
                      <c:pt idx="162">
                        <c:v>2010.0538926212996</c:v>
                      </c:pt>
                      <c:pt idx="163">
                        <c:v>2010.3869903494895</c:v>
                      </c:pt>
                      <c:pt idx="164">
                        <c:v>2010.7303694886268</c:v>
                      </c:pt>
                      <c:pt idx="165">
                        <c:v>2009.9374614246869</c:v>
                      </c:pt>
                      <c:pt idx="166">
                        <c:v>2011.0634672168171</c:v>
                      </c:pt>
                      <c:pt idx="167">
                        <c:v>2010.6139382920146</c:v>
                      </c:pt>
                      <c:pt idx="168">
                        <c:v>2011.6429544159162</c:v>
                      </c:pt>
                      <c:pt idx="169">
                        <c:v>2011.1934254911137</c:v>
                      </c:pt>
                      <c:pt idx="170">
                        <c:v>2012.3194312832436</c:v>
                      </c:pt>
                      <c:pt idx="171">
                        <c:v>2011.5265232193042</c:v>
                      </c:pt>
                      <c:pt idx="172">
                        <c:v>2011.8699023584409</c:v>
                      </c:pt>
                      <c:pt idx="173">
                        <c:v>2012.2746614246869</c:v>
                      </c:pt>
                      <c:pt idx="174">
                        <c:v>2012.2030000866314</c:v>
                      </c:pt>
                      <c:pt idx="175">
                        <c:v>2012.7824872857309</c:v>
                      </c:pt>
                      <c:pt idx="176">
                        <c:v>2012.9511382920145</c:v>
                      </c:pt>
                      <c:pt idx="177">
                        <c:v>2013.5306254911136</c:v>
                      </c:pt>
                      <c:pt idx="178">
                        <c:v>2013.4589641530577</c:v>
                      </c:pt>
                      <c:pt idx="179">
                        <c:v>2013.8637232193041</c:v>
                      </c:pt>
                      <c:pt idx="180">
                        <c:v>2014.2071023584408</c:v>
                      </c:pt>
                      <c:pt idx="181">
                        <c:v>2014.5402000866313</c:v>
                      </c:pt>
                      <c:pt idx="182">
                        <c:v>2015.1196872857308</c:v>
                      </c:pt>
                      <c:pt idx="183">
                        <c:v>2015.7961641530576</c:v>
                      </c:pt>
                      <c:pt idx="184">
                        <c:v>2016.273461424687</c:v>
                      </c:pt>
                      <c:pt idx="185">
                        <c:v>2016.9499382920146</c:v>
                      </c:pt>
                      <c:pt idx="186">
                        <c:v>2017.5294254911137</c:v>
                      </c:pt>
                      <c:pt idx="187">
                        <c:v>2017.8625232193042</c:v>
                      </c:pt>
                      <c:pt idx="188">
                        <c:v>2018.2059023584409</c:v>
                      </c:pt>
                      <c:pt idx="189">
                        <c:v>2018.5390000866314</c:v>
                      </c:pt>
                      <c:pt idx="190">
                        <c:v>2019.1184872857309</c:v>
                      </c:pt>
                      <c:pt idx="191">
                        <c:v>2019.7949641530577</c:v>
                      </c:pt>
                      <c:pt idx="192">
                        <c:v>2023.6407496352708</c:v>
                      </c:pt>
                      <c:pt idx="193">
                        <c:v>2024.1139496352707</c:v>
                      </c:pt>
                      <c:pt idx="194">
                        <c:v>2024.317226502598</c:v>
                      </c:pt>
                      <c:pt idx="195">
                        <c:v>2024.8967137016978</c:v>
                      </c:pt>
                      <c:pt idx="196">
                        <c:v>2025.3699137016979</c:v>
                      </c:pt>
                      <c:pt idx="197">
                        <c:v>2027.4371905690243</c:v>
                      </c:pt>
                      <c:pt idx="198">
                        <c:v>2028.1127496352708</c:v>
                      </c:pt>
                      <c:pt idx="199">
                        <c:v>2028.536626502598</c:v>
                      </c:pt>
                      <c:pt idx="200">
                        <c:v>2029.3687137016977</c:v>
                      </c:pt>
                      <c:pt idx="201">
                        <c:v>2029.1200336768477</c:v>
                      </c:pt>
                      <c:pt idx="202">
                        <c:v>2029.7925905690242</c:v>
                      </c:pt>
                      <c:pt idx="203">
                        <c:v>2029.7965105441742</c:v>
                      </c:pt>
                      <c:pt idx="204">
                        <c:v>2030.375997743274</c:v>
                      </c:pt>
                      <c:pt idx="205">
                        <c:v>2030.7090954714643</c:v>
                      </c:pt>
                      <c:pt idx="206">
                        <c:v>2031.0524746106007</c:v>
                      </c:pt>
                      <c:pt idx="207">
                        <c:v>2031.4754336768476</c:v>
                      </c:pt>
                      <c:pt idx="208">
                        <c:v>2031.3855723387915</c:v>
                      </c:pt>
                      <c:pt idx="209">
                        <c:v>2031.965059537891</c:v>
                      </c:pt>
                      <c:pt idx="210">
                        <c:v>2032.1519105441741</c:v>
                      </c:pt>
                      <c:pt idx="211">
                        <c:v>2032.6892265025981</c:v>
                      </c:pt>
                      <c:pt idx="212">
                        <c:v>2032.7313977432739</c:v>
                      </c:pt>
                      <c:pt idx="213">
                        <c:v>2032.6415364052182</c:v>
                      </c:pt>
                      <c:pt idx="214">
                        <c:v>2033.0644954714642</c:v>
                      </c:pt>
                      <c:pt idx="215">
                        <c:v>2033.4078746106006</c:v>
                      </c:pt>
                      <c:pt idx="216">
                        <c:v>2033.9451905690244</c:v>
                      </c:pt>
                      <c:pt idx="217">
                        <c:v>2033.1522825050854</c:v>
                      </c:pt>
                      <c:pt idx="218">
                        <c:v>2033.7409723387914</c:v>
                      </c:pt>
                      <c:pt idx="219">
                        <c:v>2033.8287593724119</c:v>
                      </c:pt>
                      <c:pt idx="220">
                        <c:v>2034.3204595378909</c:v>
                      </c:pt>
                      <c:pt idx="221">
                        <c:v>2034.4082465715119</c:v>
                      </c:pt>
                      <c:pt idx="222">
                        <c:v>2034.9969364052181</c:v>
                      </c:pt>
                      <c:pt idx="223">
                        <c:v>2035.6280336768477</c:v>
                      </c:pt>
                      <c:pt idx="224">
                        <c:v>2035.0847234388386</c:v>
                      </c:pt>
                      <c:pt idx="225">
                        <c:v>2035.4894825050856</c:v>
                      </c:pt>
                      <c:pt idx="226">
                        <c:v>2036.3045105441743</c:v>
                      </c:pt>
                      <c:pt idx="227">
                        <c:v>2036.1659593724119</c:v>
                      </c:pt>
                      <c:pt idx="228">
                        <c:v>2036.883997743274</c:v>
                      </c:pt>
                      <c:pt idx="229">
                        <c:v>2036.745446571512</c:v>
                      </c:pt>
                      <c:pt idx="230">
                        <c:v>2037.2170954714641</c:v>
                      </c:pt>
                      <c:pt idx="231">
                        <c:v>2037.5604746106007</c:v>
                      </c:pt>
                      <c:pt idx="232">
                        <c:v>2037.4219234388388</c:v>
                      </c:pt>
                      <c:pt idx="233">
                        <c:v>2037.8935723387913</c:v>
                      </c:pt>
                      <c:pt idx="234">
                        <c:v>2038.473059537891</c:v>
                      </c:pt>
                      <c:pt idx="235">
                        <c:v>2039.1495364052182</c:v>
                      </c:pt>
                      <c:pt idx="236">
                        <c:v>2039.4882825050854</c:v>
                      </c:pt>
                      <c:pt idx="237">
                        <c:v>2040.1647593724119</c:v>
                      </c:pt>
                      <c:pt idx="238">
                        <c:v>2040.7442465715119</c:v>
                      </c:pt>
                      <c:pt idx="239">
                        <c:v>2041.4207234388386</c:v>
                      </c:pt>
                      <c:pt idx="240">
                        <c:v>2052.3348547572455</c:v>
                      </c:pt>
                      <c:pt idx="241">
                        <c:v>2053.0113316245724</c:v>
                      </c:pt>
                      <c:pt idx="242">
                        <c:v>2053.5908188236722</c:v>
                      </c:pt>
                      <c:pt idx="243">
                        <c:v>2054.2672956909992</c:v>
                      </c:pt>
                      <c:pt idx="244">
                        <c:v>2054.6902547572454</c:v>
                      </c:pt>
                      <c:pt idx="245">
                        <c:v>2055.3667316245724</c:v>
                      </c:pt>
                      <c:pt idx="246">
                        <c:v>2055.9462188236721</c:v>
                      </c:pt>
                      <c:pt idx="247">
                        <c:v>2056.6226956909991</c:v>
                      </c:pt>
                      <c:pt idx="248">
                        <c:v>2058.0194344449519</c:v>
                      </c:pt>
                      <c:pt idx="249">
                        <c:v>2058.5108344449518</c:v>
                      </c:pt>
                      <c:pt idx="250">
                        <c:v>2058.8428547572457</c:v>
                      </c:pt>
                      <c:pt idx="251">
                        <c:v>2058.6959113122793</c:v>
                      </c:pt>
                      <c:pt idx="252">
                        <c:v>2059.1873113122797</c:v>
                      </c:pt>
                      <c:pt idx="253">
                        <c:v>2059.5193316245727</c:v>
                      </c:pt>
                      <c:pt idx="254">
                        <c:v>2059.2753985113786</c:v>
                      </c:pt>
                      <c:pt idx="255">
                        <c:v>2059.6084962395694</c:v>
                      </c:pt>
                      <c:pt idx="256">
                        <c:v>2059.766798511379</c:v>
                      </c:pt>
                      <c:pt idx="257">
                        <c:v>2060.0988188236724</c:v>
                      </c:pt>
                      <c:pt idx="258">
                        <c:v>2059.9518753787056</c:v>
                      </c:pt>
                      <c:pt idx="259">
                        <c:v>2060.0998962395693</c:v>
                      </c:pt>
                      <c:pt idx="260">
                        <c:v>2060.2849731068964</c:v>
                      </c:pt>
                      <c:pt idx="261">
                        <c:v>2060.4432753787055</c:v>
                      </c:pt>
                      <c:pt idx="262">
                        <c:v>2060.775295690999</c:v>
                      </c:pt>
                      <c:pt idx="263">
                        <c:v>2060.7763731068962</c:v>
                      </c:pt>
                      <c:pt idx="264">
                        <c:v>2060.8644603059956</c:v>
                      </c:pt>
                      <c:pt idx="265">
                        <c:v>2061.3558603059955</c:v>
                      </c:pt>
                      <c:pt idx="266">
                        <c:v>2061.5409371733231</c:v>
                      </c:pt>
                      <c:pt idx="267">
                        <c:v>2062.032337173323</c:v>
                      </c:pt>
                      <c:pt idx="268">
                        <c:v>2062.6634344449521</c:v>
                      </c:pt>
                      <c:pt idx="269">
                        <c:v>2063.3399113122796</c:v>
                      </c:pt>
                      <c:pt idx="270">
                        <c:v>2063.9193985113789</c:v>
                      </c:pt>
                      <c:pt idx="271">
                        <c:v>2064.2524962395692</c:v>
                      </c:pt>
                      <c:pt idx="272">
                        <c:v>2064.5958753787054</c:v>
                      </c:pt>
                      <c:pt idx="273">
                        <c:v>2064.9289731068961</c:v>
                      </c:pt>
                      <c:pt idx="274">
                        <c:v>2065.5084603059954</c:v>
                      </c:pt>
                      <c:pt idx="275">
                        <c:v>2066.1849371733233</c:v>
                      </c:pt>
                      <c:pt idx="276">
                        <c:v>2081.2342555253499</c:v>
                      </c:pt>
                      <c:pt idx="277">
                        <c:v>2081.7256555253502</c:v>
                      </c:pt>
                      <c:pt idx="278">
                        <c:v>2081.9107323926778</c:v>
                      </c:pt>
                      <c:pt idx="279">
                        <c:v>2082.4021323926777</c:v>
                      </c:pt>
                      <c:pt idx="280">
                        <c:v>2082.4902195917766</c:v>
                      </c:pt>
                      <c:pt idx="281">
                        <c:v>2082.9816195917765</c:v>
                      </c:pt>
                      <c:pt idx="282">
                        <c:v>2083.1666964591041</c:v>
                      </c:pt>
                      <c:pt idx="283">
                        <c:v>2083.6580964591039</c:v>
                      </c:pt>
                      <c:pt idx="284">
                        <c:v>2085.8782555253501</c:v>
                      </c:pt>
                      <c:pt idx="285">
                        <c:v>2086.5547323926776</c:v>
                      </c:pt>
                      <c:pt idx="286">
                        <c:v>2087.1342195917764</c:v>
                      </c:pt>
                      <c:pt idx="287">
                        <c:v>2087.8106964591038</c:v>
                      </c:pt>
                      <c:pt idx="288">
                        <c:v>2095.0131364792969</c:v>
                      </c:pt>
                      <c:pt idx="289">
                        <c:v>2095.6896133466239</c:v>
                      </c:pt>
                      <c:pt idx="290">
                        <c:v>2096.2691005457232</c:v>
                      </c:pt>
                      <c:pt idx="291">
                        <c:v>2096.6021982739139</c:v>
                      </c:pt>
                      <c:pt idx="292">
                        <c:v>2096.9455774130515</c:v>
                      </c:pt>
                      <c:pt idx="293">
                        <c:v>2097.3867364792968</c:v>
                      </c:pt>
                      <c:pt idx="294">
                        <c:v>2097.2786751412409</c:v>
                      </c:pt>
                      <c:pt idx="295">
                        <c:v>2097.8581623403397</c:v>
                      </c:pt>
                      <c:pt idx="296">
                        <c:v>2098.0632133466238</c:v>
                      </c:pt>
                      <c:pt idx="297">
                        <c:v>2098.6427005457231</c:v>
                      </c:pt>
                      <c:pt idx="298">
                        <c:v>2098.5346392076672</c:v>
                      </c:pt>
                      <c:pt idx="299">
                        <c:v>2098.9757982739138</c:v>
                      </c:pt>
                      <c:pt idx="300">
                        <c:v>2099.3191774130514</c:v>
                      </c:pt>
                      <c:pt idx="301">
                        <c:v>2099.6522751412408</c:v>
                      </c:pt>
                      <c:pt idx="302">
                        <c:v>2100.2317623403401</c:v>
                      </c:pt>
                      <c:pt idx="303">
                        <c:v>2100.9082392076675</c:v>
                      </c:pt>
                      <c:pt idx="304">
                        <c:v>2101.6931364792968</c:v>
                      </c:pt>
                      <c:pt idx="305">
                        <c:v>2102.3696133466237</c:v>
                      </c:pt>
                      <c:pt idx="306">
                        <c:v>2102.949100545723</c:v>
                      </c:pt>
                      <c:pt idx="307">
                        <c:v>2103.2821982739138</c:v>
                      </c:pt>
                      <c:pt idx="308">
                        <c:v>2103.6255774130514</c:v>
                      </c:pt>
                      <c:pt idx="309">
                        <c:v>2103.9586751412407</c:v>
                      </c:pt>
                      <c:pt idx="310">
                        <c:v>2104.53816234034</c:v>
                      </c:pt>
                      <c:pt idx="311">
                        <c:v>2105.2146392076675</c:v>
                      </c:pt>
                      <c:pt idx="312">
                        <c:v>2118.2279575596954</c:v>
                      </c:pt>
                      <c:pt idx="313">
                        <c:v>2118.9044344270228</c:v>
                      </c:pt>
                      <c:pt idx="314">
                        <c:v>2119.4839216261216</c:v>
                      </c:pt>
                      <c:pt idx="315">
                        <c:v>2119.3228928150111</c:v>
                      </c:pt>
                      <c:pt idx="316">
                        <c:v>2120.1603984934486</c:v>
                      </c:pt>
                      <c:pt idx="317">
                        <c:v>2120.6015575596953</c:v>
                      </c:pt>
                      <c:pt idx="318">
                        <c:v>2121.2780344270227</c:v>
                      </c:pt>
                      <c:pt idx="319">
                        <c:v>2120.9119546096276</c:v>
                      </c:pt>
                      <c:pt idx="320">
                        <c:v>2121.8575216261215</c:v>
                      </c:pt>
                      <c:pt idx="321">
                        <c:v>2121.3851546096275</c:v>
                      </c:pt>
                      <c:pt idx="322">
                        <c:v>2121.8633696823381</c:v>
                      </c:pt>
                      <c:pt idx="323">
                        <c:v>2122.5339984934485</c:v>
                      </c:pt>
                      <c:pt idx="324">
                        <c:v>2122.4428568814369</c:v>
                      </c:pt>
                      <c:pt idx="325">
                        <c:v>2123.1193337487643</c:v>
                      </c:pt>
                      <c:pt idx="326">
                        <c:v>2123.5422928150115</c:v>
                      </c:pt>
                      <c:pt idx="327">
                        <c:v>2123.4524314769551</c:v>
                      </c:pt>
                      <c:pt idx="328">
                        <c:v>2124.0319186760539</c:v>
                      </c:pt>
                      <c:pt idx="329">
                        <c:v>2124.2187696823385</c:v>
                      </c:pt>
                      <c:pt idx="330">
                        <c:v>2124.9079575596957</c:v>
                      </c:pt>
                      <c:pt idx="331">
                        <c:v>2124.7982568814373</c:v>
                      </c:pt>
                      <c:pt idx="332">
                        <c:v>2124.7083955433814</c:v>
                      </c:pt>
                      <c:pt idx="333">
                        <c:v>2125.5844344270226</c:v>
                      </c:pt>
                      <c:pt idx="334">
                        <c:v>2125.3839546096278</c:v>
                      </c:pt>
                      <c:pt idx="335">
                        <c:v>2125.4747337487647</c:v>
                      </c:pt>
                      <c:pt idx="336">
                        <c:v>2126.1639216261215</c:v>
                      </c:pt>
                      <c:pt idx="337">
                        <c:v>2125.807831476955</c:v>
                      </c:pt>
                      <c:pt idx="338">
                        <c:v>2126.8403984934484</c:v>
                      </c:pt>
                      <c:pt idx="339">
                        <c:v>2126.3873186760538</c:v>
                      </c:pt>
                      <c:pt idx="340">
                        <c:v>2127.0637955433813</c:v>
                      </c:pt>
                      <c:pt idx="341">
                        <c:v>2127.6948928150114</c:v>
                      </c:pt>
                      <c:pt idx="342">
                        <c:v>2128.3713696823384</c:v>
                      </c:pt>
                      <c:pt idx="343">
                        <c:v>2128.9508568814372</c:v>
                      </c:pt>
                      <c:pt idx="344">
                        <c:v>2129.6273337487646</c:v>
                      </c:pt>
                      <c:pt idx="345">
                        <c:v>2129.9604314769549</c:v>
                      </c:pt>
                      <c:pt idx="346">
                        <c:v>2130.5399186760542</c:v>
                      </c:pt>
                      <c:pt idx="347">
                        <c:v>2131.2163955433812</c:v>
                      </c:pt>
                      <c:pt idx="348">
                        <c:v>2142.5377138954086</c:v>
                      </c:pt>
                      <c:pt idx="349">
                        <c:v>2143.0109138954085</c:v>
                      </c:pt>
                      <c:pt idx="350">
                        <c:v>2143.2141907627361</c:v>
                      </c:pt>
                      <c:pt idx="351">
                        <c:v>2143.687390762736</c:v>
                      </c:pt>
                      <c:pt idx="352">
                        <c:v>2143.7936779618358</c:v>
                      </c:pt>
                      <c:pt idx="353">
                        <c:v>2144.2668779618357</c:v>
                      </c:pt>
                      <c:pt idx="354">
                        <c:v>2144.4701548291628</c:v>
                      </c:pt>
                      <c:pt idx="355">
                        <c:v>2144.9433548291627</c:v>
                      </c:pt>
                      <c:pt idx="356">
                        <c:v>2147.0097138954088</c:v>
                      </c:pt>
                      <c:pt idx="357">
                        <c:v>2147.6861907627363</c:v>
                      </c:pt>
                      <c:pt idx="358">
                        <c:v>2148.265677961836</c:v>
                      </c:pt>
                      <c:pt idx="359">
                        <c:v>2148.0169979369848</c:v>
                      </c:pt>
                      <c:pt idx="360">
                        <c:v>2148.9421548291625</c:v>
                      </c:pt>
                      <c:pt idx="361">
                        <c:v>2148.6934748043127</c:v>
                      </c:pt>
                      <c:pt idx="362">
                        <c:v>2149.2729620034111</c:v>
                      </c:pt>
                      <c:pt idx="363">
                        <c:v>2149.6060597316027</c:v>
                      </c:pt>
                      <c:pt idx="364">
                        <c:v>2149.949438870739</c:v>
                      </c:pt>
                      <c:pt idx="365">
                        <c:v>2150.3723979369852</c:v>
                      </c:pt>
                      <c:pt idx="366">
                        <c:v>2150.2825365989293</c:v>
                      </c:pt>
                      <c:pt idx="367">
                        <c:v>2150.8620237980281</c:v>
                      </c:pt>
                      <c:pt idx="368">
                        <c:v>2151.0488748043126</c:v>
                      </c:pt>
                      <c:pt idx="369">
                        <c:v>2151.6283620034114</c:v>
                      </c:pt>
                      <c:pt idx="370">
                        <c:v>2151.538500665356</c:v>
                      </c:pt>
                      <c:pt idx="371">
                        <c:v>2151.9614597316026</c:v>
                      </c:pt>
                      <c:pt idx="372">
                        <c:v>2152.3048388707389</c:v>
                      </c:pt>
                      <c:pt idx="373">
                        <c:v>2152.6379365989296</c:v>
                      </c:pt>
                      <c:pt idx="374">
                        <c:v>2153.217423798028</c:v>
                      </c:pt>
                      <c:pt idx="375">
                        <c:v>2153.8939006653563</c:v>
                      </c:pt>
                      <c:pt idx="376">
                        <c:v>2154.5249979369851</c:v>
                      </c:pt>
                      <c:pt idx="377">
                        <c:v>2155.2014748043125</c:v>
                      </c:pt>
                      <c:pt idx="378">
                        <c:v>2155.7809620034113</c:v>
                      </c:pt>
                      <c:pt idx="379">
                        <c:v>2156.1140597316025</c:v>
                      </c:pt>
                      <c:pt idx="380">
                        <c:v>2156.4574388707388</c:v>
                      </c:pt>
                      <c:pt idx="381">
                        <c:v>2156.7905365989295</c:v>
                      </c:pt>
                      <c:pt idx="382">
                        <c:v>2157.3700237980279</c:v>
                      </c:pt>
                      <c:pt idx="383">
                        <c:v>2158.0465006653562</c:v>
                      </c:pt>
                      <c:pt idx="384">
                        <c:v>2171.2318190173837</c:v>
                      </c:pt>
                      <c:pt idx="385">
                        <c:v>2171.982467754447</c:v>
                      </c:pt>
                      <c:pt idx="386">
                        <c:v>2172.5102677544469</c:v>
                      </c:pt>
                      <c:pt idx="387">
                        <c:v>2171.9082958847102</c:v>
                      </c:pt>
                      <c:pt idx="388">
                        <c:v>2172.6589446217736</c:v>
                      </c:pt>
                      <c:pt idx="389">
                        <c:v>2172.48778308381</c:v>
                      </c:pt>
                      <c:pt idx="390">
                        <c:v>2173.1867446217739</c:v>
                      </c:pt>
                      <c:pt idx="391">
                        <c:v>2173.2384318208733</c:v>
                      </c:pt>
                      <c:pt idx="392">
                        <c:v>2173.5715295490627</c:v>
                      </c:pt>
                      <c:pt idx="393">
                        <c:v>2173.7662318208731</c:v>
                      </c:pt>
                      <c:pt idx="394">
                        <c:v>2173.164259951137</c:v>
                      </c:pt>
                      <c:pt idx="395">
                        <c:v>2173.9149086881998</c:v>
                      </c:pt>
                      <c:pt idx="396">
                        <c:v>2174.0993295490625</c:v>
                      </c:pt>
                      <c:pt idx="397">
                        <c:v>2173.5872190173836</c:v>
                      </c:pt>
                      <c:pt idx="398">
                        <c:v>2174.248006416391</c:v>
                      </c:pt>
                      <c:pt idx="399">
                        <c:v>2174.4427086882001</c:v>
                      </c:pt>
                      <c:pt idx="400">
                        <c:v>2174.7758064163909</c:v>
                      </c:pt>
                      <c:pt idx="401">
                        <c:v>2174.8274936154899</c:v>
                      </c:pt>
                      <c:pt idx="402">
                        <c:v>2174.2636958847102</c:v>
                      </c:pt>
                      <c:pt idx="403">
                        <c:v>2175.3552936154902</c:v>
                      </c:pt>
                      <c:pt idx="404">
                        <c:v>2174.8431830838099</c:v>
                      </c:pt>
                      <c:pt idx="405">
                        <c:v>2175.5039704828173</c:v>
                      </c:pt>
                      <c:pt idx="406">
                        <c:v>2176.0317704828171</c:v>
                      </c:pt>
                      <c:pt idx="407">
                        <c:v>2175.5196599511369</c:v>
                      </c:pt>
                      <c:pt idx="408">
                        <c:v>2176.9704677544469</c:v>
                      </c:pt>
                      <c:pt idx="409">
                        <c:v>2177.6469446217739</c:v>
                      </c:pt>
                      <c:pt idx="410">
                        <c:v>2176.9163987050902</c:v>
                      </c:pt>
                      <c:pt idx="411">
                        <c:v>2178.2264318208731</c:v>
                      </c:pt>
                      <c:pt idx="412">
                        <c:v>2177.40779870509</c:v>
                      </c:pt>
                      <c:pt idx="413">
                        <c:v>2177.7398190173835</c:v>
                      </c:pt>
                      <c:pt idx="414">
                        <c:v>2177.5928755724171</c:v>
                      </c:pt>
                      <c:pt idx="415">
                        <c:v>2178.5595295490625</c:v>
                      </c:pt>
                      <c:pt idx="416">
                        <c:v>2178.9029086882001</c:v>
                      </c:pt>
                      <c:pt idx="417">
                        <c:v>2178.0842755724175</c:v>
                      </c:pt>
                      <c:pt idx="418">
                        <c:v>2178.4162958847105</c:v>
                      </c:pt>
                      <c:pt idx="419">
                        <c:v>2178.1723627715164</c:v>
                      </c:pt>
                      <c:pt idx="420">
                        <c:v>2179.2360064163909</c:v>
                      </c:pt>
                      <c:pt idx="421">
                        <c:v>2178.5054604997067</c:v>
                      </c:pt>
                      <c:pt idx="422">
                        <c:v>2178.6637627715163</c:v>
                      </c:pt>
                      <c:pt idx="423">
                        <c:v>2178.9957830838098</c:v>
                      </c:pt>
                      <c:pt idx="424">
                        <c:v>2178.8488396388434</c:v>
                      </c:pt>
                      <c:pt idx="425">
                        <c:v>2179.8154936154901</c:v>
                      </c:pt>
                      <c:pt idx="426">
                        <c:v>2178.9968604997066</c:v>
                      </c:pt>
                      <c:pt idx="427">
                        <c:v>2179.1819373670342</c:v>
                      </c:pt>
                      <c:pt idx="428">
                        <c:v>2179.3402396388437</c:v>
                      </c:pt>
                      <c:pt idx="429">
                        <c:v>2179.6722599511372</c:v>
                      </c:pt>
                      <c:pt idx="430">
                        <c:v>2180.4919704828171</c:v>
                      </c:pt>
                      <c:pt idx="431">
                        <c:v>2179.673337367034</c:v>
                      </c:pt>
                      <c:pt idx="432">
                        <c:v>2179.7614245661334</c:v>
                      </c:pt>
                      <c:pt idx="433">
                        <c:v>2180.2528245661333</c:v>
                      </c:pt>
                      <c:pt idx="434">
                        <c:v>2180.4379014334604</c:v>
                      </c:pt>
                      <c:pt idx="435">
                        <c:v>2180.9293014334603</c:v>
                      </c:pt>
                      <c:pt idx="436">
                        <c:v>2181.5603987050899</c:v>
                      </c:pt>
                      <c:pt idx="437">
                        <c:v>2182.2368755724174</c:v>
                      </c:pt>
                      <c:pt idx="438">
                        <c:v>2182.8163627715162</c:v>
                      </c:pt>
                      <c:pt idx="439">
                        <c:v>2183.1494604997069</c:v>
                      </c:pt>
                      <c:pt idx="440">
                        <c:v>2183.4928396388436</c:v>
                      </c:pt>
                      <c:pt idx="441">
                        <c:v>2183.8259373670339</c:v>
                      </c:pt>
                      <c:pt idx="442">
                        <c:v>2184.4054245661337</c:v>
                      </c:pt>
                      <c:pt idx="443">
                        <c:v>2185.0819014334602</c:v>
                      </c:pt>
                      <c:pt idx="444">
                        <c:v>2195.1972888348446</c:v>
                      </c:pt>
                      <c:pt idx="445">
                        <c:v>2195.7250888348444</c:v>
                      </c:pt>
                      <c:pt idx="446">
                        <c:v>2195.8737657021711</c:v>
                      </c:pt>
                      <c:pt idx="447">
                        <c:v>2196.4015657021714</c:v>
                      </c:pt>
                      <c:pt idx="448">
                        <c:v>2196.4532529012708</c:v>
                      </c:pt>
                      <c:pt idx="449">
                        <c:v>2196.9810529012707</c:v>
                      </c:pt>
                      <c:pt idx="450">
                        <c:v>2197.1297297685983</c:v>
                      </c:pt>
                      <c:pt idx="451">
                        <c:v>2197.6575297685981</c:v>
                      </c:pt>
                      <c:pt idx="452">
                        <c:v>2200.1852888348444</c:v>
                      </c:pt>
                      <c:pt idx="453">
                        <c:v>2200.8617657021714</c:v>
                      </c:pt>
                      <c:pt idx="454">
                        <c:v>2200.1312197854882</c:v>
                      </c:pt>
                      <c:pt idx="455">
                        <c:v>2201.4412529012707</c:v>
                      </c:pt>
                      <c:pt idx="456">
                        <c:v>2200.622619785488</c:v>
                      </c:pt>
                      <c:pt idx="457">
                        <c:v>2200.8076966528147</c:v>
                      </c:pt>
                      <c:pt idx="458">
                        <c:v>2202.1177297685981</c:v>
                      </c:pt>
                      <c:pt idx="459">
                        <c:v>2201.299096652815</c:v>
                      </c:pt>
                      <c:pt idx="460">
                        <c:v>2201.3871838519144</c:v>
                      </c:pt>
                      <c:pt idx="461">
                        <c:v>2201.8785838519143</c:v>
                      </c:pt>
                      <c:pt idx="462">
                        <c:v>2202.0636607192423</c:v>
                      </c:pt>
                      <c:pt idx="463">
                        <c:v>2202.5550607192422</c:v>
                      </c:pt>
                      <c:pt idx="464">
                        <c:v>2204.7752197854879</c:v>
                      </c:pt>
                      <c:pt idx="465">
                        <c:v>2205.4516966528149</c:v>
                      </c:pt>
                      <c:pt idx="466">
                        <c:v>2206.0311838519142</c:v>
                      </c:pt>
                      <c:pt idx="467">
                        <c:v>2206.7076607192421</c:v>
                      </c:pt>
                      <c:pt idx="468">
                        <c:v>2213.9101007394347</c:v>
                      </c:pt>
                      <c:pt idx="469">
                        <c:v>2214.5865776067621</c:v>
                      </c:pt>
                      <c:pt idx="470">
                        <c:v>2215.1660648058614</c:v>
                      </c:pt>
                      <c:pt idx="471">
                        <c:v>2215.4991625340517</c:v>
                      </c:pt>
                      <c:pt idx="472">
                        <c:v>2215.8425416731889</c:v>
                      </c:pt>
                      <c:pt idx="473">
                        <c:v>2216.2837007394346</c:v>
                      </c:pt>
                      <c:pt idx="474">
                        <c:v>2216.1756394013787</c:v>
                      </c:pt>
                      <c:pt idx="475">
                        <c:v>2216.7551266004775</c:v>
                      </c:pt>
                      <c:pt idx="476">
                        <c:v>2216.960177606762</c:v>
                      </c:pt>
                      <c:pt idx="477">
                        <c:v>2217.5396648058613</c:v>
                      </c:pt>
                      <c:pt idx="478">
                        <c:v>2217.4316034678059</c:v>
                      </c:pt>
                      <c:pt idx="479">
                        <c:v>2217.8727625340521</c:v>
                      </c:pt>
                      <c:pt idx="480">
                        <c:v>2218.2161416731888</c:v>
                      </c:pt>
                      <c:pt idx="481">
                        <c:v>2218.5492394013786</c:v>
                      </c:pt>
                      <c:pt idx="482">
                        <c:v>2219.1287266004779</c:v>
                      </c:pt>
                      <c:pt idx="483">
                        <c:v>2219.8052034678058</c:v>
                      </c:pt>
                      <c:pt idx="484">
                        <c:v>2220.5901007394345</c:v>
                      </c:pt>
                      <c:pt idx="485">
                        <c:v>2221.266577606762</c:v>
                      </c:pt>
                      <c:pt idx="486">
                        <c:v>2221.8460648058613</c:v>
                      </c:pt>
                      <c:pt idx="487">
                        <c:v>2222.179162534052</c:v>
                      </c:pt>
                      <c:pt idx="488">
                        <c:v>2222.5225416731887</c:v>
                      </c:pt>
                      <c:pt idx="489">
                        <c:v>2222.8556394013785</c:v>
                      </c:pt>
                      <c:pt idx="490">
                        <c:v>2223.4351266004778</c:v>
                      </c:pt>
                      <c:pt idx="491">
                        <c:v>2224.1116034678057</c:v>
                      </c:pt>
                      <c:pt idx="492">
                        <c:v>2237.1249218198327</c:v>
                      </c:pt>
                      <c:pt idx="493">
                        <c:v>2237.8013986871606</c:v>
                      </c:pt>
                      <c:pt idx="494">
                        <c:v>2238.380885886259</c:v>
                      </c:pt>
                      <c:pt idx="495">
                        <c:v>2239.0573627535869</c:v>
                      </c:pt>
                      <c:pt idx="496">
                        <c:v>2239.4985218198326</c:v>
                      </c:pt>
                      <c:pt idx="497">
                        <c:v>2240.1749986871605</c:v>
                      </c:pt>
                      <c:pt idx="498">
                        <c:v>2240.7544858862589</c:v>
                      </c:pt>
                      <c:pt idx="499">
                        <c:v>2241.4309627535868</c:v>
                      </c:pt>
                      <c:pt idx="500">
                        <c:v>2243.804921819833</c:v>
                      </c:pt>
                      <c:pt idx="501">
                        <c:v>2244.4813986871604</c:v>
                      </c:pt>
                      <c:pt idx="502">
                        <c:v>2245.0608858862593</c:v>
                      </c:pt>
                      <c:pt idx="503">
                        <c:v>2245.7373627535867</c:v>
                      </c:pt>
                      <c:pt idx="504">
                        <c:v>2290.8794320145839</c:v>
                      </c:pt>
                      <c:pt idx="505">
                        <c:v>2291.4072320145842</c:v>
                      </c:pt>
                      <c:pt idx="506">
                        <c:v>2291.5559088819118</c:v>
                      </c:pt>
                      <c:pt idx="507">
                        <c:v>2292.0837088819117</c:v>
                      </c:pt>
                      <c:pt idx="508">
                        <c:v>2292.1353960810111</c:v>
                      </c:pt>
                      <c:pt idx="509">
                        <c:v>2292.4684938092014</c:v>
                      </c:pt>
                      <c:pt idx="510">
                        <c:v>2292.6631960810114</c:v>
                      </c:pt>
                      <c:pt idx="511">
                        <c:v>2292.8118729483376</c:v>
                      </c:pt>
                      <c:pt idx="512">
                        <c:v>2292.9962938092012</c:v>
                      </c:pt>
                      <c:pt idx="513">
                        <c:v>2293.1449706765288</c:v>
                      </c:pt>
                      <c:pt idx="514">
                        <c:v>2293.3396729483375</c:v>
                      </c:pt>
                      <c:pt idx="515">
                        <c:v>2293.6727706765291</c:v>
                      </c:pt>
                      <c:pt idx="516">
                        <c:v>2293.7244578756281</c:v>
                      </c:pt>
                      <c:pt idx="517">
                        <c:v>2294.2522578756279</c:v>
                      </c:pt>
                      <c:pt idx="518">
                        <c:v>2294.4009347429551</c:v>
                      </c:pt>
                      <c:pt idx="519">
                        <c:v>2294.9287347429554</c:v>
                      </c:pt>
                      <c:pt idx="520">
                        <c:v>2295.8674320145842</c:v>
                      </c:pt>
                      <c:pt idx="521">
                        <c:v>2296.5439088819116</c:v>
                      </c:pt>
                      <c:pt idx="522">
                        <c:v>2297.1233960810114</c:v>
                      </c:pt>
                      <c:pt idx="523">
                        <c:v>2297.4564938092012</c:v>
                      </c:pt>
                      <c:pt idx="524">
                        <c:v>2297.7998729483375</c:v>
                      </c:pt>
                      <c:pt idx="525">
                        <c:v>2298.1329706765291</c:v>
                      </c:pt>
                      <c:pt idx="526">
                        <c:v>2298.7124578756279</c:v>
                      </c:pt>
                      <c:pt idx="527">
                        <c:v>2299.3889347429554</c:v>
                      </c:pt>
                      <c:pt idx="528">
                        <c:v>2314.0942530949819</c:v>
                      </c:pt>
                      <c:pt idx="529">
                        <c:v>2314.6220530949822</c:v>
                      </c:pt>
                      <c:pt idx="530">
                        <c:v>2314.7707299623094</c:v>
                      </c:pt>
                      <c:pt idx="531">
                        <c:v>2315.2985299623092</c:v>
                      </c:pt>
                      <c:pt idx="532">
                        <c:v>2315.3502171614091</c:v>
                      </c:pt>
                      <c:pt idx="533">
                        <c:v>2315.8780171614089</c:v>
                      </c:pt>
                      <c:pt idx="534">
                        <c:v>2316.0266940287365</c:v>
                      </c:pt>
                      <c:pt idx="535">
                        <c:v>2316.5544940287364</c:v>
                      </c:pt>
                      <c:pt idx="536">
                        <c:v>2319.0822530949822</c:v>
                      </c:pt>
                      <c:pt idx="537">
                        <c:v>2319.7587299623092</c:v>
                      </c:pt>
                      <c:pt idx="538">
                        <c:v>2320.3382171614089</c:v>
                      </c:pt>
                      <c:pt idx="539">
                        <c:v>2321.0146940287368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1C2-45F1-8568-9162BFCFB1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17451.903073999161</c:v>
                      </c:pt>
                      <c:pt idx="1">
                        <c:v>17451.903073999161</c:v>
                      </c:pt>
                      <c:pt idx="2">
                        <c:v>17458.590186046022</c:v>
                      </c:pt>
                      <c:pt idx="3">
                        <c:v>17458.590186046022</c:v>
                      </c:pt>
                      <c:pt idx="4">
                        <c:v>17459.437573546664</c:v>
                      </c:pt>
                      <c:pt idx="5">
                        <c:v>17467.195779792331</c:v>
                      </c:pt>
                      <c:pt idx="6">
                        <c:v>17459.437573546664</c:v>
                      </c:pt>
                      <c:pt idx="7">
                        <c:v>17466.124685593531</c:v>
                      </c:pt>
                      <c:pt idx="8">
                        <c:v>17467.195779792331</c:v>
                      </c:pt>
                      <c:pt idx="9">
                        <c:v>17473.882891839188</c:v>
                      </c:pt>
                      <c:pt idx="10">
                        <c:v>17466.124685593531</c:v>
                      </c:pt>
                      <c:pt idx="11">
                        <c:v>17473.882891839188</c:v>
                      </c:pt>
                      <c:pt idx="12">
                        <c:v>17474.730279339834</c:v>
                      </c:pt>
                      <c:pt idx="13">
                        <c:v>17474.730279339834</c:v>
                      </c:pt>
                      <c:pt idx="14">
                        <c:v>17481.417391386694</c:v>
                      </c:pt>
                      <c:pt idx="15">
                        <c:v>17451.903073999161</c:v>
                      </c:pt>
                      <c:pt idx="16">
                        <c:v>17481.417391386694</c:v>
                      </c:pt>
                      <c:pt idx="17">
                        <c:v>17458.590186046022</c:v>
                      </c:pt>
                      <c:pt idx="18">
                        <c:v>17459.437573546664</c:v>
                      </c:pt>
                      <c:pt idx="19">
                        <c:v>17467.195779792331</c:v>
                      </c:pt>
                      <c:pt idx="20">
                        <c:v>17466.124685593531</c:v>
                      </c:pt>
                      <c:pt idx="21">
                        <c:v>17473.882891839188</c:v>
                      </c:pt>
                      <c:pt idx="22">
                        <c:v>17474.730279339834</c:v>
                      </c:pt>
                      <c:pt idx="23">
                        <c:v>17481.417391386694</c:v>
                      </c:pt>
                      <c:pt idx="24">
                        <c:v>17683.386264168035</c:v>
                      </c:pt>
                      <c:pt idx="25">
                        <c:v>17683.386264168035</c:v>
                      </c:pt>
                      <c:pt idx="26">
                        <c:v>17690.073376214899</c:v>
                      </c:pt>
                      <c:pt idx="27">
                        <c:v>17690.073376214899</c:v>
                      </c:pt>
                      <c:pt idx="28">
                        <c:v>17690.920763715545</c:v>
                      </c:pt>
                      <c:pt idx="29">
                        <c:v>17690.920763715545</c:v>
                      </c:pt>
                      <c:pt idx="30">
                        <c:v>17697.607875762409</c:v>
                      </c:pt>
                      <c:pt idx="31">
                        <c:v>17697.607875762409</c:v>
                      </c:pt>
                      <c:pt idx="32">
                        <c:v>17722.206863541513</c:v>
                      </c:pt>
                      <c:pt idx="33">
                        <c:v>17683.386264168035</c:v>
                      </c:pt>
                      <c:pt idx="34">
                        <c:v>17722.206863541513</c:v>
                      </c:pt>
                      <c:pt idx="35">
                        <c:v>17690.073376214899</c:v>
                      </c:pt>
                      <c:pt idx="36">
                        <c:v>17729.741363089015</c:v>
                      </c:pt>
                      <c:pt idx="37">
                        <c:v>17690.920763715545</c:v>
                      </c:pt>
                      <c:pt idx="38">
                        <c:v>17729.741363089015</c:v>
                      </c:pt>
                      <c:pt idx="39">
                        <c:v>17737.499569334668</c:v>
                      </c:pt>
                      <c:pt idx="40">
                        <c:v>17697.607875762409</c:v>
                      </c:pt>
                      <c:pt idx="41">
                        <c:v>17737.499569334668</c:v>
                      </c:pt>
                      <c:pt idx="42">
                        <c:v>17728.893975588373</c:v>
                      </c:pt>
                      <c:pt idx="43">
                        <c:v>17745.034068882182</c:v>
                      </c:pt>
                      <c:pt idx="44">
                        <c:v>17745.034068882182</c:v>
                      </c:pt>
                      <c:pt idx="45">
                        <c:v>17736.428475135879</c:v>
                      </c:pt>
                      <c:pt idx="46">
                        <c:v>17722.206863541513</c:v>
                      </c:pt>
                      <c:pt idx="47">
                        <c:v>17744.18668138154</c:v>
                      </c:pt>
                      <c:pt idx="48">
                        <c:v>17728.893975588373</c:v>
                      </c:pt>
                      <c:pt idx="49">
                        <c:v>17729.741363089015</c:v>
                      </c:pt>
                      <c:pt idx="50">
                        <c:v>17751.721180929038</c:v>
                      </c:pt>
                      <c:pt idx="51">
                        <c:v>17737.499569334668</c:v>
                      </c:pt>
                      <c:pt idx="52">
                        <c:v>17736.428475135879</c:v>
                      </c:pt>
                      <c:pt idx="53">
                        <c:v>17744.18668138154</c:v>
                      </c:pt>
                      <c:pt idx="54">
                        <c:v>17745.034068882182</c:v>
                      </c:pt>
                      <c:pt idx="55">
                        <c:v>17751.721180929038</c:v>
                      </c:pt>
                      <c:pt idx="56">
                        <c:v>17728.893975588373</c:v>
                      </c:pt>
                      <c:pt idx="57">
                        <c:v>17736.428475135879</c:v>
                      </c:pt>
                      <c:pt idx="58">
                        <c:v>17744.18668138154</c:v>
                      </c:pt>
                      <c:pt idx="59">
                        <c:v>17751.721180929038</c:v>
                      </c:pt>
                      <c:pt idx="60">
                        <c:v>17953.690053710383</c:v>
                      </c:pt>
                      <c:pt idx="61">
                        <c:v>17953.690053710383</c:v>
                      </c:pt>
                      <c:pt idx="62">
                        <c:v>17960.377165757247</c:v>
                      </c:pt>
                      <c:pt idx="63">
                        <c:v>17960.377165757247</c:v>
                      </c:pt>
                      <c:pt idx="64">
                        <c:v>17961.224553257893</c:v>
                      </c:pt>
                      <c:pt idx="65">
                        <c:v>17961.224553257893</c:v>
                      </c:pt>
                      <c:pt idx="66">
                        <c:v>17967.911665304749</c:v>
                      </c:pt>
                      <c:pt idx="67">
                        <c:v>17967.911665304749</c:v>
                      </c:pt>
                      <c:pt idx="68">
                        <c:v>17953.690053710383</c:v>
                      </c:pt>
                      <c:pt idx="69">
                        <c:v>17960.377165757247</c:v>
                      </c:pt>
                      <c:pt idx="70">
                        <c:v>17961.224553257893</c:v>
                      </c:pt>
                      <c:pt idx="71">
                        <c:v>17988.404414596953</c:v>
                      </c:pt>
                      <c:pt idx="72">
                        <c:v>17967.911665304749</c:v>
                      </c:pt>
                      <c:pt idx="73">
                        <c:v>17995.09152664381</c:v>
                      </c:pt>
                      <c:pt idx="74">
                        <c:v>17995.938914144455</c:v>
                      </c:pt>
                      <c:pt idx="75">
                        <c:v>18003.697120390116</c:v>
                      </c:pt>
                      <c:pt idx="76">
                        <c:v>18002.626026191323</c:v>
                      </c:pt>
                      <c:pt idx="77">
                        <c:v>17988.404414596953</c:v>
                      </c:pt>
                      <c:pt idx="78">
                        <c:v>18010.384232436976</c:v>
                      </c:pt>
                      <c:pt idx="79">
                        <c:v>18011.231619937622</c:v>
                      </c:pt>
                      <c:pt idx="80">
                        <c:v>17995.09152664381</c:v>
                      </c:pt>
                      <c:pt idx="81">
                        <c:v>17995.938914144455</c:v>
                      </c:pt>
                      <c:pt idx="82">
                        <c:v>18017.918731984482</c:v>
                      </c:pt>
                      <c:pt idx="83">
                        <c:v>18003.697120390116</c:v>
                      </c:pt>
                      <c:pt idx="84">
                        <c:v>18002.626026191323</c:v>
                      </c:pt>
                      <c:pt idx="85">
                        <c:v>18010.384232436976</c:v>
                      </c:pt>
                      <c:pt idx="86">
                        <c:v>18011.231619937622</c:v>
                      </c:pt>
                      <c:pt idx="87">
                        <c:v>17988.404414596953</c:v>
                      </c:pt>
                      <c:pt idx="88">
                        <c:v>18017.918731984482</c:v>
                      </c:pt>
                      <c:pt idx="89">
                        <c:v>17995.09152664381</c:v>
                      </c:pt>
                      <c:pt idx="90">
                        <c:v>17995.938914144455</c:v>
                      </c:pt>
                      <c:pt idx="91">
                        <c:v>18003.697120390116</c:v>
                      </c:pt>
                      <c:pt idx="92">
                        <c:v>18002.626026191323</c:v>
                      </c:pt>
                      <c:pt idx="93">
                        <c:v>18010.384232436976</c:v>
                      </c:pt>
                      <c:pt idx="94">
                        <c:v>18011.231619937622</c:v>
                      </c:pt>
                      <c:pt idx="95">
                        <c:v>18017.918731984482</c:v>
                      </c:pt>
                      <c:pt idx="96">
                        <c:v>18219.887604765834</c:v>
                      </c:pt>
                      <c:pt idx="97">
                        <c:v>18226.574716812687</c:v>
                      </c:pt>
                      <c:pt idx="98">
                        <c:v>18227.422104313337</c:v>
                      </c:pt>
                      <c:pt idx="99">
                        <c:v>18234.109216360193</c:v>
                      </c:pt>
                      <c:pt idx="100">
                        <c:v>18219.887604765834</c:v>
                      </c:pt>
                      <c:pt idx="101">
                        <c:v>18226.574716812687</c:v>
                      </c:pt>
                      <c:pt idx="102">
                        <c:v>18227.422104313337</c:v>
                      </c:pt>
                      <c:pt idx="103">
                        <c:v>18234.109216360193</c:v>
                      </c:pt>
                      <c:pt idx="104">
                        <c:v>18219.887604765834</c:v>
                      </c:pt>
                      <c:pt idx="105">
                        <c:v>18226.574716812687</c:v>
                      </c:pt>
                      <c:pt idx="106">
                        <c:v>18227.422104313337</c:v>
                      </c:pt>
                      <c:pt idx="107">
                        <c:v>18234.109216360193</c:v>
                      </c:pt>
                      <c:pt idx="108">
                        <c:v>18339.79201582259</c:v>
                      </c:pt>
                      <c:pt idx="109">
                        <c:v>18339.79201582259</c:v>
                      </c:pt>
                      <c:pt idx="110">
                        <c:v>18346.479127869447</c:v>
                      </c:pt>
                      <c:pt idx="111">
                        <c:v>18346.479127869447</c:v>
                      </c:pt>
                      <c:pt idx="112">
                        <c:v>18347.326515370096</c:v>
                      </c:pt>
                      <c:pt idx="113">
                        <c:v>18347.326515370096</c:v>
                      </c:pt>
                      <c:pt idx="114">
                        <c:v>18355.084721615756</c:v>
                      </c:pt>
                      <c:pt idx="115">
                        <c:v>18354.013627416956</c:v>
                      </c:pt>
                      <c:pt idx="116">
                        <c:v>18355.084721615756</c:v>
                      </c:pt>
                      <c:pt idx="117">
                        <c:v>18354.013627416956</c:v>
                      </c:pt>
                      <c:pt idx="118">
                        <c:v>18361.771833662609</c:v>
                      </c:pt>
                      <c:pt idx="119">
                        <c:v>18361.771833662609</c:v>
                      </c:pt>
                      <c:pt idx="120">
                        <c:v>18362.619221163262</c:v>
                      </c:pt>
                      <c:pt idx="121">
                        <c:v>18362.619221163262</c:v>
                      </c:pt>
                      <c:pt idx="122">
                        <c:v>18369.306333210123</c:v>
                      </c:pt>
                      <c:pt idx="123">
                        <c:v>18339.79201582259</c:v>
                      </c:pt>
                      <c:pt idx="124">
                        <c:v>18369.306333210123</c:v>
                      </c:pt>
                      <c:pt idx="125">
                        <c:v>18346.479127869447</c:v>
                      </c:pt>
                      <c:pt idx="126">
                        <c:v>18347.326515370096</c:v>
                      </c:pt>
                      <c:pt idx="127">
                        <c:v>18355.084721615756</c:v>
                      </c:pt>
                      <c:pt idx="128">
                        <c:v>18354.013627416956</c:v>
                      </c:pt>
                      <c:pt idx="129">
                        <c:v>18361.771833662609</c:v>
                      </c:pt>
                      <c:pt idx="130">
                        <c:v>18362.619221163262</c:v>
                      </c:pt>
                      <c:pt idx="131">
                        <c:v>18369.306333210123</c:v>
                      </c:pt>
                      <c:pt idx="132">
                        <c:v>18571.275205991467</c:v>
                      </c:pt>
                      <c:pt idx="133">
                        <c:v>18571.275205991467</c:v>
                      </c:pt>
                      <c:pt idx="134">
                        <c:v>18577.962318038324</c:v>
                      </c:pt>
                      <c:pt idx="135">
                        <c:v>18577.962318038324</c:v>
                      </c:pt>
                      <c:pt idx="136">
                        <c:v>18578.80970553897</c:v>
                      </c:pt>
                      <c:pt idx="137">
                        <c:v>18578.80970553897</c:v>
                      </c:pt>
                      <c:pt idx="138">
                        <c:v>18585.496817585834</c:v>
                      </c:pt>
                      <c:pt idx="139">
                        <c:v>18585.496817585834</c:v>
                      </c:pt>
                      <c:pt idx="140">
                        <c:v>18571.275205991467</c:v>
                      </c:pt>
                      <c:pt idx="141">
                        <c:v>18577.962318038324</c:v>
                      </c:pt>
                      <c:pt idx="142">
                        <c:v>18578.80970553897</c:v>
                      </c:pt>
                      <c:pt idx="143">
                        <c:v>18585.496817585834</c:v>
                      </c:pt>
                      <c:pt idx="144">
                        <c:v>18939.331157339097</c:v>
                      </c:pt>
                      <c:pt idx="145">
                        <c:v>18946.018269385957</c:v>
                      </c:pt>
                      <c:pt idx="146">
                        <c:v>18946.865656886603</c:v>
                      </c:pt>
                      <c:pt idx="147">
                        <c:v>18954.623863132259</c:v>
                      </c:pt>
                      <c:pt idx="148">
                        <c:v>18953.552768933463</c:v>
                      </c:pt>
                      <c:pt idx="149">
                        <c:v>18939.331157339097</c:v>
                      </c:pt>
                      <c:pt idx="150">
                        <c:v>18961.310975179127</c:v>
                      </c:pt>
                      <c:pt idx="151">
                        <c:v>18962.158362679766</c:v>
                      </c:pt>
                      <c:pt idx="152">
                        <c:v>18946.018269385957</c:v>
                      </c:pt>
                      <c:pt idx="153">
                        <c:v>18946.865656886603</c:v>
                      </c:pt>
                      <c:pt idx="154">
                        <c:v>18968.84547472663</c:v>
                      </c:pt>
                      <c:pt idx="155">
                        <c:v>18954.623863132259</c:v>
                      </c:pt>
                      <c:pt idx="156">
                        <c:v>18953.552768933463</c:v>
                      </c:pt>
                      <c:pt idx="157">
                        <c:v>18961.310975179127</c:v>
                      </c:pt>
                      <c:pt idx="158">
                        <c:v>18962.158362679766</c:v>
                      </c:pt>
                      <c:pt idx="159">
                        <c:v>18968.84547472663</c:v>
                      </c:pt>
                      <c:pt idx="160">
                        <c:v>18939.331157339097</c:v>
                      </c:pt>
                      <c:pt idx="161">
                        <c:v>18946.018269385957</c:v>
                      </c:pt>
                      <c:pt idx="162">
                        <c:v>18946.865656886603</c:v>
                      </c:pt>
                      <c:pt idx="163">
                        <c:v>18954.623863132259</c:v>
                      </c:pt>
                      <c:pt idx="164">
                        <c:v>18953.552768933463</c:v>
                      </c:pt>
                      <c:pt idx="165">
                        <c:v>19051.007588548244</c:v>
                      </c:pt>
                      <c:pt idx="166">
                        <c:v>18961.310975179127</c:v>
                      </c:pt>
                      <c:pt idx="167">
                        <c:v>19057.694700595104</c:v>
                      </c:pt>
                      <c:pt idx="168">
                        <c:v>18962.158362679766</c:v>
                      </c:pt>
                      <c:pt idx="169">
                        <c:v>19058.54208809575</c:v>
                      </c:pt>
                      <c:pt idx="170">
                        <c:v>18968.84547472663</c:v>
                      </c:pt>
                      <c:pt idx="171">
                        <c:v>19066.30029434141</c:v>
                      </c:pt>
                      <c:pt idx="172">
                        <c:v>19065.22920014261</c:v>
                      </c:pt>
                      <c:pt idx="173">
                        <c:v>19051.007588548244</c:v>
                      </c:pt>
                      <c:pt idx="174">
                        <c:v>19072.987406388274</c:v>
                      </c:pt>
                      <c:pt idx="175">
                        <c:v>19073.834793888916</c:v>
                      </c:pt>
                      <c:pt idx="176">
                        <c:v>19057.694700595104</c:v>
                      </c:pt>
                      <c:pt idx="177">
                        <c:v>19058.54208809575</c:v>
                      </c:pt>
                      <c:pt idx="178">
                        <c:v>19080.521905935777</c:v>
                      </c:pt>
                      <c:pt idx="179">
                        <c:v>19066.30029434141</c:v>
                      </c:pt>
                      <c:pt idx="180">
                        <c:v>19065.22920014261</c:v>
                      </c:pt>
                      <c:pt idx="181">
                        <c:v>19072.987406388274</c:v>
                      </c:pt>
                      <c:pt idx="182">
                        <c:v>19073.834793888916</c:v>
                      </c:pt>
                      <c:pt idx="183">
                        <c:v>19080.521905935777</c:v>
                      </c:pt>
                      <c:pt idx="184">
                        <c:v>19051.007588548244</c:v>
                      </c:pt>
                      <c:pt idx="185">
                        <c:v>19057.694700595104</c:v>
                      </c:pt>
                      <c:pt idx="186">
                        <c:v>19058.54208809575</c:v>
                      </c:pt>
                      <c:pt idx="187">
                        <c:v>19066.30029434141</c:v>
                      </c:pt>
                      <c:pt idx="188">
                        <c:v>19065.22920014261</c:v>
                      </c:pt>
                      <c:pt idx="189">
                        <c:v>19072.987406388274</c:v>
                      </c:pt>
                      <c:pt idx="190">
                        <c:v>19073.834793888916</c:v>
                      </c:pt>
                      <c:pt idx="191">
                        <c:v>19080.521905935777</c:v>
                      </c:pt>
                      <c:pt idx="192">
                        <c:v>19170.814347507974</c:v>
                      </c:pt>
                      <c:pt idx="193">
                        <c:v>19170.814347507974</c:v>
                      </c:pt>
                      <c:pt idx="194">
                        <c:v>19177.501459554831</c:v>
                      </c:pt>
                      <c:pt idx="195">
                        <c:v>19178.348847055477</c:v>
                      </c:pt>
                      <c:pt idx="196">
                        <c:v>19178.348847055477</c:v>
                      </c:pt>
                      <c:pt idx="197">
                        <c:v>19185.035959102333</c:v>
                      </c:pt>
                      <c:pt idx="198">
                        <c:v>19170.814347507974</c:v>
                      </c:pt>
                      <c:pt idx="199">
                        <c:v>19177.501459554831</c:v>
                      </c:pt>
                      <c:pt idx="200">
                        <c:v>19178.348847055477</c:v>
                      </c:pt>
                      <c:pt idx="201">
                        <c:v>19209.634946881444</c:v>
                      </c:pt>
                      <c:pt idx="202">
                        <c:v>19185.035959102333</c:v>
                      </c:pt>
                      <c:pt idx="203">
                        <c:v>19216.322058928297</c:v>
                      </c:pt>
                      <c:pt idx="204">
                        <c:v>19217.169446428947</c:v>
                      </c:pt>
                      <c:pt idx="205">
                        <c:v>19224.927652674611</c:v>
                      </c:pt>
                      <c:pt idx="206">
                        <c:v>19223.856558475803</c:v>
                      </c:pt>
                      <c:pt idx="207">
                        <c:v>19209.634946881444</c:v>
                      </c:pt>
                      <c:pt idx="208">
                        <c:v>19231.614764721468</c:v>
                      </c:pt>
                      <c:pt idx="209">
                        <c:v>19232.462152222113</c:v>
                      </c:pt>
                      <c:pt idx="210">
                        <c:v>19216.322058928297</c:v>
                      </c:pt>
                      <c:pt idx="211">
                        <c:v>19177.501459554831</c:v>
                      </c:pt>
                      <c:pt idx="212">
                        <c:v>19217.169446428947</c:v>
                      </c:pt>
                      <c:pt idx="213">
                        <c:v>19239.149264268977</c:v>
                      </c:pt>
                      <c:pt idx="214">
                        <c:v>19224.927652674611</c:v>
                      </c:pt>
                      <c:pt idx="215">
                        <c:v>19223.856558475803</c:v>
                      </c:pt>
                      <c:pt idx="216">
                        <c:v>19185.035959102333</c:v>
                      </c:pt>
                      <c:pt idx="217">
                        <c:v>19282.490778717121</c:v>
                      </c:pt>
                      <c:pt idx="218">
                        <c:v>19231.614764721468</c:v>
                      </c:pt>
                      <c:pt idx="219">
                        <c:v>19289.177890763978</c:v>
                      </c:pt>
                      <c:pt idx="220">
                        <c:v>19232.462152222113</c:v>
                      </c:pt>
                      <c:pt idx="221">
                        <c:v>19290.025278264631</c:v>
                      </c:pt>
                      <c:pt idx="222">
                        <c:v>19239.149264268977</c:v>
                      </c:pt>
                      <c:pt idx="223">
                        <c:v>19209.634946881444</c:v>
                      </c:pt>
                      <c:pt idx="224">
                        <c:v>19296.712390311484</c:v>
                      </c:pt>
                      <c:pt idx="225">
                        <c:v>19282.490778717121</c:v>
                      </c:pt>
                      <c:pt idx="226">
                        <c:v>19216.322058928297</c:v>
                      </c:pt>
                      <c:pt idx="227">
                        <c:v>19289.177890763978</c:v>
                      </c:pt>
                      <c:pt idx="228">
                        <c:v>19217.169446428947</c:v>
                      </c:pt>
                      <c:pt idx="229">
                        <c:v>19290.025278264631</c:v>
                      </c:pt>
                      <c:pt idx="230">
                        <c:v>19224.927652674611</c:v>
                      </c:pt>
                      <c:pt idx="231">
                        <c:v>19223.856558475803</c:v>
                      </c:pt>
                      <c:pt idx="232">
                        <c:v>19296.712390311484</c:v>
                      </c:pt>
                      <c:pt idx="233">
                        <c:v>19231.614764721468</c:v>
                      </c:pt>
                      <c:pt idx="234">
                        <c:v>19232.462152222113</c:v>
                      </c:pt>
                      <c:pt idx="235">
                        <c:v>19239.149264268977</c:v>
                      </c:pt>
                      <c:pt idx="236">
                        <c:v>19282.490778717121</c:v>
                      </c:pt>
                      <c:pt idx="237">
                        <c:v>19289.177890763978</c:v>
                      </c:pt>
                      <c:pt idx="238">
                        <c:v>19290.025278264631</c:v>
                      </c:pt>
                      <c:pt idx="239">
                        <c:v>19296.712390311484</c:v>
                      </c:pt>
                      <c:pt idx="240">
                        <c:v>19441.118137050322</c:v>
                      </c:pt>
                      <c:pt idx="241">
                        <c:v>19447.805249097179</c:v>
                      </c:pt>
                      <c:pt idx="242">
                        <c:v>19448.652636597828</c:v>
                      </c:pt>
                      <c:pt idx="243">
                        <c:v>19455.339748644681</c:v>
                      </c:pt>
                      <c:pt idx="244">
                        <c:v>19441.118137050322</c:v>
                      </c:pt>
                      <c:pt idx="245">
                        <c:v>19447.805249097179</c:v>
                      </c:pt>
                      <c:pt idx="246">
                        <c:v>19448.652636597828</c:v>
                      </c:pt>
                      <c:pt idx="247">
                        <c:v>19455.339748644681</c:v>
                      </c:pt>
                      <c:pt idx="248">
                        <c:v>19475.832497936884</c:v>
                      </c:pt>
                      <c:pt idx="249">
                        <c:v>19475.832497936884</c:v>
                      </c:pt>
                      <c:pt idx="250">
                        <c:v>19441.118137050322</c:v>
                      </c:pt>
                      <c:pt idx="251">
                        <c:v>19482.519609983745</c:v>
                      </c:pt>
                      <c:pt idx="252">
                        <c:v>19482.519609983745</c:v>
                      </c:pt>
                      <c:pt idx="253">
                        <c:v>19447.805249097179</c:v>
                      </c:pt>
                      <c:pt idx="254">
                        <c:v>19483.366997484398</c:v>
                      </c:pt>
                      <c:pt idx="255">
                        <c:v>19491.125203730055</c:v>
                      </c:pt>
                      <c:pt idx="256">
                        <c:v>19483.366997484398</c:v>
                      </c:pt>
                      <c:pt idx="257">
                        <c:v>19448.652636597828</c:v>
                      </c:pt>
                      <c:pt idx="258">
                        <c:v>19490.054109531251</c:v>
                      </c:pt>
                      <c:pt idx="259">
                        <c:v>19491.125203730055</c:v>
                      </c:pt>
                      <c:pt idx="260">
                        <c:v>19497.812315776911</c:v>
                      </c:pt>
                      <c:pt idx="261">
                        <c:v>19490.054109531251</c:v>
                      </c:pt>
                      <c:pt idx="262">
                        <c:v>19455.339748644681</c:v>
                      </c:pt>
                      <c:pt idx="263">
                        <c:v>19497.812315776911</c:v>
                      </c:pt>
                      <c:pt idx="264">
                        <c:v>19498.659703277553</c:v>
                      </c:pt>
                      <c:pt idx="265">
                        <c:v>19498.659703277553</c:v>
                      </c:pt>
                      <c:pt idx="266">
                        <c:v>19505.346815324425</c:v>
                      </c:pt>
                      <c:pt idx="267">
                        <c:v>19505.346815324425</c:v>
                      </c:pt>
                      <c:pt idx="268">
                        <c:v>19475.832497936884</c:v>
                      </c:pt>
                      <c:pt idx="269">
                        <c:v>19482.519609983745</c:v>
                      </c:pt>
                      <c:pt idx="270">
                        <c:v>19483.366997484398</c:v>
                      </c:pt>
                      <c:pt idx="271">
                        <c:v>19491.125203730055</c:v>
                      </c:pt>
                      <c:pt idx="272">
                        <c:v>19490.054109531251</c:v>
                      </c:pt>
                      <c:pt idx="273">
                        <c:v>19497.812315776911</c:v>
                      </c:pt>
                      <c:pt idx="274">
                        <c:v>19498.659703277553</c:v>
                      </c:pt>
                      <c:pt idx="275">
                        <c:v>19505.346815324425</c:v>
                      </c:pt>
                      <c:pt idx="276">
                        <c:v>19707.315688105766</c:v>
                      </c:pt>
                      <c:pt idx="277">
                        <c:v>19707.315688105766</c:v>
                      </c:pt>
                      <c:pt idx="278">
                        <c:v>19714.002800152626</c:v>
                      </c:pt>
                      <c:pt idx="279">
                        <c:v>19714.002800152626</c:v>
                      </c:pt>
                      <c:pt idx="280">
                        <c:v>19714.850187653265</c:v>
                      </c:pt>
                      <c:pt idx="281">
                        <c:v>19714.850187653265</c:v>
                      </c:pt>
                      <c:pt idx="282">
                        <c:v>19721.537299700132</c:v>
                      </c:pt>
                      <c:pt idx="283">
                        <c:v>19721.537299700132</c:v>
                      </c:pt>
                      <c:pt idx="284">
                        <c:v>19707.315688105766</c:v>
                      </c:pt>
                      <c:pt idx="285">
                        <c:v>19714.002800152626</c:v>
                      </c:pt>
                      <c:pt idx="286">
                        <c:v>19714.850187653265</c:v>
                      </c:pt>
                      <c:pt idx="287">
                        <c:v>19721.537299700132</c:v>
                      </c:pt>
                      <c:pt idx="288">
                        <c:v>19827.220099162521</c:v>
                      </c:pt>
                      <c:pt idx="289">
                        <c:v>19833.907211209382</c:v>
                      </c:pt>
                      <c:pt idx="290">
                        <c:v>19834.754598710027</c:v>
                      </c:pt>
                      <c:pt idx="291">
                        <c:v>19842.512804955684</c:v>
                      </c:pt>
                      <c:pt idx="292">
                        <c:v>19841.441710756895</c:v>
                      </c:pt>
                      <c:pt idx="293">
                        <c:v>19827.220099162521</c:v>
                      </c:pt>
                      <c:pt idx="294">
                        <c:v>19849.199917002552</c:v>
                      </c:pt>
                      <c:pt idx="295">
                        <c:v>19850.04730450319</c:v>
                      </c:pt>
                      <c:pt idx="296">
                        <c:v>19833.907211209382</c:v>
                      </c:pt>
                      <c:pt idx="297">
                        <c:v>19834.754598710027</c:v>
                      </c:pt>
                      <c:pt idx="298">
                        <c:v>19856.734416550054</c:v>
                      </c:pt>
                      <c:pt idx="299">
                        <c:v>19842.512804955684</c:v>
                      </c:pt>
                      <c:pt idx="300">
                        <c:v>19841.441710756895</c:v>
                      </c:pt>
                      <c:pt idx="301">
                        <c:v>19849.199917002552</c:v>
                      </c:pt>
                      <c:pt idx="302">
                        <c:v>19850.04730450319</c:v>
                      </c:pt>
                      <c:pt idx="303">
                        <c:v>19856.734416550054</c:v>
                      </c:pt>
                      <c:pt idx="304">
                        <c:v>19827.220099162521</c:v>
                      </c:pt>
                      <c:pt idx="305">
                        <c:v>19833.907211209382</c:v>
                      </c:pt>
                      <c:pt idx="306">
                        <c:v>19834.754598710027</c:v>
                      </c:pt>
                      <c:pt idx="307">
                        <c:v>19842.512804955684</c:v>
                      </c:pt>
                      <c:pt idx="308">
                        <c:v>19841.441710756895</c:v>
                      </c:pt>
                      <c:pt idx="309">
                        <c:v>19849.199917002552</c:v>
                      </c:pt>
                      <c:pt idx="310">
                        <c:v>19850.04730450319</c:v>
                      </c:pt>
                      <c:pt idx="311">
                        <c:v>19856.734416550054</c:v>
                      </c:pt>
                      <c:pt idx="312">
                        <c:v>20058.703289331403</c:v>
                      </c:pt>
                      <c:pt idx="313">
                        <c:v>20065.390401378263</c:v>
                      </c:pt>
                      <c:pt idx="314">
                        <c:v>20066.237788878909</c:v>
                      </c:pt>
                      <c:pt idx="315">
                        <c:v>20123.127311806475</c:v>
                      </c:pt>
                      <c:pt idx="316">
                        <c:v>20072.924900925762</c:v>
                      </c:pt>
                      <c:pt idx="317">
                        <c:v>20058.703289331403</c:v>
                      </c:pt>
                      <c:pt idx="318">
                        <c:v>20065.390401378263</c:v>
                      </c:pt>
                      <c:pt idx="319">
                        <c:v>20138.420017599638</c:v>
                      </c:pt>
                      <c:pt idx="320">
                        <c:v>20066.237788878909</c:v>
                      </c:pt>
                      <c:pt idx="321">
                        <c:v>20138.420017599638</c:v>
                      </c:pt>
                      <c:pt idx="322">
                        <c:v>20129.814423853331</c:v>
                      </c:pt>
                      <c:pt idx="323">
                        <c:v>20072.924900925762</c:v>
                      </c:pt>
                      <c:pt idx="324">
                        <c:v>20130.661811353977</c:v>
                      </c:pt>
                      <c:pt idx="325">
                        <c:v>20137.348923400834</c:v>
                      </c:pt>
                      <c:pt idx="326">
                        <c:v>20123.127311806475</c:v>
                      </c:pt>
                      <c:pt idx="327">
                        <c:v>20145.107129646498</c:v>
                      </c:pt>
                      <c:pt idx="328">
                        <c:v>20145.954517147136</c:v>
                      </c:pt>
                      <c:pt idx="329">
                        <c:v>20129.814423853331</c:v>
                      </c:pt>
                      <c:pt idx="330">
                        <c:v>20058.703289331403</c:v>
                      </c:pt>
                      <c:pt idx="331">
                        <c:v>20130.661811353977</c:v>
                      </c:pt>
                      <c:pt idx="332">
                        <c:v>20152.641629194004</c:v>
                      </c:pt>
                      <c:pt idx="333">
                        <c:v>20065.390401378263</c:v>
                      </c:pt>
                      <c:pt idx="334">
                        <c:v>20138.420017599638</c:v>
                      </c:pt>
                      <c:pt idx="335">
                        <c:v>20137.348923400834</c:v>
                      </c:pt>
                      <c:pt idx="336">
                        <c:v>20066.237788878909</c:v>
                      </c:pt>
                      <c:pt idx="337">
                        <c:v>20145.107129646498</c:v>
                      </c:pt>
                      <c:pt idx="338">
                        <c:v>20072.924900925762</c:v>
                      </c:pt>
                      <c:pt idx="339">
                        <c:v>20145.954517147136</c:v>
                      </c:pt>
                      <c:pt idx="340">
                        <c:v>20152.641629194004</c:v>
                      </c:pt>
                      <c:pt idx="341">
                        <c:v>20123.127311806475</c:v>
                      </c:pt>
                      <c:pt idx="342">
                        <c:v>20129.814423853331</c:v>
                      </c:pt>
                      <c:pt idx="343">
                        <c:v>20130.661811353977</c:v>
                      </c:pt>
                      <c:pt idx="344">
                        <c:v>20137.348923400834</c:v>
                      </c:pt>
                      <c:pt idx="345">
                        <c:v>20145.107129646498</c:v>
                      </c:pt>
                      <c:pt idx="346">
                        <c:v>20145.954517147136</c:v>
                      </c:pt>
                      <c:pt idx="347">
                        <c:v>20152.641629194004</c:v>
                      </c:pt>
                      <c:pt idx="348">
                        <c:v>20354.610501975345</c:v>
                      </c:pt>
                      <c:pt idx="349">
                        <c:v>20354.610501975345</c:v>
                      </c:pt>
                      <c:pt idx="350">
                        <c:v>20361.297614022205</c:v>
                      </c:pt>
                      <c:pt idx="351">
                        <c:v>20361.297614022205</c:v>
                      </c:pt>
                      <c:pt idx="352">
                        <c:v>20362.145001522855</c:v>
                      </c:pt>
                      <c:pt idx="353">
                        <c:v>20362.145001522855</c:v>
                      </c:pt>
                      <c:pt idx="354">
                        <c:v>20368.832113569715</c:v>
                      </c:pt>
                      <c:pt idx="355">
                        <c:v>20368.832113569715</c:v>
                      </c:pt>
                      <c:pt idx="356">
                        <c:v>20354.610501975345</c:v>
                      </c:pt>
                      <c:pt idx="357">
                        <c:v>20361.297614022205</c:v>
                      </c:pt>
                      <c:pt idx="358">
                        <c:v>20362.145001522855</c:v>
                      </c:pt>
                      <c:pt idx="359">
                        <c:v>20393.431101348819</c:v>
                      </c:pt>
                      <c:pt idx="360">
                        <c:v>20368.832113569715</c:v>
                      </c:pt>
                      <c:pt idx="361">
                        <c:v>20400.118213395679</c:v>
                      </c:pt>
                      <c:pt idx="362">
                        <c:v>20400.965600896314</c:v>
                      </c:pt>
                      <c:pt idx="363">
                        <c:v>20408.723807141985</c:v>
                      </c:pt>
                      <c:pt idx="364">
                        <c:v>20407.652712943182</c:v>
                      </c:pt>
                      <c:pt idx="365">
                        <c:v>20393.431101348819</c:v>
                      </c:pt>
                      <c:pt idx="366">
                        <c:v>20415.410919188842</c:v>
                      </c:pt>
                      <c:pt idx="367">
                        <c:v>20416.258306689484</c:v>
                      </c:pt>
                      <c:pt idx="368">
                        <c:v>20400.118213395679</c:v>
                      </c:pt>
                      <c:pt idx="369">
                        <c:v>20400.965600896314</c:v>
                      </c:pt>
                      <c:pt idx="370">
                        <c:v>20422.945418736352</c:v>
                      </c:pt>
                      <c:pt idx="371">
                        <c:v>20408.723807141985</c:v>
                      </c:pt>
                      <c:pt idx="372">
                        <c:v>20407.652712943182</c:v>
                      </c:pt>
                      <c:pt idx="373">
                        <c:v>20415.410919188842</c:v>
                      </c:pt>
                      <c:pt idx="374">
                        <c:v>20416.258306689484</c:v>
                      </c:pt>
                      <c:pt idx="375">
                        <c:v>20422.945418736352</c:v>
                      </c:pt>
                      <c:pt idx="376">
                        <c:v>20393.431101348819</c:v>
                      </c:pt>
                      <c:pt idx="377">
                        <c:v>20400.118213395679</c:v>
                      </c:pt>
                      <c:pt idx="378">
                        <c:v>20400.965600896314</c:v>
                      </c:pt>
                      <c:pt idx="379">
                        <c:v>20408.723807141985</c:v>
                      </c:pt>
                      <c:pt idx="380">
                        <c:v>20407.652712943182</c:v>
                      </c:pt>
                      <c:pt idx="381">
                        <c:v>20415.410919188842</c:v>
                      </c:pt>
                      <c:pt idx="382">
                        <c:v>20416.258306689484</c:v>
                      </c:pt>
                      <c:pt idx="383">
                        <c:v>20422.945418736352</c:v>
                      </c:pt>
                      <c:pt idx="384">
                        <c:v>20624.914291517693</c:v>
                      </c:pt>
                      <c:pt idx="385">
                        <c:v>20538.435671888179</c:v>
                      </c:pt>
                      <c:pt idx="386">
                        <c:v>20538.435671888179</c:v>
                      </c:pt>
                      <c:pt idx="387">
                        <c:v>20631.601403564549</c:v>
                      </c:pt>
                      <c:pt idx="388">
                        <c:v>20545.122783935043</c:v>
                      </c:pt>
                      <c:pt idx="389">
                        <c:v>20632.448791065199</c:v>
                      </c:pt>
                      <c:pt idx="390">
                        <c:v>20545.122783935043</c:v>
                      </c:pt>
                      <c:pt idx="391">
                        <c:v>20545.970171435689</c:v>
                      </c:pt>
                      <c:pt idx="392">
                        <c:v>20553.728377681342</c:v>
                      </c:pt>
                      <c:pt idx="393">
                        <c:v>20545.970171435689</c:v>
                      </c:pt>
                      <c:pt idx="394">
                        <c:v>20639.135903112063</c:v>
                      </c:pt>
                      <c:pt idx="395">
                        <c:v>20552.657283482546</c:v>
                      </c:pt>
                      <c:pt idx="396">
                        <c:v>20553.728377681342</c:v>
                      </c:pt>
                      <c:pt idx="397">
                        <c:v>20624.914291517693</c:v>
                      </c:pt>
                      <c:pt idx="398">
                        <c:v>20560.415489728206</c:v>
                      </c:pt>
                      <c:pt idx="399">
                        <c:v>20552.657283482546</c:v>
                      </c:pt>
                      <c:pt idx="400">
                        <c:v>20560.415489728206</c:v>
                      </c:pt>
                      <c:pt idx="401">
                        <c:v>20561.262877228848</c:v>
                      </c:pt>
                      <c:pt idx="402">
                        <c:v>20631.601403564549</c:v>
                      </c:pt>
                      <c:pt idx="403">
                        <c:v>20561.262877228848</c:v>
                      </c:pt>
                      <c:pt idx="404">
                        <c:v>20632.448791065199</c:v>
                      </c:pt>
                      <c:pt idx="405">
                        <c:v>20567.949989275712</c:v>
                      </c:pt>
                      <c:pt idx="406">
                        <c:v>20567.949989275712</c:v>
                      </c:pt>
                      <c:pt idx="407">
                        <c:v>20639.135903112063</c:v>
                      </c:pt>
                      <c:pt idx="408">
                        <c:v>20538.435671888179</c:v>
                      </c:pt>
                      <c:pt idx="409">
                        <c:v>20545.122783935043</c:v>
                      </c:pt>
                      <c:pt idx="410">
                        <c:v>20659.628652404259</c:v>
                      </c:pt>
                      <c:pt idx="411">
                        <c:v>20545.970171435689</c:v>
                      </c:pt>
                      <c:pt idx="412">
                        <c:v>20659.628652404259</c:v>
                      </c:pt>
                      <c:pt idx="413">
                        <c:v>20624.914291517693</c:v>
                      </c:pt>
                      <c:pt idx="414">
                        <c:v>20666.315764451119</c:v>
                      </c:pt>
                      <c:pt idx="415">
                        <c:v>20553.728377681342</c:v>
                      </c:pt>
                      <c:pt idx="416">
                        <c:v>20552.657283482546</c:v>
                      </c:pt>
                      <c:pt idx="417">
                        <c:v>20666.315764451119</c:v>
                      </c:pt>
                      <c:pt idx="418">
                        <c:v>20631.601403564549</c:v>
                      </c:pt>
                      <c:pt idx="419">
                        <c:v>20667.163151951761</c:v>
                      </c:pt>
                      <c:pt idx="420">
                        <c:v>20560.415489728206</c:v>
                      </c:pt>
                      <c:pt idx="421">
                        <c:v>20674.921358197425</c:v>
                      </c:pt>
                      <c:pt idx="422">
                        <c:v>20667.163151951761</c:v>
                      </c:pt>
                      <c:pt idx="423">
                        <c:v>20632.448791065199</c:v>
                      </c:pt>
                      <c:pt idx="424">
                        <c:v>20673.850263998625</c:v>
                      </c:pt>
                      <c:pt idx="425">
                        <c:v>20561.262877228848</c:v>
                      </c:pt>
                      <c:pt idx="426">
                        <c:v>20674.921358197425</c:v>
                      </c:pt>
                      <c:pt idx="427">
                        <c:v>20681.608470244282</c:v>
                      </c:pt>
                      <c:pt idx="428">
                        <c:v>20673.850263998625</c:v>
                      </c:pt>
                      <c:pt idx="429">
                        <c:v>20639.135903112063</c:v>
                      </c:pt>
                      <c:pt idx="430">
                        <c:v>20567.949989275712</c:v>
                      </c:pt>
                      <c:pt idx="431">
                        <c:v>20681.608470244282</c:v>
                      </c:pt>
                      <c:pt idx="432">
                        <c:v>20682.455857744928</c:v>
                      </c:pt>
                      <c:pt idx="433">
                        <c:v>20682.455857744928</c:v>
                      </c:pt>
                      <c:pt idx="434">
                        <c:v>20689.142969791792</c:v>
                      </c:pt>
                      <c:pt idx="435">
                        <c:v>20689.142969791792</c:v>
                      </c:pt>
                      <c:pt idx="436">
                        <c:v>20659.628652404259</c:v>
                      </c:pt>
                      <c:pt idx="437">
                        <c:v>20666.315764451119</c:v>
                      </c:pt>
                      <c:pt idx="438">
                        <c:v>20667.163151951761</c:v>
                      </c:pt>
                      <c:pt idx="439">
                        <c:v>20674.921358197425</c:v>
                      </c:pt>
                      <c:pt idx="440">
                        <c:v>20673.850263998625</c:v>
                      </c:pt>
                      <c:pt idx="441">
                        <c:v>20681.608470244282</c:v>
                      </c:pt>
                      <c:pt idx="442">
                        <c:v>20682.455857744928</c:v>
                      </c:pt>
                      <c:pt idx="443">
                        <c:v>20689.142969791792</c:v>
                      </c:pt>
                      <c:pt idx="444">
                        <c:v>20769.918862057057</c:v>
                      </c:pt>
                      <c:pt idx="445">
                        <c:v>20769.918862057057</c:v>
                      </c:pt>
                      <c:pt idx="446">
                        <c:v>20776.605974103913</c:v>
                      </c:pt>
                      <c:pt idx="447">
                        <c:v>20776.605974103913</c:v>
                      </c:pt>
                      <c:pt idx="448">
                        <c:v>20777.453361604556</c:v>
                      </c:pt>
                      <c:pt idx="449">
                        <c:v>20777.453361604556</c:v>
                      </c:pt>
                      <c:pt idx="450">
                        <c:v>20784.140473651423</c:v>
                      </c:pt>
                      <c:pt idx="451">
                        <c:v>20784.140473651423</c:v>
                      </c:pt>
                      <c:pt idx="452">
                        <c:v>20769.918862057057</c:v>
                      </c:pt>
                      <c:pt idx="453">
                        <c:v>20776.605974103913</c:v>
                      </c:pt>
                      <c:pt idx="454">
                        <c:v>20891.111842573137</c:v>
                      </c:pt>
                      <c:pt idx="455">
                        <c:v>20777.453361604556</c:v>
                      </c:pt>
                      <c:pt idx="456">
                        <c:v>20891.111842573137</c:v>
                      </c:pt>
                      <c:pt idx="457">
                        <c:v>20897.798954619993</c:v>
                      </c:pt>
                      <c:pt idx="458">
                        <c:v>20784.140473651423</c:v>
                      </c:pt>
                      <c:pt idx="459">
                        <c:v>20897.798954619993</c:v>
                      </c:pt>
                      <c:pt idx="460">
                        <c:v>20898.646342120643</c:v>
                      </c:pt>
                      <c:pt idx="461">
                        <c:v>20898.646342120643</c:v>
                      </c:pt>
                      <c:pt idx="462">
                        <c:v>20905.333454167507</c:v>
                      </c:pt>
                      <c:pt idx="463">
                        <c:v>20905.333454167507</c:v>
                      </c:pt>
                      <c:pt idx="464">
                        <c:v>20891.111842573137</c:v>
                      </c:pt>
                      <c:pt idx="465">
                        <c:v>20897.798954619993</c:v>
                      </c:pt>
                      <c:pt idx="466">
                        <c:v>20898.646342120643</c:v>
                      </c:pt>
                      <c:pt idx="467">
                        <c:v>20905.333454167507</c:v>
                      </c:pt>
                      <c:pt idx="468">
                        <c:v>21011.016253629892</c:v>
                      </c:pt>
                      <c:pt idx="469">
                        <c:v>21017.70336567676</c:v>
                      </c:pt>
                      <c:pt idx="470">
                        <c:v>21018.550753177402</c:v>
                      </c:pt>
                      <c:pt idx="471">
                        <c:v>21026.308959423066</c:v>
                      </c:pt>
                      <c:pt idx="472">
                        <c:v>21025.237865224266</c:v>
                      </c:pt>
                      <c:pt idx="473">
                        <c:v>21011.016253629892</c:v>
                      </c:pt>
                      <c:pt idx="474">
                        <c:v>21032.996071469923</c:v>
                      </c:pt>
                      <c:pt idx="475">
                        <c:v>21033.843458970565</c:v>
                      </c:pt>
                      <c:pt idx="476">
                        <c:v>21017.70336567676</c:v>
                      </c:pt>
                      <c:pt idx="477">
                        <c:v>21018.550753177402</c:v>
                      </c:pt>
                      <c:pt idx="478">
                        <c:v>21040.530571017429</c:v>
                      </c:pt>
                      <c:pt idx="479">
                        <c:v>21026.308959423066</c:v>
                      </c:pt>
                      <c:pt idx="480">
                        <c:v>21025.237865224266</c:v>
                      </c:pt>
                      <c:pt idx="481">
                        <c:v>21032.996071469923</c:v>
                      </c:pt>
                      <c:pt idx="482">
                        <c:v>21033.843458970565</c:v>
                      </c:pt>
                      <c:pt idx="483">
                        <c:v>21040.530571017429</c:v>
                      </c:pt>
                      <c:pt idx="484">
                        <c:v>21011.016253629892</c:v>
                      </c:pt>
                      <c:pt idx="485">
                        <c:v>21017.70336567676</c:v>
                      </c:pt>
                      <c:pt idx="486">
                        <c:v>21018.550753177402</c:v>
                      </c:pt>
                      <c:pt idx="487">
                        <c:v>21026.308959423066</c:v>
                      </c:pt>
                      <c:pt idx="488">
                        <c:v>21025.237865224266</c:v>
                      </c:pt>
                      <c:pt idx="489">
                        <c:v>21032.996071469923</c:v>
                      </c:pt>
                      <c:pt idx="490">
                        <c:v>21033.843458970565</c:v>
                      </c:pt>
                      <c:pt idx="491">
                        <c:v>21040.530571017429</c:v>
                      </c:pt>
                      <c:pt idx="492">
                        <c:v>21242.499443798773</c:v>
                      </c:pt>
                      <c:pt idx="493">
                        <c:v>21249.186555845634</c:v>
                      </c:pt>
                      <c:pt idx="494">
                        <c:v>21250.033943346276</c:v>
                      </c:pt>
                      <c:pt idx="495">
                        <c:v>21256.72105539314</c:v>
                      </c:pt>
                      <c:pt idx="496">
                        <c:v>21242.499443798773</c:v>
                      </c:pt>
                      <c:pt idx="497">
                        <c:v>21249.186555845634</c:v>
                      </c:pt>
                      <c:pt idx="498">
                        <c:v>21250.033943346276</c:v>
                      </c:pt>
                      <c:pt idx="499">
                        <c:v>21256.72105539314</c:v>
                      </c:pt>
                      <c:pt idx="500">
                        <c:v>21242.499443798773</c:v>
                      </c:pt>
                      <c:pt idx="501">
                        <c:v>21249.186555845634</c:v>
                      </c:pt>
                      <c:pt idx="502">
                        <c:v>21250.033943346276</c:v>
                      </c:pt>
                      <c:pt idx="503">
                        <c:v>21256.72105539314</c:v>
                      </c:pt>
                      <c:pt idx="504">
                        <c:v>21722.231826355553</c:v>
                      </c:pt>
                      <c:pt idx="505">
                        <c:v>21722.231826355553</c:v>
                      </c:pt>
                      <c:pt idx="506">
                        <c:v>21728.918938402414</c:v>
                      </c:pt>
                      <c:pt idx="507">
                        <c:v>21728.918938402414</c:v>
                      </c:pt>
                      <c:pt idx="508">
                        <c:v>21729.766325903063</c:v>
                      </c:pt>
                      <c:pt idx="509">
                        <c:v>21737.52453214872</c:v>
                      </c:pt>
                      <c:pt idx="510">
                        <c:v>21729.766325903063</c:v>
                      </c:pt>
                      <c:pt idx="511">
                        <c:v>21736.453437949916</c:v>
                      </c:pt>
                      <c:pt idx="512">
                        <c:v>21737.52453214872</c:v>
                      </c:pt>
                      <c:pt idx="513">
                        <c:v>21744.211644195588</c:v>
                      </c:pt>
                      <c:pt idx="514">
                        <c:v>21736.453437949916</c:v>
                      </c:pt>
                      <c:pt idx="515">
                        <c:v>21744.211644195588</c:v>
                      </c:pt>
                      <c:pt idx="516">
                        <c:v>21745.059031696226</c:v>
                      </c:pt>
                      <c:pt idx="517">
                        <c:v>21745.059031696226</c:v>
                      </c:pt>
                      <c:pt idx="518">
                        <c:v>21751.74614374309</c:v>
                      </c:pt>
                      <c:pt idx="519">
                        <c:v>21751.74614374309</c:v>
                      </c:pt>
                      <c:pt idx="520">
                        <c:v>21722.231826355553</c:v>
                      </c:pt>
                      <c:pt idx="521">
                        <c:v>21728.918938402414</c:v>
                      </c:pt>
                      <c:pt idx="522">
                        <c:v>21729.766325903063</c:v>
                      </c:pt>
                      <c:pt idx="523">
                        <c:v>21737.52453214872</c:v>
                      </c:pt>
                      <c:pt idx="524">
                        <c:v>21736.453437949916</c:v>
                      </c:pt>
                      <c:pt idx="525">
                        <c:v>21744.211644195588</c:v>
                      </c:pt>
                      <c:pt idx="526">
                        <c:v>21745.059031696226</c:v>
                      </c:pt>
                      <c:pt idx="527">
                        <c:v>21751.74614374309</c:v>
                      </c:pt>
                      <c:pt idx="528">
                        <c:v>21953.715016524431</c:v>
                      </c:pt>
                      <c:pt idx="529">
                        <c:v>21953.715016524431</c:v>
                      </c:pt>
                      <c:pt idx="530">
                        <c:v>21960.402128571292</c:v>
                      </c:pt>
                      <c:pt idx="531">
                        <c:v>21960.402128571292</c:v>
                      </c:pt>
                      <c:pt idx="532">
                        <c:v>21961.249516071937</c:v>
                      </c:pt>
                      <c:pt idx="533">
                        <c:v>21961.249516071937</c:v>
                      </c:pt>
                      <c:pt idx="534">
                        <c:v>21967.936628118801</c:v>
                      </c:pt>
                      <c:pt idx="535">
                        <c:v>21967.936628118801</c:v>
                      </c:pt>
                      <c:pt idx="536">
                        <c:v>21953.715016524431</c:v>
                      </c:pt>
                      <c:pt idx="537">
                        <c:v>21960.402128571292</c:v>
                      </c:pt>
                      <c:pt idx="538">
                        <c:v>21961.249516071937</c:v>
                      </c:pt>
                      <c:pt idx="539">
                        <c:v>21967.936628118801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1C2-45F1-8568-9162BFCFB17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0.99977510467104502</c:v>
                      </c:pt>
                      <c:pt idx="2">
                        <c:v>0.99891157969847422</c:v>
                      </c:pt>
                      <c:pt idx="3">
                        <c:v>0.99875967994537429</c:v>
                      </c:pt>
                      <c:pt idx="4">
                        <c:v>0.99852151419305724</c:v>
                      </c:pt>
                      <c:pt idx="5">
                        <c:v>0.99845081266555358</c:v>
                      </c:pt>
                      <c:pt idx="6">
                        <c:v>0.99787761154344623</c:v>
                      </c:pt>
                      <c:pt idx="7">
                        <c:v>0.99758671038770896</c:v>
                      </c:pt>
                      <c:pt idx="8">
                        <c:v>0.9974818660118463</c:v>
                      </c:pt>
                      <c:pt idx="9">
                        <c:v>0.99713013032478737</c:v>
                      </c:pt>
                      <c:pt idx="10">
                        <c:v>0.9970765006140917</c:v>
                      </c:pt>
                      <c:pt idx="11">
                        <c:v>0.99656219222128162</c:v>
                      </c:pt>
                      <c:pt idx="12">
                        <c:v>0.99649955228346121</c:v>
                      </c:pt>
                      <c:pt idx="13">
                        <c:v>0.99616207602333817</c:v>
                      </c:pt>
                      <c:pt idx="14">
                        <c:v>0.99567716479027368</c:v>
                      </c:pt>
                      <c:pt idx="15">
                        <c:v>0.99559271835541241</c:v>
                      </c:pt>
                      <c:pt idx="16">
                        <c:v>0.99553365721901566</c:v>
                      </c:pt>
                      <c:pt idx="17">
                        <c:v>0.99508374713457837</c:v>
                      </c:pt>
                      <c:pt idx="18">
                        <c:v>0.99502328671702545</c:v>
                      </c:pt>
                      <c:pt idx="19">
                        <c:v>0.99455302041234117</c:v>
                      </c:pt>
                      <c:pt idx="20">
                        <c:v>0.99421282793940335</c:v>
                      </c:pt>
                      <c:pt idx="21">
                        <c:v>0.99418279589675185</c:v>
                      </c:pt>
                      <c:pt idx="22">
                        <c:v>0.99413554591535402</c:v>
                      </c:pt>
                      <c:pt idx="23">
                        <c:v>0.99321675113416141</c:v>
                      </c:pt>
                      <c:pt idx="24">
                        <c:v>0.94886910712817862</c:v>
                      </c:pt>
                      <c:pt idx="25">
                        <c:v>0.9488136169143736</c:v>
                      </c:pt>
                      <c:pt idx="26">
                        <c:v>0.94830995027882514</c:v>
                      </c:pt>
                      <c:pt idx="27">
                        <c:v>0.9480351149650138</c:v>
                      </c:pt>
                      <c:pt idx="28">
                        <c:v>0.94797770242632995</c:v>
                      </c:pt>
                      <c:pt idx="29">
                        <c:v>0.94745856398113915</c:v>
                      </c:pt>
                      <c:pt idx="30">
                        <c:v>0.9473906399206744</c:v>
                      </c:pt>
                      <c:pt idx="31">
                        <c:v>0.94733514619571546</c:v>
                      </c:pt>
                      <c:pt idx="32">
                        <c:v>0.94683247426479378</c:v>
                      </c:pt>
                      <c:pt idx="33">
                        <c:v>0.94655674685526225</c:v>
                      </c:pt>
                      <c:pt idx="34">
                        <c:v>0.94649938696368108</c:v>
                      </c:pt>
                      <c:pt idx="35">
                        <c:v>0.94598167540554357</c:v>
                      </c:pt>
                      <c:pt idx="36">
                        <c:v>0.94031199227603246</c:v>
                      </c:pt>
                      <c:pt idx="37">
                        <c:v>0.9402570495601611</c:v>
                      </c:pt>
                      <c:pt idx="38">
                        <c:v>0.93976319701365041</c:v>
                      </c:pt>
                      <c:pt idx="39">
                        <c:v>0.9394798237613553</c:v>
                      </c:pt>
                      <c:pt idx="40">
                        <c:v>0.93942323626233049</c:v>
                      </c:pt>
                      <c:pt idx="41">
                        <c:v>0.93891605266256373</c:v>
                      </c:pt>
                      <c:pt idx="42">
                        <c:v>0.93858323163995239</c:v>
                      </c:pt>
                      <c:pt idx="43">
                        <c:v>0.93825462382737634</c:v>
                      </c:pt>
                      <c:pt idx="44">
                        <c:v>0.93774406719907466</c:v>
                      </c:pt>
                      <c:pt idx="45">
                        <c:v>0.93768299549043799</c:v>
                      </c:pt>
                      <c:pt idx="46">
                        <c:v>0.93740714978546347</c:v>
                      </c:pt>
                      <c:pt idx="47">
                        <c:v>0.93687442522249031</c:v>
                      </c:pt>
                      <c:pt idx="48">
                        <c:v>0.93682304246893067</c:v>
                      </c:pt>
                      <c:pt idx="49">
                        <c:v>0.93681941132908597</c:v>
                      </c:pt>
                      <c:pt idx="50">
                        <c:v>0.93632667309924156</c:v>
                      </c:pt>
                      <c:pt idx="51">
                        <c:v>0.93604248882155217</c:v>
                      </c:pt>
                      <c:pt idx="52">
                        <c:v>0.93598592532470137</c:v>
                      </c:pt>
                      <c:pt idx="53">
                        <c:v>0.93548060071642125</c:v>
                      </c:pt>
                      <c:pt idx="54">
                        <c:v>0.93514567384110836</c:v>
                      </c:pt>
                      <c:pt idx="55">
                        <c:v>0.93481819186705006</c:v>
                      </c:pt>
                      <c:pt idx="56">
                        <c:v>0.9343071266004872</c:v>
                      </c:pt>
                      <c:pt idx="57">
                        <c:v>0.93425084390109292</c:v>
                      </c:pt>
                      <c:pt idx="58">
                        <c:v>0.93397178297632077</c:v>
                      </c:pt>
                      <c:pt idx="59">
                        <c:v>0.93339258770499001</c:v>
                      </c:pt>
                      <c:pt idx="60">
                        <c:v>0.8891821261517715</c:v>
                      </c:pt>
                      <c:pt idx="61">
                        <c:v>0.8891269173798495</c:v>
                      </c:pt>
                      <c:pt idx="62">
                        <c:v>0.88864542521865064</c:v>
                      </c:pt>
                      <c:pt idx="63">
                        <c:v>0.88835080413835221</c:v>
                      </c:pt>
                      <c:pt idx="64">
                        <c:v>0.88829475959528259</c:v>
                      </c:pt>
                      <c:pt idx="65">
                        <c:v>0.88780637230957815</c:v>
                      </c:pt>
                      <c:pt idx="66">
                        <c:v>0.88770369005750183</c:v>
                      </c:pt>
                      <c:pt idx="67">
                        <c:v>0.88764846927996377</c:v>
                      </c:pt>
                      <c:pt idx="68">
                        <c:v>0.887167103077802</c:v>
                      </c:pt>
                      <c:pt idx="69">
                        <c:v>0.88687236493058408</c:v>
                      </c:pt>
                      <c:pt idx="70">
                        <c:v>0.88681632104274255</c:v>
                      </c:pt>
                      <c:pt idx="71">
                        <c:v>0.88632816241162538</c:v>
                      </c:pt>
                      <c:pt idx="72">
                        <c:v>0.88135869520697008</c:v>
                      </c:pt>
                      <c:pt idx="73">
                        <c:v>0.88104044542774995</c:v>
                      </c:pt>
                      <c:pt idx="74">
                        <c:v>0.8805229509321939</c:v>
                      </c:pt>
                      <c:pt idx="75">
                        <c:v>0.88050830219552845</c:v>
                      </c:pt>
                      <c:pt idx="76">
                        <c:v>0.88020059905693937</c:v>
                      </c:pt>
                      <c:pt idx="77">
                        <c:v>0.87988025958330707</c:v>
                      </c:pt>
                      <c:pt idx="78">
                        <c:v>0.87966210791704613</c:v>
                      </c:pt>
                      <c:pt idx="79">
                        <c:v>0.8795621567325882</c:v>
                      </c:pt>
                      <c:pt idx="80">
                        <c:v>0.87904457382969581</c:v>
                      </c:pt>
                      <c:pt idx="81">
                        <c:v>0.87903055785593653</c:v>
                      </c:pt>
                      <c:pt idx="82">
                        <c:v>0.87872242641140108</c:v>
                      </c:pt>
                      <c:pt idx="83">
                        <c:v>0.87818456634297859</c:v>
                      </c:pt>
                      <c:pt idx="84">
                        <c:v>0.87792108952822034</c:v>
                      </c:pt>
                      <c:pt idx="85">
                        <c:v>0.8776030993769417</c:v>
                      </c:pt>
                      <c:pt idx="86">
                        <c:v>0.87708555154897061</c:v>
                      </c:pt>
                      <c:pt idx="87">
                        <c:v>0.87707208019299066</c:v>
                      </c:pt>
                      <c:pt idx="88">
                        <c:v>0.87676359141644744</c:v>
                      </c:pt>
                      <c:pt idx="89">
                        <c:v>0.87644265345248495</c:v>
                      </c:pt>
                      <c:pt idx="90">
                        <c:v>0.87622642360435687</c:v>
                      </c:pt>
                      <c:pt idx="91">
                        <c:v>0.87612480156392603</c:v>
                      </c:pt>
                      <c:pt idx="92">
                        <c:v>0.87560716905740998</c:v>
                      </c:pt>
                      <c:pt idx="93">
                        <c:v>0.87559429635763009</c:v>
                      </c:pt>
                      <c:pt idx="94">
                        <c:v>0.87528540170140745</c:v>
                      </c:pt>
                      <c:pt idx="95">
                        <c:v>0.87474883020236771</c:v>
                      </c:pt>
                      <c:pt idx="96">
                        <c:v>0.83022989265364244</c:v>
                      </c:pt>
                      <c:pt idx="97">
                        <c:v>0.82991548211085209</c:v>
                      </c:pt>
                      <c:pt idx="98">
                        <c:v>0.82939714378156837</c:v>
                      </c:pt>
                      <c:pt idx="99">
                        <c:v>0.82939564325529425</c:v>
                      </c:pt>
                      <c:pt idx="100">
                        <c:v>0.82907856090923471</c:v>
                      </c:pt>
                      <c:pt idx="101">
                        <c:v>0.82875145641021108</c:v>
                      </c:pt>
                      <c:pt idx="102">
                        <c:v>0.82855605273507238</c:v>
                      </c:pt>
                      <c:pt idx="103">
                        <c:v>0.82843709508208097</c:v>
                      </c:pt>
                      <c:pt idx="104">
                        <c:v>0.82791899194893726</c:v>
                      </c:pt>
                      <c:pt idx="105">
                        <c:v>0.82791722653705668</c:v>
                      </c:pt>
                      <c:pt idx="106">
                        <c:v>0.82760022291435875</c:v>
                      </c:pt>
                      <c:pt idx="107">
                        <c:v>0.82707799537183813</c:v>
                      </c:pt>
                      <c:pt idx="108">
                        <c:v>0.80336844486369474</c:v>
                      </c:pt>
                      <c:pt idx="109">
                        <c:v>0.80330858809586758</c:v>
                      </c:pt>
                      <c:pt idx="110">
                        <c:v>0.80279488553708722</c:v>
                      </c:pt>
                      <c:pt idx="111">
                        <c:v>0.80253308320181582</c:v>
                      </c:pt>
                      <c:pt idx="112">
                        <c:v>0.80247281034432794</c:v>
                      </c:pt>
                      <c:pt idx="113">
                        <c:v>0.80195565262890656</c:v>
                      </c:pt>
                      <c:pt idx="114">
                        <c:v>0.80189002888020033</c:v>
                      </c:pt>
                      <c:pt idx="115">
                        <c:v>0.8018301804048118</c:v>
                      </c:pt>
                      <c:pt idx="116">
                        <c:v>0.80131662991017749</c:v>
                      </c:pt>
                      <c:pt idx="117">
                        <c:v>0.80105469192863865</c:v>
                      </c:pt>
                      <c:pt idx="118">
                        <c:v>0.80099443161880135</c:v>
                      </c:pt>
                      <c:pt idx="119">
                        <c:v>0.80047746108227047</c:v>
                      </c:pt>
                      <c:pt idx="120">
                        <c:v>0.79993086059092522</c:v>
                      </c:pt>
                      <c:pt idx="121">
                        <c:v>0.79987101512399439</c:v>
                      </c:pt>
                      <c:pt idx="122">
                        <c:v>0.79935759724255862</c:v>
                      </c:pt>
                      <c:pt idx="123">
                        <c:v>0.79909559435087874</c:v>
                      </c:pt>
                      <c:pt idx="124">
                        <c:v>0.79903534262871256</c:v>
                      </c:pt>
                      <c:pt idx="125">
                        <c:v>0.79851855076121647</c:v>
                      </c:pt>
                      <c:pt idx="126">
                        <c:v>0.79845244469592147</c:v>
                      </c:pt>
                      <c:pt idx="127">
                        <c:v>0.7983926070705345</c:v>
                      </c:pt>
                      <c:pt idx="128">
                        <c:v>0.79787933487458385</c:v>
                      </c:pt>
                      <c:pt idx="129">
                        <c:v>0.7976172013841395</c:v>
                      </c:pt>
                      <c:pt idx="130">
                        <c:v>0.79755696162702794</c:v>
                      </c:pt>
                      <c:pt idx="131">
                        <c:v>0.79704034949030023</c:v>
                      </c:pt>
                      <c:pt idx="132">
                        <c:v>0.75224061882175386</c:v>
                      </c:pt>
                      <c:pt idx="133">
                        <c:v>0.75218099897667734</c:v>
                      </c:pt>
                      <c:pt idx="134">
                        <c:v>0.75167161006342009</c:v>
                      </c:pt>
                      <c:pt idx="135">
                        <c:v>0.75140593688801138</c:v>
                      </c:pt>
                      <c:pt idx="136">
                        <c:v>0.75134602092627856</c:v>
                      </c:pt>
                      <c:pt idx="137">
                        <c:v>0.7508341698446136</c:v>
                      </c:pt>
                      <c:pt idx="138">
                        <c:v>0.75076220689088624</c:v>
                      </c:pt>
                      <c:pt idx="139">
                        <c:v>0.75070258869750961</c:v>
                      </c:pt>
                      <c:pt idx="140">
                        <c:v>0.75019326801635278</c:v>
                      </c:pt>
                      <c:pt idx="141">
                        <c:v>0.7499275329893792</c:v>
                      </c:pt>
                      <c:pt idx="142">
                        <c:v>0.74986762151220965</c:v>
                      </c:pt>
                      <c:pt idx="143">
                        <c:v>0.7493558621884947</c:v>
                      </c:pt>
                      <c:pt idx="144">
                        <c:v>0.66932280355622076</c:v>
                      </c:pt>
                      <c:pt idx="145">
                        <c:v>0.6689915144064893</c:v>
                      </c:pt>
                      <c:pt idx="146">
                        <c:v>0.66848499560588404</c:v>
                      </c:pt>
                      <c:pt idx="147">
                        <c:v>0.6684019664863684</c:v>
                      </c:pt>
                      <c:pt idx="148">
                        <c:v>0.66815285576364614</c:v>
                      </c:pt>
                      <c:pt idx="149">
                        <c:v>0.66784451524915911</c:v>
                      </c:pt>
                      <c:pt idx="150">
                        <c:v>0.6675618533131924</c:v>
                      </c:pt>
                      <c:pt idx="151">
                        <c:v>0.66751330856229196</c:v>
                      </c:pt>
                      <c:pt idx="152">
                        <c:v>0.66700673535285682</c:v>
                      </c:pt>
                      <c:pt idx="153">
                        <c:v>0.66692396605801429</c:v>
                      </c:pt>
                      <c:pt idx="154">
                        <c:v>0.66667468721451895</c:v>
                      </c:pt>
                      <c:pt idx="155">
                        <c:v>0.66608390618662128</c:v>
                      </c:pt>
                      <c:pt idx="156">
                        <c:v>0.66588545450190673</c:v>
                      </c:pt>
                      <c:pt idx="157">
                        <c:v>0.66555433924796503</c:v>
                      </c:pt>
                      <c:pt idx="158">
                        <c:v>0.66504772693642999</c:v>
                      </c:pt>
                      <c:pt idx="159">
                        <c:v>0.66496523713931865</c:v>
                      </c:pt>
                      <c:pt idx="160">
                        <c:v>0.66471578245839336</c:v>
                      </c:pt>
                      <c:pt idx="161">
                        <c:v>0.66440716279862044</c:v>
                      </c:pt>
                      <c:pt idx="162">
                        <c:v>0.66412526301119279</c:v>
                      </c:pt>
                      <c:pt idx="163">
                        <c:v>0.66407612772367752</c:v>
                      </c:pt>
                      <c:pt idx="164">
                        <c:v>0.6635694621848407</c:v>
                      </c:pt>
                      <c:pt idx="165">
                        <c:v>0.66348722616157463</c:v>
                      </c:pt>
                      <c:pt idx="166">
                        <c:v>0.66323760700285317</c:v>
                      </c:pt>
                      <c:pt idx="167">
                        <c:v>0.66264730390086768</c:v>
                      </c:pt>
                      <c:pt idx="168">
                        <c:v>0.64575896323071202</c:v>
                      </c:pt>
                      <c:pt idx="169">
                        <c:v>0.64543411173876375</c:v>
                      </c:pt>
                      <c:pt idx="170">
                        <c:v>0.64492237054594181</c:v>
                      </c:pt>
                      <c:pt idx="171">
                        <c:v>0.64487399753978181</c:v>
                      </c:pt>
                      <c:pt idx="172">
                        <c:v>0.64459679456768937</c:v>
                      </c:pt>
                      <c:pt idx="173">
                        <c:v>0.64428059320353992</c:v>
                      </c:pt>
                      <c:pt idx="174">
                        <c:v>0.64403547937938144</c:v>
                      </c:pt>
                      <c:pt idx="175">
                        <c:v>0.64395577567103257</c:v>
                      </c:pt>
                      <c:pt idx="176">
                        <c:v>0.64344401305361598</c:v>
                      </c:pt>
                      <c:pt idx="177">
                        <c:v>0.64339577119623348</c:v>
                      </c:pt>
                      <c:pt idx="178">
                        <c:v>0.64311847955779278</c:v>
                      </c:pt>
                      <c:pt idx="179">
                        <c:v>0.64255728847049765</c:v>
                      </c:pt>
                      <c:pt idx="180">
                        <c:v>0.64232146815162183</c:v>
                      </c:pt>
                      <c:pt idx="181">
                        <c:v>0.64199668106018104</c:v>
                      </c:pt>
                      <c:pt idx="182">
                        <c:v>0.64148491703747523</c:v>
                      </c:pt>
                      <c:pt idx="183">
                        <c:v>0.64143679683380095</c:v>
                      </c:pt>
                      <c:pt idx="184">
                        <c:v>0.64115942526906611</c:v>
                      </c:pt>
                      <c:pt idx="185">
                        <c:v>0.64084309773472881</c:v>
                      </c:pt>
                      <c:pt idx="186">
                        <c:v>0.64059837347271675</c:v>
                      </c:pt>
                      <c:pt idx="187">
                        <c:v>0.64051834308424205</c:v>
                      </c:pt>
                      <c:pt idx="188">
                        <c:v>0.64000655831327968</c:v>
                      </c:pt>
                      <c:pt idx="189">
                        <c:v>0.63995856536527618</c:v>
                      </c:pt>
                      <c:pt idx="190">
                        <c:v>0.63968110740901085</c:v>
                      </c:pt>
                      <c:pt idx="191">
                        <c:v>0.63912017633387885</c:v>
                      </c:pt>
                      <c:pt idx="192">
                        <c:v>0.61845827352357197</c:v>
                      </c:pt>
                      <c:pt idx="193">
                        <c:v>0.61839256003334642</c:v>
                      </c:pt>
                      <c:pt idx="194">
                        <c:v>0.61783484130908517</c:v>
                      </c:pt>
                      <c:pt idx="195">
                        <c:v>0.61762171843699021</c:v>
                      </c:pt>
                      <c:pt idx="196">
                        <c:v>0.61755588901028402</c:v>
                      </c:pt>
                      <c:pt idx="197">
                        <c:v>0.61699721545824615</c:v>
                      </c:pt>
                      <c:pt idx="198">
                        <c:v>0.61697991156865561</c:v>
                      </c:pt>
                      <c:pt idx="199">
                        <c:v>0.61639191031133633</c:v>
                      </c:pt>
                      <c:pt idx="200">
                        <c:v>0.61588373932912543</c:v>
                      </c:pt>
                      <c:pt idx="201">
                        <c:v>0.61580865751730152</c:v>
                      </c:pt>
                      <c:pt idx="202">
                        <c:v>0.61555436686344844</c:v>
                      </c:pt>
                      <c:pt idx="203">
                        <c:v>0.61497018034678408</c:v>
                      </c:pt>
                      <c:pt idx="204">
                        <c:v>0.60964529246869392</c:v>
                      </c:pt>
                      <c:pt idx="205">
                        <c:v>0.60931688369109893</c:v>
                      </c:pt>
                      <c:pt idx="206">
                        <c:v>0.60880844573761195</c:v>
                      </c:pt>
                      <c:pt idx="207">
                        <c:v>0.60873459348005288</c:v>
                      </c:pt>
                      <c:pt idx="208">
                        <c:v>0.60847952119451598</c:v>
                      </c:pt>
                      <c:pt idx="209">
                        <c:v>0.60816694569359819</c:v>
                      </c:pt>
                      <c:pt idx="210">
                        <c:v>0.60789635843079826</c:v>
                      </c:pt>
                      <c:pt idx="211">
                        <c:v>0.60783857933723773</c:v>
                      </c:pt>
                      <c:pt idx="212">
                        <c:v>0.60733011178572693</c:v>
                      </c:pt>
                      <c:pt idx="213">
                        <c:v>0.60725641306221578</c:v>
                      </c:pt>
                      <c:pt idx="214">
                        <c:v>0.60700123730617361</c:v>
                      </c:pt>
                      <c:pt idx="215">
                        <c:v>0.60641821180695343</c:v>
                      </c:pt>
                      <c:pt idx="216">
                        <c:v>0.60620783318806604</c:v>
                      </c:pt>
                      <c:pt idx="217">
                        <c:v>0.60587951228607484</c:v>
                      </c:pt>
                      <c:pt idx="218">
                        <c:v>0.60537102523486841</c:v>
                      </c:pt>
                      <c:pt idx="219">
                        <c:v>0.60529749115297604</c:v>
                      </c:pt>
                      <c:pt idx="220">
                        <c:v>0.6050422063468045</c:v>
                      </c:pt>
                      <c:pt idx="221">
                        <c:v>0.60472948528062609</c:v>
                      </c:pt>
                      <c:pt idx="222">
                        <c:v>0.60445934367279897</c:v>
                      </c:pt>
                      <c:pt idx="223">
                        <c:v>0.60440120529276087</c:v>
                      </c:pt>
                      <c:pt idx="224">
                        <c:v>0.60389268936440865</c:v>
                      </c:pt>
                      <c:pt idx="225">
                        <c:v>0.60381930500823477</c:v>
                      </c:pt>
                      <c:pt idx="226">
                        <c:v>0.6035639189684463</c:v>
                      </c:pt>
                      <c:pt idx="227">
                        <c:v>0.6029811903641018</c:v>
                      </c:pt>
                      <c:pt idx="228">
                        <c:v>0.59463301328763096</c:v>
                      </c:pt>
                      <c:pt idx="229">
                        <c:v>0.59430904047313371</c:v>
                      </c:pt>
                      <c:pt idx="230">
                        <c:v>0.59379672750876311</c:v>
                      </c:pt>
                      <c:pt idx="231">
                        <c:v>0.59375208198044049</c:v>
                      </c:pt>
                      <c:pt idx="232">
                        <c:v>0.59347230273037233</c:v>
                      </c:pt>
                      <c:pt idx="233">
                        <c:v>0.59315464254457939</c:v>
                      </c:pt>
                      <c:pt idx="234">
                        <c:v>0.59291460409972374</c:v>
                      </c:pt>
                      <c:pt idx="235">
                        <c:v>0.59283067968111347</c:v>
                      </c:pt>
                      <c:pt idx="236">
                        <c:v>0.59231835961443924</c:v>
                      </c:pt>
                      <c:pt idx="237">
                        <c:v>0.59227378274949938</c:v>
                      </c:pt>
                      <c:pt idx="238">
                        <c:v>0.59199395216546769</c:v>
                      </c:pt>
                      <c:pt idx="239">
                        <c:v>0.59143632760825071</c:v>
                      </c:pt>
                      <c:pt idx="240">
                        <c:v>0.55851999776961037</c:v>
                      </c:pt>
                      <c:pt idx="241">
                        <c:v>0.55819272591675195</c:v>
                      </c:pt>
                      <c:pt idx="242">
                        <c:v>0.55768346163180949</c:v>
                      </c:pt>
                      <c:pt idx="243">
                        <c:v>0.55761404913218116</c:v>
                      </c:pt>
                      <c:pt idx="244">
                        <c:v>0.55735592403690115</c:v>
                      </c:pt>
                      <c:pt idx="245">
                        <c:v>0.55704163605020485</c:v>
                      </c:pt>
                      <c:pt idx="246">
                        <c:v>0.55677681183749828</c:v>
                      </c:pt>
                      <c:pt idx="247">
                        <c:v>0.55671438277505136</c:v>
                      </c:pt>
                      <c:pt idx="248">
                        <c:v>0.55620510343256391</c:v>
                      </c:pt>
                      <c:pt idx="249">
                        <c:v>0.55613578318511014</c:v>
                      </c:pt>
                      <c:pt idx="250">
                        <c:v>0.55587759135497239</c:v>
                      </c:pt>
                      <c:pt idx="251">
                        <c:v>0.55529856851666237</c:v>
                      </c:pt>
                      <c:pt idx="252">
                        <c:v>0.55068557418173858</c:v>
                      </c:pt>
                      <c:pt idx="253">
                        <c:v>0.55061724419853142</c:v>
                      </c:pt>
                      <c:pt idx="254">
                        <c:v>0.55003878035456144</c:v>
                      </c:pt>
                      <c:pt idx="255">
                        <c:v>0.5498488168708674</c:v>
                      </c:pt>
                      <c:pt idx="256">
                        <c:v>0.54978044037051965</c:v>
                      </c:pt>
                      <c:pt idx="257">
                        <c:v>0.54920722606607486</c:v>
                      </c:pt>
                      <c:pt idx="258">
                        <c:v>0.54920160681338659</c:v>
                      </c:pt>
                      <c:pt idx="259">
                        <c:v>0.5491389014384338</c:v>
                      </c:pt>
                      <c:pt idx="260">
                        <c:v>0.54856051424791186</c:v>
                      </c:pt>
                      <c:pt idx="261">
                        <c:v>0.54837047812841344</c:v>
                      </c:pt>
                      <c:pt idx="262">
                        <c:v>0.54830210841538485</c:v>
                      </c:pt>
                      <c:pt idx="263">
                        <c:v>0.54772336356893725</c:v>
                      </c:pt>
                      <c:pt idx="264">
                        <c:v>0.54724812184180338</c:v>
                      </c:pt>
                      <c:pt idx="265">
                        <c:v>0.54717980326172677</c:v>
                      </c:pt>
                      <c:pt idx="266">
                        <c:v>0.54660150880401592</c:v>
                      </c:pt>
                      <c:pt idx="267">
                        <c:v>0.54641139002228245</c:v>
                      </c:pt>
                      <c:pt idx="268">
                        <c:v>0.54634302826052128</c:v>
                      </c:pt>
                      <c:pt idx="269">
                        <c:v>0.54576977270794769</c:v>
                      </c:pt>
                      <c:pt idx="270">
                        <c:v>0.54576439218065609</c:v>
                      </c:pt>
                      <c:pt idx="271">
                        <c:v>0.54570145922339908</c:v>
                      </c:pt>
                      <c:pt idx="272">
                        <c:v>0.54512323910075722</c:v>
                      </c:pt>
                      <c:pt idx="273">
                        <c:v>0.54493304956636057</c:v>
                      </c:pt>
                      <c:pt idx="274">
                        <c:v>0.54486469432669427</c:v>
                      </c:pt>
                      <c:pt idx="275">
                        <c:v>0.54428614459837765</c:v>
                      </c:pt>
                      <c:pt idx="276">
                        <c:v>0.49956026830544353</c:v>
                      </c:pt>
                      <c:pt idx="277">
                        <c:v>0.49949205378660455</c:v>
                      </c:pt>
                      <c:pt idx="278">
                        <c:v>0.49891563001055039</c:v>
                      </c:pt>
                      <c:pt idx="279">
                        <c:v>0.49872369674034323</c:v>
                      </c:pt>
                      <c:pt idx="280">
                        <c:v>0.49865548416287131</c:v>
                      </c:pt>
                      <c:pt idx="281">
                        <c:v>0.49808190770783783</c:v>
                      </c:pt>
                      <c:pt idx="282">
                        <c:v>0.49807909946032214</c:v>
                      </c:pt>
                      <c:pt idx="283">
                        <c:v>0.49801369415430502</c:v>
                      </c:pt>
                      <c:pt idx="284">
                        <c:v>0.49743730905410349</c:v>
                      </c:pt>
                      <c:pt idx="285">
                        <c:v>0.49724533693285533</c:v>
                      </c:pt>
                      <c:pt idx="286">
                        <c:v>0.49717712671559505</c:v>
                      </c:pt>
                      <c:pt idx="287">
                        <c:v>0.49660079247772471</c:v>
                      </c:pt>
                      <c:pt idx="288">
                        <c:v>0.47269571855108189</c:v>
                      </c:pt>
                      <c:pt idx="289">
                        <c:v>0.47236658150557609</c:v>
                      </c:pt>
                      <c:pt idx="290">
                        <c:v>0.47185920773003132</c:v>
                      </c:pt>
                      <c:pt idx="291">
                        <c:v>0.47177033135069374</c:v>
                      </c:pt>
                      <c:pt idx="292">
                        <c:v>0.47153021603226858</c:v>
                      </c:pt>
                      <c:pt idx="293">
                        <c:v>0.47121735847446661</c:v>
                      </c:pt>
                      <c:pt idx="294">
                        <c:v>0.47093426369060909</c:v>
                      </c:pt>
                      <c:pt idx="295">
                        <c:v>0.47088823525401702</c:v>
                      </c:pt>
                      <c:pt idx="296">
                        <c:v>0.47038084840697225</c:v>
                      </c:pt>
                      <c:pt idx="297">
                        <c:v>0.47029205618427444</c:v>
                      </c:pt>
                      <c:pt idx="298">
                        <c:v>0.47005187735263376</c:v>
                      </c:pt>
                      <c:pt idx="299">
                        <c:v>0.46945600850071928</c:v>
                      </c:pt>
                      <c:pt idx="300">
                        <c:v>0.46925825351548228</c:v>
                      </c:pt>
                      <c:pt idx="301">
                        <c:v>0.46892915060409796</c:v>
                      </c:pt>
                      <c:pt idx="302">
                        <c:v>0.46842174160339772</c:v>
                      </c:pt>
                      <c:pt idx="303">
                        <c:v>0.46833306956902399</c:v>
                      </c:pt>
                      <c:pt idx="304">
                        <c:v>0.4680927999526231</c:v>
                      </c:pt>
                      <c:pt idx="305">
                        <c:v>0.46777989324947461</c:v>
                      </c:pt>
                      <c:pt idx="306">
                        <c:v>0.46749704568356937</c:v>
                      </c:pt>
                      <c:pt idx="307">
                        <c:v>0.46745080303829412</c:v>
                      </c:pt>
                      <c:pt idx="308">
                        <c:v>0.46694338143369257</c:v>
                      </c:pt>
                      <c:pt idx="309">
                        <c:v>0.46685479116665213</c:v>
                      </c:pt>
                      <c:pt idx="310">
                        <c:v>0.46661445931994938</c:v>
                      </c:pt>
                      <c:pt idx="311">
                        <c:v>0.46601878665674951</c:v>
                      </c:pt>
                      <c:pt idx="312">
                        <c:v>0.42157021186546811</c:v>
                      </c:pt>
                      <c:pt idx="313">
                        <c:v>0.42124115740910451</c:v>
                      </c:pt>
                      <c:pt idx="314">
                        <c:v>0.42073356510394377</c:v>
                      </c:pt>
                      <c:pt idx="315">
                        <c:v>0.42064669099920543</c:v>
                      </c:pt>
                      <c:pt idx="316">
                        <c:v>0.42040489753775234</c:v>
                      </c:pt>
                      <c:pt idx="317">
                        <c:v>0.42009185366639429</c:v>
                      </c:pt>
                      <c:pt idx="318">
                        <c:v>0.41981116948692854</c:v>
                      </c:pt>
                      <c:pt idx="319">
                        <c:v>0.41976279247961518</c:v>
                      </c:pt>
                      <c:pt idx="320">
                        <c:v>0.41925519896423757</c:v>
                      </c:pt>
                      <c:pt idx="321">
                        <c:v>0.41916836307040573</c:v>
                      </c:pt>
                      <c:pt idx="322">
                        <c:v>0.41892653196320911</c:v>
                      </c:pt>
                      <c:pt idx="323">
                        <c:v>0.4183328542537238</c:v>
                      </c:pt>
                      <c:pt idx="324">
                        <c:v>0.40863586248987271</c:v>
                      </c:pt>
                      <c:pt idx="325">
                        <c:v>0.4080471296669399</c:v>
                      </c:pt>
                      <c:pt idx="326">
                        <c:v>0.40753812052716659</c:v>
                      </c:pt>
                      <c:pt idx="327">
                        <c:v>0.40747126734717781</c:v>
                      </c:pt>
                      <c:pt idx="328">
                        <c:v>0.40721034697356151</c:v>
                      </c:pt>
                      <c:pt idx="329">
                        <c:v>0.40689702732821342</c:v>
                      </c:pt>
                      <c:pt idx="330">
                        <c:v>0.40663528119377418</c:v>
                      </c:pt>
                      <c:pt idx="331">
                        <c:v>0.40656878265752189</c:v>
                      </c:pt>
                      <c:pt idx="332">
                        <c:v>0.40605979427333627</c:v>
                      </c:pt>
                      <c:pt idx="333">
                        <c:v>0.40599289848895381</c:v>
                      </c:pt>
                      <c:pt idx="334">
                        <c:v>0.40573198880788991</c:v>
                      </c:pt>
                      <c:pt idx="335">
                        <c:v>0.40519860831398707</c:v>
                      </c:pt>
                      <c:pt idx="336">
                        <c:v>0.40515691431113487</c:v>
                      </c:pt>
                      <c:pt idx="337">
                        <c:v>0.40513237638385213</c:v>
                      </c:pt>
                      <c:pt idx="338">
                        <c:v>0.40457455638837125</c:v>
                      </c:pt>
                      <c:pt idx="339">
                        <c:v>0.40410071601327124</c:v>
                      </c:pt>
                      <c:pt idx="340">
                        <c:v>0.40377287595514333</c:v>
                      </c:pt>
                      <c:pt idx="341">
                        <c:v>0.40345967775911945</c:v>
                      </c:pt>
                      <c:pt idx="342">
                        <c:v>0.40319780388006915</c:v>
                      </c:pt>
                      <c:pt idx="343">
                        <c:v>0.40313134788257637</c:v>
                      </c:pt>
                      <c:pt idx="344">
                        <c:v>0.40262239194753818</c:v>
                      </c:pt>
                      <c:pt idx="345">
                        <c:v>0.40255542454025922</c:v>
                      </c:pt>
                      <c:pt idx="346">
                        <c:v>0.40229451858186704</c:v>
                      </c:pt>
                      <c:pt idx="347">
                        <c:v>0.40171943570752977</c:v>
                      </c:pt>
                      <c:pt idx="348">
                        <c:v>0.35751551218593292</c:v>
                      </c:pt>
                      <c:pt idx="349">
                        <c:v>0.35744874670012344</c:v>
                      </c:pt>
                      <c:pt idx="350">
                        <c:v>0.35688749883878523</c:v>
                      </c:pt>
                      <c:pt idx="351">
                        <c:v>0.35667687986938157</c:v>
                      </c:pt>
                      <c:pt idx="352">
                        <c:v>0.35661025153578768</c:v>
                      </c:pt>
                      <c:pt idx="353">
                        <c:v>0.35605018976862168</c:v>
                      </c:pt>
                      <c:pt idx="354">
                        <c:v>0.35603734200109277</c:v>
                      </c:pt>
                      <c:pt idx="355">
                        <c:v>0.35597055746935269</c:v>
                      </c:pt>
                      <c:pt idx="356">
                        <c:v>0.3554091848140013</c:v>
                      </c:pt>
                      <c:pt idx="357">
                        <c:v>0.35519867241361458</c:v>
                      </c:pt>
                      <c:pt idx="358">
                        <c:v>0.35513202671787891</c:v>
                      </c:pt>
                      <c:pt idx="359">
                        <c:v>0.35457185453075274</c:v>
                      </c:pt>
                      <c:pt idx="360">
                        <c:v>0.34870030800617507</c:v>
                      </c:pt>
                      <c:pt idx="361">
                        <c:v>0.34836948525759759</c:v>
                      </c:pt>
                      <c:pt idx="362">
                        <c:v>0.34786192981161806</c:v>
                      </c:pt>
                      <c:pt idx="363">
                        <c:v>0.34779107801061643</c:v>
                      </c:pt>
                      <c:pt idx="364">
                        <c:v>0.34753185737724518</c:v>
                      </c:pt>
                      <c:pt idx="365">
                        <c:v>0.3472220940894552</c:v>
                      </c:pt>
                      <c:pt idx="366">
                        <c:v>0.34695481517707405</c:v>
                      </c:pt>
                      <c:pt idx="367">
                        <c:v>0.34689119465668039</c:v>
                      </c:pt>
                      <c:pt idx="368">
                        <c:v>0.34638368170911982</c:v>
                      </c:pt>
                      <c:pt idx="369">
                        <c:v>0.34631270884916893</c:v>
                      </c:pt>
                      <c:pt idx="370">
                        <c:v>0.34605354132311633</c:v>
                      </c:pt>
                      <c:pt idx="371">
                        <c:v>0.34547643619901952</c:v>
                      </c:pt>
                      <c:pt idx="372">
                        <c:v>0.34526316080338154</c:v>
                      </c:pt>
                      <c:pt idx="373">
                        <c:v>0.34493217322069469</c:v>
                      </c:pt>
                      <c:pt idx="374">
                        <c:v>0.34442468791951397</c:v>
                      </c:pt>
                      <c:pt idx="375">
                        <c:v>0.34435360773476381</c:v>
                      </c:pt>
                      <c:pt idx="376">
                        <c:v>0.34409447108915514</c:v>
                      </c:pt>
                      <c:pt idx="377">
                        <c:v>0.34378495284217159</c:v>
                      </c:pt>
                      <c:pt idx="378">
                        <c:v>0.34351730724984086</c:v>
                      </c:pt>
                      <c:pt idx="379">
                        <c:v>0.34345388643356084</c:v>
                      </c:pt>
                      <c:pt idx="380">
                        <c:v>0.34294644462030249</c:v>
                      </c:pt>
                      <c:pt idx="381">
                        <c:v>0.34287523935690378</c:v>
                      </c:pt>
                      <c:pt idx="382">
                        <c:v>0.34261615780623345</c:v>
                      </c:pt>
                      <c:pt idx="383">
                        <c:v>0.34203892821540771</c:v>
                      </c:pt>
                      <c:pt idx="384">
                        <c:v>0.31508611488665977</c:v>
                      </c:pt>
                      <c:pt idx="385">
                        <c:v>0.31501355266877018</c:v>
                      </c:pt>
                      <c:pt idx="386">
                        <c:v>0.31440555277921312</c:v>
                      </c:pt>
                      <c:pt idx="387">
                        <c:v>0.31425057755107738</c:v>
                      </c:pt>
                      <c:pt idx="388">
                        <c:v>0.31417824447975257</c:v>
                      </c:pt>
                      <c:pt idx="389">
                        <c:v>0.31360772914405277</c:v>
                      </c:pt>
                      <c:pt idx="390">
                        <c:v>0.31357222084162906</c:v>
                      </c:pt>
                      <c:pt idx="391">
                        <c:v>0.3135351653047026</c:v>
                      </c:pt>
                      <c:pt idx="392">
                        <c:v>0.31292720599586876</c:v>
                      </c:pt>
                      <c:pt idx="393">
                        <c:v>0.31277218538589868</c:v>
                      </c:pt>
                      <c:pt idx="394">
                        <c:v>0.31269985303010728</c:v>
                      </c:pt>
                      <c:pt idx="395">
                        <c:v>0.31209389000377874</c:v>
                      </c:pt>
                      <c:pt idx="396">
                        <c:v>0.31164863549669825</c:v>
                      </c:pt>
                      <c:pt idx="397">
                        <c:v>0.3115760736392057</c:v>
                      </c:pt>
                      <c:pt idx="398">
                        <c:v>0.31096820377828871</c:v>
                      </c:pt>
                      <c:pt idx="399">
                        <c:v>0.31081306461691049</c:v>
                      </c:pt>
                      <c:pt idx="400">
                        <c:v>0.3107407373815389</c:v>
                      </c:pt>
                      <c:pt idx="401">
                        <c:v>0.31017024977738744</c:v>
                      </c:pt>
                      <c:pt idx="402">
                        <c:v>0.31013489070760136</c:v>
                      </c:pt>
                      <c:pt idx="403">
                        <c:v>0.31009768602177795</c:v>
                      </c:pt>
                      <c:pt idx="404">
                        <c:v>0.30948985531073286</c:v>
                      </c:pt>
                      <c:pt idx="405">
                        <c:v>0.30933467162732126</c:v>
                      </c:pt>
                      <c:pt idx="406">
                        <c:v>0.30926234486974102</c:v>
                      </c:pt>
                      <c:pt idx="407">
                        <c:v>0.30865655771658873</c:v>
                      </c:pt>
                      <c:pt idx="408">
                        <c:v>0.29758245889773249</c:v>
                      </c:pt>
                      <c:pt idx="409">
                        <c:v>0.29724809748719699</c:v>
                      </c:pt>
                      <c:pt idx="410">
                        <c:v>0.29674254599539096</c:v>
                      </c:pt>
                      <c:pt idx="411">
                        <c:v>0.29666562830226062</c:v>
                      </c:pt>
                      <c:pt idx="412">
                        <c:v>0.29640926762779568</c:v>
                      </c:pt>
                      <c:pt idx="413">
                        <c:v>0.29610437755287228</c:v>
                      </c:pt>
                      <c:pt idx="414">
                        <c:v>0.29582876120025042</c:v>
                      </c:pt>
                      <c:pt idx="415">
                        <c:v>0.29576989530290887</c:v>
                      </c:pt>
                      <c:pt idx="416">
                        <c:v>0.29526441198669467</c:v>
                      </c:pt>
                      <c:pt idx="417">
                        <c:v>0.29518728422643276</c:v>
                      </c:pt>
                      <c:pt idx="418">
                        <c:v>0.29493102361947876</c:v>
                      </c:pt>
                      <c:pt idx="419">
                        <c:v>0.29435039483537095</c:v>
                      </c:pt>
                      <c:pt idx="420">
                        <c:v>0.28974191269185351</c:v>
                      </c:pt>
                      <c:pt idx="421">
                        <c:v>0.28967237461423218</c:v>
                      </c:pt>
                      <c:pt idx="422">
                        <c:v>0.28909002283988544</c:v>
                      </c:pt>
                      <c:pt idx="423">
                        <c:v>0.28890289296774496</c:v>
                      </c:pt>
                      <c:pt idx="424">
                        <c:v>0.28883359521541829</c:v>
                      </c:pt>
                      <c:pt idx="425">
                        <c:v>0.28826373185113974</c:v>
                      </c:pt>
                      <c:pt idx="426">
                        <c:v>0.28825331396598508</c:v>
                      </c:pt>
                      <c:pt idx="427">
                        <c:v>0.28819417042317702</c:v>
                      </c:pt>
                      <c:pt idx="428">
                        <c:v>0.28761167430991758</c:v>
                      </c:pt>
                      <c:pt idx="429">
                        <c:v>0.28742466767630725</c:v>
                      </c:pt>
                      <c:pt idx="430">
                        <c:v>0.28735534894522624</c:v>
                      </c:pt>
                      <c:pt idx="431">
                        <c:v>0.28677494372787049</c:v>
                      </c:pt>
                      <c:pt idx="432">
                        <c:v>0.28630483639031634</c:v>
                      </c:pt>
                      <c:pt idx="433">
                        <c:v>0.28623524831229891</c:v>
                      </c:pt>
                      <c:pt idx="434">
                        <c:v>0.28565259805441534</c:v>
                      </c:pt>
                      <c:pt idx="435">
                        <c:v>0.28546569022200619</c:v>
                      </c:pt>
                      <c:pt idx="436">
                        <c:v>0.28539634802908886</c:v>
                      </c:pt>
                      <c:pt idx="437">
                        <c:v>0.28482666329369666</c:v>
                      </c:pt>
                      <c:pt idx="438">
                        <c:v>0.28481581605603468</c:v>
                      </c:pt>
                      <c:pt idx="439">
                        <c:v>0.28475705118285505</c:v>
                      </c:pt>
                      <c:pt idx="440">
                        <c:v>0.28417425183644374</c:v>
                      </c:pt>
                      <c:pt idx="441">
                        <c:v>0.28398747105062294</c:v>
                      </c:pt>
                      <c:pt idx="442">
                        <c:v>0.2839181072400575</c:v>
                      </c:pt>
                      <c:pt idx="443">
                        <c:v>0.28333744693116086</c:v>
                      </c:pt>
                      <c:pt idx="444">
                        <c:v>0.26395959288236487</c:v>
                      </c:pt>
                      <c:pt idx="445">
                        <c:v>0.26388681896993688</c:v>
                      </c:pt>
                      <c:pt idx="446">
                        <c:v>0.2632791750882652</c:v>
                      </c:pt>
                      <c:pt idx="447">
                        <c:v>0.26312354962760742</c:v>
                      </c:pt>
                      <c:pt idx="448">
                        <c:v>0.26305109679828709</c:v>
                      </c:pt>
                      <c:pt idx="449">
                        <c:v>0.26248121386317108</c:v>
                      </c:pt>
                      <c:pt idx="450">
                        <c:v>0.26244621921920186</c:v>
                      </c:pt>
                      <c:pt idx="451">
                        <c:v>0.26240843200601233</c:v>
                      </c:pt>
                      <c:pt idx="452">
                        <c:v>0.26180079311929311</c:v>
                      </c:pt>
                      <c:pt idx="453">
                        <c:v>0.26164515155886836</c:v>
                      </c:pt>
                      <c:pt idx="454">
                        <c:v>0.26157269387950144</c:v>
                      </c:pt>
                      <c:pt idx="455">
                        <c:v>0.26096784795656247</c:v>
                      </c:pt>
                      <c:pt idx="456">
                        <c:v>0.23862610056361647</c:v>
                      </c:pt>
                      <c:pt idx="457">
                        <c:v>0.23855546823900395</c:v>
                      </c:pt>
                      <c:pt idx="458">
                        <c:v>0.23796600461068168</c:v>
                      </c:pt>
                      <c:pt idx="459">
                        <c:v>0.2377850215620749</c:v>
                      </c:pt>
                      <c:pt idx="460">
                        <c:v>0.23771472408792357</c:v>
                      </c:pt>
                      <c:pt idx="461">
                        <c:v>0.23714810144054266</c:v>
                      </c:pt>
                      <c:pt idx="462">
                        <c:v>0.23712814537854884</c:v>
                      </c:pt>
                      <c:pt idx="463">
                        <c:v>0.23707743099432105</c:v>
                      </c:pt>
                      <c:pt idx="464">
                        <c:v>0.23648771850608624</c:v>
                      </c:pt>
                      <c:pt idx="465">
                        <c:v>0.23630695011616185</c:v>
                      </c:pt>
                      <c:pt idx="466">
                        <c:v>0.23623661774687862</c:v>
                      </c:pt>
                      <c:pt idx="467">
                        <c:v>0.2356498180599762</c:v>
                      </c:pt>
                      <c:pt idx="468">
                        <c:v>0.21175975832075625</c:v>
                      </c:pt>
                      <c:pt idx="469">
                        <c:v>0.21142033987889744</c:v>
                      </c:pt>
                      <c:pt idx="470">
                        <c:v>0.21091836697706401</c:v>
                      </c:pt>
                      <c:pt idx="471">
                        <c:v>0.21081789213110766</c:v>
                      </c:pt>
                      <c:pt idx="472">
                        <c:v>0.21058091659033698</c:v>
                      </c:pt>
                      <c:pt idx="473">
                        <c:v>0.21028175462540302</c:v>
                      </c:pt>
                      <c:pt idx="474">
                        <c:v>0.2099821416590755</c:v>
                      </c:pt>
                      <c:pt idx="475">
                        <c:v>0.20994215235456903</c:v>
                      </c:pt>
                      <c:pt idx="476">
                        <c:v>0.20944028064157352</c:v>
                      </c:pt>
                      <c:pt idx="477">
                        <c:v>0.20933950756918535</c:v>
                      </c:pt>
                      <c:pt idx="478">
                        <c:v>0.20910266599093555</c:v>
                      </c:pt>
                      <c:pt idx="479">
                        <c:v>0.2085037308527101</c:v>
                      </c:pt>
                      <c:pt idx="480">
                        <c:v>0.20832308580595746</c:v>
                      </c:pt>
                      <c:pt idx="481">
                        <c:v>0.20798327436349071</c:v>
                      </c:pt>
                      <c:pt idx="482">
                        <c:v>0.20748146281936089</c:v>
                      </c:pt>
                      <c:pt idx="483">
                        <c:v>0.2073804341207835</c:v>
                      </c:pt>
                      <c:pt idx="484">
                        <c:v>0.20714366543673612</c:v>
                      </c:pt>
                      <c:pt idx="485">
                        <c:v>0.20684509884095453</c:v>
                      </c:pt>
                      <c:pt idx="486">
                        <c:v>0.20654458462734607</c:v>
                      </c:pt>
                      <c:pt idx="487">
                        <c:v>0.20650509689162327</c:v>
                      </c:pt>
                      <c:pt idx="488">
                        <c:v>0.20600338974389662</c:v>
                      </c:pt>
                      <c:pt idx="489">
                        <c:v>0.2059020516335828</c:v>
                      </c:pt>
                      <c:pt idx="490">
                        <c:v>0.20566542198684445</c:v>
                      </c:pt>
                      <c:pt idx="491">
                        <c:v>0.20506617409176797</c:v>
                      </c:pt>
                      <c:pt idx="492">
                        <c:v>0.16065410553425752</c:v>
                      </c:pt>
                      <c:pt idx="493">
                        <c:v>0.16030546624673836</c:v>
                      </c:pt>
                      <c:pt idx="494">
                        <c:v>0.15980868756668029</c:v>
                      </c:pt>
                      <c:pt idx="495">
                        <c:v>0.15969232490886676</c:v>
                      </c:pt>
                      <c:pt idx="496">
                        <c:v>0.15946286729766404</c:v>
                      </c:pt>
                      <c:pt idx="497">
                        <c:v>0.15917652898238752</c:v>
                      </c:pt>
                      <c:pt idx="498">
                        <c:v>0.15885501326061208</c:v>
                      </c:pt>
                      <c:pt idx="499">
                        <c:v>0.1588275432458095</c:v>
                      </c:pt>
                      <c:pt idx="500">
                        <c:v>0.15833095915145387</c:v>
                      </c:pt>
                      <c:pt idx="501">
                        <c:v>0.15821400162385713</c:v>
                      </c:pt>
                      <c:pt idx="502">
                        <c:v>0.15798482424761798</c:v>
                      </c:pt>
                      <c:pt idx="503">
                        <c:v>0.15737663077366318</c:v>
                      </c:pt>
                      <c:pt idx="504">
                        <c:v>5.4180316934808695E-2</c:v>
                      </c:pt>
                      <c:pt idx="505">
                        <c:v>5.409685784782696E-2</c:v>
                      </c:pt>
                      <c:pt idx="506">
                        <c:v>5.3443253144739855E-2</c:v>
                      </c:pt>
                      <c:pt idx="507">
                        <c:v>5.3325375941281207E-2</c:v>
                      </c:pt>
                      <c:pt idx="508">
                        <c:v>5.3244021474380974E-2</c:v>
                      </c:pt>
                      <c:pt idx="509">
                        <c:v>5.2704165916607017E-2</c:v>
                      </c:pt>
                      <c:pt idx="510">
                        <c:v>5.2620311942820054E-2</c:v>
                      </c:pt>
                      <c:pt idx="511">
                        <c:v>5.2609360079327018E-2</c:v>
                      </c:pt>
                      <c:pt idx="512">
                        <c:v>5.1964885034988056E-2</c:v>
                      </c:pt>
                      <c:pt idx="513">
                        <c:v>5.184852558960712E-2</c:v>
                      </c:pt>
                      <c:pt idx="514">
                        <c:v>5.1766832668364321E-2</c:v>
                      </c:pt>
                      <c:pt idx="515">
                        <c:v>5.1130892871824124E-2</c:v>
                      </c:pt>
                      <c:pt idx="516">
                        <c:v>5.0748069777768787E-2</c:v>
                      </c:pt>
                      <c:pt idx="517">
                        <c:v>5.0663702661339433E-2</c:v>
                      </c:pt>
                      <c:pt idx="518">
                        <c:v>5.0006085545651217E-2</c:v>
                      </c:pt>
                      <c:pt idx="519">
                        <c:v>4.9891240802682986E-2</c:v>
                      </c:pt>
                      <c:pt idx="520">
                        <c:v>4.980911440399835E-2</c:v>
                      </c:pt>
                      <c:pt idx="521">
                        <c:v>4.9272249522586853E-2</c:v>
                      </c:pt>
                      <c:pt idx="522">
                        <c:v>4.9187432705681738E-2</c:v>
                      </c:pt>
                      <c:pt idx="523">
                        <c:v>4.9171755854638864E-2</c:v>
                      </c:pt>
                      <c:pt idx="524">
                        <c:v>4.8527740279019502E-2</c:v>
                      </c:pt>
                      <c:pt idx="525">
                        <c:v>4.8414618305856368E-2</c:v>
                      </c:pt>
                      <c:pt idx="526">
                        <c:v>4.8332105582432644E-2</c:v>
                      </c:pt>
                      <c:pt idx="527">
                        <c:v>4.7693289272641874E-2</c:v>
                      </c:pt>
                      <c:pt idx="528">
                        <c:v>4.3042870562832701E-3</c:v>
                      </c:pt>
                      <c:pt idx="529">
                        <c:v>4.0631148146908769E-3</c:v>
                      </c:pt>
                      <c:pt idx="530">
                        <c:v>3.4555170811924356E-3</c:v>
                      </c:pt>
                      <c:pt idx="531">
                        <c:v>3.3602603706131286E-3</c:v>
                      </c:pt>
                      <c:pt idx="532">
                        <c:v>3.1826136648142041E-3</c:v>
                      </c:pt>
                      <c:pt idx="533">
                        <c:v>3.1068827490749397E-3</c:v>
                      </c:pt>
                      <c:pt idx="534">
                        <c:v>2.674953262880083E-3</c:v>
                      </c:pt>
                      <c:pt idx="535">
                        <c:v>2.4132896122920772E-3</c:v>
                      </c:pt>
                      <c:pt idx="536">
                        <c:v>2.3924097153130985E-3</c:v>
                      </c:pt>
                      <c:pt idx="537">
                        <c:v>1.4784858069439531E-3</c:v>
                      </c:pt>
                      <c:pt idx="538">
                        <c:v>1.0884203015270788E-3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51C2-45F1-8568-9162BFCFB17A}"/>
                  </c:ext>
                </c:extLst>
              </c15:ser>
            </c15:filteredLineSeries>
          </c:ext>
        </c:extLst>
      </c:lineChart>
      <c:catAx>
        <c:axId val="287940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02904"/>
        <c:crosses val="autoZero"/>
        <c:auto val="1"/>
        <c:lblAlgn val="ctr"/>
        <c:lblOffset val="100"/>
        <c:noMultiLvlLbl val="0"/>
      </c:catAx>
      <c:valAx>
        <c:axId val="456902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4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0.99977510467104502</c:v>
                </c:pt>
                <c:pt idx="2">
                  <c:v>0.99891157969847422</c:v>
                </c:pt>
                <c:pt idx="3">
                  <c:v>0.99875967994537429</c:v>
                </c:pt>
                <c:pt idx="4">
                  <c:v>0.99852151419305724</c:v>
                </c:pt>
                <c:pt idx="5">
                  <c:v>0.99845081266555358</c:v>
                </c:pt>
                <c:pt idx="6">
                  <c:v>0.99787761154344623</c:v>
                </c:pt>
                <c:pt idx="7">
                  <c:v>0.99758671038770896</c:v>
                </c:pt>
                <c:pt idx="8">
                  <c:v>0.9974818660118463</c:v>
                </c:pt>
                <c:pt idx="9">
                  <c:v>0.99713013032478737</c:v>
                </c:pt>
                <c:pt idx="10">
                  <c:v>0.9970765006140917</c:v>
                </c:pt>
                <c:pt idx="11">
                  <c:v>0.99656219222128162</c:v>
                </c:pt>
                <c:pt idx="12">
                  <c:v>0.99649955228346121</c:v>
                </c:pt>
                <c:pt idx="13">
                  <c:v>0.99616207602333817</c:v>
                </c:pt>
                <c:pt idx="14">
                  <c:v>0.99567716479027368</c:v>
                </c:pt>
                <c:pt idx="15">
                  <c:v>0.99559271835541241</c:v>
                </c:pt>
                <c:pt idx="16">
                  <c:v>0.99553365721901566</c:v>
                </c:pt>
                <c:pt idx="17">
                  <c:v>0.99508374713457837</c:v>
                </c:pt>
                <c:pt idx="18">
                  <c:v>0.99502328671702545</c:v>
                </c:pt>
                <c:pt idx="19">
                  <c:v>0.99455302041234117</c:v>
                </c:pt>
                <c:pt idx="20">
                  <c:v>0.99421282793940335</c:v>
                </c:pt>
                <c:pt idx="21">
                  <c:v>0.99418279589675185</c:v>
                </c:pt>
                <c:pt idx="22">
                  <c:v>0.99413554591535402</c:v>
                </c:pt>
                <c:pt idx="23">
                  <c:v>0.99321675113416141</c:v>
                </c:pt>
                <c:pt idx="24">
                  <c:v>0.94886910712817862</c:v>
                </c:pt>
                <c:pt idx="25">
                  <c:v>0.9488136169143736</c:v>
                </c:pt>
                <c:pt idx="26">
                  <c:v>0.94830995027882514</c:v>
                </c:pt>
                <c:pt idx="27">
                  <c:v>0.9480351149650138</c:v>
                </c:pt>
                <c:pt idx="28">
                  <c:v>0.94797770242632995</c:v>
                </c:pt>
                <c:pt idx="29">
                  <c:v>0.94745856398113915</c:v>
                </c:pt>
                <c:pt idx="30">
                  <c:v>0.9473906399206744</c:v>
                </c:pt>
                <c:pt idx="31">
                  <c:v>0.94733514619571546</c:v>
                </c:pt>
                <c:pt idx="32">
                  <c:v>0.94683247426479378</c:v>
                </c:pt>
                <c:pt idx="33">
                  <c:v>0.94655674685526225</c:v>
                </c:pt>
                <c:pt idx="34">
                  <c:v>0.94649938696368108</c:v>
                </c:pt>
                <c:pt idx="35">
                  <c:v>0.94598167540554357</c:v>
                </c:pt>
                <c:pt idx="36">
                  <c:v>0.94031199227603246</c:v>
                </c:pt>
                <c:pt idx="37">
                  <c:v>0.9402570495601611</c:v>
                </c:pt>
                <c:pt idx="38">
                  <c:v>0.93976319701365041</c:v>
                </c:pt>
                <c:pt idx="39">
                  <c:v>0.9394798237613553</c:v>
                </c:pt>
                <c:pt idx="40">
                  <c:v>0.93942323626233049</c:v>
                </c:pt>
                <c:pt idx="41">
                  <c:v>0.93891605266256373</c:v>
                </c:pt>
                <c:pt idx="42">
                  <c:v>0.93858323163995239</c:v>
                </c:pt>
                <c:pt idx="43">
                  <c:v>0.93825462382737634</c:v>
                </c:pt>
                <c:pt idx="44">
                  <c:v>0.93774406719907466</c:v>
                </c:pt>
                <c:pt idx="45">
                  <c:v>0.93768299549043799</c:v>
                </c:pt>
                <c:pt idx="46">
                  <c:v>0.93740714978546347</c:v>
                </c:pt>
                <c:pt idx="47">
                  <c:v>0.93687442522249031</c:v>
                </c:pt>
                <c:pt idx="48">
                  <c:v>0.93682304246893067</c:v>
                </c:pt>
                <c:pt idx="49">
                  <c:v>0.93681941132908597</c:v>
                </c:pt>
                <c:pt idx="50">
                  <c:v>0.93632667309924156</c:v>
                </c:pt>
                <c:pt idx="51">
                  <c:v>0.93604248882155217</c:v>
                </c:pt>
                <c:pt idx="52">
                  <c:v>0.93598592532470137</c:v>
                </c:pt>
                <c:pt idx="53">
                  <c:v>0.93548060071642125</c:v>
                </c:pt>
                <c:pt idx="54">
                  <c:v>0.93514567384110836</c:v>
                </c:pt>
                <c:pt idx="55">
                  <c:v>0.93481819186705006</c:v>
                </c:pt>
                <c:pt idx="56">
                  <c:v>0.9343071266004872</c:v>
                </c:pt>
                <c:pt idx="57">
                  <c:v>0.93425084390109292</c:v>
                </c:pt>
                <c:pt idx="58">
                  <c:v>0.93397178297632077</c:v>
                </c:pt>
                <c:pt idx="59">
                  <c:v>0.93339258770499001</c:v>
                </c:pt>
                <c:pt idx="60">
                  <c:v>0.8891821261517715</c:v>
                </c:pt>
                <c:pt idx="61">
                  <c:v>0.8891269173798495</c:v>
                </c:pt>
                <c:pt idx="62">
                  <c:v>0.88864542521865064</c:v>
                </c:pt>
                <c:pt idx="63">
                  <c:v>0.88835080413835221</c:v>
                </c:pt>
                <c:pt idx="64">
                  <c:v>0.88829475959528259</c:v>
                </c:pt>
                <c:pt idx="65">
                  <c:v>0.88780637230957815</c:v>
                </c:pt>
                <c:pt idx="66">
                  <c:v>0.88770369005750183</c:v>
                </c:pt>
                <c:pt idx="67">
                  <c:v>0.88764846927996377</c:v>
                </c:pt>
                <c:pt idx="68">
                  <c:v>0.887167103077802</c:v>
                </c:pt>
                <c:pt idx="69">
                  <c:v>0.88687236493058408</c:v>
                </c:pt>
                <c:pt idx="70">
                  <c:v>0.88681632104274255</c:v>
                </c:pt>
                <c:pt idx="71">
                  <c:v>0.88632816241162538</c:v>
                </c:pt>
                <c:pt idx="72">
                  <c:v>0.88135869520697008</c:v>
                </c:pt>
                <c:pt idx="73">
                  <c:v>0.88104044542774995</c:v>
                </c:pt>
                <c:pt idx="74">
                  <c:v>0.8805229509321939</c:v>
                </c:pt>
                <c:pt idx="75">
                  <c:v>0.88050830219552845</c:v>
                </c:pt>
                <c:pt idx="76">
                  <c:v>0.88020059905693937</c:v>
                </c:pt>
                <c:pt idx="77">
                  <c:v>0.87988025958330707</c:v>
                </c:pt>
                <c:pt idx="78">
                  <c:v>0.87966210791704613</c:v>
                </c:pt>
                <c:pt idx="79">
                  <c:v>0.8795621567325882</c:v>
                </c:pt>
                <c:pt idx="80">
                  <c:v>0.87904457382969581</c:v>
                </c:pt>
                <c:pt idx="81">
                  <c:v>0.87903055785593653</c:v>
                </c:pt>
                <c:pt idx="82">
                  <c:v>0.87872242641140108</c:v>
                </c:pt>
                <c:pt idx="83">
                  <c:v>0.87818456634297859</c:v>
                </c:pt>
                <c:pt idx="84">
                  <c:v>0.87792108952822034</c:v>
                </c:pt>
                <c:pt idx="85">
                  <c:v>0.8776030993769417</c:v>
                </c:pt>
                <c:pt idx="86">
                  <c:v>0.87708555154897061</c:v>
                </c:pt>
                <c:pt idx="87">
                  <c:v>0.87707208019299066</c:v>
                </c:pt>
                <c:pt idx="88">
                  <c:v>0.87676359141644744</c:v>
                </c:pt>
                <c:pt idx="89">
                  <c:v>0.87644265345248495</c:v>
                </c:pt>
                <c:pt idx="90">
                  <c:v>0.87622642360435687</c:v>
                </c:pt>
                <c:pt idx="91">
                  <c:v>0.87612480156392603</c:v>
                </c:pt>
                <c:pt idx="92">
                  <c:v>0.87560716905740998</c:v>
                </c:pt>
                <c:pt idx="93">
                  <c:v>0.87559429635763009</c:v>
                </c:pt>
                <c:pt idx="94">
                  <c:v>0.87528540170140745</c:v>
                </c:pt>
                <c:pt idx="95">
                  <c:v>0.87474883020236771</c:v>
                </c:pt>
                <c:pt idx="96">
                  <c:v>0.83022989265364244</c:v>
                </c:pt>
                <c:pt idx="97">
                  <c:v>0.82991548211085209</c:v>
                </c:pt>
                <c:pt idx="98">
                  <c:v>0.82939714378156837</c:v>
                </c:pt>
                <c:pt idx="99">
                  <c:v>0.82939564325529425</c:v>
                </c:pt>
                <c:pt idx="100">
                  <c:v>0.82907856090923471</c:v>
                </c:pt>
                <c:pt idx="101">
                  <c:v>0.82875145641021108</c:v>
                </c:pt>
                <c:pt idx="102">
                  <c:v>0.82855605273507238</c:v>
                </c:pt>
                <c:pt idx="103">
                  <c:v>0.82843709508208097</c:v>
                </c:pt>
                <c:pt idx="104">
                  <c:v>0.82791899194893726</c:v>
                </c:pt>
                <c:pt idx="105">
                  <c:v>0.82791722653705668</c:v>
                </c:pt>
                <c:pt idx="106">
                  <c:v>0.82760022291435875</c:v>
                </c:pt>
                <c:pt idx="107">
                  <c:v>0.82707799537183813</c:v>
                </c:pt>
                <c:pt idx="108">
                  <c:v>0.80336844486369474</c:v>
                </c:pt>
                <c:pt idx="109">
                  <c:v>0.80330858809586758</c:v>
                </c:pt>
                <c:pt idx="110">
                  <c:v>0.80279488553708722</c:v>
                </c:pt>
                <c:pt idx="111">
                  <c:v>0.80253308320181582</c:v>
                </c:pt>
                <c:pt idx="112">
                  <c:v>0.80247281034432794</c:v>
                </c:pt>
                <c:pt idx="113">
                  <c:v>0.80195565262890656</c:v>
                </c:pt>
                <c:pt idx="114">
                  <c:v>0.80189002888020033</c:v>
                </c:pt>
                <c:pt idx="115">
                  <c:v>0.8018301804048118</c:v>
                </c:pt>
                <c:pt idx="116">
                  <c:v>0.80131662991017749</c:v>
                </c:pt>
                <c:pt idx="117">
                  <c:v>0.80105469192863865</c:v>
                </c:pt>
                <c:pt idx="118">
                  <c:v>0.80099443161880135</c:v>
                </c:pt>
                <c:pt idx="119">
                  <c:v>0.80047746108227047</c:v>
                </c:pt>
                <c:pt idx="120">
                  <c:v>0.79993086059092522</c:v>
                </c:pt>
                <c:pt idx="121">
                  <c:v>0.79987101512399439</c:v>
                </c:pt>
                <c:pt idx="122">
                  <c:v>0.79935759724255862</c:v>
                </c:pt>
                <c:pt idx="123">
                  <c:v>0.79909559435087874</c:v>
                </c:pt>
                <c:pt idx="124">
                  <c:v>0.79903534262871256</c:v>
                </c:pt>
                <c:pt idx="125">
                  <c:v>0.79851855076121647</c:v>
                </c:pt>
                <c:pt idx="126">
                  <c:v>0.79845244469592147</c:v>
                </c:pt>
                <c:pt idx="127">
                  <c:v>0.7983926070705345</c:v>
                </c:pt>
                <c:pt idx="128">
                  <c:v>0.79787933487458385</c:v>
                </c:pt>
                <c:pt idx="129">
                  <c:v>0.7976172013841395</c:v>
                </c:pt>
                <c:pt idx="130">
                  <c:v>0.79755696162702794</c:v>
                </c:pt>
                <c:pt idx="131">
                  <c:v>0.79704034949030023</c:v>
                </c:pt>
                <c:pt idx="132">
                  <c:v>0.75224061882175386</c:v>
                </c:pt>
                <c:pt idx="133">
                  <c:v>0.75218099897667734</c:v>
                </c:pt>
                <c:pt idx="134">
                  <c:v>0.75167161006342009</c:v>
                </c:pt>
                <c:pt idx="135">
                  <c:v>0.75140593688801138</c:v>
                </c:pt>
                <c:pt idx="136">
                  <c:v>0.75134602092627856</c:v>
                </c:pt>
                <c:pt idx="137">
                  <c:v>0.7508341698446136</c:v>
                </c:pt>
                <c:pt idx="138">
                  <c:v>0.75076220689088624</c:v>
                </c:pt>
                <c:pt idx="139">
                  <c:v>0.75070258869750961</c:v>
                </c:pt>
                <c:pt idx="140">
                  <c:v>0.75019326801635278</c:v>
                </c:pt>
                <c:pt idx="141">
                  <c:v>0.7499275329893792</c:v>
                </c:pt>
                <c:pt idx="142">
                  <c:v>0.74986762151220965</c:v>
                </c:pt>
                <c:pt idx="143">
                  <c:v>0.7493558621884947</c:v>
                </c:pt>
                <c:pt idx="144">
                  <c:v>0.66932280355622076</c:v>
                </c:pt>
                <c:pt idx="145">
                  <c:v>0.6689915144064893</c:v>
                </c:pt>
                <c:pt idx="146">
                  <c:v>0.66848499560588404</c:v>
                </c:pt>
                <c:pt idx="147">
                  <c:v>0.6684019664863684</c:v>
                </c:pt>
                <c:pt idx="148">
                  <c:v>0.66815285576364614</c:v>
                </c:pt>
                <c:pt idx="149">
                  <c:v>0.66784451524915911</c:v>
                </c:pt>
                <c:pt idx="150">
                  <c:v>0.6675618533131924</c:v>
                </c:pt>
                <c:pt idx="151">
                  <c:v>0.66751330856229196</c:v>
                </c:pt>
                <c:pt idx="152">
                  <c:v>0.66700673535285682</c:v>
                </c:pt>
                <c:pt idx="153">
                  <c:v>0.66692396605801429</c:v>
                </c:pt>
                <c:pt idx="154">
                  <c:v>0.66667468721451895</c:v>
                </c:pt>
                <c:pt idx="155">
                  <c:v>0.66608390618662128</c:v>
                </c:pt>
                <c:pt idx="156">
                  <c:v>0.66588545450190673</c:v>
                </c:pt>
                <c:pt idx="157">
                  <c:v>0.66555433924796503</c:v>
                </c:pt>
                <c:pt idx="158">
                  <c:v>0.66504772693642999</c:v>
                </c:pt>
                <c:pt idx="159">
                  <c:v>0.66496523713931865</c:v>
                </c:pt>
                <c:pt idx="160">
                  <c:v>0.66471578245839336</c:v>
                </c:pt>
                <c:pt idx="161">
                  <c:v>0.66440716279862044</c:v>
                </c:pt>
                <c:pt idx="162">
                  <c:v>0.66412526301119279</c:v>
                </c:pt>
                <c:pt idx="163">
                  <c:v>0.66407612772367752</c:v>
                </c:pt>
                <c:pt idx="164">
                  <c:v>0.6635694621848407</c:v>
                </c:pt>
                <c:pt idx="165">
                  <c:v>0.66348722616157463</c:v>
                </c:pt>
                <c:pt idx="166">
                  <c:v>0.66323760700285317</c:v>
                </c:pt>
                <c:pt idx="167">
                  <c:v>0.66264730390086768</c:v>
                </c:pt>
                <c:pt idx="168">
                  <c:v>0.64575896323071202</c:v>
                </c:pt>
                <c:pt idx="169">
                  <c:v>0.64543411173876375</c:v>
                </c:pt>
                <c:pt idx="170">
                  <c:v>0.64492237054594181</c:v>
                </c:pt>
                <c:pt idx="171">
                  <c:v>0.64487399753978181</c:v>
                </c:pt>
                <c:pt idx="172">
                  <c:v>0.64459679456768937</c:v>
                </c:pt>
                <c:pt idx="173">
                  <c:v>0.64428059320353992</c:v>
                </c:pt>
                <c:pt idx="174">
                  <c:v>0.64403547937938144</c:v>
                </c:pt>
                <c:pt idx="175">
                  <c:v>0.64395577567103257</c:v>
                </c:pt>
                <c:pt idx="176">
                  <c:v>0.64344401305361598</c:v>
                </c:pt>
                <c:pt idx="177">
                  <c:v>0.64339577119623348</c:v>
                </c:pt>
                <c:pt idx="178">
                  <c:v>0.64311847955779278</c:v>
                </c:pt>
                <c:pt idx="179">
                  <c:v>0.64255728847049765</c:v>
                </c:pt>
                <c:pt idx="180">
                  <c:v>0.64232146815162183</c:v>
                </c:pt>
                <c:pt idx="181">
                  <c:v>0.64199668106018104</c:v>
                </c:pt>
                <c:pt idx="182">
                  <c:v>0.64148491703747523</c:v>
                </c:pt>
                <c:pt idx="183">
                  <c:v>0.64143679683380095</c:v>
                </c:pt>
                <c:pt idx="184">
                  <c:v>0.64115942526906611</c:v>
                </c:pt>
                <c:pt idx="185">
                  <c:v>0.64084309773472881</c:v>
                </c:pt>
                <c:pt idx="186">
                  <c:v>0.64059837347271675</c:v>
                </c:pt>
                <c:pt idx="187">
                  <c:v>0.64051834308424205</c:v>
                </c:pt>
                <c:pt idx="188">
                  <c:v>0.64000655831327968</c:v>
                </c:pt>
                <c:pt idx="189">
                  <c:v>0.63995856536527618</c:v>
                </c:pt>
                <c:pt idx="190">
                  <c:v>0.63968110740901085</c:v>
                </c:pt>
                <c:pt idx="191">
                  <c:v>0.63912017633387885</c:v>
                </c:pt>
                <c:pt idx="192">
                  <c:v>0.61845827352357197</c:v>
                </c:pt>
                <c:pt idx="193">
                  <c:v>0.61839256003334642</c:v>
                </c:pt>
                <c:pt idx="194">
                  <c:v>0.61783484130908517</c:v>
                </c:pt>
                <c:pt idx="195">
                  <c:v>0.61762171843699021</c:v>
                </c:pt>
                <c:pt idx="196">
                  <c:v>0.61755588901028402</c:v>
                </c:pt>
                <c:pt idx="197">
                  <c:v>0.61699721545824615</c:v>
                </c:pt>
                <c:pt idx="198">
                  <c:v>0.61697991156865561</c:v>
                </c:pt>
                <c:pt idx="199">
                  <c:v>0.61639191031133633</c:v>
                </c:pt>
                <c:pt idx="200">
                  <c:v>0.61588373932912543</c:v>
                </c:pt>
                <c:pt idx="201">
                  <c:v>0.61580865751730152</c:v>
                </c:pt>
                <c:pt idx="202">
                  <c:v>0.61555436686344844</c:v>
                </c:pt>
                <c:pt idx="203">
                  <c:v>0.61497018034678408</c:v>
                </c:pt>
                <c:pt idx="204">
                  <c:v>0.60964529246869392</c:v>
                </c:pt>
                <c:pt idx="205">
                  <c:v>0.60931688369109893</c:v>
                </c:pt>
                <c:pt idx="206">
                  <c:v>0.60880844573761195</c:v>
                </c:pt>
                <c:pt idx="207">
                  <c:v>0.60873459348005288</c:v>
                </c:pt>
                <c:pt idx="208">
                  <c:v>0.60847952119451598</c:v>
                </c:pt>
                <c:pt idx="209">
                  <c:v>0.60816694569359819</c:v>
                </c:pt>
                <c:pt idx="210">
                  <c:v>0.60789635843079826</c:v>
                </c:pt>
                <c:pt idx="211">
                  <c:v>0.60783857933723773</c:v>
                </c:pt>
                <c:pt idx="212">
                  <c:v>0.60733011178572693</c:v>
                </c:pt>
                <c:pt idx="213">
                  <c:v>0.60725641306221578</c:v>
                </c:pt>
                <c:pt idx="214">
                  <c:v>0.60700123730617361</c:v>
                </c:pt>
                <c:pt idx="215">
                  <c:v>0.60641821180695343</c:v>
                </c:pt>
                <c:pt idx="216">
                  <c:v>0.60620783318806604</c:v>
                </c:pt>
                <c:pt idx="217">
                  <c:v>0.60587951228607484</c:v>
                </c:pt>
                <c:pt idx="218">
                  <c:v>0.60537102523486841</c:v>
                </c:pt>
                <c:pt idx="219">
                  <c:v>0.60529749115297604</c:v>
                </c:pt>
                <c:pt idx="220">
                  <c:v>0.6050422063468045</c:v>
                </c:pt>
                <c:pt idx="221">
                  <c:v>0.60472948528062609</c:v>
                </c:pt>
                <c:pt idx="222">
                  <c:v>0.60445934367279897</c:v>
                </c:pt>
                <c:pt idx="223">
                  <c:v>0.60440120529276087</c:v>
                </c:pt>
                <c:pt idx="224">
                  <c:v>0.60389268936440865</c:v>
                </c:pt>
                <c:pt idx="225">
                  <c:v>0.60381930500823477</c:v>
                </c:pt>
                <c:pt idx="226">
                  <c:v>0.6035639189684463</c:v>
                </c:pt>
                <c:pt idx="227">
                  <c:v>0.6029811903641018</c:v>
                </c:pt>
                <c:pt idx="228">
                  <c:v>0.59463301328763096</c:v>
                </c:pt>
                <c:pt idx="229">
                  <c:v>0.59430904047313371</c:v>
                </c:pt>
                <c:pt idx="230">
                  <c:v>0.59379672750876311</c:v>
                </c:pt>
                <c:pt idx="231">
                  <c:v>0.59375208198044049</c:v>
                </c:pt>
                <c:pt idx="232">
                  <c:v>0.59347230273037233</c:v>
                </c:pt>
                <c:pt idx="233">
                  <c:v>0.59315464254457939</c:v>
                </c:pt>
                <c:pt idx="234">
                  <c:v>0.59291460409972374</c:v>
                </c:pt>
                <c:pt idx="235">
                  <c:v>0.59283067968111347</c:v>
                </c:pt>
                <c:pt idx="236">
                  <c:v>0.59231835961443924</c:v>
                </c:pt>
                <c:pt idx="237">
                  <c:v>0.59227378274949938</c:v>
                </c:pt>
                <c:pt idx="238">
                  <c:v>0.59199395216546769</c:v>
                </c:pt>
                <c:pt idx="239">
                  <c:v>0.59143632760825071</c:v>
                </c:pt>
                <c:pt idx="240">
                  <c:v>0.55851999776961037</c:v>
                </c:pt>
                <c:pt idx="241">
                  <c:v>0.55819272591675195</c:v>
                </c:pt>
                <c:pt idx="242">
                  <c:v>0.55768346163180949</c:v>
                </c:pt>
                <c:pt idx="243">
                  <c:v>0.55761404913218116</c:v>
                </c:pt>
                <c:pt idx="244">
                  <c:v>0.55735592403690115</c:v>
                </c:pt>
                <c:pt idx="245">
                  <c:v>0.55704163605020485</c:v>
                </c:pt>
                <c:pt idx="246">
                  <c:v>0.55677681183749828</c:v>
                </c:pt>
                <c:pt idx="247">
                  <c:v>0.55671438277505136</c:v>
                </c:pt>
                <c:pt idx="248">
                  <c:v>0.55620510343256391</c:v>
                </c:pt>
                <c:pt idx="249">
                  <c:v>0.55613578318511014</c:v>
                </c:pt>
                <c:pt idx="250">
                  <c:v>0.55587759135497239</c:v>
                </c:pt>
                <c:pt idx="251">
                  <c:v>0.55529856851666237</c:v>
                </c:pt>
                <c:pt idx="252">
                  <c:v>0.55068557418173858</c:v>
                </c:pt>
                <c:pt idx="253">
                  <c:v>0.55061724419853142</c:v>
                </c:pt>
                <c:pt idx="254">
                  <c:v>0.55003878035456144</c:v>
                </c:pt>
                <c:pt idx="255">
                  <c:v>0.5498488168708674</c:v>
                </c:pt>
                <c:pt idx="256">
                  <c:v>0.54978044037051965</c:v>
                </c:pt>
                <c:pt idx="257">
                  <c:v>0.54920722606607486</c:v>
                </c:pt>
                <c:pt idx="258">
                  <c:v>0.54920160681338659</c:v>
                </c:pt>
                <c:pt idx="259">
                  <c:v>0.5491389014384338</c:v>
                </c:pt>
                <c:pt idx="260">
                  <c:v>0.54856051424791186</c:v>
                </c:pt>
                <c:pt idx="261">
                  <c:v>0.54837047812841344</c:v>
                </c:pt>
                <c:pt idx="262">
                  <c:v>0.54830210841538485</c:v>
                </c:pt>
                <c:pt idx="263">
                  <c:v>0.54772336356893725</c:v>
                </c:pt>
                <c:pt idx="264">
                  <c:v>0.54724812184180338</c:v>
                </c:pt>
                <c:pt idx="265">
                  <c:v>0.54717980326172677</c:v>
                </c:pt>
                <c:pt idx="266">
                  <c:v>0.54660150880401592</c:v>
                </c:pt>
                <c:pt idx="267">
                  <c:v>0.54641139002228245</c:v>
                </c:pt>
                <c:pt idx="268">
                  <c:v>0.54634302826052128</c:v>
                </c:pt>
                <c:pt idx="269">
                  <c:v>0.54576977270794769</c:v>
                </c:pt>
                <c:pt idx="270">
                  <c:v>0.54576439218065609</c:v>
                </c:pt>
                <c:pt idx="271">
                  <c:v>0.54570145922339908</c:v>
                </c:pt>
                <c:pt idx="272">
                  <c:v>0.54512323910075722</c:v>
                </c:pt>
                <c:pt idx="273">
                  <c:v>0.54493304956636057</c:v>
                </c:pt>
                <c:pt idx="274">
                  <c:v>0.54486469432669427</c:v>
                </c:pt>
                <c:pt idx="275">
                  <c:v>0.54428614459837765</c:v>
                </c:pt>
                <c:pt idx="276">
                  <c:v>0.49956026830544353</c:v>
                </c:pt>
                <c:pt idx="277">
                  <c:v>0.49949205378660455</c:v>
                </c:pt>
                <c:pt idx="278">
                  <c:v>0.49891563001055039</c:v>
                </c:pt>
                <c:pt idx="279">
                  <c:v>0.49872369674034323</c:v>
                </c:pt>
                <c:pt idx="280">
                  <c:v>0.49865548416287131</c:v>
                </c:pt>
                <c:pt idx="281">
                  <c:v>0.49808190770783783</c:v>
                </c:pt>
                <c:pt idx="282">
                  <c:v>0.49807909946032214</c:v>
                </c:pt>
                <c:pt idx="283">
                  <c:v>0.49801369415430502</c:v>
                </c:pt>
                <c:pt idx="284">
                  <c:v>0.49743730905410349</c:v>
                </c:pt>
                <c:pt idx="285">
                  <c:v>0.49724533693285533</c:v>
                </c:pt>
                <c:pt idx="286">
                  <c:v>0.49717712671559505</c:v>
                </c:pt>
                <c:pt idx="287">
                  <c:v>0.49660079247772471</c:v>
                </c:pt>
                <c:pt idx="288">
                  <c:v>0.47269571855108189</c:v>
                </c:pt>
                <c:pt idx="289">
                  <c:v>0.47236658150557609</c:v>
                </c:pt>
                <c:pt idx="290">
                  <c:v>0.47185920773003132</c:v>
                </c:pt>
                <c:pt idx="291">
                  <c:v>0.47177033135069374</c:v>
                </c:pt>
                <c:pt idx="292">
                  <c:v>0.47153021603226858</c:v>
                </c:pt>
                <c:pt idx="293">
                  <c:v>0.47121735847446661</c:v>
                </c:pt>
                <c:pt idx="294">
                  <c:v>0.47093426369060909</c:v>
                </c:pt>
                <c:pt idx="295">
                  <c:v>0.47088823525401702</c:v>
                </c:pt>
                <c:pt idx="296">
                  <c:v>0.47038084840697225</c:v>
                </c:pt>
                <c:pt idx="297">
                  <c:v>0.47029205618427444</c:v>
                </c:pt>
                <c:pt idx="298">
                  <c:v>0.47005187735263376</c:v>
                </c:pt>
                <c:pt idx="299">
                  <c:v>0.46945600850071928</c:v>
                </c:pt>
                <c:pt idx="300">
                  <c:v>0.46925825351548228</c:v>
                </c:pt>
                <c:pt idx="301">
                  <c:v>0.46892915060409796</c:v>
                </c:pt>
                <c:pt idx="302">
                  <c:v>0.46842174160339772</c:v>
                </c:pt>
                <c:pt idx="303">
                  <c:v>0.46833306956902399</c:v>
                </c:pt>
                <c:pt idx="304">
                  <c:v>0.4680927999526231</c:v>
                </c:pt>
                <c:pt idx="305">
                  <c:v>0.46777989324947461</c:v>
                </c:pt>
                <c:pt idx="306">
                  <c:v>0.46749704568356937</c:v>
                </c:pt>
                <c:pt idx="307">
                  <c:v>0.46745080303829412</c:v>
                </c:pt>
                <c:pt idx="308">
                  <c:v>0.46694338143369257</c:v>
                </c:pt>
                <c:pt idx="309">
                  <c:v>0.46685479116665213</c:v>
                </c:pt>
                <c:pt idx="310">
                  <c:v>0.46661445931994938</c:v>
                </c:pt>
                <c:pt idx="311">
                  <c:v>0.46601878665674951</c:v>
                </c:pt>
                <c:pt idx="312">
                  <c:v>0.42157021186546811</c:v>
                </c:pt>
                <c:pt idx="313">
                  <c:v>0.42124115740910451</c:v>
                </c:pt>
                <c:pt idx="314">
                  <c:v>0.42073356510394377</c:v>
                </c:pt>
                <c:pt idx="315">
                  <c:v>0.42064669099920543</c:v>
                </c:pt>
                <c:pt idx="316">
                  <c:v>0.42040489753775234</c:v>
                </c:pt>
                <c:pt idx="317">
                  <c:v>0.42009185366639429</c:v>
                </c:pt>
                <c:pt idx="318">
                  <c:v>0.41981116948692854</c:v>
                </c:pt>
                <c:pt idx="319">
                  <c:v>0.41976279247961518</c:v>
                </c:pt>
                <c:pt idx="320">
                  <c:v>0.41925519896423757</c:v>
                </c:pt>
                <c:pt idx="321">
                  <c:v>0.41916836307040573</c:v>
                </c:pt>
                <c:pt idx="322">
                  <c:v>0.41892653196320911</c:v>
                </c:pt>
                <c:pt idx="323">
                  <c:v>0.4183328542537238</c:v>
                </c:pt>
                <c:pt idx="324">
                  <c:v>0.40863586248987271</c:v>
                </c:pt>
                <c:pt idx="325">
                  <c:v>0.4080471296669399</c:v>
                </c:pt>
                <c:pt idx="326">
                  <c:v>0.40753812052716659</c:v>
                </c:pt>
                <c:pt idx="327">
                  <c:v>0.40747126734717781</c:v>
                </c:pt>
                <c:pt idx="328">
                  <c:v>0.40721034697356151</c:v>
                </c:pt>
                <c:pt idx="329">
                  <c:v>0.40689702732821342</c:v>
                </c:pt>
                <c:pt idx="330">
                  <c:v>0.40663528119377418</c:v>
                </c:pt>
                <c:pt idx="331">
                  <c:v>0.40656878265752189</c:v>
                </c:pt>
                <c:pt idx="332">
                  <c:v>0.40605979427333627</c:v>
                </c:pt>
                <c:pt idx="333">
                  <c:v>0.40599289848895381</c:v>
                </c:pt>
                <c:pt idx="334">
                  <c:v>0.40573198880788991</c:v>
                </c:pt>
                <c:pt idx="335">
                  <c:v>0.40519860831398707</c:v>
                </c:pt>
                <c:pt idx="336">
                  <c:v>0.40515691431113487</c:v>
                </c:pt>
                <c:pt idx="337">
                  <c:v>0.40513237638385213</c:v>
                </c:pt>
                <c:pt idx="338">
                  <c:v>0.40457455638837125</c:v>
                </c:pt>
                <c:pt idx="339">
                  <c:v>0.40410071601327124</c:v>
                </c:pt>
                <c:pt idx="340">
                  <c:v>0.40377287595514333</c:v>
                </c:pt>
                <c:pt idx="341">
                  <c:v>0.40345967775911945</c:v>
                </c:pt>
                <c:pt idx="342">
                  <c:v>0.40319780388006915</c:v>
                </c:pt>
                <c:pt idx="343">
                  <c:v>0.40313134788257637</c:v>
                </c:pt>
                <c:pt idx="344">
                  <c:v>0.40262239194753818</c:v>
                </c:pt>
                <c:pt idx="345">
                  <c:v>0.40255542454025922</c:v>
                </c:pt>
                <c:pt idx="346">
                  <c:v>0.40229451858186704</c:v>
                </c:pt>
                <c:pt idx="347">
                  <c:v>0.40171943570752977</c:v>
                </c:pt>
                <c:pt idx="348">
                  <c:v>0.35751551218593292</c:v>
                </c:pt>
                <c:pt idx="349">
                  <c:v>0.35744874670012344</c:v>
                </c:pt>
                <c:pt idx="350">
                  <c:v>0.35688749883878523</c:v>
                </c:pt>
                <c:pt idx="351">
                  <c:v>0.35667687986938157</c:v>
                </c:pt>
                <c:pt idx="352">
                  <c:v>0.35661025153578768</c:v>
                </c:pt>
                <c:pt idx="353">
                  <c:v>0.35605018976862168</c:v>
                </c:pt>
                <c:pt idx="354">
                  <c:v>0.35603734200109277</c:v>
                </c:pt>
                <c:pt idx="355">
                  <c:v>0.35597055746935269</c:v>
                </c:pt>
                <c:pt idx="356">
                  <c:v>0.3554091848140013</c:v>
                </c:pt>
                <c:pt idx="357">
                  <c:v>0.35519867241361458</c:v>
                </c:pt>
                <c:pt idx="358">
                  <c:v>0.35513202671787891</c:v>
                </c:pt>
                <c:pt idx="359">
                  <c:v>0.35457185453075274</c:v>
                </c:pt>
                <c:pt idx="360">
                  <c:v>0.34870030800617507</c:v>
                </c:pt>
                <c:pt idx="361">
                  <c:v>0.34836948525759759</c:v>
                </c:pt>
                <c:pt idx="362">
                  <c:v>0.34786192981161806</c:v>
                </c:pt>
                <c:pt idx="363">
                  <c:v>0.34779107801061643</c:v>
                </c:pt>
                <c:pt idx="364">
                  <c:v>0.34753185737724518</c:v>
                </c:pt>
                <c:pt idx="365">
                  <c:v>0.3472220940894552</c:v>
                </c:pt>
                <c:pt idx="366">
                  <c:v>0.34695481517707405</c:v>
                </c:pt>
                <c:pt idx="367">
                  <c:v>0.34689119465668039</c:v>
                </c:pt>
                <c:pt idx="368">
                  <c:v>0.34638368170911982</c:v>
                </c:pt>
                <c:pt idx="369">
                  <c:v>0.34631270884916893</c:v>
                </c:pt>
                <c:pt idx="370">
                  <c:v>0.34605354132311633</c:v>
                </c:pt>
                <c:pt idx="371">
                  <c:v>0.34547643619901952</c:v>
                </c:pt>
                <c:pt idx="372">
                  <c:v>0.34526316080338154</c:v>
                </c:pt>
                <c:pt idx="373">
                  <c:v>0.34493217322069469</c:v>
                </c:pt>
                <c:pt idx="374">
                  <c:v>0.34442468791951397</c:v>
                </c:pt>
                <c:pt idx="375">
                  <c:v>0.34435360773476381</c:v>
                </c:pt>
                <c:pt idx="376">
                  <c:v>0.34409447108915514</c:v>
                </c:pt>
                <c:pt idx="377">
                  <c:v>0.34378495284217159</c:v>
                </c:pt>
                <c:pt idx="378">
                  <c:v>0.34351730724984086</c:v>
                </c:pt>
                <c:pt idx="379">
                  <c:v>0.34345388643356084</c:v>
                </c:pt>
                <c:pt idx="380">
                  <c:v>0.34294644462030249</c:v>
                </c:pt>
                <c:pt idx="381">
                  <c:v>0.34287523935690378</c:v>
                </c:pt>
                <c:pt idx="382">
                  <c:v>0.34261615780623345</c:v>
                </c:pt>
                <c:pt idx="383">
                  <c:v>0.34203892821540771</c:v>
                </c:pt>
                <c:pt idx="384">
                  <c:v>0.31508611488665977</c:v>
                </c:pt>
                <c:pt idx="385">
                  <c:v>0.31501355266877018</c:v>
                </c:pt>
                <c:pt idx="386">
                  <c:v>0.31440555277921312</c:v>
                </c:pt>
                <c:pt idx="387">
                  <c:v>0.31425057755107738</c:v>
                </c:pt>
                <c:pt idx="388">
                  <c:v>0.31417824447975257</c:v>
                </c:pt>
                <c:pt idx="389">
                  <c:v>0.31360772914405277</c:v>
                </c:pt>
                <c:pt idx="390">
                  <c:v>0.31357222084162906</c:v>
                </c:pt>
                <c:pt idx="391">
                  <c:v>0.3135351653047026</c:v>
                </c:pt>
                <c:pt idx="392">
                  <c:v>0.31292720599586876</c:v>
                </c:pt>
                <c:pt idx="393">
                  <c:v>0.31277218538589868</c:v>
                </c:pt>
                <c:pt idx="394">
                  <c:v>0.31269985303010728</c:v>
                </c:pt>
                <c:pt idx="395">
                  <c:v>0.31209389000377874</c:v>
                </c:pt>
                <c:pt idx="396">
                  <c:v>0.31164863549669825</c:v>
                </c:pt>
                <c:pt idx="397">
                  <c:v>0.3115760736392057</c:v>
                </c:pt>
                <c:pt idx="398">
                  <c:v>0.31096820377828871</c:v>
                </c:pt>
                <c:pt idx="399">
                  <c:v>0.31081306461691049</c:v>
                </c:pt>
                <c:pt idx="400">
                  <c:v>0.3107407373815389</c:v>
                </c:pt>
                <c:pt idx="401">
                  <c:v>0.31017024977738744</c:v>
                </c:pt>
                <c:pt idx="402">
                  <c:v>0.31013489070760136</c:v>
                </c:pt>
                <c:pt idx="403">
                  <c:v>0.31009768602177795</c:v>
                </c:pt>
                <c:pt idx="404">
                  <c:v>0.30948985531073286</c:v>
                </c:pt>
                <c:pt idx="405">
                  <c:v>0.30933467162732126</c:v>
                </c:pt>
                <c:pt idx="406">
                  <c:v>0.30926234486974102</c:v>
                </c:pt>
                <c:pt idx="407">
                  <c:v>0.30865655771658873</c:v>
                </c:pt>
                <c:pt idx="408">
                  <c:v>0.29758245889773249</c:v>
                </c:pt>
                <c:pt idx="409">
                  <c:v>0.29724809748719699</c:v>
                </c:pt>
                <c:pt idx="410">
                  <c:v>0.29674254599539096</c:v>
                </c:pt>
                <c:pt idx="411">
                  <c:v>0.29666562830226062</c:v>
                </c:pt>
                <c:pt idx="412">
                  <c:v>0.29640926762779568</c:v>
                </c:pt>
                <c:pt idx="413">
                  <c:v>0.29610437755287228</c:v>
                </c:pt>
                <c:pt idx="414">
                  <c:v>0.29582876120025042</c:v>
                </c:pt>
                <c:pt idx="415">
                  <c:v>0.29576989530290887</c:v>
                </c:pt>
                <c:pt idx="416">
                  <c:v>0.29526441198669467</c:v>
                </c:pt>
                <c:pt idx="417">
                  <c:v>0.29518728422643276</c:v>
                </c:pt>
                <c:pt idx="418">
                  <c:v>0.29493102361947876</c:v>
                </c:pt>
                <c:pt idx="419">
                  <c:v>0.29435039483537095</c:v>
                </c:pt>
                <c:pt idx="420">
                  <c:v>0.28974191269185351</c:v>
                </c:pt>
                <c:pt idx="421">
                  <c:v>0.28967237461423218</c:v>
                </c:pt>
                <c:pt idx="422">
                  <c:v>0.28909002283988544</c:v>
                </c:pt>
                <c:pt idx="423">
                  <c:v>0.28890289296774496</c:v>
                </c:pt>
                <c:pt idx="424">
                  <c:v>0.28883359521541829</c:v>
                </c:pt>
                <c:pt idx="425">
                  <c:v>0.28826373185113974</c:v>
                </c:pt>
                <c:pt idx="426">
                  <c:v>0.28825331396598508</c:v>
                </c:pt>
                <c:pt idx="427">
                  <c:v>0.28819417042317702</c:v>
                </c:pt>
                <c:pt idx="428">
                  <c:v>0.28761167430991758</c:v>
                </c:pt>
                <c:pt idx="429">
                  <c:v>0.28742466767630725</c:v>
                </c:pt>
                <c:pt idx="430">
                  <c:v>0.28735534894522624</c:v>
                </c:pt>
                <c:pt idx="431">
                  <c:v>0.28677494372787049</c:v>
                </c:pt>
                <c:pt idx="432">
                  <c:v>0.28630483639031634</c:v>
                </c:pt>
                <c:pt idx="433">
                  <c:v>0.28623524831229891</c:v>
                </c:pt>
                <c:pt idx="434">
                  <c:v>0.28565259805441534</c:v>
                </c:pt>
                <c:pt idx="435">
                  <c:v>0.28546569022200619</c:v>
                </c:pt>
                <c:pt idx="436">
                  <c:v>0.28539634802908886</c:v>
                </c:pt>
                <c:pt idx="437">
                  <c:v>0.28482666329369666</c:v>
                </c:pt>
                <c:pt idx="438">
                  <c:v>0.28481581605603468</c:v>
                </c:pt>
                <c:pt idx="439">
                  <c:v>0.28475705118285505</c:v>
                </c:pt>
                <c:pt idx="440">
                  <c:v>0.28417425183644374</c:v>
                </c:pt>
                <c:pt idx="441">
                  <c:v>0.28398747105062294</c:v>
                </c:pt>
                <c:pt idx="442">
                  <c:v>0.2839181072400575</c:v>
                </c:pt>
                <c:pt idx="443">
                  <c:v>0.28333744693116086</c:v>
                </c:pt>
                <c:pt idx="444">
                  <c:v>0.26395959288236487</c:v>
                </c:pt>
                <c:pt idx="445">
                  <c:v>0.26388681896993688</c:v>
                </c:pt>
                <c:pt idx="446">
                  <c:v>0.2632791750882652</c:v>
                </c:pt>
                <c:pt idx="447">
                  <c:v>0.26312354962760742</c:v>
                </c:pt>
                <c:pt idx="448">
                  <c:v>0.26305109679828709</c:v>
                </c:pt>
                <c:pt idx="449">
                  <c:v>0.26248121386317108</c:v>
                </c:pt>
                <c:pt idx="450">
                  <c:v>0.26244621921920186</c:v>
                </c:pt>
                <c:pt idx="451">
                  <c:v>0.26240843200601233</c:v>
                </c:pt>
                <c:pt idx="452">
                  <c:v>0.26180079311929311</c:v>
                </c:pt>
                <c:pt idx="453">
                  <c:v>0.26164515155886836</c:v>
                </c:pt>
                <c:pt idx="454">
                  <c:v>0.26157269387950144</c:v>
                </c:pt>
                <c:pt idx="455">
                  <c:v>0.26096784795656247</c:v>
                </c:pt>
                <c:pt idx="456">
                  <c:v>0.23862610056361647</c:v>
                </c:pt>
                <c:pt idx="457">
                  <c:v>0.23855546823900395</c:v>
                </c:pt>
                <c:pt idx="458">
                  <c:v>0.23796600461068168</c:v>
                </c:pt>
                <c:pt idx="459">
                  <c:v>0.2377850215620749</c:v>
                </c:pt>
                <c:pt idx="460">
                  <c:v>0.23771472408792357</c:v>
                </c:pt>
                <c:pt idx="461">
                  <c:v>0.23714810144054266</c:v>
                </c:pt>
                <c:pt idx="462">
                  <c:v>0.23712814537854884</c:v>
                </c:pt>
                <c:pt idx="463">
                  <c:v>0.23707743099432105</c:v>
                </c:pt>
                <c:pt idx="464">
                  <c:v>0.23648771850608624</c:v>
                </c:pt>
                <c:pt idx="465">
                  <c:v>0.23630695011616185</c:v>
                </c:pt>
                <c:pt idx="466">
                  <c:v>0.23623661774687862</c:v>
                </c:pt>
                <c:pt idx="467">
                  <c:v>0.2356498180599762</c:v>
                </c:pt>
                <c:pt idx="468">
                  <c:v>0.21175975832075625</c:v>
                </c:pt>
                <c:pt idx="469">
                  <c:v>0.21142033987889744</c:v>
                </c:pt>
                <c:pt idx="470">
                  <c:v>0.21091836697706401</c:v>
                </c:pt>
                <c:pt idx="471">
                  <c:v>0.21081789213110766</c:v>
                </c:pt>
                <c:pt idx="472">
                  <c:v>0.21058091659033698</c:v>
                </c:pt>
                <c:pt idx="473">
                  <c:v>0.21028175462540302</c:v>
                </c:pt>
                <c:pt idx="474">
                  <c:v>0.2099821416590755</c:v>
                </c:pt>
                <c:pt idx="475">
                  <c:v>0.20994215235456903</c:v>
                </c:pt>
                <c:pt idx="476">
                  <c:v>0.20944028064157352</c:v>
                </c:pt>
                <c:pt idx="477">
                  <c:v>0.20933950756918535</c:v>
                </c:pt>
                <c:pt idx="478">
                  <c:v>0.20910266599093555</c:v>
                </c:pt>
                <c:pt idx="479">
                  <c:v>0.2085037308527101</c:v>
                </c:pt>
                <c:pt idx="480">
                  <c:v>0.20832308580595746</c:v>
                </c:pt>
                <c:pt idx="481">
                  <c:v>0.20798327436349071</c:v>
                </c:pt>
                <c:pt idx="482">
                  <c:v>0.20748146281936089</c:v>
                </c:pt>
                <c:pt idx="483">
                  <c:v>0.2073804341207835</c:v>
                </c:pt>
                <c:pt idx="484">
                  <c:v>0.20714366543673612</c:v>
                </c:pt>
                <c:pt idx="485">
                  <c:v>0.20684509884095453</c:v>
                </c:pt>
                <c:pt idx="486">
                  <c:v>0.20654458462734607</c:v>
                </c:pt>
                <c:pt idx="487">
                  <c:v>0.20650509689162327</c:v>
                </c:pt>
                <c:pt idx="488">
                  <c:v>0.20600338974389662</c:v>
                </c:pt>
                <c:pt idx="489">
                  <c:v>0.2059020516335828</c:v>
                </c:pt>
                <c:pt idx="490">
                  <c:v>0.20566542198684445</c:v>
                </c:pt>
                <c:pt idx="491">
                  <c:v>0.20506617409176797</c:v>
                </c:pt>
                <c:pt idx="492">
                  <c:v>0.16065410553425752</c:v>
                </c:pt>
                <c:pt idx="493">
                  <c:v>0.16030546624673836</c:v>
                </c:pt>
                <c:pt idx="494">
                  <c:v>0.15980868756668029</c:v>
                </c:pt>
                <c:pt idx="495">
                  <c:v>0.15969232490886676</c:v>
                </c:pt>
                <c:pt idx="496">
                  <c:v>0.15946286729766404</c:v>
                </c:pt>
                <c:pt idx="497">
                  <c:v>0.15917652898238752</c:v>
                </c:pt>
                <c:pt idx="498">
                  <c:v>0.15885501326061208</c:v>
                </c:pt>
                <c:pt idx="499">
                  <c:v>0.1588275432458095</c:v>
                </c:pt>
                <c:pt idx="500">
                  <c:v>0.15833095915145387</c:v>
                </c:pt>
                <c:pt idx="501">
                  <c:v>0.15821400162385713</c:v>
                </c:pt>
                <c:pt idx="502">
                  <c:v>0.15798482424761798</c:v>
                </c:pt>
                <c:pt idx="503">
                  <c:v>0.15737663077366318</c:v>
                </c:pt>
                <c:pt idx="504">
                  <c:v>5.4180316934808695E-2</c:v>
                </c:pt>
                <c:pt idx="505">
                  <c:v>5.409685784782696E-2</c:v>
                </c:pt>
                <c:pt idx="506">
                  <c:v>5.3443253144739855E-2</c:v>
                </c:pt>
                <c:pt idx="507">
                  <c:v>5.3325375941281207E-2</c:v>
                </c:pt>
                <c:pt idx="508">
                  <c:v>5.3244021474380974E-2</c:v>
                </c:pt>
                <c:pt idx="509">
                  <c:v>5.2704165916607017E-2</c:v>
                </c:pt>
                <c:pt idx="510">
                  <c:v>5.2620311942820054E-2</c:v>
                </c:pt>
                <c:pt idx="511">
                  <c:v>5.2609360079327018E-2</c:v>
                </c:pt>
                <c:pt idx="512">
                  <c:v>5.1964885034988056E-2</c:v>
                </c:pt>
                <c:pt idx="513">
                  <c:v>5.184852558960712E-2</c:v>
                </c:pt>
                <c:pt idx="514">
                  <c:v>5.1766832668364321E-2</c:v>
                </c:pt>
                <c:pt idx="515">
                  <c:v>5.1130892871824124E-2</c:v>
                </c:pt>
                <c:pt idx="516">
                  <c:v>5.0748069777768787E-2</c:v>
                </c:pt>
                <c:pt idx="517">
                  <c:v>5.0663702661339433E-2</c:v>
                </c:pt>
                <c:pt idx="518">
                  <c:v>5.0006085545651217E-2</c:v>
                </c:pt>
                <c:pt idx="519">
                  <c:v>4.9891240802682986E-2</c:v>
                </c:pt>
                <c:pt idx="520">
                  <c:v>4.980911440399835E-2</c:v>
                </c:pt>
                <c:pt idx="521">
                  <c:v>4.9272249522586853E-2</c:v>
                </c:pt>
                <c:pt idx="522">
                  <c:v>4.9187432705681738E-2</c:v>
                </c:pt>
                <c:pt idx="523">
                  <c:v>4.9171755854638864E-2</c:v>
                </c:pt>
                <c:pt idx="524">
                  <c:v>4.8527740279019502E-2</c:v>
                </c:pt>
                <c:pt idx="525">
                  <c:v>4.8414618305856368E-2</c:v>
                </c:pt>
                <c:pt idx="526">
                  <c:v>4.8332105582432644E-2</c:v>
                </c:pt>
                <c:pt idx="527">
                  <c:v>4.7693289272641874E-2</c:v>
                </c:pt>
                <c:pt idx="528">
                  <c:v>4.3042870562832701E-3</c:v>
                </c:pt>
                <c:pt idx="529">
                  <c:v>4.0631148146908769E-3</c:v>
                </c:pt>
                <c:pt idx="530">
                  <c:v>3.4555170811924356E-3</c:v>
                </c:pt>
                <c:pt idx="531">
                  <c:v>3.3602603706131286E-3</c:v>
                </c:pt>
                <c:pt idx="532">
                  <c:v>3.1826136648142041E-3</c:v>
                </c:pt>
                <c:pt idx="533">
                  <c:v>3.1068827490749397E-3</c:v>
                </c:pt>
                <c:pt idx="534">
                  <c:v>2.674953262880083E-3</c:v>
                </c:pt>
                <c:pt idx="535">
                  <c:v>2.4132896122920772E-3</c:v>
                </c:pt>
                <c:pt idx="536">
                  <c:v>2.3924097153130985E-3</c:v>
                </c:pt>
                <c:pt idx="537">
                  <c:v>1.4784858069439531E-3</c:v>
                </c:pt>
                <c:pt idx="538">
                  <c:v>1.0884203015270788E-3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44-40AE-93E3-A4CA35EBD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978680"/>
        <c:axId val="5529790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944-40AE-93E3-A4CA35EBDEB2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209881081.79130456</c:v>
                      </c:pt>
                      <c:pt idx="1">
                        <c:v>209881081.79130456</c:v>
                      </c:pt>
                      <c:pt idx="2">
                        <c:v>209961706.40638381</c:v>
                      </c:pt>
                      <c:pt idx="3">
                        <c:v>209961706.40638381</c:v>
                      </c:pt>
                      <c:pt idx="4">
                        <c:v>209903849.49345756</c:v>
                      </c:pt>
                      <c:pt idx="5">
                        <c:v>210069312.86734039</c:v>
                      </c:pt>
                      <c:pt idx="6">
                        <c:v>209903849.49345756</c:v>
                      </c:pt>
                      <c:pt idx="7">
                        <c:v>209984474.10853684</c:v>
                      </c:pt>
                      <c:pt idx="8">
                        <c:v>210069312.86734039</c:v>
                      </c:pt>
                      <c:pt idx="9">
                        <c:v>210149937.48241967</c:v>
                      </c:pt>
                      <c:pt idx="10">
                        <c:v>209984474.10853684</c:v>
                      </c:pt>
                      <c:pt idx="11">
                        <c:v>210149937.48241967</c:v>
                      </c:pt>
                      <c:pt idx="12">
                        <c:v>210092080.56949338</c:v>
                      </c:pt>
                      <c:pt idx="13">
                        <c:v>210092080.56949338</c:v>
                      </c:pt>
                      <c:pt idx="14">
                        <c:v>210172705.18457264</c:v>
                      </c:pt>
                      <c:pt idx="15">
                        <c:v>209881081.79130456</c:v>
                      </c:pt>
                      <c:pt idx="16">
                        <c:v>210172705.18457264</c:v>
                      </c:pt>
                      <c:pt idx="17">
                        <c:v>209961706.40638381</c:v>
                      </c:pt>
                      <c:pt idx="18">
                        <c:v>209903849.49345756</c:v>
                      </c:pt>
                      <c:pt idx="19">
                        <c:v>210069312.86734039</c:v>
                      </c:pt>
                      <c:pt idx="20">
                        <c:v>209984474.10853684</c:v>
                      </c:pt>
                      <c:pt idx="21">
                        <c:v>210149937.48241967</c:v>
                      </c:pt>
                      <c:pt idx="22">
                        <c:v>210092080.56949338</c:v>
                      </c:pt>
                      <c:pt idx="23">
                        <c:v>210172705.18457264</c:v>
                      </c:pt>
                      <c:pt idx="24">
                        <c:v>212670353.78131595</c:v>
                      </c:pt>
                      <c:pt idx="25">
                        <c:v>212670353.78131595</c:v>
                      </c:pt>
                      <c:pt idx="26">
                        <c:v>212750978.39639521</c:v>
                      </c:pt>
                      <c:pt idx="27">
                        <c:v>212750978.39639521</c:v>
                      </c:pt>
                      <c:pt idx="28">
                        <c:v>212693121.48346895</c:v>
                      </c:pt>
                      <c:pt idx="29">
                        <c:v>212693121.48346895</c:v>
                      </c:pt>
                      <c:pt idx="30">
                        <c:v>212773746.0985482</c:v>
                      </c:pt>
                      <c:pt idx="31">
                        <c:v>212773746.0985482</c:v>
                      </c:pt>
                      <c:pt idx="32">
                        <c:v>213139539.8999415</c:v>
                      </c:pt>
                      <c:pt idx="33">
                        <c:v>212670353.78131595</c:v>
                      </c:pt>
                      <c:pt idx="34">
                        <c:v>213139539.8999415</c:v>
                      </c:pt>
                      <c:pt idx="35">
                        <c:v>212750978.39639521</c:v>
                      </c:pt>
                      <c:pt idx="36">
                        <c:v>213162307.6020945</c:v>
                      </c:pt>
                      <c:pt idx="37">
                        <c:v>212693121.48346895</c:v>
                      </c:pt>
                      <c:pt idx="38">
                        <c:v>213162307.6020945</c:v>
                      </c:pt>
                      <c:pt idx="39">
                        <c:v>213327770.9759773</c:v>
                      </c:pt>
                      <c:pt idx="40">
                        <c:v>212773746.0985482</c:v>
                      </c:pt>
                      <c:pt idx="41">
                        <c:v>213327770.9759773</c:v>
                      </c:pt>
                      <c:pt idx="42">
                        <c:v>213220164.51502082</c:v>
                      </c:pt>
                      <c:pt idx="43">
                        <c:v>213350538.67813036</c:v>
                      </c:pt>
                      <c:pt idx="44">
                        <c:v>213350538.67813036</c:v>
                      </c:pt>
                      <c:pt idx="45">
                        <c:v>213242932.21717381</c:v>
                      </c:pt>
                      <c:pt idx="46">
                        <c:v>213139539.8999415</c:v>
                      </c:pt>
                      <c:pt idx="47">
                        <c:v>213408395.59105662</c:v>
                      </c:pt>
                      <c:pt idx="48">
                        <c:v>213220164.51502082</c:v>
                      </c:pt>
                      <c:pt idx="49">
                        <c:v>213162307.6020945</c:v>
                      </c:pt>
                      <c:pt idx="50">
                        <c:v>213431163.29320958</c:v>
                      </c:pt>
                      <c:pt idx="51">
                        <c:v>213327770.9759773</c:v>
                      </c:pt>
                      <c:pt idx="52">
                        <c:v>213242932.21717381</c:v>
                      </c:pt>
                      <c:pt idx="53">
                        <c:v>213408395.59105662</c:v>
                      </c:pt>
                      <c:pt idx="54">
                        <c:v>213350538.67813036</c:v>
                      </c:pt>
                      <c:pt idx="55">
                        <c:v>213431163.29320958</c:v>
                      </c:pt>
                      <c:pt idx="56">
                        <c:v>213220164.51502082</c:v>
                      </c:pt>
                      <c:pt idx="57">
                        <c:v>213242932.21717381</c:v>
                      </c:pt>
                      <c:pt idx="58">
                        <c:v>213408395.59105662</c:v>
                      </c:pt>
                      <c:pt idx="59">
                        <c:v>213431163.29320958</c:v>
                      </c:pt>
                      <c:pt idx="60">
                        <c:v>215928811.88995287</c:v>
                      </c:pt>
                      <c:pt idx="61">
                        <c:v>215928811.88995287</c:v>
                      </c:pt>
                      <c:pt idx="62">
                        <c:v>216009436.50503215</c:v>
                      </c:pt>
                      <c:pt idx="63">
                        <c:v>216009436.50503215</c:v>
                      </c:pt>
                      <c:pt idx="64">
                        <c:v>215951579.5921059</c:v>
                      </c:pt>
                      <c:pt idx="65">
                        <c:v>215951579.5921059</c:v>
                      </c:pt>
                      <c:pt idx="66">
                        <c:v>216032204.20718515</c:v>
                      </c:pt>
                      <c:pt idx="67">
                        <c:v>216032204.20718515</c:v>
                      </c:pt>
                      <c:pt idx="68">
                        <c:v>215928811.88995287</c:v>
                      </c:pt>
                      <c:pt idx="69">
                        <c:v>216009436.50503215</c:v>
                      </c:pt>
                      <c:pt idx="70">
                        <c:v>215951579.5921059</c:v>
                      </c:pt>
                      <c:pt idx="71">
                        <c:v>216336592.53211403</c:v>
                      </c:pt>
                      <c:pt idx="72">
                        <c:v>216032204.20718515</c:v>
                      </c:pt>
                      <c:pt idx="73">
                        <c:v>216417217.14719328</c:v>
                      </c:pt>
                      <c:pt idx="74">
                        <c:v>216359360.23426706</c:v>
                      </c:pt>
                      <c:pt idx="75">
                        <c:v>216524823.60814989</c:v>
                      </c:pt>
                      <c:pt idx="76">
                        <c:v>216439984.84934634</c:v>
                      </c:pt>
                      <c:pt idx="77">
                        <c:v>216336592.53211403</c:v>
                      </c:pt>
                      <c:pt idx="78">
                        <c:v>216605448.22322914</c:v>
                      </c:pt>
                      <c:pt idx="79">
                        <c:v>216547591.31030285</c:v>
                      </c:pt>
                      <c:pt idx="80">
                        <c:v>216417217.14719328</c:v>
                      </c:pt>
                      <c:pt idx="81">
                        <c:v>216359360.23426706</c:v>
                      </c:pt>
                      <c:pt idx="82">
                        <c:v>216628215.92538217</c:v>
                      </c:pt>
                      <c:pt idx="83">
                        <c:v>216524823.60814989</c:v>
                      </c:pt>
                      <c:pt idx="84">
                        <c:v>216439984.84934634</c:v>
                      </c:pt>
                      <c:pt idx="85">
                        <c:v>216605448.22322914</c:v>
                      </c:pt>
                      <c:pt idx="86">
                        <c:v>216547591.31030285</c:v>
                      </c:pt>
                      <c:pt idx="87">
                        <c:v>216336592.53211403</c:v>
                      </c:pt>
                      <c:pt idx="88">
                        <c:v>216628215.92538217</c:v>
                      </c:pt>
                      <c:pt idx="89">
                        <c:v>216417217.14719328</c:v>
                      </c:pt>
                      <c:pt idx="90">
                        <c:v>216359360.23426706</c:v>
                      </c:pt>
                      <c:pt idx="91">
                        <c:v>216524823.60814989</c:v>
                      </c:pt>
                      <c:pt idx="92">
                        <c:v>216439984.84934634</c:v>
                      </c:pt>
                      <c:pt idx="93">
                        <c:v>216605448.22322914</c:v>
                      </c:pt>
                      <c:pt idx="94">
                        <c:v>216547591.31030285</c:v>
                      </c:pt>
                      <c:pt idx="95">
                        <c:v>216628215.92538217</c:v>
                      </c:pt>
                      <c:pt idx="96">
                        <c:v>219125864.52212551</c:v>
                      </c:pt>
                      <c:pt idx="97">
                        <c:v>219206489.13720468</c:v>
                      </c:pt>
                      <c:pt idx="98">
                        <c:v>219148632.22427851</c:v>
                      </c:pt>
                      <c:pt idx="99">
                        <c:v>219229256.8393577</c:v>
                      </c:pt>
                      <c:pt idx="100">
                        <c:v>219125864.52212551</c:v>
                      </c:pt>
                      <c:pt idx="101">
                        <c:v>219206489.13720468</c:v>
                      </c:pt>
                      <c:pt idx="102">
                        <c:v>219148632.22427851</c:v>
                      </c:pt>
                      <c:pt idx="103">
                        <c:v>219229256.8393577</c:v>
                      </c:pt>
                      <c:pt idx="104">
                        <c:v>219125864.52212551</c:v>
                      </c:pt>
                      <c:pt idx="105">
                        <c:v>219206489.13720468</c:v>
                      </c:pt>
                      <c:pt idx="106">
                        <c:v>219148632.22427851</c:v>
                      </c:pt>
                      <c:pt idx="107">
                        <c:v>219229256.8393577</c:v>
                      </c:pt>
                      <c:pt idx="108">
                        <c:v>220581200.13623542</c:v>
                      </c:pt>
                      <c:pt idx="109">
                        <c:v>220581200.13623542</c:v>
                      </c:pt>
                      <c:pt idx="110">
                        <c:v>220661824.7513147</c:v>
                      </c:pt>
                      <c:pt idx="111">
                        <c:v>220661824.7513147</c:v>
                      </c:pt>
                      <c:pt idx="112">
                        <c:v>220603967.83838844</c:v>
                      </c:pt>
                      <c:pt idx="113">
                        <c:v>220603967.83838844</c:v>
                      </c:pt>
                      <c:pt idx="114">
                        <c:v>220769431.21227127</c:v>
                      </c:pt>
                      <c:pt idx="115">
                        <c:v>220684592.45346773</c:v>
                      </c:pt>
                      <c:pt idx="116">
                        <c:v>220769431.21227127</c:v>
                      </c:pt>
                      <c:pt idx="117">
                        <c:v>220684592.45346773</c:v>
                      </c:pt>
                      <c:pt idx="118">
                        <c:v>220850055.8273505</c:v>
                      </c:pt>
                      <c:pt idx="119">
                        <c:v>220850055.8273505</c:v>
                      </c:pt>
                      <c:pt idx="120">
                        <c:v>220792198.9144243</c:v>
                      </c:pt>
                      <c:pt idx="121">
                        <c:v>220792198.9144243</c:v>
                      </c:pt>
                      <c:pt idx="122">
                        <c:v>220872823.52950355</c:v>
                      </c:pt>
                      <c:pt idx="123">
                        <c:v>220581200.13623542</c:v>
                      </c:pt>
                      <c:pt idx="124">
                        <c:v>220872823.52950355</c:v>
                      </c:pt>
                      <c:pt idx="125">
                        <c:v>220661824.7513147</c:v>
                      </c:pt>
                      <c:pt idx="126">
                        <c:v>220603967.83838844</c:v>
                      </c:pt>
                      <c:pt idx="127">
                        <c:v>220769431.21227127</c:v>
                      </c:pt>
                      <c:pt idx="128">
                        <c:v>220684592.45346773</c:v>
                      </c:pt>
                      <c:pt idx="129">
                        <c:v>220850055.8273505</c:v>
                      </c:pt>
                      <c:pt idx="130">
                        <c:v>220792198.9144243</c:v>
                      </c:pt>
                      <c:pt idx="131">
                        <c:v>220872823.52950355</c:v>
                      </c:pt>
                      <c:pt idx="132">
                        <c:v>223370472.12624684</c:v>
                      </c:pt>
                      <c:pt idx="133">
                        <c:v>223370472.12624684</c:v>
                      </c:pt>
                      <c:pt idx="134">
                        <c:v>223451096.74132606</c:v>
                      </c:pt>
                      <c:pt idx="135">
                        <c:v>223451096.74132606</c:v>
                      </c:pt>
                      <c:pt idx="136">
                        <c:v>223393239.82839987</c:v>
                      </c:pt>
                      <c:pt idx="137">
                        <c:v>223393239.82839987</c:v>
                      </c:pt>
                      <c:pt idx="138">
                        <c:v>223473864.44347912</c:v>
                      </c:pt>
                      <c:pt idx="139">
                        <c:v>223473864.44347912</c:v>
                      </c:pt>
                      <c:pt idx="140">
                        <c:v>223370472.12624684</c:v>
                      </c:pt>
                      <c:pt idx="141">
                        <c:v>223451096.74132606</c:v>
                      </c:pt>
                      <c:pt idx="142">
                        <c:v>223393239.82839987</c:v>
                      </c:pt>
                      <c:pt idx="143">
                        <c:v>223473864.44347912</c:v>
                      </c:pt>
                      <c:pt idx="144">
                        <c:v>227832237.67767566</c:v>
                      </c:pt>
                      <c:pt idx="145">
                        <c:v>227912862.29275492</c:v>
                      </c:pt>
                      <c:pt idx="146">
                        <c:v>227855005.37982866</c:v>
                      </c:pt>
                      <c:pt idx="147">
                        <c:v>228020468.75371146</c:v>
                      </c:pt>
                      <c:pt idx="148">
                        <c:v>227935629.99490792</c:v>
                      </c:pt>
                      <c:pt idx="149">
                        <c:v>227832237.67767566</c:v>
                      </c:pt>
                      <c:pt idx="150">
                        <c:v>228101093.36879078</c:v>
                      </c:pt>
                      <c:pt idx="151">
                        <c:v>228043236.45586446</c:v>
                      </c:pt>
                      <c:pt idx="152">
                        <c:v>227912862.29275492</c:v>
                      </c:pt>
                      <c:pt idx="153">
                        <c:v>227855005.37982866</c:v>
                      </c:pt>
                      <c:pt idx="154">
                        <c:v>228123861.07094377</c:v>
                      </c:pt>
                      <c:pt idx="155">
                        <c:v>228020468.75371146</c:v>
                      </c:pt>
                      <c:pt idx="156">
                        <c:v>227935629.99490792</c:v>
                      </c:pt>
                      <c:pt idx="157">
                        <c:v>228101093.36879078</c:v>
                      </c:pt>
                      <c:pt idx="158">
                        <c:v>228043236.45586446</c:v>
                      </c:pt>
                      <c:pt idx="159">
                        <c:v>228123861.07094377</c:v>
                      </c:pt>
                      <c:pt idx="160">
                        <c:v>227832237.67767566</c:v>
                      </c:pt>
                      <c:pt idx="161">
                        <c:v>227912862.29275492</c:v>
                      </c:pt>
                      <c:pt idx="162">
                        <c:v>227855005.37982866</c:v>
                      </c:pt>
                      <c:pt idx="163">
                        <c:v>228020468.75371146</c:v>
                      </c:pt>
                      <c:pt idx="164">
                        <c:v>227935629.99490792</c:v>
                      </c:pt>
                      <c:pt idx="165">
                        <c:v>229131958.20925334</c:v>
                      </c:pt>
                      <c:pt idx="166">
                        <c:v>228101093.36879078</c:v>
                      </c:pt>
                      <c:pt idx="167">
                        <c:v>229212582.82433265</c:v>
                      </c:pt>
                      <c:pt idx="168">
                        <c:v>228043236.45586446</c:v>
                      </c:pt>
                      <c:pt idx="169">
                        <c:v>229154725.91140637</c:v>
                      </c:pt>
                      <c:pt idx="170">
                        <c:v>228123861.07094377</c:v>
                      </c:pt>
                      <c:pt idx="171">
                        <c:v>229320189.2852892</c:v>
                      </c:pt>
                      <c:pt idx="172">
                        <c:v>229235350.52648562</c:v>
                      </c:pt>
                      <c:pt idx="173">
                        <c:v>229131958.20925334</c:v>
                      </c:pt>
                      <c:pt idx="174">
                        <c:v>229400813.90036851</c:v>
                      </c:pt>
                      <c:pt idx="175">
                        <c:v>229342956.98744223</c:v>
                      </c:pt>
                      <c:pt idx="176">
                        <c:v>229212582.82433265</c:v>
                      </c:pt>
                      <c:pt idx="177">
                        <c:v>229154725.91140637</c:v>
                      </c:pt>
                      <c:pt idx="178">
                        <c:v>229423581.60252148</c:v>
                      </c:pt>
                      <c:pt idx="179">
                        <c:v>229320189.2852892</c:v>
                      </c:pt>
                      <c:pt idx="180">
                        <c:v>229235350.52648562</c:v>
                      </c:pt>
                      <c:pt idx="181">
                        <c:v>229400813.90036851</c:v>
                      </c:pt>
                      <c:pt idx="182">
                        <c:v>229342956.98744223</c:v>
                      </c:pt>
                      <c:pt idx="183">
                        <c:v>229423581.60252148</c:v>
                      </c:pt>
                      <c:pt idx="184">
                        <c:v>229131958.20925334</c:v>
                      </c:pt>
                      <c:pt idx="185">
                        <c:v>229212582.82433265</c:v>
                      </c:pt>
                      <c:pt idx="186">
                        <c:v>229154725.91140637</c:v>
                      </c:pt>
                      <c:pt idx="187">
                        <c:v>229320189.2852892</c:v>
                      </c:pt>
                      <c:pt idx="188">
                        <c:v>229235350.52648562</c:v>
                      </c:pt>
                      <c:pt idx="189">
                        <c:v>229400813.90036851</c:v>
                      </c:pt>
                      <c:pt idx="190">
                        <c:v>229342956.98744223</c:v>
                      </c:pt>
                      <c:pt idx="191">
                        <c:v>229423581.60252148</c:v>
                      </c:pt>
                      <c:pt idx="192">
                        <c:v>230621509.66768706</c:v>
                      </c:pt>
                      <c:pt idx="193">
                        <c:v>230621509.66768706</c:v>
                      </c:pt>
                      <c:pt idx="194">
                        <c:v>230702134.28276631</c:v>
                      </c:pt>
                      <c:pt idx="195">
                        <c:v>230644277.36984012</c:v>
                      </c:pt>
                      <c:pt idx="196">
                        <c:v>230644277.36984012</c:v>
                      </c:pt>
                      <c:pt idx="197">
                        <c:v>230724901.98491928</c:v>
                      </c:pt>
                      <c:pt idx="198">
                        <c:v>230621509.66768706</c:v>
                      </c:pt>
                      <c:pt idx="199">
                        <c:v>230702134.28276631</c:v>
                      </c:pt>
                      <c:pt idx="200">
                        <c:v>230644277.36984012</c:v>
                      </c:pt>
                      <c:pt idx="201">
                        <c:v>231090695.78631264</c:v>
                      </c:pt>
                      <c:pt idx="202">
                        <c:v>230724901.98491928</c:v>
                      </c:pt>
                      <c:pt idx="203">
                        <c:v>231171320.4013918</c:v>
                      </c:pt>
                      <c:pt idx="204">
                        <c:v>231113463.48846561</c:v>
                      </c:pt>
                      <c:pt idx="205">
                        <c:v>231278926.86234844</c:v>
                      </c:pt>
                      <c:pt idx="206">
                        <c:v>231194088.1035448</c:v>
                      </c:pt>
                      <c:pt idx="207">
                        <c:v>231090695.78631264</c:v>
                      </c:pt>
                      <c:pt idx="208">
                        <c:v>231359551.47742769</c:v>
                      </c:pt>
                      <c:pt idx="209">
                        <c:v>231301694.56450143</c:v>
                      </c:pt>
                      <c:pt idx="210">
                        <c:v>231171320.4013918</c:v>
                      </c:pt>
                      <c:pt idx="211">
                        <c:v>230702134.28276631</c:v>
                      </c:pt>
                      <c:pt idx="212">
                        <c:v>231113463.48846561</c:v>
                      </c:pt>
                      <c:pt idx="213">
                        <c:v>231382319.17958072</c:v>
                      </c:pt>
                      <c:pt idx="214">
                        <c:v>231278926.86234844</c:v>
                      </c:pt>
                      <c:pt idx="215">
                        <c:v>231194088.1035448</c:v>
                      </c:pt>
                      <c:pt idx="216">
                        <c:v>230724901.98491928</c:v>
                      </c:pt>
                      <c:pt idx="217">
                        <c:v>231921230.19926482</c:v>
                      </c:pt>
                      <c:pt idx="218">
                        <c:v>231359551.47742769</c:v>
                      </c:pt>
                      <c:pt idx="219">
                        <c:v>232001854.81434402</c:v>
                      </c:pt>
                      <c:pt idx="220">
                        <c:v>231301694.56450143</c:v>
                      </c:pt>
                      <c:pt idx="221">
                        <c:v>231943997.90141782</c:v>
                      </c:pt>
                      <c:pt idx="222">
                        <c:v>231382319.17958072</c:v>
                      </c:pt>
                      <c:pt idx="223">
                        <c:v>231090695.78631264</c:v>
                      </c:pt>
                      <c:pt idx="224">
                        <c:v>232024622.51649705</c:v>
                      </c:pt>
                      <c:pt idx="225">
                        <c:v>231921230.19926482</c:v>
                      </c:pt>
                      <c:pt idx="226">
                        <c:v>231171320.4013918</c:v>
                      </c:pt>
                      <c:pt idx="227">
                        <c:v>232001854.81434402</c:v>
                      </c:pt>
                      <c:pt idx="228">
                        <c:v>231113463.48846561</c:v>
                      </c:pt>
                      <c:pt idx="229">
                        <c:v>231943997.90141782</c:v>
                      </c:pt>
                      <c:pt idx="230">
                        <c:v>231278926.86234844</c:v>
                      </c:pt>
                      <c:pt idx="231">
                        <c:v>231194088.1035448</c:v>
                      </c:pt>
                      <c:pt idx="232">
                        <c:v>232024622.51649705</c:v>
                      </c:pt>
                      <c:pt idx="233">
                        <c:v>231359551.47742769</c:v>
                      </c:pt>
                      <c:pt idx="234">
                        <c:v>231301694.56450143</c:v>
                      </c:pt>
                      <c:pt idx="235">
                        <c:v>231382319.17958072</c:v>
                      </c:pt>
                      <c:pt idx="236">
                        <c:v>231921230.19926482</c:v>
                      </c:pt>
                      <c:pt idx="237">
                        <c:v>232001854.81434402</c:v>
                      </c:pt>
                      <c:pt idx="238">
                        <c:v>231943997.90141782</c:v>
                      </c:pt>
                      <c:pt idx="239">
                        <c:v>232024622.51649705</c:v>
                      </c:pt>
                      <c:pt idx="240">
                        <c:v>233879967.77632403</c:v>
                      </c:pt>
                      <c:pt idx="241">
                        <c:v>233960592.39140326</c:v>
                      </c:pt>
                      <c:pt idx="242">
                        <c:v>233902735.47847706</c:v>
                      </c:pt>
                      <c:pt idx="243">
                        <c:v>233983360.09355626</c:v>
                      </c:pt>
                      <c:pt idx="244">
                        <c:v>233879967.77632403</c:v>
                      </c:pt>
                      <c:pt idx="245">
                        <c:v>233960592.39140326</c:v>
                      </c:pt>
                      <c:pt idx="246">
                        <c:v>233902735.47847706</c:v>
                      </c:pt>
                      <c:pt idx="247">
                        <c:v>233983360.09355626</c:v>
                      </c:pt>
                      <c:pt idx="248">
                        <c:v>234287748.41848516</c:v>
                      </c:pt>
                      <c:pt idx="249">
                        <c:v>234287748.41848516</c:v>
                      </c:pt>
                      <c:pt idx="250">
                        <c:v>233879967.77632403</c:v>
                      </c:pt>
                      <c:pt idx="251">
                        <c:v>234368373.03356445</c:v>
                      </c:pt>
                      <c:pt idx="252">
                        <c:v>234368373.03356445</c:v>
                      </c:pt>
                      <c:pt idx="253">
                        <c:v>233960592.39140326</c:v>
                      </c:pt>
                      <c:pt idx="254">
                        <c:v>234310516.12063822</c:v>
                      </c:pt>
                      <c:pt idx="255">
                        <c:v>234475979.49452102</c:v>
                      </c:pt>
                      <c:pt idx="256">
                        <c:v>234310516.12063822</c:v>
                      </c:pt>
                      <c:pt idx="257">
                        <c:v>233902735.47847706</c:v>
                      </c:pt>
                      <c:pt idx="258">
                        <c:v>234391140.73571742</c:v>
                      </c:pt>
                      <c:pt idx="259">
                        <c:v>234475979.49452102</c:v>
                      </c:pt>
                      <c:pt idx="260">
                        <c:v>234556604.10960025</c:v>
                      </c:pt>
                      <c:pt idx="261">
                        <c:v>234391140.73571742</c:v>
                      </c:pt>
                      <c:pt idx="262">
                        <c:v>233983360.09355626</c:v>
                      </c:pt>
                      <c:pt idx="263">
                        <c:v>234556604.10960025</c:v>
                      </c:pt>
                      <c:pt idx="264">
                        <c:v>234498747.19667402</c:v>
                      </c:pt>
                      <c:pt idx="265">
                        <c:v>234498747.19667402</c:v>
                      </c:pt>
                      <c:pt idx="266">
                        <c:v>234579371.8117533</c:v>
                      </c:pt>
                      <c:pt idx="267">
                        <c:v>234579371.8117533</c:v>
                      </c:pt>
                      <c:pt idx="268">
                        <c:v>234287748.41848516</c:v>
                      </c:pt>
                      <c:pt idx="269">
                        <c:v>234368373.03356445</c:v>
                      </c:pt>
                      <c:pt idx="270">
                        <c:v>234310516.12063822</c:v>
                      </c:pt>
                      <c:pt idx="271">
                        <c:v>234475979.49452102</c:v>
                      </c:pt>
                      <c:pt idx="272">
                        <c:v>234391140.73571742</c:v>
                      </c:pt>
                      <c:pt idx="273">
                        <c:v>234556604.10960025</c:v>
                      </c:pt>
                      <c:pt idx="274">
                        <c:v>234498747.19667402</c:v>
                      </c:pt>
                      <c:pt idx="275">
                        <c:v>234579371.8117533</c:v>
                      </c:pt>
                      <c:pt idx="276">
                        <c:v>237077020.40849656</c:v>
                      </c:pt>
                      <c:pt idx="277">
                        <c:v>237077020.40849656</c:v>
                      </c:pt>
                      <c:pt idx="278">
                        <c:v>237157645.02357587</c:v>
                      </c:pt>
                      <c:pt idx="279">
                        <c:v>237157645.02357587</c:v>
                      </c:pt>
                      <c:pt idx="280">
                        <c:v>237099788.11064956</c:v>
                      </c:pt>
                      <c:pt idx="281">
                        <c:v>237099788.11064956</c:v>
                      </c:pt>
                      <c:pt idx="282">
                        <c:v>237180412.72572884</c:v>
                      </c:pt>
                      <c:pt idx="283">
                        <c:v>237180412.72572884</c:v>
                      </c:pt>
                      <c:pt idx="284">
                        <c:v>237077020.40849656</c:v>
                      </c:pt>
                      <c:pt idx="285">
                        <c:v>237157645.02357587</c:v>
                      </c:pt>
                      <c:pt idx="286">
                        <c:v>237099788.11064956</c:v>
                      </c:pt>
                      <c:pt idx="287">
                        <c:v>237180412.72572884</c:v>
                      </c:pt>
                      <c:pt idx="288">
                        <c:v>238532356.02260655</c:v>
                      </c:pt>
                      <c:pt idx="289">
                        <c:v>238612980.63768578</c:v>
                      </c:pt>
                      <c:pt idx="290">
                        <c:v>238555123.72475952</c:v>
                      </c:pt>
                      <c:pt idx="291">
                        <c:v>238720587.09864238</c:v>
                      </c:pt>
                      <c:pt idx="292">
                        <c:v>238635748.33983886</c:v>
                      </c:pt>
                      <c:pt idx="293">
                        <c:v>238532356.02260655</c:v>
                      </c:pt>
                      <c:pt idx="294">
                        <c:v>238801211.71372163</c:v>
                      </c:pt>
                      <c:pt idx="295">
                        <c:v>238743354.80079532</c:v>
                      </c:pt>
                      <c:pt idx="296">
                        <c:v>238612980.63768578</c:v>
                      </c:pt>
                      <c:pt idx="297">
                        <c:v>238555123.72475952</c:v>
                      </c:pt>
                      <c:pt idx="298">
                        <c:v>238823979.41587463</c:v>
                      </c:pt>
                      <c:pt idx="299">
                        <c:v>238720587.09864238</c:v>
                      </c:pt>
                      <c:pt idx="300">
                        <c:v>238635748.33983886</c:v>
                      </c:pt>
                      <c:pt idx="301">
                        <c:v>238801211.71372163</c:v>
                      </c:pt>
                      <c:pt idx="302">
                        <c:v>238743354.80079532</c:v>
                      </c:pt>
                      <c:pt idx="303">
                        <c:v>238823979.41587463</c:v>
                      </c:pt>
                      <c:pt idx="304">
                        <c:v>238532356.02260655</c:v>
                      </c:pt>
                      <c:pt idx="305">
                        <c:v>238612980.63768578</c:v>
                      </c:pt>
                      <c:pt idx="306">
                        <c:v>238555123.72475952</c:v>
                      </c:pt>
                      <c:pt idx="307">
                        <c:v>238720587.09864238</c:v>
                      </c:pt>
                      <c:pt idx="308">
                        <c:v>238635748.33983886</c:v>
                      </c:pt>
                      <c:pt idx="309">
                        <c:v>238801211.71372163</c:v>
                      </c:pt>
                      <c:pt idx="310">
                        <c:v>238743354.80079532</c:v>
                      </c:pt>
                      <c:pt idx="311">
                        <c:v>238823979.41587463</c:v>
                      </c:pt>
                      <c:pt idx="312">
                        <c:v>241321628.01261801</c:v>
                      </c:pt>
                      <c:pt idx="313">
                        <c:v>241402252.62769726</c:v>
                      </c:pt>
                      <c:pt idx="314">
                        <c:v>241344395.71477097</c:v>
                      </c:pt>
                      <c:pt idx="315">
                        <c:v>242056475.32049227</c:v>
                      </c:pt>
                      <c:pt idx="316">
                        <c:v>241425020.3298502</c:v>
                      </c:pt>
                      <c:pt idx="317">
                        <c:v>241321628.01261801</c:v>
                      </c:pt>
                      <c:pt idx="318">
                        <c:v>241402252.62769726</c:v>
                      </c:pt>
                      <c:pt idx="319">
                        <c:v>242244706.39652807</c:v>
                      </c:pt>
                      <c:pt idx="320">
                        <c:v>241344395.71477097</c:v>
                      </c:pt>
                      <c:pt idx="321">
                        <c:v>242244706.39652807</c:v>
                      </c:pt>
                      <c:pt idx="322">
                        <c:v>242137099.93557149</c:v>
                      </c:pt>
                      <c:pt idx="323">
                        <c:v>241425020.3298502</c:v>
                      </c:pt>
                      <c:pt idx="324">
                        <c:v>242079243.02264521</c:v>
                      </c:pt>
                      <c:pt idx="325">
                        <c:v>242159867.63772449</c:v>
                      </c:pt>
                      <c:pt idx="326">
                        <c:v>242056475.32049227</c:v>
                      </c:pt>
                      <c:pt idx="327">
                        <c:v>242325331.01160732</c:v>
                      </c:pt>
                      <c:pt idx="328">
                        <c:v>242267474.09868103</c:v>
                      </c:pt>
                      <c:pt idx="329">
                        <c:v>242137099.93557149</c:v>
                      </c:pt>
                      <c:pt idx="330">
                        <c:v>241321628.01261801</c:v>
                      </c:pt>
                      <c:pt idx="331">
                        <c:v>242079243.02264521</c:v>
                      </c:pt>
                      <c:pt idx="332">
                        <c:v>242348098.71376032</c:v>
                      </c:pt>
                      <c:pt idx="333">
                        <c:v>241402252.62769726</c:v>
                      </c:pt>
                      <c:pt idx="334">
                        <c:v>242244706.39652807</c:v>
                      </c:pt>
                      <c:pt idx="335">
                        <c:v>242159867.63772449</c:v>
                      </c:pt>
                      <c:pt idx="336">
                        <c:v>241344395.71477097</c:v>
                      </c:pt>
                      <c:pt idx="337">
                        <c:v>242325331.01160732</c:v>
                      </c:pt>
                      <c:pt idx="338">
                        <c:v>241425020.3298502</c:v>
                      </c:pt>
                      <c:pt idx="339">
                        <c:v>242267474.09868103</c:v>
                      </c:pt>
                      <c:pt idx="340">
                        <c:v>242348098.71376032</c:v>
                      </c:pt>
                      <c:pt idx="341">
                        <c:v>242056475.32049227</c:v>
                      </c:pt>
                      <c:pt idx="342">
                        <c:v>242137099.93557149</c:v>
                      </c:pt>
                      <c:pt idx="343">
                        <c:v>242079243.02264521</c:v>
                      </c:pt>
                      <c:pt idx="344">
                        <c:v>242159867.63772449</c:v>
                      </c:pt>
                      <c:pt idx="345">
                        <c:v>242325331.01160732</c:v>
                      </c:pt>
                      <c:pt idx="346">
                        <c:v>242267474.09868103</c:v>
                      </c:pt>
                      <c:pt idx="347">
                        <c:v>242348098.71376032</c:v>
                      </c:pt>
                      <c:pt idx="348">
                        <c:v>244845747.3105036</c:v>
                      </c:pt>
                      <c:pt idx="349">
                        <c:v>244845747.3105036</c:v>
                      </c:pt>
                      <c:pt idx="350">
                        <c:v>244926371.92558286</c:v>
                      </c:pt>
                      <c:pt idx="351">
                        <c:v>244926371.92558286</c:v>
                      </c:pt>
                      <c:pt idx="352">
                        <c:v>244868515.01265666</c:v>
                      </c:pt>
                      <c:pt idx="353">
                        <c:v>244868515.01265666</c:v>
                      </c:pt>
                      <c:pt idx="354">
                        <c:v>244949139.62773588</c:v>
                      </c:pt>
                      <c:pt idx="355">
                        <c:v>244949139.62773588</c:v>
                      </c:pt>
                      <c:pt idx="356">
                        <c:v>244845747.3105036</c:v>
                      </c:pt>
                      <c:pt idx="357">
                        <c:v>244926371.92558286</c:v>
                      </c:pt>
                      <c:pt idx="358">
                        <c:v>244868515.01265666</c:v>
                      </c:pt>
                      <c:pt idx="359">
                        <c:v>245314933.42912915</c:v>
                      </c:pt>
                      <c:pt idx="360">
                        <c:v>244949139.62773588</c:v>
                      </c:pt>
                      <c:pt idx="361">
                        <c:v>245395558.04420847</c:v>
                      </c:pt>
                      <c:pt idx="362">
                        <c:v>245337701.13128212</c:v>
                      </c:pt>
                      <c:pt idx="363">
                        <c:v>245503164.50516501</c:v>
                      </c:pt>
                      <c:pt idx="364">
                        <c:v>245418325.7463614</c:v>
                      </c:pt>
                      <c:pt idx="365">
                        <c:v>245314933.42912915</c:v>
                      </c:pt>
                      <c:pt idx="366">
                        <c:v>245583789.12024423</c:v>
                      </c:pt>
                      <c:pt idx="367">
                        <c:v>245525932.20731795</c:v>
                      </c:pt>
                      <c:pt idx="368">
                        <c:v>245395558.04420847</c:v>
                      </c:pt>
                      <c:pt idx="369">
                        <c:v>245337701.13128212</c:v>
                      </c:pt>
                      <c:pt idx="370">
                        <c:v>245606556.82239726</c:v>
                      </c:pt>
                      <c:pt idx="371">
                        <c:v>245503164.50516501</c:v>
                      </c:pt>
                      <c:pt idx="372">
                        <c:v>245418325.7463614</c:v>
                      </c:pt>
                      <c:pt idx="373">
                        <c:v>245583789.12024423</c:v>
                      </c:pt>
                      <c:pt idx="374">
                        <c:v>245525932.20731795</c:v>
                      </c:pt>
                      <c:pt idx="375">
                        <c:v>245606556.82239726</c:v>
                      </c:pt>
                      <c:pt idx="376">
                        <c:v>245314933.42912915</c:v>
                      </c:pt>
                      <c:pt idx="377">
                        <c:v>245395558.04420847</c:v>
                      </c:pt>
                      <c:pt idx="378">
                        <c:v>245337701.13128212</c:v>
                      </c:pt>
                      <c:pt idx="379">
                        <c:v>245503164.50516501</c:v>
                      </c:pt>
                      <c:pt idx="380">
                        <c:v>245418325.7463614</c:v>
                      </c:pt>
                      <c:pt idx="381">
                        <c:v>245583789.12024423</c:v>
                      </c:pt>
                      <c:pt idx="382">
                        <c:v>245525932.20731795</c:v>
                      </c:pt>
                      <c:pt idx="383">
                        <c:v>245606556.82239726</c:v>
                      </c:pt>
                      <c:pt idx="384">
                        <c:v>248104205.41914055</c:v>
                      </c:pt>
                      <c:pt idx="385">
                        <c:v>247083114.09562451</c:v>
                      </c:pt>
                      <c:pt idx="386">
                        <c:v>247083114.09562451</c:v>
                      </c:pt>
                      <c:pt idx="387">
                        <c:v>248184830.03421977</c:v>
                      </c:pt>
                      <c:pt idx="388">
                        <c:v>247163738.71070373</c:v>
                      </c:pt>
                      <c:pt idx="389">
                        <c:v>248126973.12129357</c:v>
                      </c:pt>
                      <c:pt idx="390">
                        <c:v>247163738.71070373</c:v>
                      </c:pt>
                      <c:pt idx="391">
                        <c:v>247105881.79777753</c:v>
                      </c:pt>
                      <c:pt idx="392">
                        <c:v>247271345.1716603</c:v>
                      </c:pt>
                      <c:pt idx="393">
                        <c:v>247105881.79777753</c:v>
                      </c:pt>
                      <c:pt idx="394">
                        <c:v>248207597.7363728</c:v>
                      </c:pt>
                      <c:pt idx="395">
                        <c:v>247186506.41285673</c:v>
                      </c:pt>
                      <c:pt idx="396">
                        <c:v>247271345.1716603</c:v>
                      </c:pt>
                      <c:pt idx="397">
                        <c:v>248104205.41914055</c:v>
                      </c:pt>
                      <c:pt idx="398">
                        <c:v>247351969.78673962</c:v>
                      </c:pt>
                      <c:pt idx="399">
                        <c:v>247186506.41285673</c:v>
                      </c:pt>
                      <c:pt idx="400">
                        <c:v>247351969.78673962</c:v>
                      </c:pt>
                      <c:pt idx="401">
                        <c:v>247294112.87381333</c:v>
                      </c:pt>
                      <c:pt idx="402">
                        <c:v>248184830.03421977</c:v>
                      </c:pt>
                      <c:pt idx="403">
                        <c:v>247294112.87381333</c:v>
                      </c:pt>
                      <c:pt idx="404">
                        <c:v>248126973.12129357</c:v>
                      </c:pt>
                      <c:pt idx="405">
                        <c:v>247374737.48889259</c:v>
                      </c:pt>
                      <c:pt idx="406">
                        <c:v>247374737.48889259</c:v>
                      </c:pt>
                      <c:pt idx="407">
                        <c:v>248207597.7363728</c:v>
                      </c:pt>
                      <c:pt idx="408">
                        <c:v>247083114.09562451</c:v>
                      </c:pt>
                      <c:pt idx="409">
                        <c:v>247163738.71070373</c:v>
                      </c:pt>
                      <c:pt idx="410">
                        <c:v>248511986.06130171</c:v>
                      </c:pt>
                      <c:pt idx="411">
                        <c:v>247105881.79777753</c:v>
                      </c:pt>
                      <c:pt idx="412">
                        <c:v>248511986.06130171</c:v>
                      </c:pt>
                      <c:pt idx="413">
                        <c:v>248104205.41914055</c:v>
                      </c:pt>
                      <c:pt idx="414">
                        <c:v>248592610.67638093</c:v>
                      </c:pt>
                      <c:pt idx="415">
                        <c:v>247271345.1716603</c:v>
                      </c:pt>
                      <c:pt idx="416">
                        <c:v>247186506.41285673</c:v>
                      </c:pt>
                      <c:pt idx="417">
                        <c:v>248592610.67638093</c:v>
                      </c:pt>
                      <c:pt idx="418">
                        <c:v>248184830.03421977</c:v>
                      </c:pt>
                      <c:pt idx="419">
                        <c:v>248534753.76345468</c:v>
                      </c:pt>
                      <c:pt idx="420">
                        <c:v>247351969.78673962</c:v>
                      </c:pt>
                      <c:pt idx="421">
                        <c:v>248700217.13733754</c:v>
                      </c:pt>
                      <c:pt idx="422">
                        <c:v>248534753.76345468</c:v>
                      </c:pt>
                      <c:pt idx="423">
                        <c:v>248126973.12129357</c:v>
                      </c:pt>
                      <c:pt idx="424">
                        <c:v>248615378.3785339</c:v>
                      </c:pt>
                      <c:pt idx="425">
                        <c:v>247294112.87381333</c:v>
                      </c:pt>
                      <c:pt idx="426">
                        <c:v>248700217.13733754</c:v>
                      </c:pt>
                      <c:pt idx="427">
                        <c:v>248780841.75241676</c:v>
                      </c:pt>
                      <c:pt idx="428">
                        <c:v>248615378.3785339</c:v>
                      </c:pt>
                      <c:pt idx="429">
                        <c:v>248207597.7363728</c:v>
                      </c:pt>
                      <c:pt idx="430">
                        <c:v>247374737.48889259</c:v>
                      </c:pt>
                      <c:pt idx="431">
                        <c:v>248780841.75241676</c:v>
                      </c:pt>
                      <c:pt idx="432">
                        <c:v>248722984.8394905</c:v>
                      </c:pt>
                      <c:pt idx="433">
                        <c:v>248722984.8394905</c:v>
                      </c:pt>
                      <c:pt idx="434">
                        <c:v>248803609.45456979</c:v>
                      </c:pt>
                      <c:pt idx="435">
                        <c:v>248803609.45456979</c:v>
                      </c:pt>
                      <c:pt idx="436">
                        <c:v>248511986.06130171</c:v>
                      </c:pt>
                      <c:pt idx="437">
                        <c:v>248592610.67638093</c:v>
                      </c:pt>
                      <c:pt idx="438">
                        <c:v>248534753.76345468</c:v>
                      </c:pt>
                      <c:pt idx="439">
                        <c:v>248700217.13733754</c:v>
                      </c:pt>
                      <c:pt idx="440">
                        <c:v>248615378.3785339</c:v>
                      </c:pt>
                      <c:pt idx="441">
                        <c:v>248780841.75241676</c:v>
                      </c:pt>
                      <c:pt idx="442">
                        <c:v>248722984.8394905</c:v>
                      </c:pt>
                      <c:pt idx="443">
                        <c:v>248803609.45456979</c:v>
                      </c:pt>
                      <c:pt idx="444">
                        <c:v>249872386.08563587</c:v>
                      </c:pt>
                      <c:pt idx="445">
                        <c:v>249872386.08563587</c:v>
                      </c:pt>
                      <c:pt idx="446">
                        <c:v>249953010.70071509</c:v>
                      </c:pt>
                      <c:pt idx="447">
                        <c:v>249953010.70071509</c:v>
                      </c:pt>
                      <c:pt idx="448">
                        <c:v>249895153.78778887</c:v>
                      </c:pt>
                      <c:pt idx="449">
                        <c:v>249895153.78778887</c:v>
                      </c:pt>
                      <c:pt idx="450">
                        <c:v>249975778.40286812</c:v>
                      </c:pt>
                      <c:pt idx="451">
                        <c:v>249975778.40286812</c:v>
                      </c:pt>
                      <c:pt idx="452">
                        <c:v>249872386.08563587</c:v>
                      </c:pt>
                      <c:pt idx="453">
                        <c:v>249953010.70071509</c:v>
                      </c:pt>
                      <c:pt idx="454">
                        <c:v>251301258.0513131</c:v>
                      </c:pt>
                      <c:pt idx="455">
                        <c:v>249895153.78778887</c:v>
                      </c:pt>
                      <c:pt idx="456">
                        <c:v>251301258.0513131</c:v>
                      </c:pt>
                      <c:pt idx="457">
                        <c:v>251381882.66639233</c:v>
                      </c:pt>
                      <c:pt idx="458">
                        <c:v>249975778.40286812</c:v>
                      </c:pt>
                      <c:pt idx="459">
                        <c:v>251381882.66639233</c:v>
                      </c:pt>
                      <c:pt idx="460">
                        <c:v>251324025.75346613</c:v>
                      </c:pt>
                      <c:pt idx="461">
                        <c:v>251324025.75346613</c:v>
                      </c:pt>
                      <c:pt idx="462">
                        <c:v>251404650.36854541</c:v>
                      </c:pt>
                      <c:pt idx="463">
                        <c:v>251404650.36854541</c:v>
                      </c:pt>
                      <c:pt idx="464">
                        <c:v>251301258.0513131</c:v>
                      </c:pt>
                      <c:pt idx="465">
                        <c:v>251381882.66639233</c:v>
                      </c:pt>
                      <c:pt idx="466">
                        <c:v>251324025.75346613</c:v>
                      </c:pt>
                      <c:pt idx="467">
                        <c:v>251404650.36854541</c:v>
                      </c:pt>
                      <c:pt idx="468">
                        <c:v>252756593.66542307</c:v>
                      </c:pt>
                      <c:pt idx="469">
                        <c:v>252837218.28050235</c:v>
                      </c:pt>
                      <c:pt idx="470">
                        <c:v>252779361.36757609</c:v>
                      </c:pt>
                      <c:pt idx="471">
                        <c:v>252944824.74145895</c:v>
                      </c:pt>
                      <c:pt idx="472">
                        <c:v>252859985.98265538</c:v>
                      </c:pt>
                      <c:pt idx="473">
                        <c:v>252756593.66542307</c:v>
                      </c:pt>
                      <c:pt idx="474">
                        <c:v>253025449.35653818</c:v>
                      </c:pt>
                      <c:pt idx="475">
                        <c:v>252967592.44361189</c:v>
                      </c:pt>
                      <c:pt idx="476">
                        <c:v>252837218.28050235</c:v>
                      </c:pt>
                      <c:pt idx="477">
                        <c:v>252779361.36757609</c:v>
                      </c:pt>
                      <c:pt idx="478">
                        <c:v>253048217.0586912</c:v>
                      </c:pt>
                      <c:pt idx="479">
                        <c:v>252944824.74145895</c:v>
                      </c:pt>
                      <c:pt idx="480">
                        <c:v>252859985.98265538</c:v>
                      </c:pt>
                      <c:pt idx="481">
                        <c:v>253025449.35653818</c:v>
                      </c:pt>
                      <c:pt idx="482">
                        <c:v>252967592.44361189</c:v>
                      </c:pt>
                      <c:pt idx="483">
                        <c:v>253048217.0586912</c:v>
                      </c:pt>
                      <c:pt idx="484">
                        <c:v>252756593.66542307</c:v>
                      </c:pt>
                      <c:pt idx="485">
                        <c:v>252837218.28050235</c:v>
                      </c:pt>
                      <c:pt idx="486">
                        <c:v>252779361.36757609</c:v>
                      </c:pt>
                      <c:pt idx="487">
                        <c:v>252944824.74145895</c:v>
                      </c:pt>
                      <c:pt idx="488">
                        <c:v>252859985.98265538</c:v>
                      </c:pt>
                      <c:pt idx="489">
                        <c:v>253025449.35653818</c:v>
                      </c:pt>
                      <c:pt idx="490">
                        <c:v>252967592.44361189</c:v>
                      </c:pt>
                      <c:pt idx="491">
                        <c:v>253048217.0586912</c:v>
                      </c:pt>
                      <c:pt idx="492">
                        <c:v>255545865.65543449</c:v>
                      </c:pt>
                      <c:pt idx="493">
                        <c:v>255626490.27051377</c:v>
                      </c:pt>
                      <c:pt idx="494">
                        <c:v>255568633.35758746</c:v>
                      </c:pt>
                      <c:pt idx="495">
                        <c:v>255649257.97266674</c:v>
                      </c:pt>
                      <c:pt idx="496">
                        <c:v>255545865.65543449</c:v>
                      </c:pt>
                      <c:pt idx="497">
                        <c:v>255626490.27051377</c:v>
                      </c:pt>
                      <c:pt idx="498">
                        <c:v>255568633.35758746</c:v>
                      </c:pt>
                      <c:pt idx="499">
                        <c:v>255649257.97266674</c:v>
                      </c:pt>
                      <c:pt idx="500">
                        <c:v>255545865.65543449</c:v>
                      </c:pt>
                      <c:pt idx="501">
                        <c:v>255626490.27051377</c:v>
                      </c:pt>
                      <c:pt idx="502">
                        <c:v>255568633.35758746</c:v>
                      </c:pt>
                      <c:pt idx="503">
                        <c:v>255649257.97266674</c:v>
                      </c:pt>
                      <c:pt idx="504">
                        <c:v>261307351.73844099</c:v>
                      </c:pt>
                      <c:pt idx="505">
                        <c:v>261307351.73844099</c:v>
                      </c:pt>
                      <c:pt idx="506">
                        <c:v>261387976.35352027</c:v>
                      </c:pt>
                      <c:pt idx="507">
                        <c:v>261387976.35352027</c:v>
                      </c:pt>
                      <c:pt idx="508">
                        <c:v>261330119.44059405</c:v>
                      </c:pt>
                      <c:pt idx="509">
                        <c:v>261495582.81447688</c:v>
                      </c:pt>
                      <c:pt idx="510">
                        <c:v>261330119.44059405</c:v>
                      </c:pt>
                      <c:pt idx="511">
                        <c:v>261410744.05567327</c:v>
                      </c:pt>
                      <c:pt idx="512">
                        <c:v>261495582.81447688</c:v>
                      </c:pt>
                      <c:pt idx="513">
                        <c:v>261576207.42955622</c:v>
                      </c:pt>
                      <c:pt idx="514">
                        <c:v>261410744.05567327</c:v>
                      </c:pt>
                      <c:pt idx="515">
                        <c:v>261576207.42955622</c:v>
                      </c:pt>
                      <c:pt idx="516">
                        <c:v>261518350.5166299</c:v>
                      </c:pt>
                      <c:pt idx="517">
                        <c:v>261518350.5166299</c:v>
                      </c:pt>
                      <c:pt idx="518">
                        <c:v>261598975.13170913</c:v>
                      </c:pt>
                      <c:pt idx="519">
                        <c:v>261598975.13170913</c:v>
                      </c:pt>
                      <c:pt idx="520">
                        <c:v>261307351.73844099</c:v>
                      </c:pt>
                      <c:pt idx="521">
                        <c:v>261387976.35352027</c:v>
                      </c:pt>
                      <c:pt idx="522">
                        <c:v>261330119.44059405</c:v>
                      </c:pt>
                      <c:pt idx="523">
                        <c:v>261495582.81447688</c:v>
                      </c:pt>
                      <c:pt idx="524">
                        <c:v>261410744.05567327</c:v>
                      </c:pt>
                      <c:pt idx="525">
                        <c:v>261576207.42955622</c:v>
                      </c:pt>
                      <c:pt idx="526">
                        <c:v>261518350.5166299</c:v>
                      </c:pt>
                      <c:pt idx="527">
                        <c:v>261598975.13170913</c:v>
                      </c:pt>
                      <c:pt idx="528">
                        <c:v>264096623.72845244</c:v>
                      </c:pt>
                      <c:pt idx="529">
                        <c:v>264096623.72845244</c:v>
                      </c:pt>
                      <c:pt idx="530">
                        <c:v>264177248.34353173</c:v>
                      </c:pt>
                      <c:pt idx="531">
                        <c:v>264177248.34353173</c:v>
                      </c:pt>
                      <c:pt idx="532">
                        <c:v>264119391.43060547</c:v>
                      </c:pt>
                      <c:pt idx="533">
                        <c:v>264119391.43060547</c:v>
                      </c:pt>
                      <c:pt idx="534">
                        <c:v>264200016.04568475</c:v>
                      </c:pt>
                      <c:pt idx="535">
                        <c:v>264200016.04568475</c:v>
                      </c:pt>
                      <c:pt idx="536">
                        <c:v>264096623.72845244</c:v>
                      </c:pt>
                      <c:pt idx="537">
                        <c:v>264177248.34353173</c:v>
                      </c:pt>
                      <c:pt idx="538">
                        <c:v>264119391.43060547</c:v>
                      </c:pt>
                      <c:pt idx="539">
                        <c:v>264200016.04568475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1944-40AE-93E3-A4CA35EBDEB2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1840.2449222251139</c:v>
                      </c:pt>
                      <c:pt idx="1">
                        <c:v>1840.6635222251139</c:v>
                      </c:pt>
                      <c:pt idx="2">
                        <c:v>1840.9213990924409</c:v>
                      </c:pt>
                      <c:pt idx="3">
                        <c:v>1841.3399990924408</c:v>
                      </c:pt>
                      <c:pt idx="4">
                        <c:v>1841.5008862915402</c:v>
                      </c:pt>
                      <c:pt idx="5">
                        <c:v>1841.8339840197302</c:v>
                      </c:pt>
                      <c:pt idx="6">
                        <c:v>1841.9194862915401</c:v>
                      </c:pt>
                      <c:pt idx="7">
                        <c:v>1842.1773631588674</c:v>
                      </c:pt>
                      <c:pt idx="8">
                        <c:v>1842.2525840197304</c:v>
                      </c:pt>
                      <c:pt idx="9">
                        <c:v>1842.5104608870579</c:v>
                      </c:pt>
                      <c:pt idx="10">
                        <c:v>1842.5959631588673</c:v>
                      </c:pt>
                      <c:pt idx="11">
                        <c:v>1842.9290608870579</c:v>
                      </c:pt>
                      <c:pt idx="12">
                        <c:v>1843.0899480861569</c:v>
                      </c:pt>
                      <c:pt idx="13">
                        <c:v>1843.5085480861569</c:v>
                      </c:pt>
                      <c:pt idx="14">
                        <c:v>1843.7664249534841</c:v>
                      </c:pt>
                      <c:pt idx="15">
                        <c:v>1844.2009222251138</c:v>
                      </c:pt>
                      <c:pt idx="16">
                        <c:v>1844.1850249534841</c:v>
                      </c:pt>
                      <c:pt idx="17">
                        <c:v>1844.8773990924408</c:v>
                      </c:pt>
                      <c:pt idx="18">
                        <c:v>1845.4568862915401</c:v>
                      </c:pt>
                      <c:pt idx="19">
                        <c:v>1845.7899840197304</c:v>
                      </c:pt>
                      <c:pt idx="20">
                        <c:v>1846.1333631588673</c:v>
                      </c:pt>
                      <c:pt idx="21">
                        <c:v>1846.4664608870578</c:v>
                      </c:pt>
                      <c:pt idx="22">
                        <c:v>1847.0459480861568</c:v>
                      </c:pt>
                      <c:pt idx="23">
                        <c:v>1847.7224249534841</c:v>
                      </c:pt>
                      <c:pt idx="24">
                        <c:v>1863.4597433055117</c:v>
                      </c:pt>
                      <c:pt idx="25">
                        <c:v>1863.8783433055116</c:v>
                      </c:pt>
                      <c:pt idx="26">
                        <c:v>1864.1362201728386</c:v>
                      </c:pt>
                      <c:pt idx="27">
                        <c:v>1864.5548201728386</c:v>
                      </c:pt>
                      <c:pt idx="28">
                        <c:v>1864.7157073719382</c:v>
                      </c:pt>
                      <c:pt idx="29">
                        <c:v>1865.1343073719381</c:v>
                      </c:pt>
                      <c:pt idx="30">
                        <c:v>1865.3921842392651</c:v>
                      </c:pt>
                      <c:pt idx="31">
                        <c:v>1865.8107842392651</c:v>
                      </c:pt>
                      <c:pt idx="32">
                        <c:v>1867.0750273470883</c:v>
                      </c:pt>
                      <c:pt idx="33">
                        <c:v>1867.4157433055118</c:v>
                      </c:pt>
                      <c:pt idx="34">
                        <c:v>1867.4936273470882</c:v>
                      </c:pt>
                      <c:pt idx="35">
                        <c:v>1868.0922201728388</c:v>
                      </c:pt>
                      <c:pt idx="36">
                        <c:v>1868.3309914135148</c:v>
                      </c:pt>
                      <c:pt idx="37">
                        <c:v>1868.6717073719383</c:v>
                      </c:pt>
                      <c:pt idx="38">
                        <c:v>1868.749591413515</c:v>
                      </c:pt>
                      <c:pt idx="39">
                        <c:v>1868.6640891417048</c:v>
                      </c:pt>
                      <c:pt idx="40">
                        <c:v>1869.3481842392653</c:v>
                      </c:pt>
                      <c:pt idx="41">
                        <c:v>1869.0826891417048</c:v>
                      </c:pt>
                      <c:pt idx="42">
                        <c:v>1869.6155042144158</c:v>
                      </c:pt>
                      <c:pt idx="43">
                        <c:v>1869.9200532081318</c:v>
                      </c:pt>
                      <c:pt idx="44">
                        <c:v>1870.3386532081317</c:v>
                      </c:pt>
                      <c:pt idx="45">
                        <c:v>1870.8714682808422</c:v>
                      </c:pt>
                      <c:pt idx="46">
                        <c:v>1871.0310273470884</c:v>
                      </c:pt>
                      <c:pt idx="47">
                        <c:v>1871.2045660090323</c:v>
                      </c:pt>
                      <c:pt idx="48">
                        <c:v>1871.9163042144157</c:v>
                      </c:pt>
                      <c:pt idx="49">
                        <c:v>1872.2869914135149</c:v>
                      </c:pt>
                      <c:pt idx="50">
                        <c:v>1872.4605300754586</c:v>
                      </c:pt>
                      <c:pt idx="51">
                        <c:v>1872.6200891417047</c:v>
                      </c:pt>
                      <c:pt idx="52">
                        <c:v>1873.1722682808422</c:v>
                      </c:pt>
                      <c:pt idx="53">
                        <c:v>1873.5053660090323</c:v>
                      </c:pt>
                      <c:pt idx="54">
                        <c:v>1873.8760532081317</c:v>
                      </c:pt>
                      <c:pt idx="55">
                        <c:v>1874.7613300754585</c:v>
                      </c:pt>
                      <c:pt idx="56">
                        <c:v>1875.6075042144157</c:v>
                      </c:pt>
                      <c:pt idx="57">
                        <c:v>1876.8634682808422</c:v>
                      </c:pt>
                      <c:pt idx="58">
                        <c:v>1877.1965660090323</c:v>
                      </c:pt>
                      <c:pt idx="59">
                        <c:v>1878.4525300754585</c:v>
                      </c:pt>
                      <c:pt idx="60">
                        <c:v>1890.2898484274863</c:v>
                      </c:pt>
                      <c:pt idx="61">
                        <c:v>1890.7084484274862</c:v>
                      </c:pt>
                      <c:pt idx="62">
                        <c:v>1890.9663252948133</c:v>
                      </c:pt>
                      <c:pt idx="63">
                        <c:v>1891.3849252948132</c:v>
                      </c:pt>
                      <c:pt idx="64">
                        <c:v>1891.545812493913</c:v>
                      </c:pt>
                      <c:pt idx="65">
                        <c:v>1891.964412493913</c:v>
                      </c:pt>
                      <c:pt idx="66">
                        <c:v>1892.2222893612397</c:v>
                      </c:pt>
                      <c:pt idx="67">
                        <c:v>1892.6408893612397</c:v>
                      </c:pt>
                      <c:pt idx="68">
                        <c:v>1894.2458484274862</c:v>
                      </c:pt>
                      <c:pt idx="69">
                        <c:v>1894.9223252948132</c:v>
                      </c:pt>
                      <c:pt idx="70">
                        <c:v>1895.5018124939129</c:v>
                      </c:pt>
                      <c:pt idx="71">
                        <c:v>1895.9744281151927</c:v>
                      </c:pt>
                      <c:pt idx="72">
                        <c:v>1896.1782893612396</c:v>
                      </c:pt>
                      <c:pt idx="73">
                        <c:v>1896.6509049825199</c:v>
                      </c:pt>
                      <c:pt idx="74">
                        <c:v>1897.2303921816194</c:v>
                      </c:pt>
                      <c:pt idx="75">
                        <c:v>1897.5634899098097</c:v>
                      </c:pt>
                      <c:pt idx="76">
                        <c:v>1897.9068690489469</c:v>
                      </c:pt>
                      <c:pt idx="77">
                        <c:v>1898.2752281151927</c:v>
                      </c:pt>
                      <c:pt idx="78">
                        <c:v>1898.2399667771365</c:v>
                      </c:pt>
                      <c:pt idx="79">
                        <c:v>1898.8194539762362</c:v>
                      </c:pt>
                      <c:pt idx="80">
                        <c:v>1898.9517049825199</c:v>
                      </c:pt>
                      <c:pt idx="81">
                        <c:v>1899.5311921816194</c:v>
                      </c:pt>
                      <c:pt idx="82">
                        <c:v>1899.4959308435634</c:v>
                      </c:pt>
                      <c:pt idx="83">
                        <c:v>1899.8642899098099</c:v>
                      </c:pt>
                      <c:pt idx="84">
                        <c:v>1900.2076690489469</c:v>
                      </c:pt>
                      <c:pt idx="85">
                        <c:v>1900.5407667771365</c:v>
                      </c:pt>
                      <c:pt idx="86">
                        <c:v>1901.1202539762362</c:v>
                      </c:pt>
                      <c:pt idx="87">
                        <c:v>1901.9664281151927</c:v>
                      </c:pt>
                      <c:pt idx="88">
                        <c:v>1901.7967308435634</c:v>
                      </c:pt>
                      <c:pt idx="89">
                        <c:v>1902.6429049825199</c:v>
                      </c:pt>
                      <c:pt idx="90">
                        <c:v>1903.2223921816194</c:v>
                      </c:pt>
                      <c:pt idx="91">
                        <c:v>1903.5554899098099</c:v>
                      </c:pt>
                      <c:pt idx="92">
                        <c:v>1903.8988690489468</c:v>
                      </c:pt>
                      <c:pt idx="93">
                        <c:v>1904.2319667771367</c:v>
                      </c:pt>
                      <c:pt idx="94">
                        <c:v>1904.8114539762362</c:v>
                      </c:pt>
                      <c:pt idx="95">
                        <c:v>1905.4879308435634</c:v>
                      </c:pt>
                      <c:pt idx="96">
                        <c:v>1919.1892491955914</c:v>
                      </c:pt>
                      <c:pt idx="97">
                        <c:v>1919.8657260629177</c:v>
                      </c:pt>
                      <c:pt idx="98">
                        <c:v>1920.4452132620177</c:v>
                      </c:pt>
                      <c:pt idx="99">
                        <c:v>1921.1216901293442</c:v>
                      </c:pt>
                      <c:pt idx="100">
                        <c:v>1921.4900491955914</c:v>
                      </c:pt>
                      <c:pt idx="101">
                        <c:v>1922.1665260629177</c:v>
                      </c:pt>
                      <c:pt idx="102">
                        <c:v>1922.7460132620176</c:v>
                      </c:pt>
                      <c:pt idx="103">
                        <c:v>1923.4224901293442</c:v>
                      </c:pt>
                      <c:pt idx="104">
                        <c:v>1925.1812491955914</c:v>
                      </c:pt>
                      <c:pt idx="105">
                        <c:v>1925.8577260629177</c:v>
                      </c:pt>
                      <c:pt idx="106">
                        <c:v>1926.4372132620176</c:v>
                      </c:pt>
                      <c:pt idx="107">
                        <c:v>1927.1136901293441</c:v>
                      </c:pt>
                      <c:pt idx="108">
                        <c:v>1932.9681301495375</c:v>
                      </c:pt>
                      <c:pt idx="109">
                        <c:v>1933.4049301495377</c:v>
                      </c:pt>
                      <c:pt idx="110">
                        <c:v>1933.6446070168647</c:v>
                      </c:pt>
                      <c:pt idx="111">
                        <c:v>1934.0814070168649</c:v>
                      </c:pt>
                      <c:pt idx="112">
                        <c:v>1934.2240942159642</c:v>
                      </c:pt>
                      <c:pt idx="113">
                        <c:v>1934.6608942159644</c:v>
                      </c:pt>
                      <c:pt idx="114">
                        <c:v>1934.5571919441545</c:v>
                      </c:pt>
                      <c:pt idx="115">
                        <c:v>1934.9005710832919</c:v>
                      </c:pt>
                      <c:pt idx="116">
                        <c:v>1934.9939919441545</c:v>
                      </c:pt>
                      <c:pt idx="117">
                        <c:v>1935.3373710832918</c:v>
                      </c:pt>
                      <c:pt idx="118">
                        <c:v>1935.2336688114813</c:v>
                      </c:pt>
                      <c:pt idx="119">
                        <c:v>1935.6704688114812</c:v>
                      </c:pt>
                      <c:pt idx="120">
                        <c:v>1935.8131560105812</c:v>
                      </c:pt>
                      <c:pt idx="121">
                        <c:v>1936.2499560105812</c:v>
                      </c:pt>
                      <c:pt idx="122">
                        <c:v>1936.4896328779082</c:v>
                      </c:pt>
                      <c:pt idx="123">
                        <c:v>1937.0961301495377</c:v>
                      </c:pt>
                      <c:pt idx="124">
                        <c:v>1936.9264328779082</c:v>
                      </c:pt>
                      <c:pt idx="125">
                        <c:v>1937.7726070168649</c:v>
                      </c:pt>
                      <c:pt idx="126">
                        <c:v>1938.3520942159644</c:v>
                      </c:pt>
                      <c:pt idx="127">
                        <c:v>1938.6851919441544</c:v>
                      </c:pt>
                      <c:pt idx="128">
                        <c:v>1939.0285710832918</c:v>
                      </c:pt>
                      <c:pt idx="129">
                        <c:v>1939.3616688114812</c:v>
                      </c:pt>
                      <c:pt idx="130">
                        <c:v>1939.9411560105812</c:v>
                      </c:pt>
                      <c:pt idx="131">
                        <c:v>1940.6176328779081</c:v>
                      </c:pt>
                      <c:pt idx="132">
                        <c:v>1956.182951229936</c:v>
                      </c:pt>
                      <c:pt idx="133">
                        <c:v>1956.6197512299359</c:v>
                      </c:pt>
                      <c:pt idx="134">
                        <c:v>1956.8594280972627</c:v>
                      </c:pt>
                      <c:pt idx="135">
                        <c:v>1957.2962280972627</c:v>
                      </c:pt>
                      <c:pt idx="136">
                        <c:v>1957.4389152963627</c:v>
                      </c:pt>
                      <c:pt idx="137">
                        <c:v>1957.8757152963626</c:v>
                      </c:pt>
                      <c:pt idx="138">
                        <c:v>1958.1153921636894</c:v>
                      </c:pt>
                      <c:pt idx="139">
                        <c:v>1958.5521921636894</c:v>
                      </c:pt>
                      <c:pt idx="140">
                        <c:v>1960.3109512299359</c:v>
                      </c:pt>
                      <c:pt idx="141">
                        <c:v>1960.9874280972626</c:v>
                      </c:pt>
                      <c:pt idx="142">
                        <c:v>1961.5669152963626</c:v>
                      </c:pt>
                      <c:pt idx="143">
                        <c:v>1962.2433921636894</c:v>
                      </c:pt>
                      <c:pt idx="144">
                        <c:v>2002.2899285548731</c:v>
                      </c:pt>
                      <c:pt idx="145">
                        <c:v>2002.9664054222003</c:v>
                      </c:pt>
                      <c:pt idx="146">
                        <c:v>2003.5458926212996</c:v>
                      </c:pt>
                      <c:pt idx="147">
                        <c:v>2003.8789903494894</c:v>
                      </c:pt>
                      <c:pt idx="148">
                        <c:v>2004.2223694886268</c:v>
                      </c:pt>
                      <c:pt idx="149">
                        <c:v>2004.645328554873</c:v>
                      </c:pt>
                      <c:pt idx="150">
                        <c:v>2004.5554672168171</c:v>
                      </c:pt>
                      <c:pt idx="151">
                        <c:v>2005.1349544159161</c:v>
                      </c:pt>
                      <c:pt idx="152">
                        <c:v>2005.3218054222002</c:v>
                      </c:pt>
                      <c:pt idx="153">
                        <c:v>2005.9012926212995</c:v>
                      </c:pt>
                      <c:pt idx="154">
                        <c:v>2005.8114312832436</c:v>
                      </c:pt>
                      <c:pt idx="155">
                        <c:v>2006.2343903494896</c:v>
                      </c:pt>
                      <c:pt idx="156">
                        <c:v>2006.5777694886267</c:v>
                      </c:pt>
                      <c:pt idx="157">
                        <c:v>2006.9108672168172</c:v>
                      </c:pt>
                      <c:pt idx="158">
                        <c:v>2007.4903544159163</c:v>
                      </c:pt>
                      <c:pt idx="159">
                        <c:v>2008.1668312832437</c:v>
                      </c:pt>
                      <c:pt idx="160">
                        <c:v>2008.7979285548729</c:v>
                      </c:pt>
                      <c:pt idx="161">
                        <c:v>2009.4744054222001</c:v>
                      </c:pt>
                      <c:pt idx="162">
                        <c:v>2010.0538926212996</c:v>
                      </c:pt>
                      <c:pt idx="163">
                        <c:v>2010.3869903494895</c:v>
                      </c:pt>
                      <c:pt idx="164">
                        <c:v>2010.7303694886268</c:v>
                      </c:pt>
                      <c:pt idx="165">
                        <c:v>2009.9374614246869</c:v>
                      </c:pt>
                      <c:pt idx="166">
                        <c:v>2011.0634672168171</c:v>
                      </c:pt>
                      <c:pt idx="167">
                        <c:v>2010.6139382920146</c:v>
                      </c:pt>
                      <c:pt idx="168">
                        <c:v>2011.6429544159162</c:v>
                      </c:pt>
                      <c:pt idx="169">
                        <c:v>2011.1934254911137</c:v>
                      </c:pt>
                      <c:pt idx="170">
                        <c:v>2012.3194312832436</c:v>
                      </c:pt>
                      <c:pt idx="171">
                        <c:v>2011.5265232193042</c:v>
                      </c:pt>
                      <c:pt idx="172">
                        <c:v>2011.8699023584409</c:v>
                      </c:pt>
                      <c:pt idx="173">
                        <c:v>2012.2746614246869</c:v>
                      </c:pt>
                      <c:pt idx="174">
                        <c:v>2012.2030000866314</c:v>
                      </c:pt>
                      <c:pt idx="175">
                        <c:v>2012.7824872857309</c:v>
                      </c:pt>
                      <c:pt idx="176">
                        <c:v>2012.9511382920145</c:v>
                      </c:pt>
                      <c:pt idx="177">
                        <c:v>2013.5306254911136</c:v>
                      </c:pt>
                      <c:pt idx="178">
                        <c:v>2013.4589641530577</c:v>
                      </c:pt>
                      <c:pt idx="179">
                        <c:v>2013.8637232193041</c:v>
                      </c:pt>
                      <c:pt idx="180">
                        <c:v>2014.2071023584408</c:v>
                      </c:pt>
                      <c:pt idx="181">
                        <c:v>2014.5402000866313</c:v>
                      </c:pt>
                      <c:pt idx="182">
                        <c:v>2015.1196872857308</c:v>
                      </c:pt>
                      <c:pt idx="183">
                        <c:v>2015.7961641530576</c:v>
                      </c:pt>
                      <c:pt idx="184">
                        <c:v>2016.273461424687</c:v>
                      </c:pt>
                      <c:pt idx="185">
                        <c:v>2016.9499382920146</c:v>
                      </c:pt>
                      <c:pt idx="186">
                        <c:v>2017.5294254911137</c:v>
                      </c:pt>
                      <c:pt idx="187">
                        <c:v>2017.8625232193042</c:v>
                      </c:pt>
                      <c:pt idx="188">
                        <c:v>2018.2059023584409</c:v>
                      </c:pt>
                      <c:pt idx="189">
                        <c:v>2018.5390000866314</c:v>
                      </c:pt>
                      <c:pt idx="190">
                        <c:v>2019.1184872857309</c:v>
                      </c:pt>
                      <c:pt idx="191">
                        <c:v>2019.7949641530577</c:v>
                      </c:pt>
                      <c:pt idx="192">
                        <c:v>2023.6407496352708</c:v>
                      </c:pt>
                      <c:pt idx="193">
                        <c:v>2024.1139496352707</c:v>
                      </c:pt>
                      <c:pt idx="194">
                        <c:v>2024.317226502598</c:v>
                      </c:pt>
                      <c:pt idx="195">
                        <c:v>2024.8967137016978</c:v>
                      </c:pt>
                      <c:pt idx="196">
                        <c:v>2025.3699137016979</c:v>
                      </c:pt>
                      <c:pt idx="197">
                        <c:v>2027.4371905690243</c:v>
                      </c:pt>
                      <c:pt idx="198">
                        <c:v>2028.1127496352708</c:v>
                      </c:pt>
                      <c:pt idx="199">
                        <c:v>2028.536626502598</c:v>
                      </c:pt>
                      <c:pt idx="200">
                        <c:v>2029.3687137016977</c:v>
                      </c:pt>
                      <c:pt idx="201">
                        <c:v>2029.1200336768477</c:v>
                      </c:pt>
                      <c:pt idx="202">
                        <c:v>2029.7925905690242</c:v>
                      </c:pt>
                      <c:pt idx="203">
                        <c:v>2029.7965105441742</c:v>
                      </c:pt>
                      <c:pt idx="204">
                        <c:v>2030.375997743274</c:v>
                      </c:pt>
                      <c:pt idx="205">
                        <c:v>2030.7090954714643</c:v>
                      </c:pt>
                      <c:pt idx="206">
                        <c:v>2031.0524746106007</c:v>
                      </c:pt>
                      <c:pt idx="207">
                        <c:v>2031.4754336768476</c:v>
                      </c:pt>
                      <c:pt idx="208">
                        <c:v>2031.3855723387915</c:v>
                      </c:pt>
                      <c:pt idx="209">
                        <c:v>2031.965059537891</c:v>
                      </c:pt>
                      <c:pt idx="210">
                        <c:v>2032.1519105441741</c:v>
                      </c:pt>
                      <c:pt idx="211">
                        <c:v>2032.6892265025981</c:v>
                      </c:pt>
                      <c:pt idx="212">
                        <c:v>2032.7313977432739</c:v>
                      </c:pt>
                      <c:pt idx="213">
                        <c:v>2032.6415364052182</c:v>
                      </c:pt>
                      <c:pt idx="214">
                        <c:v>2033.0644954714642</c:v>
                      </c:pt>
                      <c:pt idx="215">
                        <c:v>2033.4078746106006</c:v>
                      </c:pt>
                      <c:pt idx="216">
                        <c:v>2033.9451905690244</c:v>
                      </c:pt>
                      <c:pt idx="217">
                        <c:v>2033.1522825050854</c:v>
                      </c:pt>
                      <c:pt idx="218">
                        <c:v>2033.7409723387914</c:v>
                      </c:pt>
                      <c:pt idx="219">
                        <c:v>2033.8287593724119</c:v>
                      </c:pt>
                      <c:pt idx="220">
                        <c:v>2034.3204595378909</c:v>
                      </c:pt>
                      <c:pt idx="221">
                        <c:v>2034.4082465715119</c:v>
                      </c:pt>
                      <c:pt idx="222">
                        <c:v>2034.9969364052181</c:v>
                      </c:pt>
                      <c:pt idx="223">
                        <c:v>2035.6280336768477</c:v>
                      </c:pt>
                      <c:pt idx="224">
                        <c:v>2035.0847234388386</c:v>
                      </c:pt>
                      <c:pt idx="225">
                        <c:v>2035.4894825050856</c:v>
                      </c:pt>
                      <c:pt idx="226">
                        <c:v>2036.3045105441743</c:v>
                      </c:pt>
                      <c:pt idx="227">
                        <c:v>2036.1659593724119</c:v>
                      </c:pt>
                      <c:pt idx="228">
                        <c:v>2036.883997743274</c:v>
                      </c:pt>
                      <c:pt idx="229">
                        <c:v>2036.745446571512</c:v>
                      </c:pt>
                      <c:pt idx="230">
                        <c:v>2037.2170954714641</c:v>
                      </c:pt>
                      <c:pt idx="231">
                        <c:v>2037.5604746106007</c:v>
                      </c:pt>
                      <c:pt idx="232">
                        <c:v>2037.4219234388388</c:v>
                      </c:pt>
                      <c:pt idx="233">
                        <c:v>2037.8935723387913</c:v>
                      </c:pt>
                      <c:pt idx="234">
                        <c:v>2038.473059537891</c:v>
                      </c:pt>
                      <c:pt idx="235">
                        <c:v>2039.1495364052182</c:v>
                      </c:pt>
                      <c:pt idx="236">
                        <c:v>2039.4882825050854</c:v>
                      </c:pt>
                      <c:pt idx="237">
                        <c:v>2040.1647593724119</c:v>
                      </c:pt>
                      <c:pt idx="238">
                        <c:v>2040.7442465715119</c:v>
                      </c:pt>
                      <c:pt idx="239">
                        <c:v>2041.4207234388386</c:v>
                      </c:pt>
                      <c:pt idx="240">
                        <c:v>2052.3348547572455</c:v>
                      </c:pt>
                      <c:pt idx="241">
                        <c:v>2053.0113316245724</c:v>
                      </c:pt>
                      <c:pt idx="242">
                        <c:v>2053.5908188236722</c:v>
                      </c:pt>
                      <c:pt idx="243">
                        <c:v>2054.2672956909992</c:v>
                      </c:pt>
                      <c:pt idx="244">
                        <c:v>2054.6902547572454</c:v>
                      </c:pt>
                      <c:pt idx="245">
                        <c:v>2055.3667316245724</c:v>
                      </c:pt>
                      <c:pt idx="246">
                        <c:v>2055.9462188236721</c:v>
                      </c:pt>
                      <c:pt idx="247">
                        <c:v>2056.6226956909991</c:v>
                      </c:pt>
                      <c:pt idx="248">
                        <c:v>2058.0194344449519</c:v>
                      </c:pt>
                      <c:pt idx="249">
                        <c:v>2058.5108344449518</c:v>
                      </c:pt>
                      <c:pt idx="250">
                        <c:v>2058.8428547572457</c:v>
                      </c:pt>
                      <c:pt idx="251">
                        <c:v>2058.6959113122793</c:v>
                      </c:pt>
                      <c:pt idx="252">
                        <c:v>2059.1873113122797</c:v>
                      </c:pt>
                      <c:pt idx="253">
                        <c:v>2059.5193316245727</c:v>
                      </c:pt>
                      <c:pt idx="254">
                        <c:v>2059.2753985113786</c:v>
                      </c:pt>
                      <c:pt idx="255">
                        <c:v>2059.6084962395694</c:v>
                      </c:pt>
                      <c:pt idx="256">
                        <c:v>2059.766798511379</c:v>
                      </c:pt>
                      <c:pt idx="257">
                        <c:v>2060.0988188236724</c:v>
                      </c:pt>
                      <c:pt idx="258">
                        <c:v>2059.9518753787056</c:v>
                      </c:pt>
                      <c:pt idx="259">
                        <c:v>2060.0998962395693</c:v>
                      </c:pt>
                      <c:pt idx="260">
                        <c:v>2060.2849731068964</c:v>
                      </c:pt>
                      <c:pt idx="261">
                        <c:v>2060.4432753787055</c:v>
                      </c:pt>
                      <c:pt idx="262">
                        <c:v>2060.775295690999</c:v>
                      </c:pt>
                      <c:pt idx="263">
                        <c:v>2060.7763731068962</c:v>
                      </c:pt>
                      <c:pt idx="264">
                        <c:v>2060.8644603059956</c:v>
                      </c:pt>
                      <c:pt idx="265">
                        <c:v>2061.3558603059955</c:v>
                      </c:pt>
                      <c:pt idx="266">
                        <c:v>2061.5409371733231</c:v>
                      </c:pt>
                      <c:pt idx="267">
                        <c:v>2062.032337173323</c:v>
                      </c:pt>
                      <c:pt idx="268">
                        <c:v>2062.6634344449521</c:v>
                      </c:pt>
                      <c:pt idx="269">
                        <c:v>2063.3399113122796</c:v>
                      </c:pt>
                      <c:pt idx="270">
                        <c:v>2063.9193985113789</c:v>
                      </c:pt>
                      <c:pt idx="271">
                        <c:v>2064.2524962395692</c:v>
                      </c:pt>
                      <c:pt idx="272">
                        <c:v>2064.5958753787054</c:v>
                      </c:pt>
                      <c:pt idx="273">
                        <c:v>2064.9289731068961</c:v>
                      </c:pt>
                      <c:pt idx="274">
                        <c:v>2065.5084603059954</c:v>
                      </c:pt>
                      <c:pt idx="275">
                        <c:v>2066.1849371733233</c:v>
                      </c:pt>
                      <c:pt idx="276">
                        <c:v>2081.2342555253499</c:v>
                      </c:pt>
                      <c:pt idx="277">
                        <c:v>2081.7256555253502</c:v>
                      </c:pt>
                      <c:pt idx="278">
                        <c:v>2081.9107323926778</c:v>
                      </c:pt>
                      <c:pt idx="279">
                        <c:v>2082.4021323926777</c:v>
                      </c:pt>
                      <c:pt idx="280">
                        <c:v>2082.4902195917766</c:v>
                      </c:pt>
                      <c:pt idx="281">
                        <c:v>2082.9816195917765</c:v>
                      </c:pt>
                      <c:pt idx="282">
                        <c:v>2083.1666964591041</c:v>
                      </c:pt>
                      <c:pt idx="283">
                        <c:v>2083.6580964591039</c:v>
                      </c:pt>
                      <c:pt idx="284">
                        <c:v>2085.8782555253501</c:v>
                      </c:pt>
                      <c:pt idx="285">
                        <c:v>2086.5547323926776</c:v>
                      </c:pt>
                      <c:pt idx="286">
                        <c:v>2087.1342195917764</c:v>
                      </c:pt>
                      <c:pt idx="287">
                        <c:v>2087.8106964591038</c:v>
                      </c:pt>
                      <c:pt idx="288">
                        <c:v>2095.0131364792969</c:v>
                      </c:pt>
                      <c:pt idx="289">
                        <c:v>2095.6896133466239</c:v>
                      </c:pt>
                      <c:pt idx="290">
                        <c:v>2096.2691005457232</c:v>
                      </c:pt>
                      <c:pt idx="291">
                        <c:v>2096.6021982739139</c:v>
                      </c:pt>
                      <c:pt idx="292">
                        <c:v>2096.9455774130515</c:v>
                      </c:pt>
                      <c:pt idx="293">
                        <c:v>2097.3867364792968</c:v>
                      </c:pt>
                      <c:pt idx="294">
                        <c:v>2097.2786751412409</c:v>
                      </c:pt>
                      <c:pt idx="295">
                        <c:v>2097.8581623403397</c:v>
                      </c:pt>
                      <c:pt idx="296">
                        <c:v>2098.0632133466238</c:v>
                      </c:pt>
                      <c:pt idx="297">
                        <c:v>2098.6427005457231</c:v>
                      </c:pt>
                      <c:pt idx="298">
                        <c:v>2098.5346392076672</c:v>
                      </c:pt>
                      <c:pt idx="299">
                        <c:v>2098.9757982739138</c:v>
                      </c:pt>
                      <c:pt idx="300">
                        <c:v>2099.3191774130514</c:v>
                      </c:pt>
                      <c:pt idx="301">
                        <c:v>2099.6522751412408</c:v>
                      </c:pt>
                      <c:pt idx="302">
                        <c:v>2100.2317623403401</c:v>
                      </c:pt>
                      <c:pt idx="303">
                        <c:v>2100.9082392076675</c:v>
                      </c:pt>
                      <c:pt idx="304">
                        <c:v>2101.6931364792968</c:v>
                      </c:pt>
                      <c:pt idx="305">
                        <c:v>2102.3696133466237</c:v>
                      </c:pt>
                      <c:pt idx="306">
                        <c:v>2102.949100545723</c:v>
                      </c:pt>
                      <c:pt idx="307">
                        <c:v>2103.2821982739138</c:v>
                      </c:pt>
                      <c:pt idx="308">
                        <c:v>2103.6255774130514</c:v>
                      </c:pt>
                      <c:pt idx="309">
                        <c:v>2103.9586751412407</c:v>
                      </c:pt>
                      <c:pt idx="310">
                        <c:v>2104.53816234034</c:v>
                      </c:pt>
                      <c:pt idx="311">
                        <c:v>2105.2146392076675</c:v>
                      </c:pt>
                      <c:pt idx="312">
                        <c:v>2118.2279575596954</c:v>
                      </c:pt>
                      <c:pt idx="313">
                        <c:v>2118.9044344270228</c:v>
                      </c:pt>
                      <c:pt idx="314">
                        <c:v>2119.4839216261216</c:v>
                      </c:pt>
                      <c:pt idx="315">
                        <c:v>2119.3228928150111</c:v>
                      </c:pt>
                      <c:pt idx="316">
                        <c:v>2120.1603984934486</c:v>
                      </c:pt>
                      <c:pt idx="317">
                        <c:v>2120.6015575596953</c:v>
                      </c:pt>
                      <c:pt idx="318">
                        <c:v>2121.2780344270227</c:v>
                      </c:pt>
                      <c:pt idx="319">
                        <c:v>2120.9119546096276</c:v>
                      </c:pt>
                      <c:pt idx="320">
                        <c:v>2121.8575216261215</c:v>
                      </c:pt>
                      <c:pt idx="321">
                        <c:v>2121.3851546096275</c:v>
                      </c:pt>
                      <c:pt idx="322">
                        <c:v>2121.8633696823381</c:v>
                      </c:pt>
                      <c:pt idx="323">
                        <c:v>2122.5339984934485</c:v>
                      </c:pt>
                      <c:pt idx="324">
                        <c:v>2122.4428568814369</c:v>
                      </c:pt>
                      <c:pt idx="325">
                        <c:v>2123.1193337487643</c:v>
                      </c:pt>
                      <c:pt idx="326">
                        <c:v>2123.5422928150115</c:v>
                      </c:pt>
                      <c:pt idx="327">
                        <c:v>2123.4524314769551</c:v>
                      </c:pt>
                      <c:pt idx="328">
                        <c:v>2124.0319186760539</c:v>
                      </c:pt>
                      <c:pt idx="329">
                        <c:v>2124.2187696823385</c:v>
                      </c:pt>
                      <c:pt idx="330">
                        <c:v>2124.9079575596957</c:v>
                      </c:pt>
                      <c:pt idx="331">
                        <c:v>2124.7982568814373</c:v>
                      </c:pt>
                      <c:pt idx="332">
                        <c:v>2124.7083955433814</c:v>
                      </c:pt>
                      <c:pt idx="333">
                        <c:v>2125.5844344270226</c:v>
                      </c:pt>
                      <c:pt idx="334">
                        <c:v>2125.3839546096278</c:v>
                      </c:pt>
                      <c:pt idx="335">
                        <c:v>2125.4747337487647</c:v>
                      </c:pt>
                      <c:pt idx="336">
                        <c:v>2126.1639216261215</c:v>
                      </c:pt>
                      <c:pt idx="337">
                        <c:v>2125.807831476955</c:v>
                      </c:pt>
                      <c:pt idx="338">
                        <c:v>2126.8403984934484</c:v>
                      </c:pt>
                      <c:pt idx="339">
                        <c:v>2126.3873186760538</c:v>
                      </c:pt>
                      <c:pt idx="340">
                        <c:v>2127.0637955433813</c:v>
                      </c:pt>
                      <c:pt idx="341">
                        <c:v>2127.6948928150114</c:v>
                      </c:pt>
                      <c:pt idx="342">
                        <c:v>2128.3713696823384</c:v>
                      </c:pt>
                      <c:pt idx="343">
                        <c:v>2128.9508568814372</c:v>
                      </c:pt>
                      <c:pt idx="344">
                        <c:v>2129.6273337487646</c:v>
                      </c:pt>
                      <c:pt idx="345">
                        <c:v>2129.9604314769549</c:v>
                      </c:pt>
                      <c:pt idx="346">
                        <c:v>2130.5399186760542</c:v>
                      </c:pt>
                      <c:pt idx="347">
                        <c:v>2131.2163955433812</c:v>
                      </c:pt>
                      <c:pt idx="348">
                        <c:v>2142.5377138954086</c:v>
                      </c:pt>
                      <c:pt idx="349">
                        <c:v>2143.0109138954085</c:v>
                      </c:pt>
                      <c:pt idx="350">
                        <c:v>2143.2141907627361</c:v>
                      </c:pt>
                      <c:pt idx="351">
                        <c:v>2143.687390762736</c:v>
                      </c:pt>
                      <c:pt idx="352">
                        <c:v>2143.7936779618358</c:v>
                      </c:pt>
                      <c:pt idx="353">
                        <c:v>2144.2668779618357</c:v>
                      </c:pt>
                      <c:pt idx="354">
                        <c:v>2144.4701548291628</c:v>
                      </c:pt>
                      <c:pt idx="355">
                        <c:v>2144.9433548291627</c:v>
                      </c:pt>
                      <c:pt idx="356">
                        <c:v>2147.0097138954088</c:v>
                      </c:pt>
                      <c:pt idx="357">
                        <c:v>2147.6861907627363</c:v>
                      </c:pt>
                      <c:pt idx="358">
                        <c:v>2148.265677961836</c:v>
                      </c:pt>
                      <c:pt idx="359">
                        <c:v>2148.0169979369848</c:v>
                      </c:pt>
                      <c:pt idx="360">
                        <c:v>2148.9421548291625</c:v>
                      </c:pt>
                      <c:pt idx="361">
                        <c:v>2148.6934748043127</c:v>
                      </c:pt>
                      <c:pt idx="362">
                        <c:v>2149.2729620034111</c:v>
                      </c:pt>
                      <c:pt idx="363">
                        <c:v>2149.6060597316027</c:v>
                      </c:pt>
                      <c:pt idx="364">
                        <c:v>2149.949438870739</c:v>
                      </c:pt>
                      <c:pt idx="365">
                        <c:v>2150.3723979369852</c:v>
                      </c:pt>
                      <c:pt idx="366">
                        <c:v>2150.2825365989293</c:v>
                      </c:pt>
                      <c:pt idx="367">
                        <c:v>2150.8620237980281</c:v>
                      </c:pt>
                      <c:pt idx="368">
                        <c:v>2151.0488748043126</c:v>
                      </c:pt>
                      <c:pt idx="369">
                        <c:v>2151.6283620034114</c:v>
                      </c:pt>
                      <c:pt idx="370">
                        <c:v>2151.538500665356</c:v>
                      </c:pt>
                      <c:pt idx="371">
                        <c:v>2151.9614597316026</c:v>
                      </c:pt>
                      <c:pt idx="372">
                        <c:v>2152.3048388707389</c:v>
                      </c:pt>
                      <c:pt idx="373">
                        <c:v>2152.6379365989296</c:v>
                      </c:pt>
                      <c:pt idx="374">
                        <c:v>2153.217423798028</c:v>
                      </c:pt>
                      <c:pt idx="375">
                        <c:v>2153.8939006653563</c:v>
                      </c:pt>
                      <c:pt idx="376">
                        <c:v>2154.5249979369851</c:v>
                      </c:pt>
                      <c:pt idx="377">
                        <c:v>2155.2014748043125</c:v>
                      </c:pt>
                      <c:pt idx="378">
                        <c:v>2155.7809620034113</c:v>
                      </c:pt>
                      <c:pt idx="379">
                        <c:v>2156.1140597316025</c:v>
                      </c:pt>
                      <c:pt idx="380">
                        <c:v>2156.4574388707388</c:v>
                      </c:pt>
                      <c:pt idx="381">
                        <c:v>2156.7905365989295</c:v>
                      </c:pt>
                      <c:pt idx="382">
                        <c:v>2157.3700237980279</c:v>
                      </c:pt>
                      <c:pt idx="383">
                        <c:v>2158.0465006653562</c:v>
                      </c:pt>
                      <c:pt idx="384">
                        <c:v>2171.2318190173837</c:v>
                      </c:pt>
                      <c:pt idx="385">
                        <c:v>2171.982467754447</c:v>
                      </c:pt>
                      <c:pt idx="386">
                        <c:v>2172.5102677544469</c:v>
                      </c:pt>
                      <c:pt idx="387">
                        <c:v>2171.9082958847102</c:v>
                      </c:pt>
                      <c:pt idx="388">
                        <c:v>2172.6589446217736</c:v>
                      </c:pt>
                      <c:pt idx="389">
                        <c:v>2172.48778308381</c:v>
                      </c:pt>
                      <c:pt idx="390">
                        <c:v>2173.1867446217739</c:v>
                      </c:pt>
                      <c:pt idx="391">
                        <c:v>2173.2384318208733</c:v>
                      </c:pt>
                      <c:pt idx="392">
                        <c:v>2173.5715295490627</c:v>
                      </c:pt>
                      <c:pt idx="393">
                        <c:v>2173.7662318208731</c:v>
                      </c:pt>
                      <c:pt idx="394">
                        <c:v>2173.164259951137</c:v>
                      </c:pt>
                      <c:pt idx="395">
                        <c:v>2173.9149086881998</c:v>
                      </c:pt>
                      <c:pt idx="396">
                        <c:v>2174.0993295490625</c:v>
                      </c:pt>
                      <c:pt idx="397">
                        <c:v>2173.5872190173836</c:v>
                      </c:pt>
                      <c:pt idx="398">
                        <c:v>2174.248006416391</c:v>
                      </c:pt>
                      <c:pt idx="399">
                        <c:v>2174.4427086882001</c:v>
                      </c:pt>
                      <c:pt idx="400">
                        <c:v>2174.7758064163909</c:v>
                      </c:pt>
                      <c:pt idx="401">
                        <c:v>2174.8274936154899</c:v>
                      </c:pt>
                      <c:pt idx="402">
                        <c:v>2174.2636958847102</c:v>
                      </c:pt>
                      <c:pt idx="403">
                        <c:v>2175.3552936154902</c:v>
                      </c:pt>
                      <c:pt idx="404">
                        <c:v>2174.8431830838099</c:v>
                      </c:pt>
                      <c:pt idx="405">
                        <c:v>2175.5039704828173</c:v>
                      </c:pt>
                      <c:pt idx="406">
                        <c:v>2176.0317704828171</c:v>
                      </c:pt>
                      <c:pt idx="407">
                        <c:v>2175.5196599511369</c:v>
                      </c:pt>
                      <c:pt idx="408">
                        <c:v>2176.9704677544469</c:v>
                      </c:pt>
                      <c:pt idx="409">
                        <c:v>2177.6469446217739</c:v>
                      </c:pt>
                      <c:pt idx="410">
                        <c:v>2176.9163987050902</c:v>
                      </c:pt>
                      <c:pt idx="411">
                        <c:v>2178.2264318208731</c:v>
                      </c:pt>
                      <c:pt idx="412">
                        <c:v>2177.40779870509</c:v>
                      </c:pt>
                      <c:pt idx="413">
                        <c:v>2177.7398190173835</c:v>
                      </c:pt>
                      <c:pt idx="414">
                        <c:v>2177.5928755724171</c:v>
                      </c:pt>
                      <c:pt idx="415">
                        <c:v>2178.5595295490625</c:v>
                      </c:pt>
                      <c:pt idx="416">
                        <c:v>2178.9029086882001</c:v>
                      </c:pt>
                      <c:pt idx="417">
                        <c:v>2178.0842755724175</c:v>
                      </c:pt>
                      <c:pt idx="418">
                        <c:v>2178.4162958847105</c:v>
                      </c:pt>
                      <c:pt idx="419">
                        <c:v>2178.1723627715164</c:v>
                      </c:pt>
                      <c:pt idx="420">
                        <c:v>2179.2360064163909</c:v>
                      </c:pt>
                      <c:pt idx="421">
                        <c:v>2178.5054604997067</c:v>
                      </c:pt>
                      <c:pt idx="422">
                        <c:v>2178.6637627715163</c:v>
                      </c:pt>
                      <c:pt idx="423">
                        <c:v>2178.9957830838098</c:v>
                      </c:pt>
                      <c:pt idx="424">
                        <c:v>2178.8488396388434</c:v>
                      </c:pt>
                      <c:pt idx="425">
                        <c:v>2179.8154936154901</c:v>
                      </c:pt>
                      <c:pt idx="426">
                        <c:v>2178.9968604997066</c:v>
                      </c:pt>
                      <c:pt idx="427">
                        <c:v>2179.1819373670342</c:v>
                      </c:pt>
                      <c:pt idx="428">
                        <c:v>2179.3402396388437</c:v>
                      </c:pt>
                      <c:pt idx="429">
                        <c:v>2179.6722599511372</c:v>
                      </c:pt>
                      <c:pt idx="430">
                        <c:v>2180.4919704828171</c:v>
                      </c:pt>
                      <c:pt idx="431">
                        <c:v>2179.673337367034</c:v>
                      </c:pt>
                      <c:pt idx="432">
                        <c:v>2179.7614245661334</c:v>
                      </c:pt>
                      <c:pt idx="433">
                        <c:v>2180.2528245661333</c:v>
                      </c:pt>
                      <c:pt idx="434">
                        <c:v>2180.4379014334604</c:v>
                      </c:pt>
                      <c:pt idx="435">
                        <c:v>2180.9293014334603</c:v>
                      </c:pt>
                      <c:pt idx="436">
                        <c:v>2181.5603987050899</c:v>
                      </c:pt>
                      <c:pt idx="437">
                        <c:v>2182.2368755724174</c:v>
                      </c:pt>
                      <c:pt idx="438">
                        <c:v>2182.8163627715162</c:v>
                      </c:pt>
                      <c:pt idx="439">
                        <c:v>2183.1494604997069</c:v>
                      </c:pt>
                      <c:pt idx="440">
                        <c:v>2183.4928396388436</c:v>
                      </c:pt>
                      <c:pt idx="441">
                        <c:v>2183.8259373670339</c:v>
                      </c:pt>
                      <c:pt idx="442">
                        <c:v>2184.4054245661337</c:v>
                      </c:pt>
                      <c:pt idx="443">
                        <c:v>2185.0819014334602</c:v>
                      </c:pt>
                      <c:pt idx="444">
                        <c:v>2195.1972888348446</c:v>
                      </c:pt>
                      <c:pt idx="445">
                        <c:v>2195.7250888348444</c:v>
                      </c:pt>
                      <c:pt idx="446">
                        <c:v>2195.8737657021711</c:v>
                      </c:pt>
                      <c:pt idx="447">
                        <c:v>2196.4015657021714</c:v>
                      </c:pt>
                      <c:pt idx="448">
                        <c:v>2196.4532529012708</c:v>
                      </c:pt>
                      <c:pt idx="449">
                        <c:v>2196.9810529012707</c:v>
                      </c:pt>
                      <c:pt idx="450">
                        <c:v>2197.1297297685983</c:v>
                      </c:pt>
                      <c:pt idx="451">
                        <c:v>2197.6575297685981</c:v>
                      </c:pt>
                      <c:pt idx="452">
                        <c:v>2200.1852888348444</c:v>
                      </c:pt>
                      <c:pt idx="453">
                        <c:v>2200.8617657021714</c:v>
                      </c:pt>
                      <c:pt idx="454">
                        <c:v>2200.1312197854882</c:v>
                      </c:pt>
                      <c:pt idx="455">
                        <c:v>2201.4412529012707</c:v>
                      </c:pt>
                      <c:pt idx="456">
                        <c:v>2200.622619785488</c:v>
                      </c:pt>
                      <c:pt idx="457">
                        <c:v>2200.8076966528147</c:v>
                      </c:pt>
                      <c:pt idx="458">
                        <c:v>2202.1177297685981</c:v>
                      </c:pt>
                      <c:pt idx="459">
                        <c:v>2201.299096652815</c:v>
                      </c:pt>
                      <c:pt idx="460">
                        <c:v>2201.3871838519144</c:v>
                      </c:pt>
                      <c:pt idx="461">
                        <c:v>2201.8785838519143</c:v>
                      </c:pt>
                      <c:pt idx="462">
                        <c:v>2202.0636607192423</c:v>
                      </c:pt>
                      <c:pt idx="463">
                        <c:v>2202.5550607192422</c:v>
                      </c:pt>
                      <c:pt idx="464">
                        <c:v>2204.7752197854879</c:v>
                      </c:pt>
                      <c:pt idx="465">
                        <c:v>2205.4516966528149</c:v>
                      </c:pt>
                      <c:pt idx="466">
                        <c:v>2206.0311838519142</c:v>
                      </c:pt>
                      <c:pt idx="467">
                        <c:v>2206.7076607192421</c:v>
                      </c:pt>
                      <c:pt idx="468">
                        <c:v>2213.9101007394347</c:v>
                      </c:pt>
                      <c:pt idx="469">
                        <c:v>2214.5865776067621</c:v>
                      </c:pt>
                      <c:pt idx="470">
                        <c:v>2215.1660648058614</c:v>
                      </c:pt>
                      <c:pt idx="471">
                        <c:v>2215.4991625340517</c:v>
                      </c:pt>
                      <c:pt idx="472">
                        <c:v>2215.8425416731889</c:v>
                      </c:pt>
                      <c:pt idx="473">
                        <c:v>2216.2837007394346</c:v>
                      </c:pt>
                      <c:pt idx="474">
                        <c:v>2216.1756394013787</c:v>
                      </c:pt>
                      <c:pt idx="475">
                        <c:v>2216.7551266004775</c:v>
                      </c:pt>
                      <c:pt idx="476">
                        <c:v>2216.960177606762</c:v>
                      </c:pt>
                      <c:pt idx="477">
                        <c:v>2217.5396648058613</c:v>
                      </c:pt>
                      <c:pt idx="478">
                        <c:v>2217.4316034678059</c:v>
                      </c:pt>
                      <c:pt idx="479">
                        <c:v>2217.8727625340521</c:v>
                      </c:pt>
                      <c:pt idx="480">
                        <c:v>2218.2161416731888</c:v>
                      </c:pt>
                      <c:pt idx="481">
                        <c:v>2218.5492394013786</c:v>
                      </c:pt>
                      <c:pt idx="482">
                        <c:v>2219.1287266004779</c:v>
                      </c:pt>
                      <c:pt idx="483">
                        <c:v>2219.8052034678058</c:v>
                      </c:pt>
                      <c:pt idx="484">
                        <c:v>2220.5901007394345</c:v>
                      </c:pt>
                      <c:pt idx="485">
                        <c:v>2221.266577606762</c:v>
                      </c:pt>
                      <c:pt idx="486">
                        <c:v>2221.8460648058613</c:v>
                      </c:pt>
                      <c:pt idx="487">
                        <c:v>2222.179162534052</c:v>
                      </c:pt>
                      <c:pt idx="488">
                        <c:v>2222.5225416731887</c:v>
                      </c:pt>
                      <c:pt idx="489">
                        <c:v>2222.8556394013785</c:v>
                      </c:pt>
                      <c:pt idx="490">
                        <c:v>2223.4351266004778</c:v>
                      </c:pt>
                      <c:pt idx="491">
                        <c:v>2224.1116034678057</c:v>
                      </c:pt>
                      <c:pt idx="492">
                        <c:v>2237.1249218198327</c:v>
                      </c:pt>
                      <c:pt idx="493">
                        <c:v>2237.8013986871606</c:v>
                      </c:pt>
                      <c:pt idx="494">
                        <c:v>2238.380885886259</c:v>
                      </c:pt>
                      <c:pt idx="495">
                        <c:v>2239.0573627535869</c:v>
                      </c:pt>
                      <c:pt idx="496">
                        <c:v>2239.4985218198326</c:v>
                      </c:pt>
                      <c:pt idx="497">
                        <c:v>2240.1749986871605</c:v>
                      </c:pt>
                      <c:pt idx="498">
                        <c:v>2240.7544858862589</c:v>
                      </c:pt>
                      <c:pt idx="499">
                        <c:v>2241.4309627535868</c:v>
                      </c:pt>
                      <c:pt idx="500">
                        <c:v>2243.804921819833</c:v>
                      </c:pt>
                      <c:pt idx="501">
                        <c:v>2244.4813986871604</c:v>
                      </c:pt>
                      <c:pt idx="502">
                        <c:v>2245.0608858862593</c:v>
                      </c:pt>
                      <c:pt idx="503">
                        <c:v>2245.7373627535867</c:v>
                      </c:pt>
                      <c:pt idx="504">
                        <c:v>2290.8794320145839</c:v>
                      </c:pt>
                      <c:pt idx="505">
                        <c:v>2291.4072320145842</c:v>
                      </c:pt>
                      <c:pt idx="506">
                        <c:v>2291.5559088819118</c:v>
                      </c:pt>
                      <c:pt idx="507">
                        <c:v>2292.0837088819117</c:v>
                      </c:pt>
                      <c:pt idx="508">
                        <c:v>2292.1353960810111</c:v>
                      </c:pt>
                      <c:pt idx="509">
                        <c:v>2292.4684938092014</c:v>
                      </c:pt>
                      <c:pt idx="510">
                        <c:v>2292.6631960810114</c:v>
                      </c:pt>
                      <c:pt idx="511">
                        <c:v>2292.8118729483376</c:v>
                      </c:pt>
                      <c:pt idx="512">
                        <c:v>2292.9962938092012</c:v>
                      </c:pt>
                      <c:pt idx="513">
                        <c:v>2293.1449706765288</c:v>
                      </c:pt>
                      <c:pt idx="514">
                        <c:v>2293.3396729483375</c:v>
                      </c:pt>
                      <c:pt idx="515">
                        <c:v>2293.6727706765291</c:v>
                      </c:pt>
                      <c:pt idx="516">
                        <c:v>2293.7244578756281</c:v>
                      </c:pt>
                      <c:pt idx="517">
                        <c:v>2294.2522578756279</c:v>
                      </c:pt>
                      <c:pt idx="518">
                        <c:v>2294.4009347429551</c:v>
                      </c:pt>
                      <c:pt idx="519">
                        <c:v>2294.9287347429554</c:v>
                      </c:pt>
                      <c:pt idx="520">
                        <c:v>2295.8674320145842</c:v>
                      </c:pt>
                      <c:pt idx="521">
                        <c:v>2296.5439088819116</c:v>
                      </c:pt>
                      <c:pt idx="522">
                        <c:v>2297.1233960810114</c:v>
                      </c:pt>
                      <c:pt idx="523">
                        <c:v>2297.4564938092012</c:v>
                      </c:pt>
                      <c:pt idx="524">
                        <c:v>2297.7998729483375</c:v>
                      </c:pt>
                      <c:pt idx="525">
                        <c:v>2298.1329706765291</c:v>
                      </c:pt>
                      <c:pt idx="526">
                        <c:v>2298.7124578756279</c:v>
                      </c:pt>
                      <c:pt idx="527">
                        <c:v>2299.3889347429554</c:v>
                      </c:pt>
                      <c:pt idx="528">
                        <c:v>2314.0942530949819</c:v>
                      </c:pt>
                      <c:pt idx="529">
                        <c:v>2314.6220530949822</c:v>
                      </c:pt>
                      <c:pt idx="530">
                        <c:v>2314.7707299623094</c:v>
                      </c:pt>
                      <c:pt idx="531">
                        <c:v>2315.2985299623092</c:v>
                      </c:pt>
                      <c:pt idx="532">
                        <c:v>2315.3502171614091</c:v>
                      </c:pt>
                      <c:pt idx="533">
                        <c:v>2315.8780171614089</c:v>
                      </c:pt>
                      <c:pt idx="534">
                        <c:v>2316.0266940287365</c:v>
                      </c:pt>
                      <c:pt idx="535">
                        <c:v>2316.5544940287364</c:v>
                      </c:pt>
                      <c:pt idx="536">
                        <c:v>2319.0822530949822</c:v>
                      </c:pt>
                      <c:pt idx="537">
                        <c:v>2319.7587299623092</c:v>
                      </c:pt>
                      <c:pt idx="538">
                        <c:v>2320.3382171614089</c:v>
                      </c:pt>
                      <c:pt idx="539">
                        <c:v>2321.0146940287368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1944-40AE-93E3-A4CA35EBDEB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17451.903073999161</c:v>
                      </c:pt>
                      <c:pt idx="1">
                        <c:v>17451.903073999161</c:v>
                      </c:pt>
                      <c:pt idx="2">
                        <c:v>17458.590186046022</c:v>
                      </c:pt>
                      <c:pt idx="3">
                        <c:v>17458.590186046022</c:v>
                      </c:pt>
                      <c:pt idx="4">
                        <c:v>17459.437573546664</c:v>
                      </c:pt>
                      <c:pt idx="5">
                        <c:v>17467.195779792331</c:v>
                      </c:pt>
                      <c:pt idx="6">
                        <c:v>17459.437573546664</c:v>
                      </c:pt>
                      <c:pt idx="7">
                        <c:v>17466.124685593531</c:v>
                      </c:pt>
                      <c:pt idx="8">
                        <c:v>17467.195779792331</c:v>
                      </c:pt>
                      <c:pt idx="9">
                        <c:v>17473.882891839188</c:v>
                      </c:pt>
                      <c:pt idx="10">
                        <c:v>17466.124685593531</c:v>
                      </c:pt>
                      <c:pt idx="11">
                        <c:v>17473.882891839188</c:v>
                      </c:pt>
                      <c:pt idx="12">
                        <c:v>17474.730279339834</c:v>
                      </c:pt>
                      <c:pt idx="13">
                        <c:v>17474.730279339834</c:v>
                      </c:pt>
                      <c:pt idx="14">
                        <c:v>17481.417391386694</c:v>
                      </c:pt>
                      <c:pt idx="15">
                        <c:v>17451.903073999161</c:v>
                      </c:pt>
                      <c:pt idx="16">
                        <c:v>17481.417391386694</c:v>
                      </c:pt>
                      <c:pt idx="17">
                        <c:v>17458.590186046022</c:v>
                      </c:pt>
                      <c:pt idx="18">
                        <c:v>17459.437573546664</c:v>
                      </c:pt>
                      <c:pt idx="19">
                        <c:v>17467.195779792331</c:v>
                      </c:pt>
                      <c:pt idx="20">
                        <c:v>17466.124685593531</c:v>
                      </c:pt>
                      <c:pt idx="21">
                        <c:v>17473.882891839188</c:v>
                      </c:pt>
                      <c:pt idx="22">
                        <c:v>17474.730279339834</c:v>
                      </c:pt>
                      <c:pt idx="23">
                        <c:v>17481.417391386694</c:v>
                      </c:pt>
                      <c:pt idx="24">
                        <c:v>17683.386264168035</c:v>
                      </c:pt>
                      <c:pt idx="25">
                        <c:v>17683.386264168035</c:v>
                      </c:pt>
                      <c:pt idx="26">
                        <c:v>17690.073376214899</c:v>
                      </c:pt>
                      <c:pt idx="27">
                        <c:v>17690.073376214899</c:v>
                      </c:pt>
                      <c:pt idx="28">
                        <c:v>17690.920763715545</c:v>
                      </c:pt>
                      <c:pt idx="29">
                        <c:v>17690.920763715545</c:v>
                      </c:pt>
                      <c:pt idx="30">
                        <c:v>17697.607875762409</c:v>
                      </c:pt>
                      <c:pt idx="31">
                        <c:v>17697.607875762409</c:v>
                      </c:pt>
                      <c:pt idx="32">
                        <c:v>17722.206863541513</c:v>
                      </c:pt>
                      <c:pt idx="33">
                        <c:v>17683.386264168035</c:v>
                      </c:pt>
                      <c:pt idx="34">
                        <c:v>17722.206863541513</c:v>
                      </c:pt>
                      <c:pt idx="35">
                        <c:v>17690.073376214899</c:v>
                      </c:pt>
                      <c:pt idx="36">
                        <c:v>17729.741363089015</c:v>
                      </c:pt>
                      <c:pt idx="37">
                        <c:v>17690.920763715545</c:v>
                      </c:pt>
                      <c:pt idx="38">
                        <c:v>17729.741363089015</c:v>
                      </c:pt>
                      <c:pt idx="39">
                        <c:v>17737.499569334668</c:v>
                      </c:pt>
                      <c:pt idx="40">
                        <c:v>17697.607875762409</c:v>
                      </c:pt>
                      <c:pt idx="41">
                        <c:v>17737.499569334668</c:v>
                      </c:pt>
                      <c:pt idx="42">
                        <c:v>17728.893975588373</c:v>
                      </c:pt>
                      <c:pt idx="43">
                        <c:v>17745.034068882182</c:v>
                      </c:pt>
                      <c:pt idx="44">
                        <c:v>17745.034068882182</c:v>
                      </c:pt>
                      <c:pt idx="45">
                        <c:v>17736.428475135879</c:v>
                      </c:pt>
                      <c:pt idx="46">
                        <c:v>17722.206863541513</c:v>
                      </c:pt>
                      <c:pt idx="47">
                        <c:v>17744.18668138154</c:v>
                      </c:pt>
                      <c:pt idx="48">
                        <c:v>17728.893975588373</c:v>
                      </c:pt>
                      <c:pt idx="49">
                        <c:v>17729.741363089015</c:v>
                      </c:pt>
                      <c:pt idx="50">
                        <c:v>17751.721180929038</c:v>
                      </c:pt>
                      <c:pt idx="51">
                        <c:v>17737.499569334668</c:v>
                      </c:pt>
                      <c:pt idx="52">
                        <c:v>17736.428475135879</c:v>
                      </c:pt>
                      <c:pt idx="53">
                        <c:v>17744.18668138154</c:v>
                      </c:pt>
                      <c:pt idx="54">
                        <c:v>17745.034068882182</c:v>
                      </c:pt>
                      <c:pt idx="55">
                        <c:v>17751.721180929038</c:v>
                      </c:pt>
                      <c:pt idx="56">
                        <c:v>17728.893975588373</c:v>
                      </c:pt>
                      <c:pt idx="57">
                        <c:v>17736.428475135879</c:v>
                      </c:pt>
                      <c:pt idx="58">
                        <c:v>17744.18668138154</c:v>
                      </c:pt>
                      <c:pt idx="59">
                        <c:v>17751.721180929038</c:v>
                      </c:pt>
                      <c:pt idx="60">
                        <c:v>17953.690053710383</c:v>
                      </c:pt>
                      <c:pt idx="61">
                        <c:v>17953.690053710383</c:v>
                      </c:pt>
                      <c:pt idx="62">
                        <c:v>17960.377165757247</c:v>
                      </c:pt>
                      <c:pt idx="63">
                        <c:v>17960.377165757247</c:v>
                      </c:pt>
                      <c:pt idx="64">
                        <c:v>17961.224553257893</c:v>
                      </c:pt>
                      <c:pt idx="65">
                        <c:v>17961.224553257893</c:v>
                      </c:pt>
                      <c:pt idx="66">
                        <c:v>17967.911665304749</c:v>
                      </c:pt>
                      <c:pt idx="67">
                        <c:v>17967.911665304749</c:v>
                      </c:pt>
                      <c:pt idx="68">
                        <c:v>17953.690053710383</c:v>
                      </c:pt>
                      <c:pt idx="69">
                        <c:v>17960.377165757247</c:v>
                      </c:pt>
                      <c:pt idx="70">
                        <c:v>17961.224553257893</c:v>
                      </c:pt>
                      <c:pt idx="71">
                        <c:v>17988.404414596953</c:v>
                      </c:pt>
                      <c:pt idx="72">
                        <c:v>17967.911665304749</c:v>
                      </c:pt>
                      <c:pt idx="73">
                        <c:v>17995.09152664381</c:v>
                      </c:pt>
                      <c:pt idx="74">
                        <c:v>17995.938914144455</c:v>
                      </c:pt>
                      <c:pt idx="75">
                        <c:v>18003.697120390116</c:v>
                      </c:pt>
                      <c:pt idx="76">
                        <c:v>18002.626026191323</c:v>
                      </c:pt>
                      <c:pt idx="77">
                        <c:v>17988.404414596953</c:v>
                      </c:pt>
                      <c:pt idx="78">
                        <c:v>18010.384232436976</c:v>
                      </c:pt>
                      <c:pt idx="79">
                        <c:v>18011.231619937622</c:v>
                      </c:pt>
                      <c:pt idx="80">
                        <c:v>17995.09152664381</c:v>
                      </c:pt>
                      <c:pt idx="81">
                        <c:v>17995.938914144455</c:v>
                      </c:pt>
                      <c:pt idx="82">
                        <c:v>18017.918731984482</c:v>
                      </c:pt>
                      <c:pt idx="83">
                        <c:v>18003.697120390116</c:v>
                      </c:pt>
                      <c:pt idx="84">
                        <c:v>18002.626026191323</c:v>
                      </c:pt>
                      <c:pt idx="85">
                        <c:v>18010.384232436976</c:v>
                      </c:pt>
                      <c:pt idx="86">
                        <c:v>18011.231619937622</c:v>
                      </c:pt>
                      <c:pt idx="87">
                        <c:v>17988.404414596953</c:v>
                      </c:pt>
                      <c:pt idx="88">
                        <c:v>18017.918731984482</c:v>
                      </c:pt>
                      <c:pt idx="89">
                        <c:v>17995.09152664381</c:v>
                      </c:pt>
                      <c:pt idx="90">
                        <c:v>17995.938914144455</c:v>
                      </c:pt>
                      <c:pt idx="91">
                        <c:v>18003.697120390116</c:v>
                      </c:pt>
                      <c:pt idx="92">
                        <c:v>18002.626026191323</c:v>
                      </c:pt>
                      <c:pt idx="93">
                        <c:v>18010.384232436976</c:v>
                      </c:pt>
                      <c:pt idx="94">
                        <c:v>18011.231619937622</c:v>
                      </c:pt>
                      <c:pt idx="95">
                        <c:v>18017.918731984482</c:v>
                      </c:pt>
                      <c:pt idx="96">
                        <c:v>18219.887604765834</c:v>
                      </c:pt>
                      <c:pt idx="97">
                        <c:v>18226.574716812687</c:v>
                      </c:pt>
                      <c:pt idx="98">
                        <c:v>18227.422104313337</c:v>
                      </c:pt>
                      <c:pt idx="99">
                        <c:v>18234.109216360193</c:v>
                      </c:pt>
                      <c:pt idx="100">
                        <c:v>18219.887604765834</c:v>
                      </c:pt>
                      <c:pt idx="101">
                        <c:v>18226.574716812687</c:v>
                      </c:pt>
                      <c:pt idx="102">
                        <c:v>18227.422104313337</c:v>
                      </c:pt>
                      <c:pt idx="103">
                        <c:v>18234.109216360193</c:v>
                      </c:pt>
                      <c:pt idx="104">
                        <c:v>18219.887604765834</c:v>
                      </c:pt>
                      <c:pt idx="105">
                        <c:v>18226.574716812687</c:v>
                      </c:pt>
                      <c:pt idx="106">
                        <c:v>18227.422104313337</c:v>
                      </c:pt>
                      <c:pt idx="107">
                        <c:v>18234.109216360193</c:v>
                      </c:pt>
                      <c:pt idx="108">
                        <c:v>18339.79201582259</c:v>
                      </c:pt>
                      <c:pt idx="109">
                        <c:v>18339.79201582259</c:v>
                      </c:pt>
                      <c:pt idx="110">
                        <c:v>18346.479127869447</c:v>
                      </c:pt>
                      <c:pt idx="111">
                        <c:v>18346.479127869447</c:v>
                      </c:pt>
                      <c:pt idx="112">
                        <c:v>18347.326515370096</c:v>
                      </c:pt>
                      <c:pt idx="113">
                        <c:v>18347.326515370096</c:v>
                      </c:pt>
                      <c:pt idx="114">
                        <c:v>18355.084721615756</c:v>
                      </c:pt>
                      <c:pt idx="115">
                        <c:v>18354.013627416956</c:v>
                      </c:pt>
                      <c:pt idx="116">
                        <c:v>18355.084721615756</c:v>
                      </c:pt>
                      <c:pt idx="117">
                        <c:v>18354.013627416956</c:v>
                      </c:pt>
                      <c:pt idx="118">
                        <c:v>18361.771833662609</c:v>
                      </c:pt>
                      <c:pt idx="119">
                        <c:v>18361.771833662609</c:v>
                      </c:pt>
                      <c:pt idx="120">
                        <c:v>18362.619221163262</c:v>
                      </c:pt>
                      <c:pt idx="121">
                        <c:v>18362.619221163262</c:v>
                      </c:pt>
                      <c:pt idx="122">
                        <c:v>18369.306333210123</c:v>
                      </c:pt>
                      <c:pt idx="123">
                        <c:v>18339.79201582259</c:v>
                      </c:pt>
                      <c:pt idx="124">
                        <c:v>18369.306333210123</c:v>
                      </c:pt>
                      <c:pt idx="125">
                        <c:v>18346.479127869447</c:v>
                      </c:pt>
                      <c:pt idx="126">
                        <c:v>18347.326515370096</c:v>
                      </c:pt>
                      <c:pt idx="127">
                        <c:v>18355.084721615756</c:v>
                      </c:pt>
                      <c:pt idx="128">
                        <c:v>18354.013627416956</c:v>
                      </c:pt>
                      <c:pt idx="129">
                        <c:v>18361.771833662609</c:v>
                      </c:pt>
                      <c:pt idx="130">
                        <c:v>18362.619221163262</c:v>
                      </c:pt>
                      <c:pt idx="131">
                        <c:v>18369.306333210123</c:v>
                      </c:pt>
                      <c:pt idx="132">
                        <c:v>18571.275205991467</c:v>
                      </c:pt>
                      <c:pt idx="133">
                        <c:v>18571.275205991467</c:v>
                      </c:pt>
                      <c:pt idx="134">
                        <c:v>18577.962318038324</c:v>
                      </c:pt>
                      <c:pt idx="135">
                        <c:v>18577.962318038324</c:v>
                      </c:pt>
                      <c:pt idx="136">
                        <c:v>18578.80970553897</c:v>
                      </c:pt>
                      <c:pt idx="137">
                        <c:v>18578.80970553897</c:v>
                      </c:pt>
                      <c:pt idx="138">
                        <c:v>18585.496817585834</c:v>
                      </c:pt>
                      <c:pt idx="139">
                        <c:v>18585.496817585834</c:v>
                      </c:pt>
                      <c:pt idx="140">
                        <c:v>18571.275205991467</c:v>
                      </c:pt>
                      <c:pt idx="141">
                        <c:v>18577.962318038324</c:v>
                      </c:pt>
                      <c:pt idx="142">
                        <c:v>18578.80970553897</c:v>
                      </c:pt>
                      <c:pt idx="143">
                        <c:v>18585.496817585834</c:v>
                      </c:pt>
                      <c:pt idx="144">
                        <c:v>18939.331157339097</c:v>
                      </c:pt>
                      <c:pt idx="145">
                        <c:v>18946.018269385957</c:v>
                      </c:pt>
                      <c:pt idx="146">
                        <c:v>18946.865656886603</c:v>
                      </c:pt>
                      <c:pt idx="147">
                        <c:v>18954.623863132259</c:v>
                      </c:pt>
                      <c:pt idx="148">
                        <c:v>18953.552768933463</c:v>
                      </c:pt>
                      <c:pt idx="149">
                        <c:v>18939.331157339097</c:v>
                      </c:pt>
                      <c:pt idx="150">
                        <c:v>18961.310975179127</c:v>
                      </c:pt>
                      <c:pt idx="151">
                        <c:v>18962.158362679766</c:v>
                      </c:pt>
                      <c:pt idx="152">
                        <c:v>18946.018269385957</c:v>
                      </c:pt>
                      <c:pt idx="153">
                        <c:v>18946.865656886603</c:v>
                      </c:pt>
                      <c:pt idx="154">
                        <c:v>18968.84547472663</c:v>
                      </c:pt>
                      <c:pt idx="155">
                        <c:v>18954.623863132259</c:v>
                      </c:pt>
                      <c:pt idx="156">
                        <c:v>18953.552768933463</c:v>
                      </c:pt>
                      <c:pt idx="157">
                        <c:v>18961.310975179127</c:v>
                      </c:pt>
                      <c:pt idx="158">
                        <c:v>18962.158362679766</c:v>
                      </c:pt>
                      <c:pt idx="159">
                        <c:v>18968.84547472663</c:v>
                      </c:pt>
                      <c:pt idx="160">
                        <c:v>18939.331157339097</c:v>
                      </c:pt>
                      <c:pt idx="161">
                        <c:v>18946.018269385957</c:v>
                      </c:pt>
                      <c:pt idx="162">
                        <c:v>18946.865656886603</c:v>
                      </c:pt>
                      <c:pt idx="163">
                        <c:v>18954.623863132259</c:v>
                      </c:pt>
                      <c:pt idx="164">
                        <c:v>18953.552768933463</c:v>
                      </c:pt>
                      <c:pt idx="165">
                        <c:v>19051.007588548244</c:v>
                      </c:pt>
                      <c:pt idx="166">
                        <c:v>18961.310975179127</c:v>
                      </c:pt>
                      <c:pt idx="167">
                        <c:v>19057.694700595104</c:v>
                      </c:pt>
                      <c:pt idx="168">
                        <c:v>18962.158362679766</c:v>
                      </c:pt>
                      <c:pt idx="169">
                        <c:v>19058.54208809575</c:v>
                      </c:pt>
                      <c:pt idx="170">
                        <c:v>18968.84547472663</c:v>
                      </c:pt>
                      <c:pt idx="171">
                        <c:v>19066.30029434141</c:v>
                      </c:pt>
                      <c:pt idx="172">
                        <c:v>19065.22920014261</c:v>
                      </c:pt>
                      <c:pt idx="173">
                        <c:v>19051.007588548244</c:v>
                      </c:pt>
                      <c:pt idx="174">
                        <c:v>19072.987406388274</c:v>
                      </c:pt>
                      <c:pt idx="175">
                        <c:v>19073.834793888916</c:v>
                      </c:pt>
                      <c:pt idx="176">
                        <c:v>19057.694700595104</c:v>
                      </c:pt>
                      <c:pt idx="177">
                        <c:v>19058.54208809575</c:v>
                      </c:pt>
                      <c:pt idx="178">
                        <c:v>19080.521905935777</c:v>
                      </c:pt>
                      <c:pt idx="179">
                        <c:v>19066.30029434141</c:v>
                      </c:pt>
                      <c:pt idx="180">
                        <c:v>19065.22920014261</c:v>
                      </c:pt>
                      <c:pt idx="181">
                        <c:v>19072.987406388274</c:v>
                      </c:pt>
                      <c:pt idx="182">
                        <c:v>19073.834793888916</c:v>
                      </c:pt>
                      <c:pt idx="183">
                        <c:v>19080.521905935777</c:v>
                      </c:pt>
                      <c:pt idx="184">
                        <c:v>19051.007588548244</c:v>
                      </c:pt>
                      <c:pt idx="185">
                        <c:v>19057.694700595104</c:v>
                      </c:pt>
                      <c:pt idx="186">
                        <c:v>19058.54208809575</c:v>
                      </c:pt>
                      <c:pt idx="187">
                        <c:v>19066.30029434141</c:v>
                      </c:pt>
                      <c:pt idx="188">
                        <c:v>19065.22920014261</c:v>
                      </c:pt>
                      <c:pt idx="189">
                        <c:v>19072.987406388274</c:v>
                      </c:pt>
                      <c:pt idx="190">
                        <c:v>19073.834793888916</c:v>
                      </c:pt>
                      <c:pt idx="191">
                        <c:v>19080.521905935777</c:v>
                      </c:pt>
                      <c:pt idx="192">
                        <c:v>19170.814347507974</c:v>
                      </c:pt>
                      <c:pt idx="193">
                        <c:v>19170.814347507974</c:v>
                      </c:pt>
                      <c:pt idx="194">
                        <c:v>19177.501459554831</c:v>
                      </c:pt>
                      <c:pt idx="195">
                        <c:v>19178.348847055477</c:v>
                      </c:pt>
                      <c:pt idx="196">
                        <c:v>19178.348847055477</c:v>
                      </c:pt>
                      <c:pt idx="197">
                        <c:v>19185.035959102333</c:v>
                      </c:pt>
                      <c:pt idx="198">
                        <c:v>19170.814347507974</c:v>
                      </c:pt>
                      <c:pt idx="199">
                        <c:v>19177.501459554831</c:v>
                      </c:pt>
                      <c:pt idx="200">
                        <c:v>19178.348847055477</c:v>
                      </c:pt>
                      <c:pt idx="201">
                        <c:v>19209.634946881444</c:v>
                      </c:pt>
                      <c:pt idx="202">
                        <c:v>19185.035959102333</c:v>
                      </c:pt>
                      <c:pt idx="203">
                        <c:v>19216.322058928297</c:v>
                      </c:pt>
                      <c:pt idx="204">
                        <c:v>19217.169446428947</c:v>
                      </c:pt>
                      <c:pt idx="205">
                        <c:v>19224.927652674611</c:v>
                      </c:pt>
                      <c:pt idx="206">
                        <c:v>19223.856558475803</c:v>
                      </c:pt>
                      <c:pt idx="207">
                        <c:v>19209.634946881444</c:v>
                      </c:pt>
                      <c:pt idx="208">
                        <c:v>19231.614764721468</c:v>
                      </c:pt>
                      <c:pt idx="209">
                        <c:v>19232.462152222113</c:v>
                      </c:pt>
                      <c:pt idx="210">
                        <c:v>19216.322058928297</c:v>
                      </c:pt>
                      <c:pt idx="211">
                        <c:v>19177.501459554831</c:v>
                      </c:pt>
                      <c:pt idx="212">
                        <c:v>19217.169446428947</c:v>
                      </c:pt>
                      <c:pt idx="213">
                        <c:v>19239.149264268977</c:v>
                      </c:pt>
                      <c:pt idx="214">
                        <c:v>19224.927652674611</c:v>
                      </c:pt>
                      <c:pt idx="215">
                        <c:v>19223.856558475803</c:v>
                      </c:pt>
                      <c:pt idx="216">
                        <c:v>19185.035959102333</c:v>
                      </c:pt>
                      <c:pt idx="217">
                        <c:v>19282.490778717121</c:v>
                      </c:pt>
                      <c:pt idx="218">
                        <c:v>19231.614764721468</c:v>
                      </c:pt>
                      <c:pt idx="219">
                        <c:v>19289.177890763978</c:v>
                      </c:pt>
                      <c:pt idx="220">
                        <c:v>19232.462152222113</c:v>
                      </c:pt>
                      <c:pt idx="221">
                        <c:v>19290.025278264631</c:v>
                      </c:pt>
                      <c:pt idx="222">
                        <c:v>19239.149264268977</c:v>
                      </c:pt>
                      <c:pt idx="223">
                        <c:v>19209.634946881444</c:v>
                      </c:pt>
                      <c:pt idx="224">
                        <c:v>19296.712390311484</c:v>
                      </c:pt>
                      <c:pt idx="225">
                        <c:v>19282.490778717121</c:v>
                      </c:pt>
                      <c:pt idx="226">
                        <c:v>19216.322058928297</c:v>
                      </c:pt>
                      <c:pt idx="227">
                        <c:v>19289.177890763978</c:v>
                      </c:pt>
                      <c:pt idx="228">
                        <c:v>19217.169446428947</c:v>
                      </c:pt>
                      <c:pt idx="229">
                        <c:v>19290.025278264631</c:v>
                      </c:pt>
                      <c:pt idx="230">
                        <c:v>19224.927652674611</c:v>
                      </c:pt>
                      <c:pt idx="231">
                        <c:v>19223.856558475803</c:v>
                      </c:pt>
                      <c:pt idx="232">
                        <c:v>19296.712390311484</c:v>
                      </c:pt>
                      <c:pt idx="233">
                        <c:v>19231.614764721468</c:v>
                      </c:pt>
                      <c:pt idx="234">
                        <c:v>19232.462152222113</c:v>
                      </c:pt>
                      <c:pt idx="235">
                        <c:v>19239.149264268977</c:v>
                      </c:pt>
                      <c:pt idx="236">
                        <c:v>19282.490778717121</c:v>
                      </c:pt>
                      <c:pt idx="237">
                        <c:v>19289.177890763978</c:v>
                      </c:pt>
                      <c:pt idx="238">
                        <c:v>19290.025278264631</c:v>
                      </c:pt>
                      <c:pt idx="239">
                        <c:v>19296.712390311484</c:v>
                      </c:pt>
                      <c:pt idx="240">
                        <c:v>19441.118137050322</c:v>
                      </c:pt>
                      <c:pt idx="241">
                        <c:v>19447.805249097179</c:v>
                      </c:pt>
                      <c:pt idx="242">
                        <c:v>19448.652636597828</c:v>
                      </c:pt>
                      <c:pt idx="243">
                        <c:v>19455.339748644681</c:v>
                      </c:pt>
                      <c:pt idx="244">
                        <c:v>19441.118137050322</c:v>
                      </c:pt>
                      <c:pt idx="245">
                        <c:v>19447.805249097179</c:v>
                      </c:pt>
                      <c:pt idx="246">
                        <c:v>19448.652636597828</c:v>
                      </c:pt>
                      <c:pt idx="247">
                        <c:v>19455.339748644681</c:v>
                      </c:pt>
                      <c:pt idx="248">
                        <c:v>19475.832497936884</c:v>
                      </c:pt>
                      <c:pt idx="249">
                        <c:v>19475.832497936884</c:v>
                      </c:pt>
                      <c:pt idx="250">
                        <c:v>19441.118137050322</c:v>
                      </c:pt>
                      <c:pt idx="251">
                        <c:v>19482.519609983745</c:v>
                      </c:pt>
                      <c:pt idx="252">
                        <c:v>19482.519609983745</c:v>
                      </c:pt>
                      <c:pt idx="253">
                        <c:v>19447.805249097179</c:v>
                      </c:pt>
                      <c:pt idx="254">
                        <c:v>19483.366997484398</c:v>
                      </c:pt>
                      <c:pt idx="255">
                        <c:v>19491.125203730055</c:v>
                      </c:pt>
                      <c:pt idx="256">
                        <c:v>19483.366997484398</c:v>
                      </c:pt>
                      <c:pt idx="257">
                        <c:v>19448.652636597828</c:v>
                      </c:pt>
                      <c:pt idx="258">
                        <c:v>19490.054109531251</c:v>
                      </c:pt>
                      <c:pt idx="259">
                        <c:v>19491.125203730055</c:v>
                      </c:pt>
                      <c:pt idx="260">
                        <c:v>19497.812315776911</c:v>
                      </c:pt>
                      <c:pt idx="261">
                        <c:v>19490.054109531251</c:v>
                      </c:pt>
                      <c:pt idx="262">
                        <c:v>19455.339748644681</c:v>
                      </c:pt>
                      <c:pt idx="263">
                        <c:v>19497.812315776911</c:v>
                      </c:pt>
                      <c:pt idx="264">
                        <c:v>19498.659703277553</c:v>
                      </c:pt>
                      <c:pt idx="265">
                        <c:v>19498.659703277553</c:v>
                      </c:pt>
                      <c:pt idx="266">
                        <c:v>19505.346815324425</c:v>
                      </c:pt>
                      <c:pt idx="267">
                        <c:v>19505.346815324425</c:v>
                      </c:pt>
                      <c:pt idx="268">
                        <c:v>19475.832497936884</c:v>
                      </c:pt>
                      <c:pt idx="269">
                        <c:v>19482.519609983745</c:v>
                      </c:pt>
                      <c:pt idx="270">
                        <c:v>19483.366997484398</c:v>
                      </c:pt>
                      <c:pt idx="271">
                        <c:v>19491.125203730055</c:v>
                      </c:pt>
                      <c:pt idx="272">
                        <c:v>19490.054109531251</c:v>
                      </c:pt>
                      <c:pt idx="273">
                        <c:v>19497.812315776911</c:v>
                      </c:pt>
                      <c:pt idx="274">
                        <c:v>19498.659703277553</c:v>
                      </c:pt>
                      <c:pt idx="275">
                        <c:v>19505.346815324425</c:v>
                      </c:pt>
                      <c:pt idx="276">
                        <c:v>19707.315688105766</c:v>
                      </c:pt>
                      <c:pt idx="277">
                        <c:v>19707.315688105766</c:v>
                      </c:pt>
                      <c:pt idx="278">
                        <c:v>19714.002800152626</c:v>
                      </c:pt>
                      <c:pt idx="279">
                        <c:v>19714.002800152626</c:v>
                      </c:pt>
                      <c:pt idx="280">
                        <c:v>19714.850187653265</c:v>
                      </c:pt>
                      <c:pt idx="281">
                        <c:v>19714.850187653265</c:v>
                      </c:pt>
                      <c:pt idx="282">
                        <c:v>19721.537299700132</c:v>
                      </c:pt>
                      <c:pt idx="283">
                        <c:v>19721.537299700132</c:v>
                      </c:pt>
                      <c:pt idx="284">
                        <c:v>19707.315688105766</c:v>
                      </c:pt>
                      <c:pt idx="285">
                        <c:v>19714.002800152626</c:v>
                      </c:pt>
                      <c:pt idx="286">
                        <c:v>19714.850187653265</c:v>
                      </c:pt>
                      <c:pt idx="287">
                        <c:v>19721.537299700132</c:v>
                      </c:pt>
                      <c:pt idx="288">
                        <c:v>19827.220099162521</c:v>
                      </c:pt>
                      <c:pt idx="289">
                        <c:v>19833.907211209382</c:v>
                      </c:pt>
                      <c:pt idx="290">
                        <c:v>19834.754598710027</c:v>
                      </c:pt>
                      <c:pt idx="291">
                        <c:v>19842.512804955684</c:v>
                      </c:pt>
                      <c:pt idx="292">
                        <c:v>19841.441710756895</c:v>
                      </c:pt>
                      <c:pt idx="293">
                        <c:v>19827.220099162521</c:v>
                      </c:pt>
                      <c:pt idx="294">
                        <c:v>19849.199917002552</c:v>
                      </c:pt>
                      <c:pt idx="295">
                        <c:v>19850.04730450319</c:v>
                      </c:pt>
                      <c:pt idx="296">
                        <c:v>19833.907211209382</c:v>
                      </c:pt>
                      <c:pt idx="297">
                        <c:v>19834.754598710027</c:v>
                      </c:pt>
                      <c:pt idx="298">
                        <c:v>19856.734416550054</c:v>
                      </c:pt>
                      <c:pt idx="299">
                        <c:v>19842.512804955684</c:v>
                      </c:pt>
                      <c:pt idx="300">
                        <c:v>19841.441710756895</c:v>
                      </c:pt>
                      <c:pt idx="301">
                        <c:v>19849.199917002552</c:v>
                      </c:pt>
                      <c:pt idx="302">
                        <c:v>19850.04730450319</c:v>
                      </c:pt>
                      <c:pt idx="303">
                        <c:v>19856.734416550054</c:v>
                      </c:pt>
                      <c:pt idx="304">
                        <c:v>19827.220099162521</c:v>
                      </c:pt>
                      <c:pt idx="305">
                        <c:v>19833.907211209382</c:v>
                      </c:pt>
                      <c:pt idx="306">
                        <c:v>19834.754598710027</c:v>
                      </c:pt>
                      <c:pt idx="307">
                        <c:v>19842.512804955684</c:v>
                      </c:pt>
                      <c:pt idx="308">
                        <c:v>19841.441710756895</c:v>
                      </c:pt>
                      <c:pt idx="309">
                        <c:v>19849.199917002552</c:v>
                      </c:pt>
                      <c:pt idx="310">
                        <c:v>19850.04730450319</c:v>
                      </c:pt>
                      <c:pt idx="311">
                        <c:v>19856.734416550054</c:v>
                      </c:pt>
                      <c:pt idx="312">
                        <c:v>20058.703289331403</c:v>
                      </c:pt>
                      <c:pt idx="313">
                        <c:v>20065.390401378263</c:v>
                      </c:pt>
                      <c:pt idx="314">
                        <c:v>20066.237788878909</c:v>
                      </c:pt>
                      <c:pt idx="315">
                        <c:v>20123.127311806475</c:v>
                      </c:pt>
                      <c:pt idx="316">
                        <c:v>20072.924900925762</c:v>
                      </c:pt>
                      <c:pt idx="317">
                        <c:v>20058.703289331403</c:v>
                      </c:pt>
                      <c:pt idx="318">
                        <c:v>20065.390401378263</c:v>
                      </c:pt>
                      <c:pt idx="319">
                        <c:v>20138.420017599638</c:v>
                      </c:pt>
                      <c:pt idx="320">
                        <c:v>20066.237788878909</c:v>
                      </c:pt>
                      <c:pt idx="321">
                        <c:v>20138.420017599638</c:v>
                      </c:pt>
                      <c:pt idx="322">
                        <c:v>20129.814423853331</c:v>
                      </c:pt>
                      <c:pt idx="323">
                        <c:v>20072.924900925762</c:v>
                      </c:pt>
                      <c:pt idx="324">
                        <c:v>20130.661811353977</c:v>
                      </c:pt>
                      <c:pt idx="325">
                        <c:v>20137.348923400834</c:v>
                      </c:pt>
                      <c:pt idx="326">
                        <c:v>20123.127311806475</c:v>
                      </c:pt>
                      <c:pt idx="327">
                        <c:v>20145.107129646498</c:v>
                      </c:pt>
                      <c:pt idx="328">
                        <c:v>20145.954517147136</c:v>
                      </c:pt>
                      <c:pt idx="329">
                        <c:v>20129.814423853331</c:v>
                      </c:pt>
                      <c:pt idx="330">
                        <c:v>20058.703289331403</c:v>
                      </c:pt>
                      <c:pt idx="331">
                        <c:v>20130.661811353977</c:v>
                      </c:pt>
                      <c:pt idx="332">
                        <c:v>20152.641629194004</c:v>
                      </c:pt>
                      <c:pt idx="333">
                        <c:v>20065.390401378263</c:v>
                      </c:pt>
                      <c:pt idx="334">
                        <c:v>20138.420017599638</c:v>
                      </c:pt>
                      <c:pt idx="335">
                        <c:v>20137.348923400834</c:v>
                      </c:pt>
                      <c:pt idx="336">
                        <c:v>20066.237788878909</c:v>
                      </c:pt>
                      <c:pt idx="337">
                        <c:v>20145.107129646498</c:v>
                      </c:pt>
                      <c:pt idx="338">
                        <c:v>20072.924900925762</c:v>
                      </c:pt>
                      <c:pt idx="339">
                        <c:v>20145.954517147136</c:v>
                      </c:pt>
                      <c:pt idx="340">
                        <c:v>20152.641629194004</c:v>
                      </c:pt>
                      <c:pt idx="341">
                        <c:v>20123.127311806475</c:v>
                      </c:pt>
                      <c:pt idx="342">
                        <c:v>20129.814423853331</c:v>
                      </c:pt>
                      <c:pt idx="343">
                        <c:v>20130.661811353977</c:v>
                      </c:pt>
                      <c:pt idx="344">
                        <c:v>20137.348923400834</c:v>
                      </c:pt>
                      <c:pt idx="345">
                        <c:v>20145.107129646498</c:v>
                      </c:pt>
                      <c:pt idx="346">
                        <c:v>20145.954517147136</c:v>
                      </c:pt>
                      <c:pt idx="347">
                        <c:v>20152.641629194004</c:v>
                      </c:pt>
                      <c:pt idx="348">
                        <c:v>20354.610501975345</c:v>
                      </c:pt>
                      <c:pt idx="349">
                        <c:v>20354.610501975345</c:v>
                      </c:pt>
                      <c:pt idx="350">
                        <c:v>20361.297614022205</c:v>
                      </c:pt>
                      <c:pt idx="351">
                        <c:v>20361.297614022205</c:v>
                      </c:pt>
                      <c:pt idx="352">
                        <c:v>20362.145001522855</c:v>
                      </c:pt>
                      <c:pt idx="353">
                        <c:v>20362.145001522855</c:v>
                      </c:pt>
                      <c:pt idx="354">
                        <c:v>20368.832113569715</c:v>
                      </c:pt>
                      <c:pt idx="355">
                        <c:v>20368.832113569715</c:v>
                      </c:pt>
                      <c:pt idx="356">
                        <c:v>20354.610501975345</c:v>
                      </c:pt>
                      <c:pt idx="357">
                        <c:v>20361.297614022205</c:v>
                      </c:pt>
                      <c:pt idx="358">
                        <c:v>20362.145001522855</c:v>
                      </c:pt>
                      <c:pt idx="359">
                        <c:v>20393.431101348819</c:v>
                      </c:pt>
                      <c:pt idx="360">
                        <c:v>20368.832113569715</c:v>
                      </c:pt>
                      <c:pt idx="361">
                        <c:v>20400.118213395679</c:v>
                      </c:pt>
                      <c:pt idx="362">
                        <c:v>20400.965600896314</c:v>
                      </c:pt>
                      <c:pt idx="363">
                        <c:v>20408.723807141985</c:v>
                      </c:pt>
                      <c:pt idx="364">
                        <c:v>20407.652712943182</c:v>
                      </c:pt>
                      <c:pt idx="365">
                        <c:v>20393.431101348819</c:v>
                      </c:pt>
                      <c:pt idx="366">
                        <c:v>20415.410919188842</c:v>
                      </c:pt>
                      <c:pt idx="367">
                        <c:v>20416.258306689484</c:v>
                      </c:pt>
                      <c:pt idx="368">
                        <c:v>20400.118213395679</c:v>
                      </c:pt>
                      <c:pt idx="369">
                        <c:v>20400.965600896314</c:v>
                      </c:pt>
                      <c:pt idx="370">
                        <c:v>20422.945418736352</c:v>
                      </c:pt>
                      <c:pt idx="371">
                        <c:v>20408.723807141985</c:v>
                      </c:pt>
                      <c:pt idx="372">
                        <c:v>20407.652712943182</c:v>
                      </c:pt>
                      <c:pt idx="373">
                        <c:v>20415.410919188842</c:v>
                      </c:pt>
                      <c:pt idx="374">
                        <c:v>20416.258306689484</c:v>
                      </c:pt>
                      <c:pt idx="375">
                        <c:v>20422.945418736352</c:v>
                      </c:pt>
                      <c:pt idx="376">
                        <c:v>20393.431101348819</c:v>
                      </c:pt>
                      <c:pt idx="377">
                        <c:v>20400.118213395679</c:v>
                      </c:pt>
                      <c:pt idx="378">
                        <c:v>20400.965600896314</c:v>
                      </c:pt>
                      <c:pt idx="379">
                        <c:v>20408.723807141985</c:v>
                      </c:pt>
                      <c:pt idx="380">
                        <c:v>20407.652712943182</c:v>
                      </c:pt>
                      <c:pt idx="381">
                        <c:v>20415.410919188842</c:v>
                      </c:pt>
                      <c:pt idx="382">
                        <c:v>20416.258306689484</c:v>
                      </c:pt>
                      <c:pt idx="383">
                        <c:v>20422.945418736352</c:v>
                      </c:pt>
                      <c:pt idx="384">
                        <c:v>20624.914291517693</c:v>
                      </c:pt>
                      <c:pt idx="385">
                        <c:v>20538.435671888179</c:v>
                      </c:pt>
                      <c:pt idx="386">
                        <c:v>20538.435671888179</c:v>
                      </c:pt>
                      <c:pt idx="387">
                        <c:v>20631.601403564549</c:v>
                      </c:pt>
                      <c:pt idx="388">
                        <c:v>20545.122783935043</c:v>
                      </c:pt>
                      <c:pt idx="389">
                        <c:v>20632.448791065199</c:v>
                      </c:pt>
                      <c:pt idx="390">
                        <c:v>20545.122783935043</c:v>
                      </c:pt>
                      <c:pt idx="391">
                        <c:v>20545.970171435689</c:v>
                      </c:pt>
                      <c:pt idx="392">
                        <c:v>20553.728377681342</c:v>
                      </c:pt>
                      <c:pt idx="393">
                        <c:v>20545.970171435689</c:v>
                      </c:pt>
                      <c:pt idx="394">
                        <c:v>20639.135903112063</c:v>
                      </c:pt>
                      <c:pt idx="395">
                        <c:v>20552.657283482546</c:v>
                      </c:pt>
                      <c:pt idx="396">
                        <c:v>20553.728377681342</c:v>
                      </c:pt>
                      <c:pt idx="397">
                        <c:v>20624.914291517693</c:v>
                      </c:pt>
                      <c:pt idx="398">
                        <c:v>20560.415489728206</c:v>
                      </c:pt>
                      <c:pt idx="399">
                        <c:v>20552.657283482546</c:v>
                      </c:pt>
                      <c:pt idx="400">
                        <c:v>20560.415489728206</c:v>
                      </c:pt>
                      <c:pt idx="401">
                        <c:v>20561.262877228848</c:v>
                      </c:pt>
                      <c:pt idx="402">
                        <c:v>20631.601403564549</c:v>
                      </c:pt>
                      <c:pt idx="403">
                        <c:v>20561.262877228848</c:v>
                      </c:pt>
                      <c:pt idx="404">
                        <c:v>20632.448791065199</c:v>
                      </c:pt>
                      <c:pt idx="405">
                        <c:v>20567.949989275712</c:v>
                      </c:pt>
                      <c:pt idx="406">
                        <c:v>20567.949989275712</c:v>
                      </c:pt>
                      <c:pt idx="407">
                        <c:v>20639.135903112063</c:v>
                      </c:pt>
                      <c:pt idx="408">
                        <c:v>20538.435671888179</c:v>
                      </c:pt>
                      <c:pt idx="409">
                        <c:v>20545.122783935043</c:v>
                      </c:pt>
                      <c:pt idx="410">
                        <c:v>20659.628652404259</c:v>
                      </c:pt>
                      <c:pt idx="411">
                        <c:v>20545.970171435689</c:v>
                      </c:pt>
                      <c:pt idx="412">
                        <c:v>20659.628652404259</c:v>
                      </c:pt>
                      <c:pt idx="413">
                        <c:v>20624.914291517693</c:v>
                      </c:pt>
                      <c:pt idx="414">
                        <c:v>20666.315764451119</c:v>
                      </c:pt>
                      <c:pt idx="415">
                        <c:v>20553.728377681342</c:v>
                      </c:pt>
                      <c:pt idx="416">
                        <c:v>20552.657283482546</c:v>
                      </c:pt>
                      <c:pt idx="417">
                        <c:v>20666.315764451119</c:v>
                      </c:pt>
                      <c:pt idx="418">
                        <c:v>20631.601403564549</c:v>
                      </c:pt>
                      <c:pt idx="419">
                        <c:v>20667.163151951761</c:v>
                      </c:pt>
                      <c:pt idx="420">
                        <c:v>20560.415489728206</c:v>
                      </c:pt>
                      <c:pt idx="421">
                        <c:v>20674.921358197425</c:v>
                      </c:pt>
                      <c:pt idx="422">
                        <c:v>20667.163151951761</c:v>
                      </c:pt>
                      <c:pt idx="423">
                        <c:v>20632.448791065199</c:v>
                      </c:pt>
                      <c:pt idx="424">
                        <c:v>20673.850263998625</c:v>
                      </c:pt>
                      <c:pt idx="425">
                        <c:v>20561.262877228848</c:v>
                      </c:pt>
                      <c:pt idx="426">
                        <c:v>20674.921358197425</c:v>
                      </c:pt>
                      <c:pt idx="427">
                        <c:v>20681.608470244282</c:v>
                      </c:pt>
                      <c:pt idx="428">
                        <c:v>20673.850263998625</c:v>
                      </c:pt>
                      <c:pt idx="429">
                        <c:v>20639.135903112063</c:v>
                      </c:pt>
                      <c:pt idx="430">
                        <c:v>20567.949989275712</c:v>
                      </c:pt>
                      <c:pt idx="431">
                        <c:v>20681.608470244282</c:v>
                      </c:pt>
                      <c:pt idx="432">
                        <c:v>20682.455857744928</c:v>
                      </c:pt>
                      <c:pt idx="433">
                        <c:v>20682.455857744928</c:v>
                      </c:pt>
                      <c:pt idx="434">
                        <c:v>20689.142969791792</c:v>
                      </c:pt>
                      <c:pt idx="435">
                        <c:v>20689.142969791792</c:v>
                      </c:pt>
                      <c:pt idx="436">
                        <c:v>20659.628652404259</c:v>
                      </c:pt>
                      <c:pt idx="437">
                        <c:v>20666.315764451119</c:v>
                      </c:pt>
                      <c:pt idx="438">
                        <c:v>20667.163151951761</c:v>
                      </c:pt>
                      <c:pt idx="439">
                        <c:v>20674.921358197425</c:v>
                      </c:pt>
                      <c:pt idx="440">
                        <c:v>20673.850263998625</c:v>
                      </c:pt>
                      <c:pt idx="441">
                        <c:v>20681.608470244282</c:v>
                      </c:pt>
                      <c:pt idx="442">
                        <c:v>20682.455857744928</c:v>
                      </c:pt>
                      <c:pt idx="443">
                        <c:v>20689.142969791792</c:v>
                      </c:pt>
                      <c:pt idx="444">
                        <c:v>20769.918862057057</c:v>
                      </c:pt>
                      <c:pt idx="445">
                        <c:v>20769.918862057057</c:v>
                      </c:pt>
                      <c:pt idx="446">
                        <c:v>20776.605974103913</c:v>
                      </c:pt>
                      <c:pt idx="447">
                        <c:v>20776.605974103913</c:v>
                      </c:pt>
                      <c:pt idx="448">
                        <c:v>20777.453361604556</c:v>
                      </c:pt>
                      <c:pt idx="449">
                        <c:v>20777.453361604556</c:v>
                      </c:pt>
                      <c:pt idx="450">
                        <c:v>20784.140473651423</c:v>
                      </c:pt>
                      <c:pt idx="451">
                        <c:v>20784.140473651423</c:v>
                      </c:pt>
                      <c:pt idx="452">
                        <c:v>20769.918862057057</c:v>
                      </c:pt>
                      <c:pt idx="453">
                        <c:v>20776.605974103913</c:v>
                      </c:pt>
                      <c:pt idx="454">
                        <c:v>20891.111842573137</c:v>
                      </c:pt>
                      <c:pt idx="455">
                        <c:v>20777.453361604556</c:v>
                      </c:pt>
                      <c:pt idx="456">
                        <c:v>20891.111842573137</c:v>
                      </c:pt>
                      <c:pt idx="457">
                        <c:v>20897.798954619993</c:v>
                      </c:pt>
                      <c:pt idx="458">
                        <c:v>20784.140473651423</c:v>
                      </c:pt>
                      <c:pt idx="459">
                        <c:v>20897.798954619993</c:v>
                      </c:pt>
                      <c:pt idx="460">
                        <c:v>20898.646342120643</c:v>
                      </c:pt>
                      <c:pt idx="461">
                        <c:v>20898.646342120643</c:v>
                      </c:pt>
                      <c:pt idx="462">
                        <c:v>20905.333454167507</c:v>
                      </c:pt>
                      <c:pt idx="463">
                        <c:v>20905.333454167507</c:v>
                      </c:pt>
                      <c:pt idx="464">
                        <c:v>20891.111842573137</c:v>
                      </c:pt>
                      <c:pt idx="465">
                        <c:v>20897.798954619993</c:v>
                      </c:pt>
                      <c:pt idx="466">
                        <c:v>20898.646342120643</c:v>
                      </c:pt>
                      <c:pt idx="467">
                        <c:v>20905.333454167507</c:v>
                      </c:pt>
                      <c:pt idx="468">
                        <c:v>21011.016253629892</c:v>
                      </c:pt>
                      <c:pt idx="469">
                        <c:v>21017.70336567676</c:v>
                      </c:pt>
                      <c:pt idx="470">
                        <c:v>21018.550753177402</c:v>
                      </c:pt>
                      <c:pt idx="471">
                        <c:v>21026.308959423066</c:v>
                      </c:pt>
                      <c:pt idx="472">
                        <c:v>21025.237865224266</c:v>
                      </c:pt>
                      <c:pt idx="473">
                        <c:v>21011.016253629892</c:v>
                      </c:pt>
                      <c:pt idx="474">
                        <c:v>21032.996071469923</c:v>
                      </c:pt>
                      <c:pt idx="475">
                        <c:v>21033.843458970565</c:v>
                      </c:pt>
                      <c:pt idx="476">
                        <c:v>21017.70336567676</c:v>
                      </c:pt>
                      <c:pt idx="477">
                        <c:v>21018.550753177402</c:v>
                      </c:pt>
                      <c:pt idx="478">
                        <c:v>21040.530571017429</c:v>
                      </c:pt>
                      <c:pt idx="479">
                        <c:v>21026.308959423066</c:v>
                      </c:pt>
                      <c:pt idx="480">
                        <c:v>21025.237865224266</c:v>
                      </c:pt>
                      <c:pt idx="481">
                        <c:v>21032.996071469923</c:v>
                      </c:pt>
                      <c:pt idx="482">
                        <c:v>21033.843458970565</c:v>
                      </c:pt>
                      <c:pt idx="483">
                        <c:v>21040.530571017429</c:v>
                      </c:pt>
                      <c:pt idx="484">
                        <c:v>21011.016253629892</c:v>
                      </c:pt>
                      <c:pt idx="485">
                        <c:v>21017.70336567676</c:v>
                      </c:pt>
                      <c:pt idx="486">
                        <c:v>21018.550753177402</c:v>
                      </c:pt>
                      <c:pt idx="487">
                        <c:v>21026.308959423066</c:v>
                      </c:pt>
                      <c:pt idx="488">
                        <c:v>21025.237865224266</c:v>
                      </c:pt>
                      <c:pt idx="489">
                        <c:v>21032.996071469923</c:v>
                      </c:pt>
                      <c:pt idx="490">
                        <c:v>21033.843458970565</c:v>
                      </c:pt>
                      <c:pt idx="491">
                        <c:v>21040.530571017429</c:v>
                      </c:pt>
                      <c:pt idx="492">
                        <c:v>21242.499443798773</c:v>
                      </c:pt>
                      <c:pt idx="493">
                        <c:v>21249.186555845634</c:v>
                      </c:pt>
                      <c:pt idx="494">
                        <c:v>21250.033943346276</c:v>
                      </c:pt>
                      <c:pt idx="495">
                        <c:v>21256.72105539314</c:v>
                      </c:pt>
                      <c:pt idx="496">
                        <c:v>21242.499443798773</c:v>
                      </c:pt>
                      <c:pt idx="497">
                        <c:v>21249.186555845634</c:v>
                      </c:pt>
                      <c:pt idx="498">
                        <c:v>21250.033943346276</c:v>
                      </c:pt>
                      <c:pt idx="499">
                        <c:v>21256.72105539314</c:v>
                      </c:pt>
                      <c:pt idx="500">
                        <c:v>21242.499443798773</c:v>
                      </c:pt>
                      <c:pt idx="501">
                        <c:v>21249.186555845634</c:v>
                      </c:pt>
                      <c:pt idx="502">
                        <c:v>21250.033943346276</c:v>
                      </c:pt>
                      <c:pt idx="503">
                        <c:v>21256.72105539314</c:v>
                      </c:pt>
                      <c:pt idx="504">
                        <c:v>21722.231826355553</c:v>
                      </c:pt>
                      <c:pt idx="505">
                        <c:v>21722.231826355553</c:v>
                      </c:pt>
                      <c:pt idx="506">
                        <c:v>21728.918938402414</c:v>
                      </c:pt>
                      <c:pt idx="507">
                        <c:v>21728.918938402414</c:v>
                      </c:pt>
                      <c:pt idx="508">
                        <c:v>21729.766325903063</c:v>
                      </c:pt>
                      <c:pt idx="509">
                        <c:v>21737.52453214872</c:v>
                      </c:pt>
                      <c:pt idx="510">
                        <c:v>21729.766325903063</c:v>
                      </c:pt>
                      <c:pt idx="511">
                        <c:v>21736.453437949916</c:v>
                      </c:pt>
                      <c:pt idx="512">
                        <c:v>21737.52453214872</c:v>
                      </c:pt>
                      <c:pt idx="513">
                        <c:v>21744.211644195588</c:v>
                      </c:pt>
                      <c:pt idx="514">
                        <c:v>21736.453437949916</c:v>
                      </c:pt>
                      <c:pt idx="515">
                        <c:v>21744.211644195588</c:v>
                      </c:pt>
                      <c:pt idx="516">
                        <c:v>21745.059031696226</c:v>
                      </c:pt>
                      <c:pt idx="517">
                        <c:v>21745.059031696226</c:v>
                      </c:pt>
                      <c:pt idx="518">
                        <c:v>21751.74614374309</c:v>
                      </c:pt>
                      <c:pt idx="519">
                        <c:v>21751.74614374309</c:v>
                      </c:pt>
                      <c:pt idx="520">
                        <c:v>21722.231826355553</c:v>
                      </c:pt>
                      <c:pt idx="521">
                        <c:v>21728.918938402414</c:v>
                      </c:pt>
                      <c:pt idx="522">
                        <c:v>21729.766325903063</c:v>
                      </c:pt>
                      <c:pt idx="523">
                        <c:v>21737.52453214872</c:v>
                      </c:pt>
                      <c:pt idx="524">
                        <c:v>21736.453437949916</c:v>
                      </c:pt>
                      <c:pt idx="525">
                        <c:v>21744.211644195588</c:v>
                      </c:pt>
                      <c:pt idx="526">
                        <c:v>21745.059031696226</c:v>
                      </c:pt>
                      <c:pt idx="527">
                        <c:v>21751.74614374309</c:v>
                      </c:pt>
                      <c:pt idx="528">
                        <c:v>21953.715016524431</c:v>
                      </c:pt>
                      <c:pt idx="529">
                        <c:v>21953.715016524431</c:v>
                      </c:pt>
                      <c:pt idx="530">
                        <c:v>21960.402128571292</c:v>
                      </c:pt>
                      <c:pt idx="531">
                        <c:v>21960.402128571292</c:v>
                      </c:pt>
                      <c:pt idx="532">
                        <c:v>21961.249516071937</c:v>
                      </c:pt>
                      <c:pt idx="533">
                        <c:v>21961.249516071937</c:v>
                      </c:pt>
                      <c:pt idx="534">
                        <c:v>21967.936628118801</c:v>
                      </c:pt>
                      <c:pt idx="535">
                        <c:v>21967.936628118801</c:v>
                      </c:pt>
                      <c:pt idx="536">
                        <c:v>21953.715016524431</c:v>
                      </c:pt>
                      <c:pt idx="537">
                        <c:v>21960.402128571292</c:v>
                      </c:pt>
                      <c:pt idx="538">
                        <c:v>21961.249516071937</c:v>
                      </c:pt>
                      <c:pt idx="539">
                        <c:v>21967.936628118801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944-40AE-93E3-A4CA35EBDEB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0.99916123090808451</c:v>
                      </c:pt>
                      <c:pt idx="2">
                        <c:v>0.99858727783402945</c:v>
                      </c:pt>
                      <c:pt idx="3">
                        <c:v>0.99776991205403598</c:v>
                      </c:pt>
                      <c:pt idx="4">
                        <c:v>0.99747513269933497</c:v>
                      </c:pt>
                      <c:pt idx="5">
                        <c:v>0.99668390146240826</c:v>
                      </c:pt>
                      <c:pt idx="6">
                        <c:v>0.99663855132578205</c:v>
                      </c:pt>
                      <c:pt idx="7">
                        <c:v>0.996085378519461</c:v>
                      </c:pt>
                      <c:pt idx="8">
                        <c:v>0.99587184170680487</c:v>
                      </c:pt>
                      <c:pt idx="9">
                        <c:v>0.99527118530447412</c:v>
                      </c:pt>
                      <c:pt idx="10">
                        <c:v>0.99525422929086482</c:v>
                      </c:pt>
                      <c:pt idx="11">
                        <c:v>0.99446096619786728</c:v>
                      </c:pt>
                      <c:pt idx="12">
                        <c:v>0.99419474473957525</c:v>
                      </c:pt>
                      <c:pt idx="13">
                        <c:v>0.99336928815135095</c:v>
                      </c:pt>
                      <c:pt idx="14">
                        <c:v>0.99278752447420793</c:v>
                      </c:pt>
                      <c:pt idx="15">
                        <c:v>0.99207524653761758</c:v>
                      </c:pt>
                      <c:pt idx="16">
                        <c:v>0.99196514527980351</c:v>
                      </c:pt>
                      <c:pt idx="17">
                        <c:v>0.99071113959110613</c:v>
                      </c:pt>
                      <c:pt idx="18">
                        <c:v>0.98955780328274967</c:v>
                      </c:pt>
                      <c:pt idx="19">
                        <c:v>0.9888524508346298</c:v>
                      </c:pt>
                      <c:pt idx="20">
                        <c:v>0.98819019394957563</c:v>
                      </c:pt>
                      <c:pt idx="21">
                        <c:v>0.98746529829726626</c:v>
                      </c:pt>
                      <c:pt idx="22">
                        <c:v>0.98633147252985909</c:v>
                      </c:pt>
                      <c:pt idx="23">
                        <c:v>0.98494575012817864</c:v>
                      </c:pt>
                      <c:pt idx="24">
                        <c:v>0.95148789775025133</c:v>
                      </c:pt>
                      <c:pt idx="25">
                        <c:v>0.95068285163716038</c:v>
                      </c:pt>
                      <c:pt idx="26">
                        <c:v>0.95007519587939693</c:v>
                      </c:pt>
                      <c:pt idx="27">
                        <c:v>0.94927014615149063</c:v>
                      </c:pt>
                      <c:pt idx="28">
                        <c:v>0.94902450880484779</c:v>
                      </c:pt>
                      <c:pt idx="29">
                        <c:v>0.94821710329827114</c:v>
                      </c:pt>
                      <c:pt idx="30">
                        <c:v>0.94761184847269753</c:v>
                      </c:pt>
                      <c:pt idx="31">
                        <c:v>0.94680450454501563</c:v>
                      </c:pt>
                      <c:pt idx="32">
                        <c:v>0.94388457599383846</c:v>
                      </c:pt>
                      <c:pt idx="33">
                        <c:v>0.94384225616070649</c:v>
                      </c:pt>
                      <c:pt idx="34">
                        <c:v>0.94308022499733823</c:v>
                      </c:pt>
                      <c:pt idx="35">
                        <c:v>0.94243049431333614</c:v>
                      </c:pt>
                      <c:pt idx="36">
                        <c:v>0.94142301091892977</c:v>
                      </c:pt>
                      <c:pt idx="37">
                        <c:v>0.94136098867273799</c:v>
                      </c:pt>
                      <c:pt idx="38">
                        <c:v>0.9406165602242762</c:v>
                      </c:pt>
                      <c:pt idx="39">
                        <c:v>0.94056862163064292</c:v>
                      </c:pt>
                      <c:pt idx="40">
                        <c:v>0.93994967051062128</c:v>
                      </c:pt>
                      <c:pt idx="41">
                        <c:v>0.93976418763510128</c:v>
                      </c:pt>
                      <c:pt idx="42">
                        <c:v>0.93888331812396608</c:v>
                      </c:pt>
                      <c:pt idx="43">
                        <c:v>0.93810696827104045</c:v>
                      </c:pt>
                      <c:pt idx="44">
                        <c:v>0.93730055619756847</c:v>
                      </c:pt>
                      <c:pt idx="45">
                        <c:v>0.93641332778417707</c:v>
                      </c:pt>
                      <c:pt idx="46">
                        <c:v>0.93624946920641017</c:v>
                      </c:pt>
                      <c:pt idx="47">
                        <c:v>0.93556738745330292</c:v>
                      </c:pt>
                      <c:pt idx="48">
                        <c:v>0.93443261883914863</c:v>
                      </c:pt>
                      <c:pt idx="49">
                        <c:v>0.93377157011145295</c:v>
                      </c:pt>
                      <c:pt idx="50">
                        <c:v>0.93309775716900434</c:v>
                      </c:pt>
                      <c:pt idx="51">
                        <c:v>0.93293457238608002</c:v>
                      </c:pt>
                      <c:pt idx="52">
                        <c:v>0.9319543857705388</c:v>
                      </c:pt>
                      <c:pt idx="53">
                        <c:v>0.93111780584654535</c:v>
                      </c:pt>
                      <c:pt idx="54">
                        <c:v>0.9304573898157612</c:v>
                      </c:pt>
                      <c:pt idx="55">
                        <c:v>0.92864028563013268</c:v>
                      </c:pt>
                      <c:pt idx="56">
                        <c:v>0.927254392237159</c:v>
                      </c:pt>
                      <c:pt idx="57">
                        <c:v>0.92476654025781668</c:v>
                      </c:pt>
                      <c:pt idx="58">
                        <c:v>0.92394290069410112</c:v>
                      </c:pt>
                      <c:pt idx="59">
                        <c:v>0.92145604419476901</c:v>
                      </c:pt>
                      <c:pt idx="60">
                        <c:v>0.89537358372520393</c:v>
                      </c:pt>
                      <c:pt idx="61">
                        <c:v>0.89456893505877477</c:v>
                      </c:pt>
                      <c:pt idx="62">
                        <c:v>0.89396091588318827</c:v>
                      </c:pt>
                      <c:pt idx="63">
                        <c:v>0.89315625320206593</c:v>
                      </c:pt>
                      <c:pt idx="64">
                        <c:v>0.89291208223349783</c:v>
                      </c:pt>
                      <c:pt idx="65">
                        <c:v>0.89210633667824413</c:v>
                      </c:pt>
                      <c:pt idx="66">
                        <c:v>0.89149939399859324</c:v>
                      </c:pt>
                      <c:pt idx="67">
                        <c:v>0.89069365068204476</c:v>
                      </c:pt>
                      <c:pt idx="68">
                        <c:v>0.88775124037423769</c:v>
                      </c:pt>
                      <c:pt idx="69">
                        <c:v>0.88633869926267483</c:v>
                      </c:pt>
                      <c:pt idx="70">
                        <c:v>0.88528051006085806</c:v>
                      </c:pt>
                      <c:pt idx="71">
                        <c:v>0.88387061551908908</c:v>
                      </c:pt>
                      <c:pt idx="72">
                        <c:v>0.88386807418883562</c:v>
                      </c:pt>
                      <c:pt idx="73">
                        <c:v>0.88245795035587205</c:v>
                      </c:pt>
                      <c:pt idx="74">
                        <c:v>0.88140382966645447</c:v>
                      </c:pt>
                      <c:pt idx="75">
                        <c:v>0.88055459994011553</c:v>
                      </c:pt>
                      <c:pt idx="76">
                        <c:v>0.87999121468537767</c:v>
                      </c:pt>
                      <c:pt idx="77">
                        <c:v>0.87943041874854888</c:v>
                      </c:pt>
                      <c:pt idx="78">
                        <c:v>0.87914193431150556</c:v>
                      </c:pt>
                      <c:pt idx="79">
                        <c:v>0.8780879039922137</c:v>
                      </c:pt>
                      <c:pt idx="80">
                        <c:v>0.87801791261019424</c:v>
                      </c:pt>
                      <c:pt idx="81">
                        <c:v>0.87695906244504374</c:v>
                      </c:pt>
                      <c:pt idx="82">
                        <c:v>0.87667528550826457</c:v>
                      </c:pt>
                      <c:pt idx="83">
                        <c:v>0.87611469633733741</c:v>
                      </c:pt>
                      <c:pt idx="84">
                        <c:v>0.87554666170003059</c:v>
                      </c:pt>
                      <c:pt idx="85">
                        <c:v>0.87470218072484507</c:v>
                      </c:pt>
                      <c:pt idx="86">
                        <c:v>0.87364356059094295</c:v>
                      </c:pt>
                      <c:pt idx="87">
                        <c:v>0.87228539515206283</c:v>
                      </c:pt>
                      <c:pt idx="88">
                        <c:v>0.87223114479235064</c:v>
                      </c:pt>
                      <c:pt idx="89">
                        <c:v>0.87087339840496125</c:v>
                      </c:pt>
                      <c:pt idx="90">
                        <c:v>0.86980796814133554</c:v>
                      </c:pt>
                      <c:pt idx="91">
                        <c:v>0.86897074474122094</c:v>
                      </c:pt>
                      <c:pt idx="92">
                        <c:v>0.86839613977056673</c:v>
                      </c:pt>
                      <c:pt idx="93">
                        <c:v>0.86755871283819275</c:v>
                      </c:pt>
                      <c:pt idx="94">
                        <c:v>0.86649368847985619</c:v>
                      </c:pt>
                      <c:pt idx="95">
                        <c:v>0.86508181711497101</c:v>
                      </c:pt>
                      <c:pt idx="96">
                        <c:v>0.83536091227347598</c:v>
                      </c:pt>
                      <c:pt idx="97">
                        <c:v>0.8339482443691274</c:v>
                      </c:pt>
                      <c:pt idx="98">
                        <c:v>0.83289550925466849</c:v>
                      </c:pt>
                      <c:pt idx="99">
                        <c:v>0.83148285666600896</c:v>
                      </c:pt>
                      <c:pt idx="100">
                        <c:v>0.83092499654213825</c:v>
                      </c:pt>
                      <c:pt idx="101">
                        <c:v>0.82951238629490764</c:v>
                      </c:pt>
                      <c:pt idx="102">
                        <c:v>0.82845642972958711</c:v>
                      </c:pt>
                      <c:pt idx="103">
                        <c:v>0.82704386598664481</c:v>
                      </c:pt>
                      <c:pt idx="104">
                        <c:v>0.82379339685371333</c:v>
                      </c:pt>
                      <c:pt idx="105">
                        <c:v>0.82238102561757032</c:v>
                      </c:pt>
                      <c:pt idx="106">
                        <c:v>0.82132045157512445</c:v>
                      </c:pt>
                      <c:pt idx="107">
                        <c:v>0.81990816668142219</c:v>
                      </c:pt>
                      <c:pt idx="108">
                        <c:v>0.80684151453929231</c:v>
                      </c:pt>
                      <c:pt idx="109">
                        <c:v>0.80599917993278414</c:v>
                      </c:pt>
                      <c:pt idx="110">
                        <c:v>0.80542887112902695</c:v>
                      </c:pt>
                      <c:pt idx="111">
                        <c:v>0.80458654621702075</c:v>
                      </c:pt>
                      <c:pt idx="112">
                        <c:v>0.80437446515965161</c:v>
                      </c:pt>
                      <c:pt idx="113">
                        <c:v>0.80353163973207642</c:v>
                      </c:pt>
                      <c:pt idx="114">
                        <c:v>0.80352553677398275</c:v>
                      </c:pt>
                      <c:pt idx="115">
                        <c:v>0.80296184623403632</c:v>
                      </c:pt>
                      <c:pt idx="116">
                        <c:v>0.80268321686931798</c:v>
                      </c:pt>
                      <c:pt idx="117">
                        <c:v>0.80211903494135672</c:v>
                      </c:pt>
                      <c:pt idx="118">
                        <c:v>0.80211289329459501</c:v>
                      </c:pt>
                      <c:pt idx="119">
                        <c:v>0.8012705825864771</c:v>
                      </c:pt>
                      <c:pt idx="120">
                        <c:v>0.8010585302900517</c:v>
                      </c:pt>
                      <c:pt idx="121">
                        <c:v>0.8002157301145808</c:v>
                      </c:pt>
                      <c:pt idx="122">
                        <c:v>0.79964591008087005</c:v>
                      </c:pt>
                      <c:pt idx="123">
                        <c:v>0.79887240064983522</c:v>
                      </c:pt>
                      <c:pt idx="124">
                        <c:v>0.79880312341464887</c:v>
                      </c:pt>
                      <c:pt idx="125">
                        <c:v>0.79745992683060507</c:v>
                      </c:pt>
                      <c:pt idx="126">
                        <c:v>0.79640108289309919</c:v>
                      </c:pt>
                      <c:pt idx="127">
                        <c:v>0.79555674691081368</c:v>
                      </c:pt>
                      <c:pt idx="128">
                        <c:v>0.79498867090812164</c:v>
                      </c:pt>
                      <c:pt idx="129">
                        <c:v>0.79414426611175859</c:v>
                      </c:pt>
                      <c:pt idx="130">
                        <c:v>0.79308556097205163</c:v>
                      </c:pt>
                      <c:pt idx="131">
                        <c:v>0.79167313980455278</c:v>
                      </c:pt>
                      <c:pt idx="132">
                        <c:v>0.75833289196783826</c:v>
                      </c:pt>
                      <c:pt idx="133">
                        <c:v>0.75749084621857943</c:v>
                      </c:pt>
                      <c:pt idx="134">
                        <c:v>0.75692025103547234</c:v>
                      </c:pt>
                      <c:pt idx="135">
                        <c:v>0.75607820785998314</c:v>
                      </c:pt>
                      <c:pt idx="136">
                        <c:v>0.75586656863357282</c:v>
                      </c:pt>
                      <c:pt idx="137">
                        <c:v>0.75502415701189796</c:v>
                      </c:pt>
                      <c:pt idx="138">
                        <c:v>0.75445393560277152</c:v>
                      </c:pt>
                      <c:pt idx="139">
                        <c:v>0.75361152963488587</c:v>
                      </c:pt>
                      <c:pt idx="140">
                        <c:v>0.75036871302519181</c:v>
                      </c:pt>
                      <c:pt idx="141">
                        <c:v>0.74895615078719302</c:v>
                      </c:pt>
                      <c:pt idx="142">
                        <c:v>0.7478991860782721</c:v>
                      </c:pt>
                      <c:pt idx="143">
                        <c:v>0.74648665841363859</c:v>
                      </c:pt>
                      <c:pt idx="144">
                        <c:v>0.66342990696701476</c:v>
                      </c:pt>
                      <c:pt idx="145">
                        <c:v>0.66201739701271822</c:v>
                      </c:pt>
                      <c:pt idx="146">
                        <c:v>0.66095981398760584</c:v>
                      </c:pt>
                      <c:pt idx="147">
                        <c:v>0.66011418478648798</c:v>
                      </c:pt>
                      <c:pt idx="148">
                        <c:v>0.65954733336810734</c:v>
                      </c:pt>
                      <c:pt idx="149">
                        <c:v>0.65887883576940731</c:v>
                      </c:pt>
                      <c:pt idx="150">
                        <c:v>0.65870167119451573</c:v>
                      </c:pt>
                      <c:pt idx="151">
                        <c:v>0.65764415562063738</c:v>
                      </c:pt>
                      <c:pt idx="152">
                        <c:v>0.65746640489854358</c:v>
                      </c:pt>
                      <c:pt idx="153">
                        <c:v>0.65640796706111826</c:v>
                      </c:pt>
                      <c:pt idx="154">
                        <c:v>0.65623167052111286</c:v>
                      </c:pt>
                      <c:pt idx="155">
                        <c:v>0.65556328391595031</c:v>
                      </c:pt>
                      <c:pt idx="156">
                        <c:v>0.65499557358184846</c:v>
                      </c:pt>
                      <c:pt idx="157">
                        <c:v>0.65415084727788164</c:v>
                      </c:pt>
                      <c:pt idx="158">
                        <c:v>0.6530924983260713</c:v>
                      </c:pt>
                      <c:pt idx="159">
                        <c:v>0.65168009816311079</c:v>
                      </c:pt>
                      <c:pt idx="160">
                        <c:v>0.65085077172786188</c:v>
                      </c:pt>
                      <c:pt idx="161">
                        <c:v>0.64943852863294604</c:v>
                      </c:pt>
                      <c:pt idx="162">
                        <c:v>0.64837878218285627</c:v>
                      </c:pt>
                      <c:pt idx="163">
                        <c:v>0.64753563581716878</c:v>
                      </c:pt>
                      <c:pt idx="164">
                        <c:v>0.64696658953546604</c:v>
                      </c:pt>
                      <c:pt idx="165">
                        <c:v>0.64693941902482055</c:v>
                      </c:pt>
                      <c:pt idx="166">
                        <c:v>0.64612338275993308</c:v>
                      </c:pt>
                      <c:pt idx="167">
                        <c:v>0.64552682715157261</c:v>
                      </c:pt>
                      <c:pt idx="168">
                        <c:v>0.64506376072801253</c:v>
                      </c:pt>
                      <c:pt idx="169">
                        <c:v>0.64447082491350216</c:v>
                      </c:pt>
                      <c:pt idx="170">
                        <c:v>0.64365155711055599</c:v>
                      </c:pt>
                      <c:pt idx="171">
                        <c:v>0.64362353209349321</c:v>
                      </c:pt>
                      <c:pt idx="172">
                        <c:v>0.643058245303473</c:v>
                      </c:pt>
                      <c:pt idx="173">
                        <c:v>0.6424272444260497</c:v>
                      </c:pt>
                      <c:pt idx="174">
                        <c:v>0.64221093973471</c:v>
                      </c:pt>
                      <c:pt idx="175">
                        <c:v>0.64115496199220323</c:v>
                      </c:pt>
                      <c:pt idx="176">
                        <c:v>0.64101468820886309</c:v>
                      </c:pt>
                      <c:pt idx="177">
                        <c:v>0.63995786858801307</c:v>
                      </c:pt>
                      <c:pt idx="178">
                        <c:v>0.63974238127608385</c:v>
                      </c:pt>
                      <c:pt idx="179">
                        <c:v>0.63911142730373527</c:v>
                      </c:pt>
                      <c:pt idx="180">
                        <c:v>0.63854533278693226</c:v>
                      </c:pt>
                      <c:pt idx="181">
                        <c:v>0.63769886905359208</c:v>
                      </c:pt>
                      <c:pt idx="182">
                        <c:v>0.63664209497981494</c:v>
                      </c:pt>
                      <c:pt idx="183">
                        <c:v>0.63522955644471069</c:v>
                      </c:pt>
                      <c:pt idx="184">
                        <c:v>0.63470302212508112</c:v>
                      </c:pt>
                      <c:pt idx="185">
                        <c:v>0.63329057274664369</c:v>
                      </c:pt>
                      <c:pt idx="186">
                        <c:v>0.63223253422579573</c:v>
                      </c:pt>
                      <c:pt idx="187">
                        <c:v>0.63138743393328789</c:v>
                      </c:pt>
                      <c:pt idx="188">
                        <c:v>0.63082011821989326</c:v>
                      </c:pt>
                      <c:pt idx="189">
                        <c:v>0.6299749794377838</c:v>
                      </c:pt>
                      <c:pt idx="190">
                        <c:v>0.62891702058904331</c:v>
                      </c:pt>
                      <c:pt idx="191">
                        <c:v>0.62750459866209884</c:v>
                      </c:pt>
                      <c:pt idx="192">
                        <c:v>0.61852439007724325</c:v>
                      </c:pt>
                      <c:pt idx="193">
                        <c:v>0.61761089804112357</c:v>
                      </c:pt>
                      <c:pt idx="194">
                        <c:v>0.61711180556745671</c:v>
                      </c:pt>
                      <c:pt idx="195">
                        <c:v>0.61605563140165942</c:v>
                      </c:pt>
                      <c:pt idx="196">
                        <c:v>0.61514201300731386</c:v>
                      </c:pt>
                      <c:pt idx="197">
                        <c:v>0.61104388085288608</c:v>
                      </c:pt>
                      <c:pt idx="198">
                        <c:v>0.60988901758187819</c:v>
                      </c:pt>
                      <c:pt idx="199">
                        <c:v>0.60896440473383517</c:v>
                      </c:pt>
                      <c:pt idx="200">
                        <c:v>0.60741921249609376</c:v>
                      </c:pt>
                      <c:pt idx="201">
                        <c:v>0.60732619184568681</c:v>
                      </c:pt>
                      <c:pt idx="202">
                        <c:v>0.60649467456382089</c:v>
                      </c:pt>
                      <c:pt idx="203">
                        <c:v>0.60591362289746931</c:v>
                      </c:pt>
                      <c:pt idx="204">
                        <c:v>0.60485712558425564</c:v>
                      </c:pt>
                      <c:pt idx="205">
                        <c:v>0.6040103489012405</c:v>
                      </c:pt>
                      <c:pt idx="206">
                        <c:v>0.60344457127562956</c:v>
                      </c:pt>
                      <c:pt idx="207">
                        <c:v>0.6027778920343605</c:v>
                      </c:pt>
                      <c:pt idx="208">
                        <c:v>0.60259777857746721</c:v>
                      </c:pt>
                      <c:pt idx="209">
                        <c:v>0.60154131377536346</c:v>
                      </c:pt>
                      <c:pt idx="210">
                        <c:v>0.60136536482956815</c:v>
                      </c:pt>
                      <c:pt idx="211">
                        <c:v>0.60094211732590086</c:v>
                      </c:pt>
                      <c:pt idx="212">
                        <c:v>0.60030833558831187</c:v>
                      </c:pt>
                      <c:pt idx="213">
                        <c:v>0.60012875749057948</c:v>
                      </c:pt>
                      <c:pt idx="214">
                        <c:v>0.59946213750954735</c:v>
                      </c:pt>
                      <c:pt idx="215">
                        <c:v>0.59889583017543935</c:v>
                      </c:pt>
                      <c:pt idx="216">
                        <c:v>0.59847169875293771</c:v>
                      </c:pt>
                      <c:pt idx="217">
                        <c:v>0.59843292976993789</c:v>
                      </c:pt>
                      <c:pt idx="218">
                        <c:v>0.59804960743495816</c:v>
                      </c:pt>
                      <c:pt idx="219">
                        <c:v>0.59702033614531458</c:v>
                      </c:pt>
                      <c:pt idx="220">
                        <c:v>0.5969926293337835</c:v>
                      </c:pt>
                      <c:pt idx="221">
                        <c:v>0.59596465082079031</c:v>
                      </c:pt>
                      <c:pt idx="222">
                        <c:v>0.59558012040698016</c:v>
                      </c:pt>
                      <c:pt idx="223">
                        <c:v>0.59475644233669722</c:v>
                      </c:pt>
                      <c:pt idx="224">
                        <c:v>0.59455205994661564</c:v>
                      </c:pt>
                      <c:pt idx="225">
                        <c:v>0.59392170403080913</c:v>
                      </c:pt>
                      <c:pt idx="226">
                        <c:v>0.59334403170877492</c:v>
                      </c:pt>
                      <c:pt idx="227">
                        <c:v>0.59250912210015028</c:v>
                      </c:pt>
                      <c:pt idx="228">
                        <c:v>0.59228623463114349</c:v>
                      </c:pt>
                      <c:pt idx="229">
                        <c:v>0.59145290136026718</c:v>
                      </c:pt>
                      <c:pt idx="230">
                        <c:v>0.5914409465075614</c:v>
                      </c:pt>
                      <c:pt idx="231">
                        <c:v>0.59087385778624413</c:v>
                      </c:pt>
                      <c:pt idx="232">
                        <c:v>0.59004032942225249</c:v>
                      </c:pt>
                      <c:pt idx="233">
                        <c:v>0.59002853012645406</c:v>
                      </c:pt>
                      <c:pt idx="234">
                        <c:v>0.58897081583190769</c:v>
                      </c:pt>
                      <c:pt idx="235">
                        <c:v>0.58755843253918993</c:v>
                      </c:pt>
                      <c:pt idx="236">
                        <c:v>0.58620056355626105</c:v>
                      </c:pt>
                      <c:pt idx="237">
                        <c:v>0.58478804256130179</c:v>
                      </c:pt>
                      <c:pt idx="238">
                        <c:v>0.58373106388420859</c:v>
                      </c:pt>
                      <c:pt idx="239">
                        <c:v>0.58231856470264154</c:v>
                      </c:pt>
                      <c:pt idx="240">
                        <c:v>0.55882035963491861</c:v>
                      </c:pt>
                      <c:pt idx="241">
                        <c:v>0.55740777512573914</c:v>
                      </c:pt>
                      <c:pt idx="242">
                        <c:v>0.5563516730607746</c:v>
                      </c:pt>
                      <c:pt idx="243">
                        <c:v>0.55493909391841911</c:v>
                      </c:pt>
                      <c:pt idx="244">
                        <c:v>0.5542731793893293</c:v>
                      </c:pt>
                      <c:pt idx="245">
                        <c:v>0.55286061330826552</c:v>
                      </c:pt>
                      <c:pt idx="246">
                        <c:v>0.55180423469297302</c:v>
                      </c:pt>
                      <c:pt idx="247">
                        <c:v>0.55039168067427768</c:v>
                      </c:pt>
                      <c:pt idx="248">
                        <c:v>0.54730469582279306</c:v>
                      </c:pt>
                      <c:pt idx="249">
                        <c:v>0.54635598394821971</c:v>
                      </c:pt>
                      <c:pt idx="250">
                        <c:v>0.54625510563533741</c:v>
                      </c:pt>
                      <c:pt idx="251">
                        <c:v>0.54589212525367237</c:v>
                      </c:pt>
                      <c:pt idx="252">
                        <c:v>0.54494341854874362</c:v>
                      </c:pt>
                      <c:pt idx="253">
                        <c:v>0.54484261247282439</c:v>
                      </c:pt>
                      <c:pt idx="254">
                        <c:v>0.54483581735810938</c:v>
                      </c:pt>
                      <c:pt idx="255">
                        <c:v>0.5439888514220127</c:v>
                      </c:pt>
                      <c:pt idx="256">
                        <c:v>0.54388706817701626</c:v>
                      </c:pt>
                      <c:pt idx="257">
                        <c:v>0.54378590354340983</c:v>
                      </c:pt>
                      <c:pt idx="258">
                        <c:v>0.54342325735502106</c:v>
                      </c:pt>
                      <c:pt idx="259">
                        <c:v>0.54304015079424006</c:v>
                      </c:pt>
                      <c:pt idx="260">
                        <c:v>0.54257627962864907</c:v>
                      </c:pt>
                      <c:pt idx="261">
                        <c:v>0.54247451471826735</c:v>
                      </c:pt>
                      <c:pt idx="262">
                        <c:v>0.54237343396537829</c:v>
                      </c:pt>
                      <c:pt idx="263">
                        <c:v>0.54162758390750398</c:v>
                      </c:pt>
                      <c:pt idx="264">
                        <c:v>0.54151999640045545</c:v>
                      </c:pt>
                      <c:pt idx="265">
                        <c:v>0.54057126176213388</c:v>
                      </c:pt>
                      <c:pt idx="266">
                        <c:v>0.54010743465087141</c:v>
                      </c:pt>
                      <c:pt idx="267">
                        <c:v>0.53915870629100426</c:v>
                      </c:pt>
                      <c:pt idx="268">
                        <c:v>0.53833817156387254</c:v>
                      </c:pt>
                      <c:pt idx="269">
                        <c:v>0.53692567836823424</c:v>
                      </c:pt>
                      <c:pt idx="270">
                        <c:v>0.53586908008685619</c:v>
                      </c:pt>
                      <c:pt idx="271">
                        <c:v>0.53502250171160837</c:v>
                      </c:pt>
                      <c:pt idx="272">
                        <c:v>0.53445661029862734</c:v>
                      </c:pt>
                      <c:pt idx="273">
                        <c:v>0.5336100047532979</c:v>
                      </c:pt>
                      <c:pt idx="274">
                        <c:v>0.53255346447975282</c:v>
                      </c:pt>
                      <c:pt idx="275">
                        <c:v>0.5311409903940385</c:v>
                      </c:pt>
                      <c:pt idx="276">
                        <c:v>0.49879885258585061</c:v>
                      </c:pt>
                      <c:pt idx="277">
                        <c:v>0.49785024932425725</c:v>
                      </c:pt>
                      <c:pt idx="278">
                        <c:v>0.49738626933564234</c:v>
                      </c:pt>
                      <c:pt idx="279">
                        <c:v>0.49643766689201257</c:v>
                      </c:pt>
                      <c:pt idx="280">
                        <c:v>0.4963302020251989</c:v>
                      </c:pt>
                      <c:pt idx="281">
                        <c:v>0.49538160728789976</c:v>
                      </c:pt>
                      <c:pt idx="282">
                        <c:v>0.4949176208834849</c:v>
                      </c:pt>
                      <c:pt idx="283">
                        <c:v>0.49396902832485434</c:v>
                      </c:pt>
                      <c:pt idx="284">
                        <c:v>0.48983431049311299</c:v>
                      </c:pt>
                      <c:pt idx="285">
                        <c:v>0.48842176332217246</c:v>
                      </c:pt>
                      <c:pt idx="286">
                        <c:v>0.4873658783085511</c:v>
                      </c:pt>
                      <c:pt idx="287">
                        <c:v>0.48595334615791008</c:v>
                      </c:pt>
                      <c:pt idx="288">
                        <c:v>0.47027588813441557</c:v>
                      </c:pt>
                      <c:pt idx="289">
                        <c:v>0.46886330414531879</c:v>
                      </c:pt>
                      <c:pt idx="290">
                        <c:v>0.46780735977462634</c:v>
                      </c:pt>
                      <c:pt idx="291">
                        <c:v>0.46696001764454736</c:v>
                      </c:pt>
                      <c:pt idx="292">
                        <c:v>0.46639477825859588</c:v>
                      </c:pt>
                      <c:pt idx="293">
                        <c:v>0.46569433726765175</c:v>
                      </c:pt>
                      <c:pt idx="294">
                        <c:v>0.46554743322832109</c:v>
                      </c:pt>
                      <c:pt idx="295">
                        <c:v>0.46449149585669292</c:v>
                      </c:pt>
                      <c:pt idx="296">
                        <c:v>0.4642817650086844</c:v>
                      </c:pt>
                      <c:pt idx="297">
                        <c:v>0.46322605569024783</c:v>
                      </c:pt>
                      <c:pt idx="298">
                        <c:v>0.46307891342971669</c:v>
                      </c:pt>
                      <c:pt idx="299">
                        <c:v>0.46237849690609339</c:v>
                      </c:pt>
                      <c:pt idx="300">
                        <c:v>0.46181349264761873</c:v>
                      </c:pt>
                      <c:pt idx="301">
                        <c:v>0.46096592306241718</c:v>
                      </c:pt>
                      <c:pt idx="302">
                        <c:v>0.45991023808853571</c:v>
                      </c:pt>
                      <c:pt idx="303">
                        <c:v>0.4584976730020196</c:v>
                      </c:pt>
                      <c:pt idx="304">
                        <c:v>0.45738382285382156</c:v>
                      </c:pt>
                      <c:pt idx="305">
                        <c:v>0.45597131548931147</c:v>
                      </c:pt>
                      <c:pt idx="306">
                        <c:v>0.45491619958850599</c:v>
                      </c:pt>
                      <c:pt idx="307">
                        <c:v>0.4540681416768329</c:v>
                      </c:pt>
                      <c:pt idx="308">
                        <c:v>0.45350371399728212</c:v>
                      </c:pt>
                      <c:pt idx="309">
                        <c:v>0.45265563080862337</c:v>
                      </c:pt>
                      <c:pt idx="310">
                        <c:v>0.45160057132006692</c:v>
                      </c:pt>
                      <c:pt idx="311">
                        <c:v>0.45018808183358383</c:v>
                      </c:pt>
                      <c:pt idx="312">
                        <c:v>0.42176980587629403</c:v>
                      </c:pt>
                      <c:pt idx="313">
                        <c:v>0.42035722396826164</c:v>
                      </c:pt>
                      <c:pt idx="314">
                        <c:v>0.4193011971032467</c:v>
                      </c:pt>
                      <c:pt idx="315">
                        <c:v>0.41867803145538285</c:v>
                      </c:pt>
                      <c:pt idx="316">
                        <c:v>0.41788860920879645</c:v>
                      </c:pt>
                      <c:pt idx="317">
                        <c:v>0.41718825053930153</c:v>
                      </c:pt>
                      <c:pt idx="318">
                        <c:v>0.41577565972535357</c:v>
                      </c:pt>
                      <c:pt idx="319">
                        <c:v>0.4153623747791626</c:v>
                      </c:pt>
                      <c:pt idx="320">
                        <c:v>0.41472012242636691</c:v>
                      </c:pt>
                      <c:pt idx="321">
                        <c:v>0.41444841359138446</c:v>
                      </c:pt>
                      <c:pt idx="322">
                        <c:v>0.41366558364873385</c:v>
                      </c:pt>
                      <c:pt idx="323">
                        <c:v>0.41330753286086525</c:v>
                      </c:pt>
                      <c:pt idx="324">
                        <c:v>0.4126088384423392</c:v>
                      </c:pt>
                      <c:pt idx="325">
                        <c:v>0.41119629126033747</c:v>
                      </c:pt>
                      <c:pt idx="326">
                        <c:v>0.41052999389230183</c:v>
                      </c:pt>
                      <c:pt idx="327">
                        <c:v>0.4103498331225599</c:v>
                      </c:pt>
                      <c:pt idx="328">
                        <c:v>0.40929304479775319</c:v>
                      </c:pt>
                      <c:pt idx="329">
                        <c:v>0.40911742560627085</c:v>
                      </c:pt>
                      <c:pt idx="330">
                        <c:v>0.40887925193167379</c:v>
                      </c:pt>
                      <c:pt idx="331">
                        <c:v>0.40806114209302008</c:v>
                      </c:pt>
                      <c:pt idx="332">
                        <c:v>0.40788049990696396</c:v>
                      </c:pt>
                      <c:pt idx="333">
                        <c:v>0.40746669216082559</c:v>
                      </c:pt>
                      <c:pt idx="334">
                        <c:v>0.40672645740700836</c:v>
                      </c:pt>
                      <c:pt idx="335">
                        <c:v>0.40664856291771223</c:v>
                      </c:pt>
                      <c:pt idx="336">
                        <c:v>0.40641222324263043</c:v>
                      </c:pt>
                      <c:pt idx="337">
                        <c:v>0.40580158844855074</c:v>
                      </c:pt>
                      <c:pt idx="338">
                        <c:v>0.40499967853501206</c:v>
                      </c:pt>
                      <c:pt idx="339">
                        <c:v>0.40474528011460326</c:v>
                      </c:pt>
                      <c:pt idx="340">
                        <c:v>0.40333270182615655</c:v>
                      </c:pt>
                      <c:pt idx="341">
                        <c:v>0.40251441987444536</c:v>
                      </c:pt>
                      <c:pt idx="342">
                        <c:v>0.40110182636038044</c:v>
                      </c:pt>
                      <c:pt idx="343">
                        <c:v>0.40004652657724954</c:v>
                      </c:pt>
                      <c:pt idx="344">
                        <c:v>0.39863393517449197</c:v>
                      </c:pt>
                      <c:pt idx="345">
                        <c:v>0.39778594121743155</c:v>
                      </c:pt>
                      <c:pt idx="346">
                        <c:v>0.39673065011770997</c:v>
                      </c:pt>
                      <c:pt idx="347">
                        <c:v>0.395318057438315</c:v>
                      </c:pt>
                      <c:pt idx="348">
                        <c:v>0.37017704956469377</c:v>
                      </c:pt>
                      <c:pt idx="349">
                        <c:v>0.36926259006704287</c:v>
                      </c:pt>
                      <c:pt idx="350">
                        <c:v>0.36876465295545208</c:v>
                      </c:pt>
                      <c:pt idx="351">
                        <c:v>0.36785017563665057</c:v>
                      </c:pt>
                      <c:pt idx="352">
                        <c:v>0.36770647323867373</c:v>
                      </c:pt>
                      <c:pt idx="353">
                        <c:v>0.36679212526638749</c:v>
                      </c:pt>
                      <c:pt idx="354">
                        <c:v>0.36629404166683011</c:v>
                      </c:pt>
                      <c:pt idx="355">
                        <c:v>0.36537967733090781</c:v>
                      </c:pt>
                      <c:pt idx="356">
                        <c:v>0.36153732680015022</c:v>
                      </c:pt>
                      <c:pt idx="357">
                        <c:v>0.36012479198649899</c:v>
                      </c:pt>
                      <c:pt idx="358">
                        <c:v>0.35906795813043474</c:v>
                      </c:pt>
                      <c:pt idx="359">
                        <c:v>0.35897683796278484</c:v>
                      </c:pt>
                      <c:pt idx="360">
                        <c:v>0.35765540275561791</c:v>
                      </c:pt>
                      <c:pt idx="361">
                        <c:v>0.35756440055490019</c:v>
                      </c:pt>
                      <c:pt idx="362">
                        <c:v>0.35650645884673821</c:v>
                      </c:pt>
                      <c:pt idx="363">
                        <c:v>0.35566128222631271</c:v>
                      </c:pt>
                      <c:pt idx="364">
                        <c:v>0.35509398917095214</c:v>
                      </c:pt>
                      <c:pt idx="365">
                        <c:v>0.35442618950542037</c:v>
                      </c:pt>
                      <c:pt idx="366">
                        <c:v>0.3542488504707495</c:v>
                      </c:pt>
                      <c:pt idx="367">
                        <c:v>0.35319083056825085</c:v>
                      </c:pt>
                      <c:pt idx="368">
                        <c:v>0.35301367799956579</c:v>
                      </c:pt>
                      <c:pt idx="369">
                        <c:v>0.3519565109630472</c:v>
                      </c:pt>
                      <c:pt idx="370">
                        <c:v>0.35177836570434728</c:v>
                      </c:pt>
                      <c:pt idx="371">
                        <c:v>0.3511104709457285</c:v>
                      </c:pt>
                      <c:pt idx="372">
                        <c:v>0.3505439750103036</c:v>
                      </c:pt>
                      <c:pt idx="373">
                        <c:v>0.34969796308402074</c:v>
                      </c:pt>
                      <c:pt idx="374">
                        <c:v>0.34864073869380657</c:v>
                      </c:pt>
                      <c:pt idx="375">
                        <c:v>0.34722820561391049</c:v>
                      </c:pt>
                      <c:pt idx="376">
                        <c:v>0.34640791323964654</c:v>
                      </c:pt>
                      <c:pt idx="377">
                        <c:v>0.3449953206097508</c:v>
                      </c:pt>
                      <c:pt idx="378">
                        <c:v>0.34393971749931801</c:v>
                      </c:pt>
                      <c:pt idx="379">
                        <c:v>0.34309202660622112</c:v>
                      </c:pt>
                      <c:pt idx="380">
                        <c:v>0.34252711539480096</c:v>
                      </c:pt>
                      <c:pt idx="381">
                        <c:v>0.3416794345818</c:v>
                      </c:pt>
                      <c:pt idx="382">
                        <c:v>0.34062381319309615</c:v>
                      </c:pt>
                      <c:pt idx="383">
                        <c:v>0.33921121108673996</c:v>
                      </c:pt>
                      <c:pt idx="384">
                        <c:v>0.31047831032133155</c:v>
                      </c:pt>
                      <c:pt idx="385">
                        <c:v>0.31037335531293736</c:v>
                      </c:pt>
                      <c:pt idx="386">
                        <c:v>0.30935526734742957</c:v>
                      </c:pt>
                      <c:pt idx="387">
                        <c:v>0.30906599901890969</c:v>
                      </c:pt>
                      <c:pt idx="388">
                        <c:v>0.30896074033908388</c:v>
                      </c:pt>
                      <c:pt idx="389">
                        <c:v>0.30800649833553773</c:v>
                      </c:pt>
                      <c:pt idx="390">
                        <c:v>0.30794264967709661</c:v>
                      </c:pt>
                      <c:pt idx="391">
                        <c:v>0.30790623826388552</c:v>
                      </c:pt>
                      <c:pt idx="392">
                        <c:v>0.30705743247973</c:v>
                      </c:pt>
                      <c:pt idx="393">
                        <c:v>0.30688844064844478</c:v>
                      </c:pt>
                      <c:pt idx="394">
                        <c:v>0.30659413873406888</c:v>
                      </c:pt>
                      <c:pt idx="395">
                        <c:v>0.30649361896590754</c:v>
                      </c:pt>
                      <c:pt idx="396">
                        <c:v>0.30603934242026065</c:v>
                      </c:pt>
                      <c:pt idx="397">
                        <c:v>0.3059243120023275</c:v>
                      </c:pt>
                      <c:pt idx="398">
                        <c:v>0.30564481712011193</c:v>
                      </c:pt>
                      <c:pt idx="399">
                        <c:v>0.30547582115033173</c:v>
                      </c:pt>
                      <c:pt idx="400">
                        <c:v>0.30462672406165175</c:v>
                      </c:pt>
                      <c:pt idx="401">
                        <c:v>0.30459031163536976</c:v>
                      </c:pt>
                      <c:pt idx="402">
                        <c:v>0.3045118873671484</c:v>
                      </c:pt>
                      <c:pt idx="403">
                        <c:v>0.30357251793469137</c:v>
                      </c:pt>
                      <c:pt idx="404">
                        <c:v>0.3034534806167245</c:v>
                      </c:pt>
                      <c:pt idx="405">
                        <c:v>0.30317769139687539</c:v>
                      </c:pt>
                      <c:pt idx="406">
                        <c:v>0.30215989723480746</c:v>
                      </c:pt>
                      <c:pt idx="407">
                        <c:v>0.30204101666714034</c:v>
                      </c:pt>
                      <c:pt idx="408">
                        <c:v>0.30075840396312309</c:v>
                      </c:pt>
                      <c:pt idx="409">
                        <c:v>0.29934582047031727</c:v>
                      </c:pt>
                      <c:pt idx="410">
                        <c:v>0.29895685238394293</c:v>
                      </c:pt>
                      <c:pt idx="411">
                        <c:v>0.29829429751104791</c:v>
                      </c:pt>
                      <c:pt idx="412">
                        <c:v>0.29800694437362868</c:v>
                      </c:pt>
                      <c:pt idx="413">
                        <c:v>0.29790192949224376</c:v>
                      </c:pt>
                      <c:pt idx="414">
                        <c:v>0.29754444878669778</c:v>
                      </c:pt>
                      <c:pt idx="415">
                        <c:v>0.29744259822846669</c:v>
                      </c:pt>
                      <c:pt idx="416">
                        <c:v>0.29688173520435257</c:v>
                      </c:pt>
                      <c:pt idx="417">
                        <c:v>0.29659451845610635</c:v>
                      </c:pt>
                      <c:pt idx="418">
                        <c:v>0.29648936324582892</c:v>
                      </c:pt>
                      <c:pt idx="419">
                        <c:v>0.2964857716715476</c:v>
                      </c:pt>
                      <c:pt idx="420">
                        <c:v>0.2960300124726295</c:v>
                      </c:pt>
                      <c:pt idx="421">
                        <c:v>0.29564136443281042</c:v>
                      </c:pt>
                      <c:pt idx="422">
                        <c:v>0.29553609231823824</c:v>
                      </c:pt>
                      <c:pt idx="423">
                        <c:v>0.295433126358638</c:v>
                      </c:pt>
                      <c:pt idx="424">
                        <c:v>0.29507332580758316</c:v>
                      </c:pt>
                      <c:pt idx="425">
                        <c:v>0.29497854935707724</c:v>
                      </c:pt>
                      <c:pt idx="426">
                        <c:v>0.29469140763701712</c:v>
                      </c:pt>
                      <c:pt idx="427">
                        <c:v>0.29422896814631105</c:v>
                      </c:pt>
                      <c:pt idx="428">
                        <c:v>0.29412362614932908</c:v>
                      </c:pt>
                      <c:pt idx="429">
                        <c:v>0.29402053858161575</c:v>
                      </c:pt>
                      <c:pt idx="430">
                        <c:v>0.29356598469276479</c:v>
                      </c:pt>
                      <c:pt idx="431">
                        <c:v>0.29327898841455891</c:v>
                      </c:pt>
                      <c:pt idx="432">
                        <c:v>0.29317018981539955</c:v>
                      </c:pt>
                      <c:pt idx="433">
                        <c:v>0.29222046653968869</c:v>
                      </c:pt>
                      <c:pt idx="434">
                        <c:v>0.29175775007570631</c:v>
                      </c:pt>
                      <c:pt idx="435">
                        <c:v>0.29080800590591105</c:v>
                      </c:pt>
                      <c:pt idx="436">
                        <c:v>0.28998466911570286</c:v>
                      </c:pt>
                      <c:pt idx="437">
                        <c:v>0.28857209871150558</c:v>
                      </c:pt>
                      <c:pt idx="438">
                        <c:v>0.28751597492155312</c:v>
                      </c:pt>
                      <c:pt idx="439">
                        <c:v>0.28666882637667945</c:v>
                      </c:pt>
                      <c:pt idx="440">
                        <c:v>0.28610338286307069</c:v>
                      </c:pt>
                      <c:pt idx="441">
                        <c:v>0.28525625811273098</c:v>
                      </c:pt>
                      <c:pt idx="442">
                        <c:v>0.28420008798869778</c:v>
                      </c:pt>
                      <c:pt idx="443">
                        <c:v>0.28278749719129115</c:v>
                      </c:pt>
                      <c:pt idx="444">
                        <c:v>0.26186607451302429</c:v>
                      </c:pt>
                      <c:pt idx="445">
                        <c:v>0.26084772424760511</c:v>
                      </c:pt>
                      <c:pt idx="446">
                        <c:v>0.26045346669816805</c:v>
                      </c:pt>
                      <c:pt idx="447">
                        <c:v>0.25943510710303819</c:v>
                      </c:pt>
                      <c:pt idx="448">
                        <c:v>0.25939850198119901</c:v>
                      </c:pt>
                      <c:pt idx="449">
                        <c:v>0.25838053703940322</c:v>
                      </c:pt>
                      <c:pt idx="450">
                        <c:v>0.25798587798451189</c:v>
                      </c:pt>
                      <c:pt idx="451">
                        <c:v>0.25696790694180843</c:v>
                      </c:pt>
                      <c:pt idx="452">
                        <c:v>0.25225083295481532</c:v>
                      </c:pt>
                      <c:pt idx="453">
                        <c:v>0.25083821165944725</c:v>
                      </c:pt>
                      <c:pt idx="454">
                        <c:v>0.25046034283678081</c:v>
                      </c:pt>
                      <c:pt idx="455">
                        <c:v>0.24978725420088832</c:v>
                      </c:pt>
                      <c:pt idx="456">
                        <c:v>0.24950941631463261</c:v>
                      </c:pt>
                      <c:pt idx="457">
                        <c:v>0.24904811020959039</c:v>
                      </c:pt>
                      <c:pt idx="458">
                        <c:v>0.24837465053843713</c:v>
                      </c:pt>
                      <c:pt idx="459">
                        <c:v>0.24809714885160788</c:v>
                      </c:pt>
                      <c:pt idx="460">
                        <c:v>0.24798733240345991</c:v>
                      </c:pt>
                      <c:pt idx="461">
                        <c:v>0.24703670874793621</c:v>
                      </c:pt>
                      <c:pt idx="462">
                        <c:v>0.24657503384660764</c:v>
                      </c:pt>
                      <c:pt idx="463">
                        <c:v>0.24562437780973118</c:v>
                      </c:pt>
                      <c:pt idx="464">
                        <c:v>0.2414801888089631</c:v>
                      </c:pt>
                      <c:pt idx="465">
                        <c:v>0.24006768227788564</c:v>
                      </c:pt>
                      <c:pt idx="466">
                        <c:v>0.23901033557412613</c:v>
                      </c:pt>
                      <c:pt idx="467">
                        <c:v>0.23759778896704895</c:v>
                      </c:pt>
                      <c:pt idx="468">
                        <c:v>0.2219356423999238</c:v>
                      </c:pt>
                      <c:pt idx="469">
                        <c:v>0.22052340595249828</c:v>
                      </c:pt>
                      <c:pt idx="470">
                        <c:v>0.21946245135903558</c:v>
                      </c:pt>
                      <c:pt idx="471">
                        <c:v>0.21862051449782846</c:v>
                      </c:pt>
                      <c:pt idx="472">
                        <c:v>0.21805014081286478</c:v>
                      </c:pt>
                      <c:pt idx="473">
                        <c:v>0.21734375530870745</c:v>
                      </c:pt>
                      <c:pt idx="474">
                        <c:v>0.21720829306784037</c:v>
                      </c:pt>
                      <c:pt idx="475">
                        <c:v>0.21614715803608997</c:v>
                      </c:pt>
                      <c:pt idx="476">
                        <c:v>0.21593134533731889</c:v>
                      </c:pt>
                      <c:pt idx="477">
                        <c:v>0.21487247004191443</c:v>
                      </c:pt>
                      <c:pt idx="478">
                        <c:v>0.21473486010360648</c:v>
                      </c:pt>
                      <c:pt idx="479">
                        <c:v>0.21402824944859317</c:v>
                      </c:pt>
                      <c:pt idx="480">
                        <c:v>0.21346000158356412</c:v>
                      </c:pt>
                      <c:pt idx="481">
                        <c:v>0.21261584872732664</c:v>
                      </c:pt>
                      <c:pt idx="482">
                        <c:v>0.21155683656013116</c:v>
                      </c:pt>
                      <c:pt idx="483">
                        <c:v>0.21014437527537194</c:v>
                      </c:pt>
                      <c:pt idx="484">
                        <c:v>0.20902568395016238</c:v>
                      </c:pt>
                      <c:pt idx="485">
                        <c:v>0.20761307011691163</c:v>
                      </c:pt>
                      <c:pt idx="486">
                        <c:v>0.20655843176519953</c:v>
                      </c:pt>
                      <c:pt idx="487">
                        <c:v>0.20570976033568084</c:v>
                      </c:pt>
                      <c:pt idx="488">
                        <c:v>0.20514579417101148</c:v>
                      </c:pt>
                      <c:pt idx="489">
                        <c:v>0.2042971479416815</c:v>
                      </c:pt>
                      <c:pt idx="490">
                        <c:v>0.20324246448424385</c:v>
                      </c:pt>
                      <c:pt idx="491">
                        <c:v>0.20182982713934192</c:v>
                      </c:pt>
                      <c:pt idx="492">
                        <c:v>0.17344841161997379</c:v>
                      </c:pt>
                      <c:pt idx="493">
                        <c:v>0.17203655141651636</c:v>
                      </c:pt>
                      <c:pt idx="494">
                        <c:v>0.17097171703371353</c:v>
                      </c:pt>
                      <c:pt idx="495">
                        <c:v>0.16955973071736424</c:v>
                      </c:pt>
                      <c:pt idx="496">
                        <c:v>0.16884817329537991</c:v>
                      </c:pt>
                      <c:pt idx="497">
                        <c:v>0.16743601069820571</c:v>
                      </c:pt>
                      <c:pt idx="498">
                        <c:v>0.16637398964050398</c:v>
                      </c:pt>
                      <c:pt idx="499">
                        <c:v>0.16496172204431736</c:v>
                      </c:pt>
                      <c:pt idx="500">
                        <c:v>0.16051940037552551</c:v>
                      </c:pt>
                      <c:pt idx="501">
                        <c:v>0.15910684868394842</c:v>
                      </c:pt>
                      <c:pt idx="502">
                        <c:v>0.15805065661918824</c:v>
                      </c:pt>
                      <c:pt idx="503">
                        <c:v>0.15663805117176324</c:v>
                      </c:pt>
                      <c:pt idx="504">
                        <c:v>6.2059233907637151E-2</c:v>
                      </c:pt>
                      <c:pt idx="505">
                        <c:v>6.1031371022090136E-2</c:v>
                      </c:pt>
                      <c:pt idx="506">
                        <c:v>6.0648462319346508E-2</c:v>
                      </c:pt>
                      <c:pt idx="507">
                        <c:v>5.962031311886188E-2</c:v>
                      </c:pt>
                      <c:pt idx="508">
                        <c:v>5.9575098234841556E-2</c:v>
                      </c:pt>
                      <c:pt idx="509">
                        <c:v>5.8747457702984951E-2</c:v>
                      </c:pt>
                      <c:pt idx="510">
                        <c:v>5.8548877360604663E-2</c:v>
                      </c:pt>
                      <c:pt idx="511">
                        <c:v>5.8163834110980139E-2</c:v>
                      </c:pt>
                      <c:pt idx="512">
                        <c:v>5.7718935338755523E-2</c:v>
                      </c:pt>
                      <c:pt idx="513">
                        <c:v>5.7336909163817201E-2</c:v>
                      </c:pt>
                      <c:pt idx="514">
                        <c:v>5.7137349902754923E-2</c:v>
                      </c:pt>
                      <c:pt idx="515">
                        <c:v>5.6308070656366442E-2</c:v>
                      </c:pt>
                      <c:pt idx="516">
                        <c:v>5.6262175899828494E-2</c:v>
                      </c:pt>
                      <c:pt idx="517">
                        <c:v>5.5235352279066931E-2</c:v>
                      </c:pt>
                      <c:pt idx="518">
                        <c:v>5.4851084664945073E-2</c:v>
                      </c:pt>
                      <c:pt idx="519">
                        <c:v>5.3823968402543609E-2</c:v>
                      </c:pt>
                      <c:pt idx="520">
                        <c:v>5.2388151527304895E-2</c:v>
                      </c:pt>
                      <c:pt idx="521">
                        <c:v>5.0975491195153246E-2</c:v>
                      </c:pt>
                      <c:pt idx="522">
                        <c:v>4.9924804120604051E-2</c:v>
                      </c:pt>
                      <c:pt idx="523">
                        <c:v>4.9072160325180449E-2</c:v>
                      </c:pt>
                      <c:pt idx="524">
                        <c:v>4.8512102249751554E-2</c:v>
                      </c:pt>
                      <c:pt idx="525">
                        <c:v>4.7659505448546968E-2</c:v>
                      </c:pt>
                      <c:pt idx="526">
                        <c:v>4.6608784296224379E-2</c:v>
                      </c:pt>
                      <c:pt idx="527">
                        <c:v>4.519608268067233E-2</c:v>
                      </c:pt>
                      <c:pt idx="528">
                        <c:v>1.3873987931335284E-2</c:v>
                      </c:pt>
                      <c:pt idx="529">
                        <c:v>1.2818251229018774E-2</c:v>
                      </c:pt>
                      <c:pt idx="530">
                        <c:v>1.2508123316182998E-2</c:v>
                      </c:pt>
                      <c:pt idx="531">
                        <c:v>1.1451563459009075E-2</c:v>
                      </c:pt>
                      <c:pt idx="532">
                        <c:v>1.1353878870158943E-2</c:v>
                      </c:pt>
                      <c:pt idx="533">
                        <c:v>1.0297720369436974E-2</c:v>
                      </c:pt>
                      <c:pt idx="534">
                        <c:v>9.9913103892778059E-3</c:v>
                      </c:pt>
                      <c:pt idx="535">
                        <c:v>8.9344428386185261E-3</c:v>
                      </c:pt>
                      <c:pt idx="536">
                        <c:v>3.9146214805412943E-3</c:v>
                      </c:pt>
                      <c:pt idx="537">
                        <c:v>2.5248673006677837E-3</c:v>
                      </c:pt>
                      <c:pt idx="538">
                        <c:v>1.4127221659714622E-3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944-40AE-93E3-A4CA35EBDEB2}"/>
                  </c:ext>
                </c:extLst>
              </c15:ser>
            </c15:filteredLineSeries>
          </c:ext>
        </c:extLst>
      </c:lineChart>
      <c:catAx>
        <c:axId val="552978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79008"/>
        <c:crosses val="autoZero"/>
        <c:auto val="1"/>
        <c:lblAlgn val="ctr"/>
        <c:lblOffset val="100"/>
        <c:noMultiLvlLbl val="0"/>
      </c:catAx>
      <c:valAx>
        <c:axId val="55297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7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0.77721875198789003</c:v>
                </c:pt>
                <c:pt idx="1">
                  <c:v>0.77718579809201971</c:v>
                </c:pt>
                <c:pt idx="2">
                  <c:v>0.77711828495270863</c:v>
                </c:pt>
                <c:pt idx="3">
                  <c:v>0.77708537475218176</c:v>
                </c:pt>
                <c:pt idx="4">
                  <c:v>0.77669973021822936</c:v>
                </c:pt>
                <c:pt idx="5">
                  <c:v>0.77660019253655355</c:v>
                </c:pt>
                <c:pt idx="6">
                  <c:v>0.77413827911688304</c:v>
                </c:pt>
                <c:pt idx="7">
                  <c:v>0.77334230436056595</c:v>
                </c:pt>
                <c:pt idx="8">
                  <c:v>0.77295464624803489</c:v>
                </c:pt>
                <c:pt idx="9">
                  <c:v>0.77253337878544903</c:v>
                </c:pt>
                <c:pt idx="10">
                  <c:v>0.77216485555626524</c:v>
                </c:pt>
                <c:pt idx="11">
                  <c:v>0.77175945394131218</c:v>
                </c:pt>
                <c:pt idx="12">
                  <c:v>0.77133454081568797</c:v>
                </c:pt>
                <c:pt idx="13">
                  <c:v>0.77056659233386149</c:v>
                </c:pt>
                <c:pt idx="14">
                  <c:v>0.77049556237796823</c:v>
                </c:pt>
                <c:pt idx="15">
                  <c:v>0.769718971613778</c:v>
                </c:pt>
                <c:pt idx="16">
                  <c:v>0.76884534643507763</c:v>
                </c:pt>
                <c:pt idx="17">
                  <c:v>0.76809016165968402</c:v>
                </c:pt>
                <c:pt idx="18">
                  <c:v>0.76634777755428041</c:v>
                </c:pt>
                <c:pt idx="19">
                  <c:v>0.76631358388979809</c:v>
                </c:pt>
                <c:pt idx="20">
                  <c:v>0.76624207105629716</c:v>
                </c:pt>
                <c:pt idx="21">
                  <c:v>0.76620792451093023</c:v>
                </c:pt>
                <c:pt idx="22">
                  <c:v>0.76583451276676984</c:v>
                </c:pt>
                <c:pt idx="23">
                  <c:v>0.76572974328500298</c:v>
                </c:pt>
                <c:pt idx="24">
                  <c:v>0.75811659566760725</c:v>
                </c:pt>
                <c:pt idx="25">
                  <c:v>0.75811592350490287</c:v>
                </c:pt>
                <c:pt idx="26">
                  <c:v>0.75807919705068183</c:v>
                </c:pt>
                <c:pt idx="27">
                  <c:v>0.75807858498515202</c:v>
                </c:pt>
                <c:pt idx="28">
                  <c:v>0.75757397947764549</c:v>
                </c:pt>
                <c:pt idx="29">
                  <c:v>0.75757377711200835</c:v>
                </c:pt>
                <c:pt idx="30">
                  <c:v>0.74371933253156763</c:v>
                </c:pt>
                <c:pt idx="31">
                  <c:v>0.74354518490385324</c:v>
                </c:pt>
                <c:pt idx="32">
                  <c:v>0.74297332550345074</c:v>
                </c:pt>
                <c:pt idx="33">
                  <c:v>0.74186460792825693</c:v>
                </c:pt>
                <c:pt idx="34">
                  <c:v>0.74138811300970731</c:v>
                </c:pt>
                <c:pt idx="35">
                  <c:v>0.74129677504537606</c:v>
                </c:pt>
                <c:pt idx="36">
                  <c:v>0.74124322741553428</c:v>
                </c:pt>
                <c:pt idx="37">
                  <c:v>0.74105103929230665</c:v>
                </c:pt>
                <c:pt idx="38">
                  <c:v>0.74095967849074351</c:v>
                </c:pt>
                <c:pt idx="39">
                  <c:v>0.74031982373210881</c:v>
                </c:pt>
                <c:pt idx="40">
                  <c:v>0.73998287941836871</c:v>
                </c:pt>
                <c:pt idx="41">
                  <c:v>0.73914804838880055</c:v>
                </c:pt>
                <c:pt idx="42">
                  <c:v>0.7391423465822945</c:v>
                </c:pt>
                <c:pt idx="43">
                  <c:v>0.73910185737443623</c:v>
                </c:pt>
                <c:pt idx="44">
                  <c:v>0.73892633014833675</c:v>
                </c:pt>
                <c:pt idx="45">
                  <c:v>0.73859408163616536</c:v>
                </c:pt>
                <c:pt idx="46">
                  <c:v>0.73855041213815276</c:v>
                </c:pt>
                <c:pt idx="47">
                  <c:v>0.73768688271378224</c:v>
                </c:pt>
                <c:pt idx="48">
                  <c:v>0.73184315233370667</c:v>
                </c:pt>
                <c:pt idx="49">
                  <c:v>0.73175302415314936</c:v>
                </c:pt>
                <c:pt idx="50">
                  <c:v>0.73153776220078548</c:v>
                </c:pt>
                <c:pt idx="51">
                  <c:v>0.73144758868596604</c:v>
                </c:pt>
                <c:pt idx="52">
                  <c:v>0.73080003276211536</c:v>
                </c:pt>
                <c:pt idx="53">
                  <c:v>0.73049446967418008</c:v>
                </c:pt>
                <c:pt idx="54">
                  <c:v>0.72955816485575786</c:v>
                </c:pt>
                <c:pt idx="55">
                  <c:v>0.72886885232848175</c:v>
                </c:pt>
                <c:pt idx="56">
                  <c:v>0.72857484007313422</c:v>
                </c:pt>
                <c:pt idx="57">
                  <c:v>0.72831768840700895</c:v>
                </c:pt>
                <c:pt idx="58">
                  <c:v>0.72827583741952351</c:v>
                </c:pt>
                <c:pt idx="59">
                  <c:v>0.7281035482041589</c:v>
                </c:pt>
                <c:pt idx="60">
                  <c:v>0.72788931806905088</c:v>
                </c:pt>
                <c:pt idx="61">
                  <c:v>0.72777047930203198</c:v>
                </c:pt>
                <c:pt idx="62">
                  <c:v>0.72773296806511578</c:v>
                </c:pt>
                <c:pt idx="63">
                  <c:v>0.72689981617473387</c:v>
                </c:pt>
                <c:pt idx="64">
                  <c:v>0.72655692302574393</c:v>
                </c:pt>
                <c:pt idx="65">
                  <c:v>0.7260194340591245</c:v>
                </c:pt>
                <c:pt idx="66">
                  <c:v>0.7258796356626338</c:v>
                </c:pt>
                <c:pt idx="67">
                  <c:v>0.72535232527670968</c:v>
                </c:pt>
                <c:pt idx="68">
                  <c:v>0.7250334434634248</c:v>
                </c:pt>
                <c:pt idx="69">
                  <c:v>0.72436989757243042</c:v>
                </c:pt>
                <c:pt idx="70">
                  <c:v>0.72301286302784251</c:v>
                </c:pt>
                <c:pt idx="71">
                  <c:v>0.72235707520045822</c:v>
                </c:pt>
                <c:pt idx="72">
                  <c:v>0.71573555911513465</c:v>
                </c:pt>
                <c:pt idx="73">
                  <c:v>0.71568934781849047</c:v>
                </c:pt>
                <c:pt idx="74">
                  <c:v>0.71564355166127103</c:v>
                </c:pt>
                <c:pt idx="75">
                  <c:v>0.71559725032660493</c:v>
                </c:pt>
                <c:pt idx="76">
                  <c:v>0.71515320967509244</c:v>
                </c:pt>
                <c:pt idx="77">
                  <c:v>0.71506021578307577</c:v>
                </c:pt>
                <c:pt idx="78">
                  <c:v>0.71017674106629991</c:v>
                </c:pt>
                <c:pt idx="79">
                  <c:v>0.71008591865415849</c:v>
                </c:pt>
                <c:pt idx="80">
                  <c:v>0.70979090415685364</c:v>
                </c:pt>
                <c:pt idx="81">
                  <c:v>0.70970004665754627</c:v>
                </c:pt>
                <c:pt idx="82">
                  <c:v>0.70915033671368477</c:v>
                </c:pt>
                <c:pt idx="83">
                  <c:v>0.70876453629055269</c:v>
                </c:pt>
                <c:pt idx="84">
                  <c:v>0.70032890273194526</c:v>
                </c:pt>
                <c:pt idx="85">
                  <c:v>0.7001787579729517</c:v>
                </c:pt>
                <c:pt idx="86">
                  <c:v>0.69993654783187342</c:v>
                </c:pt>
                <c:pt idx="87">
                  <c:v>0.6997858124618942</c:v>
                </c:pt>
                <c:pt idx="88">
                  <c:v>0.69910093886061042</c:v>
                </c:pt>
                <c:pt idx="89">
                  <c:v>0.69894918548720264</c:v>
                </c:pt>
                <c:pt idx="90">
                  <c:v>0.69757034280212149</c:v>
                </c:pt>
                <c:pt idx="91">
                  <c:v>0.69692431681834666</c:v>
                </c:pt>
                <c:pt idx="92">
                  <c:v>0.69670482989278781</c:v>
                </c:pt>
                <c:pt idx="93">
                  <c:v>0.69606166855206775</c:v>
                </c:pt>
                <c:pt idx="94">
                  <c:v>0.69495069724618019</c:v>
                </c:pt>
                <c:pt idx="95">
                  <c:v>0.69431382657102503</c:v>
                </c:pt>
                <c:pt idx="96">
                  <c:v>0.69039835222397117</c:v>
                </c:pt>
                <c:pt idx="97">
                  <c:v>0.69025799385487785</c:v>
                </c:pt>
                <c:pt idx="98">
                  <c:v>0.69000742490793499</c:v>
                </c:pt>
                <c:pt idx="99">
                  <c:v>0.68986643493683575</c:v>
                </c:pt>
                <c:pt idx="100">
                  <c:v>0.68919034728417261</c:v>
                </c:pt>
                <c:pt idx="101">
                  <c:v>0.68904825206593023</c:v>
                </c:pt>
                <c:pt idx="102">
                  <c:v>0.68472081626011716</c:v>
                </c:pt>
                <c:pt idx="103">
                  <c:v>0.68453757687423533</c:v>
                </c:pt>
                <c:pt idx="104">
                  <c:v>0.68406311509988316</c:v>
                </c:pt>
                <c:pt idx="105">
                  <c:v>0.68388050591464433</c:v>
                </c:pt>
                <c:pt idx="106">
                  <c:v>0.68283835015401628</c:v>
                </c:pt>
                <c:pt idx="107">
                  <c:v>0.68218747442970873</c:v>
                </c:pt>
                <c:pt idx="108">
                  <c:v>0.68054543905486464</c:v>
                </c:pt>
                <c:pt idx="109">
                  <c:v>0.68036155888065997</c:v>
                </c:pt>
                <c:pt idx="110">
                  <c:v>0.67990392878779193</c:v>
                </c:pt>
                <c:pt idx="111">
                  <c:v>0.67972064503505603</c:v>
                </c:pt>
                <c:pt idx="112">
                  <c:v>0.6786588812666916</c:v>
                </c:pt>
                <c:pt idx="113">
                  <c:v>0.67802384325491893</c:v>
                </c:pt>
                <c:pt idx="114">
                  <c:v>0.67446708521460919</c:v>
                </c:pt>
                <c:pt idx="115">
                  <c:v>0.67424724151531035</c:v>
                </c:pt>
                <c:pt idx="116">
                  <c:v>0.67405332133890916</c:v>
                </c:pt>
                <c:pt idx="117">
                  <c:v>0.67383284340441862</c:v>
                </c:pt>
                <c:pt idx="118">
                  <c:v>0.67321347496117045</c:v>
                </c:pt>
                <c:pt idx="119">
                  <c:v>0.6729920425922914</c:v>
                </c:pt>
                <c:pt idx="120">
                  <c:v>0.67259662436282619</c:v>
                </c:pt>
                <c:pt idx="121">
                  <c:v>0.67195893149131503</c:v>
                </c:pt>
                <c:pt idx="122">
                  <c:v>0.67179093619282204</c:v>
                </c:pt>
                <c:pt idx="123">
                  <c:v>0.67115636462101125</c:v>
                </c:pt>
                <c:pt idx="124">
                  <c:v>0.67052238999606295</c:v>
                </c:pt>
                <c:pt idx="125">
                  <c:v>0.67015737372491568</c:v>
                </c:pt>
                <c:pt idx="126">
                  <c:v>0.66988856398141761</c:v>
                </c:pt>
                <c:pt idx="127">
                  <c:v>0.66970313806941306</c:v>
                </c:pt>
                <c:pt idx="128">
                  <c:v>0.66952951180688824</c:v>
                </c:pt>
                <c:pt idx="129">
                  <c:v>0.66907241649160076</c:v>
                </c:pt>
                <c:pt idx="130">
                  <c:v>0.66804372141799706</c:v>
                </c:pt>
                <c:pt idx="131">
                  <c:v>0.6674196783058739</c:v>
                </c:pt>
                <c:pt idx="132">
                  <c:v>0.65329691183094407</c:v>
                </c:pt>
                <c:pt idx="133">
                  <c:v>0.65313229900052883</c:v>
                </c:pt>
                <c:pt idx="134">
                  <c:v>0.65268367985271059</c:v>
                </c:pt>
                <c:pt idx="135">
                  <c:v>0.65251956051415116</c:v>
                </c:pt>
                <c:pt idx="136">
                  <c:v>0.65162282228185464</c:v>
                </c:pt>
                <c:pt idx="137">
                  <c:v>0.65101496346946142</c:v>
                </c:pt>
                <c:pt idx="138">
                  <c:v>0.6457263672371828</c:v>
                </c:pt>
                <c:pt idx="139">
                  <c:v>0.64513666999757313</c:v>
                </c:pt>
                <c:pt idx="140">
                  <c:v>0.64499904311902234</c:v>
                </c:pt>
                <c:pt idx="141">
                  <c:v>0.64441189213263728</c:v>
                </c:pt>
                <c:pt idx="142">
                  <c:v>0.64354100879344878</c:v>
                </c:pt>
                <c:pt idx="143">
                  <c:v>0.64295934643623287</c:v>
                </c:pt>
                <c:pt idx="144">
                  <c:v>0.63643711348896326</c:v>
                </c:pt>
                <c:pt idx="145">
                  <c:v>0.63596841978024454</c:v>
                </c:pt>
                <c:pt idx="146">
                  <c:v>0.63572363497568363</c:v>
                </c:pt>
                <c:pt idx="147">
                  <c:v>0.63525536492730661</c:v>
                </c:pt>
                <c:pt idx="148">
                  <c:v>0.63434461278714294</c:v>
                </c:pt>
                <c:pt idx="149">
                  <c:v>0.63387768714152648</c:v>
                </c:pt>
                <c:pt idx="150">
                  <c:v>0.62813737361683109</c:v>
                </c:pt>
                <c:pt idx="151">
                  <c:v>0.62768598253914976</c:v>
                </c:pt>
                <c:pt idx="152">
                  <c:v>0.62743217533831619</c:v>
                </c:pt>
                <c:pt idx="153">
                  <c:v>0.62698104481424222</c:v>
                </c:pt>
                <c:pt idx="154">
                  <c:v>0.62607841628505079</c:v>
                </c:pt>
                <c:pt idx="155">
                  <c:v>0.62562829390382446</c:v>
                </c:pt>
                <c:pt idx="156">
                  <c:v>0.6030869496870026</c:v>
                </c:pt>
                <c:pt idx="157">
                  <c:v>0.60260890099380793</c:v>
                </c:pt>
                <c:pt idx="158">
                  <c:v>0.6023978953330098</c:v>
                </c:pt>
                <c:pt idx="159">
                  <c:v>0.6019201243035246</c:v>
                </c:pt>
                <c:pt idx="160">
                  <c:v>0.60110309318124788</c:v>
                </c:pt>
                <c:pt idx="161">
                  <c:v>0.60062638433538595</c:v>
                </c:pt>
                <c:pt idx="162">
                  <c:v>0.58565726827807185</c:v>
                </c:pt>
                <c:pt idx="163">
                  <c:v>0.58551291275737216</c:v>
                </c:pt>
                <c:pt idx="164">
                  <c:v>0.58517348415096937</c:v>
                </c:pt>
                <c:pt idx="165">
                  <c:v>0.58502961162761169</c:v>
                </c:pt>
                <c:pt idx="166">
                  <c:v>0.58423843527310981</c:v>
                </c:pt>
                <c:pt idx="167">
                  <c:v>0.58375963986683099</c:v>
                </c:pt>
                <c:pt idx="168">
                  <c:v>0.58171853455871736</c:v>
                </c:pt>
                <c:pt idx="169">
                  <c:v>0.58157277083552328</c:v>
                </c:pt>
                <c:pt idx="170">
                  <c:v>0.58123754637261904</c:v>
                </c:pt>
                <c:pt idx="171">
                  <c:v>0.58109226016349147</c:v>
                </c:pt>
                <c:pt idx="172">
                  <c:v>0.58028810481378568</c:v>
                </c:pt>
                <c:pt idx="173">
                  <c:v>0.57981205155425941</c:v>
                </c:pt>
                <c:pt idx="174">
                  <c:v>0.5732246080979202</c:v>
                </c:pt>
                <c:pt idx="175">
                  <c:v>0.57310020137734397</c:v>
                </c:pt>
                <c:pt idx="176">
                  <c:v>0.57221481336479918</c:v>
                </c:pt>
                <c:pt idx="177">
                  <c:v>0.5719983322516794</c:v>
                </c:pt>
                <c:pt idx="178">
                  <c:v>0.57155951808902761</c:v>
                </c:pt>
                <c:pt idx="179">
                  <c:v>0.57033154678072218</c:v>
                </c:pt>
                <c:pt idx="180">
                  <c:v>0.56702742638034875</c:v>
                </c:pt>
                <c:pt idx="181">
                  <c:v>0.56601966106598478</c:v>
                </c:pt>
                <c:pt idx="182">
                  <c:v>0.56586285409483661</c:v>
                </c:pt>
                <c:pt idx="183">
                  <c:v>0.56535931627729707</c:v>
                </c:pt>
                <c:pt idx="184">
                  <c:v>0.56462889890290535</c:v>
                </c:pt>
                <c:pt idx="185">
                  <c:v>0.56412808924474789</c:v>
                </c:pt>
                <c:pt idx="186">
                  <c:v>0.56083111801146568</c:v>
                </c:pt>
                <c:pt idx="187">
                  <c:v>0.56070043769760469</c:v>
                </c:pt>
                <c:pt idx="188">
                  <c:v>0.56039557630433334</c:v>
                </c:pt>
                <c:pt idx="189">
                  <c:v>0.56026530342040282</c:v>
                </c:pt>
                <c:pt idx="190">
                  <c:v>0.55955932510058215</c:v>
                </c:pt>
                <c:pt idx="191">
                  <c:v>0.55912798096460348</c:v>
                </c:pt>
                <c:pt idx="192">
                  <c:v>0.54299761568106719</c:v>
                </c:pt>
                <c:pt idx="193">
                  <c:v>0.54287623239046612</c:v>
                </c:pt>
                <c:pt idx="194">
                  <c:v>0.54252872138391695</c:v>
                </c:pt>
                <c:pt idx="195">
                  <c:v>0.54240750118873782</c:v>
                </c:pt>
                <c:pt idx="196">
                  <c:v>0.5418216430114895</c:v>
                </c:pt>
                <c:pt idx="197">
                  <c:v>0.54135464594637572</c:v>
                </c:pt>
                <c:pt idx="198">
                  <c:v>0.5373310295973367</c:v>
                </c:pt>
                <c:pt idx="199">
                  <c:v>0.53691919116437126</c:v>
                </c:pt>
                <c:pt idx="200">
                  <c:v>0.53665883869700259</c:v>
                </c:pt>
                <c:pt idx="201">
                  <c:v>0.53624660800196533</c:v>
                </c:pt>
                <c:pt idx="202">
                  <c:v>0.53543559634314697</c:v>
                </c:pt>
                <c:pt idx="203">
                  <c:v>0.53502309400295034</c:v>
                </c:pt>
                <c:pt idx="204">
                  <c:v>0.53097821198160999</c:v>
                </c:pt>
                <c:pt idx="205">
                  <c:v>0.53091642986574195</c:v>
                </c:pt>
                <c:pt idx="206">
                  <c:v>0.53077559817162523</c:v>
                </c:pt>
                <c:pt idx="207">
                  <c:v>0.53071364296077017</c:v>
                </c:pt>
                <c:pt idx="208">
                  <c:v>0.53038266888963848</c:v>
                </c:pt>
                <c:pt idx="209">
                  <c:v>0.53017846234098198</c:v>
                </c:pt>
                <c:pt idx="210">
                  <c:v>0.5293562149343477</c:v>
                </c:pt>
                <c:pt idx="211">
                  <c:v>0.52894502888790407</c:v>
                </c:pt>
                <c:pt idx="212">
                  <c:v>0.52869478409338933</c:v>
                </c:pt>
                <c:pt idx="213">
                  <c:v>0.52828310845955551</c:v>
                </c:pt>
                <c:pt idx="214">
                  <c:v>0.52749949239048777</c:v>
                </c:pt>
                <c:pt idx="215">
                  <c:v>0.52708737099100722</c:v>
                </c:pt>
                <c:pt idx="216">
                  <c:v>0.525851473993735</c:v>
                </c:pt>
                <c:pt idx="217">
                  <c:v>0.5257898112315128</c:v>
                </c:pt>
                <c:pt idx="218">
                  <c:v>0.52564479239949924</c:v>
                </c:pt>
                <c:pt idx="219">
                  <c:v>0.52558295492431506</c:v>
                </c:pt>
                <c:pt idx="220">
                  <c:v>0.52555198273753301</c:v>
                </c:pt>
                <c:pt idx="221">
                  <c:v>0.52525902826182347</c:v>
                </c:pt>
                <c:pt idx="222">
                  <c:v>0.52510591954172114</c:v>
                </c:pt>
                <c:pt idx="223">
                  <c:v>0.52505074200927593</c:v>
                </c:pt>
                <c:pt idx="224">
                  <c:v>0.52492807237207018</c:v>
                </c:pt>
                <c:pt idx="225">
                  <c:v>0.52448291216734633</c:v>
                </c:pt>
                <c:pt idx="226">
                  <c:v>0.52380423917996433</c:v>
                </c:pt>
                <c:pt idx="227">
                  <c:v>0.52336114990183769</c:v>
                </c:pt>
                <c:pt idx="228">
                  <c:v>0.51863927721224068</c:v>
                </c:pt>
                <c:pt idx="229">
                  <c:v>0.51819750785110641</c:v>
                </c:pt>
                <c:pt idx="230">
                  <c:v>0.51800905600938463</c:v>
                </c:pt>
                <c:pt idx="231">
                  <c:v>0.5175681090701757</c:v>
                </c:pt>
                <c:pt idx="232">
                  <c:v>0.51688092840189426</c:v>
                </c:pt>
                <c:pt idx="233">
                  <c:v>0.51644190141297752</c:v>
                </c:pt>
                <c:pt idx="234">
                  <c:v>0.51274857668547336</c:v>
                </c:pt>
                <c:pt idx="235">
                  <c:v>0.51268016738726352</c:v>
                </c:pt>
                <c:pt idx="236">
                  <c:v>0.51250108690517981</c:v>
                </c:pt>
                <c:pt idx="237">
                  <c:v>0.51243247546023329</c:v>
                </c:pt>
                <c:pt idx="238">
                  <c:v>0.51209631140241618</c:v>
                </c:pt>
                <c:pt idx="239">
                  <c:v>0.51184698246138738</c:v>
                </c:pt>
                <c:pt idx="240">
                  <c:v>0.50661028786846485</c:v>
                </c:pt>
                <c:pt idx="241">
                  <c:v>0.50647621704723211</c:v>
                </c:pt>
                <c:pt idx="242">
                  <c:v>0.50563521966636515</c:v>
                </c:pt>
                <c:pt idx="243">
                  <c:v>0.505338424730291</c:v>
                </c:pt>
                <c:pt idx="244">
                  <c:v>0.5049638662434548</c:v>
                </c:pt>
                <c:pt idx="245">
                  <c:v>0.5037764910793513</c:v>
                </c:pt>
                <c:pt idx="246">
                  <c:v>0.50136619096988178</c:v>
                </c:pt>
                <c:pt idx="247">
                  <c:v>0.50129580444770039</c:v>
                </c:pt>
                <c:pt idx="248">
                  <c:v>0.50078590474218176</c:v>
                </c:pt>
                <c:pt idx="249">
                  <c:v>0.50069919205747415</c:v>
                </c:pt>
                <c:pt idx="250">
                  <c:v>0.50039628843571893</c:v>
                </c:pt>
                <c:pt idx="251">
                  <c:v>0.49992605959289149</c:v>
                </c:pt>
                <c:pt idx="252">
                  <c:v>0.49976936518943221</c:v>
                </c:pt>
                <c:pt idx="253">
                  <c:v>0.49957401590481765</c:v>
                </c:pt>
                <c:pt idx="254">
                  <c:v>0.49939791258981725</c:v>
                </c:pt>
                <c:pt idx="255">
                  <c:v>0.49904702548024354</c:v>
                </c:pt>
                <c:pt idx="256">
                  <c:v>0.49844292619783553</c:v>
                </c:pt>
                <c:pt idx="257">
                  <c:v>0.49809444724073376</c:v>
                </c:pt>
                <c:pt idx="258">
                  <c:v>0.49683064136091432</c:v>
                </c:pt>
                <c:pt idx="259">
                  <c:v>0.49676067571833626</c:v>
                </c:pt>
                <c:pt idx="260">
                  <c:v>0.49632091245383952</c:v>
                </c:pt>
                <c:pt idx="261">
                  <c:v>0.4962496333694007</c:v>
                </c:pt>
                <c:pt idx="262">
                  <c:v>0.49616918431642643</c:v>
                </c:pt>
                <c:pt idx="263">
                  <c:v>0.49591834768227472</c:v>
                </c:pt>
                <c:pt idx="264">
                  <c:v>0.49586377180214425</c:v>
                </c:pt>
                <c:pt idx="265">
                  <c:v>0.49571513733867145</c:v>
                </c:pt>
                <c:pt idx="266">
                  <c:v>0.49531335439664054</c:v>
                </c:pt>
                <c:pt idx="267">
                  <c:v>0.49524533106353169</c:v>
                </c:pt>
                <c:pt idx="268">
                  <c:v>0.4946527762077188</c:v>
                </c:pt>
                <c:pt idx="269">
                  <c:v>0.49425276209311281</c:v>
                </c:pt>
                <c:pt idx="270">
                  <c:v>0.49372507818965522</c:v>
                </c:pt>
                <c:pt idx="271">
                  <c:v>0.49337644301478617</c:v>
                </c:pt>
                <c:pt idx="272">
                  <c:v>0.49319025980080344</c:v>
                </c:pt>
                <c:pt idx="273">
                  <c:v>0.49284274853016002</c:v>
                </c:pt>
                <c:pt idx="274">
                  <c:v>0.49222907767708257</c:v>
                </c:pt>
                <c:pt idx="275">
                  <c:v>0.49188390930774506</c:v>
                </c:pt>
                <c:pt idx="276">
                  <c:v>0.48736719274024742</c:v>
                </c:pt>
                <c:pt idx="277">
                  <c:v>0.48690733524456159</c:v>
                </c:pt>
                <c:pt idx="278">
                  <c:v>0.48670280763345869</c:v>
                </c:pt>
                <c:pt idx="279">
                  <c:v>0.48624229210099834</c:v>
                </c:pt>
                <c:pt idx="280">
                  <c:v>0.48554761840856853</c:v>
                </c:pt>
                <c:pt idx="281">
                  <c:v>0.48508646269400357</c:v>
                </c:pt>
                <c:pt idx="282">
                  <c:v>0.4820508295154422</c:v>
                </c:pt>
                <c:pt idx="283">
                  <c:v>0.48197292370898442</c:v>
                </c:pt>
                <c:pt idx="284">
                  <c:v>0.48173974398642672</c:v>
                </c:pt>
                <c:pt idx="285">
                  <c:v>0.48166158619449284</c:v>
                </c:pt>
                <c:pt idx="286">
                  <c:v>0.48133920363864924</c:v>
                </c:pt>
                <c:pt idx="287">
                  <c:v>0.48131934329045123</c:v>
                </c:pt>
                <c:pt idx="288">
                  <c:v>0.48127417183921123</c:v>
                </c:pt>
                <c:pt idx="289">
                  <c:v>0.48124309835451495</c:v>
                </c:pt>
                <c:pt idx="290">
                  <c:v>0.48114705662038626</c:v>
                </c:pt>
                <c:pt idx="291">
                  <c:v>0.48100599008897493</c:v>
                </c:pt>
                <c:pt idx="292">
                  <c:v>0.48097526275728208</c:v>
                </c:pt>
                <c:pt idx="293">
                  <c:v>0.48088841000812416</c:v>
                </c:pt>
                <c:pt idx="294">
                  <c:v>0.48087888083722424</c:v>
                </c:pt>
                <c:pt idx="295">
                  <c:v>0.48076147563565547</c:v>
                </c:pt>
                <c:pt idx="296">
                  <c:v>0.48043791362174193</c:v>
                </c:pt>
                <c:pt idx="297">
                  <c:v>0.48008774769574003</c:v>
                </c:pt>
                <c:pt idx="298">
                  <c:v>0.48007153288691978</c:v>
                </c:pt>
                <c:pt idx="299">
                  <c:v>0.479907476222173</c:v>
                </c:pt>
                <c:pt idx="300">
                  <c:v>0.47970395060440635</c:v>
                </c:pt>
                <c:pt idx="301">
                  <c:v>0.47944365050935855</c:v>
                </c:pt>
                <c:pt idx="302">
                  <c:v>0.47925050933828989</c:v>
                </c:pt>
                <c:pt idx="303">
                  <c:v>0.47878592830933997</c:v>
                </c:pt>
                <c:pt idx="304">
                  <c:v>0.47811624207295483</c:v>
                </c:pt>
                <c:pt idx="305">
                  <c:v>0.47765085967158366</c:v>
                </c:pt>
                <c:pt idx="306">
                  <c:v>0.4761825796597402</c:v>
                </c:pt>
                <c:pt idx="307">
                  <c:v>0.47608708729532428</c:v>
                </c:pt>
                <c:pt idx="308">
                  <c:v>0.47581562092057694</c:v>
                </c:pt>
                <c:pt idx="309">
                  <c:v>0.47571984760370251</c:v>
                </c:pt>
                <c:pt idx="310">
                  <c:v>0.47569977561542964</c:v>
                </c:pt>
                <c:pt idx="311">
                  <c:v>0.47540018774798593</c:v>
                </c:pt>
                <c:pt idx="312">
                  <c:v>0.47528925616509399</c:v>
                </c:pt>
                <c:pt idx="313">
                  <c:v>0.47519816409365334</c:v>
                </c:pt>
                <c:pt idx="314">
                  <c:v>0.47491981909594455</c:v>
                </c:pt>
                <c:pt idx="315">
                  <c:v>0.47489960956427574</c:v>
                </c:pt>
                <c:pt idx="316">
                  <c:v>0.47431283406723518</c:v>
                </c:pt>
                <c:pt idx="317">
                  <c:v>0.47401637478888348</c:v>
                </c:pt>
                <c:pt idx="318">
                  <c:v>0.47378406023503172</c:v>
                </c:pt>
                <c:pt idx="319">
                  <c:v>0.47365508069435175</c:v>
                </c:pt>
                <c:pt idx="320">
                  <c:v>0.4734000532235319</c:v>
                </c:pt>
                <c:pt idx="321">
                  <c:v>0.47327124025430095</c:v>
                </c:pt>
                <c:pt idx="322">
                  <c:v>0.47258575065984249</c:v>
                </c:pt>
                <c:pt idx="323">
                  <c:v>0.47231418083299753</c:v>
                </c:pt>
                <c:pt idx="324">
                  <c:v>0.4722035717588719</c:v>
                </c:pt>
                <c:pt idx="325">
                  <c:v>0.47198891330663911</c:v>
                </c:pt>
                <c:pt idx="326">
                  <c:v>0.47188193163884118</c:v>
                </c:pt>
                <c:pt idx="327">
                  <c:v>0.47155537523046481</c:v>
                </c:pt>
                <c:pt idx="328">
                  <c:v>0.47120207749440707</c:v>
                </c:pt>
                <c:pt idx="329">
                  <c:v>0.47087365391975761</c:v>
                </c:pt>
                <c:pt idx="330">
                  <c:v>0.46839134414627498</c:v>
                </c:pt>
                <c:pt idx="331">
                  <c:v>0.46806444557750909</c:v>
                </c:pt>
                <c:pt idx="332">
                  <c:v>0.46796378056631593</c:v>
                </c:pt>
                <c:pt idx="333">
                  <c:v>0.46763559374273894</c:v>
                </c:pt>
                <c:pt idx="334">
                  <c:v>0.46729326242635055</c:v>
                </c:pt>
                <c:pt idx="335">
                  <c:v>0.46696321036323601</c:v>
                </c:pt>
                <c:pt idx="336">
                  <c:v>0.45752399158990764</c:v>
                </c:pt>
                <c:pt idx="337">
                  <c:v>0.45712582216740966</c:v>
                </c:pt>
                <c:pt idx="338">
                  <c:v>0.45704963851908526</c:v>
                </c:pt>
                <c:pt idx="339">
                  <c:v>0.45701990042689927</c:v>
                </c:pt>
                <c:pt idx="340">
                  <c:v>0.4568441099780125</c:v>
                </c:pt>
                <c:pt idx="341">
                  <c:v>0.45671232502488851</c:v>
                </c:pt>
                <c:pt idx="342">
                  <c:v>0.4566060778552874</c:v>
                </c:pt>
                <c:pt idx="343">
                  <c:v>0.45636992223807255</c:v>
                </c:pt>
                <c:pt idx="344">
                  <c:v>0.45614314825857316</c:v>
                </c:pt>
                <c:pt idx="345">
                  <c:v>0.45572679820116185</c:v>
                </c:pt>
                <c:pt idx="346">
                  <c:v>0.45566838882563943</c:v>
                </c:pt>
                <c:pt idx="347">
                  <c:v>0.45539969421338511</c:v>
                </c:pt>
                <c:pt idx="348">
                  <c:v>0.45519509706644568</c:v>
                </c:pt>
                <c:pt idx="349">
                  <c:v>0.45490720012387736</c:v>
                </c:pt>
                <c:pt idx="350">
                  <c:v>0.4547218418408237</c:v>
                </c:pt>
                <c:pt idx="351">
                  <c:v>0.45422854589452205</c:v>
                </c:pt>
                <c:pt idx="352">
                  <c:v>0.45357870450356219</c:v>
                </c:pt>
                <c:pt idx="353">
                  <c:v>0.45322095684304847</c:v>
                </c:pt>
                <c:pt idx="354">
                  <c:v>0.45309612399245819</c:v>
                </c:pt>
                <c:pt idx="355">
                  <c:v>0.45308459987689254</c:v>
                </c:pt>
                <c:pt idx="356">
                  <c:v>0.45288527009511975</c:v>
                </c:pt>
                <c:pt idx="357">
                  <c:v>0.45276060337979335</c:v>
                </c:pt>
                <c:pt idx="358">
                  <c:v>0.45207579111858609</c:v>
                </c:pt>
                <c:pt idx="359">
                  <c:v>0.45205847936953164</c:v>
                </c:pt>
                <c:pt idx="360">
                  <c:v>0.45174186618637246</c:v>
                </c:pt>
                <c:pt idx="361">
                  <c:v>0.45168923488775936</c:v>
                </c:pt>
                <c:pt idx="362">
                  <c:v>0.45158506484090322</c:v>
                </c:pt>
                <c:pt idx="363">
                  <c:v>0.45121432768709191</c:v>
                </c:pt>
                <c:pt idx="364">
                  <c:v>0.45085083756438349</c:v>
                </c:pt>
                <c:pt idx="365">
                  <c:v>0.45047795893103015</c:v>
                </c:pt>
                <c:pt idx="366">
                  <c:v>0.44944675949149843</c:v>
                </c:pt>
                <c:pt idx="367">
                  <c:v>0.44896625021022535</c:v>
                </c:pt>
                <c:pt idx="368">
                  <c:v>0.44877067714730906</c:v>
                </c:pt>
                <c:pt idx="369">
                  <c:v>0.44829020884623288</c:v>
                </c:pt>
                <c:pt idx="370">
                  <c:v>0.44761191390711258</c:v>
                </c:pt>
                <c:pt idx="371">
                  <c:v>0.44713213875317609</c:v>
                </c:pt>
                <c:pt idx="372">
                  <c:v>0.43911066680414912</c:v>
                </c:pt>
                <c:pt idx="373">
                  <c:v>0.43897043456887463</c:v>
                </c:pt>
                <c:pt idx="374">
                  <c:v>0.43861126136164164</c:v>
                </c:pt>
                <c:pt idx="375">
                  <c:v>0.43847087859460676</c:v>
                </c:pt>
                <c:pt idx="376">
                  <c:v>0.43783555203811308</c:v>
                </c:pt>
                <c:pt idx="377">
                  <c:v>0.43733517478611139</c:v>
                </c:pt>
                <c:pt idx="378">
                  <c:v>0.43205247830586763</c:v>
                </c:pt>
                <c:pt idx="379">
                  <c:v>0.43191308386204558</c:v>
                </c:pt>
                <c:pt idx="380">
                  <c:v>0.43154452266046717</c:v>
                </c:pt>
                <c:pt idx="381">
                  <c:v>0.43140495426540282</c:v>
                </c:pt>
                <c:pt idx="382">
                  <c:v>0.43079052892800096</c:v>
                </c:pt>
                <c:pt idx="383">
                  <c:v>0.43028139792225184</c:v>
                </c:pt>
                <c:pt idx="384">
                  <c:v>0.42637309461070927</c:v>
                </c:pt>
                <c:pt idx="385">
                  <c:v>0.42628295662739257</c:v>
                </c:pt>
                <c:pt idx="386">
                  <c:v>0.42619948714975037</c:v>
                </c:pt>
                <c:pt idx="387">
                  <c:v>0.42610955565777481</c:v>
                </c:pt>
                <c:pt idx="388">
                  <c:v>0.42557244460151078</c:v>
                </c:pt>
                <c:pt idx="389">
                  <c:v>0.42540080328002444</c:v>
                </c:pt>
                <c:pt idx="390">
                  <c:v>0.4241699842013944</c:v>
                </c:pt>
                <c:pt idx="391">
                  <c:v>0.42369988513124296</c:v>
                </c:pt>
                <c:pt idx="392">
                  <c:v>0.42349723763904623</c:v>
                </c:pt>
                <c:pt idx="393">
                  <c:v>0.4230271831550434</c:v>
                </c:pt>
                <c:pt idx="394">
                  <c:v>0.4223772803065125</c:v>
                </c:pt>
                <c:pt idx="395">
                  <c:v>0.42190792332940985</c:v>
                </c:pt>
                <c:pt idx="396">
                  <c:v>0.41927035094380299</c:v>
                </c:pt>
                <c:pt idx="397">
                  <c:v>0.41917955864991469</c:v>
                </c:pt>
                <c:pt idx="398">
                  <c:v>0.41910138835439115</c:v>
                </c:pt>
                <c:pt idx="399">
                  <c:v>0.41901079866934998</c:v>
                </c:pt>
                <c:pt idx="400">
                  <c:v>0.41846961193981741</c:v>
                </c:pt>
                <c:pt idx="401">
                  <c:v>0.41830256975690522</c:v>
                </c:pt>
                <c:pt idx="402">
                  <c:v>0.40712651304605857</c:v>
                </c:pt>
                <c:pt idx="403">
                  <c:v>0.40704227340692578</c:v>
                </c:pt>
                <c:pt idx="404">
                  <c:v>0.40700606187339378</c:v>
                </c:pt>
                <c:pt idx="405">
                  <c:v>0.40692200846761251</c:v>
                </c:pt>
                <c:pt idx="406">
                  <c:v>0.4063928724775796</c:v>
                </c:pt>
                <c:pt idx="407">
                  <c:v>0.40635154193788298</c:v>
                </c:pt>
                <c:pt idx="408">
                  <c:v>0.40627413549910774</c:v>
                </c:pt>
                <c:pt idx="409">
                  <c:v>0.40620590798244</c:v>
                </c:pt>
                <c:pt idx="410">
                  <c:v>0.40582631161623761</c:v>
                </c:pt>
                <c:pt idx="411">
                  <c:v>0.40568048543677282</c:v>
                </c:pt>
                <c:pt idx="412">
                  <c:v>0.40505390345870074</c:v>
                </c:pt>
                <c:pt idx="413">
                  <c:v>0.40452737879204825</c:v>
                </c:pt>
                <c:pt idx="414">
                  <c:v>0.39799299159165835</c:v>
                </c:pt>
                <c:pt idx="415">
                  <c:v>0.39746972040565559</c:v>
                </c:pt>
                <c:pt idx="416">
                  <c:v>0.3973699748691098</c:v>
                </c:pt>
                <c:pt idx="417">
                  <c:v>0.39684489712896465</c:v>
                </c:pt>
                <c:pt idx="418">
                  <c:v>0.39639073236027483</c:v>
                </c:pt>
                <c:pt idx="419">
                  <c:v>0.39586318510904211</c:v>
                </c:pt>
                <c:pt idx="420">
                  <c:v>0.39427921712388048</c:v>
                </c:pt>
                <c:pt idx="421">
                  <c:v>0.39375233336222654</c:v>
                </c:pt>
                <c:pt idx="422">
                  <c:v>0.39366460359048133</c:v>
                </c:pt>
                <c:pt idx="423">
                  <c:v>0.39313588392116788</c:v>
                </c:pt>
                <c:pt idx="424">
                  <c:v>0.39270120137120823</c:v>
                </c:pt>
                <c:pt idx="425">
                  <c:v>0.39216996586576647</c:v>
                </c:pt>
                <c:pt idx="426">
                  <c:v>0.37088958702793862</c:v>
                </c:pt>
                <c:pt idx="427">
                  <c:v>0.37031778800452064</c:v>
                </c:pt>
                <c:pt idx="428">
                  <c:v>0.37021057226591597</c:v>
                </c:pt>
                <c:pt idx="429">
                  <c:v>0.36963658717210196</c:v>
                </c:pt>
                <c:pt idx="430">
                  <c:v>0.36916310785997747</c:v>
                </c:pt>
                <c:pt idx="431">
                  <c:v>0.36858613967697468</c:v>
                </c:pt>
                <c:pt idx="432">
                  <c:v>0.34971118885624197</c:v>
                </c:pt>
                <c:pt idx="433">
                  <c:v>0.3495914292106182</c:v>
                </c:pt>
                <c:pt idx="434">
                  <c:v>0.34929664701756996</c:v>
                </c:pt>
                <c:pt idx="435">
                  <c:v>0.34917696591352887</c:v>
                </c:pt>
                <c:pt idx="436">
                  <c:v>0.34874106380505376</c:v>
                </c:pt>
                <c:pt idx="437">
                  <c:v>0.34832772476354368</c:v>
                </c:pt>
                <c:pt idx="438">
                  <c:v>0.34108219044075816</c:v>
                </c:pt>
                <c:pt idx="439">
                  <c:v>0.34096267134525071</c:v>
                </c:pt>
                <c:pt idx="440">
                  <c:v>0.34064780784743592</c:v>
                </c:pt>
                <c:pt idx="441">
                  <c:v>0.34052834457961451</c:v>
                </c:pt>
                <c:pt idx="442">
                  <c:v>0.34012595022682257</c:v>
                </c:pt>
                <c:pt idx="443">
                  <c:v>0.33969262110796855</c:v>
                </c:pt>
                <c:pt idx="444">
                  <c:v>0.31795701932859005</c:v>
                </c:pt>
                <c:pt idx="445">
                  <c:v>0.31771045626727051</c:v>
                </c:pt>
                <c:pt idx="446">
                  <c:v>0.31759293386022897</c:v>
                </c:pt>
                <c:pt idx="447">
                  <c:v>0.31736542577264754</c:v>
                </c:pt>
                <c:pt idx="448">
                  <c:v>0.31733050214252662</c:v>
                </c:pt>
                <c:pt idx="449">
                  <c:v>0.31721303912149179</c:v>
                </c:pt>
                <c:pt idx="450">
                  <c:v>0.31709864162389323</c:v>
                </c:pt>
                <c:pt idx="451">
                  <c:v>0.31680319639918764</c:v>
                </c:pt>
                <c:pt idx="452">
                  <c:v>0.31650493375789462</c:v>
                </c:pt>
                <c:pt idx="453">
                  <c:v>0.31642424999666985</c:v>
                </c:pt>
                <c:pt idx="454">
                  <c:v>0.31581955883922425</c:v>
                </c:pt>
                <c:pt idx="455">
                  <c:v>0.31522327875998718</c:v>
                </c:pt>
                <c:pt idx="456">
                  <c:v>0.31220796240529025</c:v>
                </c:pt>
                <c:pt idx="457">
                  <c:v>0.31159307871359027</c:v>
                </c:pt>
                <c:pt idx="458">
                  <c:v>0.31134451847530831</c:v>
                </c:pt>
                <c:pt idx="459">
                  <c:v>0.31072728474583922</c:v>
                </c:pt>
                <c:pt idx="460">
                  <c:v>0.31006352546907712</c:v>
                </c:pt>
                <c:pt idx="461">
                  <c:v>0.30944339401994525</c:v>
                </c:pt>
                <c:pt idx="462">
                  <c:v>0.28501676775073098</c:v>
                </c:pt>
                <c:pt idx="463">
                  <c:v>0.28479474426559087</c:v>
                </c:pt>
                <c:pt idx="464">
                  <c:v>0.28440551215723453</c:v>
                </c:pt>
                <c:pt idx="465">
                  <c:v>0.28418279683063957</c:v>
                </c:pt>
                <c:pt idx="466">
                  <c:v>0.2831092408786815</c:v>
                </c:pt>
                <c:pt idx="467">
                  <c:v>0.28249234336165341</c:v>
                </c:pt>
                <c:pt idx="468">
                  <c:v>0.2677523471980211</c:v>
                </c:pt>
                <c:pt idx="469">
                  <c:v>0.26708283794541826</c:v>
                </c:pt>
                <c:pt idx="470">
                  <c:v>0.26674006620491147</c:v>
                </c:pt>
                <c:pt idx="471">
                  <c:v>0.26606699965396852</c:v>
                </c:pt>
                <c:pt idx="472">
                  <c:v>0.26528295522471584</c:v>
                </c:pt>
                <c:pt idx="473">
                  <c:v>0.26460535271881175</c:v>
                </c:pt>
                <c:pt idx="474">
                  <c:v>0.26324167621170358</c:v>
                </c:pt>
                <c:pt idx="475">
                  <c:v>0.26254279872464442</c:v>
                </c:pt>
                <c:pt idx="476">
                  <c:v>0.26222560846917781</c:v>
                </c:pt>
                <c:pt idx="477">
                  <c:v>0.26152284308521812</c:v>
                </c:pt>
                <c:pt idx="478">
                  <c:v>0.26076708601351267</c:v>
                </c:pt>
                <c:pt idx="479">
                  <c:v>0.26005933392618907</c:v>
                </c:pt>
                <c:pt idx="480">
                  <c:v>0.23460953536495202</c:v>
                </c:pt>
                <c:pt idx="481">
                  <c:v>0.23391070555879268</c:v>
                </c:pt>
                <c:pt idx="482">
                  <c:v>0.23344057718301103</c:v>
                </c:pt>
                <c:pt idx="483">
                  <c:v>0.23273691571659835</c:v>
                </c:pt>
                <c:pt idx="484">
                  <c:v>0.23178795320994341</c:v>
                </c:pt>
                <c:pt idx="485">
                  <c:v>0.23107800475899859</c:v>
                </c:pt>
                <c:pt idx="486">
                  <c:v>0.22869008425300905</c:v>
                </c:pt>
                <c:pt idx="487">
                  <c:v>0.22828646706676473</c:v>
                </c:pt>
                <c:pt idx="488">
                  <c:v>0.22773250589222477</c:v>
                </c:pt>
                <c:pt idx="489">
                  <c:v>0.22732755396927085</c:v>
                </c:pt>
                <c:pt idx="490">
                  <c:v>0.22647342570528037</c:v>
                </c:pt>
                <c:pt idx="491">
                  <c:v>0.22606722134392032</c:v>
                </c:pt>
                <c:pt idx="492">
                  <c:v>0.22016210948671153</c:v>
                </c:pt>
                <c:pt idx="493">
                  <c:v>0.21971069710766983</c:v>
                </c:pt>
                <c:pt idx="494">
                  <c:v>0.21916825649231136</c:v>
                </c:pt>
                <c:pt idx="495">
                  <c:v>0.21871497748439023</c:v>
                </c:pt>
                <c:pt idx="496">
                  <c:v>0.21804682893501645</c:v>
                </c:pt>
                <c:pt idx="497">
                  <c:v>0.21787218990188567</c:v>
                </c:pt>
                <c:pt idx="498">
                  <c:v>0.21779962057824825</c:v>
                </c:pt>
                <c:pt idx="499">
                  <c:v>0.21741702961774867</c:v>
                </c:pt>
                <c:pt idx="500">
                  <c:v>0.21736390469554137</c:v>
                </c:pt>
                <c:pt idx="501">
                  <c:v>0.2171156753555642</c:v>
                </c:pt>
                <c:pt idx="502">
                  <c:v>0.21603507449906409</c:v>
                </c:pt>
                <c:pt idx="503">
                  <c:v>0.21534422339721823</c:v>
                </c:pt>
                <c:pt idx="504">
                  <c:v>0.21390173675410876</c:v>
                </c:pt>
                <c:pt idx="505">
                  <c:v>0.21365266437738081</c:v>
                </c:pt>
                <c:pt idx="506">
                  <c:v>0.21317670557914453</c:v>
                </c:pt>
                <c:pt idx="507">
                  <c:v>0.21292649379060338</c:v>
                </c:pt>
                <c:pt idx="508">
                  <c:v>0.21187728223790017</c:v>
                </c:pt>
                <c:pt idx="509">
                  <c:v>0.21114338095220536</c:v>
                </c:pt>
                <c:pt idx="510">
                  <c:v>0.19731006562352604</c:v>
                </c:pt>
                <c:pt idx="511">
                  <c:v>0.19696589704874662</c:v>
                </c:pt>
                <c:pt idx="512">
                  <c:v>0.19621254922729145</c:v>
                </c:pt>
                <c:pt idx="513">
                  <c:v>0.19586692340659556</c:v>
                </c:pt>
                <c:pt idx="514">
                  <c:v>0.19480991894442656</c:v>
                </c:pt>
                <c:pt idx="515">
                  <c:v>0.1944628286278817</c:v>
                </c:pt>
                <c:pt idx="516">
                  <c:v>0.18388794268398437</c:v>
                </c:pt>
                <c:pt idx="517">
                  <c:v>0.18358922254792012</c:v>
                </c:pt>
                <c:pt idx="518">
                  <c:v>0.18317562557679157</c:v>
                </c:pt>
                <c:pt idx="519">
                  <c:v>0.18287540599318333</c:v>
                </c:pt>
                <c:pt idx="520">
                  <c:v>0.18147630233653794</c:v>
                </c:pt>
                <c:pt idx="521">
                  <c:v>0.18075217816286249</c:v>
                </c:pt>
                <c:pt idx="522">
                  <c:v>0.13448112950940638</c:v>
                </c:pt>
                <c:pt idx="523">
                  <c:v>0.13447957663778445</c:v>
                </c:pt>
                <c:pt idx="524">
                  <c:v>0.13429387825145064</c:v>
                </c:pt>
                <c:pt idx="525">
                  <c:v>0.13429209008626303</c:v>
                </c:pt>
                <c:pt idx="526">
                  <c:v>0.13344061430054441</c:v>
                </c:pt>
                <c:pt idx="527">
                  <c:v>0.1334377543606601</c:v>
                </c:pt>
                <c:pt idx="528">
                  <c:v>0.12300813023025602</c:v>
                </c:pt>
                <c:pt idx="529">
                  <c:v>0.12294584926544515</c:v>
                </c:pt>
                <c:pt idx="530">
                  <c:v>0.12280239517293799</c:v>
                </c:pt>
                <c:pt idx="531">
                  <c:v>0.12274023160916289</c:v>
                </c:pt>
                <c:pt idx="532">
                  <c:v>0.12188359692398547</c:v>
                </c:pt>
                <c:pt idx="533">
                  <c:v>0.12182205658019032</c:v>
                </c:pt>
                <c:pt idx="534">
                  <c:v>0.11555108868795466</c:v>
                </c:pt>
                <c:pt idx="535">
                  <c:v>0.11534630805728535</c:v>
                </c:pt>
                <c:pt idx="536">
                  <c:v>0.11534216045871912</c:v>
                </c:pt>
                <c:pt idx="537">
                  <c:v>0.11513667223501142</c:v>
                </c:pt>
                <c:pt idx="538">
                  <c:v>0.11442052011578191</c:v>
                </c:pt>
                <c:pt idx="539">
                  <c:v>0.11421220453360671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B1-485F-8CFE-569C41BBA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957688"/>
        <c:axId val="5529488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9B1-485F-8CFE-569C41BBA1B1}"/>
                  </c:ext>
                </c:extLst>
              </c15:ser>
            </c15:filteredLineSeries>
          </c:ext>
        </c:extLst>
      </c:lineChart>
      <c:catAx>
        <c:axId val="552957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48832"/>
        <c:crosses val="autoZero"/>
        <c:auto val="1"/>
        <c:lblAlgn val="ctr"/>
        <c:lblOffset val="100"/>
        <c:noMultiLvlLbl val="0"/>
      </c:catAx>
      <c:valAx>
        <c:axId val="55294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5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1165805.4939485607</c:v>
                </c:pt>
                <c:pt idx="1">
                  <c:v>1165805.4939485607</c:v>
                </c:pt>
                <c:pt idx="2">
                  <c:v>1165805.4939485607</c:v>
                </c:pt>
                <c:pt idx="3">
                  <c:v>1165805.4939485607</c:v>
                </c:pt>
                <c:pt idx="4">
                  <c:v>1165805.4939485607</c:v>
                </c:pt>
                <c:pt idx="5">
                  <c:v>1165805.4939485607</c:v>
                </c:pt>
                <c:pt idx="6">
                  <c:v>1165805.4939485607</c:v>
                </c:pt>
                <c:pt idx="7">
                  <c:v>1165805.4939485607</c:v>
                </c:pt>
                <c:pt idx="8">
                  <c:v>1165805.4939485607</c:v>
                </c:pt>
                <c:pt idx="9">
                  <c:v>1165805.4939485607</c:v>
                </c:pt>
                <c:pt idx="10">
                  <c:v>1165805.4939485607</c:v>
                </c:pt>
                <c:pt idx="11">
                  <c:v>1165805.4939485607</c:v>
                </c:pt>
                <c:pt idx="12">
                  <c:v>1165805.4939485607</c:v>
                </c:pt>
                <c:pt idx="13">
                  <c:v>1165805.4939485607</c:v>
                </c:pt>
                <c:pt idx="14">
                  <c:v>1165805.4939485607</c:v>
                </c:pt>
                <c:pt idx="15">
                  <c:v>1165805.4939485607</c:v>
                </c:pt>
                <c:pt idx="16">
                  <c:v>1165805.4939485607</c:v>
                </c:pt>
                <c:pt idx="17">
                  <c:v>1165805.4939485607</c:v>
                </c:pt>
                <c:pt idx="18">
                  <c:v>1165805.4939485607</c:v>
                </c:pt>
                <c:pt idx="19">
                  <c:v>1165805.4939485607</c:v>
                </c:pt>
                <c:pt idx="20">
                  <c:v>1165805.4939485607</c:v>
                </c:pt>
                <c:pt idx="21">
                  <c:v>1165805.4939485607</c:v>
                </c:pt>
                <c:pt idx="22">
                  <c:v>1165805.4939485607</c:v>
                </c:pt>
                <c:pt idx="23">
                  <c:v>1324557.3150147339</c:v>
                </c:pt>
                <c:pt idx="24">
                  <c:v>1324557.3150147339</c:v>
                </c:pt>
                <c:pt idx="25">
                  <c:v>1324557.3150147339</c:v>
                </c:pt>
                <c:pt idx="26">
                  <c:v>1324557.3150147339</c:v>
                </c:pt>
                <c:pt idx="27">
                  <c:v>1324557.3150147339</c:v>
                </c:pt>
                <c:pt idx="28">
                  <c:v>1324557.3150147339</c:v>
                </c:pt>
                <c:pt idx="29">
                  <c:v>1324557.3150147339</c:v>
                </c:pt>
                <c:pt idx="30">
                  <c:v>1324557.3150147339</c:v>
                </c:pt>
                <c:pt idx="31">
                  <c:v>1324557.3150147339</c:v>
                </c:pt>
                <c:pt idx="32">
                  <c:v>1324557.3150147339</c:v>
                </c:pt>
                <c:pt idx="33">
                  <c:v>1324557.3150147339</c:v>
                </c:pt>
                <c:pt idx="34">
                  <c:v>1324557.3150147339</c:v>
                </c:pt>
                <c:pt idx="35">
                  <c:v>1324557.3150147339</c:v>
                </c:pt>
                <c:pt idx="36">
                  <c:v>1324557.3150147339</c:v>
                </c:pt>
                <c:pt idx="37">
                  <c:v>1324557.3150147339</c:v>
                </c:pt>
                <c:pt idx="38">
                  <c:v>1324557.3150147339</c:v>
                </c:pt>
                <c:pt idx="39">
                  <c:v>1324557.3150147339</c:v>
                </c:pt>
                <c:pt idx="40">
                  <c:v>1324557.3150147339</c:v>
                </c:pt>
                <c:pt idx="41">
                  <c:v>1324557.3150147339</c:v>
                </c:pt>
                <c:pt idx="42">
                  <c:v>1324557.3150147339</c:v>
                </c:pt>
                <c:pt idx="43">
                  <c:v>1324557.3150147339</c:v>
                </c:pt>
                <c:pt idx="44">
                  <c:v>1324557.3150147339</c:v>
                </c:pt>
                <c:pt idx="45">
                  <c:v>1324557.3150147339</c:v>
                </c:pt>
                <c:pt idx="46">
                  <c:v>1324557.3150147339</c:v>
                </c:pt>
                <c:pt idx="47">
                  <c:v>1324557.3150147339</c:v>
                </c:pt>
                <c:pt idx="48">
                  <c:v>1324557.3150147339</c:v>
                </c:pt>
                <c:pt idx="49">
                  <c:v>1324557.3150147339</c:v>
                </c:pt>
                <c:pt idx="50">
                  <c:v>1324557.3150147339</c:v>
                </c:pt>
                <c:pt idx="51">
                  <c:v>1324557.3150147339</c:v>
                </c:pt>
                <c:pt idx="52">
                  <c:v>1324557.3150147339</c:v>
                </c:pt>
                <c:pt idx="53">
                  <c:v>1324557.3150147339</c:v>
                </c:pt>
                <c:pt idx="54">
                  <c:v>1324557.3150147339</c:v>
                </c:pt>
                <c:pt idx="55">
                  <c:v>1324557.3150147339</c:v>
                </c:pt>
                <c:pt idx="56">
                  <c:v>1324557.3150147339</c:v>
                </c:pt>
                <c:pt idx="57">
                  <c:v>1324557.3150147339</c:v>
                </c:pt>
                <c:pt idx="58">
                  <c:v>1324557.3150147339</c:v>
                </c:pt>
                <c:pt idx="59">
                  <c:v>1324557.3150147339</c:v>
                </c:pt>
                <c:pt idx="60">
                  <c:v>1324557.3150147339</c:v>
                </c:pt>
                <c:pt idx="61">
                  <c:v>1324557.3150147339</c:v>
                </c:pt>
                <c:pt idx="62">
                  <c:v>1324557.3150147339</c:v>
                </c:pt>
                <c:pt idx="63">
                  <c:v>1324557.3150147339</c:v>
                </c:pt>
                <c:pt idx="64">
                  <c:v>1324557.3150147339</c:v>
                </c:pt>
                <c:pt idx="65">
                  <c:v>1324557.3150147339</c:v>
                </c:pt>
                <c:pt idx="66">
                  <c:v>1324557.3150147339</c:v>
                </c:pt>
                <c:pt idx="67">
                  <c:v>1324557.3150147339</c:v>
                </c:pt>
                <c:pt idx="68">
                  <c:v>1446694.0862666927</c:v>
                </c:pt>
                <c:pt idx="69">
                  <c:v>1446694.0862666927</c:v>
                </c:pt>
                <c:pt idx="70">
                  <c:v>1446694.0862666927</c:v>
                </c:pt>
                <c:pt idx="71">
                  <c:v>1446694.0862666927</c:v>
                </c:pt>
                <c:pt idx="72">
                  <c:v>1446694.0862666927</c:v>
                </c:pt>
                <c:pt idx="73">
                  <c:v>1446694.0862666927</c:v>
                </c:pt>
                <c:pt idx="74">
                  <c:v>1446694.0862666927</c:v>
                </c:pt>
                <c:pt idx="75">
                  <c:v>1446694.0862666927</c:v>
                </c:pt>
                <c:pt idx="76">
                  <c:v>1446694.0862666927</c:v>
                </c:pt>
                <c:pt idx="77">
                  <c:v>1446694.0862666927</c:v>
                </c:pt>
                <c:pt idx="78">
                  <c:v>1446694.0862666927</c:v>
                </c:pt>
                <c:pt idx="79">
                  <c:v>1446694.0862666927</c:v>
                </c:pt>
                <c:pt idx="80">
                  <c:v>1446694.0862666927</c:v>
                </c:pt>
                <c:pt idx="81">
                  <c:v>1446694.0862666927</c:v>
                </c:pt>
                <c:pt idx="82">
                  <c:v>1446694.0862666927</c:v>
                </c:pt>
                <c:pt idx="83">
                  <c:v>1446694.0862666927</c:v>
                </c:pt>
                <c:pt idx="84">
                  <c:v>1446694.0862666927</c:v>
                </c:pt>
                <c:pt idx="85">
                  <c:v>1446694.0862666927</c:v>
                </c:pt>
                <c:pt idx="86">
                  <c:v>1446694.0862666927</c:v>
                </c:pt>
                <c:pt idx="87">
                  <c:v>1446694.0862666927</c:v>
                </c:pt>
                <c:pt idx="88">
                  <c:v>1446694.0862666927</c:v>
                </c:pt>
                <c:pt idx="89">
                  <c:v>1446694.0862666927</c:v>
                </c:pt>
                <c:pt idx="90">
                  <c:v>1446694.0862666927</c:v>
                </c:pt>
                <c:pt idx="91">
                  <c:v>1446694.0862666927</c:v>
                </c:pt>
                <c:pt idx="92">
                  <c:v>1446694.0862666927</c:v>
                </c:pt>
                <c:pt idx="93">
                  <c:v>1446694.0862666927</c:v>
                </c:pt>
                <c:pt idx="94">
                  <c:v>1446694.0862666927</c:v>
                </c:pt>
                <c:pt idx="95">
                  <c:v>1446694.0862666927</c:v>
                </c:pt>
                <c:pt idx="96">
                  <c:v>1446694.0862666927</c:v>
                </c:pt>
                <c:pt idx="97">
                  <c:v>1446694.0862666927</c:v>
                </c:pt>
                <c:pt idx="98">
                  <c:v>1446694.0862666927</c:v>
                </c:pt>
                <c:pt idx="99">
                  <c:v>1446694.0862666927</c:v>
                </c:pt>
                <c:pt idx="100">
                  <c:v>1446694.0862666927</c:v>
                </c:pt>
                <c:pt idx="101">
                  <c:v>1446694.0862666927</c:v>
                </c:pt>
                <c:pt idx="102">
                  <c:v>1446694.0862666927</c:v>
                </c:pt>
                <c:pt idx="103">
                  <c:v>1446694.0862666927</c:v>
                </c:pt>
                <c:pt idx="104">
                  <c:v>1446694.0862666927</c:v>
                </c:pt>
                <c:pt idx="105">
                  <c:v>1446694.0862666927</c:v>
                </c:pt>
                <c:pt idx="106">
                  <c:v>1446694.0862666927</c:v>
                </c:pt>
                <c:pt idx="107">
                  <c:v>1446694.0862666927</c:v>
                </c:pt>
                <c:pt idx="108">
                  <c:v>1446694.0862666927</c:v>
                </c:pt>
                <c:pt idx="109">
                  <c:v>1446694.0862666927</c:v>
                </c:pt>
                <c:pt idx="110">
                  <c:v>1446694.0862666927</c:v>
                </c:pt>
                <c:pt idx="111">
                  <c:v>1446694.0862666927</c:v>
                </c:pt>
                <c:pt idx="112">
                  <c:v>1446694.0862666927</c:v>
                </c:pt>
                <c:pt idx="113">
                  <c:v>1326897.8821416509</c:v>
                </c:pt>
                <c:pt idx="114">
                  <c:v>1326897.8821416509</c:v>
                </c:pt>
                <c:pt idx="115">
                  <c:v>1326897.8821416509</c:v>
                </c:pt>
                <c:pt idx="116">
                  <c:v>1326897.8821416509</c:v>
                </c:pt>
                <c:pt idx="117">
                  <c:v>1326897.8821416509</c:v>
                </c:pt>
                <c:pt idx="118">
                  <c:v>1326897.8821416509</c:v>
                </c:pt>
                <c:pt idx="119">
                  <c:v>1326897.8821416509</c:v>
                </c:pt>
                <c:pt idx="120">
                  <c:v>1326897.8821416509</c:v>
                </c:pt>
                <c:pt idx="121">
                  <c:v>1326897.8821416509</c:v>
                </c:pt>
                <c:pt idx="122">
                  <c:v>1326897.8821416509</c:v>
                </c:pt>
                <c:pt idx="123">
                  <c:v>1326897.8821416509</c:v>
                </c:pt>
                <c:pt idx="124">
                  <c:v>1326897.8821416509</c:v>
                </c:pt>
                <c:pt idx="125">
                  <c:v>1326897.8821416509</c:v>
                </c:pt>
                <c:pt idx="126">
                  <c:v>1326897.8821416509</c:v>
                </c:pt>
                <c:pt idx="127">
                  <c:v>1326897.8821416509</c:v>
                </c:pt>
                <c:pt idx="128">
                  <c:v>1326897.8821416509</c:v>
                </c:pt>
                <c:pt idx="129">
                  <c:v>1326897.8821416509</c:v>
                </c:pt>
                <c:pt idx="130">
                  <c:v>1326897.8821416509</c:v>
                </c:pt>
                <c:pt idx="131">
                  <c:v>1326897.8821416509</c:v>
                </c:pt>
                <c:pt idx="132">
                  <c:v>1326897.8821416509</c:v>
                </c:pt>
                <c:pt idx="133">
                  <c:v>1326897.8821416509</c:v>
                </c:pt>
                <c:pt idx="134">
                  <c:v>1326897.8821416509</c:v>
                </c:pt>
                <c:pt idx="135">
                  <c:v>1326897.8821416509</c:v>
                </c:pt>
                <c:pt idx="136">
                  <c:v>1326897.8821416509</c:v>
                </c:pt>
                <c:pt idx="137">
                  <c:v>1326897.8821416509</c:v>
                </c:pt>
                <c:pt idx="138">
                  <c:v>1326897.8821416509</c:v>
                </c:pt>
                <c:pt idx="139">
                  <c:v>1326897.8821416509</c:v>
                </c:pt>
                <c:pt idx="140">
                  <c:v>1326897.8821416509</c:v>
                </c:pt>
                <c:pt idx="141">
                  <c:v>1326897.8821416509</c:v>
                </c:pt>
                <c:pt idx="142">
                  <c:v>1326897.8821416509</c:v>
                </c:pt>
                <c:pt idx="143">
                  <c:v>1326897.8821416509</c:v>
                </c:pt>
                <c:pt idx="144">
                  <c:v>1326897.8821416509</c:v>
                </c:pt>
                <c:pt idx="145">
                  <c:v>1326897.8821416509</c:v>
                </c:pt>
                <c:pt idx="146">
                  <c:v>1326897.8821416509</c:v>
                </c:pt>
                <c:pt idx="147">
                  <c:v>1326897.8821416509</c:v>
                </c:pt>
                <c:pt idx="148">
                  <c:v>1326897.8821416509</c:v>
                </c:pt>
                <c:pt idx="149">
                  <c:v>1326897.8821416509</c:v>
                </c:pt>
                <c:pt idx="150">
                  <c:v>1326897.8821416509</c:v>
                </c:pt>
                <c:pt idx="151">
                  <c:v>1326897.8821416509</c:v>
                </c:pt>
                <c:pt idx="152">
                  <c:v>1326897.8821416509</c:v>
                </c:pt>
                <c:pt idx="153">
                  <c:v>1326897.8821416509</c:v>
                </c:pt>
                <c:pt idx="154">
                  <c:v>1326897.8821416509</c:v>
                </c:pt>
                <c:pt idx="155">
                  <c:v>1326897.8821416509</c:v>
                </c:pt>
                <c:pt idx="156">
                  <c:v>1326897.8821416509</c:v>
                </c:pt>
                <c:pt idx="157">
                  <c:v>1326897.8821416509</c:v>
                </c:pt>
                <c:pt idx="158">
                  <c:v>1158627.1249185756</c:v>
                </c:pt>
                <c:pt idx="159">
                  <c:v>1158627.1249185756</c:v>
                </c:pt>
                <c:pt idx="160">
                  <c:v>1158627.1249185756</c:v>
                </c:pt>
                <c:pt idx="161">
                  <c:v>1158627.1249185756</c:v>
                </c:pt>
                <c:pt idx="162">
                  <c:v>1158627.1249185756</c:v>
                </c:pt>
                <c:pt idx="163">
                  <c:v>1158627.1249185756</c:v>
                </c:pt>
                <c:pt idx="164">
                  <c:v>1158627.1249185756</c:v>
                </c:pt>
                <c:pt idx="165">
                  <c:v>1158627.1249185756</c:v>
                </c:pt>
                <c:pt idx="166">
                  <c:v>1158627.1249185756</c:v>
                </c:pt>
                <c:pt idx="167">
                  <c:v>1158627.1249185756</c:v>
                </c:pt>
                <c:pt idx="168">
                  <c:v>1158627.1249185756</c:v>
                </c:pt>
                <c:pt idx="169">
                  <c:v>1158627.1249185756</c:v>
                </c:pt>
                <c:pt idx="170">
                  <c:v>1158627.1249185756</c:v>
                </c:pt>
                <c:pt idx="171">
                  <c:v>1158627.1249185756</c:v>
                </c:pt>
                <c:pt idx="172">
                  <c:v>1158627.1249185756</c:v>
                </c:pt>
                <c:pt idx="173">
                  <c:v>1158627.1249185756</c:v>
                </c:pt>
                <c:pt idx="174">
                  <c:v>1158627.1249185756</c:v>
                </c:pt>
                <c:pt idx="175">
                  <c:v>1158627.1249185756</c:v>
                </c:pt>
                <c:pt idx="176">
                  <c:v>1158627.1249185756</c:v>
                </c:pt>
                <c:pt idx="177">
                  <c:v>1158627.1249185756</c:v>
                </c:pt>
                <c:pt idx="178">
                  <c:v>1158627.1249185756</c:v>
                </c:pt>
                <c:pt idx="179">
                  <c:v>1158627.1249185756</c:v>
                </c:pt>
                <c:pt idx="180">
                  <c:v>1158627.1249185756</c:v>
                </c:pt>
                <c:pt idx="181">
                  <c:v>1158627.1249185756</c:v>
                </c:pt>
                <c:pt idx="182">
                  <c:v>1158627.1249185756</c:v>
                </c:pt>
                <c:pt idx="183">
                  <c:v>1158627.1249185756</c:v>
                </c:pt>
                <c:pt idx="184">
                  <c:v>1158627.1249185756</c:v>
                </c:pt>
                <c:pt idx="185">
                  <c:v>1158627.1249185756</c:v>
                </c:pt>
                <c:pt idx="186">
                  <c:v>1158627.1249185756</c:v>
                </c:pt>
                <c:pt idx="187">
                  <c:v>1158627.1249185756</c:v>
                </c:pt>
                <c:pt idx="188">
                  <c:v>1158627.1249185756</c:v>
                </c:pt>
                <c:pt idx="189">
                  <c:v>1158627.1249185756</c:v>
                </c:pt>
                <c:pt idx="190">
                  <c:v>1158627.1249185756</c:v>
                </c:pt>
                <c:pt idx="191">
                  <c:v>1158627.1249185756</c:v>
                </c:pt>
                <c:pt idx="192">
                  <c:v>1158627.1249185756</c:v>
                </c:pt>
                <c:pt idx="193">
                  <c:v>1158627.1249185756</c:v>
                </c:pt>
                <c:pt idx="194">
                  <c:v>1158627.1249185756</c:v>
                </c:pt>
                <c:pt idx="195">
                  <c:v>1158627.1249185756</c:v>
                </c:pt>
                <c:pt idx="196">
                  <c:v>1158627.1249185756</c:v>
                </c:pt>
                <c:pt idx="197">
                  <c:v>1158627.1249185756</c:v>
                </c:pt>
                <c:pt idx="198">
                  <c:v>1158627.1249185756</c:v>
                </c:pt>
                <c:pt idx="199">
                  <c:v>1158627.1249185756</c:v>
                </c:pt>
                <c:pt idx="200">
                  <c:v>1158627.1249185756</c:v>
                </c:pt>
                <c:pt idx="201">
                  <c:v>1158627.1249185756</c:v>
                </c:pt>
                <c:pt idx="202">
                  <c:v>1158627.1249185756</c:v>
                </c:pt>
                <c:pt idx="203">
                  <c:v>1306002.3826826541</c:v>
                </c:pt>
                <c:pt idx="204">
                  <c:v>1306002.3826826541</c:v>
                </c:pt>
                <c:pt idx="205">
                  <c:v>1306002.3826826541</c:v>
                </c:pt>
                <c:pt idx="206">
                  <c:v>1306002.3826826541</c:v>
                </c:pt>
                <c:pt idx="207">
                  <c:v>1306002.3826826541</c:v>
                </c:pt>
                <c:pt idx="208">
                  <c:v>1306002.3826826541</c:v>
                </c:pt>
                <c:pt idx="209">
                  <c:v>1306002.3826826541</c:v>
                </c:pt>
                <c:pt idx="210">
                  <c:v>1306002.3826826541</c:v>
                </c:pt>
                <c:pt idx="211">
                  <c:v>1306002.3826826541</c:v>
                </c:pt>
                <c:pt idx="212">
                  <c:v>1306002.3826826541</c:v>
                </c:pt>
                <c:pt idx="213">
                  <c:v>1306002.3826826541</c:v>
                </c:pt>
                <c:pt idx="214">
                  <c:v>1306002.3826826541</c:v>
                </c:pt>
                <c:pt idx="215">
                  <c:v>1306002.3826826541</c:v>
                </c:pt>
                <c:pt idx="216">
                  <c:v>1306002.3826826541</c:v>
                </c:pt>
                <c:pt idx="217">
                  <c:v>1306002.3826826541</c:v>
                </c:pt>
                <c:pt idx="218">
                  <c:v>1306002.3826826541</c:v>
                </c:pt>
                <c:pt idx="219">
                  <c:v>1306002.3826826541</c:v>
                </c:pt>
                <c:pt idx="220">
                  <c:v>1306002.3826826541</c:v>
                </c:pt>
                <c:pt idx="221">
                  <c:v>1306002.3826826541</c:v>
                </c:pt>
                <c:pt idx="222">
                  <c:v>1306002.3826826541</c:v>
                </c:pt>
                <c:pt idx="223">
                  <c:v>1306002.3826826541</c:v>
                </c:pt>
                <c:pt idx="224">
                  <c:v>1306002.3826826541</c:v>
                </c:pt>
                <c:pt idx="225">
                  <c:v>1306002.3826826541</c:v>
                </c:pt>
                <c:pt idx="226">
                  <c:v>1306002.3826826541</c:v>
                </c:pt>
                <c:pt idx="227">
                  <c:v>1306002.3826826541</c:v>
                </c:pt>
                <c:pt idx="228">
                  <c:v>1306002.3826826541</c:v>
                </c:pt>
                <c:pt idx="229">
                  <c:v>1306002.3826826541</c:v>
                </c:pt>
                <c:pt idx="230">
                  <c:v>1306002.3826826541</c:v>
                </c:pt>
                <c:pt idx="231">
                  <c:v>1306002.3826826541</c:v>
                </c:pt>
                <c:pt idx="232">
                  <c:v>1306002.3826826541</c:v>
                </c:pt>
                <c:pt idx="233">
                  <c:v>1306002.3826826541</c:v>
                </c:pt>
                <c:pt idx="234">
                  <c:v>1306002.3826826541</c:v>
                </c:pt>
                <c:pt idx="235">
                  <c:v>1306002.3826826541</c:v>
                </c:pt>
                <c:pt idx="236">
                  <c:v>1306002.3826826541</c:v>
                </c:pt>
                <c:pt idx="237">
                  <c:v>1306002.3826826541</c:v>
                </c:pt>
                <c:pt idx="238">
                  <c:v>1306002.3826826541</c:v>
                </c:pt>
                <c:pt idx="239">
                  <c:v>1306002.3826826541</c:v>
                </c:pt>
                <c:pt idx="240">
                  <c:v>1306002.3826826541</c:v>
                </c:pt>
                <c:pt idx="241">
                  <c:v>1306002.3826826541</c:v>
                </c:pt>
                <c:pt idx="242">
                  <c:v>1306002.3826826541</c:v>
                </c:pt>
                <c:pt idx="243">
                  <c:v>1306002.3826826541</c:v>
                </c:pt>
                <c:pt idx="244">
                  <c:v>1306002.3826826541</c:v>
                </c:pt>
                <c:pt idx="245">
                  <c:v>1306002.3826826541</c:v>
                </c:pt>
                <c:pt idx="246">
                  <c:v>1306002.3826826541</c:v>
                </c:pt>
                <c:pt idx="247">
                  <c:v>1306002.3826826541</c:v>
                </c:pt>
                <c:pt idx="248">
                  <c:v>1444785.3665326925</c:v>
                </c:pt>
                <c:pt idx="249">
                  <c:v>1444785.3665326925</c:v>
                </c:pt>
                <c:pt idx="250">
                  <c:v>1444785.3665326925</c:v>
                </c:pt>
                <c:pt idx="251">
                  <c:v>1444785.3665326925</c:v>
                </c:pt>
                <c:pt idx="252">
                  <c:v>1444785.3665326925</c:v>
                </c:pt>
                <c:pt idx="253">
                  <c:v>1444785.3665326925</c:v>
                </c:pt>
                <c:pt idx="254">
                  <c:v>1444785.3665326925</c:v>
                </c:pt>
                <c:pt idx="255">
                  <c:v>1444785.3665326925</c:v>
                </c:pt>
                <c:pt idx="256">
                  <c:v>1444785.3665326925</c:v>
                </c:pt>
                <c:pt idx="257">
                  <c:v>1444785.3665326925</c:v>
                </c:pt>
                <c:pt idx="258">
                  <c:v>1444785.3665326925</c:v>
                </c:pt>
                <c:pt idx="259">
                  <c:v>1444785.3665326925</c:v>
                </c:pt>
                <c:pt idx="260">
                  <c:v>1444785.3665326925</c:v>
                </c:pt>
                <c:pt idx="261">
                  <c:v>1444785.3665326925</c:v>
                </c:pt>
                <c:pt idx="262">
                  <c:v>1444785.3665326925</c:v>
                </c:pt>
                <c:pt idx="263">
                  <c:v>1444785.3665326925</c:v>
                </c:pt>
                <c:pt idx="264">
                  <c:v>1444785.3665326925</c:v>
                </c:pt>
                <c:pt idx="265">
                  <c:v>1444785.3665326925</c:v>
                </c:pt>
                <c:pt idx="266">
                  <c:v>1444785.3665326925</c:v>
                </c:pt>
                <c:pt idx="267">
                  <c:v>1444785.3665326925</c:v>
                </c:pt>
                <c:pt idx="268">
                  <c:v>1444785.3665326925</c:v>
                </c:pt>
                <c:pt idx="269">
                  <c:v>1444785.3665326925</c:v>
                </c:pt>
                <c:pt idx="270">
                  <c:v>1444785.3665326925</c:v>
                </c:pt>
                <c:pt idx="271">
                  <c:v>1444785.3665326925</c:v>
                </c:pt>
                <c:pt idx="272">
                  <c:v>1444785.3665326925</c:v>
                </c:pt>
                <c:pt idx="273">
                  <c:v>1444785.3665326925</c:v>
                </c:pt>
                <c:pt idx="274">
                  <c:v>1444785.3665326925</c:v>
                </c:pt>
                <c:pt idx="275">
                  <c:v>1444785.3665326925</c:v>
                </c:pt>
                <c:pt idx="276">
                  <c:v>1444785.3665326925</c:v>
                </c:pt>
                <c:pt idx="277">
                  <c:v>1444785.3665326925</c:v>
                </c:pt>
                <c:pt idx="278">
                  <c:v>1444785.3665326925</c:v>
                </c:pt>
                <c:pt idx="279">
                  <c:v>1444785.3665326925</c:v>
                </c:pt>
                <c:pt idx="280">
                  <c:v>1444785.3665326925</c:v>
                </c:pt>
                <c:pt idx="281">
                  <c:v>1444785.3665326925</c:v>
                </c:pt>
                <c:pt idx="282">
                  <c:v>1444785.3665326925</c:v>
                </c:pt>
                <c:pt idx="283">
                  <c:v>1444785.3665326925</c:v>
                </c:pt>
                <c:pt idx="284">
                  <c:v>1444785.3665326925</c:v>
                </c:pt>
                <c:pt idx="285">
                  <c:v>1444785.3665326925</c:v>
                </c:pt>
                <c:pt idx="286">
                  <c:v>1444785.3665326925</c:v>
                </c:pt>
                <c:pt idx="287">
                  <c:v>1444785.3665326925</c:v>
                </c:pt>
                <c:pt idx="288">
                  <c:v>1444785.3665326925</c:v>
                </c:pt>
                <c:pt idx="289">
                  <c:v>1444785.3665326925</c:v>
                </c:pt>
                <c:pt idx="290">
                  <c:v>1444785.3665326925</c:v>
                </c:pt>
                <c:pt idx="291">
                  <c:v>1444785.3665326925</c:v>
                </c:pt>
                <c:pt idx="292">
                  <c:v>1444785.3665326925</c:v>
                </c:pt>
                <c:pt idx="293">
                  <c:v>1305273.9721174033</c:v>
                </c:pt>
                <c:pt idx="294">
                  <c:v>1305273.9721174033</c:v>
                </c:pt>
                <c:pt idx="295">
                  <c:v>1305273.9721174033</c:v>
                </c:pt>
                <c:pt idx="296">
                  <c:v>1305273.9721174033</c:v>
                </c:pt>
                <c:pt idx="297">
                  <c:v>1305273.9721174033</c:v>
                </c:pt>
                <c:pt idx="298">
                  <c:v>1305273.9721174033</c:v>
                </c:pt>
                <c:pt idx="299">
                  <c:v>1305273.9721174033</c:v>
                </c:pt>
                <c:pt idx="300">
                  <c:v>1305273.9721174033</c:v>
                </c:pt>
                <c:pt idx="301">
                  <c:v>1305273.9721174033</c:v>
                </c:pt>
                <c:pt idx="302">
                  <c:v>1305273.9721174033</c:v>
                </c:pt>
                <c:pt idx="303">
                  <c:v>1305273.9721174033</c:v>
                </c:pt>
                <c:pt idx="304">
                  <c:v>1305273.9721174033</c:v>
                </c:pt>
                <c:pt idx="305">
                  <c:v>1305273.9721174033</c:v>
                </c:pt>
                <c:pt idx="306">
                  <c:v>1305273.9721174033</c:v>
                </c:pt>
                <c:pt idx="307">
                  <c:v>1305273.9721174033</c:v>
                </c:pt>
                <c:pt idx="308">
                  <c:v>1305273.9721174033</c:v>
                </c:pt>
                <c:pt idx="309">
                  <c:v>1305273.9721174033</c:v>
                </c:pt>
                <c:pt idx="310">
                  <c:v>1305273.9721174033</c:v>
                </c:pt>
                <c:pt idx="311">
                  <c:v>1305273.9721174033</c:v>
                </c:pt>
                <c:pt idx="312">
                  <c:v>1305273.9721174033</c:v>
                </c:pt>
                <c:pt idx="313">
                  <c:v>1305273.9721174033</c:v>
                </c:pt>
                <c:pt idx="314">
                  <c:v>1305273.9721174033</c:v>
                </c:pt>
                <c:pt idx="315">
                  <c:v>1305273.9721174033</c:v>
                </c:pt>
                <c:pt idx="316">
                  <c:v>1305273.9721174033</c:v>
                </c:pt>
                <c:pt idx="317">
                  <c:v>1305273.9721174033</c:v>
                </c:pt>
                <c:pt idx="318">
                  <c:v>1305273.9721174033</c:v>
                </c:pt>
                <c:pt idx="319">
                  <c:v>1305273.9721174033</c:v>
                </c:pt>
                <c:pt idx="320">
                  <c:v>1305273.9721174033</c:v>
                </c:pt>
                <c:pt idx="321">
                  <c:v>1305273.9721174033</c:v>
                </c:pt>
                <c:pt idx="322">
                  <c:v>1305273.9721174033</c:v>
                </c:pt>
                <c:pt idx="323">
                  <c:v>1305273.9721174033</c:v>
                </c:pt>
                <c:pt idx="324">
                  <c:v>1305273.9721174033</c:v>
                </c:pt>
                <c:pt idx="325">
                  <c:v>1305273.9721174033</c:v>
                </c:pt>
                <c:pt idx="326">
                  <c:v>1305273.9721174033</c:v>
                </c:pt>
                <c:pt idx="327">
                  <c:v>1305273.9721174033</c:v>
                </c:pt>
                <c:pt idx="328">
                  <c:v>1305273.9721174033</c:v>
                </c:pt>
                <c:pt idx="329">
                  <c:v>1305273.9721174033</c:v>
                </c:pt>
                <c:pt idx="330">
                  <c:v>1305273.9721174033</c:v>
                </c:pt>
                <c:pt idx="331">
                  <c:v>1305273.9721174033</c:v>
                </c:pt>
                <c:pt idx="332">
                  <c:v>1305273.9721174033</c:v>
                </c:pt>
                <c:pt idx="333">
                  <c:v>1305273.9721174033</c:v>
                </c:pt>
                <c:pt idx="334">
                  <c:v>1305273.9721174033</c:v>
                </c:pt>
                <c:pt idx="335">
                  <c:v>1305273.9721174033</c:v>
                </c:pt>
                <c:pt idx="336">
                  <c:v>1305273.9721174033</c:v>
                </c:pt>
                <c:pt idx="337">
                  <c:v>1305273.9721174033</c:v>
                </c:pt>
                <c:pt idx="338">
                  <c:v>1165805.4939485607</c:v>
                </c:pt>
                <c:pt idx="339">
                  <c:v>1165805.4939485607</c:v>
                </c:pt>
                <c:pt idx="340">
                  <c:v>1165805.4939485607</c:v>
                </c:pt>
                <c:pt idx="341">
                  <c:v>1165805.4939485607</c:v>
                </c:pt>
                <c:pt idx="342">
                  <c:v>1165805.4939485607</c:v>
                </c:pt>
                <c:pt idx="343">
                  <c:v>1165805.4939485607</c:v>
                </c:pt>
                <c:pt idx="344">
                  <c:v>1165805.4939485607</c:v>
                </c:pt>
                <c:pt idx="345">
                  <c:v>1165805.4939485607</c:v>
                </c:pt>
                <c:pt idx="346">
                  <c:v>1165805.4939485607</c:v>
                </c:pt>
                <c:pt idx="347">
                  <c:v>1165805.4939485607</c:v>
                </c:pt>
                <c:pt idx="348">
                  <c:v>1165805.4939485607</c:v>
                </c:pt>
                <c:pt idx="349">
                  <c:v>1165805.4939485607</c:v>
                </c:pt>
                <c:pt idx="350">
                  <c:v>1165805.4939485607</c:v>
                </c:pt>
                <c:pt idx="351">
                  <c:v>1165805.4939485607</c:v>
                </c:pt>
                <c:pt idx="352">
                  <c:v>1165805.4939485607</c:v>
                </c:pt>
                <c:pt idx="353">
                  <c:v>1165805.4939485607</c:v>
                </c:pt>
                <c:pt idx="354">
                  <c:v>1165805.4939485607</c:v>
                </c:pt>
                <c:pt idx="355">
                  <c:v>1165805.4939485607</c:v>
                </c:pt>
                <c:pt idx="356">
                  <c:v>1165805.4939485607</c:v>
                </c:pt>
                <c:pt idx="357">
                  <c:v>1165805.4939485607</c:v>
                </c:pt>
                <c:pt idx="358">
                  <c:v>1165805.4939485607</c:v>
                </c:pt>
                <c:pt idx="359">
                  <c:v>1165805.4939485607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B-406D-A454-E01586C9A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975072"/>
        <c:axId val="552975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53B-406D-A454-E01586C9AFA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-13.617350569217503</c:v>
                      </c:pt>
                      <c:pt idx="24">
                        <c:v>-13.617350569217503</c:v>
                      </c:pt>
                      <c:pt idx="25">
                        <c:v>-13.617350569217503</c:v>
                      </c:pt>
                      <c:pt idx="26">
                        <c:v>-13.617350569217503</c:v>
                      </c:pt>
                      <c:pt idx="27">
                        <c:v>-13.617350569217503</c:v>
                      </c:pt>
                      <c:pt idx="28">
                        <c:v>-13.617350569217503</c:v>
                      </c:pt>
                      <c:pt idx="29">
                        <c:v>-13.617350569217503</c:v>
                      </c:pt>
                      <c:pt idx="30">
                        <c:v>-13.617350569217503</c:v>
                      </c:pt>
                      <c:pt idx="31">
                        <c:v>-13.617350569217503</c:v>
                      </c:pt>
                      <c:pt idx="32">
                        <c:v>-13.617350569217503</c:v>
                      </c:pt>
                      <c:pt idx="33">
                        <c:v>-13.617350569217503</c:v>
                      </c:pt>
                      <c:pt idx="34">
                        <c:v>-13.617350569217503</c:v>
                      </c:pt>
                      <c:pt idx="35">
                        <c:v>-13.617350569217503</c:v>
                      </c:pt>
                      <c:pt idx="36">
                        <c:v>-13.617350569217503</c:v>
                      </c:pt>
                      <c:pt idx="37">
                        <c:v>-13.617350569217503</c:v>
                      </c:pt>
                      <c:pt idx="38">
                        <c:v>-13.617350569217503</c:v>
                      </c:pt>
                      <c:pt idx="39">
                        <c:v>-13.617350569217503</c:v>
                      </c:pt>
                      <c:pt idx="40">
                        <c:v>-13.617350569217503</c:v>
                      </c:pt>
                      <c:pt idx="41">
                        <c:v>-13.617350569217503</c:v>
                      </c:pt>
                      <c:pt idx="42">
                        <c:v>-13.617350569217503</c:v>
                      </c:pt>
                      <c:pt idx="43">
                        <c:v>-13.617350569217503</c:v>
                      </c:pt>
                      <c:pt idx="44">
                        <c:v>-13.617350569217503</c:v>
                      </c:pt>
                      <c:pt idx="45">
                        <c:v>-13.617350569217503</c:v>
                      </c:pt>
                      <c:pt idx="46">
                        <c:v>-13.617350569217503</c:v>
                      </c:pt>
                      <c:pt idx="47">
                        <c:v>-13.617350569217503</c:v>
                      </c:pt>
                      <c:pt idx="48">
                        <c:v>-13.617350569217503</c:v>
                      </c:pt>
                      <c:pt idx="49">
                        <c:v>-13.617350569217503</c:v>
                      </c:pt>
                      <c:pt idx="50">
                        <c:v>-13.617350569217503</c:v>
                      </c:pt>
                      <c:pt idx="51">
                        <c:v>-13.617350569217503</c:v>
                      </c:pt>
                      <c:pt idx="52">
                        <c:v>-13.617350569217503</c:v>
                      </c:pt>
                      <c:pt idx="53">
                        <c:v>-13.617350569217503</c:v>
                      </c:pt>
                      <c:pt idx="54">
                        <c:v>-13.617350569217503</c:v>
                      </c:pt>
                      <c:pt idx="55">
                        <c:v>-13.617350569217503</c:v>
                      </c:pt>
                      <c:pt idx="56">
                        <c:v>-13.617350569217503</c:v>
                      </c:pt>
                      <c:pt idx="57">
                        <c:v>-13.617350569217503</c:v>
                      </c:pt>
                      <c:pt idx="58">
                        <c:v>-13.617350569217503</c:v>
                      </c:pt>
                      <c:pt idx="59">
                        <c:v>-13.617350569217503</c:v>
                      </c:pt>
                      <c:pt idx="60">
                        <c:v>-13.617350569217503</c:v>
                      </c:pt>
                      <c:pt idx="61">
                        <c:v>-13.617350569217503</c:v>
                      </c:pt>
                      <c:pt idx="62">
                        <c:v>-13.617350569217503</c:v>
                      </c:pt>
                      <c:pt idx="63">
                        <c:v>-13.617350569217503</c:v>
                      </c:pt>
                      <c:pt idx="64">
                        <c:v>-13.617350569217503</c:v>
                      </c:pt>
                      <c:pt idx="65">
                        <c:v>-13.617350569217503</c:v>
                      </c:pt>
                      <c:pt idx="66">
                        <c:v>-13.617350569217503</c:v>
                      </c:pt>
                      <c:pt idx="67">
                        <c:v>-13.617350569217503</c:v>
                      </c:pt>
                      <c:pt idx="68">
                        <c:v>-24.093949957875722</c:v>
                      </c:pt>
                      <c:pt idx="69">
                        <c:v>-24.093949957875722</c:v>
                      </c:pt>
                      <c:pt idx="70">
                        <c:v>-24.093949957875722</c:v>
                      </c:pt>
                      <c:pt idx="71">
                        <c:v>-24.093949957875722</c:v>
                      </c:pt>
                      <c:pt idx="72">
                        <c:v>-24.093949957875722</c:v>
                      </c:pt>
                      <c:pt idx="73">
                        <c:v>-24.093949957875722</c:v>
                      </c:pt>
                      <c:pt idx="74">
                        <c:v>-24.093949957875722</c:v>
                      </c:pt>
                      <c:pt idx="75">
                        <c:v>-24.093949957875722</c:v>
                      </c:pt>
                      <c:pt idx="76">
                        <c:v>-24.093949957875722</c:v>
                      </c:pt>
                      <c:pt idx="77">
                        <c:v>-24.093949957875722</c:v>
                      </c:pt>
                      <c:pt idx="78">
                        <c:v>-24.093949957875722</c:v>
                      </c:pt>
                      <c:pt idx="79">
                        <c:v>-24.093949957875722</c:v>
                      </c:pt>
                      <c:pt idx="80">
                        <c:v>-24.093949957875722</c:v>
                      </c:pt>
                      <c:pt idx="81">
                        <c:v>-24.093949957875722</c:v>
                      </c:pt>
                      <c:pt idx="82">
                        <c:v>-24.093949957875722</c:v>
                      </c:pt>
                      <c:pt idx="83">
                        <c:v>-24.093949957875722</c:v>
                      </c:pt>
                      <c:pt idx="84">
                        <c:v>-24.093949957875722</c:v>
                      </c:pt>
                      <c:pt idx="85">
                        <c:v>-24.093949957875722</c:v>
                      </c:pt>
                      <c:pt idx="86">
                        <c:v>-24.093949957875722</c:v>
                      </c:pt>
                      <c:pt idx="87">
                        <c:v>-24.093949957875722</c:v>
                      </c:pt>
                      <c:pt idx="88">
                        <c:v>-24.093949957875722</c:v>
                      </c:pt>
                      <c:pt idx="89">
                        <c:v>-24.093949957875722</c:v>
                      </c:pt>
                      <c:pt idx="90">
                        <c:v>-24.093949957875722</c:v>
                      </c:pt>
                      <c:pt idx="91">
                        <c:v>-24.093949957875722</c:v>
                      </c:pt>
                      <c:pt idx="92">
                        <c:v>-24.093949957875722</c:v>
                      </c:pt>
                      <c:pt idx="93">
                        <c:v>-24.093949957875722</c:v>
                      </c:pt>
                      <c:pt idx="94">
                        <c:v>-24.093949957875722</c:v>
                      </c:pt>
                      <c:pt idx="95">
                        <c:v>-24.093949957875722</c:v>
                      </c:pt>
                      <c:pt idx="96">
                        <c:v>-24.093949957875722</c:v>
                      </c:pt>
                      <c:pt idx="97">
                        <c:v>-24.093949957875722</c:v>
                      </c:pt>
                      <c:pt idx="98">
                        <c:v>-24.093949957875722</c:v>
                      </c:pt>
                      <c:pt idx="99">
                        <c:v>-24.093949957875722</c:v>
                      </c:pt>
                      <c:pt idx="100">
                        <c:v>-24.093949957875722</c:v>
                      </c:pt>
                      <c:pt idx="101">
                        <c:v>-24.093949957875722</c:v>
                      </c:pt>
                      <c:pt idx="102">
                        <c:v>-24.093949957875722</c:v>
                      </c:pt>
                      <c:pt idx="103">
                        <c:v>-24.093949957875722</c:v>
                      </c:pt>
                      <c:pt idx="104">
                        <c:v>-24.093949957875722</c:v>
                      </c:pt>
                      <c:pt idx="105">
                        <c:v>-24.093949957875722</c:v>
                      </c:pt>
                      <c:pt idx="106">
                        <c:v>-24.093949957875722</c:v>
                      </c:pt>
                      <c:pt idx="107">
                        <c:v>-24.093949957875722</c:v>
                      </c:pt>
                      <c:pt idx="108">
                        <c:v>-24.093949957875722</c:v>
                      </c:pt>
                      <c:pt idx="109">
                        <c:v>-24.093949957875722</c:v>
                      </c:pt>
                      <c:pt idx="110">
                        <c:v>-24.093949957875722</c:v>
                      </c:pt>
                      <c:pt idx="111">
                        <c:v>-24.093949957875722</c:v>
                      </c:pt>
                      <c:pt idx="112">
                        <c:v>-24.093949957875722</c:v>
                      </c:pt>
                      <c:pt idx="113">
                        <c:v>-13.818118805348345</c:v>
                      </c:pt>
                      <c:pt idx="114">
                        <c:v>-13.818118805348345</c:v>
                      </c:pt>
                      <c:pt idx="115">
                        <c:v>-13.818118805348345</c:v>
                      </c:pt>
                      <c:pt idx="116">
                        <c:v>-13.818118805348345</c:v>
                      </c:pt>
                      <c:pt idx="117">
                        <c:v>-13.818118805348345</c:v>
                      </c:pt>
                      <c:pt idx="118">
                        <c:v>-13.818118805348345</c:v>
                      </c:pt>
                      <c:pt idx="119">
                        <c:v>-13.818118805348345</c:v>
                      </c:pt>
                      <c:pt idx="120">
                        <c:v>-13.818118805348345</c:v>
                      </c:pt>
                      <c:pt idx="121">
                        <c:v>-13.818118805348345</c:v>
                      </c:pt>
                      <c:pt idx="122">
                        <c:v>-13.818118805348345</c:v>
                      </c:pt>
                      <c:pt idx="123">
                        <c:v>-13.818118805348345</c:v>
                      </c:pt>
                      <c:pt idx="124">
                        <c:v>-13.818118805348345</c:v>
                      </c:pt>
                      <c:pt idx="125">
                        <c:v>-13.818118805348345</c:v>
                      </c:pt>
                      <c:pt idx="126">
                        <c:v>-13.818118805348345</c:v>
                      </c:pt>
                      <c:pt idx="127">
                        <c:v>-13.818118805348345</c:v>
                      </c:pt>
                      <c:pt idx="128">
                        <c:v>-13.818118805348345</c:v>
                      </c:pt>
                      <c:pt idx="129">
                        <c:v>-13.818118805348345</c:v>
                      </c:pt>
                      <c:pt idx="130">
                        <c:v>-13.818118805348345</c:v>
                      </c:pt>
                      <c:pt idx="131">
                        <c:v>-13.818118805348345</c:v>
                      </c:pt>
                      <c:pt idx="132">
                        <c:v>-13.818118805348345</c:v>
                      </c:pt>
                      <c:pt idx="133">
                        <c:v>-13.818118805348345</c:v>
                      </c:pt>
                      <c:pt idx="134">
                        <c:v>-13.818118805348345</c:v>
                      </c:pt>
                      <c:pt idx="135">
                        <c:v>-13.818118805348345</c:v>
                      </c:pt>
                      <c:pt idx="136">
                        <c:v>-13.818118805348345</c:v>
                      </c:pt>
                      <c:pt idx="137">
                        <c:v>-13.818118805348345</c:v>
                      </c:pt>
                      <c:pt idx="138">
                        <c:v>-13.818118805348345</c:v>
                      </c:pt>
                      <c:pt idx="139">
                        <c:v>-13.818118805348345</c:v>
                      </c:pt>
                      <c:pt idx="140">
                        <c:v>-13.818118805348345</c:v>
                      </c:pt>
                      <c:pt idx="141">
                        <c:v>-13.818118805348345</c:v>
                      </c:pt>
                      <c:pt idx="142">
                        <c:v>-13.818118805348345</c:v>
                      </c:pt>
                      <c:pt idx="143">
                        <c:v>-13.818118805348345</c:v>
                      </c:pt>
                      <c:pt idx="144">
                        <c:v>-13.818118805348345</c:v>
                      </c:pt>
                      <c:pt idx="145">
                        <c:v>-13.818118805348345</c:v>
                      </c:pt>
                      <c:pt idx="146">
                        <c:v>-13.818118805348345</c:v>
                      </c:pt>
                      <c:pt idx="147">
                        <c:v>-13.818118805348345</c:v>
                      </c:pt>
                      <c:pt idx="148">
                        <c:v>-13.818118805348345</c:v>
                      </c:pt>
                      <c:pt idx="149">
                        <c:v>-13.818118805348345</c:v>
                      </c:pt>
                      <c:pt idx="150">
                        <c:v>-13.818118805348345</c:v>
                      </c:pt>
                      <c:pt idx="151">
                        <c:v>-13.818118805348345</c:v>
                      </c:pt>
                      <c:pt idx="152">
                        <c:v>-13.818118805348345</c:v>
                      </c:pt>
                      <c:pt idx="153">
                        <c:v>-13.818118805348345</c:v>
                      </c:pt>
                      <c:pt idx="154">
                        <c:v>-13.818118805348345</c:v>
                      </c:pt>
                      <c:pt idx="155">
                        <c:v>-13.818118805348345</c:v>
                      </c:pt>
                      <c:pt idx="156">
                        <c:v>-13.818118805348345</c:v>
                      </c:pt>
                      <c:pt idx="157">
                        <c:v>-13.818118805348345</c:v>
                      </c:pt>
                      <c:pt idx="158">
                        <c:v>0.61574328369924258</c:v>
                      </c:pt>
                      <c:pt idx="159">
                        <c:v>0.61574328369924258</c:v>
                      </c:pt>
                      <c:pt idx="160">
                        <c:v>0.61574328369924258</c:v>
                      </c:pt>
                      <c:pt idx="161">
                        <c:v>0.61574328369924258</c:v>
                      </c:pt>
                      <c:pt idx="162">
                        <c:v>0.61574328369924258</c:v>
                      </c:pt>
                      <c:pt idx="163">
                        <c:v>0.61574328369924258</c:v>
                      </c:pt>
                      <c:pt idx="164">
                        <c:v>0.61574328369924258</c:v>
                      </c:pt>
                      <c:pt idx="165">
                        <c:v>0.61574328369924258</c:v>
                      </c:pt>
                      <c:pt idx="166">
                        <c:v>0.61574328369924258</c:v>
                      </c:pt>
                      <c:pt idx="167">
                        <c:v>0.61574328369924258</c:v>
                      </c:pt>
                      <c:pt idx="168">
                        <c:v>0.61574328369924258</c:v>
                      </c:pt>
                      <c:pt idx="169">
                        <c:v>0.61574328369924258</c:v>
                      </c:pt>
                      <c:pt idx="170">
                        <c:v>0.61574328369924258</c:v>
                      </c:pt>
                      <c:pt idx="171">
                        <c:v>0.61574328369924258</c:v>
                      </c:pt>
                      <c:pt idx="172">
                        <c:v>0.61574328369924258</c:v>
                      </c:pt>
                      <c:pt idx="173">
                        <c:v>0.61574328369924258</c:v>
                      </c:pt>
                      <c:pt idx="174">
                        <c:v>0.61574328369924258</c:v>
                      </c:pt>
                      <c:pt idx="175">
                        <c:v>0.61574328369924258</c:v>
                      </c:pt>
                      <c:pt idx="176">
                        <c:v>0.61574328369924258</c:v>
                      </c:pt>
                      <c:pt idx="177">
                        <c:v>0.61574328369924258</c:v>
                      </c:pt>
                      <c:pt idx="178">
                        <c:v>0.61574328369924258</c:v>
                      </c:pt>
                      <c:pt idx="179">
                        <c:v>0.61574328369924258</c:v>
                      </c:pt>
                      <c:pt idx="180">
                        <c:v>0.61574328369924258</c:v>
                      </c:pt>
                      <c:pt idx="181">
                        <c:v>0.61574328369924258</c:v>
                      </c:pt>
                      <c:pt idx="182">
                        <c:v>0.61574328369924258</c:v>
                      </c:pt>
                      <c:pt idx="183">
                        <c:v>0.61574328369924258</c:v>
                      </c:pt>
                      <c:pt idx="184">
                        <c:v>0.61574328369924258</c:v>
                      </c:pt>
                      <c:pt idx="185">
                        <c:v>0.61574328369924258</c:v>
                      </c:pt>
                      <c:pt idx="186">
                        <c:v>0.61574328369924258</c:v>
                      </c:pt>
                      <c:pt idx="187">
                        <c:v>0.61574328369924258</c:v>
                      </c:pt>
                      <c:pt idx="188">
                        <c:v>0.61574328369924258</c:v>
                      </c:pt>
                      <c:pt idx="189">
                        <c:v>0.61574328369924258</c:v>
                      </c:pt>
                      <c:pt idx="190">
                        <c:v>0.61574328369924258</c:v>
                      </c:pt>
                      <c:pt idx="191">
                        <c:v>0.61574328369924258</c:v>
                      </c:pt>
                      <c:pt idx="192">
                        <c:v>0.61574328369924258</c:v>
                      </c:pt>
                      <c:pt idx="193">
                        <c:v>0.61574328369924258</c:v>
                      </c:pt>
                      <c:pt idx="194">
                        <c:v>0.61574328369924258</c:v>
                      </c:pt>
                      <c:pt idx="195">
                        <c:v>0.61574328369924258</c:v>
                      </c:pt>
                      <c:pt idx="196">
                        <c:v>0.61574328369924258</c:v>
                      </c:pt>
                      <c:pt idx="197">
                        <c:v>0.61574328369924258</c:v>
                      </c:pt>
                      <c:pt idx="198">
                        <c:v>0.61574328369924258</c:v>
                      </c:pt>
                      <c:pt idx="199">
                        <c:v>0.61574328369924258</c:v>
                      </c:pt>
                      <c:pt idx="200">
                        <c:v>0.61574328369924258</c:v>
                      </c:pt>
                      <c:pt idx="201">
                        <c:v>0.61574328369924258</c:v>
                      </c:pt>
                      <c:pt idx="202">
                        <c:v>0.61574328369924258</c:v>
                      </c:pt>
                      <c:pt idx="203">
                        <c:v>-12.025752963236538</c:v>
                      </c:pt>
                      <c:pt idx="204">
                        <c:v>-12.025752963236538</c:v>
                      </c:pt>
                      <c:pt idx="205">
                        <c:v>-12.025752963236538</c:v>
                      </c:pt>
                      <c:pt idx="206">
                        <c:v>-12.025752963236538</c:v>
                      </c:pt>
                      <c:pt idx="207">
                        <c:v>-12.025752963236538</c:v>
                      </c:pt>
                      <c:pt idx="208">
                        <c:v>-12.025752963236538</c:v>
                      </c:pt>
                      <c:pt idx="209">
                        <c:v>-12.025752963236538</c:v>
                      </c:pt>
                      <c:pt idx="210">
                        <c:v>-12.025752963236538</c:v>
                      </c:pt>
                      <c:pt idx="211">
                        <c:v>-12.025752963236538</c:v>
                      </c:pt>
                      <c:pt idx="212">
                        <c:v>-12.025752963236538</c:v>
                      </c:pt>
                      <c:pt idx="213">
                        <c:v>-12.025752963236538</c:v>
                      </c:pt>
                      <c:pt idx="214">
                        <c:v>-12.025752963236538</c:v>
                      </c:pt>
                      <c:pt idx="215">
                        <c:v>-12.025752963236538</c:v>
                      </c:pt>
                      <c:pt idx="216">
                        <c:v>-12.025752963236538</c:v>
                      </c:pt>
                      <c:pt idx="217">
                        <c:v>-12.025752963236538</c:v>
                      </c:pt>
                      <c:pt idx="218">
                        <c:v>-12.025752963236538</c:v>
                      </c:pt>
                      <c:pt idx="219">
                        <c:v>-12.025752963236538</c:v>
                      </c:pt>
                      <c:pt idx="220">
                        <c:v>-12.025752963236538</c:v>
                      </c:pt>
                      <c:pt idx="221">
                        <c:v>-12.025752963236538</c:v>
                      </c:pt>
                      <c:pt idx="222">
                        <c:v>-12.025752963236538</c:v>
                      </c:pt>
                      <c:pt idx="223">
                        <c:v>-12.025752963236538</c:v>
                      </c:pt>
                      <c:pt idx="224">
                        <c:v>-12.025752963236538</c:v>
                      </c:pt>
                      <c:pt idx="225">
                        <c:v>-12.025752963236538</c:v>
                      </c:pt>
                      <c:pt idx="226">
                        <c:v>-12.025752963236538</c:v>
                      </c:pt>
                      <c:pt idx="227">
                        <c:v>-12.025752963236538</c:v>
                      </c:pt>
                      <c:pt idx="228">
                        <c:v>-12.025752963236538</c:v>
                      </c:pt>
                      <c:pt idx="229">
                        <c:v>-12.025752963236538</c:v>
                      </c:pt>
                      <c:pt idx="230">
                        <c:v>-12.025752963236538</c:v>
                      </c:pt>
                      <c:pt idx="231">
                        <c:v>-12.025752963236538</c:v>
                      </c:pt>
                      <c:pt idx="232">
                        <c:v>-12.025752963236538</c:v>
                      </c:pt>
                      <c:pt idx="233">
                        <c:v>-12.025752963236538</c:v>
                      </c:pt>
                      <c:pt idx="234">
                        <c:v>-12.025752963236538</c:v>
                      </c:pt>
                      <c:pt idx="235">
                        <c:v>-12.025752963236538</c:v>
                      </c:pt>
                      <c:pt idx="236">
                        <c:v>-12.025752963236538</c:v>
                      </c:pt>
                      <c:pt idx="237">
                        <c:v>-12.025752963236538</c:v>
                      </c:pt>
                      <c:pt idx="238">
                        <c:v>-12.025752963236538</c:v>
                      </c:pt>
                      <c:pt idx="239">
                        <c:v>-12.025752963236538</c:v>
                      </c:pt>
                      <c:pt idx="240">
                        <c:v>-12.025752963236538</c:v>
                      </c:pt>
                      <c:pt idx="241">
                        <c:v>-12.025752963236538</c:v>
                      </c:pt>
                      <c:pt idx="242">
                        <c:v>-12.025752963236538</c:v>
                      </c:pt>
                      <c:pt idx="243">
                        <c:v>-12.025752963236538</c:v>
                      </c:pt>
                      <c:pt idx="244">
                        <c:v>-12.025752963236538</c:v>
                      </c:pt>
                      <c:pt idx="245">
                        <c:v>-12.025752963236538</c:v>
                      </c:pt>
                      <c:pt idx="246">
                        <c:v>-12.025752963236538</c:v>
                      </c:pt>
                      <c:pt idx="247">
                        <c:v>-12.025752963236538</c:v>
                      </c:pt>
                      <c:pt idx="248">
                        <c:v>-23.930224555661709</c:v>
                      </c:pt>
                      <c:pt idx="249">
                        <c:v>-23.930224555661709</c:v>
                      </c:pt>
                      <c:pt idx="250">
                        <c:v>-23.930224555661709</c:v>
                      </c:pt>
                      <c:pt idx="251">
                        <c:v>-23.930224555661709</c:v>
                      </c:pt>
                      <c:pt idx="252">
                        <c:v>-23.930224555661709</c:v>
                      </c:pt>
                      <c:pt idx="253">
                        <c:v>-23.930224555661709</c:v>
                      </c:pt>
                      <c:pt idx="254">
                        <c:v>-23.930224555661709</c:v>
                      </c:pt>
                      <c:pt idx="255">
                        <c:v>-23.930224555661709</c:v>
                      </c:pt>
                      <c:pt idx="256">
                        <c:v>-23.930224555661709</c:v>
                      </c:pt>
                      <c:pt idx="257">
                        <c:v>-23.930224555661709</c:v>
                      </c:pt>
                      <c:pt idx="258">
                        <c:v>-23.930224555661709</c:v>
                      </c:pt>
                      <c:pt idx="259">
                        <c:v>-23.930224555661709</c:v>
                      </c:pt>
                      <c:pt idx="260">
                        <c:v>-23.930224555661709</c:v>
                      </c:pt>
                      <c:pt idx="261">
                        <c:v>-23.930224555661709</c:v>
                      </c:pt>
                      <c:pt idx="262">
                        <c:v>-23.930224555661709</c:v>
                      </c:pt>
                      <c:pt idx="263">
                        <c:v>-23.930224555661709</c:v>
                      </c:pt>
                      <c:pt idx="264">
                        <c:v>-23.930224555661709</c:v>
                      </c:pt>
                      <c:pt idx="265">
                        <c:v>-23.930224555661709</c:v>
                      </c:pt>
                      <c:pt idx="266">
                        <c:v>-23.930224555661709</c:v>
                      </c:pt>
                      <c:pt idx="267">
                        <c:v>-23.930224555661709</c:v>
                      </c:pt>
                      <c:pt idx="268">
                        <c:v>-23.930224555661709</c:v>
                      </c:pt>
                      <c:pt idx="269">
                        <c:v>-23.930224555661709</c:v>
                      </c:pt>
                      <c:pt idx="270">
                        <c:v>-23.930224555661709</c:v>
                      </c:pt>
                      <c:pt idx="271">
                        <c:v>-23.930224555661709</c:v>
                      </c:pt>
                      <c:pt idx="272">
                        <c:v>-23.930224555661709</c:v>
                      </c:pt>
                      <c:pt idx="273">
                        <c:v>-23.930224555661709</c:v>
                      </c:pt>
                      <c:pt idx="274">
                        <c:v>-23.930224555661709</c:v>
                      </c:pt>
                      <c:pt idx="275">
                        <c:v>-23.930224555661709</c:v>
                      </c:pt>
                      <c:pt idx="276">
                        <c:v>-23.930224555661709</c:v>
                      </c:pt>
                      <c:pt idx="277">
                        <c:v>-23.930224555661709</c:v>
                      </c:pt>
                      <c:pt idx="278">
                        <c:v>-23.930224555661709</c:v>
                      </c:pt>
                      <c:pt idx="279">
                        <c:v>-23.930224555661709</c:v>
                      </c:pt>
                      <c:pt idx="280">
                        <c:v>-23.930224555661709</c:v>
                      </c:pt>
                      <c:pt idx="281">
                        <c:v>-23.930224555661709</c:v>
                      </c:pt>
                      <c:pt idx="282">
                        <c:v>-23.930224555661709</c:v>
                      </c:pt>
                      <c:pt idx="283">
                        <c:v>-23.930224555661709</c:v>
                      </c:pt>
                      <c:pt idx="284">
                        <c:v>-23.930224555661709</c:v>
                      </c:pt>
                      <c:pt idx="285">
                        <c:v>-23.930224555661709</c:v>
                      </c:pt>
                      <c:pt idx="286">
                        <c:v>-23.930224555661709</c:v>
                      </c:pt>
                      <c:pt idx="287">
                        <c:v>-23.930224555661709</c:v>
                      </c:pt>
                      <c:pt idx="288">
                        <c:v>-23.930224555661709</c:v>
                      </c:pt>
                      <c:pt idx="289">
                        <c:v>-23.930224555661709</c:v>
                      </c:pt>
                      <c:pt idx="290">
                        <c:v>-23.930224555661709</c:v>
                      </c:pt>
                      <c:pt idx="291">
                        <c:v>-23.930224555661709</c:v>
                      </c:pt>
                      <c:pt idx="292">
                        <c:v>-23.930224555661709</c:v>
                      </c:pt>
                      <c:pt idx="293">
                        <c:v>-11.963271651471256</c:v>
                      </c:pt>
                      <c:pt idx="294">
                        <c:v>-11.963271651471256</c:v>
                      </c:pt>
                      <c:pt idx="295">
                        <c:v>-11.963271651471256</c:v>
                      </c:pt>
                      <c:pt idx="296">
                        <c:v>-11.963271651471256</c:v>
                      </c:pt>
                      <c:pt idx="297">
                        <c:v>-11.963271651471256</c:v>
                      </c:pt>
                      <c:pt idx="298">
                        <c:v>-11.963271651471256</c:v>
                      </c:pt>
                      <c:pt idx="299">
                        <c:v>-11.963271651471256</c:v>
                      </c:pt>
                      <c:pt idx="300">
                        <c:v>-11.963271651471256</c:v>
                      </c:pt>
                      <c:pt idx="301">
                        <c:v>-11.963271651471256</c:v>
                      </c:pt>
                      <c:pt idx="302">
                        <c:v>-11.963271651471256</c:v>
                      </c:pt>
                      <c:pt idx="303">
                        <c:v>-11.963271651471256</c:v>
                      </c:pt>
                      <c:pt idx="304">
                        <c:v>-11.963271651471256</c:v>
                      </c:pt>
                      <c:pt idx="305">
                        <c:v>-11.963271651471256</c:v>
                      </c:pt>
                      <c:pt idx="306">
                        <c:v>-11.963271651471256</c:v>
                      </c:pt>
                      <c:pt idx="307">
                        <c:v>-11.963271651471256</c:v>
                      </c:pt>
                      <c:pt idx="308">
                        <c:v>-11.963271651471256</c:v>
                      </c:pt>
                      <c:pt idx="309">
                        <c:v>-11.963271651471256</c:v>
                      </c:pt>
                      <c:pt idx="310">
                        <c:v>-11.963271651471256</c:v>
                      </c:pt>
                      <c:pt idx="311">
                        <c:v>-11.963271651471256</c:v>
                      </c:pt>
                      <c:pt idx="312">
                        <c:v>-11.963271651471256</c:v>
                      </c:pt>
                      <c:pt idx="313">
                        <c:v>-11.963271651471256</c:v>
                      </c:pt>
                      <c:pt idx="314">
                        <c:v>-11.963271651471256</c:v>
                      </c:pt>
                      <c:pt idx="315">
                        <c:v>-11.963271651471256</c:v>
                      </c:pt>
                      <c:pt idx="316">
                        <c:v>-11.963271651471256</c:v>
                      </c:pt>
                      <c:pt idx="317">
                        <c:v>-11.963271651471256</c:v>
                      </c:pt>
                      <c:pt idx="318">
                        <c:v>-11.963271651471256</c:v>
                      </c:pt>
                      <c:pt idx="319">
                        <c:v>-11.963271651471256</c:v>
                      </c:pt>
                      <c:pt idx="320">
                        <c:v>-11.963271651471256</c:v>
                      </c:pt>
                      <c:pt idx="321">
                        <c:v>-11.963271651471256</c:v>
                      </c:pt>
                      <c:pt idx="322">
                        <c:v>-11.963271651471256</c:v>
                      </c:pt>
                      <c:pt idx="323">
                        <c:v>-11.963271651471256</c:v>
                      </c:pt>
                      <c:pt idx="324">
                        <c:v>-11.963271651471256</c:v>
                      </c:pt>
                      <c:pt idx="325">
                        <c:v>-11.963271651471256</c:v>
                      </c:pt>
                      <c:pt idx="326">
                        <c:v>-11.963271651471256</c:v>
                      </c:pt>
                      <c:pt idx="327">
                        <c:v>-11.963271651471256</c:v>
                      </c:pt>
                      <c:pt idx="328">
                        <c:v>-11.963271651471256</c:v>
                      </c:pt>
                      <c:pt idx="329">
                        <c:v>-11.963271651471256</c:v>
                      </c:pt>
                      <c:pt idx="330">
                        <c:v>-11.963271651471256</c:v>
                      </c:pt>
                      <c:pt idx="331">
                        <c:v>-11.963271651471256</c:v>
                      </c:pt>
                      <c:pt idx="332">
                        <c:v>-11.963271651471256</c:v>
                      </c:pt>
                      <c:pt idx="333">
                        <c:v>-11.963271651471256</c:v>
                      </c:pt>
                      <c:pt idx="334">
                        <c:v>-11.963271651471256</c:v>
                      </c:pt>
                      <c:pt idx="335">
                        <c:v>-11.963271651471256</c:v>
                      </c:pt>
                      <c:pt idx="336">
                        <c:v>-11.963271651471256</c:v>
                      </c:pt>
                      <c:pt idx="337">
                        <c:v>-11.963271651471256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B53B-406D-A454-E01586C9AFA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1165805.4939485607</c:v>
                      </c:pt>
                      <c:pt idx="1">
                        <c:v>1165805.4939485607</c:v>
                      </c:pt>
                      <c:pt idx="2">
                        <c:v>1165805.4939485607</c:v>
                      </c:pt>
                      <c:pt idx="3">
                        <c:v>1165805.4939485607</c:v>
                      </c:pt>
                      <c:pt idx="4">
                        <c:v>1165805.4939485607</c:v>
                      </c:pt>
                      <c:pt idx="5">
                        <c:v>1165805.4939485607</c:v>
                      </c:pt>
                      <c:pt idx="6">
                        <c:v>1165805.4939485607</c:v>
                      </c:pt>
                      <c:pt idx="7">
                        <c:v>1165805.4939485607</c:v>
                      </c:pt>
                      <c:pt idx="8">
                        <c:v>1165805.4939485607</c:v>
                      </c:pt>
                      <c:pt idx="9">
                        <c:v>1165805.4939485607</c:v>
                      </c:pt>
                      <c:pt idx="10">
                        <c:v>1165805.4939485607</c:v>
                      </c:pt>
                      <c:pt idx="11">
                        <c:v>1165805.4939485607</c:v>
                      </c:pt>
                      <c:pt idx="12">
                        <c:v>1165805.4939485607</c:v>
                      </c:pt>
                      <c:pt idx="13">
                        <c:v>1165805.4939485607</c:v>
                      </c:pt>
                      <c:pt idx="14">
                        <c:v>1165805.4939485607</c:v>
                      </c:pt>
                      <c:pt idx="15">
                        <c:v>1165805.4939485607</c:v>
                      </c:pt>
                      <c:pt idx="16">
                        <c:v>1165805.4939485607</c:v>
                      </c:pt>
                      <c:pt idx="17">
                        <c:v>1165805.4939485607</c:v>
                      </c:pt>
                      <c:pt idx="18">
                        <c:v>1165805.4939485607</c:v>
                      </c:pt>
                      <c:pt idx="19">
                        <c:v>1165805.4939485607</c:v>
                      </c:pt>
                      <c:pt idx="20">
                        <c:v>1165805.4939485607</c:v>
                      </c:pt>
                      <c:pt idx="21">
                        <c:v>1165805.4939485607</c:v>
                      </c:pt>
                      <c:pt idx="22">
                        <c:v>1165805.4939485607</c:v>
                      </c:pt>
                      <c:pt idx="23">
                        <c:v>1324557.3150147339</c:v>
                      </c:pt>
                      <c:pt idx="24">
                        <c:v>1324557.3150147339</c:v>
                      </c:pt>
                      <c:pt idx="25">
                        <c:v>1324557.3150147339</c:v>
                      </c:pt>
                      <c:pt idx="26">
                        <c:v>1324557.3150147339</c:v>
                      </c:pt>
                      <c:pt idx="27">
                        <c:v>1324557.3150147339</c:v>
                      </c:pt>
                      <c:pt idx="28">
                        <c:v>1324557.3150147339</c:v>
                      </c:pt>
                      <c:pt idx="29">
                        <c:v>1324557.3150147339</c:v>
                      </c:pt>
                      <c:pt idx="30">
                        <c:v>1324557.3150147339</c:v>
                      </c:pt>
                      <c:pt idx="31">
                        <c:v>1324557.3150147339</c:v>
                      </c:pt>
                      <c:pt idx="32">
                        <c:v>1324557.3150147339</c:v>
                      </c:pt>
                      <c:pt idx="33">
                        <c:v>1324557.3150147339</c:v>
                      </c:pt>
                      <c:pt idx="34">
                        <c:v>1324557.3150147339</c:v>
                      </c:pt>
                      <c:pt idx="35">
                        <c:v>1324557.3150147339</c:v>
                      </c:pt>
                      <c:pt idx="36">
                        <c:v>1324557.3150147339</c:v>
                      </c:pt>
                      <c:pt idx="37">
                        <c:v>1324557.3150147339</c:v>
                      </c:pt>
                      <c:pt idx="38">
                        <c:v>1324557.3150147339</c:v>
                      </c:pt>
                      <c:pt idx="39">
                        <c:v>1324557.3150147339</c:v>
                      </c:pt>
                      <c:pt idx="40">
                        <c:v>1324557.3150147339</c:v>
                      </c:pt>
                      <c:pt idx="41">
                        <c:v>1324557.3150147339</c:v>
                      </c:pt>
                      <c:pt idx="42">
                        <c:v>1324557.3150147339</c:v>
                      </c:pt>
                      <c:pt idx="43">
                        <c:v>1324557.3150147339</c:v>
                      </c:pt>
                      <c:pt idx="44">
                        <c:v>1324557.3150147339</c:v>
                      </c:pt>
                      <c:pt idx="45">
                        <c:v>1324557.3150147339</c:v>
                      </c:pt>
                      <c:pt idx="46">
                        <c:v>1324557.3150147339</c:v>
                      </c:pt>
                      <c:pt idx="47">
                        <c:v>1324557.3150147339</c:v>
                      </c:pt>
                      <c:pt idx="48">
                        <c:v>1324557.3150147339</c:v>
                      </c:pt>
                      <c:pt idx="49">
                        <c:v>1324557.3150147339</c:v>
                      </c:pt>
                      <c:pt idx="50">
                        <c:v>1324557.3150147339</c:v>
                      </c:pt>
                      <c:pt idx="51">
                        <c:v>1324557.3150147339</c:v>
                      </c:pt>
                      <c:pt idx="52">
                        <c:v>1324557.3150147339</c:v>
                      </c:pt>
                      <c:pt idx="53">
                        <c:v>1324557.3150147339</c:v>
                      </c:pt>
                      <c:pt idx="54">
                        <c:v>1324557.3150147339</c:v>
                      </c:pt>
                      <c:pt idx="55">
                        <c:v>1324557.3150147339</c:v>
                      </c:pt>
                      <c:pt idx="56">
                        <c:v>1324557.3150147339</c:v>
                      </c:pt>
                      <c:pt idx="57">
                        <c:v>1324557.3150147339</c:v>
                      </c:pt>
                      <c:pt idx="58">
                        <c:v>1324557.3150147339</c:v>
                      </c:pt>
                      <c:pt idx="59">
                        <c:v>1324557.3150147339</c:v>
                      </c:pt>
                      <c:pt idx="60">
                        <c:v>1324557.3150147339</c:v>
                      </c:pt>
                      <c:pt idx="61">
                        <c:v>1324557.3150147339</c:v>
                      </c:pt>
                      <c:pt idx="62">
                        <c:v>1324557.3150147339</c:v>
                      </c:pt>
                      <c:pt idx="63">
                        <c:v>1324557.3150147339</c:v>
                      </c:pt>
                      <c:pt idx="64">
                        <c:v>1324557.3150147339</c:v>
                      </c:pt>
                      <c:pt idx="65">
                        <c:v>1324557.3150147339</c:v>
                      </c:pt>
                      <c:pt idx="66">
                        <c:v>1324557.3150147339</c:v>
                      </c:pt>
                      <c:pt idx="67">
                        <c:v>1324557.3150147339</c:v>
                      </c:pt>
                      <c:pt idx="68">
                        <c:v>1446694.0862666927</c:v>
                      </c:pt>
                      <c:pt idx="69">
                        <c:v>1446694.0862666927</c:v>
                      </c:pt>
                      <c:pt idx="70">
                        <c:v>1446694.0862666927</c:v>
                      </c:pt>
                      <c:pt idx="71">
                        <c:v>1446694.0862666927</c:v>
                      </c:pt>
                      <c:pt idx="72">
                        <c:v>1446694.0862666927</c:v>
                      </c:pt>
                      <c:pt idx="73">
                        <c:v>1446694.0862666927</c:v>
                      </c:pt>
                      <c:pt idx="74">
                        <c:v>1446694.0862666927</c:v>
                      </c:pt>
                      <c:pt idx="75">
                        <c:v>1446694.0862666927</c:v>
                      </c:pt>
                      <c:pt idx="76">
                        <c:v>1446694.0862666927</c:v>
                      </c:pt>
                      <c:pt idx="77">
                        <c:v>1446694.0862666927</c:v>
                      </c:pt>
                      <c:pt idx="78">
                        <c:v>1446694.0862666927</c:v>
                      </c:pt>
                      <c:pt idx="79">
                        <c:v>1446694.0862666927</c:v>
                      </c:pt>
                      <c:pt idx="80">
                        <c:v>1446694.0862666927</c:v>
                      </c:pt>
                      <c:pt idx="81">
                        <c:v>1446694.0862666927</c:v>
                      </c:pt>
                      <c:pt idx="82">
                        <c:v>1446694.0862666927</c:v>
                      </c:pt>
                      <c:pt idx="83">
                        <c:v>1446694.0862666927</c:v>
                      </c:pt>
                      <c:pt idx="84">
                        <c:v>1446694.0862666927</c:v>
                      </c:pt>
                      <c:pt idx="85">
                        <c:v>1446694.0862666927</c:v>
                      </c:pt>
                      <c:pt idx="86">
                        <c:v>1446694.0862666927</c:v>
                      </c:pt>
                      <c:pt idx="87">
                        <c:v>1446694.0862666927</c:v>
                      </c:pt>
                      <c:pt idx="88">
                        <c:v>1446694.0862666927</c:v>
                      </c:pt>
                      <c:pt idx="89">
                        <c:v>1446694.0862666927</c:v>
                      </c:pt>
                      <c:pt idx="90">
                        <c:v>1446694.0862666927</c:v>
                      </c:pt>
                      <c:pt idx="91">
                        <c:v>1446694.0862666927</c:v>
                      </c:pt>
                      <c:pt idx="92">
                        <c:v>1446694.0862666927</c:v>
                      </c:pt>
                      <c:pt idx="93">
                        <c:v>1446694.0862666927</c:v>
                      </c:pt>
                      <c:pt idx="94">
                        <c:v>1446694.0862666927</c:v>
                      </c:pt>
                      <c:pt idx="95">
                        <c:v>1446694.0862666927</c:v>
                      </c:pt>
                      <c:pt idx="96">
                        <c:v>1446694.0862666927</c:v>
                      </c:pt>
                      <c:pt idx="97">
                        <c:v>1446694.0862666927</c:v>
                      </c:pt>
                      <c:pt idx="98">
                        <c:v>1446694.0862666927</c:v>
                      </c:pt>
                      <c:pt idx="99">
                        <c:v>1446694.0862666927</c:v>
                      </c:pt>
                      <c:pt idx="100">
                        <c:v>1446694.0862666927</c:v>
                      </c:pt>
                      <c:pt idx="101">
                        <c:v>1446694.0862666927</c:v>
                      </c:pt>
                      <c:pt idx="102">
                        <c:v>1446694.0862666927</c:v>
                      </c:pt>
                      <c:pt idx="103">
                        <c:v>1446694.0862666927</c:v>
                      </c:pt>
                      <c:pt idx="104">
                        <c:v>1446694.0862666927</c:v>
                      </c:pt>
                      <c:pt idx="105">
                        <c:v>1446694.0862666927</c:v>
                      </c:pt>
                      <c:pt idx="106">
                        <c:v>1446694.0862666927</c:v>
                      </c:pt>
                      <c:pt idx="107">
                        <c:v>1446694.0862666927</c:v>
                      </c:pt>
                      <c:pt idx="108">
                        <c:v>1446694.0862666927</c:v>
                      </c:pt>
                      <c:pt idx="109">
                        <c:v>1446694.0862666927</c:v>
                      </c:pt>
                      <c:pt idx="110">
                        <c:v>1446694.0862666927</c:v>
                      </c:pt>
                      <c:pt idx="111">
                        <c:v>1446694.0862666927</c:v>
                      </c:pt>
                      <c:pt idx="112">
                        <c:v>1446694.0862666927</c:v>
                      </c:pt>
                      <c:pt idx="113">
                        <c:v>1326897.8821416509</c:v>
                      </c:pt>
                      <c:pt idx="114">
                        <c:v>1326897.8821416509</c:v>
                      </c:pt>
                      <c:pt idx="115">
                        <c:v>1326897.8821416509</c:v>
                      </c:pt>
                      <c:pt idx="116">
                        <c:v>1326897.8821416509</c:v>
                      </c:pt>
                      <c:pt idx="117">
                        <c:v>1326897.8821416509</c:v>
                      </c:pt>
                      <c:pt idx="118">
                        <c:v>1326897.8821416509</c:v>
                      </c:pt>
                      <c:pt idx="119">
                        <c:v>1326897.8821416509</c:v>
                      </c:pt>
                      <c:pt idx="120">
                        <c:v>1326897.8821416509</c:v>
                      </c:pt>
                      <c:pt idx="121">
                        <c:v>1326897.8821416509</c:v>
                      </c:pt>
                      <c:pt idx="122">
                        <c:v>1326897.8821416509</c:v>
                      </c:pt>
                      <c:pt idx="123">
                        <c:v>1326897.8821416509</c:v>
                      </c:pt>
                      <c:pt idx="124">
                        <c:v>1326897.8821416509</c:v>
                      </c:pt>
                      <c:pt idx="125">
                        <c:v>1326897.8821416509</c:v>
                      </c:pt>
                      <c:pt idx="126">
                        <c:v>1326897.8821416509</c:v>
                      </c:pt>
                      <c:pt idx="127">
                        <c:v>1326897.8821416509</c:v>
                      </c:pt>
                      <c:pt idx="128">
                        <c:v>1326897.8821416509</c:v>
                      </c:pt>
                      <c:pt idx="129">
                        <c:v>1326897.8821416509</c:v>
                      </c:pt>
                      <c:pt idx="130">
                        <c:v>1326897.8821416509</c:v>
                      </c:pt>
                      <c:pt idx="131">
                        <c:v>1326897.8821416509</c:v>
                      </c:pt>
                      <c:pt idx="132">
                        <c:v>1326897.8821416509</c:v>
                      </c:pt>
                      <c:pt idx="133">
                        <c:v>1326897.8821416509</c:v>
                      </c:pt>
                      <c:pt idx="134">
                        <c:v>1326897.8821416509</c:v>
                      </c:pt>
                      <c:pt idx="135">
                        <c:v>1326897.8821416509</c:v>
                      </c:pt>
                      <c:pt idx="136">
                        <c:v>1326897.8821416509</c:v>
                      </c:pt>
                      <c:pt idx="137">
                        <c:v>1326897.8821416509</c:v>
                      </c:pt>
                      <c:pt idx="138">
                        <c:v>1326897.8821416509</c:v>
                      </c:pt>
                      <c:pt idx="139">
                        <c:v>1326897.8821416509</c:v>
                      </c:pt>
                      <c:pt idx="140">
                        <c:v>1326897.8821416509</c:v>
                      </c:pt>
                      <c:pt idx="141">
                        <c:v>1326897.8821416509</c:v>
                      </c:pt>
                      <c:pt idx="142">
                        <c:v>1326897.8821416509</c:v>
                      </c:pt>
                      <c:pt idx="143">
                        <c:v>1326897.8821416509</c:v>
                      </c:pt>
                      <c:pt idx="144">
                        <c:v>1326897.8821416509</c:v>
                      </c:pt>
                      <c:pt idx="145">
                        <c:v>1326897.8821416509</c:v>
                      </c:pt>
                      <c:pt idx="146">
                        <c:v>1326897.8821416509</c:v>
                      </c:pt>
                      <c:pt idx="147">
                        <c:v>1326897.8821416509</c:v>
                      </c:pt>
                      <c:pt idx="148">
                        <c:v>1326897.8821416509</c:v>
                      </c:pt>
                      <c:pt idx="149">
                        <c:v>1326897.8821416509</c:v>
                      </c:pt>
                      <c:pt idx="150">
                        <c:v>1326897.8821416509</c:v>
                      </c:pt>
                      <c:pt idx="151">
                        <c:v>1326897.8821416509</c:v>
                      </c:pt>
                      <c:pt idx="152">
                        <c:v>1326897.8821416509</c:v>
                      </c:pt>
                      <c:pt idx="153">
                        <c:v>1326897.8821416509</c:v>
                      </c:pt>
                      <c:pt idx="154">
                        <c:v>1326897.8821416509</c:v>
                      </c:pt>
                      <c:pt idx="155">
                        <c:v>1326897.8821416509</c:v>
                      </c:pt>
                      <c:pt idx="156">
                        <c:v>1326897.8821416509</c:v>
                      </c:pt>
                      <c:pt idx="157">
                        <c:v>1326897.8821416509</c:v>
                      </c:pt>
                      <c:pt idx="158">
                        <c:v>1158627.1249185756</c:v>
                      </c:pt>
                      <c:pt idx="159">
                        <c:v>1158627.1249185756</c:v>
                      </c:pt>
                      <c:pt idx="160">
                        <c:v>1158627.1249185756</c:v>
                      </c:pt>
                      <c:pt idx="161">
                        <c:v>1158627.1249185756</c:v>
                      </c:pt>
                      <c:pt idx="162">
                        <c:v>1158627.1249185756</c:v>
                      </c:pt>
                      <c:pt idx="163">
                        <c:v>1158627.1249185756</c:v>
                      </c:pt>
                      <c:pt idx="164">
                        <c:v>1158627.1249185756</c:v>
                      </c:pt>
                      <c:pt idx="165">
                        <c:v>1158627.1249185756</c:v>
                      </c:pt>
                      <c:pt idx="166">
                        <c:v>1158627.1249185756</c:v>
                      </c:pt>
                      <c:pt idx="167">
                        <c:v>1158627.1249185756</c:v>
                      </c:pt>
                      <c:pt idx="168">
                        <c:v>1158627.1249185756</c:v>
                      </c:pt>
                      <c:pt idx="169">
                        <c:v>1158627.1249185756</c:v>
                      </c:pt>
                      <c:pt idx="170">
                        <c:v>1158627.1249185756</c:v>
                      </c:pt>
                      <c:pt idx="171">
                        <c:v>1158627.1249185756</c:v>
                      </c:pt>
                      <c:pt idx="172">
                        <c:v>1158627.1249185756</c:v>
                      </c:pt>
                      <c:pt idx="173">
                        <c:v>1158627.1249185756</c:v>
                      </c:pt>
                      <c:pt idx="174">
                        <c:v>1158627.1249185756</c:v>
                      </c:pt>
                      <c:pt idx="175">
                        <c:v>1158627.1249185756</c:v>
                      </c:pt>
                      <c:pt idx="176">
                        <c:v>1158627.1249185756</c:v>
                      </c:pt>
                      <c:pt idx="177">
                        <c:v>1158627.1249185756</c:v>
                      </c:pt>
                      <c:pt idx="178">
                        <c:v>1158627.1249185756</c:v>
                      </c:pt>
                      <c:pt idx="179">
                        <c:v>1158627.1249185756</c:v>
                      </c:pt>
                      <c:pt idx="180">
                        <c:v>1158627.1249185756</c:v>
                      </c:pt>
                      <c:pt idx="181">
                        <c:v>1158627.1249185756</c:v>
                      </c:pt>
                      <c:pt idx="182">
                        <c:v>1158627.1249185756</c:v>
                      </c:pt>
                      <c:pt idx="183">
                        <c:v>1158627.1249185756</c:v>
                      </c:pt>
                      <c:pt idx="184">
                        <c:v>1158627.1249185756</c:v>
                      </c:pt>
                      <c:pt idx="185">
                        <c:v>1158627.1249185756</c:v>
                      </c:pt>
                      <c:pt idx="186">
                        <c:v>1158627.1249185756</c:v>
                      </c:pt>
                      <c:pt idx="187">
                        <c:v>1158627.1249185756</c:v>
                      </c:pt>
                      <c:pt idx="188">
                        <c:v>1158627.1249185756</c:v>
                      </c:pt>
                      <c:pt idx="189">
                        <c:v>1158627.1249185756</c:v>
                      </c:pt>
                      <c:pt idx="190">
                        <c:v>1158627.1249185756</c:v>
                      </c:pt>
                      <c:pt idx="191">
                        <c:v>1158627.1249185756</c:v>
                      </c:pt>
                      <c:pt idx="192">
                        <c:v>1158627.1249185756</c:v>
                      </c:pt>
                      <c:pt idx="193">
                        <c:v>1158627.1249185756</c:v>
                      </c:pt>
                      <c:pt idx="194">
                        <c:v>1158627.1249185756</c:v>
                      </c:pt>
                      <c:pt idx="195">
                        <c:v>1158627.1249185756</c:v>
                      </c:pt>
                      <c:pt idx="196">
                        <c:v>1158627.1249185756</c:v>
                      </c:pt>
                      <c:pt idx="197">
                        <c:v>1158627.1249185756</c:v>
                      </c:pt>
                      <c:pt idx="198">
                        <c:v>1158627.1249185756</c:v>
                      </c:pt>
                      <c:pt idx="199">
                        <c:v>1158627.1249185756</c:v>
                      </c:pt>
                      <c:pt idx="200">
                        <c:v>1158627.1249185756</c:v>
                      </c:pt>
                      <c:pt idx="201">
                        <c:v>1158627.1249185756</c:v>
                      </c:pt>
                      <c:pt idx="202">
                        <c:v>1158627.1249185756</c:v>
                      </c:pt>
                      <c:pt idx="203">
                        <c:v>1306002.3826826541</c:v>
                      </c:pt>
                      <c:pt idx="204">
                        <c:v>1306002.3826826541</c:v>
                      </c:pt>
                      <c:pt idx="205">
                        <c:v>1306002.3826826541</c:v>
                      </c:pt>
                      <c:pt idx="206">
                        <c:v>1306002.3826826541</c:v>
                      </c:pt>
                      <c:pt idx="207">
                        <c:v>1306002.3826826541</c:v>
                      </c:pt>
                      <c:pt idx="208">
                        <c:v>1306002.3826826541</c:v>
                      </c:pt>
                      <c:pt idx="209">
                        <c:v>1306002.3826826541</c:v>
                      </c:pt>
                      <c:pt idx="210">
                        <c:v>1306002.3826826541</c:v>
                      </c:pt>
                      <c:pt idx="211">
                        <c:v>1306002.3826826541</c:v>
                      </c:pt>
                      <c:pt idx="212">
                        <c:v>1306002.3826826541</c:v>
                      </c:pt>
                      <c:pt idx="213">
                        <c:v>1306002.3826826541</c:v>
                      </c:pt>
                      <c:pt idx="214">
                        <c:v>1306002.3826826541</c:v>
                      </c:pt>
                      <c:pt idx="215">
                        <c:v>1306002.3826826541</c:v>
                      </c:pt>
                      <c:pt idx="216">
                        <c:v>1306002.3826826541</c:v>
                      </c:pt>
                      <c:pt idx="217">
                        <c:v>1306002.3826826541</c:v>
                      </c:pt>
                      <c:pt idx="218">
                        <c:v>1306002.3826826541</c:v>
                      </c:pt>
                      <c:pt idx="219">
                        <c:v>1306002.3826826541</c:v>
                      </c:pt>
                      <c:pt idx="220">
                        <c:v>1306002.3826826541</c:v>
                      </c:pt>
                      <c:pt idx="221">
                        <c:v>1306002.3826826541</c:v>
                      </c:pt>
                      <c:pt idx="222">
                        <c:v>1306002.3826826541</c:v>
                      </c:pt>
                      <c:pt idx="223">
                        <c:v>1306002.3826826541</c:v>
                      </c:pt>
                      <c:pt idx="224">
                        <c:v>1306002.3826826541</c:v>
                      </c:pt>
                      <c:pt idx="225">
                        <c:v>1306002.3826826541</c:v>
                      </c:pt>
                      <c:pt idx="226">
                        <c:v>1306002.3826826541</c:v>
                      </c:pt>
                      <c:pt idx="227">
                        <c:v>1306002.3826826541</c:v>
                      </c:pt>
                      <c:pt idx="228">
                        <c:v>1306002.3826826541</c:v>
                      </c:pt>
                      <c:pt idx="229">
                        <c:v>1306002.3826826541</c:v>
                      </c:pt>
                      <c:pt idx="230">
                        <c:v>1306002.3826826541</c:v>
                      </c:pt>
                      <c:pt idx="231">
                        <c:v>1306002.3826826541</c:v>
                      </c:pt>
                      <c:pt idx="232">
                        <c:v>1306002.3826826541</c:v>
                      </c:pt>
                      <c:pt idx="233">
                        <c:v>1306002.3826826541</c:v>
                      </c:pt>
                      <c:pt idx="234">
                        <c:v>1306002.3826826541</c:v>
                      </c:pt>
                      <c:pt idx="235">
                        <c:v>1306002.3826826541</c:v>
                      </c:pt>
                      <c:pt idx="236">
                        <c:v>1306002.3826826541</c:v>
                      </c:pt>
                      <c:pt idx="237">
                        <c:v>1306002.3826826541</c:v>
                      </c:pt>
                      <c:pt idx="238">
                        <c:v>1306002.3826826541</c:v>
                      </c:pt>
                      <c:pt idx="239">
                        <c:v>1306002.3826826541</c:v>
                      </c:pt>
                      <c:pt idx="240">
                        <c:v>1306002.3826826541</c:v>
                      </c:pt>
                      <c:pt idx="241">
                        <c:v>1306002.3826826541</c:v>
                      </c:pt>
                      <c:pt idx="242">
                        <c:v>1306002.3826826541</c:v>
                      </c:pt>
                      <c:pt idx="243">
                        <c:v>1306002.3826826541</c:v>
                      </c:pt>
                      <c:pt idx="244">
                        <c:v>1306002.3826826541</c:v>
                      </c:pt>
                      <c:pt idx="245">
                        <c:v>1306002.3826826541</c:v>
                      </c:pt>
                      <c:pt idx="246">
                        <c:v>1306002.3826826541</c:v>
                      </c:pt>
                      <c:pt idx="247">
                        <c:v>1306002.3826826541</c:v>
                      </c:pt>
                      <c:pt idx="248">
                        <c:v>1444785.3665326925</c:v>
                      </c:pt>
                      <c:pt idx="249">
                        <c:v>1444785.3665326925</c:v>
                      </c:pt>
                      <c:pt idx="250">
                        <c:v>1444785.3665326925</c:v>
                      </c:pt>
                      <c:pt idx="251">
                        <c:v>1444785.3665326925</c:v>
                      </c:pt>
                      <c:pt idx="252">
                        <c:v>1444785.3665326925</c:v>
                      </c:pt>
                      <c:pt idx="253">
                        <c:v>1444785.3665326925</c:v>
                      </c:pt>
                      <c:pt idx="254">
                        <c:v>1444785.3665326925</c:v>
                      </c:pt>
                      <c:pt idx="255">
                        <c:v>1444785.3665326925</c:v>
                      </c:pt>
                      <c:pt idx="256">
                        <c:v>1444785.3665326925</c:v>
                      </c:pt>
                      <c:pt idx="257">
                        <c:v>1444785.3665326925</c:v>
                      </c:pt>
                      <c:pt idx="258">
                        <c:v>1444785.3665326925</c:v>
                      </c:pt>
                      <c:pt idx="259">
                        <c:v>1444785.3665326925</c:v>
                      </c:pt>
                      <c:pt idx="260">
                        <c:v>1444785.3665326925</c:v>
                      </c:pt>
                      <c:pt idx="261">
                        <c:v>1444785.3665326925</c:v>
                      </c:pt>
                      <c:pt idx="262">
                        <c:v>1444785.3665326925</c:v>
                      </c:pt>
                      <c:pt idx="263">
                        <c:v>1444785.3665326925</c:v>
                      </c:pt>
                      <c:pt idx="264">
                        <c:v>1444785.3665326925</c:v>
                      </c:pt>
                      <c:pt idx="265">
                        <c:v>1444785.3665326925</c:v>
                      </c:pt>
                      <c:pt idx="266">
                        <c:v>1444785.3665326925</c:v>
                      </c:pt>
                      <c:pt idx="267">
                        <c:v>1444785.3665326925</c:v>
                      </c:pt>
                      <c:pt idx="268">
                        <c:v>1444785.3665326925</c:v>
                      </c:pt>
                      <c:pt idx="269">
                        <c:v>1444785.3665326925</c:v>
                      </c:pt>
                      <c:pt idx="270">
                        <c:v>1444785.3665326925</c:v>
                      </c:pt>
                      <c:pt idx="271">
                        <c:v>1444785.3665326925</c:v>
                      </c:pt>
                      <c:pt idx="272">
                        <c:v>1444785.3665326925</c:v>
                      </c:pt>
                      <c:pt idx="273">
                        <c:v>1444785.3665326925</c:v>
                      </c:pt>
                      <c:pt idx="274">
                        <c:v>1444785.3665326925</c:v>
                      </c:pt>
                      <c:pt idx="275">
                        <c:v>1444785.3665326925</c:v>
                      </c:pt>
                      <c:pt idx="276">
                        <c:v>1444785.3665326925</c:v>
                      </c:pt>
                      <c:pt idx="277">
                        <c:v>1444785.3665326925</c:v>
                      </c:pt>
                      <c:pt idx="278">
                        <c:v>1444785.3665326925</c:v>
                      </c:pt>
                      <c:pt idx="279">
                        <c:v>1444785.3665326925</c:v>
                      </c:pt>
                      <c:pt idx="280">
                        <c:v>1444785.3665326925</c:v>
                      </c:pt>
                      <c:pt idx="281">
                        <c:v>1444785.3665326925</c:v>
                      </c:pt>
                      <c:pt idx="282">
                        <c:v>1444785.3665326925</c:v>
                      </c:pt>
                      <c:pt idx="283">
                        <c:v>1444785.3665326925</c:v>
                      </c:pt>
                      <c:pt idx="284">
                        <c:v>1444785.3665326925</c:v>
                      </c:pt>
                      <c:pt idx="285">
                        <c:v>1444785.3665326925</c:v>
                      </c:pt>
                      <c:pt idx="286">
                        <c:v>1444785.3665326925</c:v>
                      </c:pt>
                      <c:pt idx="287">
                        <c:v>1444785.3665326925</c:v>
                      </c:pt>
                      <c:pt idx="288">
                        <c:v>1444785.3665326925</c:v>
                      </c:pt>
                      <c:pt idx="289">
                        <c:v>1444785.3665326925</c:v>
                      </c:pt>
                      <c:pt idx="290">
                        <c:v>1444785.3665326925</c:v>
                      </c:pt>
                      <c:pt idx="291">
                        <c:v>1444785.3665326925</c:v>
                      </c:pt>
                      <c:pt idx="292">
                        <c:v>1444785.3665326925</c:v>
                      </c:pt>
                      <c:pt idx="293">
                        <c:v>1305273.9721174033</c:v>
                      </c:pt>
                      <c:pt idx="294">
                        <c:v>1305273.9721174033</c:v>
                      </c:pt>
                      <c:pt idx="295">
                        <c:v>1305273.9721174033</c:v>
                      </c:pt>
                      <c:pt idx="296">
                        <c:v>1305273.9721174033</c:v>
                      </c:pt>
                      <c:pt idx="297">
                        <c:v>1305273.9721174033</c:v>
                      </c:pt>
                      <c:pt idx="298">
                        <c:v>1305273.9721174033</c:v>
                      </c:pt>
                      <c:pt idx="299">
                        <c:v>1305273.9721174033</c:v>
                      </c:pt>
                      <c:pt idx="300">
                        <c:v>1305273.9721174033</c:v>
                      </c:pt>
                      <c:pt idx="301">
                        <c:v>1305273.9721174033</c:v>
                      </c:pt>
                      <c:pt idx="302">
                        <c:v>1305273.9721174033</c:v>
                      </c:pt>
                      <c:pt idx="303">
                        <c:v>1305273.9721174033</c:v>
                      </c:pt>
                      <c:pt idx="304">
                        <c:v>1305273.9721174033</c:v>
                      </c:pt>
                      <c:pt idx="305">
                        <c:v>1305273.9721174033</c:v>
                      </c:pt>
                      <c:pt idx="306">
                        <c:v>1305273.9721174033</c:v>
                      </c:pt>
                      <c:pt idx="307">
                        <c:v>1305273.9721174033</c:v>
                      </c:pt>
                      <c:pt idx="308">
                        <c:v>1305273.9721174033</c:v>
                      </c:pt>
                      <c:pt idx="309">
                        <c:v>1305273.9721174033</c:v>
                      </c:pt>
                      <c:pt idx="310">
                        <c:v>1305273.9721174033</c:v>
                      </c:pt>
                      <c:pt idx="311">
                        <c:v>1305273.9721174033</c:v>
                      </c:pt>
                      <c:pt idx="312">
                        <c:v>1305273.9721174033</c:v>
                      </c:pt>
                      <c:pt idx="313">
                        <c:v>1305273.9721174033</c:v>
                      </c:pt>
                      <c:pt idx="314">
                        <c:v>1305273.9721174033</c:v>
                      </c:pt>
                      <c:pt idx="315">
                        <c:v>1305273.9721174033</c:v>
                      </c:pt>
                      <c:pt idx="316">
                        <c:v>1305273.9721174033</c:v>
                      </c:pt>
                      <c:pt idx="317">
                        <c:v>1305273.9721174033</c:v>
                      </c:pt>
                      <c:pt idx="318">
                        <c:v>1305273.9721174033</c:v>
                      </c:pt>
                      <c:pt idx="319">
                        <c:v>1305273.9721174033</c:v>
                      </c:pt>
                      <c:pt idx="320">
                        <c:v>1305273.9721174033</c:v>
                      </c:pt>
                      <c:pt idx="321">
                        <c:v>1305273.9721174033</c:v>
                      </c:pt>
                      <c:pt idx="322">
                        <c:v>1305273.9721174033</c:v>
                      </c:pt>
                      <c:pt idx="323">
                        <c:v>1305273.9721174033</c:v>
                      </c:pt>
                      <c:pt idx="324">
                        <c:v>1305273.9721174033</c:v>
                      </c:pt>
                      <c:pt idx="325">
                        <c:v>1305273.9721174033</c:v>
                      </c:pt>
                      <c:pt idx="326">
                        <c:v>1305273.9721174033</c:v>
                      </c:pt>
                      <c:pt idx="327">
                        <c:v>1305273.9721174033</c:v>
                      </c:pt>
                      <c:pt idx="328">
                        <c:v>1305273.9721174033</c:v>
                      </c:pt>
                      <c:pt idx="329">
                        <c:v>1305273.9721174033</c:v>
                      </c:pt>
                      <c:pt idx="330">
                        <c:v>1305273.9721174033</c:v>
                      </c:pt>
                      <c:pt idx="331">
                        <c:v>1305273.9721174033</c:v>
                      </c:pt>
                      <c:pt idx="332">
                        <c:v>1305273.9721174033</c:v>
                      </c:pt>
                      <c:pt idx="333">
                        <c:v>1305273.9721174033</c:v>
                      </c:pt>
                      <c:pt idx="334">
                        <c:v>1305273.9721174033</c:v>
                      </c:pt>
                      <c:pt idx="335">
                        <c:v>1305273.9721174033</c:v>
                      </c:pt>
                      <c:pt idx="336">
                        <c:v>1305273.9721174033</c:v>
                      </c:pt>
                      <c:pt idx="337">
                        <c:v>1305273.9721174033</c:v>
                      </c:pt>
                      <c:pt idx="338">
                        <c:v>1165805.4939485607</c:v>
                      </c:pt>
                      <c:pt idx="339">
                        <c:v>1165805.4939485607</c:v>
                      </c:pt>
                      <c:pt idx="340">
                        <c:v>1165805.4939485607</c:v>
                      </c:pt>
                      <c:pt idx="341">
                        <c:v>1165805.4939485607</c:v>
                      </c:pt>
                      <c:pt idx="342">
                        <c:v>1165805.4939485607</c:v>
                      </c:pt>
                      <c:pt idx="343">
                        <c:v>1165805.4939485607</c:v>
                      </c:pt>
                      <c:pt idx="344">
                        <c:v>1165805.4939485607</c:v>
                      </c:pt>
                      <c:pt idx="345">
                        <c:v>1165805.4939485607</c:v>
                      </c:pt>
                      <c:pt idx="346">
                        <c:v>1165805.4939485607</c:v>
                      </c:pt>
                      <c:pt idx="347">
                        <c:v>1165805.4939485607</c:v>
                      </c:pt>
                      <c:pt idx="348">
                        <c:v>1165805.4939485607</c:v>
                      </c:pt>
                      <c:pt idx="349">
                        <c:v>1165805.4939485607</c:v>
                      </c:pt>
                      <c:pt idx="350">
                        <c:v>1165805.4939485607</c:v>
                      </c:pt>
                      <c:pt idx="351">
                        <c:v>1165805.4939485607</c:v>
                      </c:pt>
                      <c:pt idx="352">
                        <c:v>1165805.4939485607</c:v>
                      </c:pt>
                      <c:pt idx="353">
                        <c:v>1165805.4939485607</c:v>
                      </c:pt>
                      <c:pt idx="354">
                        <c:v>1165805.4939485607</c:v>
                      </c:pt>
                      <c:pt idx="355">
                        <c:v>1165805.4939485607</c:v>
                      </c:pt>
                      <c:pt idx="356">
                        <c:v>1165805.4939485607</c:v>
                      </c:pt>
                      <c:pt idx="357">
                        <c:v>1165805.4939485607</c:v>
                      </c:pt>
                      <c:pt idx="358">
                        <c:v>1165805.4939485607</c:v>
                      </c:pt>
                      <c:pt idx="359">
                        <c:v>1165805.4939485607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B53B-406D-A454-E01586C9AFA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-13.617350569217503</c:v>
                      </c:pt>
                      <c:pt idx="24">
                        <c:v>-13.617350569217503</c:v>
                      </c:pt>
                      <c:pt idx="25">
                        <c:v>-13.617350569217503</c:v>
                      </c:pt>
                      <c:pt idx="26">
                        <c:v>-13.617350569217503</c:v>
                      </c:pt>
                      <c:pt idx="27">
                        <c:v>-13.617350569217503</c:v>
                      </c:pt>
                      <c:pt idx="28">
                        <c:v>-13.617350569217503</c:v>
                      </c:pt>
                      <c:pt idx="29">
                        <c:v>-13.617350569217503</c:v>
                      </c:pt>
                      <c:pt idx="30">
                        <c:v>-13.617350569217503</c:v>
                      </c:pt>
                      <c:pt idx="31">
                        <c:v>-13.617350569217503</c:v>
                      </c:pt>
                      <c:pt idx="32">
                        <c:v>-13.617350569217503</c:v>
                      </c:pt>
                      <c:pt idx="33">
                        <c:v>-13.617350569217503</c:v>
                      </c:pt>
                      <c:pt idx="34">
                        <c:v>-13.617350569217503</c:v>
                      </c:pt>
                      <c:pt idx="35">
                        <c:v>-13.617350569217503</c:v>
                      </c:pt>
                      <c:pt idx="36">
                        <c:v>-13.617350569217503</c:v>
                      </c:pt>
                      <c:pt idx="37">
                        <c:v>-13.617350569217503</c:v>
                      </c:pt>
                      <c:pt idx="38">
                        <c:v>-13.617350569217503</c:v>
                      </c:pt>
                      <c:pt idx="39">
                        <c:v>-13.617350569217503</c:v>
                      </c:pt>
                      <c:pt idx="40">
                        <c:v>-13.617350569217503</c:v>
                      </c:pt>
                      <c:pt idx="41">
                        <c:v>-13.617350569217503</c:v>
                      </c:pt>
                      <c:pt idx="42">
                        <c:v>-13.617350569217503</c:v>
                      </c:pt>
                      <c:pt idx="43">
                        <c:v>-13.617350569217503</c:v>
                      </c:pt>
                      <c:pt idx="44">
                        <c:v>-13.617350569217503</c:v>
                      </c:pt>
                      <c:pt idx="45">
                        <c:v>-13.617350569217503</c:v>
                      </c:pt>
                      <c:pt idx="46">
                        <c:v>-13.617350569217503</c:v>
                      </c:pt>
                      <c:pt idx="47">
                        <c:v>-13.617350569217503</c:v>
                      </c:pt>
                      <c:pt idx="48">
                        <c:v>-13.617350569217503</c:v>
                      </c:pt>
                      <c:pt idx="49">
                        <c:v>-13.617350569217503</c:v>
                      </c:pt>
                      <c:pt idx="50">
                        <c:v>-13.617350569217503</c:v>
                      </c:pt>
                      <c:pt idx="51">
                        <c:v>-13.617350569217503</c:v>
                      </c:pt>
                      <c:pt idx="52">
                        <c:v>-13.617350569217503</c:v>
                      </c:pt>
                      <c:pt idx="53">
                        <c:v>-13.617350569217503</c:v>
                      </c:pt>
                      <c:pt idx="54">
                        <c:v>-13.617350569217503</c:v>
                      </c:pt>
                      <c:pt idx="55">
                        <c:v>-13.617350569217503</c:v>
                      </c:pt>
                      <c:pt idx="56">
                        <c:v>-13.617350569217503</c:v>
                      </c:pt>
                      <c:pt idx="57">
                        <c:v>-13.617350569217503</c:v>
                      </c:pt>
                      <c:pt idx="58">
                        <c:v>-13.617350569217503</c:v>
                      </c:pt>
                      <c:pt idx="59">
                        <c:v>-13.617350569217503</c:v>
                      </c:pt>
                      <c:pt idx="60">
                        <c:v>-13.617350569217503</c:v>
                      </c:pt>
                      <c:pt idx="61">
                        <c:v>-13.617350569217503</c:v>
                      </c:pt>
                      <c:pt idx="62">
                        <c:v>-13.617350569217503</c:v>
                      </c:pt>
                      <c:pt idx="63">
                        <c:v>-13.617350569217503</c:v>
                      </c:pt>
                      <c:pt idx="64">
                        <c:v>-13.617350569217503</c:v>
                      </c:pt>
                      <c:pt idx="65">
                        <c:v>-13.617350569217503</c:v>
                      </c:pt>
                      <c:pt idx="66">
                        <c:v>-13.617350569217503</c:v>
                      </c:pt>
                      <c:pt idx="67">
                        <c:v>-13.617350569217503</c:v>
                      </c:pt>
                      <c:pt idx="68">
                        <c:v>-24.093949957875722</c:v>
                      </c:pt>
                      <c:pt idx="69">
                        <c:v>-24.093949957875722</c:v>
                      </c:pt>
                      <c:pt idx="70">
                        <c:v>-24.093949957875722</c:v>
                      </c:pt>
                      <c:pt idx="71">
                        <c:v>-24.093949957875722</c:v>
                      </c:pt>
                      <c:pt idx="72">
                        <c:v>-24.093949957875722</c:v>
                      </c:pt>
                      <c:pt idx="73">
                        <c:v>-24.093949957875722</c:v>
                      </c:pt>
                      <c:pt idx="74">
                        <c:v>-24.093949957875722</c:v>
                      </c:pt>
                      <c:pt idx="75">
                        <c:v>-24.093949957875722</c:v>
                      </c:pt>
                      <c:pt idx="76">
                        <c:v>-24.093949957875722</c:v>
                      </c:pt>
                      <c:pt idx="77">
                        <c:v>-24.093949957875722</c:v>
                      </c:pt>
                      <c:pt idx="78">
                        <c:v>-24.093949957875722</c:v>
                      </c:pt>
                      <c:pt idx="79">
                        <c:v>-24.093949957875722</c:v>
                      </c:pt>
                      <c:pt idx="80">
                        <c:v>-24.093949957875722</c:v>
                      </c:pt>
                      <c:pt idx="81">
                        <c:v>-24.093949957875722</c:v>
                      </c:pt>
                      <c:pt idx="82">
                        <c:v>-24.093949957875722</c:v>
                      </c:pt>
                      <c:pt idx="83">
                        <c:v>-24.093949957875722</c:v>
                      </c:pt>
                      <c:pt idx="84">
                        <c:v>-24.093949957875722</c:v>
                      </c:pt>
                      <c:pt idx="85">
                        <c:v>-24.093949957875722</c:v>
                      </c:pt>
                      <c:pt idx="86">
                        <c:v>-24.093949957875722</c:v>
                      </c:pt>
                      <c:pt idx="87">
                        <c:v>-24.093949957875722</c:v>
                      </c:pt>
                      <c:pt idx="88">
                        <c:v>-24.093949957875722</c:v>
                      </c:pt>
                      <c:pt idx="89">
                        <c:v>-24.093949957875722</c:v>
                      </c:pt>
                      <c:pt idx="90">
                        <c:v>-24.093949957875722</c:v>
                      </c:pt>
                      <c:pt idx="91">
                        <c:v>-24.093949957875722</c:v>
                      </c:pt>
                      <c:pt idx="92">
                        <c:v>-24.093949957875722</c:v>
                      </c:pt>
                      <c:pt idx="93">
                        <c:v>-24.093949957875722</c:v>
                      </c:pt>
                      <c:pt idx="94">
                        <c:v>-24.093949957875722</c:v>
                      </c:pt>
                      <c:pt idx="95">
                        <c:v>-24.093949957875722</c:v>
                      </c:pt>
                      <c:pt idx="96">
                        <c:v>-24.093949957875722</c:v>
                      </c:pt>
                      <c:pt idx="97">
                        <c:v>-24.093949957875722</c:v>
                      </c:pt>
                      <c:pt idx="98">
                        <c:v>-24.093949957875722</c:v>
                      </c:pt>
                      <c:pt idx="99">
                        <c:v>-24.093949957875722</c:v>
                      </c:pt>
                      <c:pt idx="100">
                        <c:v>-24.093949957875722</c:v>
                      </c:pt>
                      <c:pt idx="101">
                        <c:v>-24.093949957875722</c:v>
                      </c:pt>
                      <c:pt idx="102">
                        <c:v>-24.093949957875722</c:v>
                      </c:pt>
                      <c:pt idx="103">
                        <c:v>-24.093949957875722</c:v>
                      </c:pt>
                      <c:pt idx="104">
                        <c:v>-24.093949957875722</c:v>
                      </c:pt>
                      <c:pt idx="105">
                        <c:v>-24.093949957875722</c:v>
                      </c:pt>
                      <c:pt idx="106">
                        <c:v>-24.093949957875722</c:v>
                      </c:pt>
                      <c:pt idx="107">
                        <c:v>-24.093949957875722</c:v>
                      </c:pt>
                      <c:pt idx="108">
                        <c:v>-24.093949957875722</c:v>
                      </c:pt>
                      <c:pt idx="109">
                        <c:v>-24.093949957875722</c:v>
                      </c:pt>
                      <c:pt idx="110">
                        <c:v>-24.093949957875722</c:v>
                      </c:pt>
                      <c:pt idx="111">
                        <c:v>-24.093949957875722</c:v>
                      </c:pt>
                      <c:pt idx="112">
                        <c:v>-24.093949957875722</c:v>
                      </c:pt>
                      <c:pt idx="113">
                        <c:v>-13.818118805348345</c:v>
                      </c:pt>
                      <c:pt idx="114">
                        <c:v>-13.818118805348345</c:v>
                      </c:pt>
                      <c:pt idx="115">
                        <c:v>-13.818118805348345</c:v>
                      </c:pt>
                      <c:pt idx="116">
                        <c:v>-13.818118805348345</c:v>
                      </c:pt>
                      <c:pt idx="117">
                        <c:v>-13.818118805348345</c:v>
                      </c:pt>
                      <c:pt idx="118">
                        <c:v>-13.818118805348345</c:v>
                      </c:pt>
                      <c:pt idx="119">
                        <c:v>-13.818118805348345</c:v>
                      </c:pt>
                      <c:pt idx="120">
                        <c:v>-13.818118805348345</c:v>
                      </c:pt>
                      <c:pt idx="121">
                        <c:v>-13.818118805348345</c:v>
                      </c:pt>
                      <c:pt idx="122">
                        <c:v>-13.818118805348345</c:v>
                      </c:pt>
                      <c:pt idx="123">
                        <c:v>-13.818118805348345</c:v>
                      </c:pt>
                      <c:pt idx="124">
                        <c:v>-13.818118805348345</c:v>
                      </c:pt>
                      <c:pt idx="125">
                        <c:v>-13.818118805348345</c:v>
                      </c:pt>
                      <c:pt idx="126">
                        <c:v>-13.818118805348345</c:v>
                      </c:pt>
                      <c:pt idx="127">
                        <c:v>-13.818118805348345</c:v>
                      </c:pt>
                      <c:pt idx="128">
                        <c:v>-13.818118805348345</c:v>
                      </c:pt>
                      <c:pt idx="129">
                        <c:v>-13.818118805348345</c:v>
                      </c:pt>
                      <c:pt idx="130">
                        <c:v>-13.818118805348345</c:v>
                      </c:pt>
                      <c:pt idx="131">
                        <c:v>-13.818118805348345</c:v>
                      </c:pt>
                      <c:pt idx="132">
                        <c:v>-13.818118805348345</c:v>
                      </c:pt>
                      <c:pt idx="133">
                        <c:v>-13.818118805348345</c:v>
                      </c:pt>
                      <c:pt idx="134">
                        <c:v>-13.818118805348345</c:v>
                      </c:pt>
                      <c:pt idx="135">
                        <c:v>-13.818118805348345</c:v>
                      </c:pt>
                      <c:pt idx="136">
                        <c:v>-13.818118805348345</c:v>
                      </c:pt>
                      <c:pt idx="137">
                        <c:v>-13.818118805348345</c:v>
                      </c:pt>
                      <c:pt idx="138">
                        <c:v>-13.818118805348345</c:v>
                      </c:pt>
                      <c:pt idx="139">
                        <c:v>-13.818118805348345</c:v>
                      </c:pt>
                      <c:pt idx="140">
                        <c:v>-13.818118805348345</c:v>
                      </c:pt>
                      <c:pt idx="141">
                        <c:v>-13.818118805348345</c:v>
                      </c:pt>
                      <c:pt idx="142">
                        <c:v>-13.818118805348345</c:v>
                      </c:pt>
                      <c:pt idx="143">
                        <c:v>-13.818118805348345</c:v>
                      </c:pt>
                      <c:pt idx="144">
                        <c:v>-13.818118805348345</c:v>
                      </c:pt>
                      <c:pt idx="145">
                        <c:v>-13.818118805348345</c:v>
                      </c:pt>
                      <c:pt idx="146">
                        <c:v>-13.818118805348345</c:v>
                      </c:pt>
                      <c:pt idx="147">
                        <c:v>-13.818118805348345</c:v>
                      </c:pt>
                      <c:pt idx="148">
                        <c:v>-13.818118805348345</c:v>
                      </c:pt>
                      <c:pt idx="149">
                        <c:v>-13.818118805348345</c:v>
                      </c:pt>
                      <c:pt idx="150">
                        <c:v>-13.818118805348345</c:v>
                      </c:pt>
                      <c:pt idx="151">
                        <c:v>-13.818118805348345</c:v>
                      </c:pt>
                      <c:pt idx="152">
                        <c:v>-13.818118805348345</c:v>
                      </c:pt>
                      <c:pt idx="153">
                        <c:v>-13.818118805348345</c:v>
                      </c:pt>
                      <c:pt idx="154">
                        <c:v>-13.818118805348345</c:v>
                      </c:pt>
                      <c:pt idx="155">
                        <c:v>-13.818118805348345</c:v>
                      </c:pt>
                      <c:pt idx="156">
                        <c:v>-13.818118805348345</c:v>
                      </c:pt>
                      <c:pt idx="157">
                        <c:v>-13.818118805348345</c:v>
                      </c:pt>
                      <c:pt idx="158">
                        <c:v>0.61574328369924258</c:v>
                      </c:pt>
                      <c:pt idx="159">
                        <c:v>0.61574328369924258</c:v>
                      </c:pt>
                      <c:pt idx="160">
                        <c:v>0.61574328369924258</c:v>
                      </c:pt>
                      <c:pt idx="161">
                        <c:v>0.61574328369924258</c:v>
                      </c:pt>
                      <c:pt idx="162">
                        <c:v>0.61574328369924258</c:v>
                      </c:pt>
                      <c:pt idx="163">
                        <c:v>0.61574328369924258</c:v>
                      </c:pt>
                      <c:pt idx="164">
                        <c:v>0.61574328369924258</c:v>
                      </c:pt>
                      <c:pt idx="165">
                        <c:v>0.61574328369924258</c:v>
                      </c:pt>
                      <c:pt idx="166">
                        <c:v>0.61574328369924258</c:v>
                      </c:pt>
                      <c:pt idx="167">
                        <c:v>0.61574328369924258</c:v>
                      </c:pt>
                      <c:pt idx="168">
                        <c:v>0.61574328369924258</c:v>
                      </c:pt>
                      <c:pt idx="169">
                        <c:v>0.61574328369924258</c:v>
                      </c:pt>
                      <c:pt idx="170">
                        <c:v>0.61574328369924258</c:v>
                      </c:pt>
                      <c:pt idx="171">
                        <c:v>0.61574328369924258</c:v>
                      </c:pt>
                      <c:pt idx="172">
                        <c:v>0.61574328369924258</c:v>
                      </c:pt>
                      <c:pt idx="173">
                        <c:v>0.61574328369924258</c:v>
                      </c:pt>
                      <c:pt idx="174">
                        <c:v>0.61574328369924258</c:v>
                      </c:pt>
                      <c:pt idx="175">
                        <c:v>0.61574328369924258</c:v>
                      </c:pt>
                      <c:pt idx="176">
                        <c:v>0.61574328369924258</c:v>
                      </c:pt>
                      <c:pt idx="177">
                        <c:v>0.61574328369924258</c:v>
                      </c:pt>
                      <c:pt idx="178">
                        <c:v>0.61574328369924258</c:v>
                      </c:pt>
                      <c:pt idx="179">
                        <c:v>0.61574328369924258</c:v>
                      </c:pt>
                      <c:pt idx="180">
                        <c:v>0.61574328369924258</c:v>
                      </c:pt>
                      <c:pt idx="181">
                        <c:v>0.61574328369924258</c:v>
                      </c:pt>
                      <c:pt idx="182">
                        <c:v>0.61574328369924258</c:v>
                      </c:pt>
                      <c:pt idx="183">
                        <c:v>0.61574328369924258</c:v>
                      </c:pt>
                      <c:pt idx="184">
                        <c:v>0.61574328369924258</c:v>
                      </c:pt>
                      <c:pt idx="185">
                        <c:v>0.61574328369924258</c:v>
                      </c:pt>
                      <c:pt idx="186">
                        <c:v>0.61574328369924258</c:v>
                      </c:pt>
                      <c:pt idx="187">
                        <c:v>0.61574328369924258</c:v>
                      </c:pt>
                      <c:pt idx="188">
                        <c:v>0.61574328369924258</c:v>
                      </c:pt>
                      <c:pt idx="189">
                        <c:v>0.61574328369924258</c:v>
                      </c:pt>
                      <c:pt idx="190">
                        <c:v>0.61574328369924258</c:v>
                      </c:pt>
                      <c:pt idx="191">
                        <c:v>0.61574328369924258</c:v>
                      </c:pt>
                      <c:pt idx="192">
                        <c:v>0.61574328369924258</c:v>
                      </c:pt>
                      <c:pt idx="193">
                        <c:v>0.61574328369924258</c:v>
                      </c:pt>
                      <c:pt idx="194">
                        <c:v>0.61574328369924258</c:v>
                      </c:pt>
                      <c:pt idx="195">
                        <c:v>0.61574328369924258</c:v>
                      </c:pt>
                      <c:pt idx="196">
                        <c:v>0.61574328369924258</c:v>
                      </c:pt>
                      <c:pt idx="197">
                        <c:v>0.61574328369924258</c:v>
                      </c:pt>
                      <c:pt idx="198">
                        <c:v>0.61574328369924258</c:v>
                      </c:pt>
                      <c:pt idx="199">
                        <c:v>0.61574328369924258</c:v>
                      </c:pt>
                      <c:pt idx="200">
                        <c:v>0.61574328369924258</c:v>
                      </c:pt>
                      <c:pt idx="201">
                        <c:v>0.61574328369924258</c:v>
                      </c:pt>
                      <c:pt idx="202">
                        <c:v>0.61574328369924258</c:v>
                      </c:pt>
                      <c:pt idx="203">
                        <c:v>-12.025752963236538</c:v>
                      </c:pt>
                      <c:pt idx="204">
                        <c:v>-12.025752963236538</c:v>
                      </c:pt>
                      <c:pt idx="205">
                        <c:v>-12.025752963236538</c:v>
                      </c:pt>
                      <c:pt idx="206">
                        <c:v>-12.025752963236538</c:v>
                      </c:pt>
                      <c:pt idx="207">
                        <c:v>-12.025752963236538</c:v>
                      </c:pt>
                      <c:pt idx="208">
                        <c:v>-12.025752963236538</c:v>
                      </c:pt>
                      <c:pt idx="209">
                        <c:v>-12.025752963236538</c:v>
                      </c:pt>
                      <c:pt idx="210">
                        <c:v>-12.025752963236538</c:v>
                      </c:pt>
                      <c:pt idx="211">
                        <c:v>-12.025752963236538</c:v>
                      </c:pt>
                      <c:pt idx="212">
                        <c:v>-12.025752963236538</c:v>
                      </c:pt>
                      <c:pt idx="213">
                        <c:v>-12.025752963236538</c:v>
                      </c:pt>
                      <c:pt idx="214">
                        <c:v>-12.025752963236538</c:v>
                      </c:pt>
                      <c:pt idx="215">
                        <c:v>-12.025752963236538</c:v>
                      </c:pt>
                      <c:pt idx="216">
                        <c:v>-12.025752963236538</c:v>
                      </c:pt>
                      <c:pt idx="217">
                        <c:v>-12.025752963236538</c:v>
                      </c:pt>
                      <c:pt idx="218">
                        <c:v>-12.025752963236538</c:v>
                      </c:pt>
                      <c:pt idx="219">
                        <c:v>-12.025752963236538</c:v>
                      </c:pt>
                      <c:pt idx="220">
                        <c:v>-12.025752963236538</c:v>
                      </c:pt>
                      <c:pt idx="221">
                        <c:v>-12.025752963236538</c:v>
                      </c:pt>
                      <c:pt idx="222">
                        <c:v>-12.025752963236538</c:v>
                      </c:pt>
                      <c:pt idx="223">
                        <c:v>-12.025752963236538</c:v>
                      </c:pt>
                      <c:pt idx="224">
                        <c:v>-12.025752963236538</c:v>
                      </c:pt>
                      <c:pt idx="225">
                        <c:v>-12.025752963236538</c:v>
                      </c:pt>
                      <c:pt idx="226">
                        <c:v>-12.025752963236538</c:v>
                      </c:pt>
                      <c:pt idx="227">
                        <c:v>-12.025752963236538</c:v>
                      </c:pt>
                      <c:pt idx="228">
                        <c:v>-12.025752963236538</c:v>
                      </c:pt>
                      <c:pt idx="229">
                        <c:v>-12.025752963236538</c:v>
                      </c:pt>
                      <c:pt idx="230">
                        <c:v>-12.025752963236538</c:v>
                      </c:pt>
                      <c:pt idx="231">
                        <c:v>-12.025752963236538</c:v>
                      </c:pt>
                      <c:pt idx="232">
                        <c:v>-12.025752963236538</c:v>
                      </c:pt>
                      <c:pt idx="233">
                        <c:v>-12.025752963236538</c:v>
                      </c:pt>
                      <c:pt idx="234">
                        <c:v>-12.025752963236538</c:v>
                      </c:pt>
                      <c:pt idx="235">
                        <c:v>-12.025752963236538</c:v>
                      </c:pt>
                      <c:pt idx="236">
                        <c:v>-12.025752963236538</c:v>
                      </c:pt>
                      <c:pt idx="237">
                        <c:v>-12.025752963236538</c:v>
                      </c:pt>
                      <c:pt idx="238">
                        <c:v>-12.025752963236538</c:v>
                      </c:pt>
                      <c:pt idx="239">
                        <c:v>-12.025752963236538</c:v>
                      </c:pt>
                      <c:pt idx="240">
                        <c:v>-12.025752963236538</c:v>
                      </c:pt>
                      <c:pt idx="241">
                        <c:v>-12.025752963236538</c:v>
                      </c:pt>
                      <c:pt idx="242">
                        <c:v>-12.025752963236538</c:v>
                      </c:pt>
                      <c:pt idx="243">
                        <c:v>-12.025752963236538</c:v>
                      </c:pt>
                      <c:pt idx="244">
                        <c:v>-12.025752963236538</c:v>
                      </c:pt>
                      <c:pt idx="245">
                        <c:v>-12.025752963236538</c:v>
                      </c:pt>
                      <c:pt idx="246">
                        <c:v>-12.025752963236538</c:v>
                      </c:pt>
                      <c:pt idx="247">
                        <c:v>-12.025752963236538</c:v>
                      </c:pt>
                      <c:pt idx="248">
                        <c:v>-23.930224555661709</c:v>
                      </c:pt>
                      <c:pt idx="249">
                        <c:v>-23.930224555661709</c:v>
                      </c:pt>
                      <c:pt idx="250">
                        <c:v>-23.930224555661709</c:v>
                      </c:pt>
                      <c:pt idx="251">
                        <c:v>-23.930224555661709</c:v>
                      </c:pt>
                      <c:pt idx="252">
                        <c:v>-23.930224555661709</c:v>
                      </c:pt>
                      <c:pt idx="253">
                        <c:v>-23.930224555661709</c:v>
                      </c:pt>
                      <c:pt idx="254">
                        <c:v>-23.930224555661709</c:v>
                      </c:pt>
                      <c:pt idx="255">
                        <c:v>-23.930224555661709</c:v>
                      </c:pt>
                      <c:pt idx="256">
                        <c:v>-23.930224555661709</c:v>
                      </c:pt>
                      <c:pt idx="257">
                        <c:v>-23.930224555661709</c:v>
                      </c:pt>
                      <c:pt idx="258">
                        <c:v>-23.930224555661709</c:v>
                      </c:pt>
                      <c:pt idx="259">
                        <c:v>-23.930224555661709</c:v>
                      </c:pt>
                      <c:pt idx="260">
                        <c:v>-23.930224555661709</c:v>
                      </c:pt>
                      <c:pt idx="261">
                        <c:v>-23.930224555661709</c:v>
                      </c:pt>
                      <c:pt idx="262">
                        <c:v>-23.930224555661709</c:v>
                      </c:pt>
                      <c:pt idx="263">
                        <c:v>-23.930224555661709</c:v>
                      </c:pt>
                      <c:pt idx="264">
                        <c:v>-23.930224555661709</c:v>
                      </c:pt>
                      <c:pt idx="265">
                        <c:v>-23.930224555661709</c:v>
                      </c:pt>
                      <c:pt idx="266">
                        <c:v>-23.930224555661709</c:v>
                      </c:pt>
                      <c:pt idx="267">
                        <c:v>-23.930224555661709</c:v>
                      </c:pt>
                      <c:pt idx="268">
                        <c:v>-23.930224555661709</c:v>
                      </c:pt>
                      <c:pt idx="269">
                        <c:v>-23.930224555661709</c:v>
                      </c:pt>
                      <c:pt idx="270">
                        <c:v>-23.930224555661709</c:v>
                      </c:pt>
                      <c:pt idx="271">
                        <c:v>-23.930224555661709</c:v>
                      </c:pt>
                      <c:pt idx="272">
                        <c:v>-23.930224555661709</c:v>
                      </c:pt>
                      <c:pt idx="273">
                        <c:v>-23.930224555661709</c:v>
                      </c:pt>
                      <c:pt idx="274">
                        <c:v>-23.930224555661709</c:v>
                      </c:pt>
                      <c:pt idx="275">
                        <c:v>-23.930224555661709</c:v>
                      </c:pt>
                      <c:pt idx="276">
                        <c:v>-23.930224555661709</c:v>
                      </c:pt>
                      <c:pt idx="277">
                        <c:v>-23.930224555661709</c:v>
                      </c:pt>
                      <c:pt idx="278">
                        <c:v>-23.930224555661709</c:v>
                      </c:pt>
                      <c:pt idx="279">
                        <c:v>-23.930224555661709</c:v>
                      </c:pt>
                      <c:pt idx="280">
                        <c:v>-23.930224555661709</c:v>
                      </c:pt>
                      <c:pt idx="281">
                        <c:v>-23.930224555661709</c:v>
                      </c:pt>
                      <c:pt idx="282">
                        <c:v>-23.930224555661709</c:v>
                      </c:pt>
                      <c:pt idx="283">
                        <c:v>-23.930224555661709</c:v>
                      </c:pt>
                      <c:pt idx="284">
                        <c:v>-23.930224555661709</c:v>
                      </c:pt>
                      <c:pt idx="285">
                        <c:v>-23.930224555661709</c:v>
                      </c:pt>
                      <c:pt idx="286">
                        <c:v>-23.930224555661709</c:v>
                      </c:pt>
                      <c:pt idx="287">
                        <c:v>-23.930224555661709</c:v>
                      </c:pt>
                      <c:pt idx="288">
                        <c:v>-23.930224555661709</c:v>
                      </c:pt>
                      <c:pt idx="289">
                        <c:v>-23.930224555661709</c:v>
                      </c:pt>
                      <c:pt idx="290">
                        <c:v>-23.930224555661709</c:v>
                      </c:pt>
                      <c:pt idx="291">
                        <c:v>-23.930224555661709</c:v>
                      </c:pt>
                      <c:pt idx="292">
                        <c:v>-23.930224555661709</c:v>
                      </c:pt>
                      <c:pt idx="293">
                        <c:v>-11.963271651471256</c:v>
                      </c:pt>
                      <c:pt idx="294">
                        <c:v>-11.963271651471256</c:v>
                      </c:pt>
                      <c:pt idx="295">
                        <c:v>-11.963271651471256</c:v>
                      </c:pt>
                      <c:pt idx="296">
                        <c:v>-11.963271651471256</c:v>
                      </c:pt>
                      <c:pt idx="297">
                        <c:v>-11.963271651471256</c:v>
                      </c:pt>
                      <c:pt idx="298">
                        <c:v>-11.963271651471256</c:v>
                      </c:pt>
                      <c:pt idx="299">
                        <c:v>-11.963271651471256</c:v>
                      </c:pt>
                      <c:pt idx="300">
                        <c:v>-11.963271651471256</c:v>
                      </c:pt>
                      <c:pt idx="301">
                        <c:v>-11.963271651471256</c:v>
                      </c:pt>
                      <c:pt idx="302">
                        <c:v>-11.963271651471256</c:v>
                      </c:pt>
                      <c:pt idx="303">
                        <c:v>-11.963271651471256</c:v>
                      </c:pt>
                      <c:pt idx="304">
                        <c:v>-11.963271651471256</c:v>
                      </c:pt>
                      <c:pt idx="305">
                        <c:v>-11.963271651471256</c:v>
                      </c:pt>
                      <c:pt idx="306">
                        <c:v>-11.963271651471256</c:v>
                      </c:pt>
                      <c:pt idx="307">
                        <c:v>-11.963271651471256</c:v>
                      </c:pt>
                      <c:pt idx="308">
                        <c:v>-11.963271651471256</c:v>
                      </c:pt>
                      <c:pt idx="309">
                        <c:v>-11.963271651471256</c:v>
                      </c:pt>
                      <c:pt idx="310">
                        <c:v>-11.963271651471256</c:v>
                      </c:pt>
                      <c:pt idx="311">
                        <c:v>-11.963271651471256</c:v>
                      </c:pt>
                      <c:pt idx="312">
                        <c:v>-11.963271651471256</c:v>
                      </c:pt>
                      <c:pt idx="313">
                        <c:v>-11.963271651471256</c:v>
                      </c:pt>
                      <c:pt idx="314">
                        <c:v>-11.963271651471256</c:v>
                      </c:pt>
                      <c:pt idx="315">
                        <c:v>-11.963271651471256</c:v>
                      </c:pt>
                      <c:pt idx="316">
                        <c:v>-11.963271651471256</c:v>
                      </c:pt>
                      <c:pt idx="317">
                        <c:v>-11.963271651471256</c:v>
                      </c:pt>
                      <c:pt idx="318">
                        <c:v>-11.963271651471256</c:v>
                      </c:pt>
                      <c:pt idx="319">
                        <c:v>-11.963271651471256</c:v>
                      </c:pt>
                      <c:pt idx="320">
                        <c:v>-11.963271651471256</c:v>
                      </c:pt>
                      <c:pt idx="321">
                        <c:v>-11.963271651471256</c:v>
                      </c:pt>
                      <c:pt idx="322">
                        <c:v>-11.963271651471256</c:v>
                      </c:pt>
                      <c:pt idx="323">
                        <c:v>-11.963271651471256</c:v>
                      </c:pt>
                      <c:pt idx="324">
                        <c:v>-11.963271651471256</c:v>
                      </c:pt>
                      <c:pt idx="325">
                        <c:v>-11.963271651471256</c:v>
                      </c:pt>
                      <c:pt idx="326">
                        <c:v>-11.963271651471256</c:v>
                      </c:pt>
                      <c:pt idx="327">
                        <c:v>-11.963271651471256</c:v>
                      </c:pt>
                      <c:pt idx="328">
                        <c:v>-11.963271651471256</c:v>
                      </c:pt>
                      <c:pt idx="329">
                        <c:v>-11.963271651471256</c:v>
                      </c:pt>
                      <c:pt idx="330">
                        <c:v>-11.963271651471256</c:v>
                      </c:pt>
                      <c:pt idx="331">
                        <c:v>-11.963271651471256</c:v>
                      </c:pt>
                      <c:pt idx="332">
                        <c:v>-11.963271651471256</c:v>
                      </c:pt>
                      <c:pt idx="333">
                        <c:v>-11.963271651471256</c:v>
                      </c:pt>
                      <c:pt idx="334">
                        <c:v>-11.963271651471256</c:v>
                      </c:pt>
                      <c:pt idx="335">
                        <c:v>-11.963271651471256</c:v>
                      </c:pt>
                      <c:pt idx="336">
                        <c:v>-11.963271651471256</c:v>
                      </c:pt>
                      <c:pt idx="337">
                        <c:v>-11.963271651471256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B53B-406D-A454-E01586C9AFAF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1167294.5879004628</c:v>
                      </c:pt>
                      <c:pt idx="1">
                        <c:v>1167294.5879004628</c:v>
                      </c:pt>
                      <c:pt idx="2">
                        <c:v>1167294.5879004628</c:v>
                      </c:pt>
                      <c:pt idx="3">
                        <c:v>1167294.5879004628</c:v>
                      </c:pt>
                      <c:pt idx="4">
                        <c:v>1167294.5879004628</c:v>
                      </c:pt>
                      <c:pt idx="5">
                        <c:v>1167294.5879004628</c:v>
                      </c:pt>
                      <c:pt idx="6">
                        <c:v>1167294.5879004628</c:v>
                      </c:pt>
                      <c:pt idx="7">
                        <c:v>1167294.5879004628</c:v>
                      </c:pt>
                      <c:pt idx="8">
                        <c:v>1167294.5879004628</c:v>
                      </c:pt>
                      <c:pt idx="9">
                        <c:v>1167294.5879004628</c:v>
                      </c:pt>
                      <c:pt idx="10">
                        <c:v>1167294.5879004628</c:v>
                      </c:pt>
                      <c:pt idx="11">
                        <c:v>1167294.5879004628</c:v>
                      </c:pt>
                      <c:pt idx="12">
                        <c:v>1167294.5879004628</c:v>
                      </c:pt>
                      <c:pt idx="13">
                        <c:v>1167294.5879004628</c:v>
                      </c:pt>
                      <c:pt idx="14">
                        <c:v>1167294.5879004628</c:v>
                      </c:pt>
                      <c:pt idx="15">
                        <c:v>1167294.5879004628</c:v>
                      </c:pt>
                      <c:pt idx="16">
                        <c:v>1167294.5879004628</c:v>
                      </c:pt>
                      <c:pt idx="17">
                        <c:v>1167294.5879004628</c:v>
                      </c:pt>
                      <c:pt idx="18">
                        <c:v>1167294.5879004628</c:v>
                      </c:pt>
                      <c:pt idx="19">
                        <c:v>1167294.5879004628</c:v>
                      </c:pt>
                      <c:pt idx="20">
                        <c:v>1167294.5879004628</c:v>
                      </c:pt>
                      <c:pt idx="21">
                        <c:v>1167294.5879004628</c:v>
                      </c:pt>
                      <c:pt idx="22">
                        <c:v>1167294.5879004628</c:v>
                      </c:pt>
                      <c:pt idx="23">
                        <c:v>1326046.4089666363</c:v>
                      </c:pt>
                      <c:pt idx="24">
                        <c:v>1326046.4089666363</c:v>
                      </c:pt>
                      <c:pt idx="25">
                        <c:v>1326046.4089666363</c:v>
                      </c:pt>
                      <c:pt idx="26">
                        <c:v>1326046.4089666363</c:v>
                      </c:pt>
                      <c:pt idx="27">
                        <c:v>1326046.4089666363</c:v>
                      </c:pt>
                      <c:pt idx="28">
                        <c:v>1326046.4089666363</c:v>
                      </c:pt>
                      <c:pt idx="29">
                        <c:v>1326046.4089666363</c:v>
                      </c:pt>
                      <c:pt idx="30">
                        <c:v>1326046.4089666363</c:v>
                      </c:pt>
                      <c:pt idx="31">
                        <c:v>1326046.4089666363</c:v>
                      </c:pt>
                      <c:pt idx="32">
                        <c:v>1326046.4089666363</c:v>
                      </c:pt>
                      <c:pt idx="33">
                        <c:v>1326046.4089666363</c:v>
                      </c:pt>
                      <c:pt idx="34">
                        <c:v>1326046.4089666363</c:v>
                      </c:pt>
                      <c:pt idx="35">
                        <c:v>1326046.4089666363</c:v>
                      </c:pt>
                      <c:pt idx="36">
                        <c:v>1326046.4089666363</c:v>
                      </c:pt>
                      <c:pt idx="37">
                        <c:v>1326046.4089666363</c:v>
                      </c:pt>
                      <c:pt idx="38">
                        <c:v>1326046.4089666363</c:v>
                      </c:pt>
                      <c:pt idx="39">
                        <c:v>1326046.4089666363</c:v>
                      </c:pt>
                      <c:pt idx="40">
                        <c:v>1326046.4089666363</c:v>
                      </c:pt>
                      <c:pt idx="41">
                        <c:v>1326046.4089666363</c:v>
                      </c:pt>
                      <c:pt idx="42">
                        <c:v>1326046.4089666363</c:v>
                      </c:pt>
                      <c:pt idx="43">
                        <c:v>1326046.4089666363</c:v>
                      </c:pt>
                      <c:pt idx="44">
                        <c:v>1326046.4089666363</c:v>
                      </c:pt>
                      <c:pt idx="45">
                        <c:v>1326046.4089666363</c:v>
                      </c:pt>
                      <c:pt idx="46">
                        <c:v>1326046.4089666363</c:v>
                      </c:pt>
                      <c:pt idx="47">
                        <c:v>1326046.4089666363</c:v>
                      </c:pt>
                      <c:pt idx="48">
                        <c:v>1326046.4089666363</c:v>
                      </c:pt>
                      <c:pt idx="49">
                        <c:v>1326046.4089666363</c:v>
                      </c:pt>
                      <c:pt idx="50">
                        <c:v>1326046.4089666363</c:v>
                      </c:pt>
                      <c:pt idx="51">
                        <c:v>1326046.4089666363</c:v>
                      </c:pt>
                      <c:pt idx="52">
                        <c:v>1326046.4089666363</c:v>
                      </c:pt>
                      <c:pt idx="53">
                        <c:v>1326046.4089666363</c:v>
                      </c:pt>
                      <c:pt idx="54">
                        <c:v>1326046.4089666363</c:v>
                      </c:pt>
                      <c:pt idx="55">
                        <c:v>1326046.4089666363</c:v>
                      </c:pt>
                      <c:pt idx="56">
                        <c:v>1326046.4089666363</c:v>
                      </c:pt>
                      <c:pt idx="57">
                        <c:v>1326046.4089666363</c:v>
                      </c:pt>
                      <c:pt idx="58">
                        <c:v>1326046.4089666363</c:v>
                      </c:pt>
                      <c:pt idx="59">
                        <c:v>1326046.4089666363</c:v>
                      </c:pt>
                      <c:pt idx="60">
                        <c:v>1326046.4089666363</c:v>
                      </c:pt>
                      <c:pt idx="61">
                        <c:v>1326046.4089666363</c:v>
                      </c:pt>
                      <c:pt idx="62">
                        <c:v>1326046.4089666363</c:v>
                      </c:pt>
                      <c:pt idx="63">
                        <c:v>1326046.4089666363</c:v>
                      </c:pt>
                      <c:pt idx="64">
                        <c:v>1326046.4089666363</c:v>
                      </c:pt>
                      <c:pt idx="65">
                        <c:v>1326046.4089666363</c:v>
                      </c:pt>
                      <c:pt idx="66">
                        <c:v>1326046.4089666363</c:v>
                      </c:pt>
                      <c:pt idx="67">
                        <c:v>1326046.4089666363</c:v>
                      </c:pt>
                      <c:pt idx="68">
                        <c:v>1448183.1802185944</c:v>
                      </c:pt>
                      <c:pt idx="69">
                        <c:v>1448183.1802185944</c:v>
                      </c:pt>
                      <c:pt idx="70">
                        <c:v>1448183.1802185944</c:v>
                      </c:pt>
                      <c:pt idx="71">
                        <c:v>1448183.1802185944</c:v>
                      </c:pt>
                      <c:pt idx="72">
                        <c:v>1448183.1802185944</c:v>
                      </c:pt>
                      <c:pt idx="73">
                        <c:v>1448183.1802185944</c:v>
                      </c:pt>
                      <c:pt idx="74">
                        <c:v>1448183.1802185944</c:v>
                      </c:pt>
                      <c:pt idx="75">
                        <c:v>1448183.1802185944</c:v>
                      </c:pt>
                      <c:pt idx="76">
                        <c:v>1448183.1802185944</c:v>
                      </c:pt>
                      <c:pt idx="77">
                        <c:v>1448183.1802185944</c:v>
                      </c:pt>
                      <c:pt idx="78">
                        <c:v>1448183.1802185944</c:v>
                      </c:pt>
                      <c:pt idx="79">
                        <c:v>1448183.1802185944</c:v>
                      </c:pt>
                      <c:pt idx="80">
                        <c:v>1448183.1802185944</c:v>
                      </c:pt>
                      <c:pt idx="81">
                        <c:v>1448183.1802185944</c:v>
                      </c:pt>
                      <c:pt idx="82">
                        <c:v>1448183.1802185944</c:v>
                      </c:pt>
                      <c:pt idx="83">
                        <c:v>1448183.1802185944</c:v>
                      </c:pt>
                      <c:pt idx="84">
                        <c:v>1448183.1802185944</c:v>
                      </c:pt>
                      <c:pt idx="85">
                        <c:v>1448183.1802185944</c:v>
                      </c:pt>
                      <c:pt idx="86">
                        <c:v>1448183.1802185944</c:v>
                      </c:pt>
                      <c:pt idx="87">
                        <c:v>1448183.1802185944</c:v>
                      </c:pt>
                      <c:pt idx="88">
                        <c:v>1448183.1802185944</c:v>
                      </c:pt>
                      <c:pt idx="89">
                        <c:v>1448183.1802185944</c:v>
                      </c:pt>
                      <c:pt idx="90">
                        <c:v>1448183.1802185944</c:v>
                      </c:pt>
                      <c:pt idx="91">
                        <c:v>1448183.1802185944</c:v>
                      </c:pt>
                      <c:pt idx="92">
                        <c:v>1448183.1802185944</c:v>
                      </c:pt>
                      <c:pt idx="93">
                        <c:v>1448183.1802185944</c:v>
                      </c:pt>
                      <c:pt idx="94">
                        <c:v>1448183.1802185944</c:v>
                      </c:pt>
                      <c:pt idx="95">
                        <c:v>1448183.1802185944</c:v>
                      </c:pt>
                      <c:pt idx="96">
                        <c:v>1448183.1802185944</c:v>
                      </c:pt>
                      <c:pt idx="97">
                        <c:v>1448183.1802185944</c:v>
                      </c:pt>
                      <c:pt idx="98">
                        <c:v>1448183.1802185944</c:v>
                      </c:pt>
                      <c:pt idx="99">
                        <c:v>1448183.1802185944</c:v>
                      </c:pt>
                      <c:pt idx="100">
                        <c:v>1448183.1802185944</c:v>
                      </c:pt>
                      <c:pt idx="101">
                        <c:v>1448183.1802185944</c:v>
                      </c:pt>
                      <c:pt idx="102">
                        <c:v>1448183.1802185944</c:v>
                      </c:pt>
                      <c:pt idx="103">
                        <c:v>1448183.1802185944</c:v>
                      </c:pt>
                      <c:pt idx="104">
                        <c:v>1448183.1802185944</c:v>
                      </c:pt>
                      <c:pt idx="105">
                        <c:v>1448183.1802185944</c:v>
                      </c:pt>
                      <c:pt idx="106">
                        <c:v>1448183.1802185944</c:v>
                      </c:pt>
                      <c:pt idx="107">
                        <c:v>1448183.1802185944</c:v>
                      </c:pt>
                      <c:pt idx="108">
                        <c:v>1448183.1802185944</c:v>
                      </c:pt>
                      <c:pt idx="109">
                        <c:v>1448183.1802185944</c:v>
                      </c:pt>
                      <c:pt idx="110">
                        <c:v>1448183.1802185944</c:v>
                      </c:pt>
                      <c:pt idx="111">
                        <c:v>1448183.1802185944</c:v>
                      </c:pt>
                      <c:pt idx="112">
                        <c:v>1448183.1802185944</c:v>
                      </c:pt>
                      <c:pt idx="113">
                        <c:v>1328386.9760935528</c:v>
                      </c:pt>
                      <c:pt idx="114">
                        <c:v>1328386.9760935528</c:v>
                      </c:pt>
                      <c:pt idx="115">
                        <c:v>1328386.9760935528</c:v>
                      </c:pt>
                      <c:pt idx="116">
                        <c:v>1328386.9760935528</c:v>
                      </c:pt>
                      <c:pt idx="117">
                        <c:v>1328386.9760935528</c:v>
                      </c:pt>
                      <c:pt idx="118">
                        <c:v>1328386.9760935528</c:v>
                      </c:pt>
                      <c:pt idx="119">
                        <c:v>1328386.9760935528</c:v>
                      </c:pt>
                      <c:pt idx="120">
                        <c:v>1328386.9760935528</c:v>
                      </c:pt>
                      <c:pt idx="121">
                        <c:v>1328386.9760935528</c:v>
                      </c:pt>
                      <c:pt idx="122">
                        <c:v>1328386.9760935528</c:v>
                      </c:pt>
                      <c:pt idx="123">
                        <c:v>1328386.9760935528</c:v>
                      </c:pt>
                      <c:pt idx="124">
                        <c:v>1328386.9760935528</c:v>
                      </c:pt>
                      <c:pt idx="125">
                        <c:v>1328386.9760935528</c:v>
                      </c:pt>
                      <c:pt idx="126">
                        <c:v>1328386.9760935528</c:v>
                      </c:pt>
                      <c:pt idx="127">
                        <c:v>1328386.9760935528</c:v>
                      </c:pt>
                      <c:pt idx="128">
                        <c:v>1328386.9760935528</c:v>
                      </c:pt>
                      <c:pt idx="129">
                        <c:v>1328386.9760935528</c:v>
                      </c:pt>
                      <c:pt idx="130">
                        <c:v>1328386.9760935528</c:v>
                      </c:pt>
                      <c:pt idx="131">
                        <c:v>1328386.9760935528</c:v>
                      </c:pt>
                      <c:pt idx="132">
                        <c:v>1328386.9760935528</c:v>
                      </c:pt>
                      <c:pt idx="133">
                        <c:v>1328386.9760935528</c:v>
                      </c:pt>
                      <c:pt idx="134">
                        <c:v>1328386.9760935528</c:v>
                      </c:pt>
                      <c:pt idx="135">
                        <c:v>1328386.9760935528</c:v>
                      </c:pt>
                      <c:pt idx="136">
                        <c:v>1328386.9760935528</c:v>
                      </c:pt>
                      <c:pt idx="137">
                        <c:v>1328386.9760935528</c:v>
                      </c:pt>
                      <c:pt idx="138">
                        <c:v>1328386.9760935528</c:v>
                      </c:pt>
                      <c:pt idx="139">
                        <c:v>1328386.9760935528</c:v>
                      </c:pt>
                      <c:pt idx="140">
                        <c:v>1328386.9760935528</c:v>
                      </c:pt>
                      <c:pt idx="141">
                        <c:v>1328386.9760935528</c:v>
                      </c:pt>
                      <c:pt idx="142">
                        <c:v>1328386.9760935528</c:v>
                      </c:pt>
                      <c:pt idx="143">
                        <c:v>1328386.9760935528</c:v>
                      </c:pt>
                      <c:pt idx="144">
                        <c:v>1328386.9760935528</c:v>
                      </c:pt>
                      <c:pt idx="145">
                        <c:v>1328386.9760935528</c:v>
                      </c:pt>
                      <c:pt idx="146">
                        <c:v>1328386.9760935528</c:v>
                      </c:pt>
                      <c:pt idx="147">
                        <c:v>1328386.9760935528</c:v>
                      </c:pt>
                      <c:pt idx="148">
                        <c:v>1328386.9760935528</c:v>
                      </c:pt>
                      <c:pt idx="149">
                        <c:v>1328386.9760935528</c:v>
                      </c:pt>
                      <c:pt idx="150">
                        <c:v>1328386.9760935528</c:v>
                      </c:pt>
                      <c:pt idx="151">
                        <c:v>1328386.9760935528</c:v>
                      </c:pt>
                      <c:pt idx="152">
                        <c:v>1328386.9760935528</c:v>
                      </c:pt>
                      <c:pt idx="153">
                        <c:v>1328386.9760935528</c:v>
                      </c:pt>
                      <c:pt idx="154">
                        <c:v>1328386.9760935528</c:v>
                      </c:pt>
                      <c:pt idx="155">
                        <c:v>1328386.9760935528</c:v>
                      </c:pt>
                      <c:pt idx="156">
                        <c:v>1328386.9760935528</c:v>
                      </c:pt>
                      <c:pt idx="157">
                        <c:v>1328386.9760935528</c:v>
                      </c:pt>
                      <c:pt idx="158">
                        <c:v>1160116.2188704778</c:v>
                      </c:pt>
                      <c:pt idx="159">
                        <c:v>1160116.2188704778</c:v>
                      </c:pt>
                      <c:pt idx="160">
                        <c:v>1160116.2188704778</c:v>
                      </c:pt>
                      <c:pt idx="161">
                        <c:v>1160116.2188704778</c:v>
                      </c:pt>
                      <c:pt idx="162">
                        <c:v>1160116.2188704778</c:v>
                      </c:pt>
                      <c:pt idx="163">
                        <c:v>1160116.2188704778</c:v>
                      </c:pt>
                      <c:pt idx="164">
                        <c:v>1160116.2188704778</c:v>
                      </c:pt>
                      <c:pt idx="165">
                        <c:v>1160116.2188704778</c:v>
                      </c:pt>
                      <c:pt idx="166">
                        <c:v>1160116.2188704778</c:v>
                      </c:pt>
                      <c:pt idx="167">
                        <c:v>1160116.2188704778</c:v>
                      </c:pt>
                      <c:pt idx="168">
                        <c:v>1160116.2188704778</c:v>
                      </c:pt>
                      <c:pt idx="169">
                        <c:v>1160116.2188704778</c:v>
                      </c:pt>
                      <c:pt idx="170">
                        <c:v>1160116.2188704778</c:v>
                      </c:pt>
                      <c:pt idx="171">
                        <c:v>1160116.2188704778</c:v>
                      </c:pt>
                      <c:pt idx="172">
                        <c:v>1160116.2188704778</c:v>
                      </c:pt>
                      <c:pt idx="173">
                        <c:v>1160116.2188704778</c:v>
                      </c:pt>
                      <c:pt idx="174">
                        <c:v>1160116.2188704778</c:v>
                      </c:pt>
                      <c:pt idx="175">
                        <c:v>1160116.2188704778</c:v>
                      </c:pt>
                      <c:pt idx="176">
                        <c:v>1160116.2188704778</c:v>
                      </c:pt>
                      <c:pt idx="177">
                        <c:v>1160116.2188704778</c:v>
                      </c:pt>
                      <c:pt idx="178">
                        <c:v>1160116.2188704778</c:v>
                      </c:pt>
                      <c:pt idx="179">
                        <c:v>1160116.2188704778</c:v>
                      </c:pt>
                      <c:pt idx="180">
                        <c:v>1160116.2188704778</c:v>
                      </c:pt>
                      <c:pt idx="181">
                        <c:v>1160116.2188704778</c:v>
                      </c:pt>
                      <c:pt idx="182">
                        <c:v>1160116.2188704778</c:v>
                      </c:pt>
                      <c:pt idx="183">
                        <c:v>1160116.2188704778</c:v>
                      </c:pt>
                      <c:pt idx="184">
                        <c:v>1160116.2188704778</c:v>
                      </c:pt>
                      <c:pt idx="185">
                        <c:v>1160116.2188704778</c:v>
                      </c:pt>
                      <c:pt idx="186">
                        <c:v>1160116.2188704778</c:v>
                      </c:pt>
                      <c:pt idx="187">
                        <c:v>1160116.2188704778</c:v>
                      </c:pt>
                      <c:pt idx="188">
                        <c:v>1160116.2188704778</c:v>
                      </c:pt>
                      <c:pt idx="189">
                        <c:v>1160116.2188704778</c:v>
                      </c:pt>
                      <c:pt idx="190">
                        <c:v>1160116.2188704778</c:v>
                      </c:pt>
                      <c:pt idx="191">
                        <c:v>1160116.2188704778</c:v>
                      </c:pt>
                      <c:pt idx="192">
                        <c:v>1160116.2188704778</c:v>
                      </c:pt>
                      <c:pt idx="193">
                        <c:v>1160116.2188704778</c:v>
                      </c:pt>
                      <c:pt idx="194">
                        <c:v>1160116.2188704778</c:v>
                      </c:pt>
                      <c:pt idx="195">
                        <c:v>1160116.2188704778</c:v>
                      </c:pt>
                      <c:pt idx="196">
                        <c:v>1160116.2188704778</c:v>
                      </c:pt>
                      <c:pt idx="197">
                        <c:v>1160116.2188704778</c:v>
                      </c:pt>
                      <c:pt idx="198">
                        <c:v>1160116.2188704778</c:v>
                      </c:pt>
                      <c:pt idx="199">
                        <c:v>1160116.2188704778</c:v>
                      </c:pt>
                      <c:pt idx="200">
                        <c:v>1160116.2188704778</c:v>
                      </c:pt>
                      <c:pt idx="201">
                        <c:v>1160116.2188704778</c:v>
                      </c:pt>
                      <c:pt idx="202">
                        <c:v>1160116.2188704778</c:v>
                      </c:pt>
                      <c:pt idx="203">
                        <c:v>1307491.4766345557</c:v>
                      </c:pt>
                      <c:pt idx="204">
                        <c:v>1307491.4766345557</c:v>
                      </c:pt>
                      <c:pt idx="205">
                        <c:v>1307491.4766345557</c:v>
                      </c:pt>
                      <c:pt idx="206">
                        <c:v>1307491.4766345557</c:v>
                      </c:pt>
                      <c:pt idx="207">
                        <c:v>1307491.4766345557</c:v>
                      </c:pt>
                      <c:pt idx="208">
                        <c:v>1307491.4766345557</c:v>
                      </c:pt>
                      <c:pt idx="209">
                        <c:v>1307491.4766345557</c:v>
                      </c:pt>
                      <c:pt idx="210">
                        <c:v>1307491.4766345557</c:v>
                      </c:pt>
                      <c:pt idx="211">
                        <c:v>1307491.4766345557</c:v>
                      </c:pt>
                      <c:pt idx="212">
                        <c:v>1307491.4766345557</c:v>
                      </c:pt>
                      <c:pt idx="213">
                        <c:v>1307491.4766345557</c:v>
                      </c:pt>
                      <c:pt idx="214">
                        <c:v>1307491.4766345557</c:v>
                      </c:pt>
                      <c:pt idx="215">
                        <c:v>1307491.4766345557</c:v>
                      </c:pt>
                      <c:pt idx="216">
                        <c:v>1307491.4766345557</c:v>
                      </c:pt>
                      <c:pt idx="217">
                        <c:v>1307491.4766345557</c:v>
                      </c:pt>
                      <c:pt idx="218">
                        <c:v>1307491.4766345557</c:v>
                      </c:pt>
                      <c:pt idx="219">
                        <c:v>1307491.4766345557</c:v>
                      </c:pt>
                      <c:pt idx="220">
                        <c:v>1307491.4766345557</c:v>
                      </c:pt>
                      <c:pt idx="221">
                        <c:v>1307491.4766345557</c:v>
                      </c:pt>
                      <c:pt idx="222">
                        <c:v>1307491.4766345557</c:v>
                      </c:pt>
                      <c:pt idx="223">
                        <c:v>1307491.4766345557</c:v>
                      </c:pt>
                      <c:pt idx="224">
                        <c:v>1307491.4766345557</c:v>
                      </c:pt>
                      <c:pt idx="225">
                        <c:v>1307491.4766345557</c:v>
                      </c:pt>
                      <c:pt idx="226">
                        <c:v>1307491.4766345557</c:v>
                      </c:pt>
                      <c:pt idx="227">
                        <c:v>1307491.4766345557</c:v>
                      </c:pt>
                      <c:pt idx="228">
                        <c:v>1307491.4766345557</c:v>
                      </c:pt>
                      <c:pt idx="229">
                        <c:v>1307491.4766345557</c:v>
                      </c:pt>
                      <c:pt idx="230">
                        <c:v>1307491.4766345557</c:v>
                      </c:pt>
                      <c:pt idx="231">
                        <c:v>1307491.4766345557</c:v>
                      </c:pt>
                      <c:pt idx="232">
                        <c:v>1307491.4766345557</c:v>
                      </c:pt>
                      <c:pt idx="233">
                        <c:v>1307491.4766345557</c:v>
                      </c:pt>
                      <c:pt idx="234">
                        <c:v>1307491.4766345557</c:v>
                      </c:pt>
                      <c:pt idx="235">
                        <c:v>1307491.4766345557</c:v>
                      </c:pt>
                      <c:pt idx="236">
                        <c:v>1307491.4766345557</c:v>
                      </c:pt>
                      <c:pt idx="237">
                        <c:v>1307491.4766345557</c:v>
                      </c:pt>
                      <c:pt idx="238">
                        <c:v>1307491.4766345557</c:v>
                      </c:pt>
                      <c:pt idx="239">
                        <c:v>1307491.4766345557</c:v>
                      </c:pt>
                      <c:pt idx="240">
                        <c:v>1307491.4766345557</c:v>
                      </c:pt>
                      <c:pt idx="241">
                        <c:v>1307491.4766345557</c:v>
                      </c:pt>
                      <c:pt idx="242">
                        <c:v>1307491.4766345557</c:v>
                      </c:pt>
                      <c:pt idx="243">
                        <c:v>1307491.4766345557</c:v>
                      </c:pt>
                      <c:pt idx="244">
                        <c:v>1307491.4766345557</c:v>
                      </c:pt>
                      <c:pt idx="245">
                        <c:v>1307491.4766345557</c:v>
                      </c:pt>
                      <c:pt idx="246">
                        <c:v>1307491.4766345557</c:v>
                      </c:pt>
                      <c:pt idx="247">
                        <c:v>1307491.4766345557</c:v>
                      </c:pt>
                      <c:pt idx="248">
                        <c:v>1446274.460484595</c:v>
                      </c:pt>
                      <c:pt idx="249">
                        <c:v>1446274.460484595</c:v>
                      </c:pt>
                      <c:pt idx="250">
                        <c:v>1446274.460484595</c:v>
                      </c:pt>
                      <c:pt idx="251">
                        <c:v>1446274.460484595</c:v>
                      </c:pt>
                      <c:pt idx="252">
                        <c:v>1446274.460484595</c:v>
                      </c:pt>
                      <c:pt idx="253">
                        <c:v>1446274.460484595</c:v>
                      </c:pt>
                      <c:pt idx="254">
                        <c:v>1446274.460484595</c:v>
                      </c:pt>
                      <c:pt idx="255">
                        <c:v>1446274.460484595</c:v>
                      </c:pt>
                      <c:pt idx="256">
                        <c:v>1446274.460484595</c:v>
                      </c:pt>
                      <c:pt idx="257">
                        <c:v>1446274.460484595</c:v>
                      </c:pt>
                      <c:pt idx="258">
                        <c:v>1446274.460484595</c:v>
                      </c:pt>
                      <c:pt idx="259">
                        <c:v>1446274.460484595</c:v>
                      </c:pt>
                      <c:pt idx="260">
                        <c:v>1446274.460484595</c:v>
                      </c:pt>
                      <c:pt idx="261">
                        <c:v>1446274.460484595</c:v>
                      </c:pt>
                      <c:pt idx="262">
                        <c:v>1446274.460484595</c:v>
                      </c:pt>
                      <c:pt idx="263">
                        <c:v>1446274.460484595</c:v>
                      </c:pt>
                      <c:pt idx="264">
                        <c:v>1446274.460484595</c:v>
                      </c:pt>
                      <c:pt idx="265">
                        <c:v>1446274.460484595</c:v>
                      </c:pt>
                      <c:pt idx="266">
                        <c:v>1446274.460484595</c:v>
                      </c:pt>
                      <c:pt idx="267">
                        <c:v>1446274.460484595</c:v>
                      </c:pt>
                      <c:pt idx="268">
                        <c:v>1446274.460484595</c:v>
                      </c:pt>
                      <c:pt idx="269">
                        <c:v>1446274.460484595</c:v>
                      </c:pt>
                      <c:pt idx="270">
                        <c:v>1446274.460484595</c:v>
                      </c:pt>
                      <c:pt idx="271">
                        <c:v>1446274.460484595</c:v>
                      </c:pt>
                      <c:pt idx="272">
                        <c:v>1446274.460484595</c:v>
                      </c:pt>
                      <c:pt idx="273">
                        <c:v>1446274.460484595</c:v>
                      </c:pt>
                      <c:pt idx="274">
                        <c:v>1446274.460484595</c:v>
                      </c:pt>
                      <c:pt idx="275">
                        <c:v>1446274.460484595</c:v>
                      </c:pt>
                      <c:pt idx="276">
                        <c:v>1446274.460484595</c:v>
                      </c:pt>
                      <c:pt idx="277">
                        <c:v>1446274.460484595</c:v>
                      </c:pt>
                      <c:pt idx="278">
                        <c:v>1446274.460484595</c:v>
                      </c:pt>
                      <c:pt idx="279">
                        <c:v>1446274.460484595</c:v>
                      </c:pt>
                      <c:pt idx="280">
                        <c:v>1446274.460484595</c:v>
                      </c:pt>
                      <c:pt idx="281">
                        <c:v>1446274.460484595</c:v>
                      </c:pt>
                      <c:pt idx="282">
                        <c:v>1446274.460484595</c:v>
                      </c:pt>
                      <c:pt idx="283">
                        <c:v>1446274.460484595</c:v>
                      </c:pt>
                      <c:pt idx="284">
                        <c:v>1446274.460484595</c:v>
                      </c:pt>
                      <c:pt idx="285">
                        <c:v>1446274.460484595</c:v>
                      </c:pt>
                      <c:pt idx="286">
                        <c:v>1446274.460484595</c:v>
                      </c:pt>
                      <c:pt idx="287">
                        <c:v>1446274.460484595</c:v>
                      </c:pt>
                      <c:pt idx="288">
                        <c:v>1446274.460484595</c:v>
                      </c:pt>
                      <c:pt idx="289">
                        <c:v>1446274.460484595</c:v>
                      </c:pt>
                      <c:pt idx="290">
                        <c:v>1446274.460484595</c:v>
                      </c:pt>
                      <c:pt idx="291">
                        <c:v>1446274.460484595</c:v>
                      </c:pt>
                      <c:pt idx="292">
                        <c:v>1446274.460484595</c:v>
                      </c:pt>
                      <c:pt idx="293">
                        <c:v>1306763.0660693049</c:v>
                      </c:pt>
                      <c:pt idx="294">
                        <c:v>1306763.0660693049</c:v>
                      </c:pt>
                      <c:pt idx="295">
                        <c:v>1306763.0660693049</c:v>
                      </c:pt>
                      <c:pt idx="296">
                        <c:v>1306763.0660693049</c:v>
                      </c:pt>
                      <c:pt idx="297">
                        <c:v>1306763.0660693049</c:v>
                      </c:pt>
                      <c:pt idx="298">
                        <c:v>1306763.0660693049</c:v>
                      </c:pt>
                      <c:pt idx="299">
                        <c:v>1306763.0660693049</c:v>
                      </c:pt>
                      <c:pt idx="300">
                        <c:v>1306763.0660693049</c:v>
                      </c:pt>
                      <c:pt idx="301">
                        <c:v>1306763.0660693049</c:v>
                      </c:pt>
                      <c:pt idx="302">
                        <c:v>1306763.0660693049</c:v>
                      </c:pt>
                      <c:pt idx="303">
                        <c:v>1306763.0660693049</c:v>
                      </c:pt>
                      <c:pt idx="304">
                        <c:v>1306763.0660693049</c:v>
                      </c:pt>
                      <c:pt idx="305">
                        <c:v>1306763.0660693049</c:v>
                      </c:pt>
                      <c:pt idx="306">
                        <c:v>1306763.0660693049</c:v>
                      </c:pt>
                      <c:pt idx="307">
                        <c:v>1306763.0660693049</c:v>
                      </c:pt>
                      <c:pt idx="308">
                        <c:v>1306763.0660693049</c:v>
                      </c:pt>
                      <c:pt idx="309">
                        <c:v>1306763.0660693049</c:v>
                      </c:pt>
                      <c:pt idx="310">
                        <c:v>1306763.0660693049</c:v>
                      </c:pt>
                      <c:pt idx="311">
                        <c:v>1306763.0660693049</c:v>
                      </c:pt>
                      <c:pt idx="312">
                        <c:v>1306763.0660693049</c:v>
                      </c:pt>
                      <c:pt idx="313">
                        <c:v>1306763.0660693049</c:v>
                      </c:pt>
                      <c:pt idx="314">
                        <c:v>1306763.0660693049</c:v>
                      </c:pt>
                      <c:pt idx="315">
                        <c:v>1306763.0660693049</c:v>
                      </c:pt>
                      <c:pt idx="316">
                        <c:v>1306763.0660693049</c:v>
                      </c:pt>
                      <c:pt idx="317">
                        <c:v>1306763.0660693049</c:v>
                      </c:pt>
                      <c:pt idx="318">
                        <c:v>1306763.0660693049</c:v>
                      </c:pt>
                      <c:pt idx="319">
                        <c:v>1306763.0660693049</c:v>
                      </c:pt>
                      <c:pt idx="320">
                        <c:v>1306763.0660693049</c:v>
                      </c:pt>
                      <c:pt idx="321">
                        <c:v>1306763.0660693049</c:v>
                      </c:pt>
                      <c:pt idx="322">
                        <c:v>1306763.0660693049</c:v>
                      </c:pt>
                      <c:pt idx="323">
                        <c:v>1306763.0660693049</c:v>
                      </c:pt>
                      <c:pt idx="324">
                        <c:v>1306763.0660693049</c:v>
                      </c:pt>
                      <c:pt idx="325">
                        <c:v>1306763.0660693049</c:v>
                      </c:pt>
                      <c:pt idx="326">
                        <c:v>1306763.0660693049</c:v>
                      </c:pt>
                      <c:pt idx="327">
                        <c:v>1306763.0660693049</c:v>
                      </c:pt>
                      <c:pt idx="328">
                        <c:v>1306763.0660693049</c:v>
                      </c:pt>
                      <c:pt idx="329">
                        <c:v>1306763.0660693049</c:v>
                      </c:pt>
                      <c:pt idx="330">
                        <c:v>1306763.0660693049</c:v>
                      </c:pt>
                      <c:pt idx="331">
                        <c:v>1306763.0660693049</c:v>
                      </c:pt>
                      <c:pt idx="332">
                        <c:v>1306763.0660693049</c:v>
                      </c:pt>
                      <c:pt idx="333">
                        <c:v>1306763.0660693049</c:v>
                      </c:pt>
                      <c:pt idx="334">
                        <c:v>1306763.0660693049</c:v>
                      </c:pt>
                      <c:pt idx="335">
                        <c:v>1306763.0660693049</c:v>
                      </c:pt>
                      <c:pt idx="336">
                        <c:v>1306763.0660693049</c:v>
                      </c:pt>
                      <c:pt idx="337">
                        <c:v>1306763.0660693049</c:v>
                      </c:pt>
                      <c:pt idx="338">
                        <c:v>1167294.5879004628</c:v>
                      </c:pt>
                      <c:pt idx="339">
                        <c:v>1167294.5879004628</c:v>
                      </c:pt>
                      <c:pt idx="340">
                        <c:v>1167294.5879004628</c:v>
                      </c:pt>
                      <c:pt idx="341">
                        <c:v>1167294.5879004628</c:v>
                      </c:pt>
                      <c:pt idx="342">
                        <c:v>1167294.5879004628</c:v>
                      </c:pt>
                      <c:pt idx="343">
                        <c:v>1167294.5879004628</c:v>
                      </c:pt>
                      <c:pt idx="344">
                        <c:v>1167294.5879004628</c:v>
                      </c:pt>
                      <c:pt idx="345">
                        <c:v>1167294.5879004628</c:v>
                      </c:pt>
                      <c:pt idx="346">
                        <c:v>1167294.5879004628</c:v>
                      </c:pt>
                      <c:pt idx="347">
                        <c:v>1167294.5879004628</c:v>
                      </c:pt>
                      <c:pt idx="348">
                        <c:v>1167294.5879004628</c:v>
                      </c:pt>
                      <c:pt idx="349">
                        <c:v>1167294.5879004628</c:v>
                      </c:pt>
                      <c:pt idx="350">
                        <c:v>1167294.5879004628</c:v>
                      </c:pt>
                      <c:pt idx="351">
                        <c:v>1167294.5879004628</c:v>
                      </c:pt>
                      <c:pt idx="352">
                        <c:v>1167294.5879004628</c:v>
                      </c:pt>
                      <c:pt idx="353">
                        <c:v>1167294.5879004628</c:v>
                      </c:pt>
                      <c:pt idx="354">
                        <c:v>1167294.5879004628</c:v>
                      </c:pt>
                      <c:pt idx="355">
                        <c:v>1167294.5879004628</c:v>
                      </c:pt>
                      <c:pt idx="356">
                        <c:v>1167294.5879004628</c:v>
                      </c:pt>
                      <c:pt idx="357">
                        <c:v>1167294.5879004628</c:v>
                      </c:pt>
                      <c:pt idx="358">
                        <c:v>1167294.5879004628</c:v>
                      </c:pt>
                      <c:pt idx="359">
                        <c:v>1167294.5879004628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B53B-406D-A454-E01586C9AFAF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-13.599979192202898</c:v>
                      </c:pt>
                      <c:pt idx="24">
                        <c:v>-13.599979192202898</c:v>
                      </c:pt>
                      <c:pt idx="25">
                        <c:v>-13.599979192202898</c:v>
                      </c:pt>
                      <c:pt idx="26">
                        <c:v>-13.599979192202898</c:v>
                      </c:pt>
                      <c:pt idx="27">
                        <c:v>-13.599979192202898</c:v>
                      </c:pt>
                      <c:pt idx="28">
                        <c:v>-13.599979192202898</c:v>
                      </c:pt>
                      <c:pt idx="29">
                        <c:v>-13.599979192202898</c:v>
                      </c:pt>
                      <c:pt idx="30">
                        <c:v>-13.599979192202898</c:v>
                      </c:pt>
                      <c:pt idx="31">
                        <c:v>-13.599979192202898</c:v>
                      </c:pt>
                      <c:pt idx="32">
                        <c:v>-13.599979192202898</c:v>
                      </c:pt>
                      <c:pt idx="33">
                        <c:v>-13.599979192202898</c:v>
                      </c:pt>
                      <c:pt idx="34">
                        <c:v>-13.599979192202898</c:v>
                      </c:pt>
                      <c:pt idx="35">
                        <c:v>-13.599979192202898</c:v>
                      </c:pt>
                      <c:pt idx="36">
                        <c:v>-13.599979192202898</c:v>
                      </c:pt>
                      <c:pt idx="37">
                        <c:v>-13.599979192202898</c:v>
                      </c:pt>
                      <c:pt idx="38">
                        <c:v>-13.599979192202898</c:v>
                      </c:pt>
                      <c:pt idx="39">
                        <c:v>-13.599979192202898</c:v>
                      </c:pt>
                      <c:pt idx="40">
                        <c:v>-13.599979192202898</c:v>
                      </c:pt>
                      <c:pt idx="41">
                        <c:v>-13.599979192202898</c:v>
                      </c:pt>
                      <c:pt idx="42">
                        <c:v>-13.599979192202898</c:v>
                      </c:pt>
                      <c:pt idx="43">
                        <c:v>-13.599979192202898</c:v>
                      </c:pt>
                      <c:pt idx="44">
                        <c:v>-13.599979192202898</c:v>
                      </c:pt>
                      <c:pt idx="45">
                        <c:v>-13.599979192202898</c:v>
                      </c:pt>
                      <c:pt idx="46">
                        <c:v>-13.599979192202898</c:v>
                      </c:pt>
                      <c:pt idx="47">
                        <c:v>-13.599979192202898</c:v>
                      </c:pt>
                      <c:pt idx="48">
                        <c:v>-13.599979192202898</c:v>
                      </c:pt>
                      <c:pt idx="49">
                        <c:v>-13.599979192202898</c:v>
                      </c:pt>
                      <c:pt idx="50">
                        <c:v>-13.599979192202898</c:v>
                      </c:pt>
                      <c:pt idx="51">
                        <c:v>-13.599979192202898</c:v>
                      </c:pt>
                      <c:pt idx="52">
                        <c:v>-13.599979192202898</c:v>
                      </c:pt>
                      <c:pt idx="53">
                        <c:v>-13.599979192202898</c:v>
                      </c:pt>
                      <c:pt idx="54">
                        <c:v>-13.599979192202898</c:v>
                      </c:pt>
                      <c:pt idx="55">
                        <c:v>-13.599979192202898</c:v>
                      </c:pt>
                      <c:pt idx="56">
                        <c:v>-13.599979192202898</c:v>
                      </c:pt>
                      <c:pt idx="57">
                        <c:v>-13.599979192202898</c:v>
                      </c:pt>
                      <c:pt idx="58">
                        <c:v>-13.599979192202898</c:v>
                      </c:pt>
                      <c:pt idx="59">
                        <c:v>-13.599979192202898</c:v>
                      </c:pt>
                      <c:pt idx="60">
                        <c:v>-13.599979192202898</c:v>
                      </c:pt>
                      <c:pt idx="61">
                        <c:v>-13.599979192202898</c:v>
                      </c:pt>
                      <c:pt idx="62">
                        <c:v>-13.599979192202898</c:v>
                      </c:pt>
                      <c:pt idx="63">
                        <c:v>-13.599979192202898</c:v>
                      </c:pt>
                      <c:pt idx="64">
                        <c:v>-13.599979192202898</c:v>
                      </c:pt>
                      <c:pt idx="65">
                        <c:v>-13.599979192202898</c:v>
                      </c:pt>
                      <c:pt idx="66">
                        <c:v>-13.599979192202898</c:v>
                      </c:pt>
                      <c:pt idx="67">
                        <c:v>-13.599979192202898</c:v>
                      </c:pt>
                      <c:pt idx="68">
                        <c:v>-24.06321379621469</c:v>
                      </c:pt>
                      <c:pt idx="69">
                        <c:v>-24.06321379621469</c:v>
                      </c:pt>
                      <c:pt idx="70">
                        <c:v>-24.06321379621469</c:v>
                      </c:pt>
                      <c:pt idx="71">
                        <c:v>-24.06321379621469</c:v>
                      </c:pt>
                      <c:pt idx="72">
                        <c:v>-24.06321379621469</c:v>
                      </c:pt>
                      <c:pt idx="73">
                        <c:v>-24.06321379621469</c:v>
                      </c:pt>
                      <c:pt idx="74">
                        <c:v>-24.06321379621469</c:v>
                      </c:pt>
                      <c:pt idx="75">
                        <c:v>-24.06321379621469</c:v>
                      </c:pt>
                      <c:pt idx="76">
                        <c:v>-24.06321379621469</c:v>
                      </c:pt>
                      <c:pt idx="77">
                        <c:v>-24.06321379621469</c:v>
                      </c:pt>
                      <c:pt idx="78">
                        <c:v>-24.06321379621469</c:v>
                      </c:pt>
                      <c:pt idx="79">
                        <c:v>-24.06321379621469</c:v>
                      </c:pt>
                      <c:pt idx="80">
                        <c:v>-24.06321379621469</c:v>
                      </c:pt>
                      <c:pt idx="81">
                        <c:v>-24.06321379621469</c:v>
                      </c:pt>
                      <c:pt idx="82">
                        <c:v>-24.06321379621469</c:v>
                      </c:pt>
                      <c:pt idx="83">
                        <c:v>-24.06321379621469</c:v>
                      </c:pt>
                      <c:pt idx="84">
                        <c:v>-24.06321379621469</c:v>
                      </c:pt>
                      <c:pt idx="85">
                        <c:v>-24.06321379621469</c:v>
                      </c:pt>
                      <c:pt idx="86">
                        <c:v>-24.06321379621469</c:v>
                      </c:pt>
                      <c:pt idx="87">
                        <c:v>-24.06321379621469</c:v>
                      </c:pt>
                      <c:pt idx="88">
                        <c:v>-24.06321379621469</c:v>
                      </c:pt>
                      <c:pt idx="89">
                        <c:v>-24.06321379621469</c:v>
                      </c:pt>
                      <c:pt idx="90">
                        <c:v>-24.06321379621469</c:v>
                      </c:pt>
                      <c:pt idx="91">
                        <c:v>-24.06321379621469</c:v>
                      </c:pt>
                      <c:pt idx="92">
                        <c:v>-24.06321379621469</c:v>
                      </c:pt>
                      <c:pt idx="93">
                        <c:v>-24.06321379621469</c:v>
                      </c:pt>
                      <c:pt idx="94">
                        <c:v>-24.06321379621469</c:v>
                      </c:pt>
                      <c:pt idx="95">
                        <c:v>-24.06321379621469</c:v>
                      </c:pt>
                      <c:pt idx="96">
                        <c:v>-24.06321379621469</c:v>
                      </c:pt>
                      <c:pt idx="97">
                        <c:v>-24.06321379621469</c:v>
                      </c:pt>
                      <c:pt idx="98">
                        <c:v>-24.06321379621469</c:v>
                      </c:pt>
                      <c:pt idx="99">
                        <c:v>-24.06321379621469</c:v>
                      </c:pt>
                      <c:pt idx="100">
                        <c:v>-24.06321379621469</c:v>
                      </c:pt>
                      <c:pt idx="101">
                        <c:v>-24.06321379621469</c:v>
                      </c:pt>
                      <c:pt idx="102">
                        <c:v>-24.06321379621469</c:v>
                      </c:pt>
                      <c:pt idx="103">
                        <c:v>-24.06321379621469</c:v>
                      </c:pt>
                      <c:pt idx="104">
                        <c:v>-24.06321379621469</c:v>
                      </c:pt>
                      <c:pt idx="105">
                        <c:v>-24.06321379621469</c:v>
                      </c:pt>
                      <c:pt idx="106">
                        <c:v>-24.06321379621469</c:v>
                      </c:pt>
                      <c:pt idx="107">
                        <c:v>-24.06321379621469</c:v>
                      </c:pt>
                      <c:pt idx="108">
                        <c:v>-24.06321379621469</c:v>
                      </c:pt>
                      <c:pt idx="109">
                        <c:v>-24.06321379621469</c:v>
                      </c:pt>
                      <c:pt idx="110">
                        <c:v>-24.06321379621469</c:v>
                      </c:pt>
                      <c:pt idx="111">
                        <c:v>-24.06321379621469</c:v>
                      </c:pt>
                      <c:pt idx="112">
                        <c:v>-24.06321379621469</c:v>
                      </c:pt>
                      <c:pt idx="113">
                        <c:v>-13.800491312380402</c:v>
                      </c:pt>
                      <c:pt idx="114">
                        <c:v>-13.800491312380402</c:v>
                      </c:pt>
                      <c:pt idx="115">
                        <c:v>-13.800491312380402</c:v>
                      </c:pt>
                      <c:pt idx="116">
                        <c:v>-13.800491312380402</c:v>
                      </c:pt>
                      <c:pt idx="117">
                        <c:v>-13.800491312380402</c:v>
                      </c:pt>
                      <c:pt idx="118">
                        <c:v>-13.800491312380402</c:v>
                      </c:pt>
                      <c:pt idx="119">
                        <c:v>-13.800491312380402</c:v>
                      </c:pt>
                      <c:pt idx="120">
                        <c:v>-13.800491312380402</c:v>
                      </c:pt>
                      <c:pt idx="121">
                        <c:v>-13.800491312380402</c:v>
                      </c:pt>
                      <c:pt idx="122">
                        <c:v>-13.800491312380402</c:v>
                      </c:pt>
                      <c:pt idx="123">
                        <c:v>-13.800491312380402</c:v>
                      </c:pt>
                      <c:pt idx="124">
                        <c:v>-13.800491312380402</c:v>
                      </c:pt>
                      <c:pt idx="125">
                        <c:v>-13.800491312380402</c:v>
                      </c:pt>
                      <c:pt idx="126">
                        <c:v>-13.800491312380402</c:v>
                      </c:pt>
                      <c:pt idx="127">
                        <c:v>-13.800491312380402</c:v>
                      </c:pt>
                      <c:pt idx="128">
                        <c:v>-13.800491312380402</c:v>
                      </c:pt>
                      <c:pt idx="129">
                        <c:v>-13.800491312380402</c:v>
                      </c:pt>
                      <c:pt idx="130">
                        <c:v>-13.800491312380402</c:v>
                      </c:pt>
                      <c:pt idx="131">
                        <c:v>-13.800491312380402</c:v>
                      </c:pt>
                      <c:pt idx="132">
                        <c:v>-13.800491312380402</c:v>
                      </c:pt>
                      <c:pt idx="133">
                        <c:v>-13.800491312380402</c:v>
                      </c:pt>
                      <c:pt idx="134">
                        <c:v>-13.800491312380402</c:v>
                      </c:pt>
                      <c:pt idx="135">
                        <c:v>-13.800491312380402</c:v>
                      </c:pt>
                      <c:pt idx="136">
                        <c:v>-13.800491312380402</c:v>
                      </c:pt>
                      <c:pt idx="137">
                        <c:v>-13.800491312380402</c:v>
                      </c:pt>
                      <c:pt idx="138">
                        <c:v>-13.800491312380402</c:v>
                      </c:pt>
                      <c:pt idx="139">
                        <c:v>-13.800491312380402</c:v>
                      </c:pt>
                      <c:pt idx="140">
                        <c:v>-13.800491312380402</c:v>
                      </c:pt>
                      <c:pt idx="141">
                        <c:v>-13.800491312380402</c:v>
                      </c:pt>
                      <c:pt idx="142">
                        <c:v>-13.800491312380402</c:v>
                      </c:pt>
                      <c:pt idx="143">
                        <c:v>-13.800491312380402</c:v>
                      </c:pt>
                      <c:pt idx="144">
                        <c:v>-13.800491312380402</c:v>
                      </c:pt>
                      <c:pt idx="145">
                        <c:v>-13.800491312380402</c:v>
                      </c:pt>
                      <c:pt idx="146">
                        <c:v>-13.800491312380402</c:v>
                      </c:pt>
                      <c:pt idx="147">
                        <c:v>-13.800491312380402</c:v>
                      </c:pt>
                      <c:pt idx="148">
                        <c:v>-13.800491312380402</c:v>
                      </c:pt>
                      <c:pt idx="149">
                        <c:v>-13.800491312380402</c:v>
                      </c:pt>
                      <c:pt idx="150">
                        <c:v>-13.800491312380402</c:v>
                      </c:pt>
                      <c:pt idx="151">
                        <c:v>-13.800491312380402</c:v>
                      </c:pt>
                      <c:pt idx="152">
                        <c:v>-13.800491312380402</c:v>
                      </c:pt>
                      <c:pt idx="153">
                        <c:v>-13.800491312380402</c:v>
                      </c:pt>
                      <c:pt idx="154">
                        <c:v>-13.800491312380402</c:v>
                      </c:pt>
                      <c:pt idx="155">
                        <c:v>-13.800491312380402</c:v>
                      </c:pt>
                      <c:pt idx="156">
                        <c:v>-13.800491312380402</c:v>
                      </c:pt>
                      <c:pt idx="157">
                        <c:v>-13.800491312380402</c:v>
                      </c:pt>
                      <c:pt idx="158">
                        <c:v>0.61495779252230665</c:v>
                      </c:pt>
                      <c:pt idx="159">
                        <c:v>0.61495779252230665</c:v>
                      </c:pt>
                      <c:pt idx="160">
                        <c:v>0.61495779252230665</c:v>
                      </c:pt>
                      <c:pt idx="161">
                        <c:v>0.61495779252230665</c:v>
                      </c:pt>
                      <c:pt idx="162">
                        <c:v>0.61495779252230665</c:v>
                      </c:pt>
                      <c:pt idx="163">
                        <c:v>0.61495779252230665</c:v>
                      </c:pt>
                      <c:pt idx="164">
                        <c:v>0.61495779252230665</c:v>
                      </c:pt>
                      <c:pt idx="165">
                        <c:v>0.61495779252230665</c:v>
                      </c:pt>
                      <c:pt idx="166">
                        <c:v>0.61495779252230665</c:v>
                      </c:pt>
                      <c:pt idx="167">
                        <c:v>0.61495779252230665</c:v>
                      </c:pt>
                      <c:pt idx="168">
                        <c:v>0.61495779252230665</c:v>
                      </c:pt>
                      <c:pt idx="169">
                        <c:v>0.61495779252230665</c:v>
                      </c:pt>
                      <c:pt idx="170">
                        <c:v>0.61495779252230665</c:v>
                      </c:pt>
                      <c:pt idx="171">
                        <c:v>0.61495779252230665</c:v>
                      </c:pt>
                      <c:pt idx="172">
                        <c:v>0.61495779252230665</c:v>
                      </c:pt>
                      <c:pt idx="173">
                        <c:v>0.61495779252230665</c:v>
                      </c:pt>
                      <c:pt idx="174">
                        <c:v>0.61495779252230665</c:v>
                      </c:pt>
                      <c:pt idx="175">
                        <c:v>0.61495779252230665</c:v>
                      </c:pt>
                      <c:pt idx="176">
                        <c:v>0.61495779252230665</c:v>
                      </c:pt>
                      <c:pt idx="177">
                        <c:v>0.61495779252230665</c:v>
                      </c:pt>
                      <c:pt idx="178">
                        <c:v>0.61495779252230665</c:v>
                      </c:pt>
                      <c:pt idx="179">
                        <c:v>0.61495779252230665</c:v>
                      </c:pt>
                      <c:pt idx="180">
                        <c:v>0.61495779252230665</c:v>
                      </c:pt>
                      <c:pt idx="181">
                        <c:v>0.61495779252230665</c:v>
                      </c:pt>
                      <c:pt idx="182">
                        <c:v>0.61495779252230665</c:v>
                      </c:pt>
                      <c:pt idx="183">
                        <c:v>0.61495779252230665</c:v>
                      </c:pt>
                      <c:pt idx="184">
                        <c:v>0.61495779252230665</c:v>
                      </c:pt>
                      <c:pt idx="185">
                        <c:v>0.61495779252230665</c:v>
                      </c:pt>
                      <c:pt idx="186">
                        <c:v>0.61495779252230665</c:v>
                      </c:pt>
                      <c:pt idx="187">
                        <c:v>0.61495779252230665</c:v>
                      </c:pt>
                      <c:pt idx="188">
                        <c:v>0.61495779252230665</c:v>
                      </c:pt>
                      <c:pt idx="189">
                        <c:v>0.61495779252230665</c:v>
                      </c:pt>
                      <c:pt idx="190">
                        <c:v>0.61495779252230665</c:v>
                      </c:pt>
                      <c:pt idx="191">
                        <c:v>0.61495779252230665</c:v>
                      </c:pt>
                      <c:pt idx="192">
                        <c:v>0.61495779252230665</c:v>
                      </c:pt>
                      <c:pt idx="193">
                        <c:v>0.61495779252230665</c:v>
                      </c:pt>
                      <c:pt idx="194">
                        <c:v>0.61495779252230665</c:v>
                      </c:pt>
                      <c:pt idx="195">
                        <c:v>0.61495779252230665</c:v>
                      </c:pt>
                      <c:pt idx="196">
                        <c:v>0.61495779252230665</c:v>
                      </c:pt>
                      <c:pt idx="197">
                        <c:v>0.61495779252230665</c:v>
                      </c:pt>
                      <c:pt idx="198">
                        <c:v>0.61495779252230665</c:v>
                      </c:pt>
                      <c:pt idx="199">
                        <c:v>0.61495779252230665</c:v>
                      </c:pt>
                      <c:pt idx="200">
                        <c:v>0.61495779252230665</c:v>
                      </c:pt>
                      <c:pt idx="201">
                        <c:v>0.61495779252230665</c:v>
                      </c:pt>
                      <c:pt idx="202">
                        <c:v>0.61495779252230665</c:v>
                      </c:pt>
                      <c:pt idx="203">
                        <c:v>-12.010411954899578</c:v>
                      </c:pt>
                      <c:pt idx="204">
                        <c:v>-12.010411954899578</c:v>
                      </c:pt>
                      <c:pt idx="205">
                        <c:v>-12.010411954899578</c:v>
                      </c:pt>
                      <c:pt idx="206">
                        <c:v>-12.010411954899578</c:v>
                      </c:pt>
                      <c:pt idx="207">
                        <c:v>-12.010411954899578</c:v>
                      </c:pt>
                      <c:pt idx="208">
                        <c:v>-12.010411954899578</c:v>
                      </c:pt>
                      <c:pt idx="209">
                        <c:v>-12.010411954899578</c:v>
                      </c:pt>
                      <c:pt idx="210">
                        <c:v>-12.010411954899578</c:v>
                      </c:pt>
                      <c:pt idx="211">
                        <c:v>-12.010411954899578</c:v>
                      </c:pt>
                      <c:pt idx="212">
                        <c:v>-12.010411954899578</c:v>
                      </c:pt>
                      <c:pt idx="213">
                        <c:v>-12.010411954899578</c:v>
                      </c:pt>
                      <c:pt idx="214">
                        <c:v>-12.010411954899578</c:v>
                      </c:pt>
                      <c:pt idx="215">
                        <c:v>-12.010411954899578</c:v>
                      </c:pt>
                      <c:pt idx="216">
                        <c:v>-12.010411954899578</c:v>
                      </c:pt>
                      <c:pt idx="217">
                        <c:v>-12.010411954899578</c:v>
                      </c:pt>
                      <c:pt idx="218">
                        <c:v>-12.010411954899578</c:v>
                      </c:pt>
                      <c:pt idx="219">
                        <c:v>-12.010411954899578</c:v>
                      </c:pt>
                      <c:pt idx="220">
                        <c:v>-12.010411954899578</c:v>
                      </c:pt>
                      <c:pt idx="221">
                        <c:v>-12.010411954899578</c:v>
                      </c:pt>
                      <c:pt idx="222">
                        <c:v>-12.010411954899578</c:v>
                      </c:pt>
                      <c:pt idx="223">
                        <c:v>-12.010411954899578</c:v>
                      </c:pt>
                      <c:pt idx="224">
                        <c:v>-12.010411954899578</c:v>
                      </c:pt>
                      <c:pt idx="225">
                        <c:v>-12.010411954899578</c:v>
                      </c:pt>
                      <c:pt idx="226">
                        <c:v>-12.010411954899578</c:v>
                      </c:pt>
                      <c:pt idx="227">
                        <c:v>-12.010411954899578</c:v>
                      </c:pt>
                      <c:pt idx="228">
                        <c:v>-12.010411954899578</c:v>
                      </c:pt>
                      <c:pt idx="229">
                        <c:v>-12.010411954899578</c:v>
                      </c:pt>
                      <c:pt idx="230">
                        <c:v>-12.010411954899578</c:v>
                      </c:pt>
                      <c:pt idx="231">
                        <c:v>-12.010411954899578</c:v>
                      </c:pt>
                      <c:pt idx="232">
                        <c:v>-12.010411954899578</c:v>
                      </c:pt>
                      <c:pt idx="233">
                        <c:v>-12.010411954899578</c:v>
                      </c:pt>
                      <c:pt idx="234">
                        <c:v>-12.010411954899578</c:v>
                      </c:pt>
                      <c:pt idx="235">
                        <c:v>-12.010411954899578</c:v>
                      </c:pt>
                      <c:pt idx="236">
                        <c:v>-12.010411954899578</c:v>
                      </c:pt>
                      <c:pt idx="237">
                        <c:v>-12.010411954899578</c:v>
                      </c:pt>
                      <c:pt idx="238">
                        <c:v>-12.010411954899578</c:v>
                      </c:pt>
                      <c:pt idx="239">
                        <c:v>-12.010411954899578</c:v>
                      </c:pt>
                      <c:pt idx="240">
                        <c:v>-12.010411954899578</c:v>
                      </c:pt>
                      <c:pt idx="241">
                        <c:v>-12.010411954899578</c:v>
                      </c:pt>
                      <c:pt idx="242">
                        <c:v>-12.010411954899578</c:v>
                      </c:pt>
                      <c:pt idx="243">
                        <c:v>-12.010411954899578</c:v>
                      </c:pt>
                      <c:pt idx="244">
                        <c:v>-12.010411954899578</c:v>
                      </c:pt>
                      <c:pt idx="245">
                        <c:v>-12.010411954899578</c:v>
                      </c:pt>
                      <c:pt idx="246">
                        <c:v>-12.010411954899578</c:v>
                      </c:pt>
                      <c:pt idx="247">
                        <c:v>-12.010411954899578</c:v>
                      </c:pt>
                      <c:pt idx="248">
                        <c:v>-23.899697255164636</c:v>
                      </c:pt>
                      <c:pt idx="249">
                        <c:v>-23.899697255164636</c:v>
                      </c:pt>
                      <c:pt idx="250">
                        <c:v>-23.899697255164636</c:v>
                      </c:pt>
                      <c:pt idx="251">
                        <c:v>-23.899697255164636</c:v>
                      </c:pt>
                      <c:pt idx="252">
                        <c:v>-23.899697255164636</c:v>
                      </c:pt>
                      <c:pt idx="253">
                        <c:v>-23.899697255164636</c:v>
                      </c:pt>
                      <c:pt idx="254">
                        <c:v>-23.899697255164636</c:v>
                      </c:pt>
                      <c:pt idx="255">
                        <c:v>-23.899697255164636</c:v>
                      </c:pt>
                      <c:pt idx="256">
                        <c:v>-23.899697255164636</c:v>
                      </c:pt>
                      <c:pt idx="257">
                        <c:v>-23.899697255164636</c:v>
                      </c:pt>
                      <c:pt idx="258">
                        <c:v>-23.899697255164636</c:v>
                      </c:pt>
                      <c:pt idx="259">
                        <c:v>-23.899697255164636</c:v>
                      </c:pt>
                      <c:pt idx="260">
                        <c:v>-23.899697255164636</c:v>
                      </c:pt>
                      <c:pt idx="261">
                        <c:v>-23.899697255164636</c:v>
                      </c:pt>
                      <c:pt idx="262">
                        <c:v>-23.899697255164636</c:v>
                      </c:pt>
                      <c:pt idx="263">
                        <c:v>-23.899697255164636</c:v>
                      </c:pt>
                      <c:pt idx="264">
                        <c:v>-23.899697255164636</c:v>
                      </c:pt>
                      <c:pt idx="265">
                        <c:v>-23.899697255164636</c:v>
                      </c:pt>
                      <c:pt idx="266">
                        <c:v>-23.899697255164636</c:v>
                      </c:pt>
                      <c:pt idx="267">
                        <c:v>-23.899697255164636</c:v>
                      </c:pt>
                      <c:pt idx="268">
                        <c:v>-23.899697255164636</c:v>
                      </c:pt>
                      <c:pt idx="269">
                        <c:v>-23.899697255164636</c:v>
                      </c:pt>
                      <c:pt idx="270">
                        <c:v>-23.899697255164636</c:v>
                      </c:pt>
                      <c:pt idx="271">
                        <c:v>-23.899697255164636</c:v>
                      </c:pt>
                      <c:pt idx="272">
                        <c:v>-23.899697255164636</c:v>
                      </c:pt>
                      <c:pt idx="273">
                        <c:v>-23.899697255164636</c:v>
                      </c:pt>
                      <c:pt idx="274">
                        <c:v>-23.899697255164636</c:v>
                      </c:pt>
                      <c:pt idx="275">
                        <c:v>-23.899697255164636</c:v>
                      </c:pt>
                      <c:pt idx="276">
                        <c:v>-23.899697255164636</c:v>
                      </c:pt>
                      <c:pt idx="277">
                        <c:v>-23.899697255164636</c:v>
                      </c:pt>
                      <c:pt idx="278">
                        <c:v>-23.899697255164636</c:v>
                      </c:pt>
                      <c:pt idx="279">
                        <c:v>-23.899697255164636</c:v>
                      </c:pt>
                      <c:pt idx="280">
                        <c:v>-23.899697255164636</c:v>
                      </c:pt>
                      <c:pt idx="281">
                        <c:v>-23.899697255164636</c:v>
                      </c:pt>
                      <c:pt idx="282">
                        <c:v>-23.899697255164636</c:v>
                      </c:pt>
                      <c:pt idx="283">
                        <c:v>-23.899697255164636</c:v>
                      </c:pt>
                      <c:pt idx="284">
                        <c:v>-23.899697255164636</c:v>
                      </c:pt>
                      <c:pt idx="285">
                        <c:v>-23.899697255164636</c:v>
                      </c:pt>
                      <c:pt idx="286">
                        <c:v>-23.899697255164636</c:v>
                      </c:pt>
                      <c:pt idx="287">
                        <c:v>-23.899697255164636</c:v>
                      </c:pt>
                      <c:pt idx="288">
                        <c:v>-23.899697255164636</c:v>
                      </c:pt>
                      <c:pt idx="289">
                        <c:v>-23.899697255164636</c:v>
                      </c:pt>
                      <c:pt idx="290">
                        <c:v>-23.899697255164636</c:v>
                      </c:pt>
                      <c:pt idx="291">
                        <c:v>-23.899697255164636</c:v>
                      </c:pt>
                      <c:pt idx="292">
                        <c:v>-23.899697255164636</c:v>
                      </c:pt>
                      <c:pt idx="293">
                        <c:v>-11.94801034927225</c:v>
                      </c:pt>
                      <c:pt idx="294">
                        <c:v>-11.94801034927225</c:v>
                      </c:pt>
                      <c:pt idx="295">
                        <c:v>-11.94801034927225</c:v>
                      </c:pt>
                      <c:pt idx="296">
                        <c:v>-11.94801034927225</c:v>
                      </c:pt>
                      <c:pt idx="297">
                        <c:v>-11.94801034927225</c:v>
                      </c:pt>
                      <c:pt idx="298">
                        <c:v>-11.94801034927225</c:v>
                      </c:pt>
                      <c:pt idx="299">
                        <c:v>-11.94801034927225</c:v>
                      </c:pt>
                      <c:pt idx="300">
                        <c:v>-11.94801034927225</c:v>
                      </c:pt>
                      <c:pt idx="301">
                        <c:v>-11.94801034927225</c:v>
                      </c:pt>
                      <c:pt idx="302">
                        <c:v>-11.94801034927225</c:v>
                      </c:pt>
                      <c:pt idx="303">
                        <c:v>-11.94801034927225</c:v>
                      </c:pt>
                      <c:pt idx="304">
                        <c:v>-11.94801034927225</c:v>
                      </c:pt>
                      <c:pt idx="305">
                        <c:v>-11.94801034927225</c:v>
                      </c:pt>
                      <c:pt idx="306">
                        <c:v>-11.94801034927225</c:v>
                      </c:pt>
                      <c:pt idx="307">
                        <c:v>-11.94801034927225</c:v>
                      </c:pt>
                      <c:pt idx="308">
                        <c:v>-11.94801034927225</c:v>
                      </c:pt>
                      <c:pt idx="309">
                        <c:v>-11.94801034927225</c:v>
                      </c:pt>
                      <c:pt idx="310">
                        <c:v>-11.94801034927225</c:v>
                      </c:pt>
                      <c:pt idx="311">
                        <c:v>-11.94801034927225</c:v>
                      </c:pt>
                      <c:pt idx="312">
                        <c:v>-11.94801034927225</c:v>
                      </c:pt>
                      <c:pt idx="313">
                        <c:v>-11.94801034927225</c:v>
                      </c:pt>
                      <c:pt idx="314">
                        <c:v>-11.94801034927225</c:v>
                      </c:pt>
                      <c:pt idx="315">
                        <c:v>-11.94801034927225</c:v>
                      </c:pt>
                      <c:pt idx="316">
                        <c:v>-11.94801034927225</c:v>
                      </c:pt>
                      <c:pt idx="317">
                        <c:v>-11.94801034927225</c:v>
                      </c:pt>
                      <c:pt idx="318">
                        <c:v>-11.94801034927225</c:v>
                      </c:pt>
                      <c:pt idx="319">
                        <c:v>-11.94801034927225</c:v>
                      </c:pt>
                      <c:pt idx="320">
                        <c:v>-11.94801034927225</c:v>
                      </c:pt>
                      <c:pt idx="321">
                        <c:v>-11.94801034927225</c:v>
                      </c:pt>
                      <c:pt idx="322">
                        <c:v>-11.94801034927225</c:v>
                      </c:pt>
                      <c:pt idx="323">
                        <c:v>-11.94801034927225</c:v>
                      </c:pt>
                      <c:pt idx="324">
                        <c:v>-11.94801034927225</c:v>
                      </c:pt>
                      <c:pt idx="325">
                        <c:v>-11.94801034927225</c:v>
                      </c:pt>
                      <c:pt idx="326">
                        <c:v>-11.94801034927225</c:v>
                      </c:pt>
                      <c:pt idx="327">
                        <c:v>-11.94801034927225</c:v>
                      </c:pt>
                      <c:pt idx="328">
                        <c:v>-11.94801034927225</c:v>
                      </c:pt>
                      <c:pt idx="329">
                        <c:v>-11.94801034927225</c:v>
                      </c:pt>
                      <c:pt idx="330">
                        <c:v>-11.94801034927225</c:v>
                      </c:pt>
                      <c:pt idx="331">
                        <c:v>-11.94801034927225</c:v>
                      </c:pt>
                      <c:pt idx="332">
                        <c:v>-11.94801034927225</c:v>
                      </c:pt>
                      <c:pt idx="333">
                        <c:v>-11.94801034927225</c:v>
                      </c:pt>
                      <c:pt idx="334">
                        <c:v>-11.94801034927225</c:v>
                      </c:pt>
                      <c:pt idx="335">
                        <c:v>-11.94801034927225</c:v>
                      </c:pt>
                      <c:pt idx="336">
                        <c:v>-11.94801034927225</c:v>
                      </c:pt>
                      <c:pt idx="337">
                        <c:v>-11.94801034927225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B53B-406D-A454-E01586C9AFAF}"/>
                  </c:ext>
                </c:extLst>
              </c15:ser>
            </c15:filteredLineSeries>
          </c:ext>
        </c:extLst>
      </c:lineChart>
      <c:catAx>
        <c:axId val="552975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75400"/>
        <c:crosses val="autoZero"/>
        <c:auto val="1"/>
        <c:lblAlgn val="ctr"/>
        <c:lblOffset val="100"/>
        <c:noMultiLvlLbl val="0"/>
      </c:catAx>
      <c:valAx>
        <c:axId val="55297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7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1165805.4939485607</c:v>
                </c:pt>
                <c:pt idx="1">
                  <c:v>1165805.4939485607</c:v>
                </c:pt>
                <c:pt idx="2">
                  <c:v>1165805.4939485607</c:v>
                </c:pt>
                <c:pt idx="3">
                  <c:v>1165805.4939485607</c:v>
                </c:pt>
                <c:pt idx="4">
                  <c:v>1165805.4939485607</c:v>
                </c:pt>
                <c:pt idx="5">
                  <c:v>1165805.4939485607</c:v>
                </c:pt>
                <c:pt idx="6">
                  <c:v>1165805.4939485607</c:v>
                </c:pt>
                <c:pt idx="7">
                  <c:v>1165805.4939485607</c:v>
                </c:pt>
                <c:pt idx="8">
                  <c:v>1165805.4939485607</c:v>
                </c:pt>
                <c:pt idx="9">
                  <c:v>1165805.4939485607</c:v>
                </c:pt>
                <c:pt idx="10">
                  <c:v>1165805.4939485607</c:v>
                </c:pt>
                <c:pt idx="11">
                  <c:v>1165805.4939485607</c:v>
                </c:pt>
                <c:pt idx="12">
                  <c:v>1165805.4939485607</c:v>
                </c:pt>
                <c:pt idx="13">
                  <c:v>1165805.4939485607</c:v>
                </c:pt>
                <c:pt idx="14">
                  <c:v>1165805.4939485607</c:v>
                </c:pt>
                <c:pt idx="15">
                  <c:v>1165805.4939485607</c:v>
                </c:pt>
                <c:pt idx="16">
                  <c:v>1165805.4939485607</c:v>
                </c:pt>
                <c:pt idx="17">
                  <c:v>1165805.4939485607</c:v>
                </c:pt>
                <c:pt idx="18">
                  <c:v>1165805.4939485607</c:v>
                </c:pt>
                <c:pt idx="19">
                  <c:v>1165805.4939485607</c:v>
                </c:pt>
                <c:pt idx="20">
                  <c:v>1165805.4939485607</c:v>
                </c:pt>
                <c:pt idx="21">
                  <c:v>1165805.4939485607</c:v>
                </c:pt>
                <c:pt idx="22">
                  <c:v>1165805.4939485607</c:v>
                </c:pt>
                <c:pt idx="23">
                  <c:v>1324557.3150147339</c:v>
                </c:pt>
                <c:pt idx="24">
                  <c:v>1324557.3150147339</c:v>
                </c:pt>
                <c:pt idx="25">
                  <c:v>1324557.3150147339</c:v>
                </c:pt>
                <c:pt idx="26">
                  <c:v>1324557.3150147339</c:v>
                </c:pt>
                <c:pt idx="27">
                  <c:v>1324557.3150147339</c:v>
                </c:pt>
                <c:pt idx="28">
                  <c:v>1324557.3150147339</c:v>
                </c:pt>
                <c:pt idx="29">
                  <c:v>1324557.3150147339</c:v>
                </c:pt>
                <c:pt idx="30">
                  <c:v>1324557.3150147339</c:v>
                </c:pt>
                <c:pt idx="31">
                  <c:v>1324557.3150147339</c:v>
                </c:pt>
                <c:pt idx="32">
                  <c:v>1324557.3150147339</c:v>
                </c:pt>
                <c:pt idx="33">
                  <c:v>1324557.3150147339</c:v>
                </c:pt>
                <c:pt idx="34">
                  <c:v>1324557.3150147339</c:v>
                </c:pt>
                <c:pt idx="35">
                  <c:v>1324557.3150147339</c:v>
                </c:pt>
                <c:pt idx="36">
                  <c:v>1324557.3150147339</c:v>
                </c:pt>
                <c:pt idx="37">
                  <c:v>1324557.3150147339</c:v>
                </c:pt>
                <c:pt idx="38">
                  <c:v>1324557.3150147339</c:v>
                </c:pt>
                <c:pt idx="39">
                  <c:v>1324557.3150147339</c:v>
                </c:pt>
                <c:pt idx="40">
                  <c:v>1324557.3150147339</c:v>
                </c:pt>
                <c:pt idx="41">
                  <c:v>1324557.3150147339</c:v>
                </c:pt>
                <c:pt idx="42">
                  <c:v>1324557.3150147339</c:v>
                </c:pt>
                <c:pt idx="43">
                  <c:v>1324557.3150147339</c:v>
                </c:pt>
                <c:pt idx="44">
                  <c:v>1324557.3150147339</c:v>
                </c:pt>
                <c:pt idx="45">
                  <c:v>1324557.3150147339</c:v>
                </c:pt>
                <c:pt idx="46">
                  <c:v>1324557.3150147339</c:v>
                </c:pt>
                <c:pt idx="47">
                  <c:v>1324557.3150147339</c:v>
                </c:pt>
                <c:pt idx="48">
                  <c:v>1324557.3150147339</c:v>
                </c:pt>
                <c:pt idx="49">
                  <c:v>1324557.3150147339</c:v>
                </c:pt>
                <c:pt idx="50">
                  <c:v>1324557.3150147339</c:v>
                </c:pt>
                <c:pt idx="51">
                  <c:v>1324557.3150147339</c:v>
                </c:pt>
                <c:pt idx="52">
                  <c:v>1324557.3150147339</c:v>
                </c:pt>
                <c:pt idx="53">
                  <c:v>1324557.3150147339</c:v>
                </c:pt>
                <c:pt idx="54">
                  <c:v>1324557.3150147339</c:v>
                </c:pt>
                <c:pt idx="55">
                  <c:v>1324557.3150147339</c:v>
                </c:pt>
                <c:pt idx="56">
                  <c:v>1324557.3150147339</c:v>
                </c:pt>
                <c:pt idx="57">
                  <c:v>1324557.3150147339</c:v>
                </c:pt>
                <c:pt idx="58">
                  <c:v>1324557.3150147339</c:v>
                </c:pt>
                <c:pt idx="59">
                  <c:v>1324557.3150147339</c:v>
                </c:pt>
                <c:pt idx="60">
                  <c:v>1324557.3150147339</c:v>
                </c:pt>
                <c:pt idx="61">
                  <c:v>1324557.3150147339</c:v>
                </c:pt>
                <c:pt idx="62">
                  <c:v>1324557.3150147339</c:v>
                </c:pt>
                <c:pt idx="63">
                  <c:v>1324557.3150147339</c:v>
                </c:pt>
                <c:pt idx="64">
                  <c:v>1324557.3150147339</c:v>
                </c:pt>
                <c:pt idx="65">
                  <c:v>1324557.3150147339</c:v>
                </c:pt>
                <c:pt idx="66">
                  <c:v>1324557.3150147339</c:v>
                </c:pt>
                <c:pt idx="67">
                  <c:v>1324557.3150147339</c:v>
                </c:pt>
                <c:pt idx="68">
                  <c:v>1446694.0862666927</c:v>
                </c:pt>
                <c:pt idx="69">
                  <c:v>1446694.0862666927</c:v>
                </c:pt>
                <c:pt idx="70">
                  <c:v>1446694.0862666927</c:v>
                </c:pt>
                <c:pt idx="71">
                  <c:v>1446694.0862666927</c:v>
                </c:pt>
                <c:pt idx="72">
                  <c:v>1446694.0862666927</c:v>
                </c:pt>
                <c:pt idx="73">
                  <c:v>1446694.0862666927</c:v>
                </c:pt>
                <c:pt idx="74">
                  <c:v>1446694.0862666927</c:v>
                </c:pt>
                <c:pt idx="75">
                  <c:v>1446694.0862666927</c:v>
                </c:pt>
                <c:pt idx="76">
                  <c:v>1446694.0862666927</c:v>
                </c:pt>
                <c:pt idx="77">
                  <c:v>1446694.0862666927</c:v>
                </c:pt>
                <c:pt idx="78">
                  <c:v>1446694.0862666927</c:v>
                </c:pt>
                <c:pt idx="79">
                  <c:v>1446694.0862666927</c:v>
                </c:pt>
                <c:pt idx="80">
                  <c:v>1446694.0862666927</c:v>
                </c:pt>
                <c:pt idx="81">
                  <c:v>1446694.0862666927</c:v>
                </c:pt>
                <c:pt idx="82">
                  <c:v>1446694.0862666927</c:v>
                </c:pt>
                <c:pt idx="83">
                  <c:v>1446694.0862666927</c:v>
                </c:pt>
                <c:pt idx="84">
                  <c:v>1446694.0862666927</c:v>
                </c:pt>
                <c:pt idx="85">
                  <c:v>1446694.0862666927</c:v>
                </c:pt>
                <c:pt idx="86">
                  <c:v>1446694.0862666927</c:v>
                </c:pt>
                <c:pt idx="87">
                  <c:v>1446694.0862666927</c:v>
                </c:pt>
                <c:pt idx="88">
                  <c:v>1446694.0862666927</c:v>
                </c:pt>
                <c:pt idx="89">
                  <c:v>1446694.0862666927</c:v>
                </c:pt>
                <c:pt idx="90">
                  <c:v>1446694.0862666927</c:v>
                </c:pt>
                <c:pt idx="91">
                  <c:v>1446694.0862666927</c:v>
                </c:pt>
                <c:pt idx="92">
                  <c:v>1446694.0862666927</c:v>
                </c:pt>
                <c:pt idx="93">
                  <c:v>1446694.0862666927</c:v>
                </c:pt>
                <c:pt idx="94">
                  <c:v>1446694.0862666927</c:v>
                </c:pt>
                <c:pt idx="95">
                  <c:v>1446694.0862666927</c:v>
                </c:pt>
                <c:pt idx="96">
                  <c:v>1446694.0862666927</c:v>
                </c:pt>
                <c:pt idx="97">
                  <c:v>1446694.0862666927</c:v>
                </c:pt>
                <c:pt idx="98">
                  <c:v>1446694.0862666927</c:v>
                </c:pt>
                <c:pt idx="99">
                  <c:v>1446694.0862666927</c:v>
                </c:pt>
                <c:pt idx="100">
                  <c:v>1446694.0862666927</c:v>
                </c:pt>
                <c:pt idx="101">
                  <c:v>1446694.0862666927</c:v>
                </c:pt>
                <c:pt idx="102">
                  <c:v>1446694.0862666927</c:v>
                </c:pt>
                <c:pt idx="103">
                  <c:v>1446694.0862666927</c:v>
                </c:pt>
                <c:pt idx="104">
                  <c:v>1446694.0862666927</c:v>
                </c:pt>
                <c:pt idx="105">
                  <c:v>1446694.0862666927</c:v>
                </c:pt>
                <c:pt idx="106">
                  <c:v>1446694.0862666927</c:v>
                </c:pt>
                <c:pt idx="107">
                  <c:v>1446694.0862666927</c:v>
                </c:pt>
                <c:pt idx="108">
                  <c:v>1446694.0862666927</c:v>
                </c:pt>
                <c:pt idx="109">
                  <c:v>1446694.0862666927</c:v>
                </c:pt>
                <c:pt idx="110">
                  <c:v>1446694.0862666927</c:v>
                </c:pt>
                <c:pt idx="111">
                  <c:v>1446694.0862666927</c:v>
                </c:pt>
                <c:pt idx="112">
                  <c:v>1446694.0862666927</c:v>
                </c:pt>
                <c:pt idx="113">
                  <c:v>1326897.8821416509</c:v>
                </c:pt>
                <c:pt idx="114">
                  <c:v>1326897.8821416509</c:v>
                </c:pt>
                <c:pt idx="115">
                  <c:v>1326897.8821416509</c:v>
                </c:pt>
                <c:pt idx="116">
                  <c:v>1326897.8821416509</c:v>
                </c:pt>
                <c:pt idx="117">
                  <c:v>1326897.8821416509</c:v>
                </c:pt>
                <c:pt idx="118">
                  <c:v>1326897.8821416509</c:v>
                </c:pt>
                <c:pt idx="119">
                  <c:v>1326897.8821416509</c:v>
                </c:pt>
                <c:pt idx="120">
                  <c:v>1326897.8821416509</c:v>
                </c:pt>
                <c:pt idx="121">
                  <c:v>1326897.8821416509</c:v>
                </c:pt>
                <c:pt idx="122">
                  <c:v>1326897.8821416509</c:v>
                </c:pt>
                <c:pt idx="123">
                  <c:v>1326897.8821416509</c:v>
                </c:pt>
                <c:pt idx="124">
                  <c:v>1326897.8821416509</c:v>
                </c:pt>
                <c:pt idx="125">
                  <c:v>1326897.8821416509</c:v>
                </c:pt>
                <c:pt idx="126">
                  <c:v>1326897.8821416509</c:v>
                </c:pt>
                <c:pt idx="127">
                  <c:v>1326897.8821416509</c:v>
                </c:pt>
                <c:pt idx="128">
                  <c:v>1326897.8821416509</c:v>
                </c:pt>
                <c:pt idx="129">
                  <c:v>1326897.8821416509</c:v>
                </c:pt>
                <c:pt idx="130">
                  <c:v>1326897.8821416509</c:v>
                </c:pt>
                <c:pt idx="131">
                  <c:v>1326897.8821416509</c:v>
                </c:pt>
                <c:pt idx="132">
                  <c:v>1326897.8821416509</c:v>
                </c:pt>
                <c:pt idx="133">
                  <c:v>1326897.8821416509</c:v>
                </c:pt>
                <c:pt idx="134">
                  <c:v>1326897.8821416509</c:v>
                </c:pt>
                <c:pt idx="135">
                  <c:v>1326897.8821416509</c:v>
                </c:pt>
                <c:pt idx="136">
                  <c:v>1326897.8821416509</c:v>
                </c:pt>
                <c:pt idx="137">
                  <c:v>1326897.8821416509</c:v>
                </c:pt>
                <c:pt idx="138">
                  <c:v>1326897.8821416509</c:v>
                </c:pt>
                <c:pt idx="139">
                  <c:v>1326897.8821416509</c:v>
                </c:pt>
                <c:pt idx="140">
                  <c:v>1326897.8821416509</c:v>
                </c:pt>
                <c:pt idx="141">
                  <c:v>1326897.8821416509</c:v>
                </c:pt>
                <c:pt idx="142">
                  <c:v>1326897.8821416509</c:v>
                </c:pt>
                <c:pt idx="143">
                  <c:v>1326897.8821416509</c:v>
                </c:pt>
                <c:pt idx="144">
                  <c:v>1326897.8821416509</c:v>
                </c:pt>
                <c:pt idx="145">
                  <c:v>1326897.8821416509</c:v>
                </c:pt>
                <c:pt idx="146">
                  <c:v>1326897.8821416509</c:v>
                </c:pt>
                <c:pt idx="147">
                  <c:v>1326897.8821416509</c:v>
                </c:pt>
                <c:pt idx="148">
                  <c:v>1326897.8821416509</c:v>
                </c:pt>
                <c:pt idx="149">
                  <c:v>1326897.8821416509</c:v>
                </c:pt>
                <c:pt idx="150">
                  <c:v>1326897.8821416509</c:v>
                </c:pt>
                <c:pt idx="151">
                  <c:v>1326897.8821416509</c:v>
                </c:pt>
                <c:pt idx="152">
                  <c:v>1326897.8821416509</c:v>
                </c:pt>
                <c:pt idx="153">
                  <c:v>1326897.8821416509</c:v>
                </c:pt>
                <c:pt idx="154">
                  <c:v>1326897.8821416509</c:v>
                </c:pt>
                <c:pt idx="155">
                  <c:v>1326897.8821416509</c:v>
                </c:pt>
                <c:pt idx="156">
                  <c:v>1326897.8821416509</c:v>
                </c:pt>
                <c:pt idx="157">
                  <c:v>1326897.8821416509</c:v>
                </c:pt>
                <c:pt idx="158">
                  <c:v>1158627.1249185756</c:v>
                </c:pt>
                <c:pt idx="159">
                  <c:v>1158627.1249185756</c:v>
                </c:pt>
                <c:pt idx="160">
                  <c:v>1158627.1249185756</c:v>
                </c:pt>
                <c:pt idx="161">
                  <c:v>1158627.1249185756</c:v>
                </c:pt>
                <c:pt idx="162">
                  <c:v>1158627.1249185756</c:v>
                </c:pt>
                <c:pt idx="163">
                  <c:v>1158627.1249185756</c:v>
                </c:pt>
                <c:pt idx="164">
                  <c:v>1158627.1249185756</c:v>
                </c:pt>
                <c:pt idx="165">
                  <c:v>1158627.1249185756</c:v>
                </c:pt>
                <c:pt idx="166">
                  <c:v>1158627.1249185756</c:v>
                </c:pt>
                <c:pt idx="167">
                  <c:v>1158627.1249185756</c:v>
                </c:pt>
                <c:pt idx="168">
                  <c:v>1158627.1249185756</c:v>
                </c:pt>
                <c:pt idx="169">
                  <c:v>1158627.1249185756</c:v>
                </c:pt>
                <c:pt idx="170">
                  <c:v>1158627.1249185756</c:v>
                </c:pt>
                <c:pt idx="171">
                  <c:v>1158627.1249185756</c:v>
                </c:pt>
                <c:pt idx="172">
                  <c:v>1158627.1249185756</c:v>
                </c:pt>
                <c:pt idx="173">
                  <c:v>1158627.1249185756</c:v>
                </c:pt>
                <c:pt idx="174">
                  <c:v>1158627.1249185756</c:v>
                </c:pt>
                <c:pt idx="175">
                  <c:v>1158627.1249185756</c:v>
                </c:pt>
                <c:pt idx="176">
                  <c:v>1158627.1249185756</c:v>
                </c:pt>
                <c:pt idx="177">
                  <c:v>1158627.1249185756</c:v>
                </c:pt>
                <c:pt idx="178">
                  <c:v>1158627.1249185756</c:v>
                </c:pt>
                <c:pt idx="179">
                  <c:v>1158627.1249185756</c:v>
                </c:pt>
                <c:pt idx="180">
                  <c:v>1158627.1249185756</c:v>
                </c:pt>
                <c:pt idx="181">
                  <c:v>1158627.1249185756</c:v>
                </c:pt>
                <c:pt idx="182">
                  <c:v>1158627.1249185756</c:v>
                </c:pt>
                <c:pt idx="183">
                  <c:v>1158627.1249185756</c:v>
                </c:pt>
                <c:pt idx="184">
                  <c:v>1158627.1249185756</c:v>
                </c:pt>
                <c:pt idx="185">
                  <c:v>1158627.1249185756</c:v>
                </c:pt>
                <c:pt idx="186">
                  <c:v>1158627.1249185756</c:v>
                </c:pt>
                <c:pt idx="187">
                  <c:v>1158627.1249185756</c:v>
                </c:pt>
                <c:pt idx="188">
                  <c:v>1158627.1249185756</c:v>
                </c:pt>
                <c:pt idx="189">
                  <c:v>1158627.1249185756</c:v>
                </c:pt>
                <c:pt idx="190">
                  <c:v>1158627.1249185756</c:v>
                </c:pt>
                <c:pt idx="191">
                  <c:v>1158627.1249185756</c:v>
                </c:pt>
                <c:pt idx="192">
                  <c:v>1158627.1249185756</c:v>
                </c:pt>
                <c:pt idx="193">
                  <c:v>1158627.1249185756</c:v>
                </c:pt>
                <c:pt idx="194">
                  <c:v>1158627.1249185756</c:v>
                </c:pt>
                <c:pt idx="195">
                  <c:v>1158627.1249185756</c:v>
                </c:pt>
                <c:pt idx="196">
                  <c:v>1158627.1249185756</c:v>
                </c:pt>
                <c:pt idx="197">
                  <c:v>1158627.1249185756</c:v>
                </c:pt>
                <c:pt idx="198">
                  <c:v>1158627.1249185756</c:v>
                </c:pt>
                <c:pt idx="199">
                  <c:v>1158627.1249185756</c:v>
                </c:pt>
                <c:pt idx="200">
                  <c:v>1158627.1249185756</c:v>
                </c:pt>
                <c:pt idx="201">
                  <c:v>1158627.1249185756</c:v>
                </c:pt>
                <c:pt idx="202">
                  <c:v>1158627.1249185756</c:v>
                </c:pt>
                <c:pt idx="203">
                  <c:v>1306002.3826826541</c:v>
                </c:pt>
                <c:pt idx="204">
                  <c:v>1306002.3826826541</c:v>
                </c:pt>
                <c:pt idx="205">
                  <c:v>1306002.3826826541</c:v>
                </c:pt>
                <c:pt idx="206">
                  <c:v>1306002.3826826541</c:v>
                </c:pt>
                <c:pt idx="207">
                  <c:v>1306002.3826826541</c:v>
                </c:pt>
                <c:pt idx="208">
                  <c:v>1306002.3826826541</c:v>
                </c:pt>
                <c:pt idx="209">
                  <c:v>1306002.3826826541</c:v>
                </c:pt>
                <c:pt idx="210">
                  <c:v>1306002.3826826541</c:v>
                </c:pt>
                <c:pt idx="211">
                  <c:v>1306002.3826826541</c:v>
                </c:pt>
                <c:pt idx="212">
                  <c:v>1306002.3826826541</c:v>
                </c:pt>
                <c:pt idx="213">
                  <c:v>1306002.3826826541</c:v>
                </c:pt>
                <c:pt idx="214">
                  <c:v>1306002.3826826541</c:v>
                </c:pt>
                <c:pt idx="215">
                  <c:v>1306002.3826826541</c:v>
                </c:pt>
                <c:pt idx="216">
                  <c:v>1306002.3826826541</c:v>
                </c:pt>
                <c:pt idx="217">
                  <c:v>1306002.3826826541</c:v>
                </c:pt>
                <c:pt idx="218">
                  <c:v>1306002.3826826541</c:v>
                </c:pt>
                <c:pt idx="219">
                  <c:v>1306002.3826826541</c:v>
                </c:pt>
                <c:pt idx="220">
                  <c:v>1306002.3826826541</c:v>
                </c:pt>
                <c:pt idx="221">
                  <c:v>1306002.3826826541</c:v>
                </c:pt>
                <c:pt idx="222">
                  <c:v>1306002.3826826541</c:v>
                </c:pt>
                <c:pt idx="223">
                  <c:v>1306002.3826826541</c:v>
                </c:pt>
                <c:pt idx="224">
                  <c:v>1306002.3826826541</c:v>
                </c:pt>
                <c:pt idx="225">
                  <c:v>1306002.3826826541</c:v>
                </c:pt>
                <c:pt idx="226">
                  <c:v>1306002.3826826541</c:v>
                </c:pt>
                <c:pt idx="227">
                  <c:v>1306002.3826826541</c:v>
                </c:pt>
                <c:pt idx="228">
                  <c:v>1306002.3826826541</c:v>
                </c:pt>
                <c:pt idx="229">
                  <c:v>1306002.3826826541</c:v>
                </c:pt>
                <c:pt idx="230">
                  <c:v>1306002.3826826541</c:v>
                </c:pt>
                <c:pt idx="231">
                  <c:v>1306002.3826826541</c:v>
                </c:pt>
                <c:pt idx="232">
                  <c:v>1306002.3826826541</c:v>
                </c:pt>
                <c:pt idx="233">
                  <c:v>1306002.3826826541</c:v>
                </c:pt>
                <c:pt idx="234">
                  <c:v>1306002.3826826541</c:v>
                </c:pt>
                <c:pt idx="235">
                  <c:v>1306002.3826826541</c:v>
                </c:pt>
                <c:pt idx="236">
                  <c:v>1306002.3826826541</c:v>
                </c:pt>
                <c:pt idx="237">
                  <c:v>1306002.3826826541</c:v>
                </c:pt>
                <c:pt idx="238">
                  <c:v>1306002.3826826541</c:v>
                </c:pt>
                <c:pt idx="239">
                  <c:v>1306002.3826826541</c:v>
                </c:pt>
                <c:pt idx="240">
                  <c:v>1306002.3826826541</c:v>
                </c:pt>
                <c:pt idx="241">
                  <c:v>1306002.3826826541</c:v>
                </c:pt>
                <c:pt idx="242">
                  <c:v>1306002.3826826541</c:v>
                </c:pt>
                <c:pt idx="243">
                  <c:v>1306002.3826826541</c:v>
                </c:pt>
                <c:pt idx="244">
                  <c:v>1306002.3826826541</c:v>
                </c:pt>
                <c:pt idx="245">
                  <c:v>1306002.3826826541</c:v>
                </c:pt>
                <c:pt idx="246">
                  <c:v>1306002.3826826541</c:v>
                </c:pt>
                <c:pt idx="247">
                  <c:v>1306002.3826826541</c:v>
                </c:pt>
                <c:pt idx="248">
                  <c:v>1444785.3665326925</c:v>
                </c:pt>
                <c:pt idx="249">
                  <c:v>1444785.3665326925</c:v>
                </c:pt>
                <c:pt idx="250">
                  <c:v>1444785.3665326925</c:v>
                </c:pt>
                <c:pt idx="251">
                  <c:v>1444785.3665326925</c:v>
                </c:pt>
                <c:pt idx="252">
                  <c:v>1444785.3665326925</c:v>
                </c:pt>
                <c:pt idx="253">
                  <c:v>1444785.3665326925</c:v>
                </c:pt>
                <c:pt idx="254">
                  <c:v>1444785.3665326925</c:v>
                </c:pt>
                <c:pt idx="255">
                  <c:v>1444785.3665326925</c:v>
                </c:pt>
                <c:pt idx="256">
                  <c:v>1444785.3665326925</c:v>
                </c:pt>
                <c:pt idx="257">
                  <c:v>1444785.3665326925</c:v>
                </c:pt>
                <c:pt idx="258">
                  <c:v>1444785.3665326925</c:v>
                </c:pt>
                <c:pt idx="259">
                  <c:v>1444785.3665326925</c:v>
                </c:pt>
                <c:pt idx="260">
                  <c:v>1444785.3665326925</c:v>
                </c:pt>
                <c:pt idx="261">
                  <c:v>1444785.3665326925</c:v>
                </c:pt>
                <c:pt idx="262">
                  <c:v>1444785.3665326925</c:v>
                </c:pt>
                <c:pt idx="263">
                  <c:v>1444785.3665326925</c:v>
                </c:pt>
                <c:pt idx="264">
                  <c:v>1444785.3665326925</c:v>
                </c:pt>
                <c:pt idx="265">
                  <c:v>1444785.3665326925</c:v>
                </c:pt>
                <c:pt idx="266">
                  <c:v>1444785.3665326925</c:v>
                </c:pt>
                <c:pt idx="267">
                  <c:v>1444785.3665326925</c:v>
                </c:pt>
                <c:pt idx="268">
                  <c:v>1444785.3665326925</c:v>
                </c:pt>
                <c:pt idx="269">
                  <c:v>1444785.3665326925</c:v>
                </c:pt>
                <c:pt idx="270">
                  <c:v>1444785.3665326925</c:v>
                </c:pt>
                <c:pt idx="271">
                  <c:v>1444785.3665326925</c:v>
                </c:pt>
                <c:pt idx="272">
                  <c:v>1444785.3665326925</c:v>
                </c:pt>
                <c:pt idx="273">
                  <c:v>1444785.3665326925</c:v>
                </c:pt>
                <c:pt idx="274">
                  <c:v>1444785.3665326925</c:v>
                </c:pt>
                <c:pt idx="275">
                  <c:v>1444785.3665326925</c:v>
                </c:pt>
                <c:pt idx="276">
                  <c:v>1444785.3665326925</c:v>
                </c:pt>
                <c:pt idx="277">
                  <c:v>1444785.3665326925</c:v>
                </c:pt>
                <c:pt idx="278">
                  <c:v>1444785.3665326925</c:v>
                </c:pt>
                <c:pt idx="279">
                  <c:v>1444785.3665326925</c:v>
                </c:pt>
                <c:pt idx="280">
                  <c:v>1444785.3665326925</c:v>
                </c:pt>
                <c:pt idx="281">
                  <c:v>1444785.3665326925</c:v>
                </c:pt>
                <c:pt idx="282">
                  <c:v>1444785.3665326925</c:v>
                </c:pt>
                <c:pt idx="283">
                  <c:v>1444785.3665326925</c:v>
                </c:pt>
                <c:pt idx="284">
                  <c:v>1444785.3665326925</c:v>
                </c:pt>
                <c:pt idx="285">
                  <c:v>1444785.3665326925</c:v>
                </c:pt>
                <c:pt idx="286">
                  <c:v>1444785.3665326925</c:v>
                </c:pt>
                <c:pt idx="287">
                  <c:v>1444785.3665326925</c:v>
                </c:pt>
                <c:pt idx="288">
                  <c:v>1444785.3665326925</c:v>
                </c:pt>
                <c:pt idx="289">
                  <c:v>1444785.3665326925</c:v>
                </c:pt>
                <c:pt idx="290">
                  <c:v>1444785.3665326925</c:v>
                </c:pt>
                <c:pt idx="291">
                  <c:v>1444785.3665326925</c:v>
                </c:pt>
                <c:pt idx="292">
                  <c:v>1444785.3665326925</c:v>
                </c:pt>
                <c:pt idx="293">
                  <c:v>1305273.9721174033</c:v>
                </c:pt>
                <c:pt idx="294">
                  <c:v>1305273.9721174033</c:v>
                </c:pt>
                <c:pt idx="295">
                  <c:v>1305273.9721174033</c:v>
                </c:pt>
                <c:pt idx="296">
                  <c:v>1305273.9721174033</c:v>
                </c:pt>
                <c:pt idx="297">
                  <c:v>1305273.9721174033</c:v>
                </c:pt>
                <c:pt idx="298">
                  <c:v>1305273.9721174033</c:v>
                </c:pt>
                <c:pt idx="299">
                  <c:v>1305273.9721174033</c:v>
                </c:pt>
                <c:pt idx="300">
                  <c:v>1305273.9721174033</c:v>
                </c:pt>
                <c:pt idx="301">
                  <c:v>1305273.9721174033</c:v>
                </c:pt>
                <c:pt idx="302">
                  <c:v>1305273.9721174033</c:v>
                </c:pt>
                <c:pt idx="303">
                  <c:v>1305273.9721174033</c:v>
                </c:pt>
                <c:pt idx="304">
                  <c:v>1305273.9721174033</c:v>
                </c:pt>
                <c:pt idx="305">
                  <c:v>1305273.9721174033</c:v>
                </c:pt>
                <c:pt idx="306">
                  <c:v>1305273.9721174033</c:v>
                </c:pt>
                <c:pt idx="307">
                  <c:v>1305273.9721174033</c:v>
                </c:pt>
                <c:pt idx="308">
                  <c:v>1305273.9721174033</c:v>
                </c:pt>
                <c:pt idx="309">
                  <c:v>1305273.9721174033</c:v>
                </c:pt>
                <c:pt idx="310">
                  <c:v>1305273.9721174033</c:v>
                </c:pt>
                <c:pt idx="311">
                  <c:v>1305273.9721174033</c:v>
                </c:pt>
                <c:pt idx="312">
                  <c:v>1305273.9721174033</c:v>
                </c:pt>
                <c:pt idx="313">
                  <c:v>1305273.9721174033</c:v>
                </c:pt>
                <c:pt idx="314">
                  <c:v>1305273.9721174033</c:v>
                </c:pt>
                <c:pt idx="315">
                  <c:v>1305273.9721174033</c:v>
                </c:pt>
                <c:pt idx="316">
                  <c:v>1305273.9721174033</c:v>
                </c:pt>
                <c:pt idx="317">
                  <c:v>1305273.9721174033</c:v>
                </c:pt>
                <c:pt idx="318">
                  <c:v>1305273.9721174033</c:v>
                </c:pt>
                <c:pt idx="319">
                  <c:v>1305273.9721174033</c:v>
                </c:pt>
                <c:pt idx="320">
                  <c:v>1305273.9721174033</c:v>
                </c:pt>
                <c:pt idx="321">
                  <c:v>1305273.9721174033</c:v>
                </c:pt>
                <c:pt idx="322">
                  <c:v>1305273.9721174033</c:v>
                </c:pt>
                <c:pt idx="323">
                  <c:v>1305273.9721174033</c:v>
                </c:pt>
                <c:pt idx="324">
                  <c:v>1305273.9721174033</c:v>
                </c:pt>
                <c:pt idx="325">
                  <c:v>1305273.9721174033</c:v>
                </c:pt>
                <c:pt idx="326">
                  <c:v>1305273.9721174033</c:v>
                </c:pt>
                <c:pt idx="327">
                  <c:v>1305273.9721174033</c:v>
                </c:pt>
                <c:pt idx="328">
                  <c:v>1305273.9721174033</c:v>
                </c:pt>
                <c:pt idx="329">
                  <c:v>1305273.9721174033</c:v>
                </c:pt>
                <c:pt idx="330">
                  <c:v>1305273.9721174033</c:v>
                </c:pt>
                <c:pt idx="331">
                  <c:v>1305273.9721174033</c:v>
                </c:pt>
                <c:pt idx="332">
                  <c:v>1305273.9721174033</c:v>
                </c:pt>
                <c:pt idx="333">
                  <c:v>1305273.9721174033</c:v>
                </c:pt>
                <c:pt idx="334">
                  <c:v>1305273.9721174033</c:v>
                </c:pt>
                <c:pt idx="335">
                  <c:v>1305273.9721174033</c:v>
                </c:pt>
                <c:pt idx="336">
                  <c:v>1305273.9721174033</c:v>
                </c:pt>
                <c:pt idx="337">
                  <c:v>1305273.9721174033</c:v>
                </c:pt>
                <c:pt idx="338">
                  <c:v>1165805.4939485607</c:v>
                </c:pt>
                <c:pt idx="339">
                  <c:v>1165805.4939485607</c:v>
                </c:pt>
                <c:pt idx="340">
                  <c:v>1165805.4939485607</c:v>
                </c:pt>
                <c:pt idx="341">
                  <c:v>1165805.4939485607</c:v>
                </c:pt>
                <c:pt idx="342">
                  <c:v>1165805.4939485607</c:v>
                </c:pt>
                <c:pt idx="343">
                  <c:v>1165805.4939485607</c:v>
                </c:pt>
                <c:pt idx="344">
                  <c:v>1165805.4939485607</c:v>
                </c:pt>
                <c:pt idx="345">
                  <c:v>1165805.4939485607</c:v>
                </c:pt>
                <c:pt idx="346">
                  <c:v>1165805.4939485607</c:v>
                </c:pt>
                <c:pt idx="347">
                  <c:v>1165805.4939485607</c:v>
                </c:pt>
                <c:pt idx="348">
                  <c:v>1165805.4939485607</c:v>
                </c:pt>
                <c:pt idx="349">
                  <c:v>1165805.4939485607</c:v>
                </c:pt>
                <c:pt idx="350">
                  <c:v>1165805.4939485607</c:v>
                </c:pt>
                <c:pt idx="351">
                  <c:v>1165805.4939485607</c:v>
                </c:pt>
                <c:pt idx="352">
                  <c:v>1165805.4939485607</c:v>
                </c:pt>
                <c:pt idx="353">
                  <c:v>1165805.4939485607</c:v>
                </c:pt>
                <c:pt idx="354">
                  <c:v>1165805.4939485607</c:v>
                </c:pt>
                <c:pt idx="355">
                  <c:v>1165805.4939485607</c:v>
                </c:pt>
                <c:pt idx="356">
                  <c:v>1165805.4939485607</c:v>
                </c:pt>
                <c:pt idx="357">
                  <c:v>1165805.4939485607</c:v>
                </c:pt>
                <c:pt idx="358">
                  <c:v>1165805.4939485607</c:v>
                </c:pt>
                <c:pt idx="359">
                  <c:v>1165805.4939485607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5D-4AD3-9AD1-1A29984BD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965888"/>
        <c:axId val="5529599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C5D-4AD3-9AD1-1A29984BD0BE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1165805.4939485607</c:v>
                      </c:pt>
                      <c:pt idx="1">
                        <c:v>1165805.4939485607</c:v>
                      </c:pt>
                      <c:pt idx="2">
                        <c:v>1165805.4939485607</c:v>
                      </c:pt>
                      <c:pt idx="3">
                        <c:v>1165805.4939485607</c:v>
                      </c:pt>
                      <c:pt idx="4">
                        <c:v>1165805.4939485607</c:v>
                      </c:pt>
                      <c:pt idx="5">
                        <c:v>1165805.4939485607</c:v>
                      </c:pt>
                      <c:pt idx="6">
                        <c:v>1165805.4939485607</c:v>
                      </c:pt>
                      <c:pt idx="7">
                        <c:v>1165805.4939485607</c:v>
                      </c:pt>
                      <c:pt idx="8">
                        <c:v>1165805.4939485607</c:v>
                      </c:pt>
                      <c:pt idx="9">
                        <c:v>1165805.4939485607</c:v>
                      </c:pt>
                      <c:pt idx="10">
                        <c:v>1165805.4939485607</c:v>
                      </c:pt>
                      <c:pt idx="11">
                        <c:v>1165805.4939485607</c:v>
                      </c:pt>
                      <c:pt idx="12">
                        <c:v>1165805.4939485607</c:v>
                      </c:pt>
                      <c:pt idx="13">
                        <c:v>1165805.4939485607</c:v>
                      </c:pt>
                      <c:pt idx="14">
                        <c:v>1165805.4939485607</c:v>
                      </c:pt>
                      <c:pt idx="15">
                        <c:v>1165805.4939485607</c:v>
                      </c:pt>
                      <c:pt idx="16">
                        <c:v>1165805.4939485607</c:v>
                      </c:pt>
                      <c:pt idx="17">
                        <c:v>1165805.4939485607</c:v>
                      </c:pt>
                      <c:pt idx="18">
                        <c:v>1165805.4939485607</c:v>
                      </c:pt>
                      <c:pt idx="19">
                        <c:v>1165805.4939485607</c:v>
                      </c:pt>
                      <c:pt idx="20">
                        <c:v>1165805.4939485607</c:v>
                      </c:pt>
                      <c:pt idx="21">
                        <c:v>1165805.4939485607</c:v>
                      </c:pt>
                      <c:pt idx="22">
                        <c:v>1165805.4939485607</c:v>
                      </c:pt>
                      <c:pt idx="23">
                        <c:v>1324557.3150147339</c:v>
                      </c:pt>
                      <c:pt idx="24">
                        <c:v>1324557.3150147339</c:v>
                      </c:pt>
                      <c:pt idx="25">
                        <c:v>1324557.3150147339</c:v>
                      </c:pt>
                      <c:pt idx="26">
                        <c:v>1324557.3150147339</c:v>
                      </c:pt>
                      <c:pt idx="27">
                        <c:v>1324557.3150147339</c:v>
                      </c:pt>
                      <c:pt idx="28">
                        <c:v>1324557.3150147339</c:v>
                      </c:pt>
                      <c:pt idx="29">
                        <c:v>1324557.3150147339</c:v>
                      </c:pt>
                      <c:pt idx="30">
                        <c:v>1324557.3150147339</c:v>
                      </c:pt>
                      <c:pt idx="31">
                        <c:v>1324557.3150147339</c:v>
                      </c:pt>
                      <c:pt idx="32">
                        <c:v>1324557.3150147339</c:v>
                      </c:pt>
                      <c:pt idx="33">
                        <c:v>1324557.3150147339</c:v>
                      </c:pt>
                      <c:pt idx="34">
                        <c:v>1324557.3150147339</c:v>
                      </c:pt>
                      <c:pt idx="35">
                        <c:v>1324557.3150147339</c:v>
                      </c:pt>
                      <c:pt idx="36">
                        <c:v>1324557.3150147339</c:v>
                      </c:pt>
                      <c:pt idx="37">
                        <c:v>1324557.3150147339</c:v>
                      </c:pt>
                      <c:pt idx="38">
                        <c:v>1324557.3150147339</c:v>
                      </c:pt>
                      <c:pt idx="39">
                        <c:v>1324557.3150147339</c:v>
                      </c:pt>
                      <c:pt idx="40">
                        <c:v>1324557.3150147339</c:v>
                      </c:pt>
                      <c:pt idx="41">
                        <c:v>1324557.3150147339</c:v>
                      </c:pt>
                      <c:pt idx="42">
                        <c:v>1324557.3150147339</c:v>
                      </c:pt>
                      <c:pt idx="43">
                        <c:v>1324557.3150147339</c:v>
                      </c:pt>
                      <c:pt idx="44">
                        <c:v>1324557.3150147339</c:v>
                      </c:pt>
                      <c:pt idx="45">
                        <c:v>1324557.3150147339</c:v>
                      </c:pt>
                      <c:pt idx="46">
                        <c:v>1324557.3150147339</c:v>
                      </c:pt>
                      <c:pt idx="47">
                        <c:v>1324557.3150147339</c:v>
                      </c:pt>
                      <c:pt idx="48">
                        <c:v>1324557.3150147339</c:v>
                      </c:pt>
                      <c:pt idx="49">
                        <c:v>1324557.3150147339</c:v>
                      </c:pt>
                      <c:pt idx="50">
                        <c:v>1324557.3150147339</c:v>
                      </c:pt>
                      <c:pt idx="51">
                        <c:v>1324557.3150147339</c:v>
                      </c:pt>
                      <c:pt idx="52">
                        <c:v>1324557.3150147339</c:v>
                      </c:pt>
                      <c:pt idx="53">
                        <c:v>1324557.3150147339</c:v>
                      </c:pt>
                      <c:pt idx="54">
                        <c:v>1324557.3150147339</c:v>
                      </c:pt>
                      <c:pt idx="55">
                        <c:v>1324557.3150147339</c:v>
                      </c:pt>
                      <c:pt idx="56">
                        <c:v>1324557.3150147339</c:v>
                      </c:pt>
                      <c:pt idx="57">
                        <c:v>1324557.3150147339</c:v>
                      </c:pt>
                      <c:pt idx="58">
                        <c:v>1324557.3150147339</c:v>
                      </c:pt>
                      <c:pt idx="59">
                        <c:v>1324557.3150147339</c:v>
                      </c:pt>
                      <c:pt idx="60">
                        <c:v>1324557.3150147339</c:v>
                      </c:pt>
                      <c:pt idx="61">
                        <c:v>1324557.3150147339</c:v>
                      </c:pt>
                      <c:pt idx="62">
                        <c:v>1324557.3150147339</c:v>
                      </c:pt>
                      <c:pt idx="63">
                        <c:v>1324557.3150147339</c:v>
                      </c:pt>
                      <c:pt idx="64">
                        <c:v>1324557.3150147339</c:v>
                      </c:pt>
                      <c:pt idx="65">
                        <c:v>1324557.3150147339</c:v>
                      </c:pt>
                      <c:pt idx="66">
                        <c:v>1324557.3150147339</c:v>
                      </c:pt>
                      <c:pt idx="67">
                        <c:v>1324557.3150147339</c:v>
                      </c:pt>
                      <c:pt idx="68">
                        <c:v>1446694.0862666927</c:v>
                      </c:pt>
                      <c:pt idx="69">
                        <c:v>1446694.0862666927</c:v>
                      </c:pt>
                      <c:pt idx="70">
                        <c:v>1446694.0862666927</c:v>
                      </c:pt>
                      <c:pt idx="71">
                        <c:v>1446694.0862666927</c:v>
                      </c:pt>
                      <c:pt idx="72">
                        <c:v>1446694.0862666927</c:v>
                      </c:pt>
                      <c:pt idx="73">
                        <c:v>1446694.0862666927</c:v>
                      </c:pt>
                      <c:pt idx="74">
                        <c:v>1446694.0862666927</c:v>
                      </c:pt>
                      <c:pt idx="75">
                        <c:v>1446694.0862666927</c:v>
                      </c:pt>
                      <c:pt idx="76">
                        <c:v>1446694.0862666927</c:v>
                      </c:pt>
                      <c:pt idx="77">
                        <c:v>1446694.0862666927</c:v>
                      </c:pt>
                      <c:pt idx="78">
                        <c:v>1446694.0862666927</c:v>
                      </c:pt>
                      <c:pt idx="79">
                        <c:v>1446694.0862666927</c:v>
                      </c:pt>
                      <c:pt idx="80">
                        <c:v>1446694.0862666927</c:v>
                      </c:pt>
                      <c:pt idx="81">
                        <c:v>1446694.0862666927</c:v>
                      </c:pt>
                      <c:pt idx="82">
                        <c:v>1446694.0862666927</c:v>
                      </c:pt>
                      <c:pt idx="83">
                        <c:v>1446694.0862666927</c:v>
                      </c:pt>
                      <c:pt idx="84">
                        <c:v>1446694.0862666927</c:v>
                      </c:pt>
                      <c:pt idx="85">
                        <c:v>1446694.0862666927</c:v>
                      </c:pt>
                      <c:pt idx="86">
                        <c:v>1446694.0862666927</c:v>
                      </c:pt>
                      <c:pt idx="87">
                        <c:v>1446694.0862666927</c:v>
                      </c:pt>
                      <c:pt idx="88">
                        <c:v>1446694.0862666927</c:v>
                      </c:pt>
                      <c:pt idx="89">
                        <c:v>1446694.0862666927</c:v>
                      </c:pt>
                      <c:pt idx="90">
                        <c:v>1446694.0862666927</c:v>
                      </c:pt>
                      <c:pt idx="91">
                        <c:v>1446694.0862666927</c:v>
                      </c:pt>
                      <c:pt idx="92">
                        <c:v>1446694.0862666927</c:v>
                      </c:pt>
                      <c:pt idx="93">
                        <c:v>1446694.0862666927</c:v>
                      </c:pt>
                      <c:pt idx="94">
                        <c:v>1446694.0862666927</c:v>
                      </c:pt>
                      <c:pt idx="95">
                        <c:v>1446694.0862666927</c:v>
                      </c:pt>
                      <c:pt idx="96">
                        <c:v>1446694.0862666927</c:v>
                      </c:pt>
                      <c:pt idx="97">
                        <c:v>1446694.0862666927</c:v>
                      </c:pt>
                      <c:pt idx="98">
                        <c:v>1446694.0862666927</c:v>
                      </c:pt>
                      <c:pt idx="99">
                        <c:v>1446694.0862666927</c:v>
                      </c:pt>
                      <c:pt idx="100">
                        <c:v>1446694.0862666927</c:v>
                      </c:pt>
                      <c:pt idx="101">
                        <c:v>1446694.0862666927</c:v>
                      </c:pt>
                      <c:pt idx="102">
                        <c:v>1446694.0862666927</c:v>
                      </c:pt>
                      <c:pt idx="103">
                        <c:v>1446694.0862666927</c:v>
                      </c:pt>
                      <c:pt idx="104">
                        <c:v>1446694.0862666927</c:v>
                      </c:pt>
                      <c:pt idx="105">
                        <c:v>1446694.0862666927</c:v>
                      </c:pt>
                      <c:pt idx="106">
                        <c:v>1446694.0862666927</c:v>
                      </c:pt>
                      <c:pt idx="107">
                        <c:v>1446694.0862666927</c:v>
                      </c:pt>
                      <c:pt idx="108">
                        <c:v>1446694.0862666927</c:v>
                      </c:pt>
                      <c:pt idx="109">
                        <c:v>1446694.0862666927</c:v>
                      </c:pt>
                      <c:pt idx="110">
                        <c:v>1446694.0862666927</c:v>
                      </c:pt>
                      <c:pt idx="111">
                        <c:v>1446694.0862666927</c:v>
                      </c:pt>
                      <c:pt idx="112">
                        <c:v>1446694.0862666927</c:v>
                      </c:pt>
                      <c:pt idx="113">
                        <c:v>1326897.8821416509</c:v>
                      </c:pt>
                      <c:pt idx="114">
                        <c:v>1326897.8821416509</c:v>
                      </c:pt>
                      <c:pt idx="115">
                        <c:v>1326897.8821416509</c:v>
                      </c:pt>
                      <c:pt idx="116">
                        <c:v>1326897.8821416509</c:v>
                      </c:pt>
                      <c:pt idx="117">
                        <c:v>1326897.8821416509</c:v>
                      </c:pt>
                      <c:pt idx="118">
                        <c:v>1326897.8821416509</c:v>
                      </c:pt>
                      <c:pt idx="119">
                        <c:v>1326897.8821416509</c:v>
                      </c:pt>
                      <c:pt idx="120">
                        <c:v>1326897.8821416509</c:v>
                      </c:pt>
                      <c:pt idx="121">
                        <c:v>1326897.8821416509</c:v>
                      </c:pt>
                      <c:pt idx="122">
                        <c:v>1326897.8821416509</c:v>
                      </c:pt>
                      <c:pt idx="123">
                        <c:v>1326897.8821416509</c:v>
                      </c:pt>
                      <c:pt idx="124">
                        <c:v>1326897.8821416509</c:v>
                      </c:pt>
                      <c:pt idx="125">
                        <c:v>1326897.8821416509</c:v>
                      </c:pt>
                      <c:pt idx="126">
                        <c:v>1326897.8821416509</c:v>
                      </c:pt>
                      <c:pt idx="127">
                        <c:v>1326897.8821416509</c:v>
                      </c:pt>
                      <c:pt idx="128">
                        <c:v>1326897.8821416509</c:v>
                      </c:pt>
                      <c:pt idx="129">
                        <c:v>1326897.8821416509</c:v>
                      </c:pt>
                      <c:pt idx="130">
                        <c:v>1326897.8821416509</c:v>
                      </c:pt>
                      <c:pt idx="131">
                        <c:v>1326897.8821416509</c:v>
                      </c:pt>
                      <c:pt idx="132">
                        <c:v>1326897.8821416509</c:v>
                      </c:pt>
                      <c:pt idx="133">
                        <c:v>1326897.8821416509</c:v>
                      </c:pt>
                      <c:pt idx="134">
                        <c:v>1326897.8821416509</c:v>
                      </c:pt>
                      <c:pt idx="135">
                        <c:v>1326897.8821416509</c:v>
                      </c:pt>
                      <c:pt idx="136">
                        <c:v>1326897.8821416509</c:v>
                      </c:pt>
                      <c:pt idx="137">
                        <c:v>1326897.8821416509</c:v>
                      </c:pt>
                      <c:pt idx="138">
                        <c:v>1326897.8821416509</c:v>
                      </c:pt>
                      <c:pt idx="139">
                        <c:v>1326897.8821416509</c:v>
                      </c:pt>
                      <c:pt idx="140">
                        <c:v>1326897.8821416509</c:v>
                      </c:pt>
                      <c:pt idx="141">
                        <c:v>1326897.8821416509</c:v>
                      </c:pt>
                      <c:pt idx="142">
                        <c:v>1326897.8821416509</c:v>
                      </c:pt>
                      <c:pt idx="143">
                        <c:v>1326897.8821416509</c:v>
                      </c:pt>
                      <c:pt idx="144">
                        <c:v>1326897.8821416509</c:v>
                      </c:pt>
                      <c:pt idx="145">
                        <c:v>1326897.8821416509</c:v>
                      </c:pt>
                      <c:pt idx="146">
                        <c:v>1326897.8821416509</c:v>
                      </c:pt>
                      <c:pt idx="147">
                        <c:v>1326897.8821416509</c:v>
                      </c:pt>
                      <c:pt idx="148">
                        <c:v>1326897.8821416509</c:v>
                      </c:pt>
                      <c:pt idx="149">
                        <c:v>1326897.8821416509</c:v>
                      </c:pt>
                      <c:pt idx="150">
                        <c:v>1326897.8821416509</c:v>
                      </c:pt>
                      <c:pt idx="151">
                        <c:v>1326897.8821416509</c:v>
                      </c:pt>
                      <c:pt idx="152">
                        <c:v>1326897.8821416509</c:v>
                      </c:pt>
                      <c:pt idx="153">
                        <c:v>1326897.8821416509</c:v>
                      </c:pt>
                      <c:pt idx="154">
                        <c:v>1326897.8821416509</c:v>
                      </c:pt>
                      <c:pt idx="155">
                        <c:v>1326897.8821416509</c:v>
                      </c:pt>
                      <c:pt idx="156">
                        <c:v>1326897.8821416509</c:v>
                      </c:pt>
                      <c:pt idx="157">
                        <c:v>1326897.8821416509</c:v>
                      </c:pt>
                      <c:pt idx="158">
                        <c:v>1158627.1249185756</c:v>
                      </c:pt>
                      <c:pt idx="159">
                        <c:v>1158627.1249185756</c:v>
                      </c:pt>
                      <c:pt idx="160">
                        <c:v>1158627.1249185756</c:v>
                      </c:pt>
                      <c:pt idx="161">
                        <c:v>1158627.1249185756</c:v>
                      </c:pt>
                      <c:pt idx="162">
                        <c:v>1158627.1249185756</c:v>
                      </c:pt>
                      <c:pt idx="163">
                        <c:v>1158627.1249185756</c:v>
                      </c:pt>
                      <c:pt idx="164">
                        <c:v>1158627.1249185756</c:v>
                      </c:pt>
                      <c:pt idx="165">
                        <c:v>1158627.1249185756</c:v>
                      </c:pt>
                      <c:pt idx="166">
                        <c:v>1158627.1249185756</c:v>
                      </c:pt>
                      <c:pt idx="167">
                        <c:v>1158627.1249185756</c:v>
                      </c:pt>
                      <c:pt idx="168">
                        <c:v>1158627.1249185756</c:v>
                      </c:pt>
                      <c:pt idx="169">
                        <c:v>1158627.1249185756</c:v>
                      </c:pt>
                      <c:pt idx="170">
                        <c:v>1158627.1249185756</c:v>
                      </c:pt>
                      <c:pt idx="171">
                        <c:v>1158627.1249185756</c:v>
                      </c:pt>
                      <c:pt idx="172">
                        <c:v>1158627.1249185756</c:v>
                      </c:pt>
                      <c:pt idx="173">
                        <c:v>1158627.1249185756</c:v>
                      </c:pt>
                      <c:pt idx="174">
                        <c:v>1158627.1249185756</c:v>
                      </c:pt>
                      <c:pt idx="175">
                        <c:v>1158627.1249185756</c:v>
                      </c:pt>
                      <c:pt idx="176">
                        <c:v>1158627.1249185756</c:v>
                      </c:pt>
                      <c:pt idx="177">
                        <c:v>1158627.1249185756</c:v>
                      </c:pt>
                      <c:pt idx="178">
                        <c:v>1158627.1249185756</c:v>
                      </c:pt>
                      <c:pt idx="179">
                        <c:v>1158627.1249185756</c:v>
                      </c:pt>
                      <c:pt idx="180">
                        <c:v>1158627.1249185756</c:v>
                      </c:pt>
                      <c:pt idx="181">
                        <c:v>1158627.1249185756</c:v>
                      </c:pt>
                      <c:pt idx="182">
                        <c:v>1158627.1249185756</c:v>
                      </c:pt>
                      <c:pt idx="183">
                        <c:v>1158627.1249185756</c:v>
                      </c:pt>
                      <c:pt idx="184">
                        <c:v>1158627.1249185756</c:v>
                      </c:pt>
                      <c:pt idx="185">
                        <c:v>1158627.1249185756</c:v>
                      </c:pt>
                      <c:pt idx="186">
                        <c:v>1158627.1249185756</c:v>
                      </c:pt>
                      <c:pt idx="187">
                        <c:v>1158627.1249185756</c:v>
                      </c:pt>
                      <c:pt idx="188">
                        <c:v>1158627.1249185756</c:v>
                      </c:pt>
                      <c:pt idx="189">
                        <c:v>1158627.1249185756</c:v>
                      </c:pt>
                      <c:pt idx="190">
                        <c:v>1158627.1249185756</c:v>
                      </c:pt>
                      <c:pt idx="191">
                        <c:v>1158627.1249185756</c:v>
                      </c:pt>
                      <c:pt idx="192">
                        <c:v>1158627.1249185756</c:v>
                      </c:pt>
                      <c:pt idx="193">
                        <c:v>1158627.1249185756</c:v>
                      </c:pt>
                      <c:pt idx="194">
                        <c:v>1158627.1249185756</c:v>
                      </c:pt>
                      <c:pt idx="195">
                        <c:v>1158627.1249185756</c:v>
                      </c:pt>
                      <c:pt idx="196">
                        <c:v>1158627.1249185756</c:v>
                      </c:pt>
                      <c:pt idx="197">
                        <c:v>1158627.1249185756</c:v>
                      </c:pt>
                      <c:pt idx="198">
                        <c:v>1158627.1249185756</c:v>
                      </c:pt>
                      <c:pt idx="199">
                        <c:v>1158627.1249185756</c:v>
                      </c:pt>
                      <c:pt idx="200">
                        <c:v>1158627.1249185756</c:v>
                      </c:pt>
                      <c:pt idx="201">
                        <c:v>1158627.1249185756</c:v>
                      </c:pt>
                      <c:pt idx="202">
                        <c:v>1158627.1249185756</c:v>
                      </c:pt>
                      <c:pt idx="203">
                        <c:v>1306002.3826826541</c:v>
                      </c:pt>
                      <c:pt idx="204">
                        <c:v>1306002.3826826541</c:v>
                      </c:pt>
                      <c:pt idx="205">
                        <c:v>1306002.3826826541</c:v>
                      </c:pt>
                      <c:pt idx="206">
                        <c:v>1306002.3826826541</c:v>
                      </c:pt>
                      <c:pt idx="207">
                        <c:v>1306002.3826826541</c:v>
                      </c:pt>
                      <c:pt idx="208">
                        <c:v>1306002.3826826541</c:v>
                      </c:pt>
                      <c:pt idx="209">
                        <c:v>1306002.3826826541</c:v>
                      </c:pt>
                      <c:pt idx="210">
                        <c:v>1306002.3826826541</c:v>
                      </c:pt>
                      <c:pt idx="211">
                        <c:v>1306002.3826826541</c:v>
                      </c:pt>
                      <c:pt idx="212">
                        <c:v>1306002.3826826541</c:v>
                      </c:pt>
                      <c:pt idx="213">
                        <c:v>1306002.3826826541</c:v>
                      </c:pt>
                      <c:pt idx="214">
                        <c:v>1306002.3826826541</c:v>
                      </c:pt>
                      <c:pt idx="215">
                        <c:v>1306002.3826826541</c:v>
                      </c:pt>
                      <c:pt idx="216">
                        <c:v>1306002.3826826541</c:v>
                      </c:pt>
                      <c:pt idx="217">
                        <c:v>1306002.3826826541</c:v>
                      </c:pt>
                      <c:pt idx="218">
                        <c:v>1306002.3826826541</c:v>
                      </c:pt>
                      <c:pt idx="219">
                        <c:v>1306002.3826826541</c:v>
                      </c:pt>
                      <c:pt idx="220">
                        <c:v>1306002.3826826541</c:v>
                      </c:pt>
                      <c:pt idx="221">
                        <c:v>1306002.3826826541</c:v>
                      </c:pt>
                      <c:pt idx="222">
                        <c:v>1306002.3826826541</c:v>
                      </c:pt>
                      <c:pt idx="223">
                        <c:v>1306002.3826826541</c:v>
                      </c:pt>
                      <c:pt idx="224">
                        <c:v>1306002.3826826541</c:v>
                      </c:pt>
                      <c:pt idx="225">
                        <c:v>1306002.3826826541</c:v>
                      </c:pt>
                      <c:pt idx="226">
                        <c:v>1306002.3826826541</c:v>
                      </c:pt>
                      <c:pt idx="227">
                        <c:v>1306002.3826826541</c:v>
                      </c:pt>
                      <c:pt idx="228">
                        <c:v>1306002.3826826541</c:v>
                      </c:pt>
                      <c:pt idx="229">
                        <c:v>1306002.3826826541</c:v>
                      </c:pt>
                      <c:pt idx="230">
                        <c:v>1306002.3826826541</c:v>
                      </c:pt>
                      <c:pt idx="231">
                        <c:v>1306002.3826826541</c:v>
                      </c:pt>
                      <c:pt idx="232">
                        <c:v>1306002.3826826541</c:v>
                      </c:pt>
                      <c:pt idx="233">
                        <c:v>1306002.3826826541</c:v>
                      </c:pt>
                      <c:pt idx="234">
                        <c:v>1306002.3826826541</c:v>
                      </c:pt>
                      <c:pt idx="235">
                        <c:v>1306002.3826826541</c:v>
                      </c:pt>
                      <c:pt idx="236">
                        <c:v>1306002.3826826541</c:v>
                      </c:pt>
                      <c:pt idx="237">
                        <c:v>1306002.3826826541</c:v>
                      </c:pt>
                      <c:pt idx="238">
                        <c:v>1306002.3826826541</c:v>
                      </c:pt>
                      <c:pt idx="239">
                        <c:v>1306002.3826826541</c:v>
                      </c:pt>
                      <c:pt idx="240">
                        <c:v>1306002.3826826541</c:v>
                      </c:pt>
                      <c:pt idx="241">
                        <c:v>1306002.3826826541</c:v>
                      </c:pt>
                      <c:pt idx="242">
                        <c:v>1306002.3826826541</c:v>
                      </c:pt>
                      <c:pt idx="243">
                        <c:v>1306002.3826826541</c:v>
                      </c:pt>
                      <c:pt idx="244">
                        <c:v>1306002.3826826541</c:v>
                      </c:pt>
                      <c:pt idx="245">
                        <c:v>1306002.3826826541</c:v>
                      </c:pt>
                      <c:pt idx="246">
                        <c:v>1306002.3826826541</c:v>
                      </c:pt>
                      <c:pt idx="247">
                        <c:v>1306002.3826826541</c:v>
                      </c:pt>
                      <c:pt idx="248">
                        <c:v>1444785.3665326925</c:v>
                      </c:pt>
                      <c:pt idx="249">
                        <c:v>1444785.3665326925</c:v>
                      </c:pt>
                      <c:pt idx="250">
                        <c:v>1444785.3665326925</c:v>
                      </c:pt>
                      <c:pt idx="251">
                        <c:v>1444785.3665326925</c:v>
                      </c:pt>
                      <c:pt idx="252">
                        <c:v>1444785.3665326925</c:v>
                      </c:pt>
                      <c:pt idx="253">
                        <c:v>1444785.3665326925</c:v>
                      </c:pt>
                      <c:pt idx="254">
                        <c:v>1444785.3665326925</c:v>
                      </c:pt>
                      <c:pt idx="255">
                        <c:v>1444785.3665326925</c:v>
                      </c:pt>
                      <c:pt idx="256">
                        <c:v>1444785.3665326925</c:v>
                      </c:pt>
                      <c:pt idx="257">
                        <c:v>1444785.3665326925</c:v>
                      </c:pt>
                      <c:pt idx="258">
                        <c:v>1444785.3665326925</c:v>
                      </c:pt>
                      <c:pt idx="259">
                        <c:v>1444785.3665326925</c:v>
                      </c:pt>
                      <c:pt idx="260">
                        <c:v>1444785.3665326925</c:v>
                      </c:pt>
                      <c:pt idx="261">
                        <c:v>1444785.3665326925</c:v>
                      </c:pt>
                      <c:pt idx="262">
                        <c:v>1444785.3665326925</c:v>
                      </c:pt>
                      <c:pt idx="263">
                        <c:v>1444785.3665326925</c:v>
                      </c:pt>
                      <c:pt idx="264">
                        <c:v>1444785.3665326925</c:v>
                      </c:pt>
                      <c:pt idx="265">
                        <c:v>1444785.3665326925</c:v>
                      </c:pt>
                      <c:pt idx="266">
                        <c:v>1444785.3665326925</c:v>
                      </c:pt>
                      <c:pt idx="267">
                        <c:v>1444785.3665326925</c:v>
                      </c:pt>
                      <c:pt idx="268">
                        <c:v>1444785.3665326925</c:v>
                      </c:pt>
                      <c:pt idx="269">
                        <c:v>1444785.3665326925</c:v>
                      </c:pt>
                      <c:pt idx="270">
                        <c:v>1444785.3665326925</c:v>
                      </c:pt>
                      <c:pt idx="271">
                        <c:v>1444785.3665326925</c:v>
                      </c:pt>
                      <c:pt idx="272">
                        <c:v>1444785.3665326925</c:v>
                      </c:pt>
                      <c:pt idx="273">
                        <c:v>1444785.3665326925</c:v>
                      </c:pt>
                      <c:pt idx="274">
                        <c:v>1444785.3665326925</c:v>
                      </c:pt>
                      <c:pt idx="275">
                        <c:v>1444785.3665326925</c:v>
                      </c:pt>
                      <c:pt idx="276">
                        <c:v>1444785.3665326925</c:v>
                      </c:pt>
                      <c:pt idx="277">
                        <c:v>1444785.3665326925</c:v>
                      </c:pt>
                      <c:pt idx="278">
                        <c:v>1444785.3665326925</c:v>
                      </c:pt>
                      <c:pt idx="279">
                        <c:v>1444785.3665326925</c:v>
                      </c:pt>
                      <c:pt idx="280">
                        <c:v>1444785.3665326925</c:v>
                      </c:pt>
                      <c:pt idx="281">
                        <c:v>1444785.3665326925</c:v>
                      </c:pt>
                      <c:pt idx="282">
                        <c:v>1444785.3665326925</c:v>
                      </c:pt>
                      <c:pt idx="283">
                        <c:v>1444785.3665326925</c:v>
                      </c:pt>
                      <c:pt idx="284">
                        <c:v>1444785.3665326925</c:v>
                      </c:pt>
                      <c:pt idx="285">
                        <c:v>1444785.3665326925</c:v>
                      </c:pt>
                      <c:pt idx="286">
                        <c:v>1444785.3665326925</c:v>
                      </c:pt>
                      <c:pt idx="287">
                        <c:v>1444785.3665326925</c:v>
                      </c:pt>
                      <c:pt idx="288">
                        <c:v>1444785.3665326925</c:v>
                      </c:pt>
                      <c:pt idx="289">
                        <c:v>1444785.3665326925</c:v>
                      </c:pt>
                      <c:pt idx="290">
                        <c:v>1444785.3665326925</c:v>
                      </c:pt>
                      <c:pt idx="291">
                        <c:v>1444785.3665326925</c:v>
                      </c:pt>
                      <c:pt idx="292">
                        <c:v>1444785.3665326925</c:v>
                      </c:pt>
                      <c:pt idx="293">
                        <c:v>1305273.9721174033</c:v>
                      </c:pt>
                      <c:pt idx="294">
                        <c:v>1305273.9721174033</c:v>
                      </c:pt>
                      <c:pt idx="295">
                        <c:v>1305273.9721174033</c:v>
                      </c:pt>
                      <c:pt idx="296">
                        <c:v>1305273.9721174033</c:v>
                      </c:pt>
                      <c:pt idx="297">
                        <c:v>1305273.9721174033</c:v>
                      </c:pt>
                      <c:pt idx="298">
                        <c:v>1305273.9721174033</c:v>
                      </c:pt>
                      <c:pt idx="299">
                        <c:v>1305273.9721174033</c:v>
                      </c:pt>
                      <c:pt idx="300">
                        <c:v>1305273.9721174033</c:v>
                      </c:pt>
                      <c:pt idx="301">
                        <c:v>1305273.9721174033</c:v>
                      </c:pt>
                      <c:pt idx="302">
                        <c:v>1305273.9721174033</c:v>
                      </c:pt>
                      <c:pt idx="303">
                        <c:v>1305273.9721174033</c:v>
                      </c:pt>
                      <c:pt idx="304">
                        <c:v>1305273.9721174033</c:v>
                      </c:pt>
                      <c:pt idx="305">
                        <c:v>1305273.9721174033</c:v>
                      </c:pt>
                      <c:pt idx="306">
                        <c:v>1305273.9721174033</c:v>
                      </c:pt>
                      <c:pt idx="307">
                        <c:v>1305273.9721174033</c:v>
                      </c:pt>
                      <c:pt idx="308">
                        <c:v>1305273.9721174033</c:v>
                      </c:pt>
                      <c:pt idx="309">
                        <c:v>1305273.9721174033</c:v>
                      </c:pt>
                      <c:pt idx="310">
                        <c:v>1305273.9721174033</c:v>
                      </c:pt>
                      <c:pt idx="311">
                        <c:v>1305273.9721174033</c:v>
                      </c:pt>
                      <c:pt idx="312">
                        <c:v>1305273.9721174033</c:v>
                      </c:pt>
                      <c:pt idx="313">
                        <c:v>1305273.9721174033</c:v>
                      </c:pt>
                      <c:pt idx="314">
                        <c:v>1305273.9721174033</c:v>
                      </c:pt>
                      <c:pt idx="315">
                        <c:v>1305273.9721174033</c:v>
                      </c:pt>
                      <c:pt idx="316">
                        <c:v>1305273.9721174033</c:v>
                      </c:pt>
                      <c:pt idx="317">
                        <c:v>1305273.9721174033</c:v>
                      </c:pt>
                      <c:pt idx="318">
                        <c:v>1305273.9721174033</c:v>
                      </c:pt>
                      <c:pt idx="319">
                        <c:v>1305273.9721174033</c:v>
                      </c:pt>
                      <c:pt idx="320">
                        <c:v>1305273.9721174033</c:v>
                      </c:pt>
                      <c:pt idx="321">
                        <c:v>1305273.9721174033</c:v>
                      </c:pt>
                      <c:pt idx="322">
                        <c:v>1305273.9721174033</c:v>
                      </c:pt>
                      <c:pt idx="323">
                        <c:v>1305273.9721174033</c:v>
                      </c:pt>
                      <c:pt idx="324">
                        <c:v>1305273.9721174033</c:v>
                      </c:pt>
                      <c:pt idx="325">
                        <c:v>1305273.9721174033</c:v>
                      </c:pt>
                      <c:pt idx="326">
                        <c:v>1305273.9721174033</c:v>
                      </c:pt>
                      <c:pt idx="327">
                        <c:v>1305273.9721174033</c:v>
                      </c:pt>
                      <c:pt idx="328">
                        <c:v>1305273.9721174033</c:v>
                      </c:pt>
                      <c:pt idx="329">
                        <c:v>1305273.9721174033</c:v>
                      </c:pt>
                      <c:pt idx="330">
                        <c:v>1305273.9721174033</c:v>
                      </c:pt>
                      <c:pt idx="331">
                        <c:v>1305273.9721174033</c:v>
                      </c:pt>
                      <c:pt idx="332">
                        <c:v>1305273.9721174033</c:v>
                      </c:pt>
                      <c:pt idx="333">
                        <c:v>1305273.9721174033</c:v>
                      </c:pt>
                      <c:pt idx="334">
                        <c:v>1305273.9721174033</c:v>
                      </c:pt>
                      <c:pt idx="335">
                        <c:v>1305273.9721174033</c:v>
                      </c:pt>
                      <c:pt idx="336">
                        <c:v>1305273.9721174033</c:v>
                      </c:pt>
                      <c:pt idx="337">
                        <c:v>1305273.9721174033</c:v>
                      </c:pt>
                      <c:pt idx="338">
                        <c:v>1165805.4939485607</c:v>
                      </c:pt>
                      <c:pt idx="339">
                        <c:v>1165805.4939485607</c:v>
                      </c:pt>
                      <c:pt idx="340">
                        <c:v>1165805.4939485607</c:v>
                      </c:pt>
                      <c:pt idx="341">
                        <c:v>1165805.4939485607</c:v>
                      </c:pt>
                      <c:pt idx="342">
                        <c:v>1165805.4939485607</c:v>
                      </c:pt>
                      <c:pt idx="343">
                        <c:v>1165805.4939485607</c:v>
                      </c:pt>
                      <c:pt idx="344">
                        <c:v>1165805.4939485607</c:v>
                      </c:pt>
                      <c:pt idx="345">
                        <c:v>1165805.4939485607</c:v>
                      </c:pt>
                      <c:pt idx="346">
                        <c:v>1165805.4939485607</c:v>
                      </c:pt>
                      <c:pt idx="347">
                        <c:v>1165805.4939485607</c:v>
                      </c:pt>
                      <c:pt idx="348">
                        <c:v>1165805.4939485607</c:v>
                      </c:pt>
                      <c:pt idx="349">
                        <c:v>1165805.4939485607</c:v>
                      </c:pt>
                      <c:pt idx="350">
                        <c:v>1165805.4939485607</c:v>
                      </c:pt>
                      <c:pt idx="351">
                        <c:v>1165805.4939485607</c:v>
                      </c:pt>
                      <c:pt idx="352">
                        <c:v>1165805.4939485607</c:v>
                      </c:pt>
                      <c:pt idx="353">
                        <c:v>1165805.4939485607</c:v>
                      </c:pt>
                      <c:pt idx="354">
                        <c:v>1165805.4939485607</c:v>
                      </c:pt>
                      <c:pt idx="355">
                        <c:v>1165805.4939485607</c:v>
                      </c:pt>
                      <c:pt idx="356">
                        <c:v>1165805.4939485607</c:v>
                      </c:pt>
                      <c:pt idx="357">
                        <c:v>1165805.4939485607</c:v>
                      </c:pt>
                      <c:pt idx="358">
                        <c:v>1165805.4939485607</c:v>
                      </c:pt>
                      <c:pt idx="359">
                        <c:v>1165805.4939485607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C5D-4AD3-9AD1-1A29984BD0B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-13.617350569217503</c:v>
                      </c:pt>
                      <c:pt idx="24">
                        <c:v>-13.617350569217503</c:v>
                      </c:pt>
                      <c:pt idx="25">
                        <c:v>-13.617350569217503</c:v>
                      </c:pt>
                      <c:pt idx="26">
                        <c:v>-13.617350569217503</c:v>
                      </c:pt>
                      <c:pt idx="27">
                        <c:v>-13.617350569217503</c:v>
                      </c:pt>
                      <c:pt idx="28">
                        <c:v>-13.617350569217503</c:v>
                      </c:pt>
                      <c:pt idx="29">
                        <c:v>-13.617350569217503</c:v>
                      </c:pt>
                      <c:pt idx="30">
                        <c:v>-13.617350569217503</c:v>
                      </c:pt>
                      <c:pt idx="31">
                        <c:v>-13.617350569217503</c:v>
                      </c:pt>
                      <c:pt idx="32">
                        <c:v>-13.617350569217503</c:v>
                      </c:pt>
                      <c:pt idx="33">
                        <c:v>-13.617350569217503</c:v>
                      </c:pt>
                      <c:pt idx="34">
                        <c:v>-13.617350569217503</c:v>
                      </c:pt>
                      <c:pt idx="35">
                        <c:v>-13.617350569217503</c:v>
                      </c:pt>
                      <c:pt idx="36">
                        <c:v>-13.617350569217503</c:v>
                      </c:pt>
                      <c:pt idx="37">
                        <c:v>-13.617350569217503</c:v>
                      </c:pt>
                      <c:pt idx="38">
                        <c:v>-13.617350569217503</c:v>
                      </c:pt>
                      <c:pt idx="39">
                        <c:v>-13.617350569217503</c:v>
                      </c:pt>
                      <c:pt idx="40">
                        <c:v>-13.617350569217503</c:v>
                      </c:pt>
                      <c:pt idx="41">
                        <c:v>-13.617350569217503</c:v>
                      </c:pt>
                      <c:pt idx="42">
                        <c:v>-13.617350569217503</c:v>
                      </c:pt>
                      <c:pt idx="43">
                        <c:v>-13.617350569217503</c:v>
                      </c:pt>
                      <c:pt idx="44">
                        <c:v>-13.617350569217503</c:v>
                      </c:pt>
                      <c:pt idx="45">
                        <c:v>-13.617350569217503</c:v>
                      </c:pt>
                      <c:pt idx="46">
                        <c:v>-13.617350569217503</c:v>
                      </c:pt>
                      <c:pt idx="47">
                        <c:v>-13.617350569217503</c:v>
                      </c:pt>
                      <c:pt idx="48">
                        <c:v>-13.617350569217503</c:v>
                      </c:pt>
                      <c:pt idx="49">
                        <c:v>-13.617350569217503</c:v>
                      </c:pt>
                      <c:pt idx="50">
                        <c:v>-13.617350569217503</c:v>
                      </c:pt>
                      <c:pt idx="51">
                        <c:v>-13.617350569217503</c:v>
                      </c:pt>
                      <c:pt idx="52">
                        <c:v>-13.617350569217503</c:v>
                      </c:pt>
                      <c:pt idx="53">
                        <c:v>-13.617350569217503</c:v>
                      </c:pt>
                      <c:pt idx="54">
                        <c:v>-13.617350569217503</c:v>
                      </c:pt>
                      <c:pt idx="55">
                        <c:v>-13.617350569217503</c:v>
                      </c:pt>
                      <c:pt idx="56">
                        <c:v>-13.617350569217503</c:v>
                      </c:pt>
                      <c:pt idx="57">
                        <c:v>-13.617350569217503</c:v>
                      </c:pt>
                      <c:pt idx="58">
                        <c:v>-13.617350569217503</c:v>
                      </c:pt>
                      <c:pt idx="59">
                        <c:v>-13.617350569217503</c:v>
                      </c:pt>
                      <c:pt idx="60">
                        <c:v>-13.617350569217503</c:v>
                      </c:pt>
                      <c:pt idx="61">
                        <c:v>-13.617350569217503</c:v>
                      </c:pt>
                      <c:pt idx="62">
                        <c:v>-13.617350569217503</c:v>
                      </c:pt>
                      <c:pt idx="63">
                        <c:v>-13.617350569217503</c:v>
                      </c:pt>
                      <c:pt idx="64">
                        <c:v>-13.617350569217503</c:v>
                      </c:pt>
                      <c:pt idx="65">
                        <c:v>-13.617350569217503</c:v>
                      </c:pt>
                      <c:pt idx="66">
                        <c:v>-13.617350569217503</c:v>
                      </c:pt>
                      <c:pt idx="67">
                        <c:v>-13.617350569217503</c:v>
                      </c:pt>
                      <c:pt idx="68">
                        <c:v>-24.093949957875722</c:v>
                      </c:pt>
                      <c:pt idx="69">
                        <c:v>-24.093949957875722</c:v>
                      </c:pt>
                      <c:pt idx="70">
                        <c:v>-24.093949957875722</c:v>
                      </c:pt>
                      <c:pt idx="71">
                        <c:v>-24.093949957875722</c:v>
                      </c:pt>
                      <c:pt idx="72">
                        <c:v>-24.093949957875722</c:v>
                      </c:pt>
                      <c:pt idx="73">
                        <c:v>-24.093949957875722</c:v>
                      </c:pt>
                      <c:pt idx="74">
                        <c:v>-24.093949957875722</c:v>
                      </c:pt>
                      <c:pt idx="75">
                        <c:v>-24.093949957875722</c:v>
                      </c:pt>
                      <c:pt idx="76">
                        <c:v>-24.093949957875722</c:v>
                      </c:pt>
                      <c:pt idx="77">
                        <c:v>-24.093949957875722</c:v>
                      </c:pt>
                      <c:pt idx="78">
                        <c:v>-24.093949957875722</c:v>
                      </c:pt>
                      <c:pt idx="79">
                        <c:v>-24.093949957875722</c:v>
                      </c:pt>
                      <c:pt idx="80">
                        <c:v>-24.093949957875722</c:v>
                      </c:pt>
                      <c:pt idx="81">
                        <c:v>-24.093949957875722</c:v>
                      </c:pt>
                      <c:pt idx="82">
                        <c:v>-24.093949957875722</c:v>
                      </c:pt>
                      <c:pt idx="83">
                        <c:v>-24.093949957875722</c:v>
                      </c:pt>
                      <c:pt idx="84">
                        <c:v>-24.093949957875722</c:v>
                      </c:pt>
                      <c:pt idx="85">
                        <c:v>-24.093949957875722</c:v>
                      </c:pt>
                      <c:pt idx="86">
                        <c:v>-24.093949957875722</c:v>
                      </c:pt>
                      <c:pt idx="87">
                        <c:v>-24.093949957875722</c:v>
                      </c:pt>
                      <c:pt idx="88">
                        <c:v>-24.093949957875722</c:v>
                      </c:pt>
                      <c:pt idx="89">
                        <c:v>-24.093949957875722</c:v>
                      </c:pt>
                      <c:pt idx="90">
                        <c:v>-24.093949957875722</c:v>
                      </c:pt>
                      <c:pt idx="91">
                        <c:v>-24.093949957875722</c:v>
                      </c:pt>
                      <c:pt idx="92">
                        <c:v>-24.093949957875722</c:v>
                      </c:pt>
                      <c:pt idx="93">
                        <c:v>-24.093949957875722</c:v>
                      </c:pt>
                      <c:pt idx="94">
                        <c:v>-24.093949957875722</c:v>
                      </c:pt>
                      <c:pt idx="95">
                        <c:v>-24.093949957875722</c:v>
                      </c:pt>
                      <c:pt idx="96">
                        <c:v>-24.093949957875722</c:v>
                      </c:pt>
                      <c:pt idx="97">
                        <c:v>-24.093949957875722</c:v>
                      </c:pt>
                      <c:pt idx="98">
                        <c:v>-24.093949957875722</c:v>
                      </c:pt>
                      <c:pt idx="99">
                        <c:v>-24.093949957875722</c:v>
                      </c:pt>
                      <c:pt idx="100">
                        <c:v>-24.093949957875722</c:v>
                      </c:pt>
                      <c:pt idx="101">
                        <c:v>-24.093949957875722</c:v>
                      </c:pt>
                      <c:pt idx="102">
                        <c:v>-24.093949957875722</c:v>
                      </c:pt>
                      <c:pt idx="103">
                        <c:v>-24.093949957875722</c:v>
                      </c:pt>
                      <c:pt idx="104">
                        <c:v>-24.093949957875722</c:v>
                      </c:pt>
                      <c:pt idx="105">
                        <c:v>-24.093949957875722</c:v>
                      </c:pt>
                      <c:pt idx="106">
                        <c:v>-24.093949957875722</c:v>
                      </c:pt>
                      <c:pt idx="107">
                        <c:v>-24.093949957875722</c:v>
                      </c:pt>
                      <c:pt idx="108">
                        <c:v>-24.093949957875722</c:v>
                      </c:pt>
                      <c:pt idx="109">
                        <c:v>-24.093949957875722</c:v>
                      </c:pt>
                      <c:pt idx="110">
                        <c:v>-24.093949957875722</c:v>
                      </c:pt>
                      <c:pt idx="111">
                        <c:v>-24.093949957875722</c:v>
                      </c:pt>
                      <c:pt idx="112">
                        <c:v>-24.093949957875722</c:v>
                      </c:pt>
                      <c:pt idx="113">
                        <c:v>-13.818118805348345</c:v>
                      </c:pt>
                      <c:pt idx="114">
                        <c:v>-13.818118805348345</c:v>
                      </c:pt>
                      <c:pt idx="115">
                        <c:v>-13.818118805348345</c:v>
                      </c:pt>
                      <c:pt idx="116">
                        <c:v>-13.818118805348345</c:v>
                      </c:pt>
                      <c:pt idx="117">
                        <c:v>-13.818118805348345</c:v>
                      </c:pt>
                      <c:pt idx="118">
                        <c:v>-13.818118805348345</c:v>
                      </c:pt>
                      <c:pt idx="119">
                        <c:v>-13.818118805348345</c:v>
                      </c:pt>
                      <c:pt idx="120">
                        <c:v>-13.818118805348345</c:v>
                      </c:pt>
                      <c:pt idx="121">
                        <c:v>-13.818118805348345</c:v>
                      </c:pt>
                      <c:pt idx="122">
                        <c:v>-13.818118805348345</c:v>
                      </c:pt>
                      <c:pt idx="123">
                        <c:v>-13.818118805348345</c:v>
                      </c:pt>
                      <c:pt idx="124">
                        <c:v>-13.818118805348345</c:v>
                      </c:pt>
                      <c:pt idx="125">
                        <c:v>-13.818118805348345</c:v>
                      </c:pt>
                      <c:pt idx="126">
                        <c:v>-13.818118805348345</c:v>
                      </c:pt>
                      <c:pt idx="127">
                        <c:v>-13.818118805348345</c:v>
                      </c:pt>
                      <c:pt idx="128">
                        <c:v>-13.818118805348345</c:v>
                      </c:pt>
                      <c:pt idx="129">
                        <c:v>-13.818118805348345</c:v>
                      </c:pt>
                      <c:pt idx="130">
                        <c:v>-13.818118805348345</c:v>
                      </c:pt>
                      <c:pt idx="131">
                        <c:v>-13.818118805348345</c:v>
                      </c:pt>
                      <c:pt idx="132">
                        <c:v>-13.818118805348345</c:v>
                      </c:pt>
                      <c:pt idx="133">
                        <c:v>-13.818118805348345</c:v>
                      </c:pt>
                      <c:pt idx="134">
                        <c:v>-13.818118805348345</c:v>
                      </c:pt>
                      <c:pt idx="135">
                        <c:v>-13.818118805348345</c:v>
                      </c:pt>
                      <c:pt idx="136">
                        <c:v>-13.818118805348345</c:v>
                      </c:pt>
                      <c:pt idx="137">
                        <c:v>-13.818118805348345</c:v>
                      </c:pt>
                      <c:pt idx="138">
                        <c:v>-13.818118805348345</c:v>
                      </c:pt>
                      <c:pt idx="139">
                        <c:v>-13.818118805348345</c:v>
                      </c:pt>
                      <c:pt idx="140">
                        <c:v>-13.818118805348345</c:v>
                      </c:pt>
                      <c:pt idx="141">
                        <c:v>-13.818118805348345</c:v>
                      </c:pt>
                      <c:pt idx="142">
                        <c:v>-13.818118805348345</c:v>
                      </c:pt>
                      <c:pt idx="143">
                        <c:v>-13.818118805348345</c:v>
                      </c:pt>
                      <c:pt idx="144">
                        <c:v>-13.818118805348345</c:v>
                      </c:pt>
                      <c:pt idx="145">
                        <c:v>-13.818118805348345</c:v>
                      </c:pt>
                      <c:pt idx="146">
                        <c:v>-13.818118805348345</c:v>
                      </c:pt>
                      <c:pt idx="147">
                        <c:v>-13.818118805348345</c:v>
                      </c:pt>
                      <c:pt idx="148">
                        <c:v>-13.818118805348345</c:v>
                      </c:pt>
                      <c:pt idx="149">
                        <c:v>-13.818118805348345</c:v>
                      </c:pt>
                      <c:pt idx="150">
                        <c:v>-13.818118805348345</c:v>
                      </c:pt>
                      <c:pt idx="151">
                        <c:v>-13.818118805348345</c:v>
                      </c:pt>
                      <c:pt idx="152">
                        <c:v>-13.818118805348345</c:v>
                      </c:pt>
                      <c:pt idx="153">
                        <c:v>-13.818118805348345</c:v>
                      </c:pt>
                      <c:pt idx="154">
                        <c:v>-13.818118805348345</c:v>
                      </c:pt>
                      <c:pt idx="155">
                        <c:v>-13.818118805348345</c:v>
                      </c:pt>
                      <c:pt idx="156">
                        <c:v>-13.818118805348345</c:v>
                      </c:pt>
                      <c:pt idx="157">
                        <c:v>-13.818118805348345</c:v>
                      </c:pt>
                      <c:pt idx="158">
                        <c:v>0.61574328369924258</c:v>
                      </c:pt>
                      <c:pt idx="159">
                        <c:v>0.61574328369924258</c:v>
                      </c:pt>
                      <c:pt idx="160">
                        <c:v>0.61574328369924258</c:v>
                      </c:pt>
                      <c:pt idx="161">
                        <c:v>0.61574328369924258</c:v>
                      </c:pt>
                      <c:pt idx="162">
                        <c:v>0.61574328369924258</c:v>
                      </c:pt>
                      <c:pt idx="163">
                        <c:v>0.61574328369924258</c:v>
                      </c:pt>
                      <c:pt idx="164">
                        <c:v>0.61574328369924258</c:v>
                      </c:pt>
                      <c:pt idx="165">
                        <c:v>0.61574328369924258</c:v>
                      </c:pt>
                      <c:pt idx="166">
                        <c:v>0.61574328369924258</c:v>
                      </c:pt>
                      <c:pt idx="167">
                        <c:v>0.61574328369924258</c:v>
                      </c:pt>
                      <c:pt idx="168">
                        <c:v>0.61574328369924258</c:v>
                      </c:pt>
                      <c:pt idx="169">
                        <c:v>0.61574328369924258</c:v>
                      </c:pt>
                      <c:pt idx="170">
                        <c:v>0.61574328369924258</c:v>
                      </c:pt>
                      <c:pt idx="171">
                        <c:v>0.61574328369924258</c:v>
                      </c:pt>
                      <c:pt idx="172">
                        <c:v>0.61574328369924258</c:v>
                      </c:pt>
                      <c:pt idx="173">
                        <c:v>0.61574328369924258</c:v>
                      </c:pt>
                      <c:pt idx="174">
                        <c:v>0.61574328369924258</c:v>
                      </c:pt>
                      <c:pt idx="175">
                        <c:v>0.61574328369924258</c:v>
                      </c:pt>
                      <c:pt idx="176">
                        <c:v>0.61574328369924258</c:v>
                      </c:pt>
                      <c:pt idx="177">
                        <c:v>0.61574328369924258</c:v>
                      </c:pt>
                      <c:pt idx="178">
                        <c:v>0.61574328369924258</c:v>
                      </c:pt>
                      <c:pt idx="179">
                        <c:v>0.61574328369924258</c:v>
                      </c:pt>
                      <c:pt idx="180">
                        <c:v>0.61574328369924258</c:v>
                      </c:pt>
                      <c:pt idx="181">
                        <c:v>0.61574328369924258</c:v>
                      </c:pt>
                      <c:pt idx="182">
                        <c:v>0.61574328369924258</c:v>
                      </c:pt>
                      <c:pt idx="183">
                        <c:v>0.61574328369924258</c:v>
                      </c:pt>
                      <c:pt idx="184">
                        <c:v>0.61574328369924258</c:v>
                      </c:pt>
                      <c:pt idx="185">
                        <c:v>0.61574328369924258</c:v>
                      </c:pt>
                      <c:pt idx="186">
                        <c:v>0.61574328369924258</c:v>
                      </c:pt>
                      <c:pt idx="187">
                        <c:v>0.61574328369924258</c:v>
                      </c:pt>
                      <c:pt idx="188">
                        <c:v>0.61574328369924258</c:v>
                      </c:pt>
                      <c:pt idx="189">
                        <c:v>0.61574328369924258</c:v>
                      </c:pt>
                      <c:pt idx="190">
                        <c:v>0.61574328369924258</c:v>
                      </c:pt>
                      <c:pt idx="191">
                        <c:v>0.61574328369924258</c:v>
                      </c:pt>
                      <c:pt idx="192">
                        <c:v>0.61574328369924258</c:v>
                      </c:pt>
                      <c:pt idx="193">
                        <c:v>0.61574328369924258</c:v>
                      </c:pt>
                      <c:pt idx="194">
                        <c:v>0.61574328369924258</c:v>
                      </c:pt>
                      <c:pt idx="195">
                        <c:v>0.61574328369924258</c:v>
                      </c:pt>
                      <c:pt idx="196">
                        <c:v>0.61574328369924258</c:v>
                      </c:pt>
                      <c:pt idx="197">
                        <c:v>0.61574328369924258</c:v>
                      </c:pt>
                      <c:pt idx="198">
                        <c:v>0.61574328369924258</c:v>
                      </c:pt>
                      <c:pt idx="199">
                        <c:v>0.61574328369924258</c:v>
                      </c:pt>
                      <c:pt idx="200">
                        <c:v>0.61574328369924258</c:v>
                      </c:pt>
                      <c:pt idx="201">
                        <c:v>0.61574328369924258</c:v>
                      </c:pt>
                      <c:pt idx="202">
                        <c:v>0.61574328369924258</c:v>
                      </c:pt>
                      <c:pt idx="203">
                        <c:v>-12.025752963236538</c:v>
                      </c:pt>
                      <c:pt idx="204">
                        <c:v>-12.025752963236538</c:v>
                      </c:pt>
                      <c:pt idx="205">
                        <c:v>-12.025752963236538</c:v>
                      </c:pt>
                      <c:pt idx="206">
                        <c:v>-12.025752963236538</c:v>
                      </c:pt>
                      <c:pt idx="207">
                        <c:v>-12.025752963236538</c:v>
                      </c:pt>
                      <c:pt idx="208">
                        <c:v>-12.025752963236538</c:v>
                      </c:pt>
                      <c:pt idx="209">
                        <c:v>-12.025752963236538</c:v>
                      </c:pt>
                      <c:pt idx="210">
                        <c:v>-12.025752963236538</c:v>
                      </c:pt>
                      <c:pt idx="211">
                        <c:v>-12.025752963236538</c:v>
                      </c:pt>
                      <c:pt idx="212">
                        <c:v>-12.025752963236538</c:v>
                      </c:pt>
                      <c:pt idx="213">
                        <c:v>-12.025752963236538</c:v>
                      </c:pt>
                      <c:pt idx="214">
                        <c:v>-12.025752963236538</c:v>
                      </c:pt>
                      <c:pt idx="215">
                        <c:v>-12.025752963236538</c:v>
                      </c:pt>
                      <c:pt idx="216">
                        <c:v>-12.025752963236538</c:v>
                      </c:pt>
                      <c:pt idx="217">
                        <c:v>-12.025752963236538</c:v>
                      </c:pt>
                      <c:pt idx="218">
                        <c:v>-12.025752963236538</c:v>
                      </c:pt>
                      <c:pt idx="219">
                        <c:v>-12.025752963236538</c:v>
                      </c:pt>
                      <c:pt idx="220">
                        <c:v>-12.025752963236538</c:v>
                      </c:pt>
                      <c:pt idx="221">
                        <c:v>-12.025752963236538</c:v>
                      </c:pt>
                      <c:pt idx="222">
                        <c:v>-12.025752963236538</c:v>
                      </c:pt>
                      <c:pt idx="223">
                        <c:v>-12.025752963236538</c:v>
                      </c:pt>
                      <c:pt idx="224">
                        <c:v>-12.025752963236538</c:v>
                      </c:pt>
                      <c:pt idx="225">
                        <c:v>-12.025752963236538</c:v>
                      </c:pt>
                      <c:pt idx="226">
                        <c:v>-12.025752963236538</c:v>
                      </c:pt>
                      <c:pt idx="227">
                        <c:v>-12.025752963236538</c:v>
                      </c:pt>
                      <c:pt idx="228">
                        <c:v>-12.025752963236538</c:v>
                      </c:pt>
                      <c:pt idx="229">
                        <c:v>-12.025752963236538</c:v>
                      </c:pt>
                      <c:pt idx="230">
                        <c:v>-12.025752963236538</c:v>
                      </c:pt>
                      <c:pt idx="231">
                        <c:v>-12.025752963236538</c:v>
                      </c:pt>
                      <c:pt idx="232">
                        <c:v>-12.025752963236538</c:v>
                      </c:pt>
                      <c:pt idx="233">
                        <c:v>-12.025752963236538</c:v>
                      </c:pt>
                      <c:pt idx="234">
                        <c:v>-12.025752963236538</c:v>
                      </c:pt>
                      <c:pt idx="235">
                        <c:v>-12.025752963236538</c:v>
                      </c:pt>
                      <c:pt idx="236">
                        <c:v>-12.025752963236538</c:v>
                      </c:pt>
                      <c:pt idx="237">
                        <c:v>-12.025752963236538</c:v>
                      </c:pt>
                      <c:pt idx="238">
                        <c:v>-12.025752963236538</c:v>
                      </c:pt>
                      <c:pt idx="239">
                        <c:v>-12.025752963236538</c:v>
                      </c:pt>
                      <c:pt idx="240">
                        <c:v>-12.025752963236538</c:v>
                      </c:pt>
                      <c:pt idx="241">
                        <c:v>-12.025752963236538</c:v>
                      </c:pt>
                      <c:pt idx="242">
                        <c:v>-12.025752963236538</c:v>
                      </c:pt>
                      <c:pt idx="243">
                        <c:v>-12.025752963236538</c:v>
                      </c:pt>
                      <c:pt idx="244">
                        <c:v>-12.025752963236538</c:v>
                      </c:pt>
                      <c:pt idx="245">
                        <c:v>-12.025752963236538</c:v>
                      </c:pt>
                      <c:pt idx="246">
                        <c:v>-12.025752963236538</c:v>
                      </c:pt>
                      <c:pt idx="247">
                        <c:v>-12.025752963236538</c:v>
                      </c:pt>
                      <c:pt idx="248">
                        <c:v>-23.930224555661709</c:v>
                      </c:pt>
                      <c:pt idx="249">
                        <c:v>-23.930224555661709</c:v>
                      </c:pt>
                      <c:pt idx="250">
                        <c:v>-23.930224555661709</c:v>
                      </c:pt>
                      <c:pt idx="251">
                        <c:v>-23.930224555661709</c:v>
                      </c:pt>
                      <c:pt idx="252">
                        <c:v>-23.930224555661709</c:v>
                      </c:pt>
                      <c:pt idx="253">
                        <c:v>-23.930224555661709</c:v>
                      </c:pt>
                      <c:pt idx="254">
                        <c:v>-23.930224555661709</c:v>
                      </c:pt>
                      <c:pt idx="255">
                        <c:v>-23.930224555661709</c:v>
                      </c:pt>
                      <c:pt idx="256">
                        <c:v>-23.930224555661709</c:v>
                      </c:pt>
                      <c:pt idx="257">
                        <c:v>-23.930224555661709</c:v>
                      </c:pt>
                      <c:pt idx="258">
                        <c:v>-23.930224555661709</c:v>
                      </c:pt>
                      <c:pt idx="259">
                        <c:v>-23.930224555661709</c:v>
                      </c:pt>
                      <c:pt idx="260">
                        <c:v>-23.930224555661709</c:v>
                      </c:pt>
                      <c:pt idx="261">
                        <c:v>-23.930224555661709</c:v>
                      </c:pt>
                      <c:pt idx="262">
                        <c:v>-23.930224555661709</c:v>
                      </c:pt>
                      <c:pt idx="263">
                        <c:v>-23.930224555661709</c:v>
                      </c:pt>
                      <c:pt idx="264">
                        <c:v>-23.930224555661709</c:v>
                      </c:pt>
                      <c:pt idx="265">
                        <c:v>-23.930224555661709</c:v>
                      </c:pt>
                      <c:pt idx="266">
                        <c:v>-23.930224555661709</c:v>
                      </c:pt>
                      <c:pt idx="267">
                        <c:v>-23.930224555661709</c:v>
                      </c:pt>
                      <c:pt idx="268">
                        <c:v>-23.930224555661709</c:v>
                      </c:pt>
                      <c:pt idx="269">
                        <c:v>-23.930224555661709</c:v>
                      </c:pt>
                      <c:pt idx="270">
                        <c:v>-23.930224555661709</c:v>
                      </c:pt>
                      <c:pt idx="271">
                        <c:v>-23.930224555661709</c:v>
                      </c:pt>
                      <c:pt idx="272">
                        <c:v>-23.930224555661709</c:v>
                      </c:pt>
                      <c:pt idx="273">
                        <c:v>-23.930224555661709</c:v>
                      </c:pt>
                      <c:pt idx="274">
                        <c:v>-23.930224555661709</c:v>
                      </c:pt>
                      <c:pt idx="275">
                        <c:v>-23.930224555661709</c:v>
                      </c:pt>
                      <c:pt idx="276">
                        <c:v>-23.930224555661709</c:v>
                      </c:pt>
                      <c:pt idx="277">
                        <c:v>-23.930224555661709</c:v>
                      </c:pt>
                      <c:pt idx="278">
                        <c:v>-23.930224555661709</c:v>
                      </c:pt>
                      <c:pt idx="279">
                        <c:v>-23.930224555661709</c:v>
                      </c:pt>
                      <c:pt idx="280">
                        <c:v>-23.930224555661709</c:v>
                      </c:pt>
                      <c:pt idx="281">
                        <c:v>-23.930224555661709</c:v>
                      </c:pt>
                      <c:pt idx="282">
                        <c:v>-23.930224555661709</c:v>
                      </c:pt>
                      <c:pt idx="283">
                        <c:v>-23.930224555661709</c:v>
                      </c:pt>
                      <c:pt idx="284">
                        <c:v>-23.930224555661709</c:v>
                      </c:pt>
                      <c:pt idx="285">
                        <c:v>-23.930224555661709</c:v>
                      </c:pt>
                      <c:pt idx="286">
                        <c:v>-23.930224555661709</c:v>
                      </c:pt>
                      <c:pt idx="287">
                        <c:v>-23.930224555661709</c:v>
                      </c:pt>
                      <c:pt idx="288">
                        <c:v>-23.930224555661709</c:v>
                      </c:pt>
                      <c:pt idx="289">
                        <c:v>-23.930224555661709</c:v>
                      </c:pt>
                      <c:pt idx="290">
                        <c:v>-23.930224555661709</c:v>
                      </c:pt>
                      <c:pt idx="291">
                        <c:v>-23.930224555661709</c:v>
                      </c:pt>
                      <c:pt idx="292">
                        <c:v>-23.930224555661709</c:v>
                      </c:pt>
                      <c:pt idx="293">
                        <c:v>-11.963271651471256</c:v>
                      </c:pt>
                      <c:pt idx="294">
                        <c:v>-11.963271651471256</c:v>
                      </c:pt>
                      <c:pt idx="295">
                        <c:v>-11.963271651471256</c:v>
                      </c:pt>
                      <c:pt idx="296">
                        <c:v>-11.963271651471256</c:v>
                      </c:pt>
                      <c:pt idx="297">
                        <c:v>-11.963271651471256</c:v>
                      </c:pt>
                      <c:pt idx="298">
                        <c:v>-11.963271651471256</c:v>
                      </c:pt>
                      <c:pt idx="299">
                        <c:v>-11.963271651471256</c:v>
                      </c:pt>
                      <c:pt idx="300">
                        <c:v>-11.963271651471256</c:v>
                      </c:pt>
                      <c:pt idx="301">
                        <c:v>-11.963271651471256</c:v>
                      </c:pt>
                      <c:pt idx="302">
                        <c:v>-11.963271651471256</c:v>
                      </c:pt>
                      <c:pt idx="303">
                        <c:v>-11.963271651471256</c:v>
                      </c:pt>
                      <c:pt idx="304">
                        <c:v>-11.963271651471256</c:v>
                      </c:pt>
                      <c:pt idx="305">
                        <c:v>-11.963271651471256</c:v>
                      </c:pt>
                      <c:pt idx="306">
                        <c:v>-11.963271651471256</c:v>
                      </c:pt>
                      <c:pt idx="307">
                        <c:v>-11.963271651471256</c:v>
                      </c:pt>
                      <c:pt idx="308">
                        <c:v>-11.963271651471256</c:v>
                      </c:pt>
                      <c:pt idx="309">
                        <c:v>-11.963271651471256</c:v>
                      </c:pt>
                      <c:pt idx="310">
                        <c:v>-11.963271651471256</c:v>
                      </c:pt>
                      <c:pt idx="311">
                        <c:v>-11.963271651471256</c:v>
                      </c:pt>
                      <c:pt idx="312">
                        <c:v>-11.963271651471256</c:v>
                      </c:pt>
                      <c:pt idx="313">
                        <c:v>-11.963271651471256</c:v>
                      </c:pt>
                      <c:pt idx="314">
                        <c:v>-11.963271651471256</c:v>
                      </c:pt>
                      <c:pt idx="315">
                        <c:v>-11.963271651471256</c:v>
                      </c:pt>
                      <c:pt idx="316">
                        <c:v>-11.963271651471256</c:v>
                      </c:pt>
                      <c:pt idx="317">
                        <c:v>-11.963271651471256</c:v>
                      </c:pt>
                      <c:pt idx="318">
                        <c:v>-11.963271651471256</c:v>
                      </c:pt>
                      <c:pt idx="319">
                        <c:v>-11.963271651471256</c:v>
                      </c:pt>
                      <c:pt idx="320">
                        <c:v>-11.963271651471256</c:v>
                      </c:pt>
                      <c:pt idx="321">
                        <c:v>-11.963271651471256</c:v>
                      </c:pt>
                      <c:pt idx="322">
                        <c:v>-11.963271651471256</c:v>
                      </c:pt>
                      <c:pt idx="323">
                        <c:v>-11.963271651471256</c:v>
                      </c:pt>
                      <c:pt idx="324">
                        <c:v>-11.963271651471256</c:v>
                      </c:pt>
                      <c:pt idx="325">
                        <c:v>-11.963271651471256</c:v>
                      </c:pt>
                      <c:pt idx="326">
                        <c:v>-11.963271651471256</c:v>
                      </c:pt>
                      <c:pt idx="327">
                        <c:v>-11.963271651471256</c:v>
                      </c:pt>
                      <c:pt idx="328">
                        <c:v>-11.963271651471256</c:v>
                      </c:pt>
                      <c:pt idx="329">
                        <c:v>-11.963271651471256</c:v>
                      </c:pt>
                      <c:pt idx="330">
                        <c:v>-11.963271651471256</c:v>
                      </c:pt>
                      <c:pt idx="331">
                        <c:v>-11.963271651471256</c:v>
                      </c:pt>
                      <c:pt idx="332">
                        <c:v>-11.963271651471256</c:v>
                      </c:pt>
                      <c:pt idx="333">
                        <c:v>-11.963271651471256</c:v>
                      </c:pt>
                      <c:pt idx="334">
                        <c:v>-11.963271651471256</c:v>
                      </c:pt>
                      <c:pt idx="335">
                        <c:v>-11.963271651471256</c:v>
                      </c:pt>
                      <c:pt idx="336">
                        <c:v>-11.963271651471256</c:v>
                      </c:pt>
                      <c:pt idx="337">
                        <c:v>-11.963271651471256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C5D-4AD3-9AD1-1A29984BD0BE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-13.617350569217503</c:v>
                      </c:pt>
                      <c:pt idx="24">
                        <c:v>-13.617350569217503</c:v>
                      </c:pt>
                      <c:pt idx="25">
                        <c:v>-13.617350569217503</c:v>
                      </c:pt>
                      <c:pt idx="26">
                        <c:v>-13.617350569217503</c:v>
                      </c:pt>
                      <c:pt idx="27">
                        <c:v>-13.617350569217503</c:v>
                      </c:pt>
                      <c:pt idx="28">
                        <c:v>-13.617350569217503</c:v>
                      </c:pt>
                      <c:pt idx="29">
                        <c:v>-13.617350569217503</c:v>
                      </c:pt>
                      <c:pt idx="30">
                        <c:v>-13.617350569217503</c:v>
                      </c:pt>
                      <c:pt idx="31">
                        <c:v>-13.617350569217503</c:v>
                      </c:pt>
                      <c:pt idx="32">
                        <c:v>-13.617350569217503</c:v>
                      </c:pt>
                      <c:pt idx="33">
                        <c:v>-13.617350569217503</c:v>
                      </c:pt>
                      <c:pt idx="34">
                        <c:v>-13.617350569217503</c:v>
                      </c:pt>
                      <c:pt idx="35">
                        <c:v>-13.617350569217503</c:v>
                      </c:pt>
                      <c:pt idx="36">
                        <c:v>-13.617350569217503</c:v>
                      </c:pt>
                      <c:pt idx="37">
                        <c:v>-13.617350569217503</c:v>
                      </c:pt>
                      <c:pt idx="38">
                        <c:v>-13.617350569217503</c:v>
                      </c:pt>
                      <c:pt idx="39">
                        <c:v>-13.617350569217503</c:v>
                      </c:pt>
                      <c:pt idx="40">
                        <c:v>-13.617350569217503</c:v>
                      </c:pt>
                      <c:pt idx="41">
                        <c:v>-13.617350569217503</c:v>
                      </c:pt>
                      <c:pt idx="42">
                        <c:v>-13.617350569217503</c:v>
                      </c:pt>
                      <c:pt idx="43">
                        <c:v>-13.617350569217503</c:v>
                      </c:pt>
                      <c:pt idx="44">
                        <c:v>-13.617350569217503</c:v>
                      </c:pt>
                      <c:pt idx="45">
                        <c:v>-13.617350569217503</c:v>
                      </c:pt>
                      <c:pt idx="46">
                        <c:v>-13.617350569217503</c:v>
                      </c:pt>
                      <c:pt idx="47">
                        <c:v>-13.617350569217503</c:v>
                      </c:pt>
                      <c:pt idx="48">
                        <c:v>-13.617350569217503</c:v>
                      </c:pt>
                      <c:pt idx="49">
                        <c:v>-13.617350569217503</c:v>
                      </c:pt>
                      <c:pt idx="50">
                        <c:v>-13.617350569217503</c:v>
                      </c:pt>
                      <c:pt idx="51">
                        <c:v>-13.617350569217503</c:v>
                      </c:pt>
                      <c:pt idx="52">
                        <c:v>-13.617350569217503</c:v>
                      </c:pt>
                      <c:pt idx="53">
                        <c:v>-13.617350569217503</c:v>
                      </c:pt>
                      <c:pt idx="54">
                        <c:v>-13.617350569217503</c:v>
                      </c:pt>
                      <c:pt idx="55">
                        <c:v>-13.617350569217503</c:v>
                      </c:pt>
                      <c:pt idx="56">
                        <c:v>-13.617350569217503</c:v>
                      </c:pt>
                      <c:pt idx="57">
                        <c:v>-13.617350569217503</c:v>
                      </c:pt>
                      <c:pt idx="58">
                        <c:v>-13.617350569217503</c:v>
                      </c:pt>
                      <c:pt idx="59">
                        <c:v>-13.617350569217503</c:v>
                      </c:pt>
                      <c:pt idx="60">
                        <c:v>-13.617350569217503</c:v>
                      </c:pt>
                      <c:pt idx="61">
                        <c:v>-13.617350569217503</c:v>
                      </c:pt>
                      <c:pt idx="62">
                        <c:v>-13.617350569217503</c:v>
                      </c:pt>
                      <c:pt idx="63">
                        <c:v>-13.617350569217503</c:v>
                      </c:pt>
                      <c:pt idx="64">
                        <c:v>-13.617350569217503</c:v>
                      </c:pt>
                      <c:pt idx="65">
                        <c:v>-13.617350569217503</c:v>
                      </c:pt>
                      <c:pt idx="66">
                        <c:v>-13.617350569217503</c:v>
                      </c:pt>
                      <c:pt idx="67">
                        <c:v>-13.617350569217503</c:v>
                      </c:pt>
                      <c:pt idx="68">
                        <c:v>-24.093949957875722</c:v>
                      </c:pt>
                      <c:pt idx="69">
                        <c:v>-24.093949957875722</c:v>
                      </c:pt>
                      <c:pt idx="70">
                        <c:v>-24.093949957875722</c:v>
                      </c:pt>
                      <c:pt idx="71">
                        <c:v>-24.093949957875722</c:v>
                      </c:pt>
                      <c:pt idx="72">
                        <c:v>-24.093949957875722</c:v>
                      </c:pt>
                      <c:pt idx="73">
                        <c:v>-24.093949957875722</c:v>
                      </c:pt>
                      <c:pt idx="74">
                        <c:v>-24.093949957875722</c:v>
                      </c:pt>
                      <c:pt idx="75">
                        <c:v>-24.093949957875722</c:v>
                      </c:pt>
                      <c:pt idx="76">
                        <c:v>-24.093949957875722</c:v>
                      </c:pt>
                      <c:pt idx="77">
                        <c:v>-24.093949957875722</c:v>
                      </c:pt>
                      <c:pt idx="78">
                        <c:v>-24.093949957875722</c:v>
                      </c:pt>
                      <c:pt idx="79">
                        <c:v>-24.093949957875722</c:v>
                      </c:pt>
                      <c:pt idx="80">
                        <c:v>-24.093949957875722</c:v>
                      </c:pt>
                      <c:pt idx="81">
                        <c:v>-24.093949957875722</c:v>
                      </c:pt>
                      <c:pt idx="82">
                        <c:v>-24.093949957875722</c:v>
                      </c:pt>
                      <c:pt idx="83">
                        <c:v>-24.093949957875722</c:v>
                      </c:pt>
                      <c:pt idx="84">
                        <c:v>-24.093949957875722</c:v>
                      </c:pt>
                      <c:pt idx="85">
                        <c:v>-24.093949957875722</c:v>
                      </c:pt>
                      <c:pt idx="86">
                        <c:v>-24.093949957875722</c:v>
                      </c:pt>
                      <c:pt idx="87">
                        <c:v>-24.093949957875722</c:v>
                      </c:pt>
                      <c:pt idx="88">
                        <c:v>-24.093949957875722</c:v>
                      </c:pt>
                      <c:pt idx="89">
                        <c:v>-24.093949957875722</c:v>
                      </c:pt>
                      <c:pt idx="90">
                        <c:v>-24.093949957875722</c:v>
                      </c:pt>
                      <c:pt idx="91">
                        <c:v>-24.093949957875722</c:v>
                      </c:pt>
                      <c:pt idx="92">
                        <c:v>-24.093949957875722</c:v>
                      </c:pt>
                      <c:pt idx="93">
                        <c:v>-24.093949957875722</c:v>
                      </c:pt>
                      <c:pt idx="94">
                        <c:v>-24.093949957875722</c:v>
                      </c:pt>
                      <c:pt idx="95">
                        <c:v>-24.093949957875722</c:v>
                      </c:pt>
                      <c:pt idx="96">
                        <c:v>-24.093949957875722</c:v>
                      </c:pt>
                      <c:pt idx="97">
                        <c:v>-24.093949957875722</c:v>
                      </c:pt>
                      <c:pt idx="98">
                        <c:v>-24.093949957875722</c:v>
                      </c:pt>
                      <c:pt idx="99">
                        <c:v>-24.093949957875722</c:v>
                      </c:pt>
                      <c:pt idx="100">
                        <c:v>-24.093949957875722</c:v>
                      </c:pt>
                      <c:pt idx="101">
                        <c:v>-24.093949957875722</c:v>
                      </c:pt>
                      <c:pt idx="102">
                        <c:v>-24.093949957875722</c:v>
                      </c:pt>
                      <c:pt idx="103">
                        <c:v>-24.093949957875722</c:v>
                      </c:pt>
                      <c:pt idx="104">
                        <c:v>-24.093949957875722</c:v>
                      </c:pt>
                      <c:pt idx="105">
                        <c:v>-24.093949957875722</c:v>
                      </c:pt>
                      <c:pt idx="106">
                        <c:v>-24.093949957875722</c:v>
                      </c:pt>
                      <c:pt idx="107">
                        <c:v>-24.093949957875722</c:v>
                      </c:pt>
                      <c:pt idx="108">
                        <c:v>-24.093949957875722</c:v>
                      </c:pt>
                      <c:pt idx="109">
                        <c:v>-24.093949957875722</c:v>
                      </c:pt>
                      <c:pt idx="110">
                        <c:v>-24.093949957875722</c:v>
                      </c:pt>
                      <c:pt idx="111">
                        <c:v>-24.093949957875722</c:v>
                      </c:pt>
                      <c:pt idx="112">
                        <c:v>-24.093949957875722</c:v>
                      </c:pt>
                      <c:pt idx="113">
                        <c:v>-13.818118805348345</c:v>
                      </c:pt>
                      <c:pt idx="114">
                        <c:v>-13.818118805348345</c:v>
                      </c:pt>
                      <c:pt idx="115">
                        <c:v>-13.818118805348345</c:v>
                      </c:pt>
                      <c:pt idx="116">
                        <c:v>-13.818118805348345</c:v>
                      </c:pt>
                      <c:pt idx="117">
                        <c:v>-13.818118805348345</c:v>
                      </c:pt>
                      <c:pt idx="118">
                        <c:v>-13.818118805348345</c:v>
                      </c:pt>
                      <c:pt idx="119">
                        <c:v>-13.818118805348345</c:v>
                      </c:pt>
                      <c:pt idx="120">
                        <c:v>-13.818118805348345</c:v>
                      </c:pt>
                      <c:pt idx="121">
                        <c:v>-13.818118805348345</c:v>
                      </c:pt>
                      <c:pt idx="122">
                        <c:v>-13.818118805348345</c:v>
                      </c:pt>
                      <c:pt idx="123">
                        <c:v>-13.818118805348345</c:v>
                      </c:pt>
                      <c:pt idx="124">
                        <c:v>-13.818118805348345</c:v>
                      </c:pt>
                      <c:pt idx="125">
                        <c:v>-13.818118805348345</c:v>
                      </c:pt>
                      <c:pt idx="126">
                        <c:v>-13.818118805348345</c:v>
                      </c:pt>
                      <c:pt idx="127">
                        <c:v>-13.818118805348345</c:v>
                      </c:pt>
                      <c:pt idx="128">
                        <c:v>-13.818118805348345</c:v>
                      </c:pt>
                      <c:pt idx="129">
                        <c:v>-13.818118805348345</c:v>
                      </c:pt>
                      <c:pt idx="130">
                        <c:v>-13.818118805348345</c:v>
                      </c:pt>
                      <c:pt idx="131">
                        <c:v>-13.818118805348345</c:v>
                      </c:pt>
                      <c:pt idx="132">
                        <c:v>-13.818118805348345</c:v>
                      </c:pt>
                      <c:pt idx="133">
                        <c:v>-13.818118805348345</c:v>
                      </c:pt>
                      <c:pt idx="134">
                        <c:v>-13.818118805348345</c:v>
                      </c:pt>
                      <c:pt idx="135">
                        <c:v>-13.818118805348345</c:v>
                      </c:pt>
                      <c:pt idx="136">
                        <c:v>-13.818118805348345</c:v>
                      </c:pt>
                      <c:pt idx="137">
                        <c:v>-13.818118805348345</c:v>
                      </c:pt>
                      <c:pt idx="138">
                        <c:v>-13.818118805348345</c:v>
                      </c:pt>
                      <c:pt idx="139">
                        <c:v>-13.818118805348345</c:v>
                      </c:pt>
                      <c:pt idx="140">
                        <c:v>-13.818118805348345</c:v>
                      </c:pt>
                      <c:pt idx="141">
                        <c:v>-13.818118805348345</c:v>
                      </c:pt>
                      <c:pt idx="142">
                        <c:v>-13.818118805348345</c:v>
                      </c:pt>
                      <c:pt idx="143">
                        <c:v>-13.818118805348345</c:v>
                      </c:pt>
                      <c:pt idx="144">
                        <c:v>-13.818118805348345</c:v>
                      </c:pt>
                      <c:pt idx="145">
                        <c:v>-13.818118805348345</c:v>
                      </c:pt>
                      <c:pt idx="146">
                        <c:v>-13.818118805348345</c:v>
                      </c:pt>
                      <c:pt idx="147">
                        <c:v>-13.818118805348345</c:v>
                      </c:pt>
                      <c:pt idx="148">
                        <c:v>-13.818118805348345</c:v>
                      </c:pt>
                      <c:pt idx="149">
                        <c:v>-13.818118805348345</c:v>
                      </c:pt>
                      <c:pt idx="150">
                        <c:v>-13.818118805348345</c:v>
                      </c:pt>
                      <c:pt idx="151">
                        <c:v>-13.818118805348345</c:v>
                      </c:pt>
                      <c:pt idx="152">
                        <c:v>-13.818118805348345</c:v>
                      </c:pt>
                      <c:pt idx="153">
                        <c:v>-13.818118805348345</c:v>
                      </c:pt>
                      <c:pt idx="154">
                        <c:v>-13.818118805348345</c:v>
                      </c:pt>
                      <c:pt idx="155">
                        <c:v>-13.818118805348345</c:v>
                      </c:pt>
                      <c:pt idx="156">
                        <c:v>-13.818118805348345</c:v>
                      </c:pt>
                      <c:pt idx="157">
                        <c:v>-13.818118805348345</c:v>
                      </c:pt>
                      <c:pt idx="158">
                        <c:v>0.61574328369924258</c:v>
                      </c:pt>
                      <c:pt idx="159">
                        <c:v>0.61574328369924258</c:v>
                      </c:pt>
                      <c:pt idx="160">
                        <c:v>0.61574328369924258</c:v>
                      </c:pt>
                      <c:pt idx="161">
                        <c:v>0.61574328369924258</c:v>
                      </c:pt>
                      <c:pt idx="162">
                        <c:v>0.61574328369924258</c:v>
                      </c:pt>
                      <c:pt idx="163">
                        <c:v>0.61574328369924258</c:v>
                      </c:pt>
                      <c:pt idx="164">
                        <c:v>0.61574328369924258</c:v>
                      </c:pt>
                      <c:pt idx="165">
                        <c:v>0.61574328369924258</c:v>
                      </c:pt>
                      <c:pt idx="166">
                        <c:v>0.61574328369924258</c:v>
                      </c:pt>
                      <c:pt idx="167">
                        <c:v>0.61574328369924258</c:v>
                      </c:pt>
                      <c:pt idx="168">
                        <c:v>0.61574328369924258</c:v>
                      </c:pt>
                      <c:pt idx="169">
                        <c:v>0.61574328369924258</c:v>
                      </c:pt>
                      <c:pt idx="170">
                        <c:v>0.61574328369924258</c:v>
                      </c:pt>
                      <c:pt idx="171">
                        <c:v>0.61574328369924258</c:v>
                      </c:pt>
                      <c:pt idx="172">
                        <c:v>0.61574328369924258</c:v>
                      </c:pt>
                      <c:pt idx="173">
                        <c:v>0.61574328369924258</c:v>
                      </c:pt>
                      <c:pt idx="174">
                        <c:v>0.61574328369924258</c:v>
                      </c:pt>
                      <c:pt idx="175">
                        <c:v>0.61574328369924258</c:v>
                      </c:pt>
                      <c:pt idx="176">
                        <c:v>0.61574328369924258</c:v>
                      </c:pt>
                      <c:pt idx="177">
                        <c:v>0.61574328369924258</c:v>
                      </c:pt>
                      <c:pt idx="178">
                        <c:v>0.61574328369924258</c:v>
                      </c:pt>
                      <c:pt idx="179">
                        <c:v>0.61574328369924258</c:v>
                      </c:pt>
                      <c:pt idx="180">
                        <c:v>0.61574328369924258</c:v>
                      </c:pt>
                      <c:pt idx="181">
                        <c:v>0.61574328369924258</c:v>
                      </c:pt>
                      <c:pt idx="182">
                        <c:v>0.61574328369924258</c:v>
                      </c:pt>
                      <c:pt idx="183">
                        <c:v>0.61574328369924258</c:v>
                      </c:pt>
                      <c:pt idx="184">
                        <c:v>0.61574328369924258</c:v>
                      </c:pt>
                      <c:pt idx="185">
                        <c:v>0.61574328369924258</c:v>
                      </c:pt>
                      <c:pt idx="186">
                        <c:v>0.61574328369924258</c:v>
                      </c:pt>
                      <c:pt idx="187">
                        <c:v>0.61574328369924258</c:v>
                      </c:pt>
                      <c:pt idx="188">
                        <c:v>0.61574328369924258</c:v>
                      </c:pt>
                      <c:pt idx="189">
                        <c:v>0.61574328369924258</c:v>
                      </c:pt>
                      <c:pt idx="190">
                        <c:v>0.61574328369924258</c:v>
                      </c:pt>
                      <c:pt idx="191">
                        <c:v>0.61574328369924258</c:v>
                      </c:pt>
                      <c:pt idx="192">
                        <c:v>0.61574328369924258</c:v>
                      </c:pt>
                      <c:pt idx="193">
                        <c:v>0.61574328369924258</c:v>
                      </c:pt>
                      <c:pt idx="194">
                        <c:v>0.61574328369924258</c:v>
                      </c:pt>
                      <c:pt idx="195">
                        <c:v>0.61574328369924258</c:v>
                      </c:pt>
                      <c:pt idx="196">
                        <c:v>0.61574328369924258</c:v>
                      </c:pt>
                      <c:pt idx="197">
                        <c:v>0.61574328369924258</c:v>
                      </c:pt>
                      <c:pt idx="198">
                        <c:v>0.61574328369924258</c:v>
                      </c:pt>
                      <c:pt idx="199">
                        <c:v>0.61574328369924258</c:v>
                      </c:pt>
                      <c:pt idx="200">
                        <c:v>0.61574328369924258</c:v>
                      </c:pt>
                      <c:pt idx="201">
                        <c:v>0.61574328369924258</c:v>
                      </c:pt>
                      <c:pt idx="202">
                        <c:v>0.61574328369924258</c:v>
                      </c:pt>
                      <c:pt idx="203">
                        <c:v>-12.025752963236538</c:v>
                      </c:pt>
                      <c:pt idx="204">
                        <c:v>-12.025752963236538</c:v>
                      </c:pt>
                      <c:pt idx="205">
                        <c:v>-12.025752963236538</c:v>
                      </c:pt>
                      <c:pt idx="206">
                        <c:v>-12.025752963236538</c:v>
                      </c:pt>
                      <c:pt idx="207">
                        <c:v>-12.025752963236538</c:v>
                      </c:pt>
                      <c:pt idx="208">
                        <c:v>-12.025752963236538</c:v>
                      </c:pt>
                      <c:pt idx="209">
                        <c:v>-12.025752963236538</c:v>
                      </c:pt>
                      <c:pt idx="210">
                        <c:v>-12.025752963236538</c:v>
                      </c:pt>
                      <c:pt idx="211">
                        <c:v>-12.025752963236538</c:v>
                      </c:pt>
                      <c:pt idx="212">
                        <c:v>-12.025752963236538</c:v>
                      </c:pt>
                      <c:pt idx="213">
                        <c:v>-12.025752963236538</c:v>
                      </c:pt>
                      <c:pt idx="214">
                        <c:v>-12.025752963236538</c:v>
                      </c:pt>
                      <c:pt idx="215">
                        <c:v>-12.025752963236538</c:v>
                      </c:pt>
                      <c:pt idx="216">
                        <c:v>-12.025752963236538</c:v>
                      </c:pt>
                      <c:pt idx="217">
                        <c:v>-12.025752963236538</c:v>
                      </c:pt>
                      <c:pt idx="218">
                        <c:v>-12.025752963236538</c:v>
                      </c:pt>
                      <c:pt idx="219">
                        <c:v>-12.025752963236538</c:v>
                      </c:pt>
                      <c:pt idx="220">
                        <c:v>-12.025752963236538</c:v>
                      </c:pt>
                      <c:pt idx="221">
                        <c:v>-12.025752963236538</c:v>
                      </c:pt>
                      <c:pt idx="222">
                        <c:v>-12.025752963236538</c:v>
                      </c:pt>
                      <c:pt idx="223">
                        <c:v>-12.025752963236538</c:v>
                      </c:pt>
                      <c:pt idx="224">
                        <c:v>-12.025752963236538</c:v>
                      </c:pt>
                      <c:pt idx="225">
                        <c:v>-12.025752963236538</c:v>
                      </c:pt>
                      <c:pt idx="226">
                        <c:v>-12.025752963236538</c:v>
                      </c:pt>
                      <c:pt idx="227">
                        <c:v>-12.025752963236538</c:v>
                      </c:pt>
                      <c:pt idx="228">
                        <c:v>-12.025752963236538</c:v>
                      </c:pt>
                      <c:pt idx="229">
                        <c:v>-12.025752963236538</c:v>
                      </c:pt>
                      <c:pt idx="230">
                        <c:v>-12.025752963236538</c:v>
                      </c:pt>
                      <c:pt idx="231">
                        <c:v>-12.025752963236538</c:v>
                      </c:pt>
                      <c:pt idx="232">
                        <c:v>-12.025752963236538</c:v>
                      </c:pt>
                      <c:pt idx="233">
                        <c:v>-12.025752963236538</c:v>
                      </c:pt>
                      <c:pt idx="234">
                        <c:v>-12.025752963236538</c:v>
                      </c:pt>
                      <c:pt idx="235">
                        <c:v>-12.025752963236538</c:v>
                      </c:pt>
                      <c:pt idx="236">
                        <c:v>-12.025752963236538</c:v>
                      </c:pt>
                      <c:pt idx="237">
                        <c:v>-12.025752963236538</c:v>
                      </c:pt>
                      <c:pt idx="238">
                        <c:v>-12.025752963236538</c:v>
                      </c:pt>
                      <c:pt idx="239">
                        <c:v>-12.025752963236538</c:v>
                      </c:pt>
                      <c:pt idx="240">
                        <c:v>-12.025752963236538</c:v>
                      </c:pt>
                      <c:pt idx="241">
                        <c:v>-12.025752963236538</c:v>
                      </c:pt>
                      <c:pt idx="242">
                        <c:v>-12.025752963236538</c:v>
                      </c:pt>
                      <c:pt idx="243">
                        <c:v>-12.025752963236538</c:v>
                      </c:pt>
                      <c:pt idx="244">
                        <c:v>-12.025752963236538</c:v>
                      </c:pt>
                      <c:pt idx="245">
                        <c:v>-12.025752963236538</c:v>
                      </c:pt>
                      <c:pt idx="246">
                        <c:v>-12.025752963236538</c:v>
                      </c:pt>
                      <c:pt idx="247">
                        <c:v>-12.025752963236538</c:v>
                      </c:pt>
                      <c:pt idx="248">
                        <c:v>-23.930224555661709</c:v>
                      </c:pt>
                      <c:pt idx="249">
                        <c:v>-23.930224555661709</c:v>
                      </c:pt>
                      <c:pt idx="250">
                        <c:v>-23.930224555661709</c:v>
                      </c:pt>
                      <c:pt idx="251">
                        <c:v>-23.930224555661709</c:v>
                      </c:pt>
                      <c:pt idx="252">
                        <c:v>-23.930224555661709</c:v>
                      </c:pt>
                      <c:pt idx="253">
                        <c:v>-23.930224555661709</c:v>
                      </c:pt>
                      <c:pt idx="254">
                        <c:v>-23.930224555661709</c:v>
                      </c:pt>
                      <c:pt idx="255">
                        <c:v>-23.930224555661709</c:v>
                      </c:pt>
                      <c:pt idx="256">
                        <c:v>-23.930224555661709</c:v>
                      </c:pt>
                      <c:pt idx="257">
                        <c:v>-23.930224555661709</c:v>
                      </c:pt>
                      <c:pt idx="258">
                        <c:v>-23.930224555661709</c:v>
                      </c:pt>
                      <c:pt idx="259">
                        <c:v>-23.930224555661709</c:v>
                      </c:pt>
                      <c:pt idx="260">
                        <c:v>-23.930224555661709</c:v>
                      </c:pt>
                      <c:pt idx="261">
                        <c:v>-23.930224555661709</c:v>
                      </c:pt>
                      <c:pt idx="262">
                        <c:v>-23.930224555661709</c:v>
                      </c:pt>
                      <c:pt idx="263">
                        <c:v>-23.930224555661709</c:v>
                      </c:pt>
                      <c:pt idx="264">
                        <c:v>-23.930224555661709</c:v>
                      </c:pt>
                      <c:pt idx="265">
                        <c:v>-23.930224555661709</c:v>
                      </c:pt>
                      <c:pt idx="266">
                        <c:v>-23.930224555661709</c:v>
                      </c:pt>
                      <c:pt idx="267">
                        <c:v>-23.930224555661709</c:v>
                      </c:pt>
                      <c:pt idx="268">
                        <c:v>-23.930224555661709</c:v>
                      </c:pt>
                      <c:pt idx="269">
                        <c:v>-23.930224555661709</c:v>
                      </c:pt>
                      <c:pt idx="270">
                        <c:v>-23.930224555661709</c:v>
                      </c:pt>
                      <c:pt idx="271">
                        <c:v>-23.930224555661709</c:v>
                      </c:pt>
                      <c:pt idx="272">
                        <c:v>-23.930224555661709</c:v>
                      </c:pt>
                      <c:pt idx="273">
                        <c:v>-23.930224555661709</c:v>
                      </c:pt>
                      <c:pt idx="274">
                        <c:v>-23.930224555661709</c:v>
                      </c:pt>
                      <c:pt idx="275">
                        <c:v>-23.930224555661709</c:v>
                      </c:pt>
                      <c:pt idx="276">
                        <c:v>-23.930224555661709</c:v>
                      </c:pt>
                      <c:pt idx="277">
                        <c:v>-23.930224555661709</c:v>
                      </c:pt>
                      <c:pt idx="278">
                        <c:v>-23.930224555661709</c:v>
                      </c:pt>
                      <c:pt idx="279">
                        <c:v>-23.930224555661709</c:v>
                      </c:pt>
                      <c:pt idx="280">
                        <c:v>-23.930224555661709</c:v>
                      </c:pt>
                      <c:pt idx="281">
                        <c:v>-23.930224555661709</c:v>
                      </c:pt>
                      <c:pt idx="282">
                        <c:v>-23.930224555661709</c:v>
                      </c:pt>
                      <c:pt idx="283">
                        <c:v>-23.930224555661709</c:v>
                      </c:pt>
                      <c:pt idx="284">
                        <c:v>-23.930224555661709</c:v>
                      </c:pt>
                      <c:pt idx="285">
                        <c:v>-23.930224555661709</c:v>
                      </c:pt>
                      <c:pt idx="286">
                        <c:v>-23.930224555661709</c:v>
                      </c:pt>
                      <c:pt idx="287">
                        <c:v>-23.930224555661709</c:v>
                      </c:pt>
                      <c:pt idx="288">
                        <c:v>-23.930224555661709</c:v>
                      </c:pt>
                      <c:pt idx="289">
                        <c:v>-23.930224555661709</c:v>
                      </c:pt>
                      <c:pt idx="290">
                        <c:v>-23.930224555661709</c:v>
                      </c:pt>
                      <c:pt idx="291">
                        <c:v>-23.930224555661709</c:v>
                      </c:pt>
                      <c:pt idx="292">
                        <c:v>-23.930224555661709</c:v>
                      </c:pt>
                      <c:pt idx="293">
                        <c:v>-11.963271651471256</c:v>
                      </c:pt>
                      <c:pt idx="294">
                        <c:v>-11.963271651471256</c:v>
                      </c:pt>
                      <c:pt idx="295">
                        <c:v>-11.963271651471256</c:v>
                      </c:pt>
                      <c:pt idx="296">
                        <c:v>-11.963271651471256</c:v>
                      </c:pt>
                      <c:pt idx="297">
                        <c:v>-11.963271651471256</c:v>
                      </c:pt>
                      <c:pt idx="298">
                        <c:v>-11.963271651471256</c:v>
                      </c:pt>
                      <c:pt idx="299">
                        <c:v>-11.963271651471256</c:v>
                      </c:pt>
                      <c:pt idx="300">
                        <c:v>-11.963271651471256</c:v>
                      </c:pt>
                      <c:pt idx="301">
                        <c:v>-11.963271651471256</c:v>
                      </c:pt>
                      <c:pt idx="302">
                        <c:v>-11.963271651471256</c:v>
                      </c:pt>
                      <c:pt idx="303">
                        <c:v>-11.963271651471256</c:v>
                      </c:pt>
                      <c:pt idx="304">
                        <c:v>-11.963271651471256</c:v>
                      </c:pt>
                      <c:pt idx="305">
                        <c:v>-11.963271651471256</c:v>
                      </c:pt>
                      <c:pt idx="306">
                        <c:v>-11.963271651471256</c:v>
                      </c:pt>
                      <c:pt idx="307">
                        <c:v>-11.963271651471256</c:v>
                      </c:pt>
                      <c:pt idx="308">
                        <c:v>-11.963271651471256</c:v>
                      </c:pt>
                      <c:pt idx="309">
                        <c:v>-11.963271651471256</c:v>
                      </c:pt>
                      <c:pt idx="310">
                        <c:v>-11.963271651471256</c:v>
                      </c:pt>
                      <c:pt idx="311">
                        <c:v>-11.963271651471256</c:v>
                      </c:pt>
                      <c:pt idx="312">
                        <c:v>-11.963271651471256</c:v>
                      </c:pt>
                      <c:pt idx="313">
                        <c:v>-11.963271651471256</c:v>
                      </c:pt>
                      <c:pt idx="314">
                        <c:v>-11.963271651471256</c:v>
                      </c:pt>
                      <c:pt idx="315">
                        <c:v>-11.963271651471256</c:v>
                      </c:pt>
                      <c:pt idx="316">
                        <c:v>-11.963271651471256</c:v>
                      </c:pt>
                      <c:pt idx="317">
                        <c:v>-11.963271651471256</c:v>
                      </c:pt>
                      <c:pt idx="318">
                        <c:v>-11.963271651471256</c:v>
                      </c:pt>
                      <c:pt idx="319">
                        <c:v>-11.963271651471256</c:v>
                      </c:pt>
                      <c:pt idx="320">
                        <c:v>-11.963271651471256</c:v>
                      </c:pt>
                      <c:pt idx="321">
                        <c:v>-11.963271651471256</c:v>
                      </c:pt>
                      <c:pt idx="322">
                        <c:v>-11.963271651471256</c:v>
                      </c:pt>
                      <c:pt idx="323">
                        <c:v>-11.963271651471256</c:v>
                      </c:pt>
                      <c:pt idx="324">
                        <c:v>-11.963271651471256</c:v>
                      </c:pt>
                      <c:pt idx="325">
                        <c:v>-11.963271651471256</c:v>
                      </c:pt>
                      <c:pt idx="326">
                        <c:v>-11.963271651471256</c:v>
                      </c:pt>
                      <c:pt idx="327">
                        <c:v>-11.963271651471256</c:v>
                      </c:pt>
                      <c:pt idx="328">
                        <c:v>-11.963271651471256</c:v>
                      </c:pt>
                      <c:pt idx="329">
                        <c:v>-11.963271651471256</c:v>
                      </c:pt>
                      <c:pt idx="330">
                        <c:v>-11.963271651471256</c:v>
                      </c:pt>
                      <c:pt idx="331">
                        <c:v>-11.963271651471256</c:v>
                      </c:pt>
                      <c:pt idx="332">
                        <c:v>-11.963271651471256</c:v>
                      </c:pt>
                      <c:pt idx="333">
                        <c:v>-11.963271651471256</c:v>
                      </c:pt>
                      <c:pt idx="334">
                        <c:v>-11.963271651471256</c:v>
                      </c:pt>
                      <c:pt idx="335">
                        <c:v>-11.963271651471256</c:v>
                      </c:pt>
                      <c:pt idx="336">
                        <c:v>-11.963271651471256</c:v>
                      </c:pt>
                      <c:pt idx="337">
                        <c:v>-11.963271651471256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7C5D-4AD3-9AD1-1A29984BD0BE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1167294.5879004628</c:v>
                      </c:pt>
                      <c:pt idx="1">
                        <c:v>1167294.5879004628</c:v>
                      </c:pt>
                      <c:pt idx="2">
                        <c:v>1167294.5879004628</c:v>
                      </c:pt>
                      <c:pt idx="3">
                        <c:v>1167294.5879004628</c:v>
                      </c:pt>
                      <c:pt idx="4">
                        <c:v>1167294.5879004628</c:v>
                      </c:pt>
                      <c:pt idx="5">
                        <c:v>1167294.5879004628</c:v>
                      </c:pt>
                      <c:pt idx="6">
                        <c:v>1167294.5879004628</c:v>
                      </c:pt>
                      <c:pt idx="7">
                        <c:v>1167294.5879004628</c:v>
                      </c:pt>
                      <c:pt idx="8">
                        <c:v>1167294.5879004628</c:v>
                      </c:pt>
                      <c:pt idx="9">
                        <c:v>1167294.5879004628</c:v>
                      </c:pt>
                      <c:pt idx="10">
                        <c:v>1167294.5879004628</c:v>
                      </c:pt>
                      <c:pt idx="11">
                        <c:v>1167294.5879004628</c:v>
                      </c:pt>
                      <c:pt idx="12">
                        <c:v>1167294.5879004628</c:v>
                      </c:pt>
                      <c:pt idx="13">
                        <c:v>1167294.5879004628</c:v>
                      </c:pt>
                      <c:pt idx="14">
                        <c:v>1167294.5879004628</c:v>
                      </c:pt>
                      <c:pt idx="15">
                        <c:v>1167294.5879004628</c:v>
                      </c:pt>
                      <c:pt idx="16">
                        <c:v>1167294.5879004628</c:v>
                      </c:pt>
                      <c:pt idx="17">
                        <c:v>1167294.5879004628</c:v>
                      </c:pt>
                      <c:pt idx="18">
                        <c:v>1167294.5879004628</c:v>
                      </c:pt>
                      <c:pt idx="19">
                        <c:v>1167294.5879004628</c:v>
                      </c:pt>
                      <c:pt idx="20">
                        <c:v>1167294.5879004628</c:v>
                      </c:pt>
                      <c:pt idx="21">
                        <c:v>1167294.5879004628</c:v>
                      </c:pt>
                      <c:pt idx="22">
                        <c:v>1167294.5879004628</c:v>
                      </c:pt>
                      <c:pt idx="23">
                        <c:v>1326046.4089666363</c:v>
                      </c:pt>
                      <c:pt idx="24">
                        <c:v>1326046.4089666363</c:v>
                      </c:pt>
                      <c:pt idx="25">
                        <c:v>1326046.4089666363</c:v>
                      </c:pt>
                      <c:pt idx="26">
                        <c:v>1326046.4089666363</c:v>
                      </c:pt>
                      <c:pt idx="27">
                        <c:v>1326046.4089666363</c:v>
                      </c:pt>
                      <c:pt idx="28">
                        <c:v>1326046.4089666363</c:v>
                      </c:pt>
                      <c:pt idx="29">
                        <c:v>1326046.4089666363</c:v>
                      </c:pt>
                      <c:pt idx="30">
                        <c:v>1326046.4089666363</c:v>
                      </c:pt>
                      <c:pt idx="31">
                        <c:v>1326046.4089666363</c:v>
                      </c:pt>
                      <c:pt idx="32">
                        <c:v>1326046.4089666363</c:v>
                      </c:pt>
                      <c:pt idx="33">
                        <c:v>1326046.4089666363</c:v>
                      </c:pt>
                      <c:pt idx="34">
                        <c:v>1326046.4089666363</c:v>
                      </c:pt>
                      <c:pt idx="35">
                        <c:v>1326046.4089666363</c:v>
                      </c:pt>
                      <c:pt idx="36">
                        <c:v>1326046.4089666363</c:v>
                      </c:pt>
                      <c:pt idx="37">
                        <c:v>1326046.4089666363</c:v>
                      </c:pt>
                      <c:pt idx="38">
                        <c:v>1326046.4089666363</c:v>
                      </c:pt>
                      <c:pt idx="39">
                        <c:v>1326046.4089666363</c:v>
                      </c:pt>
                      <c:pt idx="40">
                        <c:v>1326046.4089666363</c:v>
                      </c:pt>
                      <c:pt idx="41">
                        <c:v>1326046.4089666363</c:v>
                      </c:pt>
                      <c:pt idx="42">
                        <c:v>1326046.4089666363</c:v>
                      </c:pt>
                      <c:pt idx="43">
                        <c:v>1326046.4089666363</c:v>
                      </c:pt>
                      <c:pt idx="44">
                        <c:v>1326046.4089666363</c:v>
                      </c:pt>
                      <c:pt idx="45">
                        <c:v>1326046.4089666363</c:v>
                      </c:pt>
                      <c:pt idx="46">
                        <c:v>1326046.4089666363</c:v>
                      </c:pt>
                      <c:pt idx="47">
                        <c:v>1326046.4089666363</c:v>
                      </c:pt>
                      <c:pt idx="48">
                        <c:v>1326046.4089666363</c:v>
                      </c:pt>
                      <c:pt idx="49">
                        <c:v>1326046.4089666363</c:v>
                      </c:pt>
                      <c:pt idx="50">
                        <c:v>1326046.4089666363</c:v>
                      </c:pt>
                      <c:pt idx="51">
                        <c:v>1326046.4089666363</c:v>
                      </c:pt>
                      <c:pt idx="52">
                        <c:v>1326046.4089666363</c:v>
                      </c:pt>
                      <c:pt idx="53">
                        <c:v>1326046.4089666363</c:v>
                      </c:pt>
                      <c:pt idx="54">
                        <c:v>1326046.4089666363</c:v>
                      </c:pt>
                      <c:pt idx="55">
                        <c:v>1326046.4089666363</c:v>
                      </c:pt>
                      <c:pt idx="56">
                        <c:v>1326046.4089666363</c:v>
                      </c:pt>
                      <c:pt idx="57">
                        <c:v>1326046.4089666363</c:v>
                      </c:pt>
                      <c:pt idx="58">
                        <c:v>1326046.4089666363</c:v>
                      </c:pt>
                      <c:pt idx="59">
                        <c:v>1326046.4089666363</c:v>
                      </c:pt>
                      <c:pt idx="60">
                        <c:v>1326046.4089666363</c:v>
                      </c:pt>
                      <c:pt idx="61">
                        <c:v>1326046.4089666363</c:v>
                      </c:pt>
                      <c:pt idx="62">
                        <c:v>1326046.4089666363</c:v>
                      </c:pt>
                      <c:pt idx="63">
                        <c:v>1326046.4089666363</c:v>
                      </c:pt>
                      <c:pt idx="64">
                        <c:v>1326046.4089666363</c:v>
                      </c:pt>
                      <c:pt idx="65">
                        <c:v>1326046.4089666363</c:v>
                      </c:pt>
                      <c:pt idx="66">
                        <c:v>1326046.4089666363</c:v>
                      </c:pt>
                      <c:pt idx="67">
                        <c:v>1326046.4089666363</c:v>
                      </c:pt>
                      <c:pt idx="68">
                        <c:v>1448183.1802185944</c:v>
                      </c:pt>
                      <c:pt idx="69">
                        <c:v>1448183.1802185944</c:v>
                      </c:pt>
                      <c:pt idx="70">
                        <c:v>1448183.1802185944</c:v>
                      </c:pt>
                      <c:pt idx="71">
                        <c:v>1448183.1802185944</c:v>
                      </c:pt>
                      <c:pt idx="72">
                        <c:v>1448183.1802185944</c:v>
                      </c:pt>
                      <c:pt idx="73">
                        <c:v>1448183.1802185944</c:v>
                      </c:pt>
                      <c:pt idx="74">
                        <c:v>1448183.1802185944</c:v>
                      </c:pt>
                      <c:pt idx="75">
                        <c:v>1448183.1802185944</c:v>
                      </c:pt>
                      <c:pt idx="76">
                        <c:v>1448183.1802185944</c:v>
                      </c:pt>
                      <c:pt idx="77">
                        <c:v>1448183.1802185944</c:v>
                      </c:pt>
                      <c:pt idx="78">
                        <c:v>1448183.1802185944</c:v>
                      </c:pt>
                      <c:pt idx="79">
                        <c:v>1448183.1802185944</c:v>
                      </c:pt>
                      <c:pt idx="80">
                        <c:v>1448183.1802185944</c:v>
                      </c:pt>
                      <c:pt idx="81">
                        <c:v>1448183.1802185944</c:v>
                      </c:pt>
                      <c:pt idx="82">
                        <c:v>1448183.1802185944</c:v>
                      </c:pt>
                      <c:pt idx="83">
                        <c:v>1448183.1802185944</c:v>
                      </c:pt>
                      <c:pt idx="84">
                        <c:v>1448183.1802185944</c:v>
                      </c:pt>
                      <c:pt idx="85">
                        <c:v>1448183.1802185944</c:v>
                      </c:pt>
                      <c:pt idx="86">
                        <c:v>1448183.1802185944</c:v>
                      </c:pt>
                      <c:pt idx="87">
                        <c:v>1448183.1802185944</c:v>
                      </c:pt>
                      <c:pt idx="88">
                        <c:v>1448183.1802185944</c:v>
                      </c:pt>
                      <c:pt idx="89">
                        <c:v>1448183.1802185944</c:v>
                      </c:pt>
                      <c:pt idx="90">
                        <c:v>1448183.1802185944</c:v>
                      </c:pt>
                      <c:pt idx="91">
                        <c:v>1448183.1802185944</c:v>
                      </c:pt>
                      <c:pt idx="92">
                        <c:v>1448183.1802185944</c:v>
                      </c:pt>
                      <c:pt idx="93">
                        <c:v>1448183.1802185944</c:v>
                      </c:pt>
                      <c:pt idx="94">
                        <c:v>1448183.1802185944</c:v>
                      </c:pt>
                      <c:pt idx="95">
                        <c:v>1448183.1802185944</c:v>
                      </c:pt>
                      <c:pt idx="96">
                        <c:v>1448183.1802185944</c:v>
                      </c:pt>
                      <c:pt idx="97">
                        <c:v>1448183.1802185944</c:v>
                      </c:pt>
                      <c:pt idx="98">
                        <c:v>1448183.1802185944</c:v>
                      </c:pt>
                      <c:pt idx="99">
                        <c:v>1448183.1802185944</c:v>
                      </c:pt>
                      <c:pt idx="100">
                        <c:v>1448183.1802185944</c:v>
                      </c:pt>
                      <c:pt idx="101">
                        <c:v>1448183.1802185944</c:v>
                      </c:pt>
                      <c:pt idx="102">
                        <c:v>1448183.1802185944</c:v>
                      </c:pt>
                      <c:pt idx="103">
                        <c:v>1448183.1802185944</c:v>
                      </c:pt>
                      <c:pt idx="104">
                        <c:v>1448183.1802185944</c:v>
                      </c:pt>
                      <c:pt idx="105">
                        <c:v>1448183.1802185944</c:v>
                      </c:pt>
                      <c:pt idx="106">
                        <c:v>1448183.1802185944</c:v>
                      </c:pt>
                      <c:pt idx="107">
                        <c:v>1448183.1802185944</c:v>
                      </c:pt>
                      <c:pt idx="108">
                        <c:v>1448183.1802185944</c:v>
                      </c:pt>
                      <c:pt idx="109">
                        <c:v>1448183.1802185944</c:v>
                      </c:pt>
                      <c:pt idx="110">
                        <c:v>1448183.1802185944</c:v>
                      </c:pt>
                      <c:pt idx="111">
                        <c:v>1448183.1802185944</c:v>
                      </c:pt>
                      <c:pt idx="112">
                        <c:v>1448183.1802185944</c:v>
                      </c:pt>
                      <c:pt idx="113">
                        <c:v>1328386.9760935528</c:v>
                      </c:pt>
                      <c:pt idx="114">
                        <c:v>1328386.9760935528</c:v>
                      </c:pt>
                      <c:pt idx="115">
                        <c:v>1328386.9760935528</c:v>
                      </c:pt>
                      <c:pt idx="116">
                        <c:v>1328386.9760935528</c:v>
                      </c:pt>
                      <c:pt idx="117">
                        <c:v>1328386.9760935528</c:v>
                      </c:pt>
                      <c:pt idx="118">
                        <c:v>1328386.9760935528</c:v>
                      </c:pt>
                      <c:pt idx="119">
                        <c:v>1328386.9760935528</c:v>
                      </c:pt>
                      <c:pt idx="120">
                        <c:v>1328386.9760935528</c:v>
                      </c:pt>
                      <c:pt idx="121">
                        <c:v>1328386.9760935528</c:v>
                      </c:pt>
                      <c:pt idx="122">
                        <c:v>1328386.9760935528</c:v>
                      </c:pt>
                      <c:pt idx="123">
                        <c:v>1328386.9760935528</c:v>
                      </c:pt>
                      <c:pt idx="124">
                        <c:v>1328386.9760935528</c:v>
                      </c:pt>
                      <c:pt idx="125">
                        <c:v>1328386.9760935528</c:v>
                      </c:pt>
                      <c:pt idx="126">
                        <c:v>1328386.9760935528</c:v>
                      </c:pt>
                      <c:pt idx="127">
                        <c:v>1328386.9760935528</c:v>
                      </c:pt>
                      <c:pt idx="128">
                        <c:v>1328386.9760935528</c:v>
                      </c:pt>
                      <c:pt idx="129">
                        <c:v>1328386.9760935528</c:v>
                      </c:pt>
                      <c:pt idx="130">
                        <c:v>1328386.9760935528</c:v>
                      </c:pt>
                      <c:pt idx="131">
                        <c:v>1328386.9760935528</c:v>
                      </c:pt>
                      <c:pt idx="132">
                        <c:v>1328386.9760935528</c:v>
                      </c:pt>
                      <c:pt idx="133">
                        <c:v>1328386.9760935528</c:v>
                      </c:pt>
                      <c:pt idx="134">
                        <c:v>1328386.9760935528</c:v>
                      </c:pt>
                      <c:pt idx="135">
                        <c:v>1328386.9760935528</c:v>
                      </c:pt>
                      <c:pt idx="136">
                        <c:v>1328386.9760935528</c:v>
                      </c:pt>
                      <c:pt idx="137">
                        <c:v>1328386.9760935528</c:v>
                      </c:pt>
                      <c:pt idx="138">
                        <c:v>1328386.9760935528</c:v>
                      </c:pt>
                      <c:pt idx="139">
                        <c:v>1328386.9760935528</c:v>
                      </c:pt>
                      <c:pt idx="140">
                        <c:v>1328386.9760935528</c:v>
                      </c:pt>
                      <c:pt idx="141">
                        <c:v>1328386.9760935528</c:v>
                      </c:pt>
                      <c:pt idx="142">
                        <c:v>1328386.9760935528</c:v>
                      </c:pt>
                      <c:pt idx="143">
                        <c:v>1328386.9760935528</c:v>
                      </c:pt>
                      <c:pt idx="144">
                        <c:v>1328386.9760935528</c:v>
                      </c:pt>
                      <c:pt idx="145">
                        <c:v>1328386.9760935528</c:v>
                      </c:pt>
                      <c:pt idx="146">
                        <c:v>1328386.9760935528</c:v>
                      </c:pt>
                      <c:pt idx="147">
                        <c:v>1328386.9760935528</c:v>
                      </c:pt>
                      <c:pt idx="148">
                        <c:v>1328386.9760935528</c:v>
                      </c:pt>
                      <c:pt idx="149">
                        <c:v>1328386.9760935528</c:v>
                      </c:pt>
                      <c:pt idx="150">
                        <c:v>1328386.9760935528</c:v>
                      </c:pt>
                      <c:pt idx="151">
                        <c:v>1328386.9760935528</c:v>
                      </c:pt>
                      <c:pt idx="152">
                        <c:v>1328386.9760935528</c:v>
                      </c:pt>
                      <c:pt idx="153">
                        <c:v>1328386.9760935528</c:v>
                      </c:pt>
                      <c:pt idx="154">
                        <c:v>1328386.9760935528</c:v>
                      </c:pt>
                      <c:pt idx="155">
                        <c:v>1328386.9760935528</c:v>
                      </c:pt>
                      <c:pt idx="156">
                        <c:v>1328386.9760935528</c:v>
                      </c:pt>
                      <c:pt idx="157">
                        <c:v>1328386.9760935528</c:v>
                      </c:pt>
                      <c:pt idx="158">
                        <c:v>1160116.2188704778</c:v>
                      </c:pt>
                      <c:pt idx="159">
                        <c:v>1160116.2188704778</c:v>
                      </c:pt>
                      <c:pt idx="160">
                        <c:v>1160116.2188704778</c:v>
                      </c:pt>
                      <c:pt idx="161">
                        <c:v>1160116.2188704778</c:v>
                      </c:pt>
                      <c:pt idx="162">
                        <c:v>1160116.2188704778</c:v>
                      </c:pt>
                      <c:pt idx="163">
                        <c:v>1160116.2188704778</c:v>
                      </c:pt>
                      <c:pt idx="164">
                        <c:v>1160116.2188704778</c:v>
                      </c:pt>
                      <c:pt idx="165">
                        <c:v>1160116.2188704778</c:v>
                      </c:pt>
                      <c:pt idx="166">
                        <c:v>1160116.2188704778</c:v>
                      </c:pt>
                      <c:pt idx="167">
                        <c:v>1160116.2188704778</c:v>
                      </c:pt>
                      <c:pt idx="168">
                        <c:v>1160116.2188704778</c:v>
                      </c:pt>
                      <c:pt idx="169">
                        <c:v>1160116.2188704778</c:v>
                      </c:pt>
                      <c:pt idx="170">
                        <c:v>1160116.2188704778</c:v>
                      </c:pt>
                      <c:pt idx="171">
                        <c:v>1160116.2188704778</c:v>
                      </c:pt>
                      <c:pt idx="172">
                        <c:v>1160116.2188704778</c:v>
                      </c:pt>
                      <c:pt idx="173">
                        <c:v>1160116.2188704778</c:v>
                      </c:pt>
                      <c:pt idx="174">
                        <c:v>1160116.2188704778</c:v>
                      </c:pt>
                      <c:pt idx="175">
                        <c:v>1160116.2188704778</c:v>
                      </c:pt>
                      <c:pt idx="176">
                        <c:v>1160116.2188704778</c:v>
                      </c:pt>
                      <c:pt idx="177">
                        <c:v>1160116.2188704778</c:v>
                      </c:pt>
                      <c:pt idx="178">
                        <c:v>1160116.2188704778</c:v>
                      </c:pt>
                      <c:pt idx="179">
                        <c:v>1160116.2188704778</c:v>
                      </c:pt>
                      <c:pt idx="180">
                        <c:v>1160116.2188704778</c:v>
                      </c:pt>
                      <c:pt idx="181">
                        <c:v>1160116.2188704778</c:v>
                      </c:pt>
                      <c:pt idx="182">
                        <c:v>1160116.2188704778</c:v>
                      </c:pt>
                      <c:pt idx="183">
                        <c:v>1160116.2188704778</c:v>
                      </c:pt>
                      <c:pt idx="184">
                        <c:v>1160116.2188704778</c:v>
                      </c:pt>
                      <c:pt idx="185">
                        <c:v>1160116.2188704778</c:v>
                      </c:pt>
                      <c:pt idx="186">
                        <c:v>1160116.2188704778</c:v>
                      </c:pt>
                      <c:pt idx="187">
                        <c:v>1160116.2188704778</c:v>
                      </c:pt>
                      <c:pt idx="188">
                        <c:v>1160116.2188704778</c:v>
                      </c:pt>
                      <c:pt idx="189">
                        <c:v>1160116.2188704778</c:v>
                      </c:pt>
                      <c:pt idx="190">
                        <c:v>1160116.2188704778</c:v>
                      </c:pt>
                      <c:pt idx="191">
                        <c:v>1160116.2188704778</c:v>
                      </c:pt>
                      <c:pt idx="192">
                        <c:v>1160116.2188704778</c:v>
                      </c:pt>
                      <c:pt idx="193">
                        <c:v>1160116.2188704778</c:v>
                      </c:pt>
                      <c:pt idx="194">
                        <c:v>1160116.2188704778</c:v>
                      </c:pt>
                      <c:pt idx="195">
                        <c:v>1160116.2188704778</c:v>
                      </c:pt>
                      <c:pt idx="196">
                        <c:v>1160116.2188704778</c:v>
                      </c:pt>
                      <c:pt idx="197">
                        <c:v>1160116.2188704778</c:v>
                      </c:pt>
                      <c:pt idx="198">
                        <c:v>1160116.2188704778</c:v>
                      </c:pt>
                      <c:pt idx="199">
                        <c:v>1160116.2188704778</c:v>
                      </c:pt>
                      <c:pt idx="200">
                        <c:v>1160116.2188704778</c:v>
                      </c:pt>
                      <c:pt idx="201">
                        <c:v>1160116.2188704778</c:v>
                      </c:pt>
                      <c:pt idx="202">
                        <c:v>1160116.2188704778</c:v>
                      </c:pt>
                      <c:pt idx="203">
                        <c:v>1307491.4766345557</c:v>
                      </c:pt>
                      <c:pt idx="204">
                        <c:v>1307491.4766345557</c:v>
                      </c:pt>
                      <c:pt idx="205">
                        <c:v>1307491.4766345557</c:v>
                      </c:pt>
                      <c:pt idx="206">
                        <c:v>1307491.4766345557</c:v>
                      </c:pt>
                      <c:pt idx="207">
                        <c:v>1307491.4766345557</c:v>
                      </c:pt>
                      <c:pt idx="208">
                        <c:v>1307491.4766345557</c:v>
                      </c:pt>
                      <c:pt idx="209">
                        <c:v>1307491.4766345557</c:v>
                      </c:pt>
                      <c:pt idx="210">
                        <c:v>1307491.4766345557</c:v>
                      </c:pt>
                      <c:pt idx="211">
                        <c:v>1307491.4766345557</c:v>
                      </c:pt>
                      <c:pt idx="212">
                        <c:v>1307491.4766345557</c:v>
                      </c:pt>
                      <c:pt idx="213">
                        <c:v>1307491.4766345557</c:v>
                      </c:pt>
                      <c:pt idx="214">
                        <c:v>1307491.4766345557</c:v>
                      </c:pt>
                      <c:pt idx="215">
                        <c:v>1307491.4766345557</c:v>
                      </c:pt>
                      <c:pt idx="216">
                        <c:v>1307491.4766345557</c:v>
                      </c:pt>
                      <c:pt idx="217">
                        <c:v>1307491.4766345557</c:v>
                      </c:pt>
                      <c:pt idx="218">
                        <c:v>1307491.4766345557</c:v>
                      </c:pt>
                      <c:pt idx="219">
                        <c:v>1307491.4766345557</c:v>
                      </c:pt>
                      <c:pt idx="220">
                        <c:v>1307491.4766345557</c:v>
                      </c:pt>
                      <c:pt idx="221">
                        <c:v>1307491.4766345557</c:v>
                      </c:pt>
                      <c:pt idx="222">
                        <c:v>1307491.4766345557</c:v>
                      </c:pt>
                      <c:pt idx="223">
                        <c:v>1307491.4766345557</c:v>
                      </c:pt>
                      <c:pt idx="224">
                        <c:v>1307491.4766345557</c:v>
                      </c:pt>
                      <c:pt idx="225">
                        <c:v>1307491.4766345557</c:v>
                      </c:pt>
                      <c:pt idx="226">
                        <c:v>1307491.4766345557</c:v>
                      </c:pt>
                      <c:pt idx="227">
                        <c:v>1307491.4766345557</c:v>
                      </c:pt>
                      <c:pt idx="228">
                        <c:v>1307491.4766345557</c:v>
                      </c:pt>
                      <c:pt idx="229">
                        <c:v>1307491.4766345557</c:v>
                      </c:pt>
                      <c:pt idx="230">
                        <c:v>1307491.4766345557</c:v>
                      </c:pt>
                      <c:pt idx="231">
                        <c:v>1307491.4766345557</c:v>
                      </c:pt>
                      <c:pt idx="232">
                        <c:v>1307491.4766345557</c:v>
                      </c:pt>
                      <c:pt idx="233">
                        <c:v>1307491.4766345557</c:v>
                      </c:pt>
                      <c:pt idx="234">
                        <c:v>1307491.4766345557</c:v>
                      </c:pt>
                      <c:pt idx="235">
                        <c:v>1307491.4766345557</c:v>
                      </c:pt>
                      <c:pt idx="236">
                        <c:v>1307491.4766345557</c:v>
                      </c:pt>
                      <c:pt idx="237">
                        <c:v>1307491.4766345557</c:v>
                      </c:pt>
                      <c:pt idx="238">
                        <c:v>1307491.4766345557</c:v>
                      </c:pt>
                      <c:pt idx="239">
                        <c:v>1307491.4766345557</c:v>
                      </c:pt>
                      <c:pt idx="240">
                        <c:v>1307491.4766345557</c:v>
                      </c:pt>
                      <c:pt idx="241">
                        <c:v>1307491.4766345557</c:v>
                      </c:pt>
                      <c:pt idx="242">
                        <c:v>1307491.4766345557</c:v>
                      </c:pt>
                      <c:pt idx="243">
                        <c:v>1307491.4766345557</c:v>
                      </c:pt>
                      <c:pt idx="244">
                        <c:v>1307491.4766345557</c:v>
                      </c:pt>
                      <c:pt idx="245">
                        <c:v>1307491.4766345557</c:v>
                      </c:pt>
                      <c:pt idx="246">
                        <c:v>1307491.4766345557</c:v>
                      </c:pt>
                      <c:pt idx="247">
                        <c:v>1307491.4766345557</c:v>
                      </c:pt>
                      <c:pt idx="248">
                        <c:v>1446274.460484595</c:v>
                      </c:pt>
                      <c:pt idx="249">
                        <c:v>1446274.460484595</c:v>
                      </c:pt>
                      <c:pt idx="250">
                        <c:v>1446274.460484595</c:v>
                      </c:pt>
                      <c:pt idx="251">
                        <c:v>1446274.460484595</c:v>
                      </c:pt>
                      <c:pt idx="252">
                        <c:v>1446274.460484595</c:v>
                      </c:pt>
                      <c:pt idx="253">
                        <c:v>1446274.460484595</c:v>
                      </c:pt>
                      <c:pt idx="254">
                        <c:v>1446274.460484595</c:v>
                      </c:pt>
                      <c:pt idx="255">
                        <c:v>1446274.460484595</c:v>
                      </c:pt>
                      <c:pt idx="256">
                        <c:v>1446274.460484595</c:v>
                      </c:pt>
                      <c:pt idx="257">
                        <c:v>1446274.460484595</c:v>
                      </c:pt>
                      <c:pt idx="258">
                        <c:v>1446274.460484595</c:v>
                      </c:pt>
                      <c:pt idx="259">
                        <c:v>1446274.460484595</c:v>
                      </c:pt>
                      <c:pt idx="260">
                        <c:v>1446274.460484595</c:v>
                      </c:pt>
                      <c:pt idx="261">
                        <c:v>1446274.460484595</c:v>
                      </c:pt>
                      <c:pt idx="262">
                        <c:v>1446274.460484595</c:v>
                      </c:pt>
                      <c:pt idx="263">
                        <c:v>1446274.460484595</c:v>
                      </c:pt>
                      <c:pt idx="264">
                        <c:v>1446274.460484595</c:v>
                      </c:pt>
                      <c:pt idx="265">
                        <c:v>1446274.460484595</c:v>
                      </c:pt>
                      <c:pt idx="266">
                        <c:v>1446274.460484595</c:v>
                      </c:pt>
                      <c:pt idx="267">
                        <c:v>1446274.460484595</c:v>
                      </c:pt>
                      <c:pt idx="268">
                        <c:v>1446274.460484595</c:v>
                      </c:pt>
                      <c:pt idx="269">
                        <c:v>1446274.460484595</c:v>
                      </c:pt>
                      <c:pt idx="270">
                        <c:v>1446274.460484595</c:v>
                      </c:pt>
                      <c:pt idx="271">
                        <c:v>1446274.460484595</c:v>
                      </c:pt>
                      <c:pt idx="272">
                        <c:v>1446274.460484595</c:v>
                      </c:pt>
                      <c:pt idx="273">
                        <c:v>1446274.460484595</c:v>
                      </c:pt>
                      <c:pt idx="274">
                        <c:v>1446274.460484595</c:v>
                      </c:pt>
                      <c:pt idx="275">
                        <c:v>1446274.460484595</c:v>
                      </c:pt>
                      <c:pt idx="276">
                        <c:v>1446274.460484595</c:v>
                      </c:pt>
                      <c:pt idx="277">
                        <c:v>1446274.460484595</c:v>
                      </c:pt>
                      <c:pt idx="278">
                        <c:v>1446274.460484595</c:v>
                      </c:pt>
                      <c:pt idx="279">
                        <c:v>1446274.460484595</c:v>
                      </c:pt>
                      <c:pt idx="280">
                        <c:v>1446274.460484595</c:v>
                      </c:pt>
                      <c:pt idx="281">
                        <c:v>1446274.460484595</c:v>
                      </c:pt>
                      <c:pt idx="282">
                        <c:v>1446274.460484595</c:v>
                      </c:pt>
                      <c:pt idx="283">
                        <c:v>1446274.460484595</c:v>
                      </c:pt>
                      <c:pt idx="284">
                        <c:v>1446274.460484595</c:v>
                      </c:pt>
                      <c:pt idx="285">
                        <c:v>1446274.460484595</c:v>
                      </c:pt>
                      <c:pt idx="286">
                        <c:v>1446274.460484595</c:v>
                      </c:pt>
                      <c:pt idx="287">
                        <c:v>1446274.460484595</c:v>
                      </c:pt>
                      <c:pt idx="288">
                        <c:v>1446274.460484595</c:v>
                      </c:pt>
                      <c:pt idx="289">
                        <c:v>1446274.460484595</c:v>
                      </c:pt>
                      <c:pt idx="290">
                        <c:v>1446274.460484595</c:v>
                      </c:pt>
                      <c:pt idx="291">
                        <c:v>1446274.460484595</c:v>
                      </c:pt>
                      <c:pt idx="292">
                        <c:v>1446274.460484595</c:v>
                      </c:pt>
                      <c:pt idx="293">
                        <c:v>1306763.0660693049</c:v>
                      </c:pt>
                      <c:pt idx="294">
                        <c:v>1306763.0660693049</c:v>
                      </c:pt>
                      <c:pt idx="295">
                        <c:v>1306763.0660693049</c:v>
                      </c:pt>
                      <c:pt idx="296">
                        <c:v>1306763.0660693049</c:v>
                      </c:pt>
                      <c:pt idx="297">
                        <c:v>1306763.0660693049</c:v>
                      </c:pt>
                      <c:pt idx="298">
                        <c:v>1306763.0660693049</c:v>
                      </c:pt>
                      <c:pt idx="299">
                        <c:v>1306763.0660693049</c:v>
                      </c:pt>
                      <c:pt idx="300">
                        <c:v>1306763.0660693049</c:v>
                      </c:pt>
                      <c:pt idx="301">
                        <c:v>1306763.0660693049</c:v>
                      </c:pt>
                      <c:pt idx="302">
                        <c:v>1306763.0660693049</c:v>
                      </c:pt>
                      <c:pt idx="303">
                        <c:v>1306763.0660693049</c:v>
                      </c:pt>
                      <c:pt idx="304">
                        <c:v>1306763.0660693049</c:v>
                      </c:pt>
                      <c:pt idx="305">
                        <c:v>1306763.0660693049</c:v>
                      </c:pt>
                      <c:pt idx="306">
                        <c:v>1306763.0660693049</c:v>
                      </c:pt>
                      <c:pt idx="307">
                        <c:v>1306763.0660693049</c:v>
                      </c:pt>
                      <c:pt idx="308">
                        <c:v>1306763.0660693049</c:v>
                      </c:pt>
                      <c:pt idx="309">
                        <c:v>1306763.0660693049</c:v>
                      </c:pt>
                      <c:pt idx="310">
                        <c:v>1306763.0660693049</c:v>
                      </c:pt>
                      <c:pt idx="311">
                        <c:v>1306763.0660693049</c:v>
                      </c:pt>
                      <c:pt idx="312">
                        <c:v>1306763.0660693049</c:v>
                      </c:pt>
                      <c:pt idx="313">
                        <c:v>1306763.0660693049</c:v>
                      </c:pt>
                      <c:pt idx="314">
                        <c:v>1306763.0660693049</c:v>
                      </c:pt>
                      <c:pt idx="315">
                        <c:v>1306763.0660693049</c:v>
                      </c:pt>
                      <c:pt idx="316">
                        <c:v>1306763.0660693049</c:v>
                      </c:pt>
                      <c:pt idx="317">
                        <c:v>1306763.0660693049</c:v>
                      </c:pt>
                      <c:pt idx="318">
                        <c:v>1306763.0660693049</c:v>
                      </c:pt>
                      <c:pt idx="319">
                        <c:v>1306763.0660693049</c:v>
                      </c:pt>
                      <c:pt idx="320">
                        <c:v>1306763.0660693049</c:v>
                      </c:pt>
                      <c:pt idx="321">
                        <c:v>1306763.0660693049</c:v>
                      </c:pt>
                      <c:pt idx="322">
                        <c:v>1306763.0660693049</c:v>
                      </c:pt>
                      <c:pt idx="323">
                        <c:v>1306763.0660693049</c:v>
                      </c:pt>
                      <c:pt idx="324">
                        <c:v>1306763.0660693049</c:v>
                      </c:pt>
                      <c:pt idx="325">
                        <c:v>1306763.0660693049</c:v>
                      </c:pt>
                      <c:pt idx="326">
                        <c:v>1306763.0660693049</c:v>
                      </c:pt>
                      <c:pt idx="327">
                        <c:v>1306763.0660693049</c:v>
                      </c:pt>
                      <c:pt idx="328">
                        <c:v>1306763.0660693049</c:v>
                      </c:pt>
                      <c:pt idx="329">
                        <c:v>1306763.0660693049</c:v>
                      </c:pt>
                      <c:pt idx="330">
                        <c:v>1306763.0660693049</c:v>
                      </c:pt>
                      <c:pt idx="331">
                        <c:v>1306763.0660693049</c:v>
                      </c:pt>
                      <c:pt idx="332">
                        <c:v>1306763.0660693049</c:v>
                      </c:pt>
                      <c:pt idx="333">
                        <c:v>1306763.0660693049</c:v>
                      </c:pt>
                      <c:pt idx="334">
                        <c:v>1306763.0660693049</c:v>
                      </c:pt>
                      <c:pt idx="335">
                        <c:v>1306763.0660693049</c:v>
                      </c:pt>
                      <c:pt idx="336">
                        <c:v>1306763.0660693049</c:v>
                      </c:pt>
                      <c:pt idx="337">
                        <c:v>1306763.0660693049</c:v>
                      </c:pt>
                      <c:pt idx="338">
                        <c:v>1167294.5879004628</c:v>
                      </c:pt>
                      <c:pt idx="339">
                        <c:v>1167294.5879004628</c:v>
                      </c:pt>
                      <c:pt idx="340">
                        <c:v>1167294.5879004628</c:v>
                      </c:pt>
                      <c:pt idx="341">
                        <c:v>1167294.5879004628</c:v>
                      </c:pt>
                      <c:pt idx="342">
                        <c:v>1167294.5879004628</c:v>
                      </c:pt>
                      <c:pt idx="343">
                        <c:v>1167294.5879004628</c:v>
                      </c:pt>
                      <c:pt idx="344">
                        <c:v>1167294.5879004628</c:v>
                      </c:pt>
                      <c:pt idx="345">
                        <c:v>1167294.5879004628</c:v>
                      </c:pt>
                      <c:pt idx="346">
                        <c:v>1167294.5879004628</c:v>
                      </c:pt>
                      <c:pt idx="347">
                        <c:v>1167294.5879004628</c:v>
                      </c:pt>
                      <c:pt idx="348">
                        <c:v>1167294.5879004628</c:v>
                      </c:pt>
                      <c:pt idx="349">
                        <c:v>1167294.5879004628</c:v>
                      </c:pt>
                      <c:pt idx="350">
                        <c:v>1167294.5879004628</c:v>
                      </c:pt>
                      <c:pt idx="351">
                        <c:v>1167294.5879004628</c:v>
                      </c:pt>
                      <c:pt idx="352">
                        <c:v>1167294.5879004628</c:v>
                      </c:pt>
                      <c:pt idx="353">
                        <c:v>1167294.5879004628</c:v>
                      </c:pt>
                      <c:pt idx="354">
                        <c:v>1167294.5879004628</c:v>
                      </c:pt>
                      <c:pt idx="355">
                        <c:v>1167294.5879004628</c:v>
                      </c:pt>
                      <c:pt idx="356">
                        <c:v>1167294.5879004628</c:v>
                      </c:pt>
                      <c:pt idx="357">
                        <c:v>1167294.5879004628</c:v>
                      </c:pt>
                      <c:pt idx="358">
                        <c:v>1167294.5879004628</c:v>
                      </c:pt>
                      <c:pt idx="359">
                        <c:v>1167294.5879004628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7C5D-4AD3-9AD1-1A29984BD0BE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-13.599979192202898</c:v>
                      </c:pt>
                      <c:pt idx="24">
                        <c:v>-13.599979192202898</c:v>
                      </c:pt>
                      <c:pt idx="25">
                        <c:v>-13.599979192202898</c:v>
                      </c:pt>
                      <c:pt idx="26">
                        <c:v>-13.599979192202898</c:v>
                      </c:pt>
                      <c:pt idx="27">
                        <c:v>-13.599979192202898</c:v>
                      </c:pt>
                      <c:pt idx="28">
                        <c:v>-13.599979192202898</c:v>
                      </c:pt>
                      <c:pt idx="29">
                        <c:v>-13.599979192202898</c:v>
                      </c:pt>
                      <c:pt idx="30">
                        <c:v>-13.599979192202898</c:v>
                      </c:pt>
                      <c:pt idx="31">
                        <c:v>-13.599979192202898</c:v>
                      </c:pt>
                      <c:pt idx="32">
                        <c:v>-13.599979192202898</c:v>
                      </c:pt>
                      <c:pt idx="33">
                        <c:v>-13.599979192202898</c:v>
                      </c:pt>
                      <c:pt idx="34">
                        <c:v>-13.599979192202898</c:v>
                      </c:pt>
                      <c:pt idx="35">
                        <c:v>-13.599979192202898</c:v>
                      </c:pt>
                      <c:pt idx="36">
                        <c:v>-13.599979192202898</c:v>
                      </c:pt>
                      <c:pt idx="37">
                        <c:v>-13.599979192202898</c:v>
                      </c:pt>
                      <c:pt idx="38">
                        <c:v>-13.599979192202898</c:v>
                      </c:pt>
                      <c:pt idx="39">
                        <c:v>-13.599979192202898</c:v>
                      </c:pt>
                      <c:pt idx="40">
                        <c:v>-13.599979192202898</c:v>
                      </c:pt>
                      <c:pt idx="41">
                        <c:v>-13.599979192202898</c:v>
                      </c:pt>
                      <c:pt idx="42">
                        <c:v>-13.599979192202898</c:v>
                      </c:pt>
                      <c:pt idx="43">
                        <c:v>-13.599979192202898</c:v>
                      </c:pt>
                      <c:pt idx="44">
                        <c:v>-13.599979192202898</c:v>
                      </c:pt>
                      <c:pt idx="45">
                        <c:v>-13.599979192202898</c:v>
                      </c:pt>
                      <c:pt idx="46">
                        <c:v>-13.599979192202898</c:v>
                      </c:pt>
                      <c:pt idx="47">
                        <c:v>-13.599979192202898</c:v>
                      </c:pt>
                      <c:pt idx="48">
                        <c:v>-13.599979192202898</c:v>
                      </c:pt>
                      <c:pt idx="49">
                        <c:v>-13.599979192202898</c:v>
                      </c:pt>
                      <c:pt idx="50">
                        <c:v>-13.599979192202898</c:v>
                      </c:pt>
                      <c:pt idx="51">
                        <c:v>-13.599979192202898</c:v>
                      </c:pt>
                      <c:pt idx="52">
                        <c:v>-13.599979192202898</c:v>
                      </c:pt>
                      <c:pt idx="53">
                        <c:v>-13.599979192202898</c:v>
                      </c:pt>
                      <c:pt idx="54">
                        <c:v>-13.599979192202898</c:v>
                      </c:pt>
                      <c:pt idx="55">
                        <c:v>-13.599979192202898</c:v>
                      </c:pt>
                      <c:pt idx="56">
                        <c:v>-13.599979192202898</c:v>
                      </c:pt>
                      <c:pt idx="57">
                        <c:v>-13.599979192202898</c:v>
                      </c:pt>
                      <c:pt idx="58">
                        <c:v>-13.599979192202898</c:v>
                      </c:pt>
                      <c:pt idx="59">
                        <c:v>-13.599979192202898</c:v>
                      </c:pt>
                      <c:pt idx="60">
                        <c:v>-13.599979192202898</c:v>
                      </c:pt>
                      <c:pt idx="61">
                        <c:v>-13.599979192202898</c:v>
                      </c:pt>
                      <c:pt idx="62">
                        <c:v>-13.599979192202898</c:v>
                      </c:pt>
                      <c:pt idx="63">
                        <c:v>-13.599979192202898</c:v>
                      </c:pt>
                      <c:pt idx="64">
                        <c:v>-13.599979192202898</c:v>
                      </c:pt>
                      <c:pt idx="65">
                        <c:v>-13.599979192202898</c:v>
                      </c:pt>
                      <c:pt idx="66">
                        <c:v>-13.599979192202898</c:v>
                      </c:pt>
                      <c:pt idx="67">
                        <c:v>-13.599979192202898</c:v>
                      </c:pt>
                      <c:pt idx="68">
                        <c:v>-24.06321379621469</c:v>
                      </c:pt>
                      <c:pt idx="69">
                        <c:v>-24.06321379621469</c:v>
                      </c:pt>
                      <c:pt idx="70">
                        <c:v>-24.06321379621469</c:v>
                      </c:pt>
                      <c:pt idx="71">
                        <c:v>-24.06321379621469</c:v>
                      </c:pt>
                      <c:pt idx="72">
                        <c:v>-24.06321379621469</c:v>
                      </c:pt>
                      <c:pt idx="73">
                        <c:v>-24.06321379621469</c:v>
                      </c:pt>
                      <c:pt idx="74">
                        <c:v>-24.06321379621469</c:v>
                      </c:pt>
                      <c:pt idx="75">
                        <c:v>-24.06321379621469</c:v>
                      </c:pt>
                      <c:pt idx="76">
                        <c:v>-24.06321379621469</c:v>
                      </c:pt>
                      <c:pt idx="77">
                        <c:v>-24.06321379621469</c:v>
                      </c:pt>
                      <c:pt idx="78">
                        <c:v>-24.06321379621469</c:v>
                      </c:pt>
                      <c:pt idx="79">
                        <c:v>-24.06321379621469</c:v>
                      </c:pt>
                      <c:pt idx="80">
                        <c:v>-24.06321379621469</c:v>
                      </c:pt>
                      <c:pt idx="81">
                        <c:v>-24.06321379621469</c:v>
                      </c:pt>
                      <c:pt idx="82">
                        <c:v>-24.06321379621469</c:v>
                      </c:pt>
                      <c:pt idx="83">
                        <c:v>-24.06321379621469</c:v>
                      </c:pt>
                      <c:pt idx="84">
                        <c:v>-24.06321379621469</c:v>
                      </c:pt>
                      <c:pt idx="85">
                        <c:v>-24.06321379621469</c:v>
                      </c:pt>
                      <c:pt idx="86">
                        <c:v>-24.06321379621469</c:v>
                      </c:pt>
                      <c:pt idx="87">
                        <c:v>-24.06321379621469</c:v>
                      </c:pt>
                      <c:pt idx="88">
                        <c:v>-24.06321379621469</c:v>
                      </c:pt>
                      <c:pt idx="89">
                        <c:v>-24.06321379621469</c:v>
                      </c:pt>
                      <c:pt idx="90">
                        <c:v>-24.06321379621469</c:v>
                      </c:pt>
                      <c:pt idx="91">
                        <c:v>-24.06321379621469</c:v>
                      </c:pt>
                      <c:pt idx="92">
                        <c:v>-24.06321379621469</c:v>
                      </c:pt>
                      <c:pt idx="93">
                        <c:v>-24.06321379621469</c:v>
                      </c:pt>
                      <c:pt idx="94">
                        <c:v>-24.06321379621469</c:v>
                      </c:pt>
                      <c:pt idx="95">
                        <c:v>-24.06321379621469</c:v>
                      </c:pt>
                      <c:pt idx="96">
                        <c:v>-24.06321379621469</c:v>
                      </c:pt>
                      <c:pt idx="97">
                        <c:v>-24.06321379621469</c:v>
                      </c:pt>
                      <c:pt idx="98">
                        <c:v>-24.06321379621469</c:v>
                      </c:pt>
                      <c:pt idx="99">
                        <c:v>-24.06321379621469</c:v>
                      </c:pt>
                      <c:pt idx="100">
                        <c:v>-24.06321379621469</c:v>
                      </c:pt>
                      <c:pt idx="101">
                        <c:v>-24.06321379621469</c:v>
                      </c:pt>
                      <c:pt idx="102">
                        <c:v>-24.06321379621469</c:v>
                      </c:pt>
                      <c:pt idx="103">
                        <c:v>-24.06321379621469</c:v>
                      </c:pt>
                      <c:pt idx="104">
                        <c:v>-24.06321379621469</c:v>
                      </c:pt>
                      <c:pt idx="105">
                        <c:v>-24.06321379621469</c:v>
                      </c:pt>
                      <c:pt idx="106">
                        <c:v>-24.06321379621469</c:v>
                      </c:pt>
                      <c:pt idx="107">
                        <c:v>-24.06321379621469</c:v>
                      </c:pt>
                      <c:pt idx="108">
                        <c:v>-24.06321379621469</c:v>
                      </c:pt>
                      <c:pt idx="109">
                        <c:v>-24.06321379621469</c:v>
                      </c:pt>
                      <c:pt idx="110">
                        <c:v>-24.06321379621469</c:v>
                      </c:pt>
                      <c:pt idx="111">
                        <c:v>-24.06321379621469</c:v>
                      </c:pt>
                      <c:pt idx="112">
                        <c:v>-24.06321379621469</c:v>
                      </c:pt>
                      <c:pt idx="113">
                        <c:v>-13.800491312380402</c:v>
                      </c:pt>
                      <c:pt idx="114">
                        <c:v>-13.800491312380402</c:v>
                      </c:pt>
                      <c:pt idx="115">
                        <c:v>-13.800491312380402</c:v>
                      </c:pt>
                      <c:pt idx="116">
                        <c:v>-13.800491312380402</c:v>
                      </c:pt>
                      <c:pt idx="117">
                        <c:v>-13.800491312380402</c:v>
                      </c:pt>
                      <c:pt idx="118">
                        <c:v>-13.800491312380402</c:v>
                      </c:pt>
                      <c:pt idx="119">
                        <c:v>-13.800491312380402</c:v>
                      </c:pt>
                      <c:pt idx="120">
                        <c:v>-13.800491312380402</c:v>
                      </c:pt>
                      <c:pt idx="121">
                        <c:v>-13.800491312380402</c:v>
                      </c:pt>
                      <c:pt idx="122">
                        <c:v>-13.800491312380402</c:v>
                      </c:pt>
                      <c:pt idx="123">
                        <c:v>-13.800491312380402</c:v>
                      </c:pt>
                      <c:pt idx="124">
                        <c:v>-13.800491312380402</c:v>
                      </c:pt>
                      <c:pt idx="125">
                        <c:v>-13.800491312380402</c:v>
                      </c:pt>
                      <c:pt idx="126">
                        <c:v>-13.800491312380402</c:v>
                      </c:pt>
                      <c:pt idx="127">
                        <c:v>-13.800491312380402</c:v>
                      </c:pt>
                      <c:pt idx="128">
                        <c:v>-13.800491312380402</c:v>
                      </c:pt>
                      <c:pt idx="129">
                        <c:v>-13.800491312380402</c:v>
                      </c:pt>
                      <c:pt idx="130">
                        <c:v>-13.800491312380402</c:v>
                      </c:pt>
                      <c:pt idx="131">
                        <c:v>-13.800491312380402</c:v>
                      </c:pt>
                      <c:pt idx="132">
                        <c:v>-13.800491312380402</c:v>
                      </c:pt>
                      <c:pt idx="133">
                        <c:v>-13.800491312380402</c:v>
                      </c:pt>
                      <c:pt idx="134">
                        <c:v>-13.800491312380402</c:v>
                      </c:pt>
                      <c:pt idx="135">
                        <c:v>-13.800491312380402</c:v>
                      </c:pt>
                      <c:pt idx="136">
                        <c:v>-13.800491312380402</c:v>
                      </c:pt>
                      <c:pt idx="137">
                        <c:v>-13.800491312380402</c:v>
                      </c:pt>
                      <c:pt idx="138">
                        <c:v>-13.800491312380402</c:v>
                      </c:pt>
                      <c:pt idx="139">
                        <c:v>-13.800491312380402</c:v>
                      </c:pt>
                      <c:pt idx="140">
                        <c:v>-13.800491312380402</c:v>
                      </c:pt>
                      <c:pt idx="141">
                        <c:v>-13.800491312380402</c:v>
                      </c:pt>
                      <c:pt idx="142">
                        <c:v>-13.800491312380402</c:v>
                      </c:pt>
                      <c:pt idx="143">
                        <c:v>-13.800491312380402</c:v>
                      </c:pt>
                      <c:pt idx="144">
                        <c:v>-13.800491312380402</c:v>
                      </c:pt>
                      <c:pt idx="145">
                        <c:v>-13.800491312380402</c:v>
                      </c:pt>
                      <c:pt idx="146">
                        <c:v>-13.800491312380402</c:v>
                      </c:pt>
                      <c:pt idx="147">
                        <c:v>-13.800491312380402</c:v>
                      </c:pt>
                      <c:pt idx="148">
                        <c:v>-13.800491312380402</c:v>
                      </c:pt>
                      <c:pt idx="149">
                        <c:v>-13.800491312380402</c:v>
                      </c:pt>
                      <c:pt idx="150">
                        <c:v>-13.800491312380402</c:v>
                      </c:pt>
                      <c:pt idx="151">
                        <c:v>-13.800491312380402</c:v>
                      </c:pt>
                      <c:pt idx="152">
                        <c:v>-13.800491312380402</c:v>
                      </c:pt>
                      <c:pt idx="153">
                        <c:v>-13.800491312380402</c:v>
                      </c:pt>
                      <c:pt idx="154">
                        <c:v>-13.800491312380402</c:v>
                      </c:pt>
                      <c:pt idx="155">
                        <c:v>-13.800491312380402</c:v>
                      </c:pt>
                      <c:pt idx="156">
                        <c:v>-13.800491312380402</c:v>
                      </c:pt>
                      <c:pt idx="157">
                        <c:v>-13.800491312380402</c:v>
                      </c:pt>
                      <c:pt idx="158">
                        <c:v>0.61495779252230665</c:v>
                      </c:pt>
                      <c:pt idx="159">
                        <c:v>0.61495779252230665</c:v>
                      </c:pt>
                      <c:pt idx="160">
                        <c:v>0.61495779252230665</c:v>
                      </c:pt>
                      <c:pt idx="161">
                        <c:v>0.61495779252230665</c:v>
                      </c:pt>
                      <c:pt idx="162">
                        <c:v>0.61495779252230665</c:v>
                      </c:pt>
                      <c:pt idx="163">
                        <c:v>0.61495779252230665</c:v>
                      </c:pt>
                      <c:pt idx="164">
                        <c:v>0.61495779252230665</c:v>
                      </c:pt>
                      <c:pt idx="165">
                        <c:v>0.61495779252230665</c:v>
                      </c:pt>
                      <c:pt idx="166">
                        <c:v>0.61495779252230665</c:v>
                      </c:pt>
                      <c:pt idx="167">
                        <c:v>0.61495779252230665</c:v>
                      </c:pt>
                      <c:pt idx="168">
                        <c:v>0.61495779252230665</c:v>
                      </c:pt>
                      <c:pt idx="169">
                        <c:v>0.61495779252230665</c:v>
                      </c:pt>
                      <c:pt idx="170">
                        <c:v>0.61495779252230665</c:v>
                      </c:pt>
                      <c:pt idx="171">
                        <c:v>0.61495779252230665</c:v>
                      </c:pt>
                      <c:pt idx="172">
                        <c:v>0.61495779252230665</c:v>
                      </c:pt>
                      <c:pt idx="173">
                        <c:v>0.61495779252230665</c:v>
                      </c:pt>
                      <c:pt idx="174">
                        <c:v>0.61495779252230665</c:v>
                      </c:pt>
                      <c:pt idx="175">
                        <c:v>0.61495779252230665</c:v>
                      </c:pt>
                      <c:pt idx="176">
                        <c:v>0.61495779252230665</c:v>
                      </c:pt>
                      <c:pt idx="177">
                        <c:v>0.61495779252230665</c:v>
                      </c:pt>
                      <c:pt idx="178">
                        <c:v>0.61495779252230665</c:v>
                      </c:pt>
                      <c:pt idx="179">
                        <c:v>0.61495779252230665</c:v>
                      </c:pt>
                      <c:pt idx="180">
                        <c:v>0.61495779252230665</c:v>
                      </c:pt>
                      <c:pt idx="181">
                        <c:v>0.61495779252230665</c:v>
                      </c:pt>
                      <c:pt idx="182">
                        <c:v>0.61495779252230665</c:v>
                      </c:pt>
                      <c:pt idx="183">
                        <c:v>0.61495779252230665</c:v>
                      </c:pt>
                      <c:pt idx="184">
                        <c:v>0.61495779252230665</c:v>
                      </c:pt>
                      <c:pt idx="185">
                        <c:v>0.61495779252230665</c:v>
                      </c:pt>
                      <c:pt idx="186">
                        <c:v>0.61495779252230665</c:v>
                      </c:pt>
                      <c:pt idx="187">
                        <c:v>0.61495779252230665</c:v>
                      </c:pt>
                      <c:pt idx="188">
                        <c:v>0.61495779252230665</c:v>
                      </c:pt>
                      <c:pt idx="189">
                        <c:v>0.61495779252230665</c:v>
                      </c:pt>
                      <c:pt idx="190">
                        <c:v>0.61495779252230665</c:v>
                      </c:pt>
                      <c:pt idx="191">
                        <c:v>0.61495779252230665</c:v>
                      </c:pt>
                      <c:pt idx="192">
                        <c:v>0.61495779252230665</c:v>
                      </c:pt>
                      <c:pt idx="193">
                        <c:v>0.61495779252230665</c:v>
                      </c:pt>
                      <c:pt idx="194">
                        <c:v>0.61495779252230665</c:v>
                      </c:pt>
                      <c:pt idx="195">
                        <c:v>0.61495779252230665</c:v>
                      </c:pt>
                      <c:pt idx="196">
                        <c:v>0.61495779252230665</c:v>
                      </c:pt>
                      <c:pt idx="197">
                        <c:v>0.61495779252230665</c:v>
                      </c:pt>
                      <c:pt idx="198">
                        <c:v>0.61495779252230665</c:v>
                      </c:pt>
                      <c:pt idx="199">
                        <c:v>0.61495779252230665</c:v>
                      </c:pt>
                      <c:pt idx="200">
                        <c:v>0.61495779252230665</c:v>
                      </c:pt>
                      <c:pt idx="201">
                        <c:v>0.61495779252230665</c:v>
                      </c:pt>
                      <c:pt idx="202">
                        <c:v>0.61495779252230665</c:v>
                      </c:pt>
                      <c:pt idx="203">
                        <c:v>-12.010411954899578</c:v>
                      </c:pt>
                      <c:pt idx="204">
                        <c:v>-12.010411954899578</c:v>
                      </c:pt>
                      <c:pt idx="205">
                        <c:v>-12.010411954899578</c:v>
                      </c:pt>
                      <c:pt idx="206">
                        <c:v>-12.010411954899578</c:v>
                      </c:pt>
                      <c:pt idx="207">
                        <c:v>-12.010411954899578</c:v>
                      </c:pt>
                      <c:pt idx="208">
                        <c:v>-12.010411954899578</c:v>
                      </c:pt>
                      <c:pt idx="209">
                        <c:v>-12.010411954899578</c:v>
                      </c:pt>
                      <c:pt idx="210">
                        <c:v>-12.010411954899578</c:v>
                      </c:pt>
                      <c:pt idx="211">
                        <c:v>-12.010411954899578</c:v>
                      </c:pt>
                      <c:pt idx="212">
                        <c:v>-12.010411954899578</c:v>
                      </c:pt>
                      <c:pt idx="213">
                        <c:v>-12.010411954899578</c:v>
                      </c:pt>
                      <c:pt idx="214">
                        <c:v>-12.010411954899578</c:v>
                      </c:pt>
                      <c:pt idx="215">
                        <c:v>-12.010411954899578</c:v>
                      </c:pt>
                      <c:pt idx="216">
                        <c:v>-12.010411954899578</c:v>
                      </c:pt>
                      <c:pt idx="217">
                        <c:v>-12.010411954899578</c:v>
                      </c:pt>
                      <c:pt idx="218">
                        <c:v>-12.010411954899578</c:v>
                      </c:pt>
                      <c:pt idx="219">
                        <c:v>-12.010411954899578</c:v>
                      </c:pt>
                      <c:pt idx="220">
                        <c:v>-12.010411954899578</c:v>
                      </c:pt>
                      <c:pt idx="221">
                        <c:v>-12.010411954899578</c:v>
                      </c:pt>
                      <c:pt idx="222">
                        <c:v>-12.010411954899578</c:v>
                      </c:pt>
                      <c:pt idx="223">
                        <c:v>-12.010411954899578</c:v>
                      </c:pt>
                      <c:pt idx="224">
                        <c:v>-12.010411954899578</c:v>
                      </c:pt>
                      <c:pt idx="225">
                        <c:v>-12.010411954899578</c:v>
                      </c:pt>
                      <c:pt idx="226">
                        <c:v>-12.010411954899578</c:v>
                      </c:pt>
                      <c:pt idx="227">
                        <c:v>-12.010411954899578</c:v>
                      </c:pt>
                      <c:pt idx="228">
                        <c:v>-12.010411954899578</c:v>
                      </c:pt>
                      <c:pt idx="229">
                        <c:v>-12.010411954899578</c:v>
                      </c:pt>
                      <c:pt idx="230">
                        <c:v>-12.010411954899578</c:v>
                      </c:pt>
                      <c:pt idx="231">
                        <c:v>-12.010411954899578</c:v>
                      </c:pt>
                      <c:pt idx="232">
                        <c:v>-12.010411954899578</c:v>
                      </c:pt>
                      <c:pt idx="233">
                        <c:v>-12.010411954899578</c:v>
                      </c:pt>
                      <c:pt idx="234">
                        <c:v>-12.010411954899578</c:v>
                      </c:pt>
                      <c:pt idx="235">
                        <c:v>-12.010411954899578</c:v>
                      </c:pt>
                      <c:pt idx="236">
                        <c:v>-12.010411954899578</c:v>
                      </c:pt>
                      <c:pt idx="237">
                        <c:v>-12.010411954899578</c:v>
                      </c:pt>
                      <c:pt idx="238">
                        <c:v>-12.010411954899578</c:v>
                      </c:pt>
                      <c:pt idx="239">
                        <c:v>-12.010411954899578</c:v>
                      </c:pt>
                      <c:pt idx="240">
                        <c:v>-12.010411954899578</c:v>
                      </c:pt>
                      <c:pt idx="241">
                        <c:v>-12.010411954899578</c:v>
                      </c:pt>
                      <c:pt idx="242">
                        <c:v>-12.010411954899578</c:v>
                      </c:pt>
                      <c:pt idx="243">
                        <c:v>-12.010411954899578</c:v>
                      </c:pt>
                      <c:pt idx="244">
                        <c:v>-12.010411954899578</c:v>
                      </c:pt>
                      <c:pt idx="245">
                        <c:v>-12.010411954899578</c:v>
                      </c:pt>
                      <c:pt idx="246">
                        <c:v>-12.010411954899578</c:v>
                      </c:pt>
                      <c:pt idx="247">
                        <c:v>-12.010411954899578</c:v>
                      </c:pt>
                      <c:pt idx="248">
                        <c:v>-23.899697255164636</c:v>
                      </c:pt>
                      <c:pt idx="249">
                        <c:v>-23.899697255164636</c:v>
                      </c:pt>
                      <c:pt idx="250">
                        <c:v>-23.899697255164636</c:v>
                      </c:pt>
                      <c:pt idx="251">
                        <c:v>-23.899697255164636</c:v>
                      </c:pt>
                      <c:pt idx="252">
                        <c:v>-23.899697255164636</c:v>
                      </c:pt>
                      <c:pt idx="253">
                        <c:v>-23.899697255164636</c:v>
                      </c:pt>
                      <c:pt idx="254">
                        <c:v>-23.899697255164636</c:v>
                      </c:pt>
                      <c:pt idx="255">
                        <c:v>-23.899697255164636</c:v>
                      </c:pt>
                      <c:pt idx="256">
                        <c:v>-23.899697255164636</c:v>
                      </c:pt>
                      <c:pt idx="257">
                        <c:v>-23.899697255164636</c:v>
                      </c:pt>
                      <c:pt idx="258">
                        <c:v>-23.899697255164636</c:v>
                      </c:pt>
                      <c:pt idx="259">
                        <c:v>-23.899697255164636</c:v>
                      </c:pt>
                      <c:pt idx="260">
                        <c:v>-23.899697255164636</c:v>
                      </c:pt>
                      <c:pt idx="261">
                        <c:v>-23.899697255164636</c:v>
                      </c:pt>
                      <c:pt idx="262">
                        <c:v>-23.899697255164636</c:v>
                      </c:pt>
                      <c:pt idx="263">
                        <c:v>-23.899697255164636</c:v>
                      </c:pt>
                      <c:pt idx="264">
                        <c:v>-23.899697255164636</c:v>
                      </c:pt>
                      <c:pt idx="265">
                        <c:v>-23.899697255164636</c:v>
                      </c:pt>
                      <c:pt idx="266">
                        <c:v>-23.899697255164636</c:v>
                      </c:pt>
                      <c:pt idx="267">
                        <c:v>-23.899697255164636</c:v>
                      </c:pt>
                      <c:pt idx="268">
                        <c:v>-23.899697255164636</c:v>
                      </c:pt>
                      <c:pt idx="269">
                        <c:v>-23.899697255164636</c:v>
                      </c:pt>
                      <c:pt idx="270">
                        <c:v>-23.899697255164636</c:v>
                      </c:pt>
                      <c:pt idx="271">
                        <c:v>-23.899697255164636</c:v>
                      </c:pt>
                      <c:pt idx="272">
                        <c:v>-23.899697255164636</c:v>
                      </c:pt>
                      <c:pt idx="273">
                        <c:v>-23.899697255164636</c:v>
                      </c:pt>
                      <c:pt idx="274">
                        <c:v>-23.899697255164636</c:v>
                      </c:pt>
                      <c:pt idx="275">
                        <c:v>-23.899697255164636</c:v>
                      </c:pt>
                      <c:pt idx="276">
                        <c:v>-23.899697255164636</c:v>
                      </c:pt>
                      <c:pt idx="277">
                        <c:v>-23.899697255164636</c:v>
                      </c:pt>
                      <c:pt idx="278">
                        <c:v>-23.899697255164636</c:v>
                      </c:pt>
                      <c:pt idx="279">
                        <c:v>-23.899697255164636</c:v>
                      </c:pt>
                      <c:pt idx="280">
                        <c:v>-23.899697255164636</c:v>
                      </c:pt>
                      <c:pt idx="281">
                        <c:v>-23.899697255164636</c:v>
                      </c:pt>
                      <c:pt idx="282">
                        <c:v>-23.899697255164636</c:v>
                      </c:pt>
                      <c:pt idx="283">
                        <c:v>-23.899697255164636</c:v>
                      </c:pt>
                      <c:pt idx="284">
                        <c:v>-23.899697255164636</c:v>
                      </c:pt>
                      <c:pt idx="285">
                        <c:v>-23.899697255164636</c:v>
                      </c:pt>
                      <c:pt idx="286">
                        <c:v>-23.899697255164636</c:v>
                      </c:pt>
                      <c:pt idx="287">
                        <c:v>-23.899697255164636</c:v>
                      </c:pt>
                      <c:pt idx="288">
                        <c:v>-23.899697255164636</c:v>
                      </c:pt>
                      <c:pt idx="289">
                        <c:v>-23.899697255164636</c:v>
                      </c:pt>
                      <c:pt idx="290">
                        <c:v>-23.899697255164636</c:v>
                      </c:pt>
                      <c:pt idx="291">
                        <c:v>-23.899697255164636</c:v>
                      </c:pt>
                      <c:pt idx="292">
                        <c:v>-23.899697255164636</c:v>
                      </c:pt>
                      <c:pt idx="293">
                        <c:v>-11.94801034927225</c:v>
                      </c:pt>
                      <c:pt idx="294">
                        <c:v>-11.94801034927225</c:v>
                      </c:pt>
                      <c:pt idx="295">
                        <c:v>-11.94801034927225</c:v>
                      </c:pt>
                      <c:pt idx="296">
                        <c:v>-11.94801034927225</c:v>
                      </c:pt>
                      <c:pt idx="297">
                        <c:v>-11.94801034927225</c:v>
                      </c:pt>
                      <c:pt idx="298">
                        <c:v>-11.94801034927225</c:v>
                      </c:pt>
                      <c:pt idx="299">
                        <c:v>-11.94801034927225</c:v>
                      </c:pt>
                      <c:pt idx="300">
                        <c:v>-11.94801034927225</c:v>
                      </c:pt>
                      <c:pt idx="301">
                        <c:v>-11.94801034927225</c:v>
                      </c:pt>
                      <c:pt idx="302">
                        <c:v>-11.94801034927225</c:v>
                      </c:pt>
                      <c:pt idx="303">
                        <c:v>-11.94801034927225</c:v>
                      </c:pt>
                      <c:pt idx="304">
                        <c:v>-11.94801034927225</c:v>
                      </c:pt>
                      <c:pt idx="305">
                        <c:v>-11.94801034927225</c:v>
                      </c:pt>
                      <c:pt idx="306">
                        <c:v>-11.94801034927225</c:v>
                      </c:pt>
                      <c:pt idx="307">
                        <c:v>-11.94801034927225</c:v>
                      </c:pt>
                      <c:pt idx="308">
                        <c:v>-11.94801034927225</c:v>
                      </c:pt>
                      <c:pt idx="309">
                        <c:v>-11.94801034927225</c:v>
                      </c:pt>
                      <c:pt idx="310">
                        <c:v>-11.94801034927225</c:v>
                      </c:pt>
                      <c:pt idx="311">
                        <c:v>-11.94801034927225</c:v>
                      </c:pt>
                      <c:pt idx="312">
                        <c:v>-11.94801034927225</c:v>
                      </c:pt>
                      <c:pt idx="313">
                        <c:v>-11.94801034927225</c:v>
                      </c:pt>
                      <c:pt idx="314">
                        <c:v>-11.94801034927225</c:v>
                      </c:pt>
                      <c:pt idx="315">
                        <c:v>-11.94801034927225</c:v>
                      </c:pt>
                      <c:pt idx="316">
                        <c:v>-11.94801034927225</c:v>
                      </c:pt>
                      <c:pt idx="317">
                        <c:v>-11.94801034927225</c:v>
                      </c:pt>
                      <c:pt idx="318">
                        <c:v>-11.94801034927225</c:v>
                      </c:pt>
                      <c:pt idx="319">
                        <c:v>-11.94801034927225</c:v>
                      </c:pt>
                      <c:pt idx="320">
                        <c:v>-11.94801034927225</c:v>
                      </c:pt>
                      <c:pt idx="321">
                        <c:v>-11.94801034927225</c:v>
                      </c:pt>
                      <c:pt idx="322">
                        <c:v>-11.94801034927225</c:v>
                      </c:pt>
                      <c:pt idx="323">
                        <c:v>-11.94801034927225</c:v>
                      </c:pt>
                      <c:pt idx="324">
                        <c:v>-11.94801034927225</c:v>
                      </c:pt>
                      <c:pt idx="325">
                        <c:v>-11.94801034927225</c:v>
                      </c:pt>
                      <c:pt idx="326">
                        <c:v>-11.94801034927225</c:v>
                      </c:pt>
                      <c:pt idx="327">
                        <c:v>-11.94801034927225</c:v>
                      </c:pt>
                      <c:pt idx="328">
                        <c:v>-11.94801034927225</c:v>
                      </c:pt>
                      <c:pt idx="329">
                        <c:v>-11.94801034927225</c:v>
                      </c:pt>
                      <c:pt idx="330">
                        <c:v>-11.94801034927225</c:v>
                      </c:pt>
                      <c:pt idx="331">
                        <c:v>-11.94801034927225</c:v>
                      </c:pt>
                      <c:pt idx="332">
                        <c:v>-11.94801034927225</c:v>
                      </c:pt>
                      <c:pt idx="333">
                        <c:v>-11.94801034927225</c:v>
                      </c:pt>
                      <c:pt idx="334">
                        <c:v>-11.94801034927225</c:v>
                      </c:pt>
                      <c:pt idx="335">
                        <c:v>-11.94801034927225</c:v>
                      </c:pt>
                      <c:pt idx="336">
                        <c:v>-11.94801034927225</c:v>
                      </c:pt>
                      <c:pt idx="337">
                        <c:v>-11.94801034927225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7C5D-4AD3-9AD1-1A29984BD0BE}"/>
                  </c:ext>
                </c:extLst>
              </c15:ser>
            </c15:filteredLineSeries>
          </c:ext>
        </c:extLst>
      </c:lineChart>
      <c:catAx>
        <c:axId val="5529658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59984"/>
        <c:crosses val="autoZero"/>
        <c:auto val="1"/>
        <c:lblAlgn val="ctr"/>
        <c:lblOffset val="100"/>
        <c:noMultiLvlLbl val="0"/>
      </c:catAx>
      <c:valAx>
        <c:axId val="55295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6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1167294.5879004628</c:v>
                </c:pt>
                <c:pt idx="1">
                  <c:v>1167294.5879004628</c:v>
                </c:pt>
                <c:pt idx="2">
                  <c:v>1167294.5879004628</c:v>
                </c:pt>
                <c:pt idx="3">
                  <c:v>1167294.5879004628</c:v>
                </c:pt>
                <c:pt idx="4">
                  <c:v>1167294.5879004628</c:v>
                </c:pt>
                <c:pt idx="5">
                  <c:v>1167294.5879004628</c:v>
                </c:pt>
                <c:pt idx="6">
                  <c:v>1167294.5879004628</c:v>
                </c:pt>
                <c:pt idx="7">
                  <c:v>1167294.5879004628</c:v>
                </c:pt>
                <c:pt idx="8">
                  <c:v>1167294.5879004628</c:v>
                </c:pt>
                <c:pt idx="9">
                  <c:v>1167294.5879004628</c:v>
                </c:pt>
                <c:pt idx="10">
                  <c:v>1167294.5879004628</c:v>
                </c:pt>
                <c:pt idx="11">
                  <c:v>1167294.5879004628</c:v>
                </c:pt>
                <c:pt idx="12">
                  <c:v>1167294.5879004628</c:v>
                </c:pt>
                <c:pt idx="13">
                  <c:v>1167294.5879004628</c:v>
                </c:pt>
                <c:pt idx="14">
                  <c:v>1167294.5879004628</c:v>
                </c:pt>
                <c:pt idx="15">
                  <c:v>1167294.5879004628</c:v>
                </c:pt>
                <c:pt idx="16">
                  <c:v>1167294.5879004628</c:v>
                </c:pt>
                <c:pt idx="17">
                  <c:v>1167294.5879004628</c:v>
                </c:pt>
                <c:pt idx="18">
                  <c:v>1167294.5879004628</c:v>
                </c:pt>
                <c:pt idx="19">
                  <c:v>1167294.5879004628</c:v>
                </c:pt>
                <c:pt idx="20">
                  <c:v>1167294.5879004628</c:v>
                </c:pt>
                <c:pt idx="21">
                  <c:v>1167294.5879004628</c:v>
                </c:pt>
                <c:pt idx="22">
                  <c:v>1167294.5879004628</c:v>
                </c:pt>
                <c:pt idx="23">
                  <c:v>1326046.4089666363</c:v>
                </c:pt>
                <c:pt idx="24">
                  <c:v>1326046.4089666363</c:v>
                </c:pt>
                <c:pt idx="25">
                  <c:v>1326046.4089666363</c:v>
                </c:pt>
                <c:pt idx="26">
                  <c:v>1326046.4089666363</c:v>
                </c:pt>
                <c:pt idx="27">
                  <c:v>1326046.4089666363</c:v>
                </c:pt>
                <c:pt idx="28">
                  <c:v>1326046.4089666363</c:v>
                </c:pt>
                <c:pt idx="29">
                  <c:v>1326046.4089666363</c:v>
                </c:pt>
                <c:pt idx="30">
                  <c:v>1326046.4089666363</c:v>
                </c:pt>
                <c:pt idx="31">
                  <c:v>1326046.4089666363</c:v>
                </c:pt>
                <c:pt idx="32">
                  <c:v>1326046.4089666363</c:v>
                </c:pt>
                <c:pt idx="33">
                  <c:v>1326046.4089666363</c:v>
                </c:pt>
                <c:pt idx="34">
                  <c:v>1326046.4089666363</c:v>
                </c:pt>
                <c:pt idx="35">
                  <c:v>1326046.4089666363</c:v>
                </c:pt>
                <c:pt idx="36">
                  <c:v>1326046.4089666363</c:v>
                </c:pt>
                <c:pt idx="37">
                  <c:v>1326046.4089666363</c:v>
                </c:pt>
                <c:pt idx="38">
                  <c:v>1326046.4089666363</c:v>
                </c:pt>
                <c:pt idx="39">
                  <c:v>1326046.4089666363</c:v>
                </c:pt>
                <c:pt idx="40">
                  <c:v>1326046.4089666363</c:v>
                </c:pt>
                <c:pt idx="41">
                  <c:v>1326046.4089666363</c:v>
                </c:pt>
                <c:pt idx="42">
                  <c:v>1326046.4089666363</c:v>
                </c:pt>
                <c:pt idx="43">
                  <c:v>1326046.4089666363</c:v>
                </c:pt>
                <c:pt idx="44">
                  <c:v>1326046.4089666363</c:v>
                </c:pt>
                <c:pt idx="45">
                  <c:v>1326046.4089666363</c:v>
                </c:pt>
                <c:pt idx="46">
                  <c:v>1326046.4089666363</c:v>
                </c:pt>
                <c:pt idx="47">
                  <c:v>1326046.4089666363</c:v>
                </c:pt>
                <c:pt idx="48">
                  <c:v>1326046.4089666363</c:v>
                </c:pt>
                <c:pt idx="49">
                  <c:v>1326046.4089666363</c:v>
                </c:pt>
                <c:pt idx="50">
                  <c:v>1326046.4089666363</c:v>
                </c:pt>
                <c:pt idx="51">
                  <c:v>1326046.4089666363</c:v>
                </c:pt>
                <c:pt idx="52">
                  <c:v>1326046.4089666363</c:v>
                </c:pt>
                <c:pt idx="53">
                  <c:v>1326046.4089666363</c:v>
                </c:pt>
                <c:pt idx="54">
                  <c:v>1326046.4089666363</c:v>
                </c:pt>
                <c:pt idx="55">
                  <c:v>1326046.4089666363</c:v>
                </c:pt>
                <c:pt idx="56">
                  <c:v>1326046.4089666363</c:v>
                </c:pt>
                <c:pt idx="57">
                  <c:v>1326046.4089666363</c:v>
                </c:pt>
                <c:pt idx="58">
                  <c:v>1326046.4089666363</c:v>
                </c:pt>
                <c:pt idx="59">
                  <c:v>1326046.4089666363</c:v>
                </c:pt>
                <c:pt idx="60">
                  <c:v>1326046.4089666363</c:v>
                </c:pt>
                <c:pt idx="61">
                  <c:v>1326046.4089666363</c:v>
                </c:pt>
                <c:pt idx="62">
                  <c:v>1326046.4089666363</c:v>
                </c:pt>
                <c:pt idx="63">
                  <c:v>1326046.4089666363</c:v>
                </c:pt>
                <c:pt idx="64">
                  <c:v>1326046.4089666363</c:v>
                </c:pt>
                <c:pt idx="65">
                  <c:v>1326046.4089666363</c:v>
                </c:pt>
                <c:pt idx="66">
                  <c:v>1326046.4089666363</c:v>
                </c:pt>
                <c:pt idx="67">
                  <c:v>1326046.4089666363</c:v>
                </c:pt>
                <c:pt idx="68">
                  <c:v>1448183.1802185944</c:v>
                </c:pt>
                <c:pt idx="69">
                  <c:v>1448183.1802185944</c:v>
                </c:pt>
                <c:pt idx="70">
                  <c:v>1448183.1802185944</c:v>
                </c:pt>
                <c:pt idx="71">
                  <c:v>1448183.1802185944</c:v>
                </c:pt>
                <c:pt idx="72">
                  <c:v>1448183.1802185944</c:v>
                </c:pt>
                <c:pt idx="73">
                  <c:v>1448183.1802185944</c:v>
                </c:pt>
                <c:pt idx="74">
                  <c:v>1448183.1802185944</c:v>
                </c:pt>
                <c:pt idx="75">
                  <c:v>1448183.1802185944</c:v>
                </c:pt>
                <c:pt idx="76">
                  <c:v>1448183.1802185944</c:v>
                </c:pt>
                <c:pt idx="77">
                  <c:v>1448183.1802185944</c:v>
                </c:pt>
                <c:pt idx="78">
                  <c:v>1448183.1802185944</c:v>
                </c:pt>
                <c:pt idx="79">
                  <c:v>1448183.1802185944</c:v>
                </c:pt>
                <c:pt idx="80">
                  <c:v>1448183.1802185944</c:v>
                </c:pt>
                <c:pt idx="81">
                  <c:v>1448183.1802185944</c:v>
                </c:pt>
                <c:pt idx="82">
                  <c:v>1448183.1802185944</c:v>
                </c:pt>
                <c:pt idx="83">
                  <c:v>1448183.1802185944</c:v>
                </c:pt>
                <c:pt idx="84">
                  <c:v>1448183.1802185944</c:v>
                </c:pt>
                <c:pt idx="85">
                  <c:v>1448183.1802185944</c:v>
                </c:pt>
                <c:pt idx="86">
                  <c:v>1448183.1802185944</c:v>
                </c:pt>
                <c:pt idx="87">
                  <c:v>1448183.1802185944</c:v>
                </c:pt>
                <c:pt idx="88">
                  <c:v>1448183.1802185944</c:v>
                </c:pt>
                <c:pt idx="89">
                  <c:v>1448183.1802185944</c:v>
                </c:pt>
                <c:pt idx="90">
                  <c:v>1448183.1802185944</c:v>
                </c:pt>
                <c:pt idx="91">
                  <c:v>1448183.1802185944</c:v>
                </c:pt>
                <c:pt idx="92">
                  <c:v>1448183.1802185944</c:v>
                </c:pt>
                <c:pt idx="93">
                  <c:v>1448183.1802185944</c:v>
                </c:pt>
                <c:pt idx="94">
                  <c:v>1448183.1802185944</c:v>
                </c:pt>
                <c:pt idx="95">
                  <c:v>1448183.1802185944</c:v>
                </c:pt>
                <c:pt idx="96">
                  <c:v>1448183.1802185944</c:v>
                </c:pt>
                <c:pt idx="97">
                  <c:v>1448183.1802185944</c:v>
                </c:pt>
                <c:pt idx="98">
                  <c:v>1448183.1802185944</c:v>
                </c:pt>
                <c:pt idx="99">
                  <c:v>1448183.1802185944</c:v>
                </c:pt>
                <c:pt idx="100">
                  <c:v>1448183.1802185944</c:v>
                </c:pt>
                <c:pt idx="101">
                  <c:v>1448183.1802185944</c:v>
                </c:pt>
                <c:pt idx="102">
                  <c:v>1448183.1802185944</c:v>
                </c:pt>
                <c:pt idx="103">
                  <c:v>1448183.1802185944</c:v>
                </c:pt>
                <c:pt idx="104">
                  <c:v>1448183.1802185944</c:v>
                </c:pt>
                <c:pt idx="105">
                  <c:v>1448183.1802185944</c:v>
                </c:pt>
                <c:pt idx="106">
                  <c:v>1448183.1802185944</c:v>
                </c:pt>
                <c:pt idx="107">
                  <c:v>1448183.1802185944</c:v>
                </c:pt>
                <c:pt idx="108">
                  <c:v>1448183.1802185944</c:v>
                </c:pt>
                <c:pt idx="109">
                  <c:v>1448183.1802185944</c:v>
                </c:pt>
                <c:pt idx="110">
                  <c:v>1448183.1802185944</c:v>
                </c:pt>
                <c:pt idx="111">
                  <c:v>1448183.1802185944</c:v>
                </c:pt>
                <c:pt idx="112">
                  <c:v>1448183.1802185944</c:v>
                </c:pt>
                <c:pt idx="113">
                  <c:v>1328386.9760935528</c:v>
                </c:pt>
                <c:pt idx="114">
                  <c:v>1328386.9760935528</c:v>
                </c:pt>
                <c:pt idx="115">
                  <c:v>1328386.9760935528</c:v>
                </c:pt>
                <c:pt idx="116">
                  <c:v>1328386.9760935528</c:v>
                </c:pt>
                <c:pt idx="117">
                  <c:v>1328386.9760935528</c:v>
                </c:pt>
                <c:pt idx="118">
                  <c:v>1328386.9760935528</c:v>
                </c:pt>
                <c:pt idx="119">
                  <c:v>1328386.9760935528</c:v>
                </c:pt>
                <c:pt idx="120">
                  <c:v>1328386.9760935528</c:v>
                </c:pt>
                <c:pt idx="121">
                  <c:v>1328386.9760935528</c:v>
                </c:pt>
                <c:pt idx="122">
                  <c:v>1328386.9760935528</c:v>
                </c:pt>
                <c:pt idx="123">
                  <c:v>1328386.9760935528</c:v>
                </c:pt>
                <c:pt idx="124">
                  <c:v>1328386.9760935528</c:v>
                </c:pt>
                <c:pt idx="125">
                  <c:v>1328386.9760935528</c:v>
                </c:pt>
                <c:pt idx="126">
                  <c:v>1328386.9760935528</c:v>
                </c:pt>
                <c:pt idx="127">
                  <c:v>1328386.9760935528</c:v>
                </c:pt>
                <c:pt idx="128">
                  <c:v>1328386.9760935528</c:v>
                </c:pt>
                <c:pt idx="129">
                  <c:v>1328386.9760935528</c:v>
                </c:pt>
                <c:pt idx="130">
                  <c:v>1328386.9760935528</c:v>
                </c:pt>
                <c:pt idx="131">
                  <c:v>1328386.9760935528</c:v>
                </c:pt>
                <c:pt idx="132">
                  <c:v>1328386.9760935528</c:v>
                </c:pt>
                <c:pt idx="133">
                  <c:v>1328386.9760935528</c:v>
                </c:pt>
                <c:pt idx="134">
                  <c:v>1328386.9760935528</c:v>
                </c:pt>
                <c:pt idx="135">
                  <c:v>1328386.9760935528</c:v>
                </c:pt>
                <c:pt idx="136">
                  <c:v>1328386.9760935528</c:v>
                </c:pt>
                <c:pt idx="137">
                  <c:v>1328386.9760935528</c:v>
                </c:pt>
                <c:pt idx="138">
                  <c:v>1328386.9760935528</c:v>
                </c:pt>
                <c:pt idx="139">
                  <c:v>1328386.9760935528</c:v>
                </c:pt>
                <c:pt idx="140">
                  <c:v>1328386.9760935528</c:v>
                </c:pt>
                <c:pt idx="141">
                  <c:v>1328386.9760935528</c:v>
                </c:pt>
                <c:pt idx="142">
                  <c:v>1328386.9760935528</c:v>
                </c:pt>
                <c:pt idx="143">
                  <c:v>1328386.9760935528</c:v>
                </c:pt>
                <c:pt idx="144">
                  <c:v>1328386.9760935528</c:v>
                </c:pt>
                <c:pt idx="145">
                  <c:v>1328386.9760935528</c:v>
                </c:pt>
                <c:pt idx="146">
                  <c:v>1328386.9760935528</c:v>
                </c:pt>
                <c:pt idx="147">
                  <c:v>1328386.9760935528</c:v>
                </c:pt>
                <c:pt idx="148">
                  <c:v>1328386.9760935528</c:v>
                </c:pt>
                <c:pt idx="149">
                  <c:v>1328386.9760935528</c:v>
                </c:pt>
                <c:pt idx="150">
                  <c:v>1328386.9760935528</c:v>
                </c:pt>
                <c:pt idx="151">
                  <c:v>1328386.9760935528</c:v>
                </c:pt>
                <c:pt idx="152">
                  <c:v>1328386.9760935528</c:v>
                </c:pt>
                <c:pt idx="153">
                  <c:v>1328386.9760935528</c:v>
                </c:pt>
                <c:pt idx="154">
                  <c:v>1328386.9760935528</c:v>
                </c:pt>
                <c:pt idx="155">
                  <c:v>1328386.9760935528</c:v>
                </c:pt>
                <c:pt idx="156">
                  <c:v>1328386.9760935528</c:v>
                </c:pt>
                <c:pt idx="157">
                  <c:v>1328386.9760935528</c:v>
                </c:pt>
                <c:pt idx="158">
                  <c:v>1160116.2188704778</c:v>
                </c:pt>
                <c:pt idx="159">
                  <c:v>1160116.2188704778</c:v>
                </c:pt>
                <c:pt idx="160">
                  <c:v>1160116.2188704778</c:v>
                </c:pt>
                <c:pt idx="161">
                  <c:v>1160116.2188704778</c:v>
                </c:pt>
                <c:pt idx="162">
                  <c:v>1160116.2188704778</c:v>
                </c:pt>
                <c:pt idx="163">
                  <c:v>1160116.2188704778</c:v>
                </c:pt>
                <c:pt idx="164">
                  <c:v>1160116.2188704778</c:v>
                </c:pt>
                <c:pt idx="165">
                  <c:v>1160116.2188704778</c:v>
                </c:pt>
                <c:pt idx="166">
                  <c:v>1160116.2188704778</c:v>
                </c:pt>
                <c:pt idx="167">
                  <c:v>1160116.2188704778</c:v>
                </c:pt>
                <c:pt idx="168">
                  <c:v>1160116.2188704778</c:v>
                </c:pt>
                <c:pt idx="169">
                  <c:v>1160116.2188704778</c:v>
                </c:pt>
                <c:pt idx="170">
                  <c:v>1160116.2188704778</c:v>
                </c:pt>
                <c:pt idx="171">
                  <c:v>1160116.2188704778</c:v>
                </c:pt>
                <c:pt idx="172">
                  <c:v>1160116.2188704778</c:v>
                </c:pt>
                <c:pt idx="173">
                  <c:v>1160116.2188704778</c:v>
                </c:pt>
                <c:pt idx="174">
                  <c:v>1160116.2188704778</c:v>
                </c:pt>
                <c:pt idx="175">
                  <c:v>1160116.2188704778</c:v>
                </c:pt>
                <c:pt idx="176">
                  <c:v>1160116.2188704778</c:v>
                </c:pt>
                <c:pt idx="177">
                  <c:v>1160116.2188704778</c:v>
                </c:pt>
                <c:pt idx="178">
                  <c:v>1160116.2188704778</c:v>
                </c:pt>
                <c:pt idx="179">
                  <c:v>1160116.2188704778</c:v>
                </c:pt>
                <c:pt idx="180">
                  <c:v>1160116.2188704778</c:v>
                </c:pt>
                <c:pt idx="181">
                  <c:v>1160116.2188704778</c:v>
                </c:pt>
                <c:pt idx="182">
                  <c:v>1160116.2188704778</c:v>
                </c:pt>
                <c:pt idx="183">
                  <c:v>1160116.2188704778</c:v>
                </c:pt>
                <c:pt idx="184">
                  <c:v>1160116.2188704778</c:v>
                </c:pt>
                <c:pt idx="185">
                  <c:v>1160116.2188704778</c:v>
                </c:pt>
                <c:pt idx="186">
                  <c:v>1160116.2188704778</c:v>
                </c:pt>
                <c:pt idx="187">
                  <c:v>1160116.2188704778</c:v>
                </c:pt>
                <c:pt idx="188">
                  <c:v>1160116.2188704778</c:v>
                </c:pt>
                <c:pt idx="189">
                  <c:v>1160116.2188704778</c:v>
                </c:pt>
                <c:pt idx="190">
                  <c:v>1160116.2188704778</c:v>
                </c:pt>
                <c:pt idx="191">
                  <c:v>1160116.2188704778</c:v>
                </c:pt>
                <c:pt idx="192">
                  <c:v>1160116.2188704778</c:v>
                </c:pt>
                <c:pt idx="193">
                  <c:v>1160116.2188704778</c:v>
                </c:pt>
                <c:pt idx="194">
                  <c:v>1160116.2188704778</c:v>
                </c:pt>
                <c:pt idx="195">
                  <c:v>1160116.2188704778</c:v>
                </c:pt>
                <c:pt idx="196">
                  <c:v>1160116.2188704778</c:v>
                </c:pt>
                <c:pt idx="197">
                  <c:v>1160116.2188704778</c:v>
                </c:pt>
                <c:pt idx="198">
                  <c:v>1160116.2188704778</c:v>
                </c:pt>
                <c:pt idx="199">
                  <c:v>1160116.2188704778</c:v>
                </c:pt>
                <c:pt idx="200">
                  <c:v>1160116.2188704778</c:v>
                </c:pt>
                <c:pt idx="201">
                  <c:v>1160116.2188704778</c:v>
                </c:pt>
                <c:pt idx="202">
                  <c:v>1160116.2188704778</c:v>
                </c:pt>
                <c:pt idx="203">
                  <c:v>1307491.4766345557</c:v>
                </c:pt>
                <c:pt idx="204">
                  <c:v>1307491.4766345557</c:v>
                </c:pt>
                <c:pt idx="205">
                  <c:v>1307491.4766345557</c:v>
                </c:pt>
                <c:pt idx="206">
                  <c:v>1307491.4766345557</c:v>
                </c:pt>
                <c:pt idx="207">
                  <c:v>1307491.4766345557</c:v>
                </c:pt>
                <c:pt idx="208">
                  <c:v>1307491.4766345557</c:v>
                </c:pt>
                <c:pt idx="209">
                  <c:v>1307491.4766345557</c:v>
                </c:pt>
                <c:pt idx="210">
                  <c:v>1307491.4766345557</c:v>
                </c:pt>
                <c:pt idx="211">
                  <c:v>1307491.4766345557</c:v>
                </c:pt>
                <c:pt idx="212">
                  <c:v>1307491.4766345557</c:v>
                </c:pt>
                <c:pt idx="213">
                  <c:v>1307491.4766345557</c:v>
                </c:pt>
                <c:pt idx="214">
                  <c:v>1307491.4766345557</c:v>
                </c:pt>
                <c:pt idx="215">
                  <c:v>1307491.4766345557</c:v>
                </c:pt>
                <c:pt idx="216">
                  <c:v>1307491.4766345557</c:v>
                </c:pt>
                <c:pt idx="217">
                  <c:v>1307491.4766345557</c:v>
                </c:pt>
                <c:pt idx="218">
                  <c:v>1307491.4766345557</c:v>
                </c:pt>
                <c:pt idx="219">
                  <c:v>1307491.4766345557</c:v>
                </c:pt>
                <c:pt idx="220">
                  <c:v>1307491.4766345557</c:v>
                </c:pt>
                <c:pt idx="221">
                  <c:v>1307491.4766345557</c:v>
                </c:pt>
                <c:pt idx="222">
                  <c:v>1307491.4766345557</c:v>
                </c:pt>
                <c:pt idx="223">
                  <c:v>1307491.4766345557</c:v>
                </c:pt>
                <c:pt idx="224">
                  <c:v>1307491.4766345557</c:v>
                </c:pt>
                <c:pt idx="225">
                  <c:v>1307491.4766345557</c:v>
                </c:pt>
                <c:pt idx="226">
                  <c:v>1307491.4766345557</c:v>
                </c:pt>
                <c:pt idx="227">
                  <c:v>1307491.4766345557</c:v>
                </c:pt>
                <c:pt idx="228">
                  <c:v>1307491.4766345557</c:v>
                </c:pt>
                <c:pt idx="229">
                  <c:v>1307491.4766345557</c:v>
                </c:pt>
                <c:pt idx="230">
                  <c:v>1307491.4766345557</c:v>
                </c:pt>
                <c:pt idx="231">
                  <c:v>1307491.4766345557</c:v>
                </c:pt>
                <c:pt idx="232">
                  <c:v>1307491.4766345557</c:v>
                </c:pt>
                <c:pt idx="233">
                  <c:v>1307491.4766345557</c:v>
                </c:pt>
                <c:pt idx="234">
                  <c:v>1307491.4766345557</c:v>
                </c:pt>
                <c:pt idx="235">
                  <c:v>1307491.4766345557</c:v>
                </c:pt>
                <c:pt idx="236">
                  <c:v>1307491.4766345557</c:v>
                </c:pt>
                <c:pt idx="237">
                  <c:v>1307491.4766345557</c:v>
                </c:pt>
                <c:pt idx="238">
                  <c:v>1307491.4766345557</c:v>
                </c:pt>
                <c:pt idx="239">
                  <c:v>1307491.4766345557</c:v>
                </c:pt>
                <c:pt idx="240">
                  <c:v>1307491.4766345557</c:v>
                </c:pt>
                <c:pt idx="241">
                  <c:v>1307491.4766345557</c:v>
                </c:pt>
                <c:pt idx="242">
                  <c:v>1307491.4766345557</c:v>
                </c:pt>
                <c:pt idx="243">
                  <c:v>1307491.4766345557</c:v>
                </c:pt>
                <c:pt idx="244">
                  <c:v>1307491.4766345557</c:v>
                </c:pt>
                <c:pt idx="245">
                  <c:v>1307491.4766345557</c:v>
                </c:pt>
                <c:pt idx="246">
                  <c:v>1307491.4766345557</c:v>
                </c:pt>
                <c:pt idx="247">
                  <c:v>1307491.4766345557</c:v>
                </c:pt>
                <c:pt idx="248">
                  <c:v>1446274.460484595</c:v>
                </c:pt>
                <c:pt idx="249">
                  <c:v>1446274.460484595</c:v>
                </c:pt>
                <c:pt idx="250">
                  <c:v>1446274.460484595</c:v>
                </c:pt>
                <c:pt idx="251">
                  <c:v>1446274.460484595</c:v>
                </c:pt>
                <c:pt idx="252">
                  <c:v>1446274.460484595</c:v>
                </c:pt>
                <c:pt idx="253">
                  <c:v>1446274.460484595</c:v>
                </c:pt>
                <c:pt idx="254">
                  <c:v>1446274.460484595</c:v>
                </c:pt>
                <c:pt idx="255">
                  <c:v>1446274.460484595</c:v>
                </c:pt>
                <c:pt idx="256">
                  <c:v>1446274.460484595</c:v>
                </c:pt>
                <c:pt idx="257">
                  <c:v>1446274.460484595</c:v>
                </c:pt>
                <c:pt idx="258">
                  <c:v>1446274.460484595</c:v>
                </c:pt>
                <c:pt idx="259">
                  <c:v>1446274.460484595</c:v>
                </c:pt>
                <c:pt idx="260">
                  <c:v>1446274.460484595</c:v>
                </c:pt>
                <c:pt idx="261">
                  <c:v>1446274.460484595</c:v>
                </c:pt>
                <c:pt idx="262">
                  <c:v>1446274.460484595</c:v>
                </c:pt>
                <c:pt idx="263">
                  <c:v>1446274.460484595</c:v>
                </c:pt>
                <c:pt idx="264">
                  <c:v>1446274.460484595</c:v>
                </c:pt>
                <c:pt idx="265">
                  <c:v>1446274.460484595</c:v>
                </c:pt>
                <c:pt idx="266">
                  <c:v>1446274.460484595</c:v>
                </c:pt>
                <c:pt idx="267">
                  <c:v>1446274.460484595</c:v>
                </c:pt>
                <c:pt idx="268">
                  <c:v>1446274.460484595</c:v>
                </c:pt>
                <c:pt idx="269">
                  <c:v>1446274.460484595</c:v>
                </c:pt>
                <c:pt idx="270">
                  <c:v>1446274.460484595</c:v>
                </c:pt>
                <c:pt idx="271">
                  <c:v>1446274.460484595</c:v>
                </c:pt>
                <c:pt idx="272">
                  <c:v>1446274.460484595</c:v>
                </c:pt>
                <c:pt idx="273">
                  <c:v>1446274.460484595</c:v>
                </c:pt>
                <c:pt idx="274">
                  <c:v>1446274.460484595</c:v>
                </c:pt>
                <c:pt idx="275">
                  <c:v>1446274.460484595</c:v>
                </c:pt>
                <c:pt idx="276">
                  <c:v>1446274.460484595</c:v>
                </c:pt>
                <c:pt idx="277">
                  <c:v>1446274.460484595</c:v>
                </c:pt>
                <c:pt idx="278">
                  <c:v>1446274.460484595</c:v>
                </c:pt>
                <c:pt idx="279">
                  <c:v>1446274.460484595</c:v>
                </c:pt>
                <c:pt idx="280">
                  <c:v>1446274.460484595</c:v>
                </c:pt>
                <c:pt idx="281">
                  <c:v>1446274.460484595</c:v>
                </c:pt>
                <c:pt idx="282">
                  <c:v>1446274.460484595</c:v>
                </c:pt>
                <c:pt idx="283">
                  <c:v>1446274.460484595</c:v>
                </c:pt>
                <c:pt idx="284">
                  <c:v>1446274.460484595</c:v>
                </c:pt>
                <c:pt idx="285">
                  <c:v>1446274.460484595</c:v>
                </c:pt>
                <c:pt idx="286">
                  <c:v>1446274.460484595</c:v>
                </c:pt>
                <c:pt idx="287">
                  <c:v>1446274.460484595</c:v>
                </c:pt>
                <c:pt idx="288">
                  <c:v>1446274.460484595</c:v>
                </c:pt>
                <c:pt idx="289">
                  <c:v>1446274.460484595</c:v>
                </c:pt>
                <c:pt idx="290">
                  <c:v>1446274.460484595</c:v>
                </c:pt>
                <c:pt idx="291">
                  <c:v>1446274.460484595</c:v>
                </c:pt>
                <c:pt idx="292">
                  <c:v>1446274.460484595</c:v>
                </c:pt>
                <c:pt idx="293">
                  <c:v>1306763.0660693049</c:v>
                </c:pt>
                <c:pt idx="294">
                  <c:v>1306763.0660693049</c:v>
                </c:pt>
                <c:pt idx="295">
                  <c:v>1306763.0660693049</c:v>
                </c:pt>
                <c:pt idx="296">
                  <c:v>1306763.0660693049</c:v>
                </c:pt>
                <c:pt idx="297">
                  <c:v>1306763.0660693049</c:v>
                </c:pt>
                <c:pt idx="298">
                  <c:v>1306763.0660693049</c:v>
                </c:pt>
                <c:pt idx="299">
                  <c:v>1306763.0660693049</c:v>
                </c:pt>
                <c:pt idx="300">
                  <c:v>1306763.0660693049</c:v>
                </c:pt>
                <c:pt idx="301">
                  <c:v>1306763.0660693049</c:v>
                </c:pt>
                <c:pt idx="302">
                  <c:v>1306763.0660693049</c:v>
                </c:pt>
                <c:pt idx="303">
                  <c:v>1306763.0660693049</c:v>
                </c:pt>
                <c:pt idx="304">
                  <c:v>1306763.0660693049</c:v>
                </c:pt>
                <c:pt idx="305">
                  <c:v>1306763.0660693049</c:v>
                </c:pt>
                <c:pt idx="306">
                  <c:v>1306763.0660693049</c:v>
                </c:pt>
                <c:pt idx="307">
                  <c:v>1306763.0660693049</c:v>
                </c:pt>
                <c:pt idx="308">
                  <c:v>1306763.0660693049</c:v>
                </c:pt>
                <c:pt idx="309">
                  <c:v>1306763.0660693049</c:v>
                </c:pt>
                <c:pt idx="310">
                  <c:v>1306763.0660693049</c:v>
                </c:pt>
                <c:pt idx="311">
                  <c:v>1306763.0660693049</c:v>
                </c:pt>
                <c:pt idx="312">
                  <c:v>1306763.0660693049</c:v>
                </c:pt>
                <c:pt idx="313">
                  <c:v>1306763.0660693049</c:v>
                </c:pt>
                <c:pt idx="314">
                  <c:v>1306763.0660693049</c:v>
                </c:pt>
                <c:pt idx="315">
                  <c:v>1306763.0660693049</c:v>
                </c:pt>
                <c:pt idx="316">
                  <c:v>1306763.0660693049</c:v>
                </c:pt>
                <c:pt idx="317">
                  <c:v>1306763.0660693049</c:v>
                </c:pt>
                <c:pt idx="318">
                  <c:v>1306763.0660693049</c:v>
                </c:pt>
                <c:pt idx="319">
                  <c:v>1306763.0660693049</c:v>
                </c:pt>
                <c:pt idx="320">
                  <c:v>1306763.0660693049</c:v>
                </c:pt>
                <c:pt idx="321">
                  <c:v>1306763.0660693049</c:v>
                </c:pt>
                <c:pt idx="322">
                  <c:v>1306763.0660693049</c:v>
                </c:pt>
                <c:pt idx="323">
                  <c:v>1306763.0660693049</c:v>
                </c:pt>
                <c:pt idx="324">
                  <c:v>1306763.0660693049</c:v>
                </c:pt>
                <c:pt idx="325">
                  <c:v>1306763.0660693049</c:v>
                </c:pt>
                <c:pt idx="326">
                  <c:v>1306763.0660693049</c:v>
                </c:pt>
                <c:pt idx="327">
                  <c:v>1306763.0660693049</c:v>
                </c:pt>
                <c:pt idx="328">
                  <c:v>1306763.0660693049</c:v>
                </c:pt>
                <c:pt idx="329">
                  <c:v>1306763.0660693049</c:v>
                </c:pt>
                <c:pt idx="330">
                  <c:v>1306763.0660693049</c:v>
                </c:pt>
                <c:pt idx="331">
                  <c:v>1306763.0660693049</c:v>
                </c:pt>
                <c:pt idx="332">
                  <c:v>1306763.0660693049</c:v>
                </c:pt>
                <c:pt idx="333">
                  <c:v>1306763.0660693049</c:v>
                </c:pt>
                <c:pt idx="334">
                  <c:v>1306763.0660693049</c:v>
                </c:pt>
                <c:pt idx="335">
                  <c:v>1306763.0660693049</c:v>
                </c:pt>
                <c:pt idx="336">
                  <c:v>1306763.0660693049</c:v>
                </c:pt>
                <c:pt idx="337">
                  <c:v>1306763.0660693049</c:v>
                </c:pt>
                <c:pt idx="338">
                  <c:v>1167294.5879004628</c:v>
                </c:pt>
                <c:pt idx="339">
                  <c:v>1167294.5879004628</c:v>
                </c:pt>
                <c:pt idx="340">
                  <c:v>1167294.5879004628</c:v>
                </c:pt>
                <c:pt idx="341">
                  <c:v>1167294.5879004628</c:v>
                </c:pt>
                <c:pt idx="342">
                  <c:v>1167294.5879004628</c:v>
                </c:pt>
                <c:pt idx="343">
                  <c:v>1167294.5879004628</c:v>
                </c:pt>
                <c:pt idx="344">
                  <c:v>1167294.5879004628</c:v>
                </c:pt>
                <c:pt idx="345">
                  <c:v>1167294.5879004628</c:v>
                </c:pt>
                <c:pt idx="346">
                  <c:v>1167294.5879004628</c:v>
                </c:pt>
                <c:pt idx="347">
                  <c:v>1167294.5879004628</c:v>
                </c:pt>
                <c:pt idx="348">
                  <c:v>1167294.5879004628</c:v>
                </c:pt>
                <c:pt idx="349">
                  <c:v>1167294.5879004628</c:v>
                </c:pt>
                <c:pt idx="350">
                  <c:v>1167294.5879004628</c:v>
                </c:pt>
                <c:pt idx="351">
                  <c:v>1167294.5879004628</c:v>
                </c:pt>
                <c:pt idx="352">
                  <c:v>1167294.5879004628</c:v>
                </c:pt>
                <c:pt idx="353">
                  <c:v>1167294.5879004628</c:v>
                </c:pt>
                <c:pt idx="354">
                  <c:v>1167294.5879004628</c:v>
                </c:pt>
                <c:pt idx="355">
                  <c:v>1167294.5879004628</c:v>
                </c:pt>
                <c:pt idx="356">
                  <c:v>1167294.5879004628</c:v>
                </c:pt>
                <c:pt idx="357">
                  <c:v>1167294.5879004628</c:v>
                </c:pt>
                <c:pt idx="358">
                  <c:v>1167294.5879004628</c:v>
                </c:pt>
                <c:pt idx="359">
                  <c:v>1167294.5879004628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C40-4AD1-A5D3-7245F9A4A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509408"/>
        <c:axId val="5555103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C40-4AD1-A5D3-7245F9A4A0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1165805.4939485607</c:v>
                      </c:pt>
                      <c:pt idx="1">
                        <c:v>1165805.4939485607</c:v>
                      </c:pt>
                      <c:pt idx="2">
                        <c:v>1165805.4939485607</c:v>
                      </c:pt>
                      <c:pt idx="3">
                        <c:v>1165805.4939485607</c:v>
                      </c:pt>
                      <c:pt idx="4">
                        <c:v>1165805.4939485607</c:v>
                      </c:pt>
                      <c:pt idx="5">
                        <c:v>1165805.4939485607</c:v>
                      </c:pt>
                      <c:pt idx="6">
                        <c:v>1165805.4939485607</c:v>
                      </c:pt>
                      <c:pt idx="7">
                        <c:v>1165805.4939485607</c:v>
                      </c:pt>
                      <c:pt idx="8">
                        <c:v>1165805.4939485607</c:v>
                      </c:pt>
                      <c:pt idx="9">
                        <c:v>1165805.4939485607</c:v>
                      </c:pt>
                      <c:pt idx="10">
                        <c:v>1165805.4939485607</c:v>
                      </c:pt>
                      <c:pt idx="11">
                        <c:v>1165805.4939485607</c:v>
                      </c:pt>
                      <c:pt idx="12">
                        <c:v>1165805.4939485607</c:v>
                      </c:pt>
                      <c:pt idx="13">
                        <c:v>1165805.4939485607</c:v>
                      </c:pt>
                      <c:pt idx="14">
                        <c:v>1165805.4939485607</c:v>
                      </c:pt>
                      <c:pt idx="15">
                        <c:v>1165805.4939485607</c:v>
                      </c:pt>
                      <c:pt idx="16">
                        <c:v>1165805.4939485607</c:v>
                      </c:pt>
                      <c:pt idx="17">
                        <c:v>1165805.4939485607</c:v>
                      </c:pt>
                      <c:pt idx="18">
                        <c:v>1165805.4939485607</c:v>
                      </c:pt>
                      <c:pt idx="19">
                        <c:v>1165805.4939485607</c:v>
                      </c:pt>
                      <c:pt idx="20">
                        <c:v>1165805.4939485607</c:v>
                      </c:pt>
                      <c:pt idx="21">
                        <c:v>1165805.4939485607</c:v>
                      </c:pt>
                      <c:pt idx="22">
                        <c:v>1165805.4939485607</c:v>
                      </c:pt>
                      <c:pt idx="23">
                        <c:v>1324557.3150147339</c:v>
                      </c:pt>
                      <c:pt idx="24">
                        <c:v>1324557.3150147339</c:v>
                      </c:pt>
                      <c:pt idx="25">
                        <c:v>1324557.3150147339</c:v>
                      </c:pt>
                      <c:pt idx="26">
                        <c:v>1324557.3150147339</c:v>
                      </c:pt>
                      <c:pt idx="27">
                        <c:v>1324557.3150147339</c:v>
                      </c:pt>
                      <c:pt idx="28">
                        <c:v>1324557.3150147339</c:v>
                      </c:pt>
                      <c:pt idx="29">
                        <c:v>1324557.3150147339</c:v>
                      </c:pt>
                      <c:pt idx="30">
                        <c:v>1324557.3150147339</c:v>
                      </c:pt>
                      <c:pt idx="31">
                        <c:v>1324557.3150147339</c:v>
                      </c:pt>
                      <c:pt idx="32">
                        <c:v>1324557.3150147339</c:v>
                      </c:pt>
                      <c:pt idx="33">
                        <c:v>1324557.3150147339</c:v>
                      </c:pt>
                      <c:pt idx="34">
                        <c:v>1324557.3150147339</c:v>
                      </c:pt>
                      <c:pt idx="35">
                        <c:v>1324557.3150147339</c:v>
                      </c:pt>
                      <c:pt idx="36">
                        <c:v>1324557.3150147339</c:v>
                      </c:pt>
                      <c:pt idx="37">
                        <c:v>1324557.3150147339</c:v>
                      </c:pt>
                      <c:pt idx="38">
                        <c:v>1324557.3150147339</c:v>
                      </c:pt>
                      <c:pt idx="39">
                        <c:v>1324557.3150147339</c:v>
                      </c:pt>
                      <c:pt idx="40">
                        <c:v>1324557.3150147339</c:v>
                      </c:pt>
                      <c:pt idx="41">
                        <c:v>1324557.3150147339</c:v>
                      </c:pt>
                      <c:pt idx="42">
                        <c:v>1324557.3150147339</c:v>
                      </c:pt>
                      <c:pt idx="43">
                        <c:v>1324557.3150147339</c:v>
                      </c:pt>
                      <c:pt idx="44">
                        <c:v>1324557.3150147339</c:v>
                      </c:pt>
                      <c:pt idx="45">
                        <c:v>1324557.3150147339</c:v>
                      </c:pt>
                      <c:pt idx="46">
                        <c:v>1324557.3150147339</c:v>
                      </c:pt>
                      <c:pt idx="47">
                        <c:v>1324557.3150147339</c:v>
                      </c:pt>
                      <c:pt idx="48">
                        <c:v>1324557.3150147339</c:v>
                      </c:pt>
                      <c:pt idx="49">
                        <c:v>1324557.3150147339</c:v>
                      </c:pt>
                      <c:pt idx="50">
                        <c:v>1324557.3150147339</c:v>
                      </c:pt>
                      <c:pt idx="51">
                        <c:v>1324557.3150147339</c:v>
                      </c:pt>
                      <c:pt idx="52">
                        <c:v>1324557.3150147339</c:v>
                      </c:pt>
                      <c:pt idx="53">
                        <c:v>1324557.3150147339</c:v>
                      </c:pt>
                      <c:pt idx="54">
                        <c:v>1324557.3150147339</c:v>
                      </c:pt>
                      <c:pt idx="55">
                        <c:v>1324557.3150147339</c:v>
                      </c:pt>
                      <c:pt idx="56">
                        <c:v>1324557.3150147339</c:v>
                      </c:pt>
                      <c:pt idx="57">
                        <c:v>1324557.3150147339</c:v>
                      </c:pt>
                      <c:pt idx="58">
                        <c:v>1324557.3150147339</c:v>
                      </c:pt>
                      <c:pt idx="59">
                        <c:v>1324557.3150147339</c:v>
                      </c:pt>
                      <c:pt idx="60">
                        <c:v>1324557.3150147339</c:v>
                      </c:pt>
                      <c:pt idx="61">
                        <c:v>1324557.3150147339</c:v>
                      </c:pt>
                      <c:pt idx="62">
                        <c:v>1324557.3150147339</c:v>
                      </c:pt>
                      <c:pt idx="63">
                        <c:v>1324557.3150147339</c:v>
                      </c:pt>
                      <c:pt idx="64">
                        <c:v>1324557.3150147339</c:v>
                      </c:pt>
                      <c:pt idx="65">
                        <c:v>1324557.3150147339</c:v>
                      </c:pt>
                      <c:pt idx="66">
                        <c:v>1324557.3150147339</c:v>
                      </c:pt>
                      <c:pt idx="67">
                        <c:v>1324557.3150147339</c:v>
                      </c:pt>
                      <c:pt idx="68">
                        <c:v>1446694.0862666927</c:v>
                      </c:pt>
                      <c:pt idx="69">
                        <c:v>1446694.0862666927</c:v>
                      </c:pt>
                      <c:pt idx="70">
                        <c:v>1446694.0862666927</c:v>
                      </c:pt>
                      <c:pt idx="71">
                        <c:v>1446694.0862666927</c:v>
                      </c:pt>
                      <c:pt idx="72">
                        <c:v>1446694.0862666927</c:v>
                      </c:pt>
                      <c:pt idx="73">
                        <c:v>1446694.0862666927</c:v>
                      </c:pt>
                      <c:pt idx="74">
                        <c:v>1446694.0862666927</c:v>
                      </c:pt>
                      <c:pt idx="75">
                        <c:v>1446694.0862666927</c:v>
                      </c:pt>
                      <c:pt idx="76">
                        <c:v>1446694.0862666927</c:v>
                      </c:pt>
                      <c:pt idx="77">
                        <c:v>1446694.0862666927</c:v>
                      </c:pt>
                      <c:pt idx="78">
                        <c:v>1446694.0862666927</c:v>
                      </c:pt>
                      <c:pt idx="79">
                        <c:v>1446694.0862666927</c:v>
                      </c:pt>
                      <c:pt idx="80">
                        <c:v>1446694.0862666927</c:v>
                      </c:pt>
                      <c:pt idx="81">
                        <c:v>1446694.0862666927</c:v>
                      </c:pt>
                      <c:pt idx="82">
                        <c:v>1446694.0862666927</c:v>
                      </c:pt>
                      <c:pt idx="83">
                        <c:v>1446694.0862666927</c:v>
                      </c:pt>
                      <c:pt idx="84">
                        <c:v>1446694.0862666927</c:v>
                      </c:pt>
                      <c:pt idx="85">
                        <c:v>1446694.0862666927</c:v>
                      </c:pt>
                      <c:pt idx="86">
                        <c:v>1446694.0862666927</c:v>
                      </c:pt>
                      <c:pt idx="87">
                        <c:v>1446694.0862666927</c:v>
                      </c:pt>
                      <c:pt idx="88">
                        <c:v>1446694.0862666927</c:v>
                      </c:pt>
                      <c:pt idx="89">
                        <c:v>1446694.0862666927</c:v>
                      </c:pt>
                      <c:pt idx="90">
                        <c:v>1446694.0862666927</c:v>
                      </c:pt>
                      <c:pt idx="91">
                        <c:v>1446694.0862666927</c:v>
                      </c:pt>
                      <c:pt idx="92">
                        <c:v>1446694.0862666927</c:v>
                      </c:pt>
                      <c:pt idx="93">
                        <c:v>1446694.0862666927</c:v>
                      </c:pt>
                      <c:pt idx="94">
                        <c:v>1446694.0862666927</c:v>
                      </c:pt>
                      <c:pt idx="95">
                        <c:v>1446694.0862666927</c:v>
                      </c:pt>
                      <c:pt idx="96">
                        <c:v>1446694.0862666927</c:v>
                      </c:pt>
                      <c:pt idx="97">
                        <c:v>1446694.0862666927</c:v>
                      </c:pt>
                      <c:pt idx="98">
                        <c:v>1446694.0862666927</c:v>
                      </c:pt>
                      <c:pt idx="99">
                        <c:v>1446694.0862666927</c:v>
                      </c:pt>
                      <c:pt idx="100">
                        <c:v>1446694.0862666927</c:v>
                      </c:pt>
                      <c:pt idx="101">
                        <c:v>1446694.0862666927</c:v>
                      </c:pt>
                      <c:pt idx="102">
                        <c:v>1446694.0862666927</c:v>
                      </c:pt>
                      <c:pt idx="103">
                        <c:v>1446694.0862666927</c:v>
                      </c:pt>
                      <c:pt idx="104">
                        <c:v>1446694.0862666927</c:v>
                      </c:pt>
                      <c:pt idx="105">
                        <c:v>1446694.0862666927</c:v>
                      </c:pt>
                      <c:pt idx="106">
                        <c:v>1446694.0862666927</c:v>
                      </c:pt>
                      <c:pt idx="107">
                        <c:v>1446694.0862666927</c:v>
                      </c:pt>
                      <c:pt idx="108">
                        <c:v>1446694.0862666927</c:v>
                      </c:pt>
                      <c:pt idx="109">
                        <c:v>1446694.0862666927</c:v>
                      </c:pt>
                      <c:pt idx="110">
                        <c:v>1446694.0862666927</c:v>
                      </c:pt>
                      <c:pt idx="111">
                        <c:v>1446694.0862666927</c:v>
                      </c:pt>
                      <c:pt idx="112">
                        <c:v>1446694.0862666927</c:v>
                      </c:pt>
                      <c:pt idx="113">
                        <c:v>1326897.8821416509</c:v>
                      </c:pt>
                      <c:pt idx="114">
                        <c:v>1326897.8821416509</c:v>
                      </c:pt>
                      <c:pt idx="115">
                        <c:v>1326897.8821416509</c:v>
                      </c:pt>
                      <c:pt idx="116">
                        <c:v>1326897.8821416509</c:v>
                      </c:pt>
                      <c:pt idx="117">
                        <c:v>1326897.8821416509</c:v>
                      </c:pt>
                      <c:pt idx="118">
                        <c:v>1326897.8821416509</c:v>
                      </c:pt>
                      <c:pt idx="119">
                        <c:v>1326897.8821416509</c:v>
                      </c:pt>
                      <c:pt idx="120">
                        <c:v>1326897.8821416509</c:v>
                      </c:pt>
                      <c:pt idx="121">
                        <c:v>1326897.8821416509</c:v>
                      </c:pt>
                      <c:pt idx="122">
                        <c:v>1326897.8821416509</c:v>
                      </c:pt>
                      <c:pt idx="123">
                        <c:v>1326897.8821416509</c:v>
                      </c:pt>
                      <c:pt idx="124">
                        <c:v>1326897.8821416509</c:v>
                      </c:pt>
                      <c:pt idx="125">
                        <c:v>1326897.8821416509</c:v>
                      </c:pt>
                      <c:pt idx="126">
                        <c:v>1326897.8821416509</c:v>
                      </c:pt>
                      <c:pt idx="127">
                        <c:v>1326897.8821416509</c:v>
                      </c:pt>
                      <c:pt idx="128">
                        <c:v>1326897.8821416509</c:v>
                      </c:pt>
                      <c:pt idx="129">
                        <c:v>1326897.8821416509</c:v>
                      </c:pt>
                      <c:pt idx="130">
                        <c:v>1326897.8821416509</c:v>
                      </c:pt>
                      <c:pt idx="131">
                        <c:v>1326897.8821416509</c:v>
                      </c:pt>
                      <c:pt idx="132">
                        <c:v>1326897.8821416509</c:v>
                      </c:pt>
                      <c:pt idx="133">
                        <c:v>1326897.8821416509</c:v>
                      </c:pt>
                      <c:pt idx="134">
                        <c:v>1326897.8821416509</c:v>
                      </c:pt>
                      <c:pt idx="135">
                        <c:v>1326897.8821416509</c:v>
                      </c:pt>
                      <c:pt idx="136">
                        <c:v>1326897.8821416509</c:v>
                      </c:pt>
                      <c:pt idx="137">
                        <c:v>1326897.8821416509</c:v>
                      </c:pt>
                      <c:pt idx="138">
                        <c:v>1326897.8821416509</c:v>
                      </c:pt>
                      <c:pt idx="139">
                        <c:v>1326897.8821416509</c:v>
                      </c:pt>
                      <c:pt idx="140">
                        <c:v>1326897.8821416509</c:v>
                      </c:pt>
                      <c:pt idx="141">
                        <c:v>1326897.8821416509</c:v>
                      </c:pt>
                      <c:pt idx="142">
                        <c:v>1326897.8821416509</c:v>
                      </c:pt>
                      <c:pt idx="143">
                        <c:v>1326897.8821416509</c:v>
                      </c:pt>
                      <c:pt idx="144">
                        <c:v>1326897.8821416509</c:v>
                      </c:pt>
                      <c:pt idx="145">
                        <c:v>1326897.8821416509</c:v>
                      </c:pt>
                      <c:pt idx="146">
                        <c:v>1326897.8821416509</c:v>
                      </c:pt>
                      <c:pt idx="147">
                        <c:v>1326897.8821416509</c:v>
                      </c:pt>
                      <c:pt idx="148">
                        <c:v>1326897.8821416509</c:v>
                      </c:pt>
                      <c:pt idx="149">
                        <c:v>1326897.8821416509</c:v>
                      </c:pt>
                      <c:pt idx="150">
                        <c:v>1326897.8821416509</c:v>
                      </c:pt>
                      <c:pt idx="151">
                        <c:v>1326897.8821416509</c:v>
                      </c:pt>
                      <c:pt idx="152">
                        <c:v>1326897.8821416509</c:v>
                      </c:pt>
                      <c:pt idx="153">
                        <c:v>1326897.8821416509</c:v>
                      </c:pt>
                      <c:pt idx="154">
                        <c:v>1326897.8821416509</c:v>
                      </c:pt>
                      <c:pt idx="155">
                        <c:v>1326897.8821416509</c:v>
                      </c:pt>
                      <c:pt idx="156">
                        <c:v>1326897.8821416509</c:v>
                      </c:pt>
                      <c:pt idx="157">
                        <c:v>1326897.8821416509</c:v>
                      </c:pt>
                      <c:pt idx="158">
                        <c:v>1158627.1249185756</c:v>
                      </c:pt>
                      <c:pt idx="159">
                        <c:v>1158627.1249185756</c:v>
                      </c:pt>
                      <c:pt idx="160">
                        <c:v>1158627.1249185756</c:v>
                      </c:pt>
                      <c:pt idx="161">
                        <c:v>1158627.1249185756</c:v>
                      </c:pt>
                      <c:pt idx="162">
                        <c:v>1158627.1249185756</c:v>
                      </c:pt>
                      <c:pt idx="163">
                        <c:v>1158627.1249185756</c:v>
                      </c:pt>
                      <c:pt idx="164">
                        <c:v>1158627.1249185756</c:v>
                      </c:pt>
                      <c:pt idx="165">
                        <c:v>1158627.1249185756</c:v>
                      </c:pt>
                      <c:pt idx="166">
                        <c:v>1158627.1249185756</c:v>
                      </c:pt>
                      <c:pt idx="167">
                        <c:v>1158627.1249185756</c:v>
                      </c:pt>
                      <c:pt idx="168">
                        <c:v>1158627.1249185756</c:v>
                      </c:pt>
                      <c:pt idx="169">
                        <c:v>1158627.1249185756</c:v>
                      </c:pt>
                      <c:pt idx="170">
                        <c:v>1158627.1249185756</c:v>
                      </c:pt>
                      <c:pt idx="171">
                        <c:v>1158627.1249185756</c:v>
                      </c:pt>
                      <c:pt idx="172">
                        <c:v>1158627.1249185756</c:v>
                      </c:pt>
                      <c:pt idx="173">
                        <c:v>1158627.1249185756</c:v>
                      </c:pt>
                      <c:pt idx="174">
                        <c:v>1158627.1249185756</c:v>
                      </c:pt>
                      <c:pt idx="175">
                        <c:v>1158627.1249185756</c:v>
                      </c:pt>
                      <c:pt idx="176">
                        <c:v>1158627.1249185756</c:v>
                      </c:pt>
                      <c:pt idx="177">
                        <c:v>1158627.1249185756</c:v>
                      </c:pt>
                      <c:pt idx="178">
                        <c:v>1158627.1249185756</c:v>
                      </c:pt>
                      <c:pt idx="179">
                        <c:v>1158627.1249185756</c:v>
                      </c:pt>
                      <c:pt idx="180">
                        <c:v>1158627.1249185756</c:v>
                      </c:pt>
                      <c:pt idx="181">
                        <c:v>1158627.1249185756</c:v>
                      </c:pt>
                      <c:pt idx="182">
                        <c:v>1158627.1249185756</c:v>
                      </c:pt>
                      <c:pt idx="183">
                        <c:v>1158627.1249185756</c:v>
                      </c:pt>
                      <c:pt idx="184">
                        <c:v>1158627.1249185756</c:v>
                      </c:pt>
                      <c:pt idx="185">
                        <c:v>1158627.1249185756</c:v>
                      </c:pt>
                      <c:pt idx="186">
                        <c:v>1158627.1249185756</c:v>
                      </c:pt>
                      <c:pt idx="187">
                        <c:v>1158627.1249185756</c:v>
                      </c:pt>
                      <c:pt idx="188">
                        <c:v>1158627.1249185756</c:v>
                      </c:pt>
                      <c:pt idx="189">
                        <c:v>1158627.1249185756</c:v>
                      </c:pt>
                      <c:pt idx="190">
                        <c:v>1158627.1249185756</c:v>
                      </c:pt>
                      <c:pt idx="191">
                        <c:v>1158627.1249185756</c:v>
                      </c:pt>
                      <c:pt idx="192">
                        <c:v>1158627.1249185756</c:v>
                      </c:pt>
                      <c:pt idx="193">
                        <c:v>1158627.1249185756</c:v>
                      </c:pt>
                      <c:pt idx="194">
                        <c:v>1158627.1249185756</c:v>
                      </c:pt>
                      <c:pt idx="195">
                        <c:v>1158627.1249185756</c:v>
                      </c:pt>
                      <c:pt idx="196">
                        <c:v>1158627.1249185756</c:v>
                      </c:pt>
                      <c:pt idx="197">
                        <c:v>1158627.1249185756</c:v>
                      </c:pt>
                      <c:pt idx="198">
                        <c:v>1158627.1249185756</c:v>
                      </c:pt>
                      <c:pt idx="199">
                        <c:v>1158627.1249185756</c:v>
                      </c:pt>
                      <c:pt idx="200">
                        <c:v>1158627.1249185756</c:v>
                      </c:pt>
                      <c:pt idx="201">
                        <c:v>1158627.1249185756</c:v>
                      </c:pt>
                      <c:pt idx="202">
                        <c:v>1158627.1249185756</c:v>
                      </c:pt>
                      <c:pt idx="203">
                        <c:v>1306002.3826826541</c:v>
                      </c:pt>
                      <c:pt idx="204">
                        <c:v>1306002.3826826541</c:v>
                      </c:pt>
                      <c:pt idx="205">
                        <c:v>1306002.3826826541</c:v>
                      </c:pt>
                      <c:pt idx="206">
                        <c:v>1306002.3826826541</c:v>
                      </c:pt>
                      <c:pt idx="207">
                        <c:v>1306002.3826826541</c:v>
                      </c:pt>
                      <c:pt idx="208">
                        <c:v>1306002.3826826541</c:v>
                      </c:pt>
                      <c:pt idx="209">
                        <c:v>1306002.3826826541</c:v>
                      </c:pt>
                      <c:pt idx="210">
                        <c:v>1306002.3826826541</c:v>
                      </c:pt>
                      <c:pt idx="211">
                        <c:v>1306002.3826826541</c:v>
                      </c:pt>
                      <c:pt idx="212">
                        <c:v>1306002.3826826541</c:v>
                      </c:pt>
                      <c:pt idx="213">
                        <c:v>1306002.3826826541</c:v>
                      </c:pt>
                      <c:pt idx="214">
                        <c:v>1306002.3826826541</c:v>
                      </c:pt>
                      <c:pt idx="215">
                        <c:v>1306002.3826826541</c:v>
                      </c:pt>
                      <c:pt idx="216">
                        <c:v>1306002.3826826541</c:v>
                      </c:pt>
                      <c:pt idx="217">
                        <c:v>1306002.3826826541</c:v>
                      </c:pt>
                      <c:pt idx="218">
                        <c:v>1306002.3826826541</c:v>
                      </c:pt>
                      <c:pt idx="219">
                        <c:v>1306002.3826826541</c:v>
                      </c:pt>
                      <c:pt idx="220">
                        <c:v>1306002.3826826541</c:v>
                      </c:pt>
                      <c:pt idx="221">
                        <c:v>1306002.3826826541</c:v>
                      </c:pt>
                      <c:pt idx="222">
                        <c:v>1306002.3826826541</c:v>
                      </c:pt>
                      <c:pt idx="223">
                        <c:v>1306002.3826826541</c:v>
                      </c:pt>
                      <c:pt idx="224">
                        <c:v>1306002.3826826541</c:v>
                      </c:pt>
                      <c:pt idx="225">
                        <c:v>1306002.3826826541</c:v>
                      </c:pt>
                      <c:pt idx="226">
                        <c:v>1306002.3826826541</c:v>
                      </c:pt>
                      <c:pt idx="227">
                        <c:v>1306002.3826826541</c:v>
                      </c:pt>
                      <c:pt idx="228">
                        <c:v>1306002.3826826541</c:v>
                      </c:pt>
                      <c:pt idx="229">
                        <c:v>1306002.3826826541</c:v>
                      </c:pt>
                      <c:pt idx="230">
                        <c:v>1306002.3826826541</c:v>
                      </c:pt>
                      <c:pt idx="231">
                        <c:v>1306002.3826826541</c:v>
                      </c:pt>
                      <c:pt idx="232">
                        <c:v>1306002.3826826541</c:v>
                      </c:pt>
                      <c:pt idx="233">
                        <c:v>1306002.3826826541</c:v>
                      </c:pt>
                      <c:pt idx="234">
                        <c:v>1306002.3826826541</c:v>
                      </c:pt>
                      <c:pt idx="235">
                        <c:v>1306002.3826826541</c:v>
                      </c:pt>
                      <c:pt idx="236">
                        <c:v>1306002.3826826541</c:v>
                      </c:pt>
                      <c:pt idx="237">
                        <c:v>1306002.3826826541</c:v>
                      </c:pt>
                      <c:pt idx="238">
                        <c:v>1306002.3826826541</c:v>
                      </c:pt>
                      <c:pt idx="239">
                        <c:v>1306002.3826826541</c:v>
                      </c:pt>
                      <c:pt idx="240">
                        <c:v>1306002.3826826541</c:v>
                      </c:pt>
                      <c:pt idx="241">
                        <c:v>1306002.3826826541</c:v>
                      </c:pt>
                      <c:pt idx="242">
                        <c:v>1306002.3826826541</c:v>
                      </c:pt>
                      <c:pt idx="243">
                        <c:v>1306002.3826826541</c:v>
                      </c:pt>
                      <c:pt idx="244">
                        <c:v>1306002.3826826541</c:v>
                      </c:pt>
                      <c:pt idx="245">
                        <c:v>1306002.3826826541</c:v>
                      </c:pt>
                      <c:pt idx="246">
                        <c:v>1306002.3826826541</c:v>
                      </c:pt>
                      <c:pt idx="247">
                        <c:v>1306002.3826826541</c:v>
                      </c:pt>
                      <c:pt idx="248">
                        <c:v>1444785.3665326925</c:v>
                      </c:pt>
                      <c:pt idx="249">
                        <c:v>1444785.3665326925</c:v>
                      </c:pt>
                      <c:pt idx="250">
                        <c:v>1444785.3665326925</c:v>
                      </c:pt>
                      <c:pt idx="251">
                        <c:v>1444785.3665326925</c:v>
                      </c:pt>
                      <c:pt idx="252">
                        <c:v>1444785.3665326925</c:v>
                      </c:pt>
                      <c:pt idx="253">
                        <c:v>1444785.3665326925</c:v>
                      </c:pt>
                      <c:pt idx="254">
                        <c:v>1444785.3665326925</c:v>
                      </c:pt>
                      <c:pt idx="255">
                        <c:v>1444785.3665326925</c:v>
                      </c:pt>
                      <c:pt idx="256">
                        <c:v>1444785.3665326925</c:v>
                      </c:pt>
                      <c:pt idx="257">
                        <c:v>1444785.3665326925</c:v>
                      </c:pt>
                      <c:pt idx="258">
                        <c:v>1444785.3665326925</c:v>
                      </c:pt>
                      <c:pt idx="259">
                        <c:v>1444785.3665326925</c:v>
                      </c:pt>
                      <c:pt idx="260">
                        <c:v>1444785.3665326925</c:v>
                      </c:pt>
                      <c:pt idx="261">
                        <c:v>1444785.3665326925</c:v>
                      </c:pt>
                      <c:pt idx="262">
                        <c:v>1444785.3665326925</c:v>
                      </c:pt>
                      <c:pt idx="263">
                        <c:v>1444785.3665326925</c:v>
                      </c:pt>
                      <c:pt idx="264">
                        <c:v>1444785.3665326925</c:v>
                      </c:pt>
                      <c:pt idx="265">
                        <c:v>1444785.3665326925</c:v>
                      </c:pt>
                      <c:pt idx="266">
                        <c:v>1444785.3665326925</c:v>
                      </c:pt>
                      <c:pt idx="267">
                        <c:v>1444785.3665326925</c:v>
                      </c:pt>
                      <c:pt idx="268">
                        <c:v>1444785.3665326925</c:v>
                      </c:pt>
                      <c:pt idx="269">
                        <c:v>1444785.3665326925</c:v>
                      </c:pt>
                      <c:pt idx="270">
                        <c:v>1444785.3665326925</c:v>
                      </c:pt>
                      <c:pt idx="271">
                        <c:v>1444785.3665326925</c:v>
                      </c:pt>
                      <c:pt idx="272">
                        <c:v>1444785.3665326925</c:v>
                      </c:pt>
                      <c:pt idx="273">
                        <c:v>1444785.3665326925</c:v>
                      </c:pt>
                      <c:pt idx="274">
                        <c:v>1444785.3665326925</c:v>
                      </c:pt>
                      <c:pt idx="275">
                        <c:v>1444785.3665326925</c:v>
                      </c:pt>
                      <c:pt idx="276">
                        <c:v>1444785.3665326925</c:v>
                      </c:pt>
                      <c:pt idx="277">
                        <c:v>1444785.3665326925</c:v>
                      </c:pt>
                      <c:pt idx="278">
                        <c:v>1444785.3665326925</c:v>
                      </c:pt>
                      <c:pt idx="279">
                        <c:v>1444785.3665326925</c:v>
                      </c:pt>
                      <c:pt idx="280">
                        <c:v>1444785.3665326925</c:v>
                      </c:pt>
                      <c:pt idx="281">
                        <c:v>1444785.3665326925</c:v>
                      </c:pt>
                      <c:pt idx="282">
                        <c:v>1444785.3665326925</c:v>
                      </c:pt>
                      <c:pt idx="283">
                        <c:v>1444785.3665326925</c:v>
                      </c:pt>
                      <c:pt idx="284">
                        <c:v>1444785.3665326925</c:v>
                      </c:pt>
                      <c:pt idx="285">
                        <c:v>1444785.3665326925</c:v>
                      </c:pt>
                      <c:pt idx="286">
                        <c:v>1444785.3665326925</c:v>
                      </c:pt>
                      <c:pt idx="287">
                        <c:v>1444785.3665326925</c:v>
                      </c:pt>
                      <c:pt idx="288">
                        <c:v>1444785.3665326925</c:v>
                      </c:pt>
                      <c:pt idx="289">
                        <c:v>1444785.3665326925</c:v>
                      </c:pt>
                      <c:pt idx="290">
                        <c:v>1444785.3665326925</c:v>
                      </c:pt>
                      <c:pt idx="291">
                        <c:v>1444785.3665326925</c:v>
                      </c:pt>
                      <c:pt idx="292">
                        <c:v>1444785.3665326925</c:v>
                      </c:pt>
                      <c:pt idx="293">
                        <c:v>1305273.9721174033</c:v>
                      </c:pt>
                      <c:pt idx="294">
                        <c:v>1305273.9721174033</c:v>
                      </c:pt>
                      <c:pt idx="295">
                        <c:v>1305273.9721174033</c:v>
                      </c:pt>
                      <c:pt idx="296">
                        <c:v>1305273.9721174033</c:v>
                      </c:pt>
                      <c:pt idx="297">
                        <c:v>1305273.9721174033</c:v>
                      </c:pt>
                      <c:pt idx="298">
                        <c:v>1305273.9721174033</c:v>
                      </c:pt>
                      <c:pt idx="299">
                        <c:v>1305273.9721174033</c:v>
                      </c:pt>
                      <c:pt idx="300">
                        <c:v>1305273.9721174033</c:v>
                      </c:pt>
                      <c:pt idx="301">
                        <c:v>1305273.9721174033</c:v>
                      </c:pt>
                      <c:pt idx="302">
                        <c:v>1305273.9721174033</c:v>
                      </c:pt>
                      <c:pt idx="303">
                        <c:v>1305273.9721174033</c:v>
                      </c:pt>
                      <c:pt idx="304">
                        <c:v>1305273.9721174033</c:v>
                      </c:pt>
                      <c:pt idx="305">
                        <c:v>1305273.9721174033</c:v>
                      </c:pt>
                      <c:pt idx="306">
                        <c:v>1305273.9721174033</c:v>
                      </c:pt>
                      <c:pt idx="307">
                        <c:v>1305273.9721174033</c:v>
                      </c:pt>
                      <c:pt idx="308">
                        <c:v>1305273.9721174033</c:v>
                      </c:pt>
                      <c:pt idx="309">
                        <c:v>1305273.9721174033</c:v>
                      </c:pt>
                      <c:pt idx="310">
                        <c:v>1305273.9721174033</c:v>
                      </c:pt>
                      <c:pt idx="311">
                        <c:v>1305273.9721174033</c:v>
                      </c:pt>
                      <c:pt idx="312">
                        <c:v>1305273.9721174033</c:v>
                      </c:pt>
                      <c:pt idx="313">
                        <c:v>1305273.9721174033</c:v>
                      </c:pt>
                      <c:pt idx="314">
                        <c:v>1305273.9721174033</c:v>
                      </c:pt>
                      <c:pt idx="315">
                        <c:v>1305273.9721174033</c:v>
                      </c:pt>
                      <c:pt idx="316">
                        <c:v>1305273.9721174033</c:v>
                      </c:pt>
                      <c:pt idx="317">
                        <c:v>1305273.9721174033</c:v>
                      </c:pt>
                      <c:pt idx="318">
                        <c:v>1305273.9721174033</c:v>
                      </c:pt>
                      <c:pt idx="319">
                        <c:v>1305273.9721174033</c:v>
                      </c:pt>
                      <c:pt idx="320">
                        <c:v>1305273.9721174033</c:v>
                      </c:pt>
                      <c:pt idx="321">
                        <c:v>1305273.9721174033</c:v>
                      </c:pt>
                      <c:pt idx="322">
                        <c:v>1305273.9721174033</c:v>
                      </c:pt>
                      <c:pt idx="323">
                        <c:v>1305273.9721174033</c:v>
                      </c:pt>
                      <c:pt idx="324">
                        <c:v>1305273.9721174033</c:v>
                      </c:pt>
                      <c:pt idx="325">
                        <c:v>1305273.9721174033</c:v>
                      </c:pt>
                      <c:pt idx="326">
                        <c:v>1305273.9721174033</c:v>
                      </c:pt>
                      <c:pt idx="327">
                        <c:v>1305273.9721174033</c:v>
                      </c:pt>
                      <c:pt idx="328">
                        <c:v>1305273.9721174033</c:v>
                      </c:pt>
                      <c:pt idx="329">
                        <c:v>1305273.9721174033</c:v>
                      </c:pt>
                      <c:pt idx="330">
                        <c:v>1305273.9721174033</c:v>
                      </c:pt>
                      <c:pt idx="331">
                        <c:v>1305273.9721174033</c:v>
                      </c:pt>
                      <c:pt idx="332">
                        <c:v>1305273.9721174033</c:v>
                      </c:pt>
                      <c:pt idx="333">
                        <c:v>1305273.9721174033</c:v>
                      </c:pt>
                      <c:pt idx="334">
                        <c:v>1305273.9721174033</c:v>
                      </c:pt>
                      <c:pt idx="335">
                        <c:v>1305273.9721174033</c:v>
                      </c:pt>
                      <c:pt idx="336">
                        <c:v>1305273.9721174033</c:v>
                      </c:pt>
                      <c:pt idx="337">
                        <c:v>1305273.9721174033</c:v>
                      </c:pt>
                      <c:pt idx="338">
                        <c:v>1165805.4939485607</c:v>
                      </c:pt>
                      <c:pt idx="339">
                        <c:v>1165805.4939485607</c:v>
                      </c:pt>
                      <c:pt idx="340">
                        <c:v>1165805.4939485607</c:v>
                      </c:pt>
                      <c:pt idx="341">
                        <c:v>1165805.4939485607</c:v>
                      </c:pt>
                      <c:pt idx="342">
                        <c:v>1165805.4939485607</c:v>
                      </c:pt>
                      <c:pt idx="343">
                        <c:v>1165805.4939485607</c:v>
                      </c:pt>
                      <c:pt idx="344">
                        <c:v>1165805.4939485607</c:v>
                      </c:pt>
                      <c:pt idx="345">
                        <c:v>1165805.4939485607</c:v>
                      </c:pt>
                      <c:pt idx="346">
                        <c:v>1165805.4939485607</c:v>
                      </c:pt>
                      <c:pt idx="347">
                        <c:v>1165805.4939485607</c:v>
                      </c:pt>
                      <c:pt idx="348">
                        <c:v>1165805.4939485607</c:v>
                      </c:pt>
                      <c:pt idx="349">
                        <c:v>1165805.4939485607</c:v>
                      </c:pt>
                      <c:pt idx="350">
                        <c:v>1165805.4939485607</c:v>
                      </c:pt>
                      <c:pt idx="351">
                        <c:v>1165805.4939485607</c:v>
                      </c:pt>
                      <c:pt idx="352">
                        <c:v>1165805.4939485607</c:v>
                      </c:pt>
                      <c:pt idx="353">
                        <c:v>1165805.4939485607</c:v>
                      </c:pt>
                      <c:pt idx="354">
                        <c:v>1165805.4939485607</c:v>
                      </c:pt>
                      <c:pt idx="355">
                        <c:v>1165805.4939485607</c:v>
                      </c:pt>
                      <c:pt idx="356">
                        <c:v>1165805.4939485607</c:v>
                      </c:pt>
                      <c:pt idx="357">
                        <c:v>1165805.4939485607</c:v>
                      </c:pt>
                      <c:pt idx="358">
                        <c:v>1165805.4939485607</c:v>
                      </c:pt>
                      <c:pt idx="359">
                        <c:v>1165805.4939485607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C40-4AD1-A5D3-7245F9A4A00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-13.617350569217503</c:v>
                      </c:pt>
                      <c:pt idx="24">
                        <c:v>-13.617350569217503</c:v>
                      </c:pt>
                      <c:pt idx="25">
                        <c:v>-13.617350569217503</c:v>
                      </c:pt>
                      <c:pt idx="26">
                        <c:v>-13.617350569217503</c:v>
                      </c:pt>
                      <c:pt idx="27">
                        <c:v>-13.617350569217503</c:v>
                      </c:pt>
                      <c:pt idx="28">
                        <c:v>-13.617350569217503</c:v>
                      </c:pt>
                      <c:pt idx="29">
                        <c:v>-13.617350569217503</c:v>
                      </c:pt>
                      <c:pt idx="30">
                        <c:v>-13.617350569217503</c:v>
                      </c:pt>
                      <c:pt idx="31">
                        <c:v>-13.617350569217503</c:v>
                      </c:pt>
                      <c:pt idx="32">
                        <c:v>-13.617350569217503</c:v>
                      </c:pt>
                      <c:pt idx="33">
                        <c:v>-13.617350569217503</c:v>
                      </c:pt>
                      <c:pt idx="34">
                        <c:v>-13.617350569217503</c:v>
                      </c:pt>
                      <c:pt idx="35">
                        <c:v>-13.617350569217503</c:v>
                      </c:pt>
                      <c:pt idx="36">
                        <c:v>-13.617350569217503</c:v>
                      </c:pt>
                      <c:pt idx="37">
                        <c:v>-13.617350569217503</c:v>
                      </c:pt>
                      <c:pt idx="38">
                        <c:v>-13.617350569217503</c:v>
                      </c:pt>
                      <c:pt idx="39">
                        <c:v>-13.617350569217503</c:v>
                      </c:pt>
                      <c:pt idx="40">
                        <c:v>-13.617350569217503</c:v>
                      </c:pt>
                      <c:pt idx="41">
                        <c:v>-13.617350569217503</c:v>
                      </c:pt>
                      <c:pt idx="42">
                        <c:v>-13.617350569217503</c:v>
                      </c:pt>
                      <c:pt idx="43">
                        <c:v>-13.617350569217503</c:v>
                      </c:pt>
                      <c:pt idx="44">
                        <c:v>-13.617350569217503</c:v>
                      </c:pt>
                      <c:pt idx="45">
                        <c:v>-13.617350569217503</c:v>
                      </c:pt>
                      <c:pt idx="46">
                        <c:v>-13.617350569217503</c:v>
                      </c:pt>
                      <c:pt idx="47">
                        <c:v>-13.617350569217503</c:v>
                      </c:pt>
                      <c:pt idx="48">
                        <c:v>-13.617350569217503</c:v>
                      </c:pt>
                      <c:pt idx="49">
                        <c:v>-13.617350569217503</c:v>
                      </c:pt>
                      <c:pt idx="50">
                        <c:v>-13.617350569217503</c:v>
                      </c:pt>
                      <c:pt idx="51">
                        <c:v>-13.617350569217503</c:v>
                      </c:pt>
                      <c:pt idx="52">
                        <c:v>-13.617350569217503</c:v>
                      </c:pt>
                      <c:pt idx="53">
                        <c:v>-13.617350569217503</c:v>
                      </c:pt>
                      <c:pt idx="54">
                        <c:v>-13.617350569217503</c:v>
                      </c:pt>
                      <c:pt idx="55">
                        <c:v>-13.617350569217503</c:v>
                      </c:pt>
                      <c:pt idx="56">
                        <c:v>-13.617350569217503</c:v>
                      </c:pt>
                      <c:pt idx="57">
                        <c:v>-13.617350569217503</c:v>
                      </c:pt>
                      <c:pt idx="58">
                        <c:v>-13.617350569217503</c:v>
                      </c:pt>
                      <c:pt idx="59">
                        <c:v>-13.617350569217503</c:v>
                      </c:pt>
                      <c:pt idx="60">
                        <c:v>-13.617350569217503</c:v>
                      </c:pt>
                      <c:pt idx="61">
                        <c:v>-13.617350569217503</c:v>
                      </c:pt>
                      <c:pt idx="62">
                        <c:v>-13.617350569217503</c:v>
                      </c:pt>
                      <c:pt idx="63">
                        <c:v>-13.617350569217503</c:v>
                      </c:pt>
                      <c:pt idx="64">
                        <c:v>-13.617350569217503</c:v>
                      </c:pt>
                      <c:pt idx="65">
                        <c:v>-13.617350569217503</c:v>
                      </c:pt>
                      <c:pt idx="66">
                        <c:v>-13.617350569217503</c:v>
                      </c:pt>
                      <c:pt idx="67">
                        <c:v>-13.617350569217503</c:v>
                      </c:pt>
                      <c:pt idx="68">
                        <c:v>-24.093949957875722</c:v>
                      </c:pt>
                      <c:pt idx="69">
                        <c:v>-24.093949957875722</c:v>
                      </c:pt>
                      <c:pt idx="70">
                        <c:v>-24.093949957875722</c:v>
                      </c:pt>
                      <c:pt idx="71">
                        <c:v>-24.093949957875722</c:v>
                      </c:pt>
                      <c:pt idx="72">
                        <c:v>-24.093949957875722</c:v>
                      </c:pt>
                      <c:pt idx="73">
                        <c:v>-24.093949957875722</c:v>
                      </c:pt>
                      <c:pt idx="74">
                        <c:v>-24.093949957875722</c:v>
                      </c:pt>
                      <c:pt idx="75">
                        <c:v>-24.093949957875722</c:v>
                      </c:pt>
                      <c:pt idx="76">
                        <c:v>-24.093949957875722</c:v>
                      </c:pt>
                      <c:pt idx="77">
                        <c:v>-24.093949957875722</c:v>
                      </c:pt>
                      <c:pt idx="78">
                        <c:v>-24.093949957875722</c:v>
                      </c:pt>
                      <c:pt idx="79">
                        <c:v>-24.093949957875722</c:v>
                      </c:pt>
                      <c:pt idx="80">
                        <c:v>-24.093949957875722</c:v>
                      </c:pt>
                      <c:pt idx="81">
                        <c:v>-24.093949957875722</c:v>
                      </c:pt>
                      <c:pt idx="82">
                        <c:v>-24.093949957875722</c:v>
                      </c:pt>
                      <c:pt idx="83">
                        <c:v>-24.093949957875722</c:v>
                      </c:pt>
                      <c:pt idx="84">
                        <c:v>-24.093949957875722</c:v>
                      </c:pt>
                      <c:pt idx="85">
                        <c:v>-24.093949957875722</c:v>
                      </c:pt>
                      <c:pt idx="86">
                        <c:v>-24.093949957875722</c:v>
                      </c:pt>
                      <c:pt idx="87">
                        <c:v>-24.093949957875722</c:v>
                      </c:pt>
                      <c:pt idx="88">
                        <c:v>-24.093949957875722</c:v>
                      </c:pt>
                      <c:pt idx="89">
                        <c:v>-24.093949957875722</c:v>
                      </c:pt>
                      <c:pt idx="90">
                        <c:v>-24.093949957875722</c:v>
                      </c:pt>
                      <c:pt idx="91">
                        <c:v>-24.093949957875722</c:v>
                      </c:pt>
                      <c:pt idx="92">
                        <c:v>-24.093949957875722</c:v>
                      </c:pt>
                      <c:pt idx="93">
                        <c:v>-24.093949957875722</c:v>
                      </c:pt>
                      <c:pt idx="94">
                        <c:v>-24.093949957875722</c:v>
                      </c:pt>
                      <c:pt idx="95">
                        <c:v>-24.093949957875722</c:v>
                      </c:pt>
                      <c:pt idx="96">
                        <c:v>-24.093949957875722</c:v>
                      </c:pt>
                      <c:pt idx="97">
                        <c:v>-24.093949957875722</c:v>
                      </c:pt>
                      <c:pt idx="98">
                        <c:v>-24.093949957875722</c:v>
                      </c:pt>
                      <c:pt idx="99">
                        <c:v>-24.093949957875722</c:v>
                      </c:pt>
                      <c:pt idx="100">
                        <c:v>-24.093949957875722</c:v>
                      </c:pt>
                      <c:pt idx="101">
                        <c:v>-24.093949957875722</c:v>
                      </c:pt>
                      <c:pt idx="102">
                        <c:v>-24.093949957875722</c:v>
                      </c:pt>
                      <c:pt idx="103">
                        <c:v>-24.093949957875722</c:v>
                      </c:pt>
                      <c:pt idx="104">
                        <c:v>-24.093949957875722</c:v>
                      </c:pt>
                      <c:pt idx="105">
                        <c:v>-24.093949957875722</c:v>
                      </c:pt>
                      <c:pt idx="106">
                        <c:v>-24.093949957875722</c:v>
                      </c:pt>
                      <c:pt idx="107">
                        <c:v>-24.093949957875722</c:v>
                      </c:pt>
                      <c:pt idx="108">
                        <c:v>-24.093949957875722</c:v>
                      </c:pt>
                      <c:pt idx="109">
                        <c:v>-24.093949957875722</c:v>
                      </c:pt>
                      <c:pt idx="110">
                        <c:v>-24.093949957875722</c:v>
                      </c:pt>
                      <c:pt idx="111">
                        <c:v>-24.093949957875722</c:v>
                      </c:pt>
                      <c:pt idx="112">
                        <c:v>-24.093949957875722</c:v>
                      </c:pt>
                      <c:pt idx="113">
                        <c:v>-13.818118805348345</c:v>
                      </c:pt>
                      <c:pt idx="114">
                        <c:v>-13.818118805348345</c:v>
                      </c:pt>
                      <c:pt idx="115">
                        <c:v>-13.818118805348345</c:v>
                      </c:pt>
                      <c:pt idx="116">
                        <c:v>-13.818118805348345</c:v>
                      </c:pt>
                      <c:pt idx="117">
                        <c:v>-13.818118805348345</c:v>
                      </c:pt>
                      <c:pt idx="118">
                        <c:v>-13.818118805348345</c:v>
                      </c:pt>
                      <c:pt idx="119">
                        <c:v>-13.818118805348345</c:v>
                      </c:pt>
                      <c:pt idx="120">
                        <c:v>-13.818118805348345</c:v>
                      </c:pt>
                      <c:pt idx="121">
                        <c:v>-13.818118805348345</c:v>
                      </c:pt>
                      <c:pt idx="122">
                        <c:v>-13.818118805348345</c:v>
                      </c:pt>
                      <c:pt idx="123">
                        <c:v>-13.818118805348345</c:v>
                      </c:pt>
                      <c:pt idx="124">
                        <c:v>-13.818118805348345</c:v>
                      </c:pt>
                      <c:pt idx="125">
                        <c:v>-13.818118805348345</c:v>
                      </c:pt>
                      <c:pt idx="126">
                        <c:v>-13.818118805348345</c:v>
                      </c:pt>
                      <c:pt idx="127">
                        <c:v>-13.818118805348345</c:v>
                      </c:pt>
                      <c:pt idx="128">
                        <c:v>-13.818118805348345</c:v>
                      </c:pt>
                      <c:pt idx="129">
                        <c:v>-13.818118805348345</c:v>
                      </c:pt>
                      <c:pt idx="130">
                        <c:v>-13.818118805348345</c:v>
                      </c:pt>
                      <c:pt idx="131">
                        <c:v>-13.818118805348345</c:v>
                      </c:pt>
                      <c:pt idx="132">
                        <c:v>-13.818118805348345</c:v>
                      </c:pt>
                      <c:pt idx="133">
                        <c:v>-13.818118805348345</c:v>
                      </c:pt>
                      <c:pt idx="134">
                        <c:v>-13.818118805348345</c:v>
                      </c:pt>
                      <c:pt idx="135">
                        <c:v>-13.818118805348345</c:v>
                      </c:pt>
                      <c:pt idx="136">
                        <c:v>-13.818118805348345</c:v>
                      </c:pt>
                      <c:pt idx="137">
                        <c:v>-13.818118805348345</c:v>
                      </c:pt>
                      <c:pt idx="138">
                        <c:v>-13.818118805348345</c:v>
                      </c:pt>
                      <c:pt idx="139">
                        <c:v>-13.818118805348345</c:v>
                      </c:pt>
                      <c:pt idx="140">
                        <c:v>-13.818118805348345</c:v>
                      </c:pt>
                      <c:pt idx="141">
                        <c:v>-13.818118805348345</c:v>
                      </c:pt>
                      <c:pt idx="142">
                        <c:v>-13.818118805348345</c:v>
                      </c:pt>
                      <c:pt idx="143">
                        <c:v>-13.818118805348345</c:v>
                      </c:pt>
                      <c:pt idx="144">
                        <c:v>-13.818118805348345</c:v>
                      </c:pt>
                      <c:pt idx="145">
                        <c:v>-13.818118805348345</c:v>
                      </c:pt>
                      <c:pt idx="146">
                        <c:v>-13.818118805348345</c:v>
                      </c:pt>
                      <c:pt idx="147">
                        <c:v>-13.818118805348345</c:v>
                      </c:pt>
                      <c:pt idx="148">
                        <c:v>-13.818118805348345</c:v>
                      </c:pt>
                      <c:pt idx="149">
                        <c:v>-13.818118805348345</c:v>
                      </c:pt>
                      <c:pt idx="150">
                        <c:v>-13.818118805348345</c:v>
                      </c:pt>
                      <c:pt idx="151">
                        <c:v>-13.818118805348345</c:v>
                      </c:pt>
                      <c:pt idx="152">
                        <c:v>-13.818118805348345</c:v>
                      </c:pt>
                      <c:pt idx="153">
                        <c:v>-13.818118805348345</c:v>
                      </c:pt>
                      <c:pt idx="154">
                        <c:v>-13.818118805348345</c:v>
                      </c:pt>
                      <c:pt idx="155">
                        <c:v>-13.818118805348345</c:v>
                      </c:pt>
                      <c:pt idx="156">
                        <c:v>-13.818118805348345</c:v>
                      </c:pt>
                      <c:pt idx="157">
                        <c:v>-13.818118805348345</c:v>
                      </c:pt>
                      <c:pt idx="158">
                        <c:v>0.61574328369924258</c:v>
                      </c:pt>
                      <c:pt idx="159">
                        <c:v>0.61574328369924258</c:v>
                      </c:pt>
                      <c:pt idx="160">
                        <c:v>0.61574328369924258</c:v>
                      </c:pt>
                      <c:pt idx="161">
                        <c:v>0.61574328369924258</c:v>
                      </c:pt>
                      <c:pt idx="162">
                        <c:v>0.61574328369924258</c:v>
                      </c:pt>
                      <c:pt idx="163">
                        <c:v>0.61574328369924258</c:v>
                      </c:pt>
                      <c:pt idx="164">
                        <c:v>0.61574328369924258</c:v>
                      </c:pt>
                      <c:pt idx="165">
                        <c:v>0.61574328369924258</c:v>
                      </c:pt>
                      <c:pt idx="166">
                        <c:v>0.61574328369924258</c:v>
                      </c:pt>
                      <c:pt idx="167">
                        <c:v>0.61574328369924258</c:v>
                      </c:pt>
                      <c:pt idx="168">
                        <c:v>0.61574328369924258</c:v>
                      </c:pt>
                      <c:pt idx="169">
                        <c:v>0.61574328369924258</c:v>
                      </c:pt>
                      <c:pt idx="170">
                        <c:v>0.61574328369924258</c:v>
                      </c:pt>
                      <c:pt idx="171">
                        <c:v>0.61574328369924258</c:v>
                      </c:pt>
                      <c:pt idx="172">
                        <c:v>0.61574328369924258</c:v>
                      </c:pt>
                      <c:pt idx="173">
                        <c:v>0.61574328369924258</c:v>
                      </c:pt>
                      <c:pt idx="174">
                        <c:v>0.61574328369924258</c:v>
                      </c:pt>
                      <c:pt idx="175">
                        <c:v>0.61574328369924258</c:v>
                      </c:pt>
                      <c:pt idx="176">
                        <c:v>0.61574328369924258</c:v>
                      </c:pt>
                      <c:pt idx="177">
                        <c:v>0.61574328369924258</c:v>
                      </c:pt>
                      <c:pt idx="178">
                        <c:v>0.61574328369924258</c:v>
                      </c:pt>
                      <c:pt idx="179">
                        <c:v>0.61574328369924258</c:v>
                      </c:pt>
                      <c:pt idx="180">
                        <c:v>0.61574328369924258</c:v>
                      </c:pt>
                      <c:pt idx="181">
                        <c:v>0.61574328369924258</c:v>
                      </c:pt>
                      <c:pt idx="182">
                        <c:v>0.61574328369924258</c:v>
                      </c:pt>
                      <c:pt idx="183">
                        <c:v>0.61574328369924258</c:v>
                      </c:pt>
                      <c:pt idx="184">
                        <c:v>0.61574328369924258</c:v>
                      </c:pt>
                      <c:pt idx="185">
                        <c:v>0.61574328369924258</c:v>
                      </c:pt>
                      <c:pt idx="186">
                        <c:v>0.61574328369924258</c:v>
                      </c:pt>
                      <c:pt idx="187">
                        <c:v>0.61574328369924258</c:v>
                      </c:pt>
                      <c:pt idx="188">
                        <c:v>0.61574328369924258</c:v>
                      </c:pt>
                      <c:pt idx="189">
                        <c:v>0.61574328369924258</c:v>
                      </c:pt>
                      <c:pt idx="190">
                        <c:v>0.61574328369924258</c:v>
                      </c:pt>
                      <c:pt idx="191">
                        <c:v>0.61574328369924258</c:v>
                      </c:pt>
                      <c:pt idx="192">
                        <c:v>0.61574328369924258</c:v>
                      </c:pt>
                      <c:pt idx="193">
                        <c:v>0.61574328369924258</c:v>
                      </c:pt>
                      <c:pt idx="194">
                        <c:v>0.61574328369924258</c:v>
                      </c:pt>
                      <c:pt idx="195">
                        <c:v>0.61574328369924258</c:v>
                      </c:pt>
                      <c:pt idx="196">
                        <c:v>0.61574328369924258</c:v>
                      </c:pt>
                      <c:pt idx="197">
                        <c:v>0.61574328369924258</c:v>
                      </c:pt>
                      <c:pt idx="198">
                        <c:v>0.61574328369924258</c:v>
                      </c:pt>
                      <c:pt idx="199">
                        <c:v>0.61574328369924258</c:v>
                      </c:pt>
                      <c:pt idx="200">
                        <c:v>0.61574328369924258</c:v>
                      </c:pt>
                      <c:pt idx="201">
                        <c:v>0.61574328369924258</c:v>
                      </c:pt>
                      <c:pt idx="202">
                        <c:v>0.61574328369924258</c:v>
                      </c:pt>
                      <c:pt idx="203">
                        <c:v>-12.025752963236538</c:v>
                      </c:pt>
                      <c:pt idx="204">
                        <c:v>-12.025752963236538</c:v>
                      </c:pt>
                      <c:pt idx="205">
                        <c:v>-12.025752963236538</c:v>
                      </c:pt>
                      <c:pt idx="206">
                        <c:v>-12.025752963236538</c:v>
                      </c:pt>
                      <c:pt idx="207">
                        <c:v>-12.025752963236538</c:v>
                      </c:pt>
                      <c:pt idx="208">
                        <c:v>-12.025752963236538</c:v>
                      </c:pt>
                      <c:pt idx="209">
                        <c:v>-12.025752963236538</c:v>
                      </c:pt>
                      <c:pt idx="210">
                        <c:v>-12.025752963236538</c:v>
                      </c:pt>
                      <c:pt idx="211">
                        <c:v>-12.025752963236538</c:v>
                      </c:pt>
                      <c:pt idx="212">
                        <c:v>-12.025752963236538</c:v>
                      </c:pt>
                      <c:pt idx="213">
                        <c:v>-12.025752963236538</c:v>
                      </c:pt>
                      <c:pt idx="214">
                        <c:v>-12.025752963236538</c:v>
                      </c:pt>
                      <c:pt idx="215">
                        <c:v>-12.025752963236538</c:v>
                      </c:pt>
                      <c:pt idx="216">
                        <c:v>-12.025752963236538</c:v>
                      </c:pt>
                      <c:pt idx="217">
                        <c:v>-12.025752963236538</c:v>
                      </c:pt>
                      <c:pt idx="218">
                        <c:v>-12.025752963236538</c:v>
                      </c:pt>
                      <c:pt idx="219">
                        <c:v>-12.025752963236538</c:v>
                      </c:pt>
                      <c:pt idx="220">
                        <c:v>-12.025752963236538</c:v>
                      </c:pt>
                      <c:pt idx="221">
                        <c:v>-12.025752963236538</c:v>
                      </c:pt>
                      <c:pt idx="222">
                        <c:v>-12.025752963236538</c:v>
                      </c:pt>
                      <c:pt idx="223">
                        <c:v>-12.025752963236538</c:v>
                      </c:pt>
                      <c:pt idx="224">
                        <c:v>-12.025752963236538</c:v>
                      </c:pt>
                      <c:pt idx="225">
                        <c:v>-12.025752963236538</c:v>
                      </c:pt>
                      <c:pt idx="226">
                        <c:v>-12.025752963236538</c:v>
                      </c:pt>
                      <c:pt idx="227">
                        <c:v>-12.025752963236538</c:v>
                      </c:pt>
                      <c:pt idx="228">
                        <c:v>-12.025752963236538</c:v>
                      </c:pt>
                      <c:pt idx="229">
                        <c:v>-12.025752963236538</c:v>
                      </c:pt>
                      <c:pt idx="230">
                        <c:v>-12.025752963236538</c:v>
                      </c:pt>
                      <c:pt idx="231">
                        <c:v>-12.025752963236538</c:v>
                      </c:pt>
                      <c:pt idx="232">
                        <c:v>-12.025752963236538</c:v>
                      </c:pt>
                      <c:pt idx="233">
                        <c:v>-12.025752963236538</c:v>
                      </c:pt>
                      <c:pt idx="234">
                        <c:v>-12.025752963236538</c:v>
                      </c:pt>
                      <c:pt idx="235">
                        <c:v>-12.025752963236538</c:v>
                      </c:pt>
                      <c:pt idx="236">
                        <c:v>-12.025752963236538</c:v>
                      </c:pt>
                      <c:pt idx="237">
                        <c:v>-12.025752963236538</c:v>
                      </c:pt>
                      <c:pt idx="238">
                        <c:v>-12.025752963236538</c:v>
                      </c:pt>
                      <c:pt idx="239">
                        <c:v>-12.025752963236538</c:v>
                      </c:pt>
                      <c:pt idx="240">
                        <c:v>-12.025752963236538</c:v>
                      </c:pt>
                      <c:pt idx="241">
                        <c:v>-12.025752963236538</c:v>
                      </c:pt>
                      <c:pt idx="242">
                        <c:v>-12.025752963236538</c:v>
                      </c:pt>
                      <c:pt idx="243">
                        <c:v>-12.025752963236538</c:v>
                      </c:pt>
                      <c:pt idx="244">
                        <c:v>-12.025752963236538</c:v>
                      </c:pt>
                      <c:pt idx="245">
                        <c:v>-12.025752963236538</c:v>
                      </c:pt>
                      <c:pt idx="246">
                        <c:v>-12.025752963236538</c:v>
                      </c:pt>
                      <c:pt idx="247">
                        <c:v>-12.025752963236538</c:v>
                      </c:pt>
                      <c:pt idx="248">
                        <c:v>-23.930224555661709</c:v>
                      </c:pt>
                      <c:pt idx="249">
                        <c:v>-23.930224555661709</c:v>
                      </c:pt>
                      <c:pt idx="250">
                        <c:v>-23.930224555661709</c:v>
                      </c:pt>
                      <c:pt idx="251">
                        <c:v>-23.930224555661709</c:v>
                      </c:pt>
                      <c:pt idx="252">
                        <c:v>-23.930224555661709</c:v>
                      </c:pt>
                      <c:pt idx="253">
                        <c:v>-23.930224555661709</c:v>
                      </c:pt>
                      <c:pt idx="254">
                        <c:v>-23.930224555661709</c:v>
                      </c:pt>
                      <c:pt idx="255">
                        <c:v>-23.930224555661709</c:v>
                      </c:pt>
                      <c:pt idx="256">
                        <c:v>-23.930224555661709</c:v>
                      </c:pt>
                      <c:pt idx="257">
                        <c:v>-23.930224555661709</c:v>
                      </c:pt>
                      <c:pt idx="258">
                        <c:v>-23.930224555661709</c:v>
                      </c:pt>
                      <c:pt idx="259">
                        <c:v>-23.930224555661709</c:v>
                      </c:pt>
                      <c:pt idx="260">
                        <c:v>-23.930224555661709</c:v>
                      </c:pt>
                      <c:pt idx="261">
                        <c:v>-23.930224555661709</c:v>
                      </c:pt>
                      <c:pt idx="262">
                        <c:v>-23.930224555661709</c:v>
                      </c:pt>
                      <c:pt idx="263">
                        <c:v>-23.930224555661709</c:v>
                      </c:pt>
                      <c:pt idx="264">
                        <c:v>-23.930224555661709</c:v>
                      </c:pt>
                      <c:pt idx="265">
                        <c:v>-23.930224555661709</c:v>
                      </c:pt>
                      <c:pt idx="266">
                        <c:v>-23.930224555661709</c:v>
                      </c:pt>
                      <c:pt idx="267">
                        <c:v>-23.930224555661709</c:v>
                      </c:pt>
                      <c:pt idx="268">
                        <c:v>-23.930224555661709</c:v>
                      </c:pt>
                      <c:pt idx="269">
                        <c:v>-23.930224555661709</c:v>
                      </c:pt>
                      <c:pt idx="270">
                        <c:v>-23.930224555661709</c:v>
                      </c:pt>
                      <c:pt idx="271">
                        <c:v>-23.930224555661709</c:v>
                      </c:pt>
                      <c:pt idx="272">
                        <c:v>-23.930224555661709</c:v>
                      </c:pt>
                      <c:pt idx="273">
                        <c:v>-23.930224555661709</c:v>
                      </c:pt>
                      <c:pt idx="274">
                        <c:v>-23.930224555661709</c:v>
                      </c:pt>
                      <c:pt idx="275">
                        <c:v>-23.930224555661709</c:v>
                      </c:pt>
                      <c:pt idx="276">
                        <c:v>-23.930224555661709</c:v>
                      </c:pt>
                      <c:pt idx="277">
                        <c:v>-23.930224555661709</c:v>
                      </c:pt>
                      <c:pt idx="278">
                        <c:v>-23.930224555661709</c:v>
                      </c:pt>
                      <c:pt idx="279">
                        <c:v>-23.930224555661709</c:v>
                      </c:pt>
                      <c:pt idx="280">
                        <c:v>-23.930224555661709</c:v>
                      </c:pt>
                      <c:pt idx="281">
                        <c:v>-23.930224555661709</c:v>
                      </c:pt>
                      <c:pt idx="282">
                        <c:v>-23.930224555661709</c:v>
                      </c:pt>
                      <c:pt idx="283">
                        <c:v>-23.930224555661709</c:v>
                      </c:pt>
                      <c:pt idx="284">
                        <c:v>-23.930224555661709</c:v>
                      </c:pt>
                      <c:pt idx="285">
                        <c:v>-23.930224555661709</c:v>
                      </c:pt>
                      <c:pt idx="286">
                        <c:v>-23.930224555661709</c:v>
                      </c:pt>
                      <c:pt idx="287">
                        <c:v>-23.930224555661709</c:v>
                      </c:pt>
                      <c:pt idx="288">
                        <c:v>-23.930224555661709</c:v>
                      </c:pt>
                      <c:pt idx="289">
                        <c:v>-23.930224555661709</c:v>
                      </c:pt>
                      <c:pt idx="290">
                        <c:v>-23.930224555661709</c:v>
                      </c:pt>
                      <c:pt idx="291">
                        <c:v>-23.930224555661709</c:v>
                      </c:pt>
                      <c:pt idx="292">
                        <c:v>-23.930224555661709</c:v>
                      </c:pt>
                      <c:pt idx="293">
                        <c:v>-11.963271651471256</c:v>
                      </c:pt>
                      <c:pt idx="294">
                        <c:v>-11.963271651471256</c:v>
                      </c:pt>
                      <c:pt idx="295">
                        <c:v>-11.963271651471256</c:v>
                      </c:pt>
                      <c:pt idx="296">
                        <c:v>-11.963271651471256</c:v>
                      </c:pt>
                      <c:pt idx="297">
                        <c:v>-11.963271651471256</c:v>
                      </c:pt>
                      <c:pt idx="298">
                        <c:v>-11.963271651471256</c:v>
                      </c:pt>
                      <c:pt idx="299">
                        <c:v>-11.963271651471256</c:v>
                      </c:pt>
                      <c:pt idx="300">
                        <c:v>-11.963271651471256</c:v>
                      </c:pt>
                      <c:pt idx="301">
                        <c:v>-11.963271651471256</c:v>
                      </c:pt>
                      <c:pt idx="302">
                        <c:v>-11.963271651471256</c:v>
                      </c:pt>
                      <c:pt idx="303">
                        <c:v>-11.963271651471256</c:v>
                      </c:pt>
                      <c:pt idx="304">
                        <c:v>-11.963271651471256</c:v>
                      </c:pt>
                      <c:pt idx="305">
                        <c:v>-11.963271651471256</c:v>
                      </c:pt>
                      <c:pt idx="306">
                        <c:v>-11.963271651471256</c:v>
                      </c:pt>
                      <c:pt idx="307">
                        <c:v>-11.963271651471256</c:v>
                      </c:pt>
                      <c:pt idx="308">
                        <c:v>-11.963271651471256</c:v>
                      </c:pt>
                      <c:pt idx="309">
                        <c:v>-11.963271651471256</c:v>
                      </c:pt>
                      <c:pt idx="310">
                        <c:v>-11.963271651471256</c:v>
                      </c:pt>
                      <c:pt idx="311">
                        <c:v>-11.963271651471256</c:v>
                      </c:pt>
                      <c:pt idx="312">
                        <c:v>-11.963271651471256</c:v>
                      </c:pt>
                      <c:pt idx="313">
                        <c:v>-11.963271651471256</c:v>
                      </c:pt>
                      <c:pt idx="314">
                        <c:v>-11.963271651471256</c:v>
                      </c:pt>
                      <c:pt idx="315">
                        <c:v>-11.963271651471256</c:v>
                      </c:pt>
                      <c:pt idx="316">
                        <c:v>-11.963271651471256</c:v>
                      </c:pt>
                      <c:pt idx="317">
                        <c:v>-11.963271651471256</c:v>
                      </c:pt>
                      <c:pt idx="318">
                        <c:v>-11.963271651471256</c:v>
                      </c:pt>
                      <c:pt idx="319">
                        <c:v>-11.963271651471256</c:v>
                      </c:pt>
                      <c:pt idx="320">
                        <c:v>-11.963271651471256</c:v>
                      </c:pt>
                      <c:pt idx="321">
                        <c:v>-11.963271651471256</c:v>
                      </c:pt>
                      <c:pt idx="322">
                        <c:v>-11.963271651471256</c:v>
                      </c:pt>
                      <c:pt idx="323">
                        <c:v>-11.963271651471256</c:v>
                      </c:pt>
                      <c:pt idx="324">
                        <c:v>-11.963271651471256</c:v>
                      </c:pt>
                      <c:pt idx="325">
                        <c:v>-11.963271651471256</c:v>
                      </c:pt>
                      <c:pt idx="326">
                        <c:v>-11.963271651471256</c:v>
                      </c:pt>
                      <c:pt idx="327">
                        <c:v>-11.963271651471256</c:v>
                      </c:pt>
                      <c:pt idx="328">
                        <c:v>-11.963271651471256</c:v>
                      </c:pt>
                      <c:pt idx="329">
                        <c:v>-11.963271651471256</c:v>
                      </c:pt>
                      <c:pt idx="330">
                        <c:v>-11.963271651471256</c:v>
                      </c:pt>
                      <c:pt idx="331">
                        <c:v>-11.963271651471256</c:v>
                      </c:pt>
                      <c:pt idx="332">
                        <c:v>-11.963271651471256</c:v>
                      </c:pt>
                      <c:pt idx="333">
                        <c:v>-11.963271651471256</c:v>
                      </c:pt>
                      <c:pt idx="334">
                        <c:v>-11.963271651471256</c:v>
                      </c:pt>
                      <c:pt idx="335">
                        <c:v>-11.963271651471256</c:v>
                      </c:pt>
                      <c:pt idx="336">
                        <c:v>-11.963271651471256</c:v>
                      </c:pt>
                      <c:pt idx="337">
                        <c:v>-11.963271651471256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C40-4AD1-A5D3-7245F9A4A00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1165805.4939485607</c:v>
                      </c:pt>
                      <c:pt idx="1">
                        <c:v>1165805.4939485607</c:v>
                      </c:pt>
                      <c:pt idx="2">
                        <c:v>1165805.4939485607</c:v>
                      </c:pt>
                      <c:pt idx="3">
                        <c:v>1165805.4939485607</c:v>
                      </c:pt>
                      <c:pt idx="4">
                        <c:v>1165805.4939485607</c:v>
                      </c:pt>
                      <c:pt idx="5">
                        <c:v>1165805.4939485607</c:v>
                      </c:pt>
                      <c:pt idx="6">
                        <c:v>1165805.4939485607</c:v>
                      </c:pt>
                      <c:pt idx="7">
                        <c:v>1165805.4939485607</c:v>
                      </c:pt>
                      <c:pt idx="8">
                        <c:v>1165805.4939485607</c:v>
                      </c:pt>
                      <c:pt idx="9">
                        <c:v>1165805.4939485607</c:v>
                      </c:pt>
                      <c:pt idx="10">
                        <c:v>1165805.4939485607</c:v>
                      </c:pt>
                      <c:pt idx="11">
                        <c:v>1165805.4939485607</c:v>
                      </c:pt>
                      <c:pt idx="12">
                        <c:v>1165805.4939485607</c:v>
                      </c:pt>
                      <c:pt idx="13">
                        <c:v>1165805.4939485607</c:v>
                      </c:pt>
                      <c:pt idx="14">
                        <c:v>1165805.4939485607</c:v>
                      </c:pt>
                      <c:pt idx="15">
                        <c:v>1165805.4939485607</c:v>
                      </c:pt>
                      <c:pt idx="16">
                        <c:v>1165805.4939485607</c:v>
                      </c:pt>
                      <c:pt idx="17">
                        <c:v>1165805.4939485607</c:v>
                      </c:pt>
                      <c:pt idx="18">
                        <c:v>1165805.4939485607</c:v>
                      </c:pt>
                      <c:pt idx="19">
                        <c:v>1165805.4939485607</c:v>
                      </c:pt>
                      <c:pt idx="20">
                        <c:v>1165805.4939485607</c:v>
                      </c:pt>
                      <c:pt idx="21">
                        <c:v>1165805.4939485607</c:v>
                      </c:pt>
                      <c:pt idx="22">
                        <c:v>1165805.4939485607</c:v>
                      </c:pt>
                      <c:pt idx="23">
                        <c:v>1324557.3150147339</c:v>
                      </c:pt>
                      <c:pt idx="24">
                        <c:v>1324557.3150147339</c:v>
                      </c:pt>
                      <c:pt idx="25">
                        <c:v>1324557.3150147339</c:v>
                      </c:pt>
                      <c:pt idx="26">
                        <c:v>1324557.3150147339</c:v>
                      </c:pt>
                      <c:pt idx="27">
                        <c:v>1324557.3150147339</c:v>
                      </c:pt>
                      <c:pt idx="28">
                        <c:v>1324557.3150147339</c:v>
                      </c:pt>
                      <c:pt idx="29">
                        <c:v>1324557.3150147339</c:v>
                      </c:pt>
                      <c:pt idx="30">
                        <c:v>1324557.3150147339</c:v>
                      </c:pt>
                      <c:pt idx="31">
                        <c:v>1324557.3150147339</c:v>
                      </c:pt>
                      <c:pt idx="32">
                        <c:v>1324557.3150147339</c:v>
                      </c:pt>
                      <c:pt idx="33">
                        <c:v>1324557.3150147339</c:v>
                      </c:pt>
                      <c:pt idx="34">
                        <c:v>1324557.3150147339</c:v>
                      </c:pt>
                      <c:pt idx="35">
                        <c:v>1324557.3150147339</c:v>
                      </c:pt>
                      <c:pt idx="36">
                        <c:v>1324557.3150147339</c:v>
                      </c:pt>
                      <c:pt idx="37">
                        <c:v>1324557.3150147339</c:v>
                      </c:pt>
                      <c:pt idx="38">
                        <c:v>1324557.3150147339</c:v>
                      </c:pt>
                      <c:pt idx="39">
                        <c:v>1324557.3150147339</c:v>
                      </c:pt>
                      <c:pt idx="40">
                        <c:v>1324557.3150147339</c:v>
                      </c:pt>
                      <c:pt idx="41">
                        <c:v>1324557.3150147339</c:v>
                      </c:pt>
                      <c:pt idx="42">
                        <c:v>1324557.3150147339</c:v>
                      </c:pt>
                      <c:pt idx="43">
                        <c:v>1324557.3150147339</c:v>
                      </c:pt>
                      <c:pt idx="44">
                        <c:v>1324557.3150147339</c:v>
                      </c:pt>
                      <c:pt idx="45">
                        <c:v>1324557.3150147339</c:v>
                      </c:pt>
                      <c:pt idx="46">
                        <c:v>1324557.3150147339</c:v>
                      </c:pt>
                      <c:pt idx="47">
                        <c:v>1324557.3150147339</c:v>
                      </c:pt>
                      <c:pt idx="48">
                        <c:v>1324557.3150147339</c:v>
                      </c:pt>
                      <c:pt idx="49">
                        <c:v>1324557.3150147339</c:v>
                      </c:pt>
                      <c:pt idx="50">
                        <c:v>1324557.3150147339</c:v>
                      </c:pt>
                      <c:pt idx="51">
                        <c:v>1324557.3150147339</c:v>
                      </c:pt>
                      <c:pt idx="52">
                        <c:v>1324557.3150147339</c:v>
                      </c:pt>
                      <c:pt idx="53">
                        <c:v>1324557.3150147339</c:v>
                      </c:pt>
                      <c:pt idx="54">
                        <c:v>1324557.3150147339</c:v>
                      </c:pt>
                      <c:pt idx="55">
                        <c:v>1324557.3150147339</c:v>
                      </c:pt>
                      <c:pt idx="56">
                        <c:v>1324557.3150147339</c:v>
                      </c:pt>
                      <c:pt idx="57">
                        <c:v>1324557.3150147339</c:v>
                      </c:pt>
                      <c:pt idx="58">
                        <c:v>1324557.3150147339</c:v>
                      </c:pt>
                      <c:pt idx="59">
                        <c:v>1324557.3150147339</c:v>
                      </c:pt>
                      <c:pt idx="60">
                        <c:v>1324557.3150147339</c:v>
                      </c:pt>
                      <c:pt idx="61">
                        <c:v>1324557.3150147339</c:v>
                      </c:pt>
                      <c:pt idx="62">
                        <c:v>1324557.3150147339</c:v>
                      </c:pt>
                      <c:pt idx="63">
                        <c:v>1324557.3150147339</c:v>
                      </c:pt>
                      <c:pt idx="64">
                        <c:v>1324557.3150147339</c:v>
                      </c:pt>
                      <c:pt idx="65">
                        <c:v>1324557.3150147339</c:v>
                      </c:pt>
                      <c:pt idx="66">
                        <c:v>1324557.3150147339</c:v>
                      </c:pt>
                      <c:pt idx="67">
                        <c:v>1324557.3150147339</c:v>
                      </c:pt>
                      <c:pt idx="68">
                        <c:v>1446694.0862666927</c:v>
                      </c:pt>
                      <c:pt idx="69">
                        <c:v>1446694.0862666927</c:v>
                      </c:pt>
                      <c:pt idx="70">
                        <c:v>1446694.0862666927</c:v>
                      </c:pt>
                      <c:pt idx="71">
                        <c:v>1446694.0862666927</c:v>
                      </c:pt>
                      <c:pt idx="72">
                        <c:v>1446694.0862666927</c:v>
                      </c:pt>
                      <c:pt idx="73">
                        <c:v>1446694.0862666927</c:v>
                      </c:pt>
                      <c:pt idx="74">
                        <c:v>1446694.0862666927</c:v>
                      </c:pt>
                      <c:pt idx="75">
                        <c:v>1446694.0862666927</c:v>
                      </c:pt>
                      <c:pt idx="76">
                        <c:v>1446694.0862666927</c:v>
                      </c:pt>
                      <c:pt idx="77">
                        <c:v>1446694.0862666927</c:v>
                      </c:pt>
                      <c:pt idx="78">
                        <c:v>1446694.0862666927</c:v>
                      </c:pt>
                      <c:pt idx="79">
                        <c:v>1446694.0862666927</c:v>
                      </c:pt>
                      <c:pt idx="80">
                        <c:v>1446694.0862666927</c:v>
                      </c:pt>
                      <c:pt idx="81">
                        <c:v>1446694.0862666927</c:v>
                      </c:pt>
                      <c:pt idx="82">
                        <c:v>1446694.0862666927</c:v>
                      </c:pt>
                      <c:pt idx="83">
                        <c:v>1446694.0862666927</c:v>
                      </c:pt>
                      <c:pt idx="84">
                        <c:v>1446694.0862666927</c:v>
                      </c:pt>
                      <c:pt idx="85">
                        <c:v>1446694.0862666927</c:v>
                      </c:pt>
                      <c:pt idx="86">
                        <c:v>1446694.0862666927</c:v>
                      </c:pt>
                      <c:pt idx="87">
                        <c:v>1446694.0862666927</c:v>
                      </c:pt>
                      <c:pt idx="88">
                        <c:v>1446694.0862666927</c:v>
                      </c:pt>
                      <c:pt idx="89">
                        <c:v>1446694.0862666927</c:v>
                      </c:pt>
                      <c:pt idx="90">
                        <c:v>1446694.0862666927</c:v>
                      </c:pt>
                      <c:pt idx="91">
                        <c:v>1446694.0862666927</c:v>
                      </c:pt>
                      <c:pt idx="92">
                        <c:v>1446694.0862666927</c:v>
                      </c:pt>
                      <c:pt idx="93">
                        <c:v>1446694.0862666927</c:v>
                      </c:pt>
                      <c:pt idx="94">
                        <c:v>1446694.0862666927</c:v>
                      </c:pt>
                      <c:pt idx="95">
                        <c:v>1446694.0862666927</c:v>
                      </c:pt>
                      <c:pt idx="96">
                        <c:v>1446694.0862666927</c:v>
                      </c:pt>
                      <c:pt idx="97">
                        <c:v>1446694.0862666927</c:v>
                      </c:pt>
                      <c:pt idx="98">
                        <c:v>1446694.0862666927</c:v>
                      </c:pt>
                      <c:pt idx="99">
                        <c:v>1446694.0862666927</c:v>
                      </c:pt>
                      <c:pt idx="100">
                        <c:v>1446694.0862666927</c:v>
                      </c:pt>
                      <c:pt idx="101">
                        <c:v>1446694.0862666927</c:v>
                      </c:pt>
                      <c:pt idx="102">
                        <c:v>1446694.0862666927</c:v>
                      </c:pt>
                      <c:pt idx="103">
                        <c:v>1446694.0862666927</c:v>
                      </c:pt>
                      <c:pt idx="104">
                        <c:v>1446694.0862666927</c:v>
                      </c:pt>
                      <c:pt idx="105">
                        <c:v>1446694.0862666927</c:v>
                      </c:pt>
                      <c:pt idx="106">
                        <c:v>1446694.0862666927</c:v>
                      </c:pt>
                      <c:pt idx="107">
                        <c:v>1446694.0862666927</c:v>
                      </c:pt>
                      <c:pt idx="108">
                        <c:v>1446694.0862666927</c:v>
                      </c:pt>
                      <c:pt idx="109">
                        <c:v>1446694.0862666927</c:v>
                      </c:pt>
                      <c:pt idx="110">
                        <c:v>1446694.0862666927</c:v>
                      </c:pt>
                      <c:pt idx="111">
                        <c:v>1446694.0862666927</c:v>
                      </c:pt>
                      <c:pt idx="112">
                        <c:v>1446694.0862666927</c:v>
                      </c:pt>
                      <c:pt idx="113">
                        <c:v>1326897.8821416509</c:v>
                      </c:pt>
                      <c:pt idx="114">
                        <c:v>1326897.8821416509</c:v>
                      </c:pt>
                      <c:pt idx="115">
                        <c:v>1326897.8821416509</c:v>
                      </c:pt>
                      <c:pt idx="116">
                        <c:v>1326897.8821416509</c:v>
                      </c:pt>
                      <c:pt idx="117">
                        <c:v>1326897.8821416509</c:v>
                      </c:pt>
                      <c:pt idx="118">
                        <c:v>1326897.8821416509</c:v>
                      </c:pt>
                      <c:pt idx="119">
                        <c:v>1326897.8821416509</c:v>
                      </c:pt>
                      <c:pt idx="120">
                        <c:v>1326897.8821416509</c:v>
                      </c:pt>
                      <c:pt idx="121">
                        <c:v>1326897.8821416509</c:v>
                      </c:pt>
                      <c:pt idx="122">
                        <c:v>1326897.8821416509</c:v>
                      </c:pt>
                      <c:pt idx="123">
                        <c:v>1326897.8821416509</c:v>
                      </c:pt>
                      <c:pt idx="124">
                        <c:v>1326897.8821416509</c:v>
                      </c:pt>
                      <c:pt idx="125">
                        <c:v>1326897.8821416509</c:v>
                      </c:pt>
                      <c:pt idx="126">
                        <c:v>1326897.8821416509</c:v>
                      </c:pt>
                      <c:pt idx="127">
                        <c:v>1326897.8821416509</c:v>
                      </c:pt>
                      <c:pt idx="128">
                        <c:v>1326897.8821416509</c:v>
                      </c:pt>
                      <c:pt idx="129">
                        <c:v>1326897.8821416509</c:v>
                      </c:pt>
                      <c:pt idx="130">
                        <c:v>1326897.8821416509</c:v>
                      </c:pt>
                      <c:pt idx="131">
                        <c:v>1326897.8821416509</c:v>
                      </c:pt>
                      <c:pt idx="132">
                        <c:v>1326897.8821416509</c:v>
                      </c:pt>
                      <c:pt idx="133">
                        <c:v>1326897.8821416509</c:v>
                      </c:pt>
                      <c:pt idx="134">
                        <c:v>1326897.8821416509</c:v>
                      </c:pt>
                      <c:pt idx="135">
                        <c:v>1326897.8821416509</c:v>
                      </c:pt>
                      <c:pt idx="136">
                        <c:v>1326897.8821416509</c:v>
                      </c:pt>
                      <c:pt idx="137">
                        <c:v>1326897.8821416509</c:v>
                      </c:pt>
                      <c:pt idx="138">
                        <c:v>1326897.8821416509</c:v>
                      </c:pt>
                      <c:pt idx="139">
                        <c:v>1326897.8821416509</c:v>
                      </c:pt>
                      <c:pt idx="140">
                        <c:v>1326897.8821416509</c:v>
                      </c:pt>
                      <c:pt idx="141">
                        <c:v>1326897.8821416509</c:v>
                      </c:pt>
                      <c:pt idx="142">
                        <c:v>1326897.8821416509</c:v>
                      </c:pt>
                      <c:pt idx="143">
                        <c:v>1326897.8821416509</c:v>
                      </c:pt>
                      <c:pt idx="144">
                        <c:v>1326897.8821416509</c:v>
                      </c:pt>
                      <c:pt idx="145">
                        <c:v>1326897.8821416509</c:v>
                      </c:pt>
                      <c:pt idx="146">
                        <c:v>1326897.8821416509</c:v>
                      </c:pt>
                      <c:pt idx="147">
                        <c:v>1326897.8821416509</c:v>
                      </c:pt>
                      <c:pt idx="148">
                        <c:v>1326897.8821416509</c:v>
                      </c:pt>
                      <c:pt idx="149">
                        <c:v>1326897.8821416509</c:v>
                      </c:pt>
                      <c:pt idx="150">
                        <c:v>1326897.8821416509</c:v>
                      </c:pt>
                      <c:pt idx="151">
                        <c:v>1326897.8821416509</c:v>
                      </c:pt>
                      <c:pt idx="152">
                        <c:v>1326897.8821416509</c:v>
                      </c:pt>
                      <c:pt idx="153">
                        <c:v>1326897.8821416509</c:v>
                      </c:pt>
                      <c:pt idx="154">
                        <c:v>1326897.8821416509</c:v>
                      </c:pt>
                      <c:pt idx="155">
                        <c:v>1326897.8821416509</c:v>
                      </c:pt>
                      <c:pt idx="156">
                        <c:v>1326897.8821416509</c:v>
                      </c:pt>
                      <c:pt idx="157">
                        <c:v>1326897.8821416509</c:v>
                      </c:pt>
                      <c:pt idx="158">
                        <c:v>1158627.1249185756</c:v>
                      </c:pt>
                      <c:pt idx="159">
                        <c:v>1158627.1249185756</c:v>
                      </c:pt>
                      <c:pt idx="160">
                        <c:v>1158627.1249185756</c:v>
                      </c:pt>
                      <c:pt idx="161">
                        <c:v>1158627.1249185756</c:v>
                      </c:pt>
                      <c:pt idx="162">
                        <c:v>1158627.1249185756</c:v>
                      </c:pt>
                      <c:pt idx="163">
                        <c:v>1158627.1249185756</c:v>
                      </c:pt>
                      <c:pt idx="164">
                        <c:v>1158627.1249185756</c:v>
                      </c:pt>
                      <c:pt idx="165">
                        <c:v>1158627.1249185756</c:v>
                      </c:pt>
                      <c:pt idx="166">
                        <c:v>1158627.1249185756</c:v>
                      </c:pt>
                      <c:pt idx="167">
                        <c:v>1158627.1249185756</c:v>
                      </c:pt>
                      <c:pt idx="168">
                        <c:v>1158627.1249185756</c:v>
                      </c:pt>
                      <c:pt idx="169">
                        <c:v>1158627.1249185756</c:v>
                      </c:pt>
                      <c:pt idx="170">
                        <c:v>1158627.1249185756</c:v>
                      </c:pt>
                      <c:pt idx="171">
                        <c:v>1158627.1249185756</c:v>
                      </c:pt>
                      <c:pt idx="172">
                        <c:v>1158627.1249185756</c:v>
                      </c:pt>
                      <c:pt idx="173">
                        <c:v>1158627.1249185756</c:v>
                      </c:pt>
                      <c:pt idx="174">
                        <c:v>1158627.1249185756</c:v>
                      </c:pt>
                      <c:pt idx="175">
                        <c:v>1158627.1249185756</c:v>
                      </c:pt>
                      <c:pt idx="176">
                        <c:v>1158627.1249185756</c:v>
                      </c:pt>
                      <c:pt idx="177">
                        <c:v>1158627.1249185756</c:v>
                      </c:pt>
                      <c:pt idx="178">
                        <c:v>1158627.1249185756</c:v>
                      </c:pt>
                      <c:pt idx="179">
                        <c:v>1158627.1249185756</c:v>
                      </c:pt>
                      <c:pt idx="180">
                        <c:v>1158627.1249185756</c:v>
                      </c:pt>
                      <c:pt idx="181">
                        <c:v>1158627.1249185756</c:v>
                      </c:pt>
                      <c:pt idx="182">
                        <c:v>1158627.1249185756</c:v>
                      </c:pt>
                      <c:pt idx="183">
                        <c:v>1158627.1249185756</c:v>
                      </c:pt>
                      <c:pt idx="184">
                        <c:v>1158627.1249185756</c:v>
                      </c:pt>
                      <c:pt idx="185">
                        <c:v>1158627.1249185756</c:v>
                      </c:pt>
                      <c:pt idx="186">
                        <c:v>1158627.1249185756</c:v>
                      </c:pt>
                      <c:pt idx="187">
                        <c:v>1158627.1249185756</c:v>
                      </c:pt>
                      <c:pt idx="188">
                        <c:v>1158627.1249185756</c:v>
                      </c:pt>
                      <c:pt idx="189">
                        <c:v>1158627.1249185756</c:v>
                      </c:pt>
                      <c:pt idx="190">
                        <c:v>1158627.1249185756</c:v>
                      </c:pt>
                      <c:pt idx="191">
                        <c:v>1158627.1249185756</c:v>
                      </c:pt>
                      <c:pt idx="192">
                        <c:v>1158627.1249185756</c:v>
                      </c:pt>
                      <c:pt idx="193">
                        <c:v>1158627.1249185756</c:v>
                      </c:pt>
                      <c:pt idx="194">
                        <c:v>1158627.1249185756</c:v>
                      </c:pt>
                      <c:pt idx="195">
                        <c:v>1158627.1249185756</c:v>
                      </c:pt>
                      <c:pt idx="196">
                        <c:v>1158627.1249185756</c:v>
                      </c:pt>
                      <c:pt idx="197">
                        <c:v>1158627.1249185756</c:v>
                      </c:pt>
                      <c:pt idx="198">
                        <c:v>1158627.1249185756</c:v>
                      </c:pt>
                      <c:pt idx="199">
                        <c:v>1158627.1249185756</c:v>
                      </c:pt>
                      <c:pt idx="200">
                        <c:v>1158627.1249185756</c:v>
                      </c:pt>
                      <c:pt idx="201">
                        <c:v>1158627.1249185756</c:v>
                      </c:pt>
                      <c:pt idx="202">
                        <c:v>1158627.1249185756</c:v>
                      </c:pt>
                      <c:pt idx="203">
                        <c:v>1306002.3826826541</c:v>
                      </c:pt>
                      <c:pt idx="204">
                        <c:v>1306002.3826826541</c:v>
                      </c:pt>
                      <c:pt idx="205">
                        <c:v>1306002.3826826541</c:v>
                      </c:pt>
                      <c:pt idx="206">
                        <c:v>1306002.3826826541</c:v>
                      </c:pt>
                      <c:pt idx="207">
                        <c:v>1306002.3826826541</c:v>
                      </c:pt>
                      <c:pt idx="208">
                        <c:v>1306002.3826826541</c:v>
                      </c:pt>
                      <c:pt idx="209">
                        <c:v>1306002.3826826541</c:v>
                      </c:pt>
                      <c:pt idx="210">
                        <c:v>1306002.3826826541</c:v>
                      </c:pt>
                      <c:pt idx="211">
                        <c:v>1306002.3826826541</c:v>
                      </c:pt>
                      <c:pt idx="212">
                        <c:v>1306002.3826826541</c:v>
                      </c:pt>
                      <c:pt idx="213">
                        <c:v>1306002.3826826541</c:v>
                      </c:pt>
                      <c:pt idx="214">
                        <c:v>1306002.3826826541</c:v>
                      </c:pt>
                      <c:pt idx="215">
                        <c:v>1306002.3826826541</c:v>
                      </c:pt>
                      <c:pt idx="216">
                        <c:v>1306002.3826826541</c:v>
                      </c:pt>
                      <c:pt idx="217">
                        <c:v>1306002.3826826541</c:v>
                      </c:pt>
                      <c:pt idx="218">
                        <c:v>1306002.3826826541</c:v>
                      </c:pt>
                      <c:pt idx="219">
                        <c:v>1306002.3826826541</c:v>
                      </c:pt>
                      <c:pt idx="220">
                        <c:v>1306002.3826826541</c:v>
                      </c:pt>
                      <c:pt idx="221">
                        <c:v>1306002.3826826541</c:v>
                      </c:pt>
                      <c:pt idx="222">
                        <c:v>1306002.3826826541</c:v>
                      </c:pt>
                      <c:pt idx="223">
                        <c:v>1306002.3826826541</c:v>
                      </c:pt>
                      <c:pt idx="224">
                        <c:v>1306002.3826826541</c:v>
                      </c:pt>
                      <c:pt idx="225">
                        <c:v>1306002.3826826541</c:v>
                      </c:pt>
                      <c:pt idx="226">
                        <c:v>1306002.3826826541</c:v>
                      </c:pt>
                      <c:pt idx="227">
                        <c:v>1306002.3826826541</c:v>
                      </c:pt>
                      <c:pt idx="228">
                        <c:v>1306002.3826826541</c:v>
                      </c:pt>
                      <c:pt idx="229">
                        <c:v>1306002.3826826541</c:v>
                      </c:pt>
                      <c:pt idx="230">
                        <c:v>1306002.3826826541</c:v>
                      </c:pt>
                      <c:pt idx="231">
                        <c:v>1306002.3826826541</c:v>
                      </c:pt>
                      <c:pt idx="232">
                        <c:v>1306002.3826826541</c:v>
                      </c:pt>
                      <c:pt idx="233">
                        <c:v>1306002.3826826541</c:v>
                      </c:pt>
                      <c:pt idx="234">
                        <c:v>1306002.3826826541</c:v>
                      </c:pt>
                      <c:pt idx="235">
                        <c:v>1306002.3826826541</c:v>
                      </c:pt>
                      <c:pt idx="236">
                        <c:v>1306002.3826826541</c:v>
                      </c:pt>
                      <c:pt idx="237">
                        <c:v>1306002.3826826541</c:v>
                      </c:pt>
                      <c:pt idx="238">
                        <c:v>1306002.3826826541</c:v>
                      </c:pt>
                      <c:pt idx="239">
                        <c:v>1306002.3826826541</c:v>
                      </c:pt>
                      <c:pt idx="240">
                        <c:v>1306002.3826826541</c:v>
                      </c:pt>
                      <c:pt idx="241">
                        <c:v>1306002.3826826541</c:v>
                      </c:pt>
                      <c:pt idx="242">
                        <c:v>1306002.3826826541</c:v>
                      </c:pt>
                      <c:pt idx="243">
                        <c:v>1306002.3826826541</c:v>
                      </c:pt>
                      <c:pt idx="244">
                        <c:v>1306002.3826826541</c:v>
                      </c:pt>
                      <c:pt idx="245">
                        <c:v>1306002.3826826541</c:v>
                      </c:pt>
                      <c:pt idx="246">
                        <c:v>1306002.3826826541</c:v>
                      </c:pt>
                      <c:pt idx="247">
                        <c:v>1306002.3826826541</c:v>
                      </c:pt>
                      <c:pt idx="248">
                        <c:v>1444785.3665326925</c:v>
                      </c:pt>
                      <c:pt idx="249">
                        <c:v>1444785.3665326925</c:v>
                      </c:pt>
                      <c:pt idx="250">
                        <c:v>1444785.3665326925</c:v>
                      </c:pt>
                      <c:pt idx="251">
                        <c:v>1444785.3665326925</c:v>
                      </c:pt>
                      <c:pt idx="252">
                        <c:v>1444785.3665326925</c:v>
                      </c:pt>
                      <c:pt idx="253">
                        <c:v>1444785.3665326925</c:v>
                      </c:pt>
                      <c:pt idx="254">
                        <c:v>1444785.3665326925</c:v>
                      </c:pt>
                      <c:pt idx="255">
                        <c:v>1444785.3665326925</c:v>
                      </c:pt>
                      <c:pt idx="256">
                        <c:v>1444785.3665326925</c:v>
                      </c:pt>
                      <c:pt idx="257">
                        <c:v>1444785.3665326925</c:v>
                      </c:pt>
                      <c:pt idx="258">
                        <c:v>1444785.3665326925</c:v>
                      </c:pt>
                      <c:pt idx="259">
                        <c:v>1444785.3665326925</c:v>
                      </c:pt>
                      <c:pt idx="260">
                        <c:v>1444785.3665326925</c:v>
                      </c:pt>
                      <c:pt idx="261">
                        <c:v>1444785.3665326925</c:v>
                      </c:pt>
                      <c:pt idx="262">
                        <c:v>1444785.3665326925</c:v>
                      </c:pt>
                      <c:pt idx="263">
                        <c:v>1444785.3665326925</c:v>
                      </c:pt>
                      <c:pt idx="264">
                        <c:v>1444785.3665326925</c:v>
                      </c:pt>
                      <c:pt idx="265">
                        <c:v>1444785.3665326925</c:v>
                      </c:pt>
                      <c:pt idx="266">
                        <c:v>1444785.3665326925</c:v>
                      </c:pt>
                      <c:pt idx="267">
                        <c:v>1444785.3665326925</c:v>
                      </c:pt>
                      <c:pt idx="268">
                        <c:v>1444785.3665326925</c:v>
                      </c:pt>
                      <c:pt idx="269">
                        <c:v>1444785.3665326925</c:v>
                      </c:pt>
                      <c:pt idx="270">
                        <c:v>1444785.3665326925</c:v>
                      </c:pt>
                      <c:pt idx="271">
                        <c:v>1444785.3665326925</c:v>
                      </c:pt>
                      <c:pt idx="272">
                        <c:v>1444785.3665326925</c:v>
                      </c:pt>
                      <c:pt idx="273">
                        <c:v>1444785.3665326925</c:v>
                      </c:pt>
                      <c:pt idx="274">
                        <c:v>1444785.3665326925</c:v>
                      </c:pt>
                      <c:pt idx="275">
                        <c:v>1444785.3665326925</c:v>
                      </c:pt>
                      <c:pt idx="276">
                        <c:v>1444785.3665326925</c:v>
                      </c:pt>
                      <c:pt idx="277">
                        <c:v>1444785.3665326925</c:v>
                      </c:pt>
                      <c:pt idx="278">
                        <c:v>1444785.3665326925</c:v>
                      </c:pt>
                      <c:pt idx="279">
                        <c:v>1444785.3665326925</c:v>
                      </c:pt>
                      <c:pt idx="280">
                        <c:v>1444785.3665326925</c:v>
                      </c:pt>
                      <c:pt idx="281">
                        <c:v>1444785.3665326925</c:v>
                      </c:pt>
                      <c:pt idx="282">
                        <c:v>1444785.3665326925</c:v>
                      </c:pt>
                      <c:pt idx="283">
                        <c:v>1444785.3665326925</c:v>
                      </c:pt>
                      <c:pt idx="284">
                        <c:v>1444785.3665326925</c:v>
                      </c:pt>
                      <c:pt idx="285">
                        <c:v>1444785.3665326925</c:v>
                      </c:pt>
                      <c:pt idx="286">
                        <c:v>1444785.3665326925</c:v>
                      </c:pt>
                      <c:pt idx="287">
                        <c:v>1444785.3665326925</c:v>
                      </c:pt>
                      <c:pt idx="288">
                        <c:v>1444785.3665326925</c:v>
                      </c:pt>
                      <c:pt idx="289">
                        <c:v>1444785.3665326925</c:v>
                      </c:pt>
                      <c:pt idx="290">
                        <c:v>1444785.3665326925</c:v>
                      </c:pt>
                      <c:pt idx="291">
                        <c:v>1444785.3665326925</c:v>
                      </c:pt>
                      <c:pt idx="292">
                        <c:v>1444785.3665326925</c:v>
                      </c:pt>
                      <c:pt idx="293">
                        <c:v>1305273.9721174033</c:v>
                      </c:pt>
                      <c:pt idx="294">
                        <c:v>1305273.9721174033</c:v>
                      </c:pt>
                      <c:pt idx="295">
                        <c:v>1305273.9721174033</c:v>
                      </c:pt>
                      <c:pt idx="296">
                        <c:v>1305273.9721174033</c:v>
                      </c:pt>
                      <c:pt idx="297">
                        <c:v>1305273.9721174033</c:v>
                      </c:pt>
                      <c:pt idx="298">
                        <c:v>1305273.9721174033</c:v>
                      </c:pt>
                      <c:pt idx="299">
                        <c:v>1305273.9721174033</c:v>
                      </c:pt>
                      <c:pt idx="300">
                        <c:v>1305273.9721174033</c:v>
                      </c:pt>
                      <c:pt idx="301">
                        <c:v>1305273.9721174033</c:v>
                      </c:pt>
                      <c:pt idx="302">
                        <c:v>1305273.9721174033</c:v>
                      </c:pt>
                      <c:pt idx="303">
                        <c:v>1305273.9721174033</c:v>
                      </c:pt>
                      <c:pt idx="304">
                        <c:v>1305273.9721174033</c:v>
                      </c:pt>
                      <c:pt idx="305">
                        <c:v>1305273.9721174033</c:v>
                      </c:pt>
                      <c:pt idx="306">
                        <c:v>1305273.9721174033</c:v>
                      </c:pt>
                      <c:pt idx="307">
                        <c:v>1305273.9721174033</c:v>
                      </c:pt>
                      <c:pt idx="308">
                        <c:v>1305273.9721174033</c:v>
                      </c:pt>
                      <c:pt idx="309">
                        <c:v>1305273.9721174033</c:v>
                      </c:pt>
                      <c:pt idx="310">
                        <c:v>1305273.9721174033</c:v>
                      </c:pt>
                      <c:pt idx="311">
                        <c:v>1305273.9721174033</c:v>
                      </c:pt>
                      <c:pt idx="312">
                        <c:v>1305273.9721174033</c:v>
                      </c:pt>
                      <c:pt idx="313">
                        <c:v>1305273.9721174033</c:v>
                      </c:pt>
                      <c:pt idx="314">
                        <c:v>1305273.9721174033</c:v>
                      </c:pt>
                      <c:pt idx="315">
                        <c:v>1305273.9721174033</c:v>
                      </c:pt>
                      <c:pt idx="316">
                        <c:v>1305273.9721174033</c:v>
                      </c:pt>
                      <c:pt idx="317">
                        <c:v>1305273.9721174033</c:v>
                      </c:pt>
                      <c:pt idx="318">
                        <c:v>1305273.9721174033</c:v>
                      </c:pt>
                      <c:pt idx="319">
                        <c:v>1305273.9721174033</c:v>
                      </c:pt>
                      <c:pt idx="320">
                        <c:v>1305273.9721174033</c:v>
                      </c:pt>
                      <c:pt idx="321">
                        <c:v>1305273.9721174033</c:v>
                      </c:pt>
                      <c:pt idx="322">
                        <c:v>1305273.9721174033</c:v>
                      </c:pt>
                      <c:pt idx="323">
                        <c:v>1305273.9721174033</c:v>
                      </c:pt>
                      <c:pt idx="324">
                        <c:v>1305273.9721174033</c:v>
                      </c:pt>
                      <c:pt idx="325">
                        <c:v>1305273.9721174033</c:v>
                      </c:pt>
                      <c:pt idx="326">
                        <c:v>1305273.9721174033</c:v>
                      </c:pt>
                      <c:pt idx="327">
                        <c:v>1305273.9721174033</c:v>
                      </c:pt>
                      <c:pt idx="328">
                        <c:v>1305273.9721174033</c:v>
                      </c:pt>
                      <c:pt idx="329">
                        <c:v>1305273.9721174033</c:v>
                      </c:pt>
                      <c:pt idx="330">
                        <c:v>1305273.9721174033</c:v>
                      </c:pt>
                      <c:pt idx="331">
                        <c:v>1305273.9721174033</c:v>
                      </c:pt>
                      <c:pt idx="332">
                        <c:v>1305273.9721174033</c:v>
                      </c:pt>
                      <c:pt idx="333">
                        <c:v>1305273.9721174033</c:v>
                      </c:pt>
                      <c:pt idx="334">
                        <c:v>1305273.9721174033</c:v>
                      </c:pt>
                      <c:pt idx="335">
                        <c:v>1305273.9721174033</c:v>
                      </c:pt>
                      <c:pt idx="336">
                        <c:v>1305273.9721174033</c:v>
                      </c:pt>
                      <c:pt idx="337">
                        <c:v>1305273.9721174033</c:v>
                      </c:pt>
                      <c:pt idx="338">
                        <c:v>1165805.4939485607</c:v>
                      </c:pt>
                      <c:pt idx="339">
                        <c:v>1165805.4939485607</c:v>
                      </c:pt>
                      <c:pt idx="340">
                        <c:v>1165805.4939485607</c:v>
                      </c:pt>
                      <c:pt idx="341">
                        <c:v>1165805.4939485607</c:v>
                      </c:pt>
                      <c:pt idx="342">
                        <c:v>1165805.4939485607</c:v>
                      </c:pt>
                      <c:pt idx="343">
                        <c:v>1165805.4939485607</c:v>
                      </c:pt>
                      <c:pt idx="344">
                        <c:v>1165805.4939485607</c:v>
                      </c:pt>
                      <c:pt idx="345">
                        <c:v>1165805.4939485607</c:v>
                      </c:pt>
                      <c:pt idx="346">
                        <c:v>1165805.4939485607</c:v>
                      </c:pt>
                      <c:pt idx="347">
                        <c:v>1165805.4939485607</c:v>
                      </c:pt>
                      <c:pt idx="348">
                        <c:v>1165805.4939485607</c:v>
                      </c:pt>
                      <c:pt idx="349">
                        <c:v>1165805.4939485607</c:v>
                      </c:pt>
                      <c:pt idx="350">
                        <c:v>1165805.4939485607</c:v>
                      </c:pt>
                      <c:pt idx="351">
                        <c:v>1165805.4939485607</c:v>
                      </c:pt>
                      <c:pt idx="352">
                        <c:v>1165805.4939485607</c:v>
                      </c:pt>
                      <c:pt idx="353">
                        <c:v>1165805.4939485607</c:v>
                      </c:pt>
                      <c:pt idx="354">
                        <c:v>1165805.4939485607</c:v>
                      </c:pt>
                      <c:pt idx="355">
                        <c:v>1165805.4939485607</c:v>
                      </c:pt>
                      <c:pt idx="356">
                        <c:v>1165805.4939485607</c:v>
                      </c:pt>
                      <c:pt idx="357">
                        <c:v>1165805.4939485607</c:v>
                      </c:pt>
                      <c:pt idx="358">
                        <c:v>1165805.4939485607</c:v>
                      </c:pt>
                      <c:pt idx="359">
                        <c:v>1165805.4939485607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C40-4AD1-A5D3-7245F9A4A00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-13.617350569217503</c:v>
                      </c:pt>
                      <c:pt idx="24">
                        <c:v>-13.617350569217503</c:v>
                      </c:pt>
                      <c:pt idx="25">
                        <c:v>-13.617350569217503</c:v>
                      </c:pt>
                      <c:pt idx="26">
                        <c:v>-13.617350569217503</c:v>
                      </c:pt>
                      <c:pt idx="27">
                        <c:v>-13.617350569217503</c:v>
                      </c:pt>
                      <c:pt idx="28">
                        <c:v>-13.617350569217503</c:v>
                      </c:pt>
                      <c:pt idx="29">
                        <c:v>-13.617350569217503</c:v>
                      </c:pt>
                      <c:pt idx="30">
                        <c:v>-13.617350569217503</c:v>
                      </c:pt>
                      <c:pt idx="31">
                        <c:v>-13.617350569217503</c:v>
                      </c:pt>
                      <c:pt idx="32">
                        <c:v>-13.617350569217503</c:v>
                      </c:pt>
                      <c:pt idx="33">
                        <c:v>-13.617350569217503</c:v>
                      </c:pt>
                      <c:pt idx="34">
                        <c:v>-13.617350569217503</c:v>
                      </c:pt>
                      <c:pt idx="35">
                        <c:v>-13.617350569217503</c:v>
                      </c:pt>
                      <c:pt idx="36">
                        <c:v>-13.617350569217503</c:v>
                      </c:pt>
                      <c:pt idx="37">
                        <c:v>-13.617350569217503</c:v>
                      </c:pt>
                      <c:pt idx="38">
                        <c:v>-13.617350569217503</c:v>
                      </c:pt>
                      <c:pt idx="39">
                        <c:v>-13.617350569217503</c:v>
                      </c:pt>
                      <c:pt idx="40">
                        <c:v>-13.617350569217503</c:v>
                      </c:pt>
                      <c:pt idx="41">
                        <c:v>-13.617350569217503</c:v>
                      </c:pt>
                      <c:pt idx="42">
                        <c:v>-13.617350569217503</c:v>
                      </c:pt>
                      <c:pt idx="43">
                        <c:v>-13.617350569217503</c:v>
                      </c:pt>
                      <c:pt idx="44">
                        <c:v>-13.617350569217503</c:v>
                      </c:pt>
                      <c:pt idx="45">
                        <c:v>-13.617350569217503</c:v>
                      </c:pt>
                      <c:pt idx="46">
                        <c:v>-13.617350569217503</c:v>
                      </c:pt>
                      <c:pt idx="47">
                        <c:v>-13.617350569217503</c:v>
                      </c:pt>
                      <c:pt idx="48">
                        <c:v>-13.617350569217503</c:v>
                      </c:pt>
                      <c:pt idx="49">
                        <c:v>-13.617350569217503</c:v>
                      </c:pt>
                      <c:pt idx="50">
                        <c:v>-13.617350569217503</c:v>
                      </c:pt>
                      <c:pt idx="51">
                        <c:v>-13.617350569217503</c:v>
                      </c:pt>
                      <c:pt idx="52">
                        <c:v>-13.617350569217503</c:v>
                      </c:pt>
                      <c:pt idx="53">
                        <c:v>-13.617350569217503</c:v>
                      </c:pt>
                      <c:pt idx="54">
                        <c:v>-13.617350569217503</c:v>
                      </c:pt>
                      <c:pt idx="55">
                        <c:v>-13.617350569217503</c:v>
                      </c:pt>
                      <c:pt idx="56">
                        <c:v>-13.617350569217503</c:v>
                      </c:pt>
                      <c:pt idx="57">
                        <c:v>-13.617350569217503</c:v>
                      </c:pt>
                      <c:pt idx="58">
                        <c:v>-13.617350569217503</c:v>
                      </c:pt>
                      <c:pt idx="59">
                        <c:v>-13.617350569217503</c:v>
                      </c:pt>
                      <c:pt idx="60">
                        <c:v>-13.617350569217503</c:v>
                      </c:pt>
                      <c:pt idx="61">
                        <c:v>-13.617350569217503</c:v>
                      </c:pt>
                      <c:pt idx="62">
                        <c:v>-13.617350569217503</c:v>
                      </c:pt>
                      <c:pt idx="63">
                        <c:v>-13.617350569217503</c:v>
                      </c:pt>
                      <c:pt idx="64">
                        <c:v>-13.617350569217503</c:v>
                      </c:pt>
                      <c:pt idx="65">
                        <c:v>-13.617350569217503</c:v>
                      </c:pt>
                      <c:pt idx="66">
                        <c:v>-13.617350569217503</c:v>
                      </c:pt>
                      <c:pt idx="67">
                        <c:v>-13.617350569217503</c:v>
                      </c:pt>
                      <c:pt idx="68">
                        <c:v>-24.093949957875722</c:v>
                      </c:pt>
                      <c:pt idx="69">
                        <c:v>-24.093949957875722</c:v>
                      </c:pt>
                      <c:pt idx="70">
                        <c:v>-24.093949957875722</c:v>
                      </c:pt>
                      <c:pt idx="71">
                        <c:v>-24.093949957875722</c:v>
                      </c:pt>
                      <c:pt idx="72">
                        <c:v>-24.093949957875722</c:v>
                      </c:pt>
                      <c:pt idx="73">
                        <c:v>-24.093949957875722</c:v>
                      </c:pt>
                      <c:pt idx="74">
                        <c:v>-24.093949957875722</c:v>
                      </c:pt>
                      <c:pt idx="75">
                        <c:v>-24.093949957875722</c:v>
                      </c:pt>
                      <c:pt idx="76">
                        <c:v>-24.093949957875722</c:v>
                      </c:pt>
                      <c:pt idx="77">
                        <c:v>-24.093949957875722</c:v>
                      </c:pt>
                      <c:pt idx="78">
                        <c:v>-24.093949957875722</c:v>
                      </c:pt>
                      <c:pt idx="79">
                        <c:v>-24.093949957875722</c:v>
                      </c:pt>
                      <c:pt idx="80">
                        <c:v>-24.093949957875722</c:v>
                      </c:pt>
                      <c:pt idx="81">
                        <c:v>-24.093949957875722</c:v>
                      </c:pt>
                      <c:pt idx="82">
                        <c:v>-24.093949957875722</c:v>
                      </c:pt>
                      <c:pt idx="83">
                        <c:v>-24.093949957875722</c:v>
                      </c:pt>
                      <c:pt idx="84">
                        <c:v>-24.093949957875722</c:v>
                      </c:pt>
                      <c:pt idx="85">
                        <c:v>-24.093949957875722</c:v>
                      </c:pt>
                      <c:pt idx="86">
                        <c:v>-24.093949957875722</c:v>
                      </c:pt>
                      <c:pt idx="87">
                        <c:v>-24.093949957875722</c:v>
                      </c:pt>
                      <c:pt idx="88">
                        <c:v>-24.093949957875722</c:v>
                      </c:pt>
                      <c:pt idx="89">
                        <c:v>-24.093949957875722</c:v>
                      </c:pt>
                      <c:pt idx="90">
                        <c:v>-24.093949957875722</c:v>
                      </c:pt>
                      <c:pt idx="91">
                        <c:v>-24.093949957875722</c:v>
                      </c:pt>
                      <c:pt idx="92">
                        <c:v>-24.093949957875722</c:v>
                      </c:pt>
                      <c:pt idx="93">
                        <c:v>-24.093949957875722</c:v>
                      </c:pt>
                      <c:pt idx="94">
                        <c:v>-24.093949957875722</c:v>
                      </c:pt>
                      <c:pt idx="95">
                        <c:v>-24.093949957875722</c:v>
                      </c:pt>
                      <c:pt idx="96">
                        <c:v>-24.093949957875722</c:v>
                      </c:pt>
                      <c:pt idx="97">
                        <c:v>-24.093949957875722</c:v>
                      </c:pt>
                      <c:pt idx="98">
                        <c:v>-24.093949957875722</c:v>
                      </c:pt>
                      <c:pt idx="99">
                        <c:v>-24.093949957875722</c:v>
                      </c:pt>
                      <c:pt idx="100">
                        <c:v>-24.093949957875722</c:v>
                      </c:pt>
                      <c:pt idx="101">
                        <c:v>-24.093949957875722</c:v>
                      </c:pt>
                      <c:pt idx="102">
                        <c:v>-24.093949957875722</c:v>
                      </c:pt>
                      <c:pt idx="103">
                        <c:v>-24.093949957875722</c:v>
                      </c:pt>
                      <c:pt idx="104">
                        <c:v>-24.093949957875722</c:v>
                      </c:pt>
                      <c:pt idx="105">
                        <c:v>-24.093949957875722</c:v>
                      </c:pt>
                      <c:pt idx="106">
                        <c:v>-24.093949957875722</c:v>
                      </c:pt>
                      <c:pt idx="107">
                        <c:v>-24.093949957875722</c:v>
                      </c:pt>
                      <c:pt idx="108">
                        <c:v>-24.093949957875722</c:v>
                      </c:pt>
                      <c:pt idx="109">
                        <c:v>-24.093949957875722</c:v>
                      </c:pt>
                      <c:pt idx="110">
                        <c:v>-24.093949957875722</c:v>
                      </c:pt>
                      <c:pt idx="111">
                        <c:v>-24.093949957875722</c:v>
                      </c:pt>
                      <c:pt idx="112">
                        <c:v>-24.093949957875722</c:v>
                      </c:pt>
                      <c:pt idx="113">
                        <c:v>-13.818118805348345</c:v>
                      </c:pt>
                      <c:pt idx="114">
                        <c:v>-13.818118805348345</c:v>
                      </c:pt>
                      <c:pt idx="115">
                        <c:v>-13.818118805348345</c:v>
                      </c:pt>
                      <c:pt idx="116">
                        <c:v>-13.818118805348345</c:v>
                      </c:pt>
                      <c:pt idx="117">
                        <c:v>-13.818118805348345</c:v>
                      </c:pt>
                      <c:pt idx="118">
                        <c:v>-13.818118805348345</c:v>
                      </c:pt>
                      <c:pt idx="119">
                        <c:v>-13.818118805348345</c:v>
                      </c:pt>
                      <c:pt idx="120">
                        <c:v>-13.818118805348345</c:v>
                      </c:pt>
                      <c:pt idx="121">
                        <c:v>-13.818118805348345</c:v>
                      </c:pt>
                      <c:pt idx="122">
                        <c:v>-13.818118805348345</c:v>
                      </c:pt>
                      <c:pt idx="123">
                        <c:v>-13.818118805348345</c:v>
                      </c:pt>
                      <c:pt idx="124">
                        <c:v>-13.818118805348345</c:v>
                      </c:pt>
                      <c:pt idx="125">
                        <c:v>-13.818118805348345</c:v>
                      </c:pt>
                      <c:pt idx="126">
                        <c:v>-13.818118805348345</c:v>
                      </c:pt>
                      <c:pt idx="127">
                        <c:v>-13.818118805348345</c:v>
                      </c:pt>
                      <c:pt idx="128">
                        <c:v>-13.818118805348345</c:v>
                      </c:pt>
                      <c:pt idx="129">
                        <c:v>-13.818118805348345</c:v>
                      </c:pt>
                      <c:pt idx="130">
                        <c:v>-13.818118805348345</c:v>
                      </c:pt>
                      <c:pt idx="131">
                        <c:v>-13.818118805348345</c:v>
                      </c:pt>
                      <c:pt idx="132">
                        <c:v>-13.818118805348345</c:v>
                      </c:pt>
                      <c:pt idx="133">
                        <c:v>-13.818118805348345</c:v>
                      </c:pt>
                      <c:pt idx="134">
                        <c:v>-13.818118805348345</c:v>
                      </c:pt>
                      <c:pt idx="135">
                        <c:v>-13.818118805348345</c:v>
                      </c:pt>
                      <c:pt idx="136">
                        <c:v>-13.818118805348345</c:v>
                      </c:pt>
                      <c:pt idx="137">
                        <c:v>-13.818118805348345</c:v>
                      </c:pt>
                      <c:pt idx="138">
                        <c:v>-13.818118805348345</c:v>
                      </c:pt>
                      <c:pt idx="139">
                        <c:v>-13.818118805348345</c:v>
                      </c:pt>
                      <c:pt idx="140">
                        <c:v>-13.818118805348345</c:v>
                      </c:pt>
                      <c:pt idx="141">
                        <c:v>-13.818118805348345</c:v>
                      </c:pt>
                      <c:pt idx="142">
                        <c:v>-13.818118805348345</c:v>
                      </c:pt>
                      <c:pt idx="143">
                        <c:v>-13.818118805348345</c:v>
                      </c:pt>
                      <c:pt idx="144">
                        <c:v>-13.818118805348345</c:v>
                      </c:pt>
                      <c:pt idx="145">
                        <c:v>-13.818118805348345</c:v>
                      </c:pt>
                      <c:pt idx="146">
                        <c:v>-13.818118805348345</c:v>
                      </c:pt>
                      <c:pt idx="147">
                        <c:v>-13.818118805348345</c:v>
                      </c:pt>
                      <c:pt idx="148">
                        <c:v>-13.818118805348345</c:v>
                      </c:pt>
                      <c:pt idx="149">
                        <c:v>-13.818118805348345</c:v>
                      </c:pt>
                      <c:pt idx="150">
                        <c:v>-13.818118805348345</c:v>
                      </c:pt>
                      <c:pt idx="151">
                        <c:v>-13.818118805348345</c:v>
                      </c:pt>
                      <c:pt idx="152">
                        <c:v>-13.818118805348345</c:v>
                      </c:pt>
                      <c:pt idx="153">
                        <c:v>-13.818118805348345</c:v>
                      </c:pt>
                      <c:pt idx="154">
                        <c:v>-13.818118805348345</c:v>
                      </c:pt>
                      <c:pt idx="155">
                        <c:v>-13.818118805348345</c:v>
                      </c:pt>
                      <c:pt idx="156">
                        <c:v>-13.818118805348345</c:v>
                      </c:pt>
                      <c:pt idx="157">
                        <c:v>-13.818118805348345</c:v>
                      </c:pt>
                      <c:pt idx="158">
                        <c:v>0.61574328369924258</c:v>
                      </c:pt>
                      <c:pt idx="159">
                        <c:v>0.61574328369924258</c:v>
                      </c:pt>
                      <c:pt idx="160">
                        <c:v>0.61574328369924258</c:v>
                      </c:pt>
                      <c:pt idx="161">
                        <c:v>0.61574328369924258</c:v>
                      </c:pt>
                      <c:pt idx="162">
                        <c:v>0.61574328369924258</c:v>
                      </c:pt>
                      <c:pt idx="163">
                        <c:v>0.61574328369924258</c:v>
                      </c:pt>
                      <c:pt idx="164">
                        <c:v>0.61574328369924258</c:v>
                      </c:pt>
                      <c:pt idx="165">
                        <c:v>0.61574328369924258</c:v>
                      </c:pt>
                      <c:pt idx="166">
                        <c:v>0.61574328369924258</c:v>
                      </c:pt>
                      <c:pt idx="167">
                        <c:v>0.61574328369924258</c:v>
                      </c:pt>
                      <c:pt idx="168">
                        <c:v>0.61574328369924258</c:v>
                      </c:pt>
                      <c:pt idx="169">
                        <c:v>0.61574328369924258</c:v>
                      </c:pt>
                      <c:pt idx="170">
                        <c:v>0.61574328369924258</c:v>
                      </c:pt>
                      <c:pt idx="171">
                        <c:v>0.61574328369924258</c:v>
                      </c:pt>
                      <c:pt idx="172">
                        <c:v>0.61574328369924258</c:v>
                      </c:pt>
                      <c:pt idx="173">
                        <c:v>0.61574328369924258</c:v>
                      </c:pt>
                      <c:pt idx="174">
                        <c:v>0.61574328369924258</c:v>
                      </c:pt>
                      <c:pt idx="175">
                        <c:v>0.61574328369924258</c:v>
                      </c:pt>
                      <c:pt idx="176">
                        <c:v>0.61574328369924258</c:v>
                      </c:pt>
                      <c:pt idx="177">
                        <c:v>0.61574328369924258</c:v>
                      </c:pt>
                      <c:pt idx="178">
                        <c:v>0.61574328369924258</c:v>
                      </c:pt>
                      <c:pt idx="179">
                        <c:v>0.61574328369924258</c:v>
                      </c:pt>
                      <c:pt idx="180">
                        <c:v>0.61574328369924258</c:v>
                      </c:pt>
                      <c:pt idx="181">
                        <c:v>0.61574328369924258</c:v>
                      </c:pt>
                      <c:pt idx="182">
                        <c:v>0.61574328369924258</c:v>
                      </c:pt>
                      <c:pt idx="183">
                        <c:v>0.61574328369924258</c:v>
                      </c:pt>
                      <c:pt idx="184">
                        <c:v>0.61574328369924258</c:v>
                      </c:pt>
                      <c:pt idx="185">
                        <c:v>0.61574328369924258</c:v>
                      </c:pt>
                      <c:pt idx="186">
                        <c:v>0.61574328369924258</c:v>
                      </c:pt>
                      <c:pt idx="187">
                        <c:v>0.61574328369924258</c:v>
                      </c:pt>
                      <c:pt idx="188">
                        <c:v>0.61574328369924258</c:v>
                      </c:pt>
                      <c:pt idx="189">
                        <c:v>0.61574328369924258</c:v>
                      </c:pt>
                      <c:pt idx="190">
                        <c:v>0.61574328369924258</c:v>
                      </c:pt>
                      <c:pt idx="191">
                        <c:v>0.61574328369924258</c:v>
                      </c:pt>
                      <c:pt idx="192">
                        <c:v>0.61574328369924258</c:v>
                      </c:pt>
                      <c:pt idx="193">
                        <c:v>0.61574328369924258</c:v>
                      </c:pt>
                      <c:pt idx="194">
                        <c:v>0.61574328369924258</c:v>
                      </c:pt>
                      <c:pt idx="195">
                        <c:v>0.61574328369924258</c:v>
                      </c:pt>
                      <c:pt idx="196">
                        <c:v>0.61574328369924258</c:v>
                      </c:pt>
                      <c:pt idx="197">
                        <c:v>0.61574328369924258</c:v>
                      </c:pt>
                      <c:pt idx="198">
                        <c:v>0.61574328369924258</c:v>
                      </c:pt>
                      <c:pt idx="199">
                        <c:v>0.61574328369924258</c:v>
                      </c:pt>
                      <c:pt idx="200">
                        <c:v>0.61574328369924258</c:v>
                      </c:pt>
                      <c:pt idx="201">
                        <c:v>0.61574328369924258</c:v>
                      </c:pt>
                      <c:pt idx="202">
                        <c:v>0.61574328369924258</c:v>
                      </c:pt>
                      <c:pt idx="203">
                        <c:v>-12.025752963236538</c:v>
                      </c:pt>
                      <c:pt idx="204">
                        <c:v>-12.025752963236538</c:v>
                      </c:pt>
                      <c:pt idx="205">
                        <c:v>-12.025752963236538</c:v>
                      </c:pt>
                      <c:pt idx="206">
                        <c:v>-12.025752963236538</c:v>
                      </c:pt>
                      <c:pt idx="207">
                        <c:v>-12.025752963236538</c:v>
                      </c:pt>
                      <c:pt idx="208">
                        <c:v>-12.025752963236538</c:v>
                      </c:pt>
                      <c:pt idx="209">
                        <c:v>-12.025752963236538</c:v>
                      </c:pt>
                      <c:pt idx="210">
                        <c:v>-12.025752963236538</c:v>
                      </c:pt>
                      <c:pt idx="211">
                        <c:v>-12.025752963236538</c:v>
                      </c:pt>
                      <c:pt idx="212">
                        <c:v>-12.025752963236538</c:v>
                      </c:pt>
                      <c:pt idx="213">
                        <c:v>-12.025752963236538</c:v>
                      </c:pt>
                      <c:pt idx="214">
                        <c:v>-12.025752963236538</c:v>
                      </c:pt>
                      <c:pt idx="215">
                        <c:v>-12.025752963236538</c:v>
                      </c:pt>
                      <c:pt idx="216">
                        <c:v>-12.025752963236538</c:v>
                      </c:pt>
                      <c:pt idx="217">
                        <c:v>-12.025752963236538</c:v>
                      </c:pt>
                      <c:pt idx="218">
                        <c:v>-12.025752963236538</c:v>
                      </c:pt>
                      <c:pt idx="219">
                        <c:v>-12.025752963236538</c:v>
                      </c:pt>
                      <c:pt idx="220">
                        <c:v>-12.025752963236538</c:v>
                      </c:pt>
                      <c:pt idx="221">
                        <c:v>-12.025752963236538</c:v>
                      </c:pt>
                      <c:pt idx="222">
                        <c:v>-12.025752963236538</c:v>
                      </c:pt>
                      <c:pt idx="223">
                        <c:v>-12.025752963236538</c:v>
                      </c:pt>
                      <c:pt idx="224">
                        <c:v>-12.025752963236538</c:v>
                      </c:pt>
                      <c:pt idx="225">
                        <c:v>-12.025752963236538</c:v>
                      </c:pt>
                      <c:pt idx="226">
                        <c:v>-12.025752963236538</c:v>
                      </c:pt>
                      <c:pt idx="227">
                        <c:v>-12.025752963236538</c:v>
                      </c:pt>
                      <c:pt idx="228">
                        <c:v>-12.025752963236538</c:v>
                      </c:pt>
                      <c:pt idx="229">
                        <c:v>-12.025752963236538</c:v>
                      </c:pt>
                      <c:pt idx="230">
                        <c:v>-12.025752963236538</c:v>
                      </c:pt>
                      <c:pt idx="231">
                        <c:v>-12.025752963236538</c:v>
                      </c:pt>
                      <c:pt idx="232">
                        <c:v>-12.025752963236538</c:v>
                      </c:pt>
                      <c:pt idx="233">
                        <c:v>-12.025752963236538</c:v>
                      </c:pt>
                      <c:pt idx="234">
                        <c:v>-12.025752963236538</c:v>
                      </c:pt>
                      <c:pt idx="235">
                        <c:v>-12.025752963236538</c:v>
                      </c:pt>
                      <c:pt idx="236">
                        <c:v>-12.025752963236538</c:v>
                      </c:pt>
                      <c:pt idx="237">
                        <c:v>-12.025752963236538</c:v>
                      </c:pt>
                      <c:pt idx="238">
                        <c:v>-12.025752963236538</c:v>
                      </c:pt>
                      <c:pt idx="239">
                        <c:v>-12.025752963236538</c:v>
                      </c:pt>
                      <c:pt idx="240">
                        <c:v>-12.025752963236538</c:v>
                      </c:pt>
                      <c:pt idx="241">
                        <c:v>-12.025752963236538</c:v>
                      </c:pt>
                      <c:pt idx="242">
                        <c:v>-12.025752963236538</c:v>
                      </c:pt>
                      <c:pt idx="243">
                        <c:v>-12.025752963236538</c:v>
                      </c:pt>
                      <c:pt idx="244">
                        <c:v>-12.025752963236538</c:v>
                      </c:pt>
                      <c:pt idx="245">
                        <c:v>-12.025752963236538</c:v>
                      </c:pt>
                      <c:pt idx="246">
                        <c:v>-12.025752963236538</c:v>
                      </c:pt>
                      <c:pt idx="247">
                        <c:v>-12.025752963236538</c:v>
                      </c:pt>
                      <c:pt idx="248">
                        <c:v>-23.930224555661709</c:v>
                      </c:pt>
                      <c:pt idx="249">
                        <c:v>-23.930224555661709</c:v>
                      </c:pt>
                      <c:pt idx="250">
                        <c:v>-23.930224555661709</c:v>
                      </c:pt>
                      <c:pt idx="251">
                        <c:v>-23.930224555661709</c:v>
                      </c:pt>
                      <c:pt idx="252">
                        <c:v>-23.930224555661709</c:v>
                      </c:pt>
                      <c:pt idx="253">
                        <c:v>-23.930224555661709</c:v>
                      </c:pt>
                      <c:pt idx="254">
                        <c:v>-23.930224555661709</c:v>
                      </c:pt>
                      <c:pt idx="255">
                        <c:v>-23.930224555661709</c:v>
                      </c:pt>
                      <c:pt idx="256">
                        <c:v>-23.930224555661709</c:v>
                      </c:pt>
                      <c:pt idx="257">
                        <c:v>-23.930224555661709</c:v>
                      </c:pt>
                      <c:pt idx="258">
                        <c:v>-23.930224555661709</c:v>
                      </c:pt>
                      <c:pt idx="259">
                        <c:v>-23.930224555661709</c:v>
                      </c:pt>
                      <c:pt idx="260">
                        <c:v>-23.930224555661709</c:v>
                      </c:pt>
                      <c:pt idx="261">
                        <c:v>-23.930224555661709</c:v>
                      </c:pt>
                      <c:pt idx="262">
                        <c:v>-23.930224555661709</c:v>
                      </c:pt>
                      <c:pt idx="263">
                        <c:v>-23.930224555661709</c:v>
                      </c:pt>
                      <c:pt idx="264">
                        <c:v>-23.930224555661709</c:v>
                      </c:pt>
                      <c:pt idx="265">
                        <c:v>-23.930224555661709</c:v>
                      </c:pt>
                      <c:pt idx="266">
                        <c:v>-23.930224555661709</c:v>
                      </c:pt>
                      <c:pt idx="267">
                        <c:v>-23.930224555661709</c:v>
                      </c:pt>
                      <c:pt idx="268">
                        <c:v>-23.930224555661709</c:v>
                      </c:pt>
                      <c:pt idx="269">
                        <c:v>-23.930224555661709</c:v>
                      </c:pt>
                      <c:pt idx="270">
                        <c:v>-23.930224555661709</c:v>
                      </c:pt>
                      <c:pt idx="271">
                        <c:v>-23.930224555661709</c:v>
                      </c:pt>
                      <c:pt idx="272">
                        <c:v>-23.930224555661709</c:v>
                      </c:pt>
                      <c:pt idx="273">
                        <c:v>-23.930224555661709</c:v>
                      </c:pt>
                      <c:pt idx="274">
                        <c:v>-23.930224555661709</c:v>
                      </c:pt>
                      <c:pt idx="275">
                        <c:v>-23.930224555661709</c:v>
                      </c:pt>
                      <c:pt idx="276">
                        <c:v>-23.930224555661709</c:v>
                      </c:pt>
                      <c:pt idx="277">
                        <c:v>-23.930224555661709</c:v>
                      </c:pt>
                      <c:pt idx="278">
                        <c:v>-23.930224555661709</c:v>
                      </c:pt>
                      <c:pt idx="279">
                        <c:v>-23.930224555661709</c:v>
                      </c:pt>
                      <c:pt idx="280">
                        <c:v>-23.930224555661709</c:v>
                      </c:pt>
                      <c:pt idx="281">
                        <c:v>-23.930224555661709</c:v>
                      </c:pt>
                      <c:pt idx="282">
                        <c:v>-23.930224555661709</c:v>
                      </c:pt>
                      <c:pt idx="283">
                        <c:v>-23.930224555661709</c:v>
                      </c:pt>
                      <c:pt idx="284">
                        <c:v>-23.930224555661709</c:v>
                      </c:pt>
                      <c:pt idx="285">
                        <c:v>-23.930224555661709</c:v>
                      </c:pt>
                      <c:pt idx="286">
                        <c:v>-23.930224555661709</c:v>
                      </c:pt>
                      <c:pt idx="287">
                        <c:v>-23.930224555661709</c:v>
                      </c:pt>
                      <c:pt idx="288">
                        <c:v>-23.930224555661709</c:v>
                      </c:pt>
                      <c:pt idx="289">
                        <c:v>-23.930224555661709</c:v>
                      </c:pt>
                      <c:pt idx="290">
                        <c:v>-23.930224555661709</c:v>
                      </c:pt>
                      <c:pt idx="291">
                        <c:v>-23.930224555661709</c:v>
                      </c:pt>
                      <c:pt idx="292">
                        <c:v>-23.930224555661709</c:v>
                      </c:pt>
                      <c:pt idx="293">
                        <c:v>-11.963271651471256</c:v>
                      </c:pt>
                      <c:pt idx="294">
                        <c:v>-11.963271651471256</c:v>
                      </c:pt>
                      <c:pt idx="295">
                        <c:v>-11.963271651471256</c:v>
                      </c:pt>
                      <c:pt idx="296">
                        <c:v>-11.963271651471256</c:v>
                      </c:pt>
                      <c:pt idx="297">
                        <c:v>-11.963271651471256</c:v>
                      </c:pt>
                      <c:pt idx="298">
                        <c:v>-11.963271651471256</c:v>
                      </c:pt>
                      <c:pt idx="299">
                        <c:v>-11.963271651471256</c:v>
                      </c:pt>
                      <c:pt idx="300">
                        <c:v>-11.963271651471256</c:v>
                      </c:pt>
                      <c:pt idx="301">
                        <c:v>-11.963271651471256</c:v>
                      </c:pt>
                      <c:pt idx="302">
                        <c:v>-11.963271651471256</c:v>
                      </c:pt>
                      <c:pt idx="303">
                        <c:v>-11.963271651471256</c:v>
                      </c:pt>
                      <c:pt idx="304">
                        <c:v>-11.963271651471256</c:v>
                      </c:pt>
                      <c:pt idx="305">
                        <c:v>-11.963271651471256</c:v>
                      </c:pt>
                      <c:pt idx="306">
                        <c:v>-11.963271651471256</c:v>
                      </c:pt>
                      <c:pt idx="307">
                        <c:v>-11.963271651471256</c:v>
                      </c:pt>
                      <c:pt idx="308">
                        <c:v>-11.963271651471256</c:v>
                      </c:pt>
                      <c:pt idx="309">
                        <c:v>-11.963271651471256</c:v>
                      </c:pt>
                      <c:pt idx="310">
                        <c:v>-11.963271651471256</c:v>
                      </c:pt>
                      <c:pt idx="311">
                        <c:v>-11.963271651471256</c:v>
                      </c:pt>
                      <c:pt idx="312">
                        <c:v>-11.963271651471256</c:v>
                      </c:pt>
                      <c:pt idx="313">
                        <c:v>-11.963271651471256</c:v>
                      </c:pt>
                      <c:pt idx="314">
                        <c:v>-11.963271651471256</c:v>
                      </c:pt>
                      <c:pt idx="315">
                        <c:v>-11.963271651471256</c:v>
                      </c:pt>
                      <c:pt idx="316">
                        <c:v>-11.963271651471256</c:v>
                      </c:pt>
                      <c:pt idx="317">
                        <c:v>-11.963271651471256</c:v>
                      </c:pt>
                      <c:pt idx="318">
                        <c:v>-11.963271651471256</c:v>
                      </c:pt>
                      <c:pt idx="319">
                        <c:v>-11.963271651471256</c:v>
                      </c:pt>
                      <c:pt idx="320">
                        <c:v>-11.963271651471256</c:v>
                      </c:pt>
                      <c:pt idx="321">
                        <c:v>-11.963271651471256</c:v>
                      </c:pt>
                      <c:pt idx="322">
                        <c:v>-11.963271651471256</c:v>
                      </c:pt>
                      <c:pt idx="323">
                        <c:v>-11.963271651471256</c:v>
                      </c:pt>
                      <c:pt idx="324">
                        <c:v>-11.963271651471256</c:v>
                      </c:pt>
                      <c:pt idx="325">
                        <c:v>-11.963271651471256</c:v>
                      </c:pt>
                      <c:pt idx="326">
                        <c:v>-11.963271651471256</c:v>
                      </c:pt>
                      <c:pt idx="327">
                        <c:v>-11.963271651471256</c:v>
                      </c:pt>
                      <c:pt idx="328">
                        <c:v>-11.963271651471256</c:v>
                      </c:pt>
                      <c:pt idx="329">
                        <c:v>-11.963271651471256</c:v>
                      </c:pt>
                      <c:pt idx="330">
                        <c:v>-11.963271651471256</c:v>
                      </c:pt>
                      <c:pt idx="331">
                        <c:v>-11.963271651471256</c:v>
                      </c:pt>
                      <c:pt idx="332">
                        <c:v>-11.963271651471256</c:v>
                      </c:pt>
                      <c:pt idx="333">
                        <c:v>-11.963271651471256</c:v>
                      </c:pt>
                      <c:pt idx="334">
                        <c:v>-11.963271651471256</c:v>
                      </c:pt>
                      <c:pt idx="335">
                        <c:v>-11.963271651471256</c:v>
                      </c:pt>
                      <c:pt idx="336">
                        <c:v>-11.963271651471256</c:v>
                      </c:pt>
                      <c:pt idx="337">
                        <c:v>-11.963271651471256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C40-4AD1-A5D3-7245F9A4A00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-13.599979192202898</c:v>
                      </c:pt>
                      <c:pt idx="24">
                        <c:v>-13.599979192202898</c:v>
                      </c:pt>
                      <c:pt idx="25">
                        <c:v>-13.599979192202898</c:v>
                      </c:pt>
                      <c:pt idx="26">
                        <c:v>-13.599979192202898</c:v>
                      </c:pt>
                      <c:pt idx="27">
                        <c:v>-13.599979192202898</c:v>
                      </c:pt>
                      <c:pt idx="28">
                        <c:v>-13.599979192202898</c:v>
                      </c:pt>
                      <c:pt idx="29">
                        <c:v>-13.599979192202898</c:v>
                      </c:pt>
                      <c:pt idx="30">
                        <c:v>-13.599979192202898</c:v>
                      </c:pt>
                      <c:pt idx="31">
                        <c:v>-13.599979192202898</c:v>
                      </c:pt>
                      <c:pt idx="32">
                        <c:v>-13.599979192202898</c:v>
                      </c:pt>
                      <c:pt idx="33">
                        <c:v>-13.599979192202898</c:v>
                      </c:pt>
                      <c:pt idx="34">
                        <c:v>-13.599979192202898</c:v>
                      </c:pt>
                      <c:pt idx="35">
                        <c:v>-13.599979192202898</c:v>
                      </c:pt>
                      <c:pt idx="36">
                        <c:v>-13.599979192202898</c:v>
                      </c:pt>
                      <c:pt idx="37">
                        <c:v>-13.599979192202898</c:v>
                      </c:pt>
                      <c:pt idx="38">
                        <c:v>-13.599979192202898</c:v>
                      </c:pt>
                      <c:pt idx="39">
                        <c:v>-13.599979192202898</c:v>
                      </c:pt>
                      <c:pt idx="40">
                        <c:v>-13.599979192202898</c:v>
                      </c:pt>
                      <c:pt idx="41">
                        <c:v>-13.599979192202898</c:v>
                      </c:pt>
                      <c:pt idx="42">
                        <c:v>-13.599979192202898</c:v>
                      </c:pt>
                      <c:pt idx="43">
                        <c:v>-13.599979192202898</c:v>
                      </c:pt>
                      <c:pt idx="44">
                        <c:v>-13.599979192202898</c:v>
                      </c:pt>
                      <c:pt idx="45">
                        <c:v>-13.599979192202898</c:v>
                      </c:pt>
                      <c:pt idx="46">
                        <c:v>-13.599979192202898</c:v>
                      </c:pt>
                      <c:pt idx="47">
                        <c:v>-13.599979192202898</c:v>
                      </c:pt>
                      <c:pt idx="48">
                        <c:v>-13.599979192202898</c:v>
                      </c:pt>
                      <c:pt idx="49">
                        <c:v>-13.599979192202898</c:v>
                      </c:pt>
                      <c:pt idx="50">
                        <c:v>-13.599979192202898</c:v>
                      </c:pt>
                      <c:pt idx="51">
                        <c:v>-13.599979192202898</c:v>
                      </c:pt>
                      <c:pt idx="52">
                        <c:v>-13.599979192202898</c:v>
                      </c:pt>
                      <c:pt idx="53">
                        <c:v>-13.599979192202898</c:v>
                      </c:pt>
                      <c:pt idx="54">
                        <c:v>-13.599979192202898</c:v>
                      </c:pt>
                      <c:pt idx="55">
                        <c:v>-13.599979192202898</c:v>
                      </c:pt>
                      <c:pt idx="56">
                        <c:v>-13.599979192202898</c:v>
                      </c:pt>
                      <c:pt idx="57">
                        <c:v>-13.599979192202898</c:v>
                      </c:pt>
                      <c:pt idx="58">
                        <c:v>-13.599979192202898</c:v>
                      </c:pt>
                      <c:pt idx="59">
                        <c:v>-13.599979192202898</c:v>
                      </c:pt>
                      <c:pt idx="60">
                        <c:v>-13.599979192202898</c:v>
                      </c:pt>
                      <c:pt idx="61">
                        <c:v>-13.599979192202898</c:v>
                      </c:pt>
                      <c:pt idx="62">
                        <c:v>-13.599979192202898</c:v>
                      </c:pt>
                      <c:pt idx="63">
                        <c:v>-13.599979192202898</c:v>
                      </c:pt>
                      <c:pt idx="64">
                        <c:v>-13.599979192202898</c:v>
                      </c:pt>
                      <c:pt idx="65">
                        <c:v>-13.599979192202898</c:v>
                      </c:pt>
                      <c:pt idx="66">
                        <c:v>-13.599979192202898</c:v>
                      </c:pt>
                      <c:pt idx="67">
                        <c:v>-13.599979192202898</c:v>
                      </c:pt>
                      <c:pt idx="68">
                        <c:v>-24.06321379621469</c:v>
                      </c:pt>
                      <c:pt idx="69">
                        <c:v>-24.06321379621469</c:v>
                      </c:pt>
                      <c:pt idx="70">
                        <c:v>-24.06321379621469</c:v>
                      </c:pt>
                      <c:pt idx="71">
                        <c:v>-24.06321379621469</c:v>
                      </c:pt>
                      <c:pt idx="72">
                        <c:v>-24.06321379621469</c:v>
                      </c:pt>
                      <c:pt idx="73">
                        <c:v>-24.06321379621469</c:v>
                      </c:pt>
                      <c:pt idx="74">
                        <c:v>-24.06321379621469</c:v>
                      </c:pt>
                      <c:pt idx="75">
                        <c:v>-24.06321379621469</c:v>
                      </c:pt>
                      <c:pt idx="76">
                        <c:v>-24.06321379621469</c:v>
                      </c:pt>
                      <c:pt idx="77">
                        <c:v>-24.06321379621469</c:v>
                      </c:pt>
                      <c:pt idx="78">
                        <c:v>-24.06321379621469</c:v>
                      </c:pt>
                      <c:pt idx="79">
                        <c:v>-24.06321379621469</c:v>
                      </c:pt>
                      <c:pt idx="80">
                        <c:v>-24.06321379621469</c:v>
                      </c:pt>
                      <c:pt idx="81">
                        <c:v>-24.06321379621469</c:v>
                      </c:pt>
                      <c:pt idx="82">
                        <c:v>-24.06321379621469</c:v>
                      </c:pt>
                      <c:pt idx="83">
                        <c:v>-24.06321379621469</c:v>
                      </c:pt>
                      <c:pt idx="84">
                        <c:v>-24.06321379621469</c:v>
                      </c:pt>
                      <c:pt idx="85">
                        <c:v>-24.06321379621469</c:v>
                      </c:pt>
                      <c:pt idx="86">
                        <c:v>-24.06321379621469</c:v>
                      </c:pt>
                      <c:pt idx="87">
                        <c:v>-24.06321379621469</c:v>
                      </c:pt>
                      <c:pt idx="88">
                        <c:v>-24.06321379621469</c:v>
                      </c:pt>
                      <c:pt idx="89">
                        <c:v>-24.06321379621469</c:v>
                      </c:pt>
                      <c:pt idx="90">
                        <c:v>-24.06321379621469</c:v>
                      </c:pt>
                      <c:pt idx="91">
                        <c:v>-24.06321379621469</c:v>
                      </c:pt>
                      <c:pt idx="92">
                        <c:v>-24.06321379621469</c:v>
                      </c:pt>
                      <c:pt idx="93">
                        <c:v>-24.06321379621469</c:v>
                      </c:pt>
                      <c:pt idx="94">
                        <c:v>-24.06321379621469</c:v>
                      </c:pt>
                      <c:pt idx="95">
                        <c:v>-24.06321379621469</c:v>
                      </c:pt>
                      <c:pt idx="96">
                        <c:v>-24.06321379621469</c:v>
                      </c:pt>
                      <c:pt idx="97">
                        <c:v>-24.06321379621469</c:v>
                      </c:pt>
                      <c:pt idx="98">
                        <c:v>-24.06321379621469</c:v>
                      </c:pt>
                      <c:pt idx="99">
                        <c:v>-24.06321379621469</c:v>
                      </c:pt>
                      <c:pt idx="100">
                        <c:v>-24.06321379621469</c:v>
                      </c:pt>
                      <c:pt idx="101">
                        <c:v>-24.06321379621469</c:v>
                      </c:pt>
                      <c:pt idx="102">
                        <c:v>-24.06321379621469</c:v>
                      </c:pt>
                      <c:pt idx="103">
                        <c:v>-24.06321379621469</c:v>
                      </c:pt>
                      <c:pt idx="104">
                        <c:v>-24.06321379621469</c:v>
                      </c:pt>
                      <c:pt idx="105">
                        <c:v>-24.06321379621469</c:v>
                      </c:pt>
                      <c:pt idx="106">
                        <c:v>-24.06321379621469</c:v>
                      </c:pt>
                      <c:pt idx="107">
                        <c:v>-24.06321379621469</c:v>
                      </c:pt>
                      <c:pt idx="108">
                        <c:v>-24.06321379621469</c:v>
                      </c:pt>
                      <c:pt idx="109">
                        <c:v>-24.06321379621469</c:v>
                      </c:pt>
                      <c:pt idx="110">
                        <c:v>-24.06321379621469</c:v>
                      </c:pt>
                      <c:pt idx="111">
                        <c:v>-24.06321379621469</c:v>
                      </c:pt>
                      <c:pt idx="112">
                        <c:v>-24.06321379621469</c:v>
                      </c:pt>
                      <c:pt idx="113">
                        <c:v>-13.800491312380402</c:v>
                      </c:pt>
                      <c:pt idx="114">
                        <c:v>-13.800491312380402</c:v>
                      </c:pt>
                      <c:pt idx="115">
                        <c:v>-13.800491312380402</c:v>
                      </c:pt>
                      <c:pt idx="116">
                        <c:v>-13.800491312380402</c:v>
                      </c:pt>
                      <c:pt idx="117">
                        <c:v>-13.800491312380402</c:v>
                      </c:pt>
                      <c:pt idx="118">
                        <c:v>-13.800491312380402</c:v>
                      </c:pt>
                      <c:pt idx="119">
                        <c:v>-13.800491312380402</c:v>
                      </c:pt>
                      <c:pt idx="120">
                        <c:v>-13.800491312380402</c:v>
                      </c:pt>
                      <c:pt idx="121">
                        <c:v>-13.800491312380402</c:v>
                      </c:pt>
                      <c:pt idx="122">
                        <c:v>-13.800491312380402</c:v>
                      </c:pt>
                      <c:pt idx="123">
                        <c:v>-13.800491312380402</c:v>
                      </c:pt>
                      <c:pt idx="124">
                        <c:v>-13.800491312380402</c:v>
                      </c:pt>
                      <c:pt idx="125">
                        <c:v>-13.800491312380402</c:v>
                      </c:pt>
                      <c:pt idx="126">
                        <c:v>-13.800491312380402</c:v>
                      </c:pt>
                      <c:pt idx="127">
                        <c:v>-13.800491312380402</c:v>
                      </c:pt>
                      <c:pt idx="128">
                        <c:v>-13.800491312380402</c:v>
                      </c:pt>
                      <c:pt idx="129">
                        <c:v>-13.800491312380402</c:v>
                      </c:pt>
                      <c:pt idx="130">
                        <c:v>-13.800491312380402</c:v>
                      </c:pt>
                      <c:pt idx="131">
                        <c:v>-13.800491312380402</c:v>
                      </c:pt>
                      <c:pt idx="132">
                        <c:v>-13.800491312380402</c:v>
                      </c:pt>
                      <c:pt idx="133">
                        <c:v>-13.800491312380402</c:v>
                      </c:pt>
                      <c:pt idx="134">
                        <c:v>-13.800491312380402</c:v>
                      </c:pt>
                      <c:pt idx="135">
                        <c:v>-13.800491312380402</c:v>
                      </c:pt>
                      <c:pt idx="136">
                        <c:v>-13.800491312380402</c:v>
                      </c:pt>
                      <c:pt idx="137">
                        <c:v>-13.800491312380402</c:v>
                      </c:pt>
                      <c:pt idx="138">
                        <c:v>-13.800491312380402</c:v>
                      </c:pt>
                      <c:pt idx="139">
                        <c:v>-13.800491312380402</c:v>
                      </c:pt>
                      <c:pt idx="140">
                        <c:v>-13.800491312380402</c:v>
                      </c:pt>
                      <c:pt idx="141">
                        <c:v>-13.800491312380402</c:v>
                      </c:pt>
                      <c:pt idx="142">
                        <c:v>-13.800491312380402</c:v>
                      </c:pt>
                      <c:pt idx="143">
                        <c:v>-13.800491312380402</c:v>
                      </c:pt>
                      <c:pt idx="144">
                        <c:v>-13.800491312380402</c:v>
                      </c:pt>
                      <c:pt idx="145">
                        <c:v>-13.800491312380402</c:v>
                      </c:pt>
                      <c:pt idx="146">
                        <c:v>-13.800491312380402</c:v>
                      </c:pt>
                      <c:pt idx="147">
                        <c:v>-13.800491312380402</c:v>
                      </c:pt>
                      <c:pt idx="148">
                        <c:v>-13.800491312380402</c:v>
                      </c:pt>
                      <c:pt idx="149">
                        <c:v>-13.800491312380402</c:v>
                      </c:pt>
                      <c:pt idx="150">
                        <c:v>-13.800491312380402</c:v>
                      </c:pt>
                      <c:pt idx="151">
                        <c:v>-13.800491312380402</c:v>
                      </c:pt>
                      <c:pt idx="152">
                        <c:v>-13.800491312380402</c:v>
                      </c:pt>
                      <c:pt idx="153">
                        <c:v>-13.800491312380402</c:v>
                      </c:pt>
                      <c:pt idx="154">
                        <c:v>-13.800491312380402</c:v>
                      </c:pt>
                      <c:pt idx="155">
                        <c:v>-13.800491312380402</c:v>
                      </c:pt>
                      <c:pt idx="156">
                        <c:v>-13.800491312380402</c:v>
                      </c:pt>
                      <c:pt idx="157">
                        <c:v>-13.800491312380402</c:v>
                      </c:pt>
                      <c:pt idx="158">
                        <c:v>0.61495779252230665</c:v>
                      </c:pt>
                      <c:pt idx="159">
                        <c:v>0.61495779252230665</c:v>
                      </c:pt>
                      <c:pt idx="160">
                        <c:v>0.61495779252230665</c:v>
                      </c:pt>
                      <c:pt idx="161">
                        <c:v>0.61495779252230665</c:v>
                      </c:pt>
                      <c:pt idx="162">
                        <c:v>0.61495779252230665</c:v>
                      </c:pt>
                      <c:pt idx="163">
                        <c:v>0.61495779252230665</c:v>
                      </c:pt>
                      <c:pt idx="164">
                        <c:v>0.61495779252230665</c:v>
                      </c:pt>
                      <c:pt idx="165">
                        <c:v>0.61495779252230665</c:v>
                      </c:pt>
                      <c:pt idx="166">
                        <c:v>0.61495779252230665</c:v>
                      </c:pt>
                      <c:pt idx="167">
                        <c:v>0.61495779252230665</c:v>
                      </c:pt>
                      <c:pt idx="168">
                        <c:v>0.61495779252230665</c:v>
                      </c:pt>
                      <c:pt idx="169">
                        <c:v>0.61495779252230665</c:v>
                      </c:pt>
                      <c:pt idx="170">
                        <c:v>0.61495779252230665</c:v>
                      </c:pt>
                      <c:pt idx="171">
                        <c:v>0.61495779252230665</c:v>
                      </c:pt>
                      <c:pt idx="172">
                        <c:v>0.61495779252230665</c:v>
                      </c:pt>
                      <c:pt idx="173">
                        <c:v>0.61495779252230665</c:v>
                      </c:pt>
                      <c:pt idx="174">
                        <c:v>0.61495779252230665</c:v>
                      </c:pt>
                      <c:pt idx="175">
                        <c:v>0.61495779252230665</c:v>
                      </c:pt>
                      <c:pt idx="176">
                        <c:v>0.61495779252230665</c:v>
                      </c:pt>
                      <c:pt idx="177">
                        <c:v>0.61495779252230665</c:v>
                      </c:pt>
                      <c:pt idx="178">
                        <c:v>0.61495779252230665</c:v>
                      </c:pt>
                      <c:pt idx="179">
                        <c:v>0.61495779252230665</c:v>
                      </c:pt>
                      <c:pt idx="180">
                        <c:v>0.61495779252230665</c:v>
                      </c:pt>
                      <c:pt idx="181">
                        <c:v>0.61495779252230665</c:v>
                      </c:pt>
                      <c:pt idx="182">
                        <c:v>0.61495779252230665</c:v>
                      </c:pt>
                      <c:pt idx="183">
                        <c:v>0.61495779252230665</c:v>
                      </c:pt>
                      <c:pt idx="184">
                        <c:v>0.61495779252230665</c:v>
                      </c:pt>
                      <c:pt idx="185">
                        <c:v>0.61495779252230665</c:v>
                      </c:pt>
                      <c:pt idx="186">
                        <c:v>0.61495779252230665</c:v>
                      </c:pt>
                      <c:pt idx="187">
                        <c:v>0.61495779252230665</c:v>
                      </c:pt>
                      <c:pt idx="188">
                        <c:v>0.61495779252230665</c:v>
                      </c:pt>
                      <c:pt idx="189">
                        <c:v>0.61495779252230665</c:v>
                      </c:pt>
                      <c:pt idx="190">
                        <c:v>0.61495779252230665</c:v>
                      </c:pt>
                      <c:pt idx="191">
                        <c:v>0.61495779252230665</c:v>
                      </c:pt>
                      <c:pt idx="192">
                        <c:v>0.61495779252230665</c:v>
                      </c:pt>
                      <c:pt idx="193">
                        <c:v>0.61495779252230665</c:v>
                      </c:pt>
                      <c:pt idx="194">
                        <c:v>0.61495779252230665</c:v>
                      </c:pt>
                      <c:pt idx="195">
                        <c:v>0.61495779252230665</c:v>
                      </c:pt>
                      <c:pt idx="196">
                        <c:v>0.61495779252230665</c:v>
                      </c:pt>
                      <c:pt idx="197">
                        <c:v>0.61495779252230665</c:v>
                      </c:pt>
                      <c:pt idx="198">
                        <c:v>0.61495779252230665</c:v>
                      </c:pt>
                      <c:pt idx="199">
                        <c:v>0.61495779252230665</c:v>
                      </c:pt>
                      <c:pt idx="200">
                        <c:v>0.61495779252230665</c:v>
                      </c:pt>
                      <c:pt idx="201">
                        <c:v>0.61495779252230665</c:v>
                      </c:pt>
                      <c:pt idx="202">
                        <c:v>0.61495779252230665</c:v>
                      </c:pt>
                      <c:pt idx="203">
                        <c:v>-12.010411954899578</c:v>
                      </c:pt>
                      <c:pt idx="204">
                        <c:v>-12.010411954899578</c:v>
                      </c:pt>
                      <c:pt idx="205">
                        <c:v>-12.010411954899578</c:v>
                      </c:pt>
                      <c:pt idx="206">
                        <c:v>-12.010411954899578</c:v>
                      </c:pt>
                      <c:pt idx="207">
                        <c:v>-12.010411954899578</c:v>
                      </c:pt>
                      <c:pt idx="208">
                        <c:v>-12.010411954899578</c:v>
                      </c:pt>
                      <c:pt idx="209">
                        <c:v>-12.010411954899578</c:v>
                      </c:pt>
                      <c:pt idx="210">
                        <c:v>-12.010411954899578</c:v>
                      </c:pt>
                      <c:pt idx="211">
                        <c:v>-12.010411954899578</c:v>
                      </c:pt>
                      <c:pt idx="212">
                        <c:v>-12.010411954899578</c:v>
                      </c:pt>
                      <c:pt idx="213">
                        <c:v>-12.010411954899578</c:v>
                      </c:pt>
                      <c:pt idx="214">
                        <c:v>-12.010411954899578</c:v>
                      </c:pt>
                      <c:pt idx="215">
                        <c:v>-12.010411954899578</c:v>
                      </c:pt>
                      <c:pt idx="216">
                        <c:v>-12.010411954899578</c:v>
                      </c:pt>
                      <c:pt idx="217">
                        <c:v>-12.010411954899578</c:v>
                      </c:pt>
                      <c:pt idx="218">
                        <c:v>-12.010411954899578</c:v>
                      </c:pt>
                      <c:pt idx="219">
                        <c:v>-12.010411954899578</c:v>
                      </c:pt>
                      <c:pt idx="220">
                        <c:v>-12.010411954899578</c:v>
                      </c:pt>
                      <c:pt idx="221">
                        <c:v>-12.010411954899578</c:v>
                      </c:pt>
                      <c:pt idx="222">
                        <c:v>-12.010411954899578</c:v>
                      </c:pt>
                      <c:pt idx="223">
                        <c:v>-12.010411954899578</c:v>
                      </c:pt>
                      <c:pt idx="224">
                        <c:v>-12.010411954899578</c:v>
                      </c:pt>
                      <c:pt idx="225">
                        <c:v>-12.010411954899578</c:v>
                      </c:pt>
                      <c:pt idx="226">
                        <c:v>-12.010411954899578</c:v>
                      </c:pt>
                      <c:pt idx="227">
                        <c:v>-12.010411954899578</c:v>
                      </c:pt>
                      <c:pt idx="228">
                        <c:v>-12.010411954899578</c:v>
                      </c:pt>
                      <c:pt idx="229">
                        <c:v>-12.010411954899578</c:v>
                      </c:pt>
                      <c:pt idx="230">
                        <c:v>-12.010411954899578</c:v>
                      </c:pt>
                      <c:pt idx="231">
                        <c:v>-12.010411954899578</c:v>
                      </c:pt>
                      <c:pt idx="232">
                        <c:v>-12.010411954899578</c:v>
                      </c:pt>
                      <c:pt idx="233">
                        <c:v>-12.010411954899578</c:v>
                      </c:pt>
                      <c:pt idx="234">
                        <c:v>-12.010411954899578</c:v>
                      </c:pt>
                      <c:pt idx="235">
                        <c:v>-12.010411954899578</c:v>
                      </c:pt>
                      <c:pt idx="236">
                        <c:v>-12.010411954899578</c:v>
                      </c:pt>
                      <c:pt idx="237">
                        <c:v>-12.010411954899578</c:v>
                      </c:pt>
                      <c:pt idx="238">
                        <c:v>-12.010411954899578</c:v>
                      </c:pt>
                      <c:pt idx="239">
                        <c:v>-12.010411954899578</c:v>
                      </c:pt>
                      <c:pt idx="240">
                        <c:v>-12.010411954899578</c:v>
                      </c:pt>
                      <c:pt idx="241">
                        <c:v>-12.010411954899578</c:v>
                      </c:pt>
                      <c:pt idx="242">
                        <c:v>-12.010411954899578</c:v>
                      </c:pt>
                      <c:pt idx="243">
                        <c:v>-12.010411954899578</c:v>
                      </c:pt>
                      <c:pt idx="244">
                        <c:v>-12.010411954899578</c:v>
                      </c:pt>
                      <c:pt idx="245">
                        <c:v>-12.010411954899578</c:v>
                      </c:pt>
                      <c:pt idx="246">
                        <c:v>-12.010411954899578</c:v>
                      </c:pt>
                      <c:pt idx="247">
                        <c:v>-12.010411954899578</c:v>
                      </c:pt>
                      <c:pt idx="248">
                        <c:v>-23.899697255164636</c:v>
                      </c:pt>
                      <c:pt idx="249">
                        <c:v>-23.899697255164636</c:v>
                      </c:pt>
                      <c:pt idx="250">
                        <c:v>-23.899697255164636</c:v>
                      </c:pt>
                      <c:pt idx="251">
                        <c:v>-23.899697255164636</c:v>
                      </c:pt>
                      <c:pt idx="252">
                        <c:v>-23.899697255164636</c:v>
                      </c:pt>
                      <c:pt idx="253">
                        <c:v>-23.899697255164636</c:v>
                      </c:pt>
                      <c:pt idx="254">
                        <c:v>-23.899697255164636</c:v>
                      </c:pt>
                      <c:pt idx="255">
                        <c:v>-23.899697255164636</c:v>
                      </c:pt>
                      <c:pt idx="256">
                        <c:v>-23.899697255164636</c:v>
                      </c:pt>
                      <c:pt idx="257">
                        <c:v>-23.899697255164636</c:v>
                      </c:pt>
                      <c:pt idx="258">
                        <c:v>-23.899697255164636</c:v>
                      </c:pt>
                      <c:pt idx="259">
                        <c:v>-23.899697255164636</c:v>
                      </c:pt>
                      <c:pt idx="260">
                        <c:v>-23.899697255164636</c:v>
                      </c:pt>
                      <c:pt idx="261">
                        <c:v>-23.899697255164636</c:v>
                      </c:pt>
                      <c:pt idx="262">
                        <c:v>-23.899697255164636</c:v>
                      </c:pt>
                      <c:pt idx="263">
                        <c:v>-23.899697255164636</c:v>
                      </c:pt>
                      <c:pt idx="264">
                        <c:v>-23.899697255164636</c:v>
                      </c:pt>
                      <c:pt idx="265">
                        <c:v>-23.899697255164636</c:v>
                      </c:pt>
                      <c:pt idx="266">
                        <c:v>-23.899697255164636</c:v>
                      </c:pt>
                      <c:pt idx="267">
                        <c:v>-23.899697255164636</c:v>
                      </c:pt>
                      <c:pt idx="268">
                        <c:v>-23.899697255164636</c:v>
                      </c:pt>
                      <c:pt idx="269">
                        <c:v>-23.899697255164636</c:v>
                      </c:pt>
                      <c:pt idx="270">
                        <c:v>-23.899697255164636</c:v>
                      </c:pt>
                      <c:pt idx="271">
                        <c:v>-23.899697255164636</c:v>
                      </c:pt>
                      <c:pt idx="272">
                        <c:v>-23.899697255164636</c:v>
                      </c:pt>
                      <c:pt idx="273">
                        <c:v>-23.899697255164636</c:v>
                      </c:pt>
                      <c:pt idx="274">
                        <c:v>-23.899697255164636</c:v>
                      </c:pt>
                      <c:pt idx="275">
                        <c:v>-23.899697255164636</c:v>
                      </c:pt>
                      <c:pt idx="276">
                        <c:v>-23.899697255164636</c:v>
                      </c:pt>
                      <c:pt idx="277">
                        <c:v>-23.899697255164636</c:v>
                      </c:pt>
                      <c:pt idx="278">
                        <c:v>-23.899697255164636</c:v>
                      </c:pt>
                      <c:pt idx="279">
                        <c:v>-23.899697255164636</c:v>
                      </c:pt>
                      <c:pt idx="280">
                        <c:v>-23.899697255164636</c:v>
                      </c:pt>
                      <c:pt idx="281">
                        <c:v>-23.899697255164636</c:v>
                      </c:pt>
                      <c:pt idx="282">
                        <c:v>-23.899697255164636</c:v>
                      </c:pt>
                      <c:pt idx="283">
                        <c:v>-23.899697255164636</c:v>
                      </c:pt>
                      <c:pt idx="284">
                        <c:v>-23.899697255164636</c:v>
                      </c:pt>
                      <c:pt idx="285">
                        <c:v>-23.899697255164636</c:v>
                      </c:pt>
                      <c:pt idx="286">
                        <c:v>-23.899697255164636</c:v>
                      </c:pt>
                      <c:pt idx="287">
                        <c:v>-23.899697255164636</c:v>
                      </c:pt>
                      <c:pt idx="288">
                        <c:v>-23.899697255164636</c:v>
                      </c:pt>
                      <c:pt idx="289">
                        <c:v>-23.899697255164636</c:v>
                      </c:pt>
                      <c:pt idx="290">
                        <c:v>-23.899697255164636</c:v>
                      </c:pt>
                      <c:pt idx="291">
                        <c:v>-23.899697255164636</c:v>
                      </c:pt>
                      <c:pt idx="292">
                        <c:v>-23.899697255164636</c:v>
                      </c:pt>
                      <c:pt idx="293">
                        <c:v>-11.94801034927225</c:v>
                      </c:pt>
                      <c:pt idx="294">
                        <c:v>-11.94801034927225</c:v>
                      </c:pt>
                      <c:pt idx="295">
                        <c:v>-11.94801034927225</c:v>
                      </c:pt>
                      <c:pt idx="296">
                        <c:v>-11.94801034927225</c:v>
                      </c:pt>
                      <c:pt idx="297">
                        <c:v>-11.94801034927225</c:v>
                      </c:pt>
                      <c:pt idx="298">
                        <c:v>-11.94801034927225</c:v>
                      </c:pt>
                      <c:pt idx="299">
                        <c:v>-11.94801034927225</c:v>
                      </c:pt>
                      <c:pt idx="300">
                        <c:v>-11.94801034927225</c:v>
                      </c:pt>
                      <c:pt idx="301">
                        <c:v>-11.94801034927225</c:v>
                      </c:pt>
                      <c:pt idx="302">
                        <c:v>-11.94801034927225</c:v>
                      </c:pt>
                      <c:pt idx="303">
                        <c:v>-11.94801034927225</c:v>
                      </c:pt>
                      <c:pt idx="304">
                        <c:v>-11.94801034927225</c:v>
                      </c:pt>
                      <c:pt idx="305">
                        <c:v>-11.94801034927225</c:v>
                      </c:pt>
                      <c:pt idx="306">
                        <c:v>-11.94801034927225</c:v>
                      </c:pt>
                      <c:pt idx="307">
                        <c:v>-11.94801034927225</c:v>
                      </c:pt>
                      <c:pt idx="308">
                        <c:v>-11.94801034927225</c:v>
                      </c:pt>
                      <c:pt idx="309">
                        <c:v>-11.94801034927225</c:v>
                      </c:pt>
                      <c:pt idx="310">
                        <c:v>-11.94801034927225</c:v>
                      </c:pt>
                      <c:pt idx="311">
                        <c:v>-11.94801034927225</c:v>
                      </c:pt>
                      <c:pt idx="312">
                        <c:v>-11.94801034927225</c:v>
                      </c:pt>
                      <c:pt idx="313">
                        <c:v>-11.94801034927225</c:v>
                      </c:pt>
                      <c:pt idx="314">
                        <c:v>-11.94801034927225</c:v>
                      </c:pt>
                      <c:pt idx="315">
                        <c:v>-11.94801034927225</c:v>
                      </c:pt>
                      <c:pt idx="316">
                        <c:v>-11.94801034927225</c:v>
                      </c:pt>
                      <c:pt idx="317">
                        <c:v>-11.94801034927225</c:v>
                      </c:pt>
                      <c:pt idx="318">
                        <c:v>-11.94801034927225</c:v>
                      </c:pt>
                      <c:pt idx="319">
                        <c:v>-11.94801034927225</c:v>
                      </c:pt>
                      <c:pt idx="320">
                        <c:v>-11.94801034927225</c:v>
                      </c:pt>
                      <c:pt idx="321">
                        <c:v>-11.94801034927225</c:v>
                      </c:pt>
                      <c:pt idx="322">
                        <c:v>-11.94801034927225</c:v>
                      </c:pt>
                      <c:pt idx="323">
                        <c:v>-11.94801034927225</c:v>
                      </c:pt>
                      <c:pt idx="324">
                        <c:v>-11.94801034927225</c:v>
                      </c:pt>
                      <c:pt idx="325">
                        <c:v>-11.94801034927225</c:v>
                      </c:pt>
                      <c:pt idx="326">
                        <c:v>-11.94801034927225</c:v>
                      </c:pt>
                      <c:pt idx="327">
                        <c:v>-11.94801034927225</c:v>
                      </c:pt>
                      <c:pt idx="328">
                        <c:v>-11.94801034927225</c:v>
                      </c:pt>
                      <c:pt idx="329">
                        <c:v>-11.94801034927225</c:v>
                      </c:pt>
                      <c:pt idx="330">
                        <c:v>-11.94801034927225</c:v>
                      </c:pt>
                      <c:pt idx="331">
                        <c:v>-11.94801034927225</c:v>
                      </c:pt>
                      <c:pt idx="332">
                        <c:v>-11.94801034927225</c:v>
                      </c:pt>
                      <c:pt idx="333">
                        <c:v>-11.94801034927225</c:v>
                      </c:pt>
                      <c:pt idx="334">
                        <c:v>-11.94801034927225</c:v>
                      </c:pt>
                      <c:pt idx="335">
                        <c:v>-11.94801034927225</c:v>
                      </c:pt>
                      <c:pt idx="336">
                        <c:v>-11.94801034927225</c:v>
                      </c:pt>
                      <c:pt idx="337">
                        <c:v>-11.94801034927225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EC40-4AD1-A5D3-7245F9A4A006}"/>
                  </c:ext>
                </c:extLst>
              </c15:ser>
            </c15:filteredLineSeries>
          </c:ext>
        </c:extLst>
      </c:lineChart>
      <c:catAx>
        <c:axId val="555509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510392"/>
        <c:crosses val="autoZero"/>
        <c:auto val="1"/>
        <c:lblAlgn val="ctr"/>
        <c:lblOffset val="100"/>
        <c:noMultiLvlLbl val="0"/>
      </c:catAx>
      <c:valAx>
        <c:axId val="55551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50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209881081.79130456</c:v>
                </c:pt>
                <c:pt idx="1">
                  <c:v>209881081.79130456</c:v>
                </c:pt>
                <c:pt idx="2">
                  <c:v>209961706.40638381</c:v>
                </c:pt>
                <c:pt idx="3">
                  <c:v>209961706.40638381</c:v>
                </c:pt>
                <c:pt idx="4">
                  <c:v>209903849.49345756</c:v>
                </c:pt>
                <c:pt idx="5">
                  <c:v>210069312.86734039</c:v>
                </c:pt>
                <c:pt idx="6">
                  <c:v>209903849.49345756</c:v>
                </c:pt>
                <c:pt idx="7">
                  <c:v>209984474.10853684</c:v>
                </c:pt>
                <c:pt idx="8">
                  <c:v>210069312.86734039</c:v>
                </c:pt>
                <c:pt idx="9">
                  <c:v>210149937.48241967</c:v>
                </c:pt>
                <c:pt idx="10">
                  <c:v>209984474.10853684</c:v>
                </c:pt>
                <c:pt idx="11">
                  <c:v>210149937.48241967</c:v>
                </c:pt>
                <c:pt idx="12">
                  <c:v>210092080.56949338</c:v>
                </c:pt>
                <c:pt idx="13">
                  <c:v>210092080.56949338</c:v>
                </c:pt>
                <c:pt idx="14">
                  <c:v>210172705.18457264</c:v>
                </c:pt>
                <c:pt idx="15">
                  <c:v>209881081.79130456</c:v>
                </c:pt>
                <c:pt idx="16">
                  <c:v>210172705.18457264</c:v>
                </c:pt>
                <c:pt idx="17">
                  <c:v>209961706.40638381</c:v>
                </c:pt>
                <c:pt idx="18">
                  <c:v>209903849.49345756</c:v>
                </c:pt>
                <c:pt idx="19">
                  <c:v>210069312.86734039</c:v>
                </c:pt>
                <c:pt idx="20">
                  <c:v>209984474.10853684</c:v>
                </c:pt>
                <c:pt idx="21">
                  <c:v>210149937.48241967</c:v>
                </c:pt>
                <c:pt idx="22">
                  <c:v>210092080.56949338</c:v>
                </c:pt>
                <c:pt idx="23">
                  <c:v>210172705.18457264</c:v>
                </c:pt>
                <c:pt idx="24">
                  <c:v>212670353.78131595</c:v>
                </c:pt>
                <c:pt idx="25">
                  <c:v>212670353.78131595</c:v>
                </c:pt>
                <c:pt idx="26">
                  <c:v>212750978.39639521</c:v>
                </c:pt>
                <c:pt idx="27">
                  <c:v>212750978.39639521</c:v>
                </c:pt>
                <c:pt idx="28">
                  <c:v>212693121.48346895</c:v>
                </c:pt>
                <c:pt idx="29">
                  <c:v>212693121.48346895</c:v>
                </c:pt>
                <c:pt idx="30">
                  <c:v>212773746.0985482</c:v>
                </c:pt>
                <c:pt idx="31">
                  <c:v>212773746.0985482</c:v>
                </c:pt>
                <c:pt idx="32">
                  <c:v>213139539.8999415</c:v>
                </c:pt>
                <c:pt idx="33">
                  <c:v>212670353.78131595</c:v>
                </c:pt>
                <c:pt idx="34">
                  <c:v>213139539.8999415</c:v>
                </c:pt>
                <c:pt idx="35">
                  <c:v>212750978.39639521</c:v>
                </c:pt>
                <c:pt idx="36">
                  <c:v>213162307.6020945</c:v>
                </c:pt>
                <c:pt idx="37">
                  <c:v>212693121.48346895</c:v>
                </c:pt>
                <c:pt idx="38">
                  <c:v>213162307.6020945</c:v>
                </c:pt>
                <c:pt idx="39">
                  <c:v>213327770.9759773</c:v>
                </c:pt>
                <c:pt idx="40">
                  <c:v>212773746.0985482</c:v>
                </c:pt>
                <c:pt idx="41">
                  <c:v>213327770.9759773</c:v>
                </c:pt>
                <c:pt idx="42">
                  <c:v>213220164.51502082</c:v>
                </c:pt>
                <c:pt idx="43">
                  <c:v>213350538.67813036</c:v>
                </c:pt>
                <c:pt idx="44">
                  <c:v>213350538.67813036</c:v>
                </c:pt>
                <c:pt idx="45">
                  <c:v>213242932.21717381</c:v>
                </c:pt>
                <c:pt idx="46">
                  <c:v>213139539.8999415</c:v>
                </c:pt>
                <c:pt idx="47">
                  <c:v>213408395.59105662</c:v>
                </c:pt>
                <c:pt idx="48">
                  <c:v>213220164.51502082</c:v>
                </c:pt>
                <c:pt idx="49">
                  <c:v>213162307.6020945</c:v>
                </c:pt>
                <c:pt idx="50">
                  <c:v>213431163.29320958</c:v>
                </c:pt>
                <c:pt idx="51">
                  <c:v>213327770.9759773</c:v>
                </c:pt>
                <c:pt idx="52">
                  <c:v>213242932.21717381</c:v>
                </c:pt>
                <c:pt idx="53">
                  <c:v>213408395.59105662</c:v>
                </c:pt>
                <c:pt idx="54">
                  <c:v>213350538.67813036</c:v>
                </c:pt>
                <c:pt idx="55">
                  <c:v>213431163.29320958</c:v>
                </c:pt>
                <c:pt idx="56">
                  <c:v>213220164.51502082</c:v>
                </c:pt>
                <c:pt idx="57">
                  <c:v>213242932.21717381</c:v>
                </c:pt>
                <c:pt idx="58">
                  <c:v>213408395.59105662</c:v>
                </c:pt>
                <c:pt idx="59">
                  <c:v>213431163.29320958</c:v>
                </c:pt>
                <c:pt idx="60">
                  <c:v>215928811.88995287</c:v>
                </c:pt>
                <c:pt idx="61">
                  <c:v>215928811.88995287</c:v>
                </c:pt>
                <c:pt idx="62">
                  <c:v>216009436.50503215</c:v>
                </c:pt>
                <c:pt idx="63">
                  <c:v>216009436.50503215</c:v>
                </c:pt>
                <c:pt idx="64">
                  <c:v>215951579.5921059</c:v>
                </c:pt>
                <c:pt idx="65">
                  <c:v>215951579.5921059</c:v>
                </c:pt>
                <c:pt idx="66">
                  <c:v>216032204.20718515</c:v>
                </c:pt>
                <c:pt idx="67">
                  <c:v>216032204.20718515</c:v>
                </c:pt>
                <c:pt idx="68">
                  <c:v>215928811.88995287</c:v>
                </c:pt>
                <c:pt idx="69">
                  <c:v>216009436.50503215</c:v>
                </c:pt>
                <c:pt idx="70">
                  <c:v>215951579.5921059</c:v>
                </c:pt>
                <c:pt idx="71">
                  <c:v>216336592.53211403</c:v>
                </c:pt>
                <c:pt idx="72">
                  <c:v>216032204.20718515</c:v>
                </c:pt>
                <c:pt idx="73">
                  <c:v>216417217.14719328</c:v>
                </c:pt>
                <c:pt idx="74">
                  <c:v>216359360.23426706</c:v>
                </c:pt>
                <c:pt idx="75">
                  <c:v>216524823.60814989</c:v>
                </c:pt>
                <c:pt idx="76">
                  <c:v>216439984.84934634</c:v>
                </c:pt>
                <c:pt idx="77">
                  <c:v>216336592.53211403</c:v>
                </c:pt>
                <c:pt idx="78">
                  <c:v>216605448.22322914</c:v>
                </c:pt>
                <c:pt idx="79">
                  <c:v>216547591.31030285</c:v>
                </c:pt>
                <c:pt idx="80">
                  <c:v>216417217.14719328</c:v>
                </c:pt>
                <c:pt idx="81">
                  <c:v>216359360.23426706</c:v>
                </c:pt>
                <c:pt idx="82">
                  <c:v>216628215.92538217</c:v>
                </c:pt>
                <c:pt idx="83">
                  <c:v>216524823.60814989</c:v>
                </c:pt>
                <c:pt idx="84">
                  <c:v>216439984.84934634</c:v>
                </c:pt>
                <c:pt idx="85">
                  <c:v>216605448.22322914</c:v>
                </c:pt>
                <c:pt idx="86">
                  <c:v>216547591.31030285</c:v>
                </c:pt>
                <c:pt idx="87">
                  <c:v>216336592.53211403</c:v>
                </c:pt>
                <c:pt idx="88">
                  <c:v>216628215.92538217</c:v>
                </c:pt>
                <c:pt idx="89">
                  <c:v>216417217.14719328</c:v>
                </c:pt>
                <c:pt idx="90">
                  <c:v>216359360.23426706</c:v>
                </c:pt>
                <c:pt idx="91">
                  <c:v>216524823.60814989</c:v>
                </c:pt>
                <c:pt idx="92">
                  <c:v>216439984.84934634</c:v>
                </c:pt>
                <c:pt idx="93">
                  <c:v>216605448.22322914</c:v>
                </c:pt>
                <c:pt idx="94">
                  <c:v>216547591.31030285</c:v>
                </c:pt>
                <c:pt idx="95">
                  <c:v>216628215.92538217</c:v>
                </c:pt>
                <c:pt idx="96">
                  <c:v>219125864.52212551</c:v>
                </c:pt>
                <c:pt idx="97">
                  <c:v>219206489.13720468</c:v>
                </c:pt>
                <c:pt idx="98">
                  <c:v>219148632.22427851</c:v>
                </c:pt>
                <c:pt idx="99">
                  <c:v>219229256.8393577</c:v>
                </c:pt>
                <c:pt idx="100">
                  <c:v>219125864.52212551</c:v>
                </c:pt>
                <c:pt idx="101">
                  <c:v>219206489.13720468</c:v>
                </c:pt>
                <c:pt idx="102">
                  <c:v>219148632.22427851</c:v>
                </c:pt>
                <c:pt idx="103">
                  <c:v>219229256.8393577</c:v>
                </c:pt>
                <c:pt idx="104">
                  <c:v>219125864.52212551</c:v>
                </c:pt>
                <c:pt idx="105">
                  <c:v>219206489.13720468</c:v>
                </c:pt>
                <c:pt idx="106">
                  <c:v>219148632.22427851</c:v>
                </c:pt>
                <c:pt idx="107">
                  <c:v>219229256.8393577</c:v>
                </c:pt>
                <c:pt idx="108">
                  <c:v>220581200.13623542</c:v>
                </c:pt>
                <c:pt idx="109">
                  <c:v>220581200.13623542</c:v>
                </c:pt>
                <c:pt idx="110">
                  <c:v>220661824.7513147</c:v>
                </c:pt>
                <c:pt idx="111">
                  <c:v>220661824.7513147</c:v>
                </c:pt>
                <c:pt idx="112">
                  <c:v>220603967.83838844</c:v>
                </c:pt>
                <c:pt idx="113">
                  <c:v>220603967.83838844</c:v>
                </c:pt>
                <c:pt idx="114">
                  <c:v>220769431.21227127</c:v>
                </c:pt>
                <c:pt idx="115">
                  <c:v>220684592.45346773</c:v>
                </c:pt>
                <c:pt idx="116">
                  <c:v>220769431.21227127</c:v>
                </c:pt>
                <c:pt idx="117">
                  <c:v>220684592.45346773</c:v>
                </c:pt>
                <c:pt idx="118">
                  <c:v>220850055.8273505</c:v>
                </c:pt>
                <c:pt idx="119">
                  <c:v>220850055.8273505</c:v>
                </c:pt>
                <c:pt idx="120">
                  <c:v>220792198.9144243</c:v>
                </c:pt>
                <c:pt idx="121">
                  <c:v>220792198.9144243</c:v>
                </c:pt>
                <c:pt idx="122">
                  <c:v>220872823.52950355</c:v>
                </c:pt>
                <c:pt idx="123">
                  <c:v>220581200.13623542</c:v>
                </c:pt>
                <c:pt idx="124">
                  <c:v>220872823.52950355</c:v>
                </c:pt>
                <c:pt idx="125">
                  <c:v>220661824.7513147</c:v>
                </c:pt>
                <c:pt idx="126">
                  <c:v>220603967.83838844</c:v>
                </c:pt>
                <c:pt idx="127">
                  <c:v>220769431.21227127</c:v>
                </c:pt>
                <c:pt idx="128">
                  <c:v>220684592.45346773</c:v>
                </c:pt>
                <c:pt idx="129">
                  <c:v>220850055.8273505</c:v>
                </c:pt>
                <c:pt idx="130">
                  <c:v>220792198.9144243</c:v>
                </c:pt>
                <c:pt idx="131">
                  <c:v>220872823.52950355</c:v>
                </c:pt>
                <c:pt idx="132">
                  <c:v>223370472.12624684</c:v>
                </c:pt>
                <c:pt idx="133">
                  <c:v>223370472.12624684</c:v>
                </c:pt>
                <c:pt idx="134">
                  <c:v>223451096.74132606</c:v>
                </c:pt>
                <c:pt idx="135">
                  <c:v>223451096.74132606</c:v>
                </c:pt>
                <c:pt idx="136">
                  <c:v>223393239.82839987</c:v>
                </c:pt>
                <c:pt idx="137">
                  <c:v>223393239.82839987</c:v>
                </c:pt>
                <c:pt idx="138">
                  <c:v>223473864.44347912</c:v>
                </c:pt>
                <c:pt idx="139">
                  <c:v>223473864.44347912</c:v>
                </c:pt>
                <c:pt idx="140">
                  <c:v>223370472.12624684</c:v>
                </c:pt>
                <c:pt idx="141">
                  <c:v>223451096.74132606</c:v>
                </c:pt>
                <c:pt idx="142">
                  <c:v>223393239.82839987</c:v>
                </c:pt>
                <c:pt idx="143">
                  <c:v>223473864.44347912</c:v>
                </c:pt>
                <c:pt idx="144">
                  <c:v>227832237.67767566</c:v>
                </c:pt>
                <c:pt idx="145">
                  <c:v>227912862.29275492</c:v>
                </c:pt>
                <c:pt idx="146">
                  <c:v>227855005.37982866</c:v>
                </c:pt>
                <c:pt idx="147">
                  <c:v>228020468.75371146</c:v>
                </c:pt>
                <c:pt idx="148">
                  <c:v>227935629.99490792</c:v>
                </c:pt>
                <c:pt idx="149">
                  <c:v>227832237.67767566</c:v>
                </c:pt>
                <c:pt idx="150">
                  <c:v>228101093.36879078</c:v>
                </c:pt>
                <c:pt idx="151">
                  <c:v>228043236.45586446</c:v>
                </c:pt>
                <c:pt idx="152">
                  <c:v>227912862.29275492</c:v>
                </c:pt>
                <c:pt idx="153">
                  <c:v>227855005.37982866</c:v>
                </c:pt>
                <c:pt idx="154">
                  <c:v>228123861.07094377</c:v>
                </c:pt>
                <c:pt idx="155">
                  <c:v>228020468.75371146</c:v>
                </c:pt>
                <c:pt idx="156">
                  <c:v>227935629.99490792</c:v>
                </c:pt>
                <c:pt idx="157">
                  <c:v>228101093.36879078</c:v>
                </c:pt>
                <c:pt idx="158">
                  <c:v>228043236.45586446</c:v>
                </c:pt>
                <c:pt idx="159">
                  <c:v>228123861.07094377</c:v>
                </c:pt>
                <c:pt idx="160">
                  <c:v>227832237.67767566</c:v>
                </c:pt>
                <c:pt idx="161">
                  <c:v>227912862.29275492</c:v>
                </c:pt>
                <c:pt idx="162">
                  <c:v>227855005.37982866</c:v>
                </c:pt>
                <c:pt idx="163">
                  <c:v>228020468.75371146</c:v>
                </c:pt>
                <c:pt idx="164">
                  <c:v>227935629.99490792</c:v>
                </c:pt>
                <c:pt idx="165">
                  <c:v>229131958.20925334</c:v>
                </c:pt>
                <c:pt idx="166">
                  <c:v>228101093.36879078</c:v>
                </c:pt>
                <c:pt idx="167">
                  <c:v>229212582.82433265</c:v>
                </c:pt>
                <c:pt idx="168">
                  <c:v>228043236.45586446</c:v>
                </c:pt>
                <c:pt idx="169">
                  <c:v>229154725.91140637</c:v>
                </c:pt>
                <c:pt idx="170">
                  <c:v>228123861.07094377</c:v>
                </c:pt>
                <c:pt idx="171">
                  <c:v>229320189.2852892</c:v>
                </c:pt>
                <c:pt idx="172">
                  <c:v>229235350.52648562</c:v>
                </c:pt>
                <c:pt idx="173">
                  <c:v>229131958.20925334</c:v>
                </c:pt>
                <c:pt idx="174">
                  <c:v>229400813.90036851</c:v>
                </c:pt>
                <c:pt idx="175">
                  <c:v>229342956.98744223</c:v>
                </c:pt>
                <c:pt idx="176">
                  <c:v>229212582.82433265</c:v>
                </c:pt>
                <c:pt idx="177">
                  <c:v>229154725.91140637</c:v>
                </c:pt>
                <c:pt idx="178">
                  <c:v>229423581.60252148</c:v>
                </c:pt>
                <c:pt idx="179">
                  <c:v>229320189.2852892</c:v>
                </c:pt>
                <c:pt idx="180">
                  <c:v>229235350.52648562</c:v>
                </c:pt>
                <c:pt idx="181">
                  <c:v>229400813.90036851</c:v>
                </c:pt>
                <c:pt idx="182">
                  <c:v>229342956.98744223</c:v>
                </c:pt>
                <c:pt idx="183">
                  <c:v>229423581.60252148</c:v>
                </c:pt>
                <c:pt idx="184">
                  <c:v>229131958.20925334</c:v>
                </c:pt>
                <c:pt idx="185">
                  <c:v>229212582.82433265</c:v>
                </c:pt>
                <c:pt idx="186">
                  <c:v>229154725.91140637</c:v>
                </c:pt>
                <c:pt idx="187">
                  <c:v>229320189.2852892</c:v>
                </c:pt>
                <c:pt idx="188">
                  <c:v>229235350.52648562</c:v>
                </c:pt>
                <c:pt idx="189">
                  <c:v>229400813.90036851</c:v>
                </c:pt>
                <c:pt idx="190">
                  <c:v>229342956.98744223</c:v>
                </c:pt>
                <c:pt idx="191">
                  <c:v>229423581.60252148</c:v>
                </c:pt>
                <c:pt idx="192">
                  <c:v>230621509.66768706</c:v>
                </c:pt>
                <c:pt idx="193">
                  <c:v>230621509.66768706</c:v>
                </c:pt>
                <c:pt idx="194">
                  <c:v>230702134.28276631</c:v>
                </c:pt>
                <c:pt idx="195">
                  <c:v>230644277.36984012</c:v>
                </c:pt>
                <c:pt idx="196">
                  <c:v>230644277.36984012</c:v>
                </c:pt>
                <c:pt idx="197">
                  <c:v>230724901.98491928</c:v>
                </c:pt>
                <c:pt idx="198">
                  <c:v>230621509.66768706</c:v>
                </c:pt>
                <c:pt idx="199">
                  <c:v>230702134.28276631</c:v>
                </c:pt>
                <c:pt idx="200">
                  <c:v>230644277.36984012</c:v>
                </c:pt>
                <c:pt idx="201">
                  <c:v>231090695.78631264</c:v>
                </c:pt>
                <c:pt idx="202">
                  <c:v>230724901.98491928</c:v>
                </c:pt>
                <c:pt idx="203">
                  <c:v>231171320.4013918</c:v>
                </c:pt>
                <c:pt idx="204">
                  <c:v>231113463.48846561</c:v>
                </c:pt>
                <c:pt idx="205">
                  <c:v>231278926.86234844</c:v>
                </c:pt>
                <c:pt idx="206">
                  <c:v>231194088.1035448</c:v>
                </c:pt>
                <c:pt idx="207">
                  <c:v>231090695.78631264</c:v>
                </c:pt>
                <c:pt idx="208">
                  <c:v>231359551.47742769</c:v>
                </c:pt>
                <c:pt idx="209">
                  <c:v>231301694.56450143</c:v>
                </c:pt>
                <c:pt idx="210">
                  <c:v>231171320.4013918</c:v>
                </c:pt>
                <c:pt idx="211">
                  <c:v>230702134.28276631</c:v>
                </c:pt>
                <c:pt idx="212">
                  <c:v>231113463.48846561</c:v>
                </c:pt>
                <c:pt idx="213">
                  <c:v>231382319.17958072</c:v>
                </c:pt>
                <c:pt idx="214">
                  <c:v>231278926.86234844</c:v>
                </c:pt>
                <c:pt idx="215">
                  <c:v>231194088.1035448</c:v>
                </c:pt>
                <c:pt idx="216">
                  <c:v>230724901.98491928</c:v>
                </c:pt>
                <c:pt idx="217">
                  <c:v>231921230.19926482</c:v>
                </c:pt>
                <c:pt idx="218">
                  <c:v>231359551.47742769</c:v>
                </c:pt>
                <c:pt idx="219">
                  <c:v>232001854.81434402</c:v>
                </c:pt>
                <c:pt idx="220">
                  <c:v>231301694.56450143</c:v>
                </c:pt>
                <c:pt idx="221">
                  <c:v>231943997.90141782</c:v>
                </c:pt>
                <c:pt idx="222">
                  <c:v>231382319.17958072</c:v>
                </c:pt>
                <c:pt idx="223">
                  <c:v>231090695.78631264</c:v>
                </c:pt>
                <c:pt idx="224">
                  <c:v>232024622.51649705</c:v>
                </c:pt>
                <c:pt idx="225">
                  <c:v>231921230.19926482</c:v>
                </c:pt>
                <c:pt idx="226">
                  <c:v>231171320.4013918</c:v>
                </c:pt>
                <c:pt idx="227">
                  <c:v>232001854.81434402</c:v>
                </c:pt>
                <c:pt idx="228">
                  <c:v>231113463.48846561</c:v>
                </c:pt>
                <c:pt idx="229">
                  <c:v>231943997.90141782</c:v>
                </c:pt>
                <c:pt idx="230">
                  <c:v>231278926.86234844</c:v>
                </c:pt>
                <c:pt idx="231">
                  <c:v>231194088.1035448</c:v>
                </c:pt>
                <c:pt idx="232">
                  <c:v>232024622.51649705</c:v>
                </c:pt>
                <c:pt idx="233">
                  <c:v>231359551.47742769</c:v>
                </c:pt>
                <c:pt idx="234">
                  <c:v>231301694.56450143</c:v>
                </c:pt>
                <c:pt idx="235">
                  <c:v>231382319.17958072</c:v>
                </c:pt>
                <c:pt idx="236">
                  <c:v>231921230.19926482</c:v>
                </c:pt>
                <c:pt idx="237">
                  <c:v>232001854.81434402</c:v>
                </c:pt>
                <c:pt idx="238">
                  <c:v>231943997.90141782</c:v>
                </c:pt>
                <c:pt idx="239">
                  <c:v>232024622.51649705</c:v>
                </c:pt>
                <c:pt idx="240">
                  <c:v>233879967.77632403</c:v>
                </c:pt>
                <c:pt idx="241">
                  <c:v>233960592.39140326</c:v>
                </c:pt>
                <c:pt idx="242">
                  <c:v>233902735.47847706</c:v>
                </c:pt>
                <c:pt idx="243">
                  <c:v>233983360.09355626</c:v>
                </c:pt>
                <c:pt idx="244">
                  <c:v>233879967.77632403</c:v>
                </c:pt>
                <c:pt idx="245">
                  <c:v>233960592.39140326</c:v>
                </c:pt>
                <c:pt idx="246">
                  <c:v>233902735.47847706</c:v>
                </c:pt>
                <c:pt idx="247">
                  <c:v>233983360.09355626</c:v>
                </c:pt>
                <c:pt idx="248">
                  <c:v>234287748.41848516</c:v>
                </c:pt>
                <c:pt idx="249">
                  <c:v>234287748.41848516</c:v>
                </c:pt>
                <c:pt idx="250">
                  <c:v>233879967.77632403</c:v>
                </c:pt>
                <c:pt idx="251">
                  <c:v>234368373.03356445</c:v>
                </c:pt>
                <c:pt idx="252">
                  <c:v>234368373.03356445</c:v>
                </c:pt>
                <c:pt idx="253">
                  <c:v>233960592.39140326</c:v>
                </c:pt>
                <c:pt idx="254">
                  <c:v>234310516.12063822</c:v>
                </c:pt>
                <c:pt idx="255">
                  <c:v>234475979.49452102</c:v>
                </c:pt>
                <c:pt idx="256">
                  <c:v>234310516.12063822</c:v>
                </c:pt>
                <c:pt idx="257">
                  <c:v>233902735.47847706</c:v>
                </c:pt>
                <c:pt idx="258">
                  <c:v>234391140.73571742</c:v>
                </c:pt>
                <c:pt idx="259">
                  <c:v>234475979.49452102</c:v>
                </c:pt>
                <c:pt idx="260">
                  <c:v>234556604.10960025</c:v>
                </c:pt>
                <c:pt idx="261">
                  <c:v>234391140.73571742</c:v>
                </c:pt>
                <c:pt idx="262">
                  <c:v>233983360.09355626</c:v>
                </c:pt>
                <c:pt idx="263">
                  <c:v>234556604.10960025</c:v>
                </c:pt>
                <c:pt idx="264">
                  <c:v>234498747.19667402</c:v>
                </c:pt>
                <c:pt idx="265">
                  <c:v>234498747.19667402</c:v>
                </c:pt>
                <c:pt idx="266">
                  <c:v>234579371.8117533</c:v>
                </c:pt>
                <c:pt idx="267">
                  <c:v>234579371.8117533</c:v>
                </c:pt>
                <c:pt idx="268">
                  <c:v>234287748.41848516</c:v>
                </c:pt>
                <c:pt idx="269">
                  <c:v>234368373.03356445</c:v>
                </c:pt>
                <c:pt idx="270">
                  <c:v>234310516.12063822</c:v>
                </c:pt>
                <c:pt idx="271">
                  <c:v>234475979.49452102</c:v>
                </c:pt>
                <c:pt idx="272">
                  <c:v>234391140.73571742</c:v>
                </c:pt>
                <c:pt idx="273">
                  <c:v>234556604.10960025</c:v>
                </c:pt>
                <c:pt idx="274">
                  <c:v>234498747.19667402</c:v>
                </c:pt>
                <c:pt idx="275">
                  <c:v>234579371.8117533</c:v>
                </c:pt>
                <c:pt idx="276">
                  <c:v>237077020.40849656</c:v>
                </c:pt>
                <c:pt idx="277">
                  <c:v>237077020.40849656</c:v>
                </c:pt>
                <c:pt idx="278">
                  <c:v>237157645.02357587</c:v>
                </c:pt>
                <c:pt idx="279">
                  <c:v>237157645.02357587</c:v>
                </c:pt>
                <c:pt idx="280">
                  <c:v>237099788.11064956</c:v>
                </c:pt>
                <c:pt idx="281">
                  <c:v>237099788.11064956</c:v>
                </c:pt>
                <c:pt idx="282">
                  <c:v>237180412.72572884</c:v>
                </c:pt>
                <c:pt idx="283">
                  <c:v>237180412.72572884</c:v>
                </c:pt>
                <c:pt idx="284">
                  <c:v>237077020.40849656</c:v>
                </c:pt>
                <c:pt idx="285">
                  <c:v>237157645.02357587</c:v>
                </c:pt>
                <c:pt idx="286">
                  <c:v>237099788.11064956</c:v>
                </c:pt>
                <c:pt idx="287">
                  <c:v>237180412.72572884</c:v>
                </c:pt>
                <c:pt idx="288">
                  <c:v>238532356.02260655</c:v>
                </c:pt>
                <c:pt idx="289">
                  <c:v>238612980.63768578</c:v>
                </c:pt>
                <c:pt idx="290">
                  <c:v>238555123.72475952</c:v>
                </c:pt>
                <c:pt idx="291">
                  <c:v>238720587.09864238</c:v>
                </c:pt>
                <c:pt idx="292">
                  <c:v>238635748.33983886</c:v>
                </c:pt>
                <c:pt idx="293">
                  <c:v>238532356.02260655</c:v>
                </c:pt>
                <c:pt idx="294">
                  <c:v>238801211.71372163</c:v>
                </c:pt>
                <c:pt idx="295">
                  <c:v>238743354.80079532</c:v>
                </c:pt>
                <c:pt idx="296">
                  <c:v>238612980.63768578</c:v>
                </c:pt>
                <c:pt idx="297">
                  <c:v>238555123.72475952</c:v>
                </c:pt>
                <c:pt idx="298">
                  <c:v>238823979.41587463</c:v>
                </c:pt>
                <c:pt idx="299">
                  <c:v>238720587.09864238</c:v>
                </c:pt>
                <c:pt idx="300">
                  <c:v>238635748.33983886</c:v>
                </c:pt>
                <c:pt idx="301">
                  <c:v>238801211.71372163</c:v>
                </c:pt>
                <c:pt idx="302">
                  <c:v>238743354.80079532</c:v>
                </c:pt>
                <c:pt idx="303">
                  <c:v>238823979.41587463</c:v>
                </c:pt>
                <c:pt idx="304">
                  <c:v>238532356.02260655</c:v>
                </c:pt>
                <c:pt idx="305">
                  <c:v>238612980.63768578</c:v>
                </c:pt>
                <c:pt idx="306">
                  <c:v>238555123.72475952</c:v>
                </c:pt>
                <c:pt idx="307">
                  <c:v>238720587.09864238</c:v>
                </c:pt>
                <c:pt idx="308">
                  <c:v>238635748.33983886</c:v>
                </c:pt>
                <c:pt idx="309">
                  <c:v>238801211.71372163</c:v>
                </c:pt>
                <c:pt idx="310">
                  <c:v>238743354.80079532</c:v>
                </c:pt>
                <c:pt idx="311">
                  <c:v>238823979.41587463</c:v>
                </c:pt>
                <c:pt idx="312">
                  <c:v>241321628.01261801</c:v>
                </c:pt>
                <c:pt idx="313">
                  <c:v>241402252.62769726</c:v>
                </c:pt>
                <c:pt idx="314">
                  <c:v>241344395.71477097</c:v>
                </c:pt>
                <c:pt idx="315">
                  <c:v>242056475.32049227</c:v>
                </c:pt>
                <c:pt idx="316">
                  <c:v>241425020.3298502</c:v>
                </c:pt>
                <c:pt idx="317">
                  <c:v>241321628.01261801</c:v>
                </c:pt>
                <c:pt idx="318">
                  <c:v>241402252.62769726</c:v>
                </c:pt>
                <c:pt idx="319">
                  <c:v>242244706.39652807</c:v>
                </c:pt>
                <c:pt idx="320">
                  <c:v>241344395.71477097</c:v>
                </c:pt>
                <c:pt idx="321">
                  <c:v>242244706.39652807</c:v>
                </c:pt>
                <c:pt idx="322">
                  <c:v>242137099.93557149</c:v>
                </c:pt>
                <c:pt idx="323">
                  <c:v>241425020.3298502</c:v>
                </c:pt>
                <c:pt idx="324">
                  <c:v>242079243.02264521</c:v>
                </c:pt>
                <c:pt idx="325">
                  <c:v>242159867.63772449</c:v>
                </c:pt>
                <c:pt idx="326">
                  <c:v>242056475.32049227</c:v>
                </c:pt>
                <c:pt idx="327">
                  <c:v>242325331.01160732</c:v>
                </c:pt>
                <c:pt idx="328">
                  <c:v>242267474.09868103</c:v>
                </c:pt>
                <c:pt idx="329">
                  <c:v>242137099.93557149</c:v>
                </c:pt>
                <c:pt idx="330">
                  <c:v>241321628.01261801</c:v>
                </c:pt>
                <c:pt idx="331">
                  <c:v>242079243.02264521</c:v>
                </c:pt>
                <c:pt idx="332">
                  <c:v>242348098.71376032</c:v>
                </c:pt>
                <c:pt idx="333">
                  <c:v>241402252.62769726</c:v>
                </c:pt>
                <c:pt idx="334">
                  <c:v>242244706.39652807</c:v>
                </c:pt>
                <c:pt idx="335">
                  <c:v>242159867.63772449</c:v>
                </c:pt>
                <c:pt idx="336">
                  <c:v>241344395.71477097</c:v>
                </c:pt>
                <c:pt idx="337">
                  <c:v>242325331.01160732</c:v>
                </c:pt>
                <c:pt idx="338">
                  <c:v>241425020.3298502</c:v>
                </c:pt>
                <c:pt idx="339">
                  <c:v>242267474.09868103</c:v>
                </c:pt>
                <c:pt idx="340">
                  <c:v>242348098.71376032</c:v>
                </c:pt>
                <c:pt idx="341">
                  <c:v>242056475.32049227</c:v>
                </c:pt>
                <c:pt idx="342">
                  <c:v>242137099.93557149</c:v>
                </c:pt>
                <c:pt idx="343">
                  <c:v>242079243.02264521</c:v>
                </c:pt>
                <c:pt idx="344">
                  <c:v>242159867.63772449</c:v>
                </c:pt>
                <c:pt idx="345">
                  <c:v>242325331.01160732</c:v>
                </c:pt>
                <c:pt idx="346">
                  <c:v>242267474.09868103</c:v>
                </c:pt>
                <c:pt idx="347">
                  <c:v>242348098.71376032</c:v>
                </c:pt>
                <c:pt idx="348">
                  <c:v>244845747.3105036</c:v>
                </c:pt>
                <c:pt idx="349">
                  <c:v>244845747.3105036</c:v>
                </c:pt>
                <c:pt idx="350">
                  <c:v>244926371.92558286</c:v>
                </c:pt>
                <c:pt idx="351">
                  <c:v>244926371.92558286</c:v>
                </c:pt>
                <c:pt idx="352">
                  <c:v>244868515.01265666</c:v>
                </c:pt>
                <c:pt idx="353">
                  <c:v>244868515.01265666</c:v>
                </c:pt>
                <c:pt idx="354">
                  <c:v>244949139.62773588</c:v>
                </c:pt>
                <c:pt idx="355">
                  <c:v>244949139.62773588</c:v>
                </c:pt>
                <c:pt idx="356">
                  <c:v>244845747.3105036</c:v>
                </c:pt>
                <c:pt idx="357">
                  <c:v>244926371.92558286</c:v>
                </c:pt>
                <c:pt idx="358">
                  <c:v>244868515.01265666</c:v>
                </c:pt>
                <c:pt idx="359">
                  <c:v>245314933.42912915</c:v>
                </c:pt>
                <c:pt idx="360">
                  <c:v>244949139.62773588</c:v>
                </c:pt>
                <c:pt idx="361">
                  <c:v>245395558.04420847</c:v>
                </c:pt>
                <c:pt idx="362">
                  <c:v>245337701.13128212</c:v>
                </c:pt>
                <c:pt idx="363">
                  <c:v>245503164.50516501</c:v>
                </c:pt>
                <c:pt idx="364">
                  <c:v>245418325.7463614</c:v>
                </c:pt>
                <c:pt idx="365">
                  <c:v>245314933.42912915</c:v>
                </c:pt>
                <c:pt idx="366">
                  <c:v>245583789.12024423</c:v>
                </c:pt>
                <c:pt idx="367">
                  <c:v>245525932.20731795</c:v>
                </c:pt>
                <c:pt idx="368">
                  <c:v>245395558.04420847</c:v>
                </c:pt>
                <c:pt idx="369">
                  <c:v>245337701.13128212</c:v>
                </c:pt>
                <c:pt idx="370">
                  <c:v>245606556.82239726</c:v>
                </c:pt>
                <c:pt idx="371">
                  <c:v>245503164.50516501</c:v>
                </c:pt>
                <c:pt idx="372">
                  <c:v>245418325.7463614</c:v>
                </c:pt>
                <c:pt idx="373">
                  <c:v>245583789.12024423</c:v>
                </c:pt>
                <c:pt idx="374">
                  <c:v>245525932.20731795</c:v>
                </c:pt>
                <c:pt idx="375">
                  <c:v>245606556.82239726</c:v>
                </c:pt>
                <c:pt idx="376">
                  <c:v>245314933.42912915</c:v>
                </c:pt>
                <c:pt idx="377">
                  <c:v>245395558.04420847</c:v>
                </c:pt>
                <c:pt idx="378">
                  <c:v>245337701.13128212</c:v>
                </c:pt>
                <c:pt idx="379">
                  <c:v>245503164.50516501</c:v>
                </c:pt>
                <c:pt idx="380">
                  <c:v>245418325.7463614</c:v>
                </c:pt>
                <c:pt idx="381">
                  <c:v>245583789.12024423</c:v>
                </c:pt>
                <c:pt idx="382">
                  <c:v>245525932.20731795</c:v>
                </c:pt>
                <c:pt idx="383">
                  <c:v>245606556.82239726</c:v>
                </c:pt>
                <c:pt idx="384">
                  <c:v>248104205.41914055</c:v>
                </c:pt>
                <c:pt idx="385">
                  <c:v>247083114.09562451</c:v>
                </c:pt>
                <c:pt idx="386">
                  <c:v>247083114.09562451</c:v>
                </c:pt>
                <c:pt idx="387">
                  <c:v>248184830.03421977</c:v>
                </c:pt>
                <c:pt idx="388">
                  <c:v>247163738.71070373</c:v>
                </c:pt>
                <c:pt idx="389">
                  <c:v>248126973.12129357</c:v>
                </c:pt>
                <c:pt idx="390">
                  <c:v>247163738.71070373</c:v>
                </c:pt>
                <c:pt idx="391">
                  <c:v>247105881.79777753</c:v>
                </c:pt>
                <c:pt idx="392">
                  <c:v>247271345.1716603</c:v>
                </c:pt>
                <c:pt idx="393">
                  <c:v>247105881.79777753</c:v>
                </c:pt>
                <c:pt idx="394">
                  <c:v>248207597.7363728</c:v>
                </c:pt>
                <c:pt idx="395">
                  <c:v>247186506.41285673</c:v>
                </c:pt>
                <c:pt idx="396">
                  <c:v>247271345.1716603</c:v>
                </c:pt>
                <c:pt idx="397">
                  <c:v>248104205.41914055</c:v>
                </c:pt>
                <c:pt idx="398">
                  <c:v>247351969.78673962</c:v>
                </c:pt>
                <c:pt idx="399">
                  <c:v>247186506.41285673</c:v>
                </c:pt>
                <c:pt idx="400">
                  <c:v>247351969.78673962</c:v>
                </c:pt>
                <c:pt idx="401">
                  <c:v>247294112.87381333</c:v>
                </c:pt>
                <c:pt idx="402">
                  <c:v>248184830.03421977</c:v>
                </c:pt>
                <c:pt idx="403">
                  <c:v>247294112.87381333</c:v>
                </c:pt>
                <c:pt idx="404">
                  <c:v>248126973.12129357</c:v>
                </c:pt>
                <c:pt idx="405">
                  <c:v>247374737.48889259</c:v>
                </c:pt>
                <c:pt idx="406">
                  <c:v>247374737.48889259</c:v>
                </c:pt>
                <c:pt idx="407">
                  <c:v>248207597.7363728</c:v>
                </c:pt>
                <c:pt idx="408">
                  <c:v>247083114.09562451</c:v>
                </c:pt>
                <c:pt idx="409">
                  <c:v>247163738.71070373</c:v>
                </c:pt>
                <c:pt idx="410">
                  <c:v>248511986.06130171</c:v>
                </c:pt>
                <c:pt idx="411">
                  <c:v>247105881.79777753</c:v>
                </c:pt>
                <c:pt idx="412">
                  <c:v>248511986.06130171</c:v>
                </c:pt>
                <c:pt idx="413">
                  <c:v>248104205.41914055</c:v>
                </c:pt>
                <c:pt idx="414">
                  <c:v>248592610.67638093</c:v>
                </c:pt>
                <c:pt idx="415">
                  <c:v>247271345.1716603</c:v>
                </c:pt>
                <c:pt idx="416">
                  <c:v>247186506.41285673</c:v>
                </c:pt>
                <c:pt idx="417">
                  <c:v>248592610.67638093</c:v>
                </c:pt>
                <c:pt idx="418">
                  <c:v>248184830.03421977</c:v>
                </c:pt>
                <c:pt idx="419">
                  <c:v>248534753.76345468</c:v>
                </c:pt>
                <c:pt idx="420">
                  <c:v>247351969.78673962</c:v>
                </c:pt>
                <c:pt idx="421">
                  <c:v>248700217.13733754</c:v>
                </c:pt>
                <c:pt idx="422">
                  <c:v>248534753.76345468</c:v>
                </c:pt>
                <c:pt idx="423">
                  <c:v>248126973.12129357</c:v>
                </c:pt>
                <c:pt idx="424">
                  <c:v>248615378.3785339</c:v>
                </c:pt>
                <c:pt idx="425">
                  <c:v>247294112.87381333</c:v>
                </c:pt>
                <c:pt idx="426">
                  <c:v>248700217.13733754</c:v>
                </c:pt>
                <c:pt idx="427">
                  <c:v>248780841.75241676</c:v>
                </c:pt>
                <c:pt idx="428">
                  <c:v>248615378.3785339</c:v>
                </c:pt>
                <c:pt idx="429">
                  <c:v>248207597.7363728</c:v>
                </c:pt>
                <c:pt idx="430">
                  <c:v>247374737.48889259</c:v>
                </c:pt>
                <c:pt idx="431">
                  <c:v>248780841.75241676</c:v>
                </c:pt>
                <c:pt idx="432">
                  <c:v>248722984.8394905</c:v>
                </c:pt>
                <c:pt idx="433">
                  <c:v>248722984.8394905</c:v>
                </c:pt>
                <c:pt idx="434">
                  <c:v>248803609.45456979</c:v>
                </c:pt>
                <c:pt idx="435">
                  <c:v>248803609.45456979</c:v>
                </c:pt>
                <c:pt idx="436">
                  <c:v>248511986.06130171</c:v>
                </c:pt>
                <c:pt idx="437">
                  <c:v>248592610.67638093</c:v>
                </c:pt>
                <c:pt idx="438">
                  <c:v>248534753.76345468</c:v>
                </c:pt>
                <c:pt idx="439">
                  <c:v>248700217.13733754</c:v>
                </c:pt>
                <c:pt idx="440">
                  <c:v>248615378.3785339</c:v>
                </c:pt>
                <c:pt idx="441">
                  <c:v>248780841.75241676</c:v>
                </c:pt>
                <c:pt idx="442">
                  <c:v>248722984.8394905</c:v>
                </c:pt>
                <c:pt idx="443">
                  <c:v>248803609.45456979</c:v>
                </c:pt>
                <c:pt idx="444">
                  <c:v>249872386.08563587</c:v>
                </c:pt>
                <c:pt idx="445">
                  <c:v>249872386.08563587</c:v>
                </c:pt>
                <c:pt idx="446">
                  <c:v>249953010.70071509</c:v>
                </c:pt>
                <c:pt idx="447">
                  <c:v>249953010.70071509</c:v>
                </c:pt>
                <c:pt idx="448">
                  <c:v>249895153.78778887</c:v>
                </c:pt>
                <c:pt idx="449">
                  <c:v>249895153.78778887</c:v>
                </c:pt>
                <c:pt idx="450">
                  <c:v>249975778.40286812</c:v>
                </c:pt>
                <c:pt idx="451">
                  <c:v>249975778.40286812</c:v>
                </c:pt>
                <c:pt idx="452">
                  <c:v>249872386.08563587</c:v>
                </c:pt>
                <c:pt idx="453">
                  <c:v>249953010.70071509</c:v>
                </c:pt>
                <c:pt idx="454">
                  <c:v>251301258.0513131</c:v>
                </c:pt>
                <c:pt idx="455">
                  <c:v>249895153.78778887</c:v>
                </c:pt>
                <c:pt idx="456">
                  <c:v>251301258.0513131</c:v>
                </c:pt>
                <c:pt idx="457">
                  <c:v>251381882.66639233</c:v>
                </c:pt>
                <c:pt idx="458">
                  <c:v>249975778.40286812</c:v>
                </c:pt>
                <c:pt idx="459">
                  <c:v>251381882.66639233</c:v>
                </c:pt>
                <c:pt idx="460">
                  <c:v>251324025.75346613</c:v>
                </c:pt>
                <c:pt idx="461">
                  <c:v>251324025.75346613</c:v>
                </c:pt>
                <c:pt idx="462">
                  <c:v>251404650.36854541</c:v>
                </c:pt>
                <c:pt idx="463">
                  <c:v>251404650.36854541</c:v>
                </c:pt>
                <c:pt idx="464">
                  <c:v>251301258.0513131</c:v>
                </c:pt>
                <c:pt idx="465">
                  <c:v>251381882.66639233</c:v>
                </c:pt>
                <c:pt idx="466">
                  <c:v>251324025.75346613</c:v>
                </c:pt>
                <c:pt idx="467">
                  <c:v>251404650.36854541</c:v>
                </c:pt>
                <c:pt idx="468">
                  <c:v>252756593.66542307</c:v>
                </c:pt>
                <c:pt idx="469">
                  <c:v>252837218.28050235</c:v>
                </c:pt>
                <c:pt idx="470">
                  <c:v>252779361.36757609</c:v>
                </c:pt>
                <c:pt idx="471">
                  <c:v>252944824.74145895</c:v>
                </c:pt>
                <c:pt idx="472">
                  <c:v>252859985.98265538</c:v>
                </c:pt>
                <c:pt idx="473">
                  <c:v>252756593.66542307</c:v>
                </c:pt>
                <c:pt idx="474">
                  <c:v>253025449.35653818</c:v>
                </c:pt>
                <c:pt idx="475">
                  <c:v>252967592.44361189</c:v>
                </c:pt>
                <c:pt idx="476">
                  <c:v>252837218.28050235</c:v>
                </c:pt>
                <c:pt idx="477">
                  <c:v>252779361.36757609</c:v>
                </c:pt>
                <c:pt idx="478">
                  <c:v>253048217.0586912</c:v>
                </c:pt>
                <c:pt idx="479">
                  <c:v>252944824.74145895</c:v>
                </c:pt>
                <c:pt idx="480">
                  <c:v>252859985.98265538</c:v>
                </c:pt>
                <c:pt idx="481">
                  <c:v>253025449.35653818</c:v>
                </c:pt>
                <c:pt idx="482">
                  <c:v>252967592.44361189</c:v>
                </c:pt>
                <c:pt idx="483">
                  <c:v>253048217.0586912</c:v>
                </c:pt>
                <c:pt idx="484">
                  <c:v>252756593.66542307</c:v>
                </c:pt>
                <c:pt idx="485">
                  <c:v>252837218.28050235</c:v>
                </c:pt>
                <c:pt idx="486">
                  <c:v>252779361.36757609</c:v>
                </c:pt>
                <c:pt idx="487">
                  <c:v>252944824.74145895</c:v>
                </c:pt>
                <c:pt idx="488">
                  <c:v>252859985.98265538</c:v>
                </c:pt>
                <c:pt idx="489">
                  <c:v>253025449.35653818</c:v>
                </c:pt>
                <c:pt idx="490">
                  <c:v>252967592.44361189</c:v>
                </c:pt>
                <c:pt idx="491">
                  <c:v>253048217.0586912</c:v>
                </c:pt>
                <c:pt idx="492">
                  <c:v>255545865.65543449</c:v>
                </c:pt>
                <c:pt idx="493">
                  <c:v>255626490.27051377</c:v>
                </c:pt>
                <c:pt idx="494">
                  <c:v>255568633.35758746</c:v>
                </c:pt>
                <c:pt idx="495">
                  <c:v>255649257.97266674</c:v>
                </c:pt>
                <c:pt idx="496">
                  <c:v>255545865.65543449</c:v>
                </c:pt>
                <c:pt idx="497">
                  <c:v>255626490.27051377</c:v>
                </c:pt>
                <c:pt idx="498">
                  <c:v>255568633.35758746</c:v>
                </c:pt>
                <c:pt idx="499">
                  <c:v>255649257.97266674</c:v>
                </c:pt>
                <c:pt idx="500">
                  <c:v>255545865.65543449</c:v>
                </c:pt>
                <c:pt idx="501">
                  <c:v>255626490.27051377</c:v>
                </c:pt>
                <c:pt idx="502">
                  <c:v>255568633.35758746</c:v>
                </c:pt>
                <c:pt idx="503">
                  <c:v>255649257.97266674</c:v>
                </c:pt>
                <c:pt idx="504">
                  <c:v>261307351.73844099</c:v>
                </c:pt>
                <c:pt idx="505">
                  <c:v>261307351.73844099</c:v>
                </c:pt>
                <c:pt idx="506">
                  <c:v>261387976.35352027</c:v>
                </c:pt>
                <c:pt idx="507">
                  <c:v>261387976.35352027</c:v>
                </c:pt>
                <c:pt idx="508">
                  <c:v>261330119.44059405</c:v>
                </c:pt>
                <c:pt idx="509">
                  <c:v>261495582.81447688</c:v>
                </c:pt>
                <c:pt idx="510">
                  <c:v>261330119.44059405</c:v>
                </c:pt>
                <c:pt idx="511">
                  <c:v>261410744.05567327</c:v>
                </c:pt>
                <c:pt idx="512">
                  <c:v>261495582.81447688</c:v>
                </c:pt>
                <c:pt idx="513">
                  <c:v>261576207.42955622</c:v>
                </c:pt>
                <c:pt idx="514">
                  <c:v>261410744.05567327</c:v>
                </c:pt>
                <c:pt idx="515">
                  <c:v>261576207.42955622</c:v>
                </c:pt>
                <c:pt idx="516">
                  <c:v>261518350.5166299</c:v>
                </c:pt>
                <c:pt idx="517">
                  <c:v>261518350.5166299</c:v>
                </c:pt>
                <c:pt idx="518">
                  <c:v>261598975.13170913</c:v>
                </c:pt>
                <c:pt idx="519">
                  <c:v>261598975.13170913</c:v>
                </c:pt>
                <c:pt idx="520">
                  <c:v>261307351.73844099</c:v>
                </c:pt>
                <c:pt idx="521">
                  <c:v>261387976.35352027</c:v>
                </c:pt>
                <c:pt idx="522">
                  <c:v>261330119.44059405</c:v>
                </c:pt>
                <c:pt idx="523">
                  <c:v>261495582.81447688</c:v>
                </c:pt>
                <c:pt idx="524">
                  <c:v>261410744.05567327</c:v>
                </c:pt>
                <c:pt idx="525">
                  <c:v>261576207.42955622</c:v>
                </c:pt>
                <c:pt idx="526">
                  <c:v>261518350.5166299</c:v>
                </c:pt>
                <c:pt idx="527">
                  <c:v>261598975.13170913</c:v>
                </c:pt>
                <c:pt idx="528">
                  <c:v>264096623.72845244</c:v>
                </c:pt>
                <c:pt idx="529">
                  <c:v>264096623.72845244</c:v>
                </c:pt>
                <c:pt idx="530">
                  <c:v>264177248.34353173</c:v>
                </c:pt>
                <c:pt idx="531">
                  <c:v>264177248.34353173</c:v>
                </c:pt>
                <c:pt idx="532">
                  <c:v>264119391.43060547</c:v>
                </c:pt>
                <c:pt idx="533">
                  <c:v>264119391.43060547</c:v>
                </c:pt>
                <c:pt idx="534">
                  <c:v>264200016.04568475</c:v>
                </c:pt>
                <c:pt idx="535">
                  <c:v>264200016.04568475</c:v>
                </c:pt>
                <c:pt idx="536">
                  <c:v>264096623.72845244</c:v>
                </c:pt>
                <c:pt idx="537">
                  <c:v>264177248.34353173</c:v>
                </c:pt>
                <c:pt idx="538">
                  <c:v>264119391.43060547</c:v>
                </c:pt>
                <c:pt idx="539">
                  <c:v>264200016.04568475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0D-45D9-8594-C4201B68C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4943248"/>
        <c:axId val="4549389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90D-45D9-8594-C4201B68C53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1840.2449222251139</c:v>
                      </c:pt>
                      <c:pt idx="1">
                        <c:v>1840.6635222251139</c:v>
                      </c:pt>
                      <c:pt idx="2">
                        <c:v>1840.9213990924409</c:v>
                      </c:pt>
                      <c:pt idx="3">
                        <c:v>1841.3399990924408</c:v>
                      </c:pt>
                      <c:pt idx="4">
                        <c:v>1841.5008862915402</c:v>
                      </c:pt>
                      <c:pt idx="5">
                        <c:v>1841.8339840197302</c:v>
                      </c:pt>
                      <c:pt idx="6">
                        <c:v>1841.9194862915401</c:v>
                      </c:pt>
                      <c:pt idx="7">
                        <c:v>1842.1773631588674</c:v>
                      </c:pt>
                      <c:pt idx="8">
                        <c:v>1842.2525840197304</c:v>
                      </c:pt>
                      <c:pt idx="9">
                        <c:v>1842.5104608870579</c:v>
                      </c:pt>
                      <c:pt idx="10">
                        <c:v>1842.5959631588673</c:v>
                      </c:pt>
                      <c:pt idx="11">
                        <c:v>1842.9290608870579</c:v>
                      </c:pt>
                      <c:pt idx="12">
                        <c:v>1843.0899480861569</c:v>
                      </c:pt>
                      <c:pt idx="13">
                        <c:v>1843.5085480861569</c:v>
                      </c:pt>
                      <c:pt idx="14">
                        <c:v>1843.7664249534841</c:v>
                      </c:pt>
                      <c:pt idx="15">
                        <c:v>1844.2009222251138</c:v>
                      </c:pt>
                      <c:pt idx="16">
                        <c:v>1844.1850249534841</c:v>
                      </c:pt>
                      <c:pt idx="17">
                        <c:v>1844.8773990924408</c:v>
                      </c:pt>
                      <c:pt idx="18">
                        <c:v>1845.4568862915401</c:v>
                      </c:pt>
                      <c:pt idx="19">
                        <c:v>1845.7899840197304</c:v>
                      </c:pt>
                      <c:pt idx="20">
                        <c:v>1846.1333631588673</c:v>
                      </c:pt>
                      <c:pt idx="21">
                        <c:v>1846.4664608870578</c:v>
                      </c:pt>
                      <c:pt idx="22">
                        <c:v>1847.0459480861568</c:v>
                      </c:pt>
                      <c:pt idx="23">
                        <c:v>1847.7224249534841</c:v>
                      </c:pt>
                      <c:pt idx="24">
                        <c:v>1863.4597433055117</c:v>
                      </c:pt>
                      <c:pt idx="25">
                        <c:v>1863.8783433055116</c:v>
                      </c:pt>
                      <c:pt idx="26">
                        <c:v>1864.1362201728386</c:v>
                      </c:pt>
                      <c:pt idx="27">
                        <c:v>1864.5548201728386</c:v>
                      </c:pt>
                      <c:pt idx="28">
                        <c:v>1864.7157073719382</c:v>
                      </c:pt>
                      <c:pt idx="29">
                        <c:v>1865.1343073719381</c:v>
                      </c:pt>
                      <c:pt idx="30">
                        <c:v>1865.3921842392651</c:v>
                      </c:pt>
                      <c:pt idx="31">
                        <c:v>1865.8107842392651</c:v>
                      </c:pt>
                      <c:pt idx="32">
                        <c:v>1867.0750273470883</c:v>
                      </c:pt>
                      <c:pt idx="33">
                        <c:v>1867.4157433055118</c:v>
                      </c:pt>
                      <c:pt idx="34">
                        <c:v>1867.4936273470882</c:v>
                      </c:pt>
                      <c:pt idx="35">
                        <c:v>1868.0922201728388</c:v>
                      </c:pt>
                      <c:pt idx="36">
                        <c:v>1868.3309914135148</c:v>
                      </c:pt>
                      <c:pt idx="37">
                        <c:v>1868.6717073719383</c:v>
                      </c:pt>
                      <c:pt idx="38">
                        <c:v>1868.749591413515</c:v>
                      </c:pt>
                      <c:pt idx="39">
                        <c:v>1868.6640891417048</c:v>
                      </c:pt>
                      <c:pt idx="40">
                        <c:v>1869.3481842392653</c:v>
                      </c:pt>
                      <c:pt idx="41">
                        <c:v>1869.0826891417048</c:v>
                      </c:pt>
                      <c:pt idx="42">
                        <c:v>1869.6155042144158</c:v>
                      </c:pt>
                      <c:pt idx="43">
                        <c:v>1869.9200532081318</c:v>
                      </c:pt>
                      <c:pt idx="44">
                        <c:v>1870.3386532081317</c:v>
                      </c:pt>
                      <c:pt idx="45">
                        <c:v>1870.8714682808422</c:v>
                      </c:pt>
                      <c:pt idx="46">
                        <c:v>1871.0310273470884</c:v>
                      </c:pt>
                      <c:pt idx="47">
                        <c:v>1871.2045660090323</c:v>
                      </c:pt>
                      <c:pt idx="48">
                        <c:v>1871.9163042144157</c:v>
                      </c:pt>
                      <c:pt idx="49">
                        <c:v>1872.2869914135149</c:v>
                      </c:pt>
                      <c:pt idx="50">
                        <c:v>1872.4605300754586</c:v>
                      </c:pt>
                      <c:pt idx="51">
                        <c:v>1872.6200891417047</c:v>
                      </c:pt>
                      <c:pt idx="52">
                        <c:v>1873.1722682808422</c:v>
                      </c:pt>
                      <c:pt idx="53">
                        <c:v>1873.5053660090323</c:v>
                      </c:pt>
                      <c:pt idx="54">
                        <c:v>1873.8760532081317</c:v>
                      </c:pt>
                      <c:pt idx="55">
                        <c:v>1874.7613300754585</c:v>
                      </c:pt>
                      <c:pt idx="56">
                        <c:v>1875.6075042144157</c:v>
                      </c:pt>
                      <c:pt idx="57">
                        <c:v>1876.8634682808422</c:v>
                      </c:pt>
                      <c:pt idx="58">
                        <c:v>1877.1965660090323</c:v>
                      </c:pt>
                      <c:pt idx="59">
                        <c:v>1878.4525300754585</c:v>
                      </c:pt>
                      <c:pt idx="60">
                        <c:v>1890.2898484274863</c:v>
                      </c:pt>
                      <c:pt idx="61">
                        <c:v>1890.7084484274862</c:v>
                      </c:pt>
                      <c:pt idx="62">
                        <c:v>1890.9663252948133</c:v>
                      </c:pt>
                      <c:pt idx="63">
                        <c:v>1891.3849252948132</c:v>
                      </c:pt>
                      <c:pt idx="64">
                        <c:v>1891.545812493913</c:v>
                      </c:pt>
                      <c:pt idx="65">
                        <c:v>1891.964412493913</c:v>
                      </c:pt>
                      <c:pt idx="66">
                        <c:v>1892.2222893612397</c:v>
                      </c:pt>
                      <c:pt idx="67">
                        <c:v>1892.6408893612397</c:v>
                      </c:pt>
                      <c:pt idx="68">
                        <c:v>1894.2458484274862</c:v>
                      </c:pt>
                      <c:pt idx="69">
                        <c:v>1894.9223252948132</c:v>
                      </c:pt>
                      <c:pt idx="70">
                        <c:v>1895.5018124939129</c:v>
                      </c:pt>
                      <c:pt idx="71">
                        <c:v>1895.9744281151927</c:v>
                      </c:pt>
                      <c:pt idx="72">
                        <c:v>1896.1782893612396</c:v>
                      </c:pt>
                      <c:pt idx="73">
                        <c:v>1896.6509049825199</c:v>
                      </c:pt>
                      <c:pt idx="74">
                        <c:v>1897.2303921816194</c:v>
                      </c:pt>
                      <c:pt idx="75">
                        <c:v>1897.5634899098097</c:v>
                      </c:pt>
                      <c:pt idx="76">
                        <c:v>1897.9068690489469</c:v>
                      </c:pt>
                      <c:pt idx="77">
                        <c:v>1898.2752281151927</c:v>
                      </c:pt>
                      <c:pt idx="78">
                        <c:v>1898.2399667771365</c:v>
                      </c:pt>
                      <c:pt idx="79">
                        <c:v>1898.8194539762362</c:v>
                      </c:pt>
                      <c:pt idx="80">
                        <c:v>1898.9517049825199</c:v>
                      </c:pt>
                      <c:pt idx="81">
                        <c:v>1899.5311921816194</c:v>
                      </c:pt>
                      <c:pt idx="82">
                        <c:v>1899.4959308435634</c:v>
                      </c:pt>
                      <c:pt idx="83">
                        <c:v>1899.8642899098099</c:v>
                      </c:pt>
                      <c:pt idx="84">
                        <c:v>1900.2076690489469</c:v>
                      </c:pt>
                      <c:pt idx="85">
                        <c:v>1900.5407667771365</c:v>
                      </c:pt>
                      <c:pt idx="86">
                        <c:v>1901.1202539762362</c:v>
                      </c:pt>
                      <c:pt idx="87">
                        <c:v>1901.9664281151927</c:v>
                      </c:pt>
                      <c:pt idx="88">
                        <c:v>1901.7967308435634</c:v>
                      </c:pt>
                      <c:pt idx="89">
                        <c:v>1902.6429049825199</c:v>
                      </c:pt>
                      <c:pt idx="90">
                        <c:v>1903.2223921816194</c:v>
                      </c:pt>
                      <c:pt idx="91">
                        <c:v>1903.5554899098099</c:v>
                      </c:pt>
                      <c:pt idx="92">
                        <c:v>1903.8988690489468</c:v>
                      </c:pt>
                      <c:pt idx="93">
                        <c:v>1904.2319667771367</c:v>
                      </c:pt>
                      <c:pt idx="94">
                        <c:v>1904.8114539762362</c:v>
                      </c:pt>
                      <c:pt idx="95">
                        <c:v>1905.4879308435634</c:v>
                      </c:pt>
                      <c:pt idx="96">
                        <c:v>1919.1892491955914</c:v>
                      </c:pt>
                      <c:pt idx="97">
                        <c:v>1919.8657260629177</c:v>
                      </c:pt>
                      <c:pt idx="98">
                        <c:v>1920.4452132620177</c:v>
                      </c:pt>
                      <c:pt idx="99">
                        <c:v>1921.1216901293442</c:v>
                      </c:pt>
                      <c:pt idx="100">
                        <c:v>1921.4900491955914</c:v>
                      </c:pt>
                      <c:pt idx="101">
                        <c:v>1922.1665260629177</c:v>
                      </c:pt>
                      <c:pt idx="102">
                        <c:v>1922.7460132620176</c:v>
                      </c:pt>
                      <c:pt idx="103">
                        <c:v>1923.4224901293442</c:v>
                      </c:pt>
                      <c:pt idx="104">
                        <c:v>1925.1812491955914</c:v>
                      </c:pt>
                      <c:pt idx="105">
                        <c:v>1925.8577260629177</c:v>
                      </c:pt>
                      <c:pt idx="106">
                        <c:v>1926.4372132620176</c:v>
                      </c:pt>
                      <c:pt idx="107">
                        <c:v>1927.1136901293441</c:v>
                      </c:pt>
                      <c:pt idx="108">
                        <c:v>1932.9681301495375</c:v>
                      </c:pt>
                      <c:pt idx="109">
                        <c:v>1933.4049301495377</c:v>
                      </c:pt>
                      <c:pt idx="110">
                        <c:v>1933.6446070168647</c:v>
                      </c:pt>
                      <c:pt idx="111">
                        <c:v>1934.0814070168649</c:v>
                      </c:pt>
                      <c:pt idx="112">
                        <c:v>1934.2240942159642</c:v>
                      </c:pt>
                      <c:pt idx="113">
                        <c:v>1934.6608942159644</c:v>
                      </c:pt>
                      <c:pt idx="114">
                        <c:v>1934.5571919441545</c:v>
                      </c:pt>
                      <c:pt idx="115">
                        <c:v>1934.9005710832919</c:v>
                      </c:pt>
                      <c:pt idx="116">
                        <c:v>1934.9939919441545</c:v>
                      </c:pt>
                      <c:pt idx="117">
                        <c:v>1935.3373710832918</c:v>
                      </c:pt>
                      <c:pt idx="118">
                        <c:v>1935.2336688114813</c:v>
                      </c:pt>
                      <c:pt idx="119">
                        <c:v>1935.6704688114812</c:v>
                      </c:pt>
                      <c:pt idx="120">
                        <c:v>1935.8131560105812</c:v>
                      </c:pt>
                      <c:pt idx="121">
                        <c:v>1936.2499560105812</c:v>
                      </c:pt>
                      <c:pt idx="122">
                        <c:v>1936.4896328779082</c:v>
                      </c:pt>
                      <c:pt idx="123">
                        <c:v>1937.0961301495377</c:v>
                      </c:pt>
                      <c:pt idx="124">
                        <c:v>1936.9264328779082</c:v>
                      </c:pt>
                      <c:pt idx="125">
                        <c:v>1937.7726070168649</c:v>
                      </c:pt>
                      <c:pt idx="126">
                        <c:v>1938.3520942159644</c:v>
                      </c:pt>
                      <c:pt idx="127">
                        <c:v>1938.6851919441544</c:v>
                      </c:pt>
                      <c:pt idx="128">
                        <c:v>1939.0285710832918</c:v>
                      </c:pt>
                      <c:pt idx="129">
                        <c:v>1939.3616688114812</c:v>
                      </c:pt>
                      <c:pt idx="130">
                        <c:v>1939.9411560105812</c:v>
                      </c:pt>
                      <c:pt idx="131">
                        <c:v>1940.6176328779081</c:v>
                      </c:pt>
                      <c:pt idx="132">
                        <c:v>1956.182951229936</c:v>
                      </c:pt>
                      <c:pt idx="133">
                        <c:v>1956.6197512299359</c:v>
                      </c:pt>
                      <c:pt idx="134">
                        <c:v>1956.8594280972627</c:v>
                      </c:pt>
                      <c:pt idx="135">
                        <c:v>1957.2962280972627</c:v>
                      </c:pt>
                      <c:pt idx="136">
                        <c:v>1957.4389152963627</c:v>
                      </c:pt>
                      <c:pt idx="137">
                        <c:v>1957.8757152963626</c:v>
                      </c:pt>
                      <c:pt idx="138">
                        <c:v>1958.1153921636894</c:v>
                      </c:pt>
                      <c:pt idx="139">
                        <c:v>1958.5521921636894</c:v>
                      </c:pt>
                      <c:pt idx="140">
                        <c:v>1960.3109512299359</c:v>
                      </c:pt>
                      <c:pt idx="141">
                        <c:v>1960.9874280972626</c:v>
                      </c:pt>
                      <c:pt idx="142">
                        <c:v>1961.5669152963626</c:v>
                      </c:pt>
                      <c:pt idx="143">
                        <c:v>1962.2433921636894</c:v>
                      </c:pt>
                      <c:pt idx="144">
                        <c:v>2002.2899285548731</c:v>
                      </c:pt>
                      <c:pt idx="145">
                        <c:v>2002.9664054222003</c:v>
                      </c:pt>
                      <c:pt idx="146">
                        <c:v>2003.5458926212996</c:v>
                      </c:pt>
                      <c:pt idx="147">
                        <c:v>2003.8789903494894</c:v>
                      </c:pt>
                      <c:pt idx="148">
                        <c:v>2004.2223694886268</c:v>
                      </c:pt>
                      <c:pt idx="149">
                        <c:v>2004.645328554873</c:v>
                      </c:pt>
                      <c:pt idx="150">
                        <c:v>2004.5554672168171</c:v>
                      </c:pt>
                      <c:pt idx="151">
                        <c:v>2005.1349544159161</c:v>
                      </c:pt>
                      <c:pt idx="152">
                        <c:v>2005.3218054222002</c:v>
                      </c:pt>
                      <c:pt idx="153">
                        <c:v>2005.9012926212995</c:v>
                      </c:pt>
                      <c:pt idx="154">
                        <c:v>2005.8114312832436</c:v>
                      </c:pt>
                      <c:pt idx="155">
                        <c:v>2006.2343903494896</c:v>
                      </c:pt>
                      <c:pt idx="156">
                        <c:v>2006.5777694886267</c:v>
                      </c:pt>
                      <c:pt idx="157">
                        <c:v>2006.9108672168172</c:v>
                      </c:pt>
                      <c:pt idx="158">
                        <c:v>2007.4903544159163</c:v>
                      </c:pt>
                      <c:pt idx="159">
                        <c:v>2008.1668312832437</c:v>
                      </c:pt>
                      <c:pt idx="160">
                        <c:v>2008.7979285548729</c:v>
                      </c:pt>
                      <c:pt idx="161">
                        <c:v>2009.4744054222001</c:v>
                      </c:pt>
                      <c:pt idx="162">
                        <c:v>2010.0538926212996</c:v>
                      </c:pt>
                      <c:pt idx="163">
                        <c:v>2010.3869903494895</c:v>
                      </c:pt>
                      <c:pt idx="164">
                        <c:v>2010.7303694886268</c:v>
                      </c:pt>
                      <c:pt idx="165">
                        <c:v>2009.9374614246869</c:v>
                      </c:pt>
                      <c:pt idx="166">
                        <c:v>2011.0634672168171</c:v>
                      </c:pt>
                      <c:pt idx="167">
                        <c:v>2010.6139382920146</c:v>
                      </c:pt>
                      <c:pt idx="168">
                        <c:v>2011.6429544159162</c:v>
                      </c:pt>
                      <c:pt idx="169">
                        <c:v>2011.1934254911137</c:v>
                      </c:pt>
                      <c:pt idx="170">
                        <c:v>2012.3194312832436</c:v>
                      </c:pt>
                      <c:pt idx="171">
                        <c:v>2011.5265232193042</c:v>
                      </c:pt>
                      <c:pt idx="172">
                        <c:v>2011.8699023584409</c:v>
                      </c:pt>
                      <c:pt idx="173">
                        <c:v>2012.2746614246869</c:v>
                      </c:pt>
                      <c:pt idx="174">
                        <c:v>2012.2030000866314</c:v>
                      </c:pt>
                      <c:pt idx="175">
                        <c:v>2012.7824872857309</c:v>
                      </c:pt>
                      <c:pt idx="176">
                        <c:v>2012.9511382920145</c:v>
                      </c:pt>
                      <c:pt idx="177">
                        <c:v>2013.5306254911136</c:v>
                      </c:pt>
                      <c:pt idx="178">
                        <c:v>2013.4589641530577</c:v>
                      </c:pt>
                      <c:pt idx="179">
                        <c:v>2013.8637232193041</c:v>
                      </c:pt>
                      <c:pt idx="180">
                        <c:v>2014.2071023584408</c:v>
                      </c:pt>
                      <c:pt idx="181">
                        <c:v>2014.5402000866313</c:v>
                      </c:pt>
                      <c:pt idx="182">
                        <c:v>2015.1196872857308</c:v>
                      </c:pt>
                      <c:pt idx="183">
                        <c:v>2015.7961641530576</c:v>
                      </c:pt>
                      <c:pt idx="184">
                        <c:v>2016.273461424687</c:v>
                      </c:pt>
                      <c:pt idx="185">
                        <c:v>2016.9499382920146</c:v>
                      </c:pt>
                      <c:pt idx="186">
                        <c:v>2017.5294254911137</c:v>
                      </c:pt>
                      <c:pt idx="187">
                        <c:v>2017.8625232193042</c:v>
                      </c:pt>
                      <c:pt idx="188">
                        <c:v>2018.2059023584409</c:v>
                      </c:pt>
                      <c:pt idx="189">
                        <c:v>2018.5390000866314</c:v>
                      </c:pt>
                      <c:pt idx="190">
                        <c:v>2019.1184872857309</c:v>
                      </c:pt>
                      <c:pt idx="191">
                        <c:v>2019.7949641530577</c:v>
                      </c:pt>
                      <c:pt idx="192">
                        <c:v>2023.6407496352708</c:v>
                      </c:pt>
                      <c:pt idx="193">
                        <c:v>2024.1139496352707</c:v>
                      </c:pt>
                      <c:pt idx="194">
                        <c:v>2024.317226502598</c:v>
                      </c:pt>
                      <c:pt idx="195">
                        <c:v>2024.8967137016978</c:v>
                      </c:pt>
                      <c:pt idx="196">
                        <c:v>2025.3699137016979</c:v>
                      </c:pt>
                      <c:pt idx="197">
                        <c:v>2027.4371905690243</c:v>
                      </c:pt>
                      <c:pt idx="198">
                        <c:v>2028.1127496352708</c:v>
                      </c:pt>
                      <c:pt idx="199">
                        <c:v>2028.536626502598</c:v>
                      </c:pt>
                      <c:pt idx="200">
                        <c:v>2029.3687137016977</c:v>
                      </c:pt>
                      <c:pt idx="201">
                        <c:v>2029.1200336768477</c:v>
                      </c:pt>
                      <c:pt idx="202">
                        <c:v>2029.7925905690242</c:v>
                      </c:pt>
                      <c:pt idx="203">
                        <c:v>2029.7965105441742</c:v>
                      </c:pt>
                      <c:pt idx="204">
                        <c:v>2030.375997743274</c:v>
                      </c:pt>
                      <c:pt idx="205">
                        <c:v>2030.7090954714643</c:v>
                      </c:pt>
                      <c:pt idx="206">
                        <c:v>2031.0524746106007</c:v>
                      </c:pt>
                      <c:pt idx="207">
                        <c:v>2031.4754336768476</c:v>
                      </c:pt>
                      <c:pt idx="208">
                        <c:v>2031.3855723387915</c:v>
                      </c:pt>
                      <c:pt idx="209">
                        <c:v>2031.965059537891</c:v>
                      </c:pt>
                      <c:pt idx="210">
                        <c:v>2032.1519105441741</c:v>
                      </c:pt>
                      <c:pt idx="211">
                        <c:v>2032.6892265025981</c:v>
                      </c:pt>
                      <c:pt idx="212">
                        <c:v>2032.7313977432739</c:v>
                      </c:pt>
                      <c:pt idx="213">
                        <c:v>2032.6415364052182</c:v>
                      </c:pt>
                      <c:pt idx="214">
                        <c:v>2033.0644954714642</c:v>
                      </c:pt>
                      <c:pt idx="215">
                        <c:v>2033.4078746106006</c:v>
                      </c:pt>
                      <c:pt idx="216">
                        <c:v>2033.9451905690244</c:v>
                      </c:pt>
                      <c:pt idx="217">
                        <c:v>2033.1522825050854</c:v>
                      </c:pt>
                      <c:pt idx="218">
                        <c:v>2033.7409723387914</c:v>
                      </c:pt>
                      <c:pt idx="219">
                        <c:v>2033.8287593724119</c:v>
                      </c:pt>
                      <c:pt idx="220">
                        <c:v>2034.3204595378909</c:v>
                      </c:pt>
                      <c:pt idx="221">
                        <c:v>2034.4082465715119</c:v>
                      </c:pt>
                      <c:pt idx="222">
                        <c:v>2034.9969364052181</c:v>
                      </c:pt>
                      <c:pt idx="223">
                        <c:v>2035.6280336768477</c:v>
                      </c:pt>
                      <c:pt idx="224">
                        <c:v>2035.0847234388386</c:v>
                      </c:pt>
                      <c:pt idx="225">
                        <c:v>2035.4894825050856</c:v>
                      </c:pt>
                      <c:pt idx="226">
                        <c:v>2036.3045105441743</c:v>
                      </c:pt>
                      <c:pt idx="227">
                        <c:v>2036.1659593724119</c:v>
                      </c:pt>
                      <c:pt idx="228">
                        <c:v>2036.883997743274</c:v>
                      </c:pt>
                      <c:pt idx="229">
                        <c:v>2036.745446571512</c:v>
                      </c:pt>
                      <c:pt idx="230">
                        <c:v>2037.2170954714641</c:v>
                      </c:pt>
                      <c:pt idx="231">
                        <c:v>2037.5604746106007</c:v>
                      </c:pt>
                      <c:pt idx="232">
                        <c:v>2037.4219234388388</c:v>
                      </c:pt>
                      <c:pt idx="233">
                        <c:v>2037.8935723387913</c:v>
                      </c:pt>
                      <c:pt idx="234">
                        <c:v>2038.473059537891</c:v>
                      </c:pt>
                      <c:pt idx="235">
                        <c:v>2039.1495364052182</c:v>
                      </c:pt>
                      <c:pt idx="236">
                        <c:v>2039.4882825050854</c:v>
                      </c:pt>
                      <c:pt idx="237">
                        <c:v>2040.1647593724119</c:v>
                      </c:pt>
                      <c:pt idx="238">
                        <c:v>2040.7442465715119</c:v>
                      </c:pt>
                      <c:pt idx="239">
                        <c:v>2041.4207234388386</c:v>
                      </c:pt>
                      <c:pt idx="240">
                        <c:v>2052.3348547572455</c:v>
                      </c:pt>
                      <c:pt idx="241">
                        <c:v>2053.0113316245724</c:v>
                      </c:pt>
                      <c:pt idx="242">
                        <c:v>2053.5908188236722</c:v>
                      </c:pt>
                      <c:pt idx="243">
                        <c:v>2054.2672956909992</c:v>
                      </c:pt>
                      <c:pt idx="244">
                        <c:v>2054.6902547572454</c:v>
                      </c:pt>
                      <c:pt idx="245">
                        <c:v>2055.3667316245724</c:v>
                      </c:pt>
                      <c:pt idx="246">
                        <c:v>2055.9462188236721</c:v>
                      </c:pt>
                      <c:pt idx="247">
                        <c:v>2056.6226956909991</c:v>
                      </c:pt>
                      <c:pt idx="248">
                        <c:v>2058.0194344449519</c:v>
                      </c:pt>
                      <c:pt idx="249">
                        <c:v>2058.5108344449518</c:v>
                      </c:pt>
                      <c:pt idx="250">
                        <c:v>2058.8428547572457</c:v>
                      </c:pt>
                      <c:pt idx="251">
                        <c:v>2058.6959113122793</c:v>
                      </c:pt>
                      <c:pt idx="252">
                        <c:v>2059.1873113122797</c:v>
                      </c:pt>
                      <c:pt idx="253">
                        <c:v>2059.5193316245727</c:v>
                      </c:pt>
                      <c:pt idx="254">
                        <c:v>2059.2753985113786</c:v>
                      </c:pt>
                      <c:pt idx="255">
                        <c:v>2059.6084962395694</c:v>
                      </c:pt>
                      <c:pt idx="256">
                        <c:v>2059.766798511379</c:v>
                      </c:pt>
                      <c:pt idx="257">
                        <c:v>2060.0988188236724</c:v>
                      </c:pt>
                      <c:pt idx="258">
                        <c:v>2059.9518753787056</c:v>
                      </c:pt>
                      <c:pt idx="259">
                        <c:v>2060.0998962395693</c:v>
                      </c:pt>
                      <c:pt idx="260">
                        <c:v>2060.2849731068964</c:v>
                      </c:pt>
                      <c:pt idx="261">
                        <c:v>2060.4432753787055</c:v>
                      </c:pt>
                      <c:pt idx="262">
                        <c:v>2060.775295690999</c:v>
                      </c:pt>
                      <c:pt idx="263">
                        <c:v>2060.7763731068962</c:v>
                      </c:pt>
                      <c:pt idx="264">
                        <c:v>2060.8644603059956</c:v>
                      </c:pt>
                      <c:pt idx="265">
                        <c:v>2061.3558603059955</c:v>
                      </c:pt>
                      <c:pt idx="266">
                        <c:v>2061.5409371733231</c:v>
                      </c:pt>
                      <c:pt idx="267">
                        <c:v>2062.032337173323</c:v>
                      </c:pt>
                      <c:pt idx="268">
                        <c:v>2062.6634344449521</c:v>
                      </c:pt>
                      <c:pt idx="269">
                        <c:v>2063.3399113122796</c:v>
                      </c:pt>
                      <c:pt idx="270">
                        <c:v>2063.9193985113789</c:v>
                      </c:pt>
                      <c:pt idx="271">
                        <c:v>2064.2524962395692</c:v>
                      </c:pt>
                      <c:pt idx="272">
                        <c:v>2064.5958753787054</c:v>
                      </c:pt>
                      <c:pt idx="273">
                        <c:v>2064.9289731068961</c:v>
                      </c:pt>
                      <c:pt idx="274">
                        <c:v>2065.5084603059954</c:v>
                      </c:pt>
                      <c:pt idx="275">
                        <c:v>2066.1849371733233</c:v>
                      </c:pt>
                      <c:pt idx="276">
                        <c:v>2081.2342555253499</c:v>
                      </c:pt>
                      <c:pt idx="277">
                        <c:v>2081.7256555253502</c:v>
                      </c:pt>
                      <c:pt idx="278">
                        <c:v>2081.9107323926778</c:v>
                      </c:pt>
                      <c:pt idx="279">
                        <c:v>2082.4021323926777</c:v>
                      </c:pt>
                      <c:pt idx="280">
                        <c:v>2082.4902195917766</c:v>
                      </c:pt>
                      <c:pt idx="281">
                        <c:v>2082.9816195917765</c:v>
                      </c:pt>
                      <c:pt idx="282">
                        <c:v>2083.1666964591041</c:v>
                      </c:pt>
                      <c:pt idx="283">
                        <c:v>2083.6580964591039</c:v>
                      </c:pt>
                      <c:pt idx="284">
                        <c:v>2085.8782555253501</c:v>
                      </c:pt>
                      <c:pt idx="285">
                        <c:v>2086.5547323926776</c:v>
                      </c:pt>
                      <c:pt idx="286">
                        <c:v>2087.1342195917764</c:v>
                      </c:pt>
                      <c:pt idx="287">
                        <c:v>2087.8106964591038</c:v>
                      </c:pt>
                      <c:pt idx="288">
                        <c:v>2095.0131364792969</c:v>
                      </c:pt>
                      <c:pt idx="289">
                        <c:v>2095.6896133466239</c:v>
                      </c:pt>
                      <c:pt idx="290">
                        <c:v>2096.2691005457232</c:v>
                      </c:pt>
                      <c:pt idx="291">
                        <c:v>2096.6021982739139</c:v>
                      </c:pt>
                      <c:pt idx="292">
                        <c:v>2096.9455774130515</c:v>
                      </c:pt>
                      <c:pt idx="293">
                        <c:v>2097.3867364792968</c:v>
                      </c:pt>
                      <c:pt idx="294">
                        <c:v>2097.2786751412409</c:v>
                      </c:pt>
                      <c:pt idx="295">
                        <c:v>2097.8581623403397</c:v>
                      </c:pt>
                      <c:pt idx="296">
                        <c:v>2098.0632133466238</c:v>
                      </c:pt>
                      <c:pt idx="297">
                        <c:v>2098.6427005457231</c:v>
                      </c:pt>
                      <c:pt idx="298">
                        <c:v>2098.5346392076672</c:v>
                      </c:pt>
                      <c:pt idx="299">
                        <c:v>2098.9757982739138</c:v>
                      </c:pt>
                      <c:pt idx="300">
                        <c:v>2099.3191774130514</c:v>
                      </c:pt>
                      <c:pt idx="301">
                        <c:v>2099.6522751412408</c:v>
                      </c:pt>
                      <c:pt idx="302">
                        <c:v>2100.2317623403401</c:v>
                      </c:pt>
                      <c:pt idx="303">
                        <c:v>2100.9082392076675</c:v>
                      </c:pt>
                      <c:pt idx="304">
                        <c:v>2101.6931364792968</c:v>
                      </c:pt>
                      <c:pt idx="305">
                        <c:v>2102.3696133466237</c:v>
                      </c:pt>
                      <c:pt idx="306">
                        <c:v>2102.949100545723</c:v>
                      </c:pt>
                      <c:pt idx="307">
                        <c:v>2103.2821982739138</c:v>
                      </c:pt>
                      <c:pt idx="308">
                        <c:v>2103.6255774130514</c:v>
                      </c:pt>
                      <c:pt idx="309">
                        <c:v>2103.9586751412407</c:v>
                      </c:pt>
                      <c:pt idx="310">
                        <c:v>2104.53816234034</c:v>
                      </c:pt>
                      <c:pt idx="311">
                        <c:v>2105.2146392076675</c:v>
                      </c:pt>
                      <c:pt idx="312">
                        <c:v>2118.2279575596954</c:v>
                      </c:pt>
                      <c:pt idx="313">
                        <c:v>2118.9044344270228</c:v>
                      </c:pt>
                      <c:pt idx="314">
                        <c:v>2119.4839216261216</c:v>
                      </c:pt>
                      <c:pt idx="315">
                        <c:v>2119.3228928150111</c:v>
                      </c:pt>
                      <c:pt idx="316">
                        <c:v>2120.1603984934486</c:v>
                      </c:pt>
                      <c:pt idx="317">
                        <c:v>2120.6015575596953</c:v>
                      </c:pt>
                      <c:pt idx="318">
                        <c:v>2121.2780344270227</c:v>
                      </c:pt>
                      <c:pt idx="319">
                        <c:v>2120.9119546096276</c:v>
                      </c:pt>
                      <c:pt idx="320">
                        <c:v>2121.8575216261215</c:v>
                      </c:pt>
                      <c:pt idx="321">
                        <c:v>2121.3851546096275</c:v>
                      </c:pt>
                      <c:pt idx="322">
                        <c:v>2121.8633696823381</c:v>
                      </c:pt>
                      <c:pt idx="323">
                        <c:v>2122.5339984934485</c:v>
                      </c:pt>
                      <c:pt idx="324">
                        <c:v>2122.4428568814369</c:v>
                      </c:pt>
                      <c:pt idx="325">
                        <c:v>2123.1193337487643</c:v>
                      </c:pt>
                      <c:pt idx="326">
                        <c:v>2123.5422928150115</c:v>
                      </c:pt>
                      <c:pt idx="327">
                        <c:v>2123.4524314769551</c:v>
                      </c:pt>
                      <c:pt idx="328">
                        <c:v>2124.0319186760539</c:v>
                      </c:pt>
                      <c:pt idx="329">
                        <c:v>2124.2187696823385</c:v>
                      </c:pt>
                      <c:pt idx="330">
                        <c:v>2124.9079575596957</c:v>
                      </c:pt>
                      <c:pt idx="331">
                        <c:v>2124.7982568814373</c:v>
                      </c:pt>
                      <c:pt idx="332">
                        <c:v>2124.7083955433814</c:v>
                      </c:pt>
                      <c:pt idx="333">
                        <c:v>2125.5844344270226</c:v>
                      </c:pt>
                      <c:pt idx="334">
                        <c:v>2125.3839546096278</c:v>
                      </c:pt>
                      <c:pt idx="335">
                        <c:v>2125.4747337487647</c:v>
                      </c:pt>
                      <c:pt idx="336">
                        <c:v>2126.1639216261215</c:v>
                      </c:pt>
                      <c:pt idx="337">
                        <c:v>2125.807831476955</c:v>
                      </c:pt>
                      <c:pt idx="338">
                        <c:v>2126.8403984934484</c:v>
                      </c:pt>
                      <c:pt idx="339">
                        <c:v>2126.3873186760538</c:v>
                      </c:pt>
                      <c:pt idx="340">
                        <c:v>2127.0637955433813</c:v>
                      </c:pt>
                      <c:pt idx="341">
                        <c:v>2127.6948928150114</c:v>
                      </c:pt>
                      <c:pt idx="342">
                        <c:v>2128.3713696823384</c:v>
                      </c:pt>
                      <c:pt idx="343">
                        <c:v>2128.9508568814372</c:v>
                      </c:pt>
                      <c:pt idx="344">
                        <c:v>2129.6273337487646</c:v>
                      </c:pt>
                      <c:pt idx="345">
                        <c:v>2129.9604314769549</c:v>
                      </c:pt>
                      <c:pt idx="346">
                        <c:v>2130.5399186760542</c:v>
                      </c:pt>
                      <c:pt idx="347">
                        <c:v>2131.2163955433812</c:v>
                      </c:pt>
                      <c:pt idx="348">
                        <c:v>2142.5377138954086</c:v>
                      </c:pt>
                      <c:pt idx="349">
                        <c:v>2143.0109138954085</c:v>
                      </c:pt>
                      <c:pt idx="350">
                        <c:v>2143.2141907627361</c:v>
                      </c:pt>
                      <c:pt idx="351">
                        <c:v>2143.687390762736</c:v>
                      </c:pt>
                      <c:pt idx="352">
                        <c:v>2143.7936779618358</c:v>
                      </c:pt>
                      <c:pt idx="353">
                        <c:v>2144.2668779618357</c:v>
                      </c:pt>
                      <c:pt idx="354">
                        <c:v>2144.4701548291628</c:v>
                      </c:pt>
                      <c:pt idx="355">
                        <c:v>2144.9433548291627</c:v>
                      </c:pt>
                      <c:pt idx="356">
                        <c:v>2147.0097138954088</c:v>
                      </c:pt>
                      <c:pt idx="357">
                        <c:v>2147.6861907627363</c:v>
                      </c:pt>
                      <c:pt idx="358">
                        <c:v>2148.265677961836</c:v>
                      </c:pt>
                      <c:pt idx="359">
                        <c:v>2148.0169979369848</c:v>
                      </c:pt>
                      <c:pt idx="360">
                        <c:v>2148.9421548291625</c:v>
                      </c:pt>
                      <c:pt idx="361">
                        <c:v>2148.6934748043127</c:v>
                      </c:pt>
                      <c:pt idx="362">
                        <c:v>2149.2729620034111</c:v>
                      </c:pt>
                      <c:pt idx="363">
                        <c:v>2149.6060597316027</c:v>
                      </c:pt>
                      <c:pt idx="364">
                        <c:v>2149.949438870739</c:v>
                      </c:pt>
                      <c:pt idx="365">
                        <c:v>2150.3723979369852</c:v>
                      </c:pt>
                      <c:pt idx="366">
                        <c:v>2150.2825365989293</c:v>
                      </c:pt>
                      <c:pt idx="367">
                        <c:v>2150.8620237980281</c:v>
                      </c:pt>
                      <c:pt idx="368">
                        <c:v>2151.0488748043126</c:v>
                      </c:pt>
                      <c:pt idx="369">
                        <c:v>2151.6283620034114</c:v>
                      </c:pt>
                      <c:pt idx="370">
                        <c:v>2151.538500665356</c:v>
                      </c:pt>
                      <c:pt idx="371">
                        <c:v>2151.9614597316026</c:v>
                      </c:pt>
                      <c:pt idx="372">
                        <c:v>2152.3048388707389</c:v>
                      </c:pt>
                      <c:pt idx="373">
                        <c:v>2152.6379365989296</c:v>
                      </c:pt>
                      <c:pt idx="374">
                        <c:v>2153.217423798028</c:v>
                      </c:pt>
                      <c:pt idx="375">
                        <c:v>2153.8939006653563</c:v>
                      </c:pt>
                      <c:pt idx="376">
                        <c:v>2154.5249979369851</c:v>
                      </c:pt>
                      <c:pt idx="377">
                        <c:v>2155.2014748043125</c:v>
                      </c:pt>
                      <c:pt idx="378">
                        <c:v>2155.7809620034113</c:v>
                      </c:pt>
                      <c:pt idx="379">
                        <c:v>2156.1140597316025</c:v>
                      </c:pt>
                      <c:pt idx="380">
                        <c:v>2156.4574388707388</c:v>
                      </c:pt>
                      <c:pt idx="381">
                        <c:v>2156.7905365989295</c:v>
                      </c:pt>
                      <c:pt idx="382">
                        <c:v>2157.3700237980279</c:v>
                      </c:pt>
                      <c:pt idx="383">
                        <c:v>2158.0465006653562</c:v>
                      </c:pt>
                      <c:pt idx="384">
                        <c:v>2171.2318190173837</c:v>
                      </c:pt>
                      <c:pt idx="385">
                        <c:v>2171.982467754447</c:v>
                      </c:pt>
                      <c:pt idx="386">
                        <c:v>2172.5102677544469</c:v>
                      </c:pt>
                      <c:pt idx="387">
                        <c:v>2171.9082958847102</c:v>
                      </c:pt>
                      <c:pt idx="388">
                        <c:v>2172.6589446217736</c:v>
                      </c:pt>
                      <c:pt idx="389">
                        <c:v>2172.48778308381</c:v>
                      </c:pt>
                      <c:pt idx="390">
                        <c:v>2173.1867446217739</c:v>
                      </c:pt>
                      <c:pt idx="391">
                        <c:v>2173.2384318208733</c:v>
                      </c:pt>
                      <c:pt idx="392">
                        <c:v>2173.5715295490627</c:v>
                      </c:pt>
                      <c:pt idx="393">
                        <c:v>2173.7662318208731</c:v>
                      </c:pt>
                      <c:pt idx="394">
                        <c:v>2173.164259951137</c:v>
                      </c:pt>
                      <c:pt idx="395">
                        <c:v>2173.9149086881998</c:v>
                      </c:pt>
                      <c:pt idx="396">
                        <c:v>2174.0993295490625</c:v>
                      </c:pt>
                      <c:pt idx="397">
                        <c:v>2173.5872190173836</c:v>
                      </c:pt>
                      <c:pt idx="398">
                        <c:v>2174.248006416391</c:v>
                      </c:pt>
                      <c:pt idx="399">
                        <c:v>2174.4427086882001</c:v>
                      </c:pt>
                      <c:pt idx="400">
                        <c:v>2174.7758064163909</c:v>
                      </c:pt>
                      <c:pt idx="401">
                        <c:v>2174.8274936154899</c:v>
                      </c:pt>
                      <c:pt idx="402">
                        <c:v>2174.2636958847102</c:v>
                      </c:pt>
                      <c:pt idx="403">
                        <c:v>2175.3552936154902</c:v>
                      </c:pt>
                      <c:pt idx="404">
                        <c:v>2174.8431830838099</c:v>
                      </c:pt>
                      <c:pt idx="405">
                        <c:v>2175.5039704828173</c:v>
                      </c:pt>
                      <c:pt idx="406">
                        <c:v>2176.0317704828171</c:v>
                      </c:pt>
                      <c:pt idx="407">
                        <c:v>2175.5196599511369</c:v>
                      </c:pt>
                      <c:pt idx="408">
                        <c:v>2176.9704677544469</c:v>
                      </c:pt>
                      <c:pt idx="409">
                        <c:v>2177.6469446217739</c:v>
                      </c:pt>
                      <c:pt idx="410">
                        <c:v>2176.9163987050902</c:v>
                      </c:pt>
                      <c:pt idx="411">
                        <c:v>2178.2264318208731</c:v>
                      </c:pt>
                      <c:pt idx="412">
                        <c:v>2177.40779870509</c:v>
                      </c:pt>
                      <c:pt idx="413">
                        <c:v>2177.7398190173835</c:v>
                      </c:pt>
                      <c:pt idx="414">
                        <c:v>2177.5928755724171</c:v>
                      </c:pt>
                      <c:pt idx="415">
                        <c:v>2178.5595295490625</c:v>
                      </c:pt>
                      <c:pt idx="416">
                        <c:v>2178.9029086882001</c:v>
                      </c:pt>
                      <c:pt idx="417">
                        <c:v>2178.0842755724175</c:v>
                      </c:pt>
                      <c:pt idx="418">
                        <c:v>2178.4162958847105</c:v>
                      </c:pt>
                      <c:pt idx="419">
                        <c:v>2178.1723627715164</c:v>
                      </c:pt>
                      <c:pt idx="420">
                        <c:v>2179.2360064163909</c:v>
                      </c:pt>
                      <c:pt idx="421">
                        <c:v>2178.5054604997067</c:v>
                      </c:pt>
                      <c:pt idx="422">
                        <c:v>2178.6637627715163</c:v>
                      </c:pt>
                      <c:pt idx="423">
                        <c:v>2178.9957830838098</c:v>
                      </c:pt>
                      <c:pt idx="424">
                        <c:v>2178.8488396388434</c:v>
                      </c:pt>
                      <c:pt idx="425">
                        <c:v>2179.8154936154901</c:v>
                      </c:pt>
                      <c:pt idx="426">
                        <c:v>2178.9968604997066</c:v>
                      </c:pt>
                      <c:pt idx="427">
                        <c:v>2179.1819373670342</c:v>
                      </c:pt>
                      <c:pt idx="428">
                        <c:v>2179.3402396388437</c:v>
                      </c:pt>
                      <c:pt idx="429">
                        <c:v>2179.6722599511372</c:v>
                      </c:pt>
                      <c:pt idx="430">
                        <c:v>2180.4919704828171</c:v>
                      </c:pt>
                      <c:pt idx="431">
                        <c:v>2179.673337367034</c:v>
                      </c:pt>
                      <c:pt idx="432">
                        <c:v>2179.7614245661334</c:v>
                      </c:pt>
                      <c:pt idx="433">
                        <c:v>2180.2528245661333</c:v>
                      </c:pt>
                      <c:pt idx="434">
                        <c:v>2180.4379014334604</c:v>
                      </c:pt>
                      <c:pt idx="435">
                        <c:v>2180.9293014334603</c:v>
                      </c:pt>
                      <c:pt idx="436">
                        <c:v>2181.5603987050899</c:v>
                      </c:pt>
                      <c:pt idx="437">
                        <c:v>2182.2368755724174</c:v>
                      </c:pt>
                      <c:pt idx="438">
                        <c:v>2182.8163627715162</c:v>
                      </c:pt>
                      <c:pt idx="439">
                        <c:v>2183.1494604997069</c:v>
                      </c:pt>
                      <c:pt idx="440">
                        <c:v>2183.4928396388436</c:v>
                      </c:pt>
                      <c:pt idx="441">
                        <c:v>2183.8259373670339</c:v>
                      </c:pt>
                      <c:pt idx="442">
                        <c:v>2184.4054245661337</c:v>
                      </c:pt>
                      <c:pt idx="443">
                        <c:v>2185.0819014334602</c:v>
                      </c:pt>
                      <c:pt idx="444">
                        <c:v>2195.1972888348446</c:v>
                      </c:pt>
                      <c:pt idx="445">
                        <c:v>2195.7250888348444</c:v>
                      </c:pt>
                      <c:pt idx="446">
                        <c:v>2195.8737657021711</c:v>
                      </c:pt>
                      <c:pt idx="447">
                        <c:v>2196.4015657021714</c:v>
                      </c:pt>
                      <c:pt idx="448">
                        <c:v>2196.4532529012708</c:v>
                      </c:pt>
                      <c:pt idx="449">
                        <c:v>2196.9810529012707</c:v>
                      </c:pt>
                      <c:pt idx="450">
                        <c:v>2197.1297297685983</c:v>
                      </c:pt>
                      <c:pt idx="451">
                        <c:v>2197.6575297685981</c:v>
                      </c:pt>
                      <c:pt idx="452">
                        <c:v>2200.1852888348444</c:v>
                      </c:pt>
                      <c:pt idx="453">
                        <c:v>2200.8617657021714</c:v>
                      </c:pt>
                      <c:pt idx="454">
                        <c:v>2200.1312197854882</c:v>
                      </c:pt>
                      <c:pt idx="455">
                        <c:v>2201.4412529012707</c:v>
                      </c:pt>
                      <c:pt idx="456">
                        <c:v>2200.622619785488</c:v>
                      </c:pt>
                      <c:pt idx="457">
                        <c:v>2200.8076966528147</c:v>
                      </c:pt>
                      <c:pt idx="458">
                        <c:v>2202.1177297685981</c:v>
                      </c:pt>
                      <c:pt idx="459">
                        <c:v>2201.299096652815</c:v>
                      </c:pt>
                      <c:pt idx="460">
                        <c:v>2201.3871838519144</c:v>
                      </c:pt>
                      <c:pt idx="461">
                        <c:v>2201.8785838519143</c:v>
                      </c:pt>
                      <c:pt idx="462">
                        <c:v>2202.0636607192423</c:v>
                      </c:pt>
                      <c:pt idx="463">
                        <c:v>2202.5550607192422</c:v>
                      </c:pt>
                      <c:pt idx="464">
                        <c:v>2204.7752197854879</c:v>
                      </c:pt>
                      <c:pt idx="465">
                        <c:v>2205.4516966528149</c:v>
                      </c:pt>
                      <c:pt idx="466">
                        <c:v>2206.0311838519142</c:v>
                      </c:pt>
                      <c:pt idx="467">
                        <c:v>2206.7076607192421</c:v>
                      </c:pt>
                      <c:pt idx="468">
                        <c:v>2213.9101007394347</c:v>
                      </c:pt>
                      <c:pt idx="469">
                        <c:v>2214.5865776067621</c:v>
                      </c:pt>
                      <c:pt idx="470">
                        <c:v>2215.1660648058614</c:v>
                      </c:pt>
                      <c:pt idx="471">
                        <c:v>2215.4991625340517</c:v>
                      </c:pt>
                      <c:pt idx="472">
                        <c:v>2215.8425416731889</c:v>
                      </c:pt>
                      <c:pt idx="473">
                        <c:v>2216.2837007394346</c:v>
                      </c:pt>
                      <c:pt idx="474">
                        <c:v>2216.1756394013787</c:v>
                      </c:pt>
                      <c:pt idx="475">
                        <c:v>2216.7551266004775</c:v>
                      </c:pt>
                      <c:pt idx="476">
                        <c:v>2216.960177606762</c:v>
                      </c:pt>
                      <c:pt idx="477">
                        <c:v>2217.5396648058613</c:v>
                      </c:pt>
                      <c:pt idx="478">
                        <c:v>2217.4316034678059</c:v>
                      </c:pt>
                      <c:pt idx="479">
                        <c:v>2217.8727625340521</c:v>
                      </c:pt>
                      <c:pt idx="480">
                        <c:v>2218.2161416731888</c:v>
                      </c:pt>
                      <c:pt idx="481">
                        <c:v>2218.5492394013786</c:v>
                      </c:pt>
                      <c:pt idx="482">
                        <c:v>2219.1287266004779</c:v>
                      </c:pt>
                      <c:pt idx="483">
                        <c:v>2219.8052034678058</c:v>
                      </c:pt>
                      <c:pt idx="484">
                        <c:v>2220.5901007394345</c:v>
                      </c:pt>
                      <c:pt idx="485">
                        <c:v>2221.266577606762</c:v>
                      </c:pt>
                      <c:pt idx="486">
                        <c:v>2221.8460648058613</c:v>
                      </c:pt>
                      <c:pt idx="487">
                        <c:v>2222.179162534052</c:v>
                      </c:pt>
                      <c:pt idx="488">
                        <c:v>2222.5225416731887</c:v>
                      </c:pt>
                      <c:pt idx="489">
                        <c:v>2222.8556394013785</c:v>
                      </c:pt>
                      <c:pt idx="490">
                        <c:v>2223.4351266004778</c:v>
                      </c:pt>
                      <c:pt idx="491">
                        <c:v>2224.1116034678057</c:v>
                      </c:pt>
                      <c:pt idx="492">
                        <c:v>2237.1249218198327</c:v>
                      </c:pt>
                      <c:pt idx="493">
                        <c:v>2237.8013986871606</c:v>
                      </c:pt>
                      <c:pt idx="494">
                        <c:v>2238.380885886259</c:v>
                      </c:pt>
                      <c:pt idx="495">
                        <c:v>2239.0573627535869</c:v>
                      </c:pt>
                      <c:pt idx="496">
                        <c:v>2239.4985218198326</c:v>
                      </c:pt>
                      <c:pt idx="497">
                        <c:v>2240.1749986871605</c:v>
                      </c:pt>
                      <c:pt idx="498">
                        <c:v>2240.7544858862589</c:v>
                      </c:pt>
                      <c:pt idx="499">
                        <c:v>2241.4309627535868</c:v>
                      </c:pt>
                      <c:pt idx="500">
                        <c:v>2243.804921819833</c:v>
                      </c:pt>
                      <c:pt idx="501">
                        <c:v>2244.4813986871604</c:v>
                      </c:pt>
                      <c:pt idx="502">
                        <c:v>2245.0608858862593</c:v>
                      </c:pt>
                      <c:pt idx="503">
                        <c:v>2245.7373627535867</c:v>
                      </c:pt>
                      <c:pt idx="504">
                        <c:v>2290.8794320145839</c:v>
                      </c:pt>
                      <c:pt idx="505">
                        <c:v>2291.4072320145842</c:v>
                      </c:pt>
                      <c:pt idx="506">
                        <c:v>2291.5559088819118</c:v>
                      </c:pt>
                      <c:pt idx="507">
                        <c:v>2292.0837088819117</c:v>
                      </c:pt>
                      <c:pt idx="508">
                        <c:v>2292.1353960810111</c:v>
                      </c:pt>
                      <c:pt idx="509">
                        <c:v>2292.4684938092014</c:v>
                      </c:pt>
                      <c:pt idx="510">
                        <c:v>2292.6631960810114</c:v>
                      </c:pt>
                      <c:pt idx="511">
                        <c:v>2292.8118729483376</c:v>
                      </c:pt>
                      <c:pt idx="512">
                        <c:v>2292.9962938092012</c:v>
                      </c:pt>
                      <c:pt idx="513">
                        <c:v>2293.1449706765288</c:v>
                      </c:pt>
                      <c:pt idx="514">
                        <c:v>2293.3396729483375</c:v>
                      </c:pt>
                      <c:pt idx="515">
                        <c:v>2293.6727706765291</c:v>
                      </c:pt>
                      <c:pt idx="516">
                        <c:v>2293.7244578756281</c:v>
                      </c:pt>
                      <c:pt idx="517">
                        <c:v>2294.2522578756279</c:v>
                      </c:pt>
                      <c:pt idx="518">
                        <c:v>2294.4009347429551</c:v>
                      </c:pt>
                      <c:pt idx="519">
                        <c:v>2294.9287347429554</c:v>
                      </c:pt>
                      <c:pt idx="520">
                        <c:v>2295.8674320145842</c:v>
                      </c:pt>
                      <c:pt idx="521">
                        <c:v>2296.5439088819116</c:v>
                      </c:pt>
                      <c:pt idx="522">
                        <c:v>2297.1233960810114</c:v>
                      </c:pt>
                      <c:pt idx="523">
                        <c:v>2297.4564938092012</c:v>
                      </c:pt>
                      <c:pt idx="524">
                        <c:v>2297.7998729483375</c:v>
                      </c:pt>
                      <c:pt idx="525">
                        <c:v>2298.1329706765291</c:v>
                      </c:pt>
                      <c:pt idx="526">
                        <c:v>2298.7124578756279</c:v>
                      </c:pt>
                      <c:pt idx="527">
                        <c:v>2299.3889347429554</c:v>
                      </c:pt>
                      <c:pt idx="528">
                        <c:v>2314.0942530949819</c:v>
                      </c:pt>
                      <c:pt idx="529">
                        <c:v>2314.6220530949822</c:v>
                      </c:pt>
                      <c:pt idx="530">
                        <c:v>2314.7707299623094</c:v>
                      </c:pt>
                      <c:pt idx="531">
                        <c:v>2315.2985299623092</c:v>
                      </c:pt>
                      <c:pt idx="532">
                        <c:v>2315.3502171614091</c:v>
                      </c:pt>
                      <c:pt idx="533">
                        <c:v>2315.8780171614089</c:v>
                      </c:pt>
                      <c:pt idx="534">
                        <c:v>2316.0266940287365</c:v>
                      </c:pt>
                      <c:pt idx="535">
                        <c:v>2316.5544940287364</c:v>
                      </c:pt>
                      <c:pt idx="536">
                        <c:v>2319.0822530949822</c:v>
                      </c:pt>
                      <c:pt idx="537">
                        <c:v>2319.7587299623092</c:v>
                      </c:pt>
                      <c:pt idx="538">
                        <c:v>2320.3382171614089</c:v>
                      </c:pt>
                      <c:pt idx="539">
                        <c:v>2321.0146940287368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90D-45D9-8594-C4201B68C53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17451.903073999161</c:v>
                      </c:pt>
                      <c:pt idx="1">
                        <c:v>17451.903073999161</c:v>
                      </c:pt>
                      <c:pt idx="2">
                        <c:v>17458.590186046022</c:v>
                      </c:pt>
                      <c:pt idx="3">
                        <c:v>17458.590186046022</c:v>
                      </c:pt>
                      <c:pt idx="4">
                        <c:v>17459.437573546664</c:v>
                      </c:pt>
                      <c:pt idx="5">
                        <c:v>17467.195779792331</c:v>
                      </c:pt>
                      <c:pt idx="6">
                        <c:v>17459.437573546664</c:v>
                      </c:pt>
                      <c:pt idx="7">
                        <c:v>17466.124685593531</c:v>
                      </c:pt>
                      <c:pt idx="8">
                        <c:v>17467.195779792331</c:v>
                      </c:pt>
                      <c:pt idx="9">
                        <c:v>17473.882891839188</c:v>
                      </c:pt>
                      <c:pt idx="10">
                        <c:v>17466.124685593531</c:v>
                      </c:pt>
                      <c:pt idx="11">
                        <c:v>17473.882891839188</c:v>
                      </c:pt>
                      <c:pt idx="12">
                        <c:v>17474.730279339834</c:v>
                      </c:pt>
                      <c:pt idx="13">
                        <c:v>17474.730279339834</c:v>
                      </c:pt>
                      <c:pt idx="14">
                        <c:v>17481.417391386694</c:v>
                      </c:pt>
                      <c:pt idx="15">
                        <c:v>17451.903073999161</c:v>
                      </c:pt>
                      <c:pt idx="16">
                        <c:v>17481.417391386694</c:v>
                      </c:pt>
                      <c:pt idx="17">
                        <c:v>17458.590186046022</c:v>
                      </c:pt>
                      <c:pt idx="18">
                        <c:v>17459.437573546664</c:v>
                      </c:pt>
                      <c:pt idx="19">
                        <c:v>17467.195779792331</c:v>
                      </c:pt>
                      <c:pt idx="20">
                        <c:v>17466.124685593531</c:v>
                      </c:pt>
                      <c:pt idx="21">
                        <c:v>17473.882891839188</c:v>
                      </c:pt>
                      <c:pt idx="22">
                        <c:v>17474.730279339834</c:v>
                      </c:pt>
                      <c:pt idx="23">
                        <c:v>17481.417391386694</c:v>
                      </c:pt>
                      <c:pt idx="24">
                        <c:v>17683.386264168035</c:v>
                      </c:pt>
                      <c:pt idx="25">
                        <c:v>17683.386264168035</c:v>
                      </c:pt>
                      <c:pt idx="26">
                        <c:v>17690.073376214899</c:v>
                      </c:pt>
                      <c:pt idx="27">
                        <c:v>17690.073376214899</c:v>
                      </c:pt>
                      <c:pt idx="28">
                        <c:v>17690.920763715545</c:v>
                      </c:pt>
                      <c:pt idx="29">
                        <c:v>17690.920763715545</c:v>
                      </c:pt>
                      <c:pt idx="30">
                        <c:v>17697.607875762409</c:v>
                      </c:pt>
                      <c:pt idx="31">
                        <c:v>17697.607875762409</c:v>
                      </c:pt>
                      <c:pt idx="32">
                        <c:v>17722.206863541513</c:v>
                      </c:pt>
                      <c:pt idx="33">
                        <c:v>17683.386264168035</c:v>
                      </c:pt>
                      <c:pt idx="34">
                        <c:v>17722.206863541513</c:v>
                      </c:pt>
                      <c:pt idx="35">
                        <c:v>17690.073376214899</c:v>
                      </c:pt>
                      <c:pt idx="36">
                        <c:v>17729.741363089015</c:v>
                      </c:pt>
                      <c:pt idx="37">
                        <c:v>17690.920763715545</c:v>
                      </c:pt>
                      <c:pt idx="38">
                        <c:v>17729.741363089015</c:v>
                      </c:pt>
                      <c:pt idx="39">
                        <c:v>17737.499569334668</c:v>
                      </c:pt>
                      <c:pt idx="40">
                        <c:v>17697.607875762409</c:v>
                      </c:pt>
                      <c:pt idx="41">
                        <c:v>17737.499569334668</c:v>
                      </c:pt>
                      <c:pt idx="42">
                        <c:v>17728.893975588373</c:v>
                      </c:pt>
                      <c:pt idx="43">
                        <c:v>17745.034068882182</c:v>
                      </c:pt>
                      <c:pt idx="44">
                        <c:v>17745.034068882182</c:v>
                      </c:pt>
                      <c:pt idx="45">
                        <c:v>17736.428475135879</c:v>
                      </c:pt>
                      <c:pt idx="46">
                        <c:v>17722.206863541513</c:v>
                      </c:pt>
                      <c:pt idx="47">
                        <c:v>17744.18668138154</c:v>
                      </c:pt>
                      <c:pt idx="48">
                        <c:v>17728.893975588373</c:v>
                      </c:pt>
                      <c:pt idx="49">
                        <c:v>17729.741363089015</c:v>
                      </c:pt>
                      <c:pt idx="50">
                        <c:v>17751.721180929038</c:v>
                      </c:pt>
                      <c:pt idx="51">
                        <c:v>17737.499569334668</c:v>
                      </c:pt>
                      <c:pt idx="52">
                        <c:v>17736.428475135879</c:v>
                      </c:pt>
                      <c:pt idx="53">
                        <c:v>17744.18668138154</c:v>
                      </c:pt>
                      <c:pt idx="54">
                        <c:v>17745.034068882182</c:v>
                      </c:pt>
                      <c:pt idx="55">
                        <c:v>17751.721180929038</c:v>
                      </c:pt>
                      <c:pt idx="56">
                        <c:v>17728.893975588373</c:v>
                      </c:pt>
                      <c:pt idx="57">
                        <c:v>17736.428475135879</c:v>
                      </c:pt>
                      <c:pt idx="58">
                        <c:v>17744.18668138154</c:v>
                      </c:pt>
                      <c:pt idx="59">
                        <c:v>17751.721180929038</c:v>
                      </c:pt>
                      <c:pt idx="60">
                        <c:v>17953.690053710383</c:v>
                      </c:pt>
                      <c:pt idx="61">
                        <c:v>17953.690053710383</c:v>
                      </c:pt>
                      <c:pt idx="62">
                        <c:v>17960.377165757247</c:v>
                      </c:pt>
                      <c:pt idx="63">
                        <c:v>17960.377165757247</c:v>
                      </c:pt>
                      <c:pt idx="64">
                        <c:v>17961.224553257893</c:v>
                      </c:pt>
                      <c:pt idx="65">
                        <c:v>17961.224553257893</c:v>
                      </c:pt>
                      <c:pt idx="66">
                        <c:v>17967.911665304749</c:v>
                      </c:pt>
                      <c:pt idx="67">
                        <c:v>17967.911665304749</c:v>
                      </c:pt>
                      <c:pt idx="68">
                        <c:v>17953.690053710383</c:v>
                      </c:pt>
                      <c:pt idx="69">
                        <c:v>17960.377165757247</c:v>
                      </c:pt>
                      <c:pt idx="70">
                        <c:v>17961.224553257893</c:v>
                      </c:pt>
                      <c:pt idx="71">
                        <c:v>17988.404414596953</c:v>
                      </c:pt>
                      <c:pt idx="72">
                        <c:v>17967.911665304749</c:v>
                      </c:pt>
                      <c:pt idx="73">
                        <c:v>17995.09152664381</c:v>
                      </c:pt>
                      <c:pt idx="74">
                        <c:v>17995.938914144455</c:v>
                      </c:pt>
                      <c:pt idx="75">
                        <c:v>18003.697120390116</c:v>
                      </c:pt>
                      <c:pt idx="76">
                        <c:v>18002.626026191323</c:v>
                      </c:pt>
                      <c:pt idx="77">
                        <c:v>17988.404414596953</c:v>
                      </c:pt>
                      <c:pt idx="78">
                        <c:v>18010.384232436976</c:v>
                      </c:pt>
                      <c:pt idx="79">
                        <c:v>18011.231619937622</c:v>
                      </c:pt>
                      <c:pt idx="80">
                        <c:v>17995.09152664381</c:v>
                      </c:pt>
                      <c:pt idx="81">
                        <c:v>17995.938914144455</c:v>
                      </c:pt>
                      <c:pt idx="82">
                        <c:v>18017.918731984482</c:v>
                      </c:pt>
                      <c:pt idx="83">
                        <c:v>18003.697120390116</c:v>
                      </c:pt>
                      <c:pt idx="84">
                        <c:v>18002.626026191323</c:v>
                      </c:pt>
                      <c:pt idx="85">
                        <c:v>18010.384232436976</c:v>
                      </c:pt>
                      <c:pt idx="86">
                        <c:v>18011.231619937622</c:v>
                      </c:pt>
                      <c:pt idx="87">
                        <c:v>17988.404414596953</c:v>
                      </c:pt>
                      <c:pt idx="88">
                        <c:v>18017.918731984482</c:v>
                      </c:pt>
                      <c:pt idx="89">
                        <c:v>17995.09152664381</c:v>
                      </c:pt>
                      <c:pt idx="90">
                        <c:v>17995.938914144455</c:v>
                      </c:pt>
                      <c:pt idx="91">
                        <c:v>18003.697120390116</c:v>
                      </c:pt>
                      <c:pt idx="92">
                        <c:v>18002.626026191323</c:v>
                      </c:pt>
                      <c:pt idx="93">
                        <c:v>18010.384232436976</c:v>
                      </c:pt>
                      <c:pt idx="94">
                        <c:v>18011.231619937622</c:v>
                      </c:pt>
                      <c:pt idx="95">
                        <c:v>18017.918731984482</c:v>
                      </c:pt>
                      <c:pt idx="96">
                        <c:v>18219.887604765834</c:v>
                      </c:pt>
                      <c:pt idx="97">
                        <c:v>18226.574716812687</c:v>
                      </c:pt>
                      <c:pt idx="98">
                        <c:v>18227.422104313337</c:v>
                      </c:pt>
                      <c:pt idx="99">
                        <c:v>18234.109216360193</c:v>
                      </c:pt>
                      <c:pt idx="100">
                        <c:v>18219.887604765834</c:v>
                      </c:pt>
                      <c:pt idx="101">
                        <c:v>18226.574716812687</c:v>
                      </c:pt>
                      <c:pt idx="102">
                        <c:v>18227.422104313337</c:v>
                      </c:pt>
                      <c:pt idx="103">
                        <c:v>18234.109216360193</c:v>
                      </c:pt>
                      <c:pt idx="104">
                        <c:v>18219.887604765834</c:v>
                      </c:pt>
                      <c:pt idx="105">
                        <c:v>18226.574716812687</c:v>
                      </c:pt>
                      <c:pt idx="106">
                        <c:v>18227.422104313337</c:v>
                      </c:pt>
                      <c:pt idx="107">
                        <c:v>18234.109216360193</c:v>
                      </c:pt>
                      <c:pt idx="108">
                        <c:v>18339.79201582259</c:v>
                      </c:pt>
                      <c:pt idx="109">
                        <c:v>18339.79201582259</c:v>
                      </c:pt>
                      <c:pt idx="110">
                        <c:v>18346.479127869447</c:v>
                      </c:pt>
                      <c:pt idx="111">
                        <c:v>18346.479127869447</c:v>
                      </c:pt>
                      <c:pt idx="112">
                        <c:v>18347.326515370096</c:v>
                      </c:pt>
                      <c:pt idx="113">
                        <c:v>18347.326515370096</c:v>
                      </c:pt>
                      <c:pt idx="114">
                        <c:v>18355.084721615756</c:v>
                      </c:pt>
                      <c:pt idx="115">
                        <c:v>18354.013627416956</c:v>
                      </c:pt>
                      <c:pt idx="116">
                        <c:v>18355.084721615756</c:v>
                      </c:pt>
                      <c:pt idx="117">
                        <c:v>18354.013627416956</c:v>
                      </c:pt>
                      <c:pt idx="118">
                        <c:v>18361.771833662609</c:v>
                      </c:pt>
                      <c:pt idx="119">
                        <c:v>18361.771833662609</c:v>
                      </c:pt>
                      <c:pt idx="120">
                        <c:v>18362.619221163262</c:v>
                      </c:pt>
                      <c:pt idx="121">
                        <c:v>18362.619221163262</c:v>
                      </c:pt>
                      <c:pt idx="122">
                        <c:v>18369.306333210123</c:v>
                      </c:pt>
                      <c:pt idx="123">
                        <c:v>18339.79201582259</c:v>
                      </c:pt>
                      <c:pt idx="124">
                        <c:v>18369.306333210123</c:v>
                      </c:pt>
                      <c:pt idx="125">
                        <c:v>18346.479127869447</c:v>
                      </c:pt>
                      <c:pt idx="126">
                        <c:v>18347.326515370096</c:v>
                      </c:pt>
                      <c:pt idx="127">
                        <c:v>18355.084721615756</c:v>
                      </c:pt>
                      <c:pt idx="128">
                        <c:v>18354.013627416956</c:v>
                      </c:pt>
                      <c:pt idx="129">
                        <c:v>18361.771833662609</c:v>
                      </c:pt>
                      <c:pt idx="130">
                        <c:v>18362.619221163262</c:v>
                      </c:pt>
                      <c:pt idx="131">
                        <c:v>18369.306333210123</c:v>
                      </c:pt>
                      <c:pt idx="132">
                        <c:v>18571.275205991467</c:v>
                      </c:pt>
                      <c:pt idx="133">
                        <c:v>18571.275205991467</c:v>
                      </c:pt>
                      <c:pt idx="134">
                        <c:v>18577.962318038324</c:v>
                      </c:pt>
                      <c:pt idx="135">
                        <c:v>18577.962318038324</c:v>
                      </c:pt>
                      <c:pt idx="136">
                        <c:v>18578.80970553897</c:v>
                      </c:pt>
                      <c:pt idx="137">
                        <c:v>18578.80970553897</c:v>
                      </c:pt>
                      <c:pt idx="138">
                        <c:v>18585.496817585834</c:v>
                      </c:pt>
                      <c:pt idx="139">
                        <c:v>18585.496817585834</c:v>
                      </c:pt>
                      <c:pt idx="140">
                        <c:v>18571.275205991467</c:v>
                      </c:pt>
                      <c:pt idx="141">
                        <c:v>18577.962318038324</c:v>
                      </c:pt>
                      <c:pt idx="142">
                        <c:v>18578.80970553897</c:v>
                      </c:pt>
                      <c:pt idx="143">
                        <c:v>18585.496817585834</c:v>
                      </c:pt>
                      <c:pt idx="144">
                        <c:v>18939.331157339097</c:v>
                      </c:pt>
                      <c:pt idx="145">
                        <c:v>18946.018269385957</c:v>
                      </c:pt>
                      <c:pt idx="146">
                        <c:v>18946.865656886603</c:v>
                      </c:pt>
                      <c:pt idx="147">
                        <c:v>18954.623863132259</c:v>
                      </c:pt>
                      <c:pt idx="148">
                        <c:v>18953.552768933463</c:v>
                      </c:pt>
                      <c:pt idx="149">
                        <c:v>18939.331157339097</c:v>
                      </c:pt>
                      <c:pt idx="150">
                        <c:v>18961.310975179127</c:v>
                      </c:pt>
                      <c:pt idx="151">
                        <c:v>18962.158362679766</c:v>
                      </c:pt>
                      <c:pt idx="152">
                        <c:v>18946.018269385957</c:v>
                      </c:pt>
                      <c:pt idx="153">
                        <c:v>18946.865656886603</c:v>
                      </c:pt>
                      <c:pt idx="154">
                        <c:v>18968.84547472663</c:v>
                      </c:pt>
                      <c:pt idx="155">
                        <c:v>18954.623863132259</c:v>
                      </c:pt>
                      <c:pt idx="156">
                        <c:v>18953.552768933463</c:v>
                      </c:pt>
                      <c:pt idx="157">
                        <c:v>18961.310975179127</c:v>
                      </c:pt>
                      <c:pt idx="158">
                        <c:v>18962.158362679766</c:v>
                      </c:pt>
                      <c:pt idx="159">
                        <c:v>18968.84547472663</c:v>
                      </c:pt>
                      <c:pt idx="160">
                        <c:v>18939.331157339097</c:v>
                      </c:pt>
                      <c:pt idx="161">
                        <c:v>18946.018269385957</c:v>
                      </c:pt>
                      <c:pt idx="162">
                        <c:v>18946.865656886603</c:v>
                      </c:pt>
                      <c:pt idx="163">
                        <c:v>18954.623863132259</c:v>
                      </c:pt>
                      <c:pt idx="164">
                        <c:v>18953.552768933463</c:v>
                      </c:pt>
                      <c:pt idx="165">
                        <c:v>19051.007588548244</c:v>
                      </c:pt>
                      <c:pt idx="166">
                        <c:v>18961.310975179127</c:v>
                      </c:pt>
                      <c:pt idx="167">
                        <c:v>19057.694700595104</c:v>
                      </c:pt>
                      <c:pt idx="168">
                        <c:v>18962.158362679766</c:v>
                      </c:pt>
                      <c:pt idx="169">
                        <c:v>19058.54208809575</c:v>
                      </c:pt>
                      <c:pt idx="170">
                        <c:v>18968.84547472663</c:v>
                      </c:pt>
                      <c:pt idx="171">
                        <c:v>19066.30029434141</c:v>
                      </c:pt>
                      <c:pt idx="172">
                        <c:v>19065.22920014261</c:v>
                      </c:pt>
                      <c:pt idx="173">
                        <c:v>19051.007588548244</c:v>
                      </c:pt>
                      <c:pt idx="174">
                        <c:v>19072.987406388274</c:v>
                      </c:pt>
                      <c:pt idx="175">
                        <c:v>19073.834793888916</c:v>
                      </c:pt>
                      <c:pt idx="176">
                        <c:v>19057.694700595104</c:v>
                      </c:pt>
                      <c:pt idx="177">
                        <c:v>19058.54208809575</c:v>
                      </c:pt>
                      <c:pt idx="178">
                        <c:v>19080.521905935777</c:v>
                      </c:pt>
                      <c:pt idx="179">
                        <c:v>19066.30029434141</c:v>
                      </c:pt>
                      <c:pt idx="180">
                        <c:v>19065.22920014261</c:v>
                      </c:pt>
                      <c:pt idx="181">
                        <c:v>19072.987406388274</c:v>
                      </c:pt>
                      <c:pt idx="182">
                        <c:v>19073.834793888916</c:v>
                      </c:pt>
                      <c:pt idx="183">
                        <c:v>19080.521905935777</c:v>
                      </c:pt>
                      <c:pt idx="184">
                        <c:v>19051.007588548244</c:v>
                      </c:pt>
                      <c:pt idx="185">
                        <c:v>19057.694700595104</c:v>
                      </c:pt>
                      <c:pt idx="186">
                        <c:v>19058.54208809575</c:v>
                      </c:pt>
                      <c:pt idx="187">
                        <c:v>19066.30029434141</c:v>
                      </c:pt>
                      <c:pt idx="188">
                        <c:v>19065.22920014261</c:v>
                      </c:pt>
                      <c:pt idx="189">
                        <c:v>19072.987406388274</c:v>
                      </c:pt>
                      <c:pt idx="190">
                        <c:v>19073.834793888916</c:v>
                      </c:pt>
                      <c:pt idx="191">
                        <c:v>19080.521905935777</c:v>
                      </c:pt>
                      <c:pt idx="192">
                        <c:v>19170.814347507974</c:v>
                      </c:pt>
                      <c:pt idx="193">
                        <c:v>19170.814347507974</c:v>
                      </c:pt>
                      <c:pt idx="194">
                        <c:v>19177.501459554831</c:v>
                      </c:pt>
                      <c:pt idx="195">
                        <c:v>19178.348847055477</c:v>
                      </c:pt>
                      <c:pt idx="196">
                        <c:v>19178.348847055477</c:v>
                      </c:pt>
                      <c:pt idx="197">
                        <c:v>19185.035959102333</c:v>
                      </c:pt>
                      <c:pt idx="198">
                        <c:v>19170.814347507974</c:v>
                      </c:pt>
                      <c:pt idx="199">
                        <c:v>19177.501459554831</c:v>
                      </c:pt>
                      <c:pt idx="200">
                        <c:v>19178.348847055477</c:v>
                      </c:pt>
                      <c:pt idx="201">
                        <c:v>19209.634946881444</c:v>
                      </c:pt>
                      <c:pt idx="202">
                        <c:v>19185.035959102333</c:v>
                      </c:pt>
                      <c:pt idx="203">
                        <c:v>19216.322058928297</c:v>
                      </c:pt>
                      <c:pt idx="204">
                        <c:v>19217.169446428947</c:v>
                      </c:pt>
                      <c:pt idx="205">
                        <c:v>19224.927652674611</c:v>
                      </c:pt>
                      <c:pt idx="206">
                        <c:v>19223.856558475803</c:v>
                      </c:pt>
                      <c:pt idx="207">
                        <c:v>19209.634946881444</c:v>
                      </c:pt>
                      <c:pt idx="208">
                        <c:v>19231.614764721468</c:v>
                      </c:pt>
                      <c:pt idx="209">
                        <c:v>19232.462152222113</c:v>
                      </c:pt>
                      <c:pt idx="210">
                        <c:v>19216.322058928297</c:v>
                      </c:pt>
                      <c:pt idx="211">
                        <c:v>19177.501459554831</c:v>
                      </c:pt>
                      <c:pt idx="212">
                        <c:v>19217.169446428947</c:v>
                      </c:pt>
                      <c:pt idx="213">
                        <c:v>19239.149264268977</c:v>
                      </c:pt>
                      <c:pt idx="214">
                        <c:v>19224.927652674611</c:v>
                      </c:pt>
                      <c:pt idx="215">
                        <c:v>19223.856558475803</c:v>
                      </c:pt>
                      <c:pt idx="216">
                        <c:v>19185.035959102333</c:v>
                      </c:pt>
                      <c:pt idx="217">
                        <c:v>19282.490778717121</c:v>
                      </c:pt>
                      <c:pt idx="218">
                        <c:v>19231.614764721468</c:v>
                      </c:pt>
                      <c:pt idx="219">
                        <c:v>19289.177890763978</c:v>
                      </c:pt>
                      <c:pt idx="220">
                        <c:v>19232.462152222113</c:v>
                      </c:pt>
                      <c:pt idx="221">
                        <c:v>19290.025278264631</c:v>
                      </c:pt>
                      <c:pt idx="222">
                        <c:v>19239.149264268977</c:v>
                      </c:pt>
                      <c:pt idx="223">
                        <c:v>19209.634946881444</c:v>
                      </c:pt>
                      <c:pt idx="224">
                        <c:v>19296.712390311484</c:v>
                      </c:pt>
                      <c:pt idx="225">
                        <c:v>19282.490778717121</c:v>
                      </c:pt>
                      <c:pt idx="226">
                        <c:v>19216.322058928297</c:v>
                      </c:pt>
                      <c:pt idx="227">
                        <c:v>19289.177890763978</c:v>
                      </c:pt>
                      <c:pt idx="228">
                        <c:v>19217.169446428947</c:v>
                      </c:pt>
                      <c:pt idx="229">
                        <c:v>19290.025278264631</c:v>
                      </c:pt>
                      <c:pt idx="230">
                        <c:v>19224.927652674611</c:v>
                      </c:pt>
                      <c:pt idx="231">
                        <c:v>19223.856558475803</c:v>
                      </c:pt>
                      <c:pt idx="232">
                        <c:v>19296.712390311484</c:v>
                      </c:pt>
                      <c:pt idx="233">
                        <c:v>19231.614764721468</c:v>
                      </c:pt>
                      <c:pt idx="234">
                        <c:v>19232.462152222113</c:v>
                      </c:pt>
                      <c:pt idx="235">
                        <c:v>19239.149264268977</c:v>
                      </c:pt>
                      <c:pt idx="236">
                        <c:v>19282.490778717121</c:v>
                      </c:pt>
                      <c:pt idx="237">
                        <c:v>19289.177890763978</c:v>
                      </c:pt>
                      <c:pt idx="238">
                        <c:v>19290.025278264631</c:v>
                      </c:pt>
                      <c:pt idx="239">
                        <c:v>19296.712390311484</c:v>
                      </c:pt>
                      <c:pt idx="240">
                        <c:v>19441.118137050322</c:v>
                      </c:pt>
                      <c:pt idx="241">
                        <c:v>19447.805249097179</c:v>
                      </c:pt>
                      <c:pt idx="242">
                        <c:v>19448.652636597828</c:v>
                      </c:pt>
                      <c:pt idx="243">
                        <c:v>19455.339748644681</c:v>
                      </c:pt>
                      <c:pt idx="244">
                        <c:v>19441.118137050322</c:v>
                      </c:pt>
                      <c:pt idx="245">
                        <c:v>19447.805249097179</c:v>
                      </c:pt>
                      <c:pt idx="246">
                        <c:v>19448.652636597828</c:v>
                      </c:pt>
                      <c:pt idx="247">
                        <c:v>19455.339748644681</c:v>
                      </c:pt>
                      <c:pt idx="248">
                        <c:v>19475.832497936884</c:v>
                      </c:pt>
                      <c:pt idx="249">
                        <c:v>19475.832497936884</c:v>
                      </c:pt>
                      <c:pt idx="250">
                        <c:v>19441.118137050322</c:v>
                      </c:pt>
                      <c:pt idx="251">
                        <c:v>19482.519609983745</c:v>
                      </c:pt>
                      <c:pt idx="252">
                        <c:v>19482.519609983745</c:v>
                      </c:pt>
                      <c:pt idx="253">
                        <c:v>19447.805249097179</c:v>
                      </c:pt>
                      <c:pt idx="254">
                        <c:v>19483.366997484398</c:v>
                      </c:pt>
                      <c:pt idx="255">
                        <c:v>19491.125203730055</c:v>
                      </c:pt>
                      <c:pt idx="256">
                        <c:v>19483.366997484398</c:v>
                      </c:pt>
                      <c:pt idx="257">
                        <c:v>19448.652636597828</c:v>
                      </c:pt>
                      <c:pt idx="258">
                        <c:v>19490.054109531251</c:v>
                      </c:pt>
                      <c:pt idx="259">
                        <c:v>19491.125203730055</c:v>
                      </c:pt>
                      <c:pt idx="260">
                        <c:v>19497.812315776911</c:v>
                      </c:pt>
                      <c:pt idx="261">
                        <c:v>19490.054109531251</c:v>
                      </c:pt>
                      <c:pt idx="262">
                        <c:v>19455.339748644681</c:v>
                      </c:pt>
                      <c:pt idx="263">
                        <c:v>19497.812315776911</c:v>
                      </c:pt>
                      <c:pt idx="264">
                        <c:v>19498.659703277553</c:v>
                      </c:pt>
                      <c:pt idx="265">
                        <c:v>19498.659703277553</c:v>
                      </c:pt>
                      <c:pt idx="266">
                        <c:v>19505.346815324425</c:v>
                      </c:pt>
                      <c:pt idx="267">
                        <c:v>19505.346815324425</c:v>
                      </c:pt>
                      <c:pt idx="268">
                        <c:v>19475.832497936884</c:v>
                      </c:pt>
                      <c:pt idx="269">
                        <c:v>19482.519609983745</c:v>
                      </c:pt>
                      <c:pt idx="270">
                        <c:v>19483.366997484398</c:v>
                      </c:pt>
                      <c:pt idx="271">
                        <c:v>19491.125203730055</c:v>
                      </c:pt>
                      <c:pt idx="272">
                        <c:v>19490.054109531251</c:v>
                      </c:pt>
                      <c:pt idx="273">
                        <c:v>19497.812315776911</c:v>
                      </c:pt>
                      <c:pt idx="274">
                        <c:v>19498.659703277553</c:v>
                      </c:pt>
                      <c:pt idx="275">
                        <c:v>19505.346815324425</c:v>
                      </c:pt>
                      <c:pt idx="276">
                        <c:v>19707.315688105766</c:v>
                      </c:pt>
                      <c:pt idx="277">
                        <c:v>19707.315688105766</c:v>
                      </c:pt>
                      <c:pt idx="278">
                        <c:v>19714.002800152626</c:v>
                      </c:pt>
                      <c:pt idx="279">
                        <c:v>19714.002800152626</c:v>
                      </c:pt>
                      <c:pt idx="280">
                        <c:v>19714.850187653265</c:v>
                      </c:pt>
                      <c:pt idx="281">
                        <c:v>19714.850187653265</c:v>
                      </c:pt>
                      <c:pt idx="282">
                        <c:v>19721.537299700132</c:v>
                      </c:pt>
                      <c:pt idx="283">
                        <c:v>19721.537299700132</c:v>
                      </c:pt>
                      <c:pt idx="284">
                        <c:v>19707.315688105766</c:v>
                      </c:pt>
                      <c:pt idx="285">
                        <c:v>19714.002800152626</c:v>
                      </c:pt>
                      <c:pt idx="286">
                        <c:v>19714.850187653265</c:v>
                      </c:pt>
                      <c:pt idx="287">
                        <c:v>19721.537299700132</c:v>
                      </c:pt>
                      <c:pt idx="288">
                        <c:v>19827.220099162521</c:v>
                      </c:pt>
                      <c:pt idx="289">
                        <c:v>19833.907211209382</c:v>
                      </c:pt>
                      <c:pt idx="290">
                        <c:v>19834.754598710027</c:v>
                      </c:pt>
                      <c:pt idx="291">
                        <c:v>19842.512804955684</c:v>
                      </c:pt>
                      <c:pt idx="292">
                        <c:v>19841.441710756895</c:v>
                      </c:pt>
                      <c:pt idx="293">
                        <c:v>19827.220099162521</c:v>
                      </c:pt>
                      <c:pt idx="294">
                        <c:v>19849.199917002552</c:v>
                      </c:pt>
                      <c:pt idx="295">
                        <c:v>19850.04730450319</c:v>
                      </c:pt>
                      <c:pt idx="296">
                        <c:v>19833.907211209382</c:v>
                      </c:pt>
                      <c:pt idx="297">
                        <c:v>19834.754598710027</c:v>
                      </c:pt>
                      <c:pt idx="298">
                        <c:v>19856.734416550054</c:v>
                      </c:pt>
                      <c:pt idx="299">
                        <c:v>19842.512804955684</c:v>
                      </c:pt>
                      <c:pt idx="300">
                        <c:v>19841.441710756895</c:v>
                      </c:pt>
                      <c:pt idx="301">
                        <c:v>19849.199917002552</c:v>
                      </c:pt>
                      <c:pt idx="302">
                        <c:v>19850.04730450319</c:v>
                      </c:pt>
                      <c:pt idx="303">
                        <c:v>19856.734416550054</c:v>
                      </c:pt>
                      <c:pt idx="304">
                        <c:v>19827.220099162521</c:v>
                      </c:pt>
                      <c:pt idx="305">
                        <c:v>19833.907211209382</c:v>
                      </c:pt>
                      <c:pt idx="306">
                        <c:v>19834.754598710027</c:v>
                      </c:pt>
                      <c:pt idx="307">
                        <c:v>19842.512804955684</c:v>
                      </c:pt>
                      <c:pt idx="308">
                        <c:v>19841.441710756895</c:v>
                      </c:pt>
                      <c:pt idx="309">
                        <c:v>19849.199917002552</c:v>
                      </c:pt>
                      <c:pt idx="310">
                        <c:v>19850.04730450319</c:v>
                      </c:pt>
                      <c:pt idx="311">
                        <c:v>19856.734416550054</c:v>
                      </c:pt>
                      <c:pt idx="312">
                        <c:v>20058.703289331403</c:v>
                      </c:pt>
                      <c:pt idx="313">
                        <c:v>20065.390401378263</c:v>
                      </c:pt>
                      <c:pt idx="314">
                        <c:v>20066.237788878909</c:v>
                      </c:pt>
                      <c:pt idx="315">
                        <c:v>20123.127311806475</c:v>
                      </c:pt>
                      <c:pt idx="316">
                        <c:v>20072.924900925762</c:v>
                      </c:pt>
                      <c:pt idx="317">
                        <c:v>20058.703289331403</c:v>
                      </c:pt>
                      <c:pt idx="318">
                        <c:v>20065.390401378263</c:v>
                      </c:pt>
                      <c:pt idx="319">
                        <c:v>20138.420017599638</c:v>
                      </c:pt>
                      <c:pt idx="320">
                        <c:v>20066.237788878909</c:v>
                      </c:pt>
                      <c:pt idx="321">
                        <c:v>20138.420017599638</c:v>
                      </c:pt>
                      <c:pt idx="322">
                        <c:v>20129.814423853331</c:v>
                      </c:pt>
                      <c:pt idx="323">
                        <c:v>20072.924900925762</c:v>
                      </c:pt>
                      <c:pt idx="324">
                        <c:v>20130.661811353977</c:v>
                      </c:pt>
                      <c:pt idx="325">
                        <c:v>20137.348923400834</c:v>
                      </c:pt>
                      <c:pt idx="326">
                        <c:v>20123.127311806475</c:v>
                      </c:pt>
                      <c:pt idx="327">
                        <c:v>20145.107129646498</c:v>
                      </c:pt>
                      <c:pt idx="328">
                        <c:v>20145.954517147136</c:v>
                      </c:pt>
                      <c:pt idx="329">
                        <c:v>20129.814423853331</c:v>
                      </c:pt>
                      <c:pt idx="330">
                        <c:v>20058.703289331403</c:v>
                      </c:pt>
                      <c:pt idx="331">
                        <c:v>20130.661811353977</c:v>
                      </c:pt>
                      <c:pt idx="332">
                        <c:v>20152.641629194004</c:v>
                      </c:pt>
                      <c:pt idx="333">
                        <c:v>20065.390401378263</c:v>
                      </c:pt>
                      <c:pt idx="334">
                        <c:v>20138.420017599638</c:v>
                      </c:pt>
                      <c:pt idx="335">
                        <c:v>20137.348923400834</c:v>
                      </c:pt>
                      <c:pt idx="336">
                        <c:v>20066.237788878909</c:v>
                      </c:pt>
                      <c:pt idx="337">
                        <c:v>20145.107129646498</c:v>
                      </c:pt>
                      <c:pt idx="338">
                        <c:v>20072.924900925762</c:v>
                      </c:pt>
                      <c:pt idx="339">
                        <c:v>20145.954517147136</c:v>
                      </c:pt>
                      <c:pt idx="340">
                        <c:v>20152.641629194004</c:v>
                      </c:pt>
                      <c:pt idx="341">
                        <c:v>20123.127311806475</c:v>
                      </c:pt>
                      <c:pt idx="342">
                        <c:v>20129.814423853331</c:v>
                      </c:pt>
                      <c:pt idx="343">
                        <c:v>20130.661811353977</c:v>
                      </c:pt>
                      <c:pt idx="344">
                        <c:v>20137.348923400834</c:v>
                      </c:pt>
                      <c:pt idx="345">
                        <c:v>20145.107129646498</c:v>
                      </c:pt>
                      <c:pt idx="346">
                        <c:v>20145.954517147136</c:v>
                      </c:pt>
                      <c:pt idx="347">
                        <c:v>20152.641629194004</c:v>
                      </c:pt>
                      <c:pt idx="348">
                        <c:v>20354.610501975345</c:v>
                      </c:pt>
                      <c:pt idx="349">
                        <c:v>20354.610501975345</c:v>
                      </c:pt>
                      <c:pt idx="350">
                        <c:v>20361.297614022205</c:v>
                      </c:pt>
                      <c:pt idx="351">
                        <c:v>20361.297614022205</c:v>
                      </c:pt>
                      <c:pt idx="352">
                        <c:v>20362.145001522855</c:v>
                      </c:pt>
                      <c:pt idx="353">
                        <c:v>20362.145001522855</c:v>
                      </c:pt>
                      <c:pt idx="354">
                        <c:v>20368.832113569715</c:v>
                      </c:pt>
                      <c:pt idx="355">
                        <c:v>20368.832113569715</c:v>
                      </c:pt>
                      <c:pt idx="356">
                        <c:v>20354.610501975345</c:v>
                      </c:pt>
                      <c:pt idx="357">
                        <c:v>20361.297614022205</c:v>
                      </c:pt>
                      <c:pt idx="358">
                        <c:v>20362.145001522855</c:v>
                      </c:pt>
                      <c:pt idx="359">
                        <c:v>20393.431101348819</c:v>
                      </c:pt>
                      <c:pt idx="360">
                        <c:v>20368.832113569715</c:v>
                      </c:pt>
                      <c:pt idx="361">
                        <c:v>20400.118213395679</c:v>
                      </c:pt>
                      <c:pt idx="362">
                        <c:v>20400.965600896314</c:v>
                      </c:pt>
                      <c:pt idx="363">
                        <c:v>20408.723807141985</c:v>
                      </c:pt>
                      <c:pt idx="364">
                        <c:v>20407.652712943182</c:v>
                      </c:pt>
                      <c:pt idx="365">
                        <c:v>20393.431101348819</c:v>
                      </c:pt>
                      <c:pt idx="366">
                        <c:v>20415.410919188842</c:v>
                      </c:pt>
                      <c:pt idx="367">
                        <c:v>20416.258306689484</c:v>
                      </c:pt>
                      <c:pt idx="368">
                        <c:v>20400.118213395679</c:v>
                      </c:pt>
                      <c:pt idx="369">
                        <c:v>20400.965600896314</c:v>
                      </c:pt>
                      <c:pt idx="370">
                        <c:v>20422.945418736352</c:v>
                      </c:pt>
                      <c:pt idx="371">
                        <c:v>20408.723807141985</c:v>
                      </c:pt>
                      <c:pt idx="372">
                        <c:v>20407.652712943182</c:v>
                      </c:pt>
                      <c:pt idx="373">
                        <c:v>20415.410919188842</c:v>
                      </c:pt>
                      <c:pt idx="374">
                        <c:v>20416.258306689484</c:v>
                      </c:pt>
                      <c:pt idx="375">
                        <c:v>20422.945418736352</c:v>
                      </c:pt>
                      <c:pt idx="376">
                        <c:v>20393.431101348819</c:v>
                      </c:pt>
                      <c:pt idx="377">
                        <c:v>20400.118213395679</c:v>
                      </c:pt>
                      <c:pt idx="378">
                        <c:v>20400.965600896314</c:v>
                      </c:pt>
                      <c:pt idx="379">
                        <c:v>20408.723807141985</c:v>
                      </c:pt>
                      <c:pt idx="380">
                        <c:v>20407.652712943182</c:v>
                      </c:pt>
                      <c:pt idx="381">
                        <c:v>20415.410919188842</c:v>
                      </c:pt>
                      <c:pt idx="382">
                        <c:v>20416.258306689484</c:v>
                      </c:pt>
                      <c:pt idx="383">
                        <c:v>20422.945418736352</c:v>
                      </c:pt>
                      <c:pt idx="384">
                        <c:v>20624.914291517693</c:v>
                      </c:pt>
                      <c:pt idx="385">
                        <c:v>20538.435671888179</c:v>
                      </c:pt>
                      <c:pt idx="386">
                        <c:v>20538.435671888179</c:v>
                      </c:pt>
                      <c:pt idx="387">
                        <c:v>20631.601403564549</c:v>
                      </c:pt>
                      <c:pt idx="388">
                        <c:v>20545.122783935043</c:v>
                      </c:pt>
                      <c:pt idx="389">
                        <c:v>20632.448791065199</c:v>
                      </c:pt>
                      <c:pt idx="390">
                        <c:v>20545.122783935043</c:v>
                      </c:pt>
                      <c:pt idx="391">
                        <c:v>20545.970171435689</c:v>
                      </c:pt>
                      <c:pt idx="392">
                        <c:v>20553.728377681342</c:v>
                      </c:pt>
                      <c:pt idx="393">
                        <c:v>20545.970171435689</c:v>
                      </c:pt>
                      <c:pt idx="394">
                        <c:v>20639.135903112063</c:v>
                      </c:pt>
                      <c:pt idx="395">
                        <c:v>20552.657283482546</c:v>
                      </c:pt>
                      <c:pt idx="396">
                        <c:v>20553.728377681342</c:v>
                      </c:pt>
                      <c:pt idx="397">
                        <c:v>20624.914291517693</c:v>
                      </c:pt>
                      <c:pt idx="398">
                        <c:v>20560.415489728206</c:v>
                      </c:pt>
                      <c:pt idx="399">
                        <c:v>20552.657283482546</c:v>
                      </c:pt>
                      <c:pt idx="400">
                        <c:v>20560.415489728206</c:v>
                      </c:pt>
                      <c:pt idx="401">
                        <c:v>20561.262877228848</c:v>
                      </c:pt>
                      <c:pt idx="402">
                        <c:v>20631.601403564549</c:v>
                      </c:pt>
                      <c:pt idx="403">
                        <c:v>20561.262877228848</c:v>
                      </c:pt>
                      <c:pt idx="404">
                        <c:v>20632.448791065199</c:v>
                      </c:pt>
                      <c:pt idx="405">
                        <c:v>20567.949989275712</c:v>
                      </c:pt>
                      <c:pt idx="406">
                        <c:v>20567.949989275712</c:v>
                      </c:pt>
                      <c:pt idx="407">
                        <c:v>20639.135903112063</c:v>
                      </c:pt>
                      <c:pt idx="408">
                        <c:v>20538.435671888179</c:v>
                      </c:pt>
                      <c:pt idx="409">
                        <c:v>20545.122783935043</c:v>
                      </c:pt>
                      <c:pt idx="410">
                        <c:v>20659.628652404259</c:v>
                      </c:pt>
                      <c:pt idx="411">
                        <c:v>20545.970171435689</c:v>
                      </c:pt>
                      <c:pt idx="412">
                        <c:v>20659.628652404259</c:v>
                      </c:pt>
                      <c:pt idx="413">
                        <c:v>20624.914291517693</c:v>
                      </c:pt>
                      <c:pt idx="414">
                        <c:v>20666.315764451119</c:v>
                      </c:pt>
                      <c:pt idx="415">
                        <c:v>20553.728377681342</c:v>
                      </c:pt>
                      <c:pt idx="416">
                        <c:v>20552.657283482546</c:v>
                      </c:pt>
                      <c:pt idx="417">
                        <c:v>20666.315764451119</c:v>
                      </c:pt>
                      <c:pt idx="418">
                        <c:v>20631.601403564549</c:v>
                      </c:pt>
                      <c:pt idx="419">
                        <c:v>20667.163151951761</c:v>
                      </c:pt>
                      <c:pt idx="420">
                        <c:v>20560.415489728206</c:v>
                      </c:pt>
                      <c:pt idx="421">
                        <c:v>20674.921358197425</c:v>
                      </c:pt>
                      <c:pt idx="422">
                        <c:v>20667.163151951761</c:v>
                      </c:pt>
                      <c:pt idx="423">
                        <c:v>20632.448791065199</c:v>
                      </c:pt>
                      <c:pt idx="424">
                        <c:v>20673.850263998625</c:v>
                      </c:pt>
                      <c:pt idx="425">
                        <c:v>20561.262877228848</c:v>
                      </c:pt>
                      <c:pt idx="426">
                        <c:v>20674.921358197425</c:v>
                      </c:pt>
                      <c:pt idx="427">
                        <c:v>20681.608470244282</c:v>
                      </c:pt>
                      <c:pt idx="428">
                        <c:v>20673.850263998625</c:v>
                      </c:pt>
                      <c:pt idx="429">
                        <c:v>20639.135903112063</c:v>
                      </c:pt>
                      <c:pt idx="430">
                        <c:v>20567.949989275712</c:v>
                      </c:pt>
                      <c:pt idx="431">
                        <c:v>20681.608470244282</c:v>
                      </c:pt>
                      <c:pt idx="432">
                        <c:v>20682.455857744928</c:v>
                      </c:pt>
                      <c:pt idx="433">
                        <c:v>20682.455857744928</c:v>
                      </c:pt>
                      <c:pt idx="434">
                        <c:v>20689.142969791792</c:v>
                      </c:pt>
                      <c:pt idx="435">
                        <c:v>20689.142969791792</c:v>
                      </c:pt>
                      <c:pt idx="436">
                        <c:v>20659.628652404259</c:v>
                      </c:pt>
                      <c:pt idx="437">
                        <c:v>20666.315764451119</c:v>
                      </c:pt>
                      <c:pt idx="438">
                        <c:v>20667.163151951761</c:v>
                      </c:pt>
                      <c:pt idx="439">
                        <c:v>20674.921358197425</c:v>
                      </c:pt>
                      <c:pt idx="440">
                        <c:v>20673.850263998625</c:v>
                      </c:pt>
                      <c:pt idx="441">
                        <c:v>20681.608470244282</c:v>
                      </c:pt>
                      <c:pt idx="442">
                        <c:v>20682.455857744928</c:v>
                      </c:pt>
                      <c:pt idx="443">
                        <c:v>20689.142969791792</c:v>
                      </c:pt>
                      <c:pt idx="444">
                        <c:v>20769.918862057057</c:v>
                      </c:pt>
                      <c:pt idx="445">
                        <c:v>20769.918862057057</c:v>
                      </c:pt>
                      <c:pt idx="446">
                        <c:v>20776.605974103913</c:v>
                      </c:pt>
                      <c:pt idx="447">
                        <c:v>20776.605974103913</c:v>
                      </c:pt>
                      <c:pt idx="448">
                        <c:v>20777.453361604556</c:v>
                      </c:pt>
                      <c:pt idx="449">
                        <c:v>20777.453361604556</c:v>
                      </c:pt>
                      <c:pt idx="450">
                        <c:v>20784.140473651423</c:v>
                      </c:pt>
                      <c:pt idx="451">
                        <c:v>20784.140473651423</c:v>
                      </c:pt>
                      <c:pt idx="452">
                        <c:v>20769.918862057057</c:v>
                      </c:pt>
                      <c:pt idx="453">
                        <c:v>20776.605974103913</c:v>
                      </c:pt>
                      <c:pt idx="454">
                        <c:v>20891.111842573137</c:v>
                      </c:pt>
                      <c:pt idx="455">
                        <c:v>20777.453361604556</c:v>
                      </c:pt>
                      <c:pt idx="456">
                        <c:v>20891.111842573137</c:v>
                      </c:pt>
                      <c:pt idx="457">
                        <c:v>20897.798954619993</c:v>
                      </c:pt>
                      <c:pt idx="458">
                        <c:v>20784.140473651423</c:v>
                      </c:pt>
                      <c:pt idx="459">
                        <c:v>20897.798954619993</c:v>
                      </c:pt>
                      <c:pt idx="460">
                        <c:v>20898.646342120643</c:v>
                      </c:pt>
                      <c:pt idx="461">
                        <c:v>20898.646342120643</c:v>
                      </c:pt>
                      <c:pt idx="462">
                        <c:v>20905.333454167507</c:v>
                      </c:pt>
                      <c:pt idx="463">
                        <c:v>20905.333454167507</c:v>
                      </c:pt>
                      <c:pt idx="464">
                        <c:v>20891.111842573137</c:v>
                      </c:pt>
                      <c:pt idx="465">
                        <c:v>20897.798954619993</c:v>
                      </c:pt>
                      <c:pt idx="466">
                        <c:v>20898.646342120643</c:v>
                      </c:pt>
                      <c:pt idx="467">
                        <c:v>20905.333454167507</c:v>
                      </c:pt>
                      <c:pt idx="468">
                        <c:v>21011.016253629892</c:v>
                      </c:pt>
                      <c:pt idx="469">
                        <c:v>21017.70336567676</c:v>
                      </c:pt>
                      <c:pt idx="470">
                        <c:v>21018.550753177402</c:v>
                      </c:pt>
                      <c:pt idx="471">
                        <c:v>21026.308959423066</c:v>
                      </c:pt>
                      <c:pt idx="472">
                        <c:v>21025.237865224266</c:v>
                      </c:pt>
                      <c:pt idx="473">
                        <c:v>21011.016253629892</c:v>
                      </c:pt>
                      <c:pt idx="474">
                        <c:v>21032.996071469923</c:v>
                      </c:pt>
                      <c:pt idx="475">
                        <c:v>21033.843458970565</c:v>
                      </c:pt>
                      <c:pt idx="476">
                        <c:v>21017.70336567676</c:v>
                      </c:pt>
                      <c:pt idx="477">
                        <c:v>21018.550753177402</c:v>
                      </c:pt>
                      <c:pt idx="478">
                        <c:v>21040.530571017429</c:v>
                      </c:pt>
                      <c:pt idx="479">
                        <c:v>21026.308959423066</c:v>
                      </c:pt>
                      <c:pt idx="480">
                        <c:v>21025.237865224266</c:v>
                      </c:pt>
                      <c:pt idx="481">
                        <c:v>21032.996071469923</c:v>
                      </c:pt>
                      <c:pt idx="482">
                        <c:v>21033.843458970565</c:v>
                      </c:pt>
                      <c:pt idx="483">
                        <c:v>21040.530571017429</c:v>
                      </c:pt>
                      <c:pt idx="484">
                        <c:v>21011.016253629892</c:v>
                      </c:pt>
                      <c:pt idx="485">
                        <c:v>21017.70336567676</c:v>
                      </c:pt>
                      <c:pt idx="486">
                        <c:v>21018.550753177402</c:v>
                      </c:pt>
                      <c:pt idx="487">
                        <c:v>21026.308959423066</c:v>
                      </c:pt>
                      <c:pt idx="488">
                        <c:v>21025.237865224266</c:v>
                      </c:pt>
                      <c:pt idx="489">
                        <c:v>21032.996071469923</c:v>
                      </c:pt>
                      <c:pt idx="490">
                        <c:v>21033.843458970565</c:v>
                      </c:pt>
                      <c:pt idx="491">
                        <c:v>21040.530571017429</c:v>
                      </c:pt>
                      <c:pt idx="492">
                        <c:v>21242.499443798773</c:v>
                      </c:pt>
                      <c:pt idx="493">
                        <c:v>21249.186555845634</c:v>
                      </c:pt>
                      <c:pt idx="494">
                        <c:v>21250.033943346276</c:v>
                      </c:pt>
                      <c:pt idx="495">
                        <c:v>21256.72105539314</c:v>
                      </c:pt>
                      <c:pt idx="496">
                        <c:v>21242.499443798773</c:v>
                      </c:pt>
                      <c:pt idx="497">
                        <c:v>21249.186555845634</c:v>
                      </c:pt>
                      <c:pt idx="498">
                        <c:v>21250.033943346276</c:v>
                      </c:pt>
                      <c:pt idx="499">
                        <c:v>21256.72105539314</c:v>
                      </c:pt>
                      <c:pt idx="500">
                        <c:v>21242.499443798773</c:v>
                      </c:pt>
                      <c:pt idx="501">
                        <c:v>21249.186555845634</c:v>
                      </c:pt>
                      <c:pt idx="502">
                        <c:v>21250.033943346276</c:v>
                      </c:pt>
                      <c:pt idx="503">
                        <c:v>21256.72105539314</c:v>
                      </c:pt>
                      <c:pt idx="504">
                        <c:v>21722.231826355553</c:v>
                      </c:pt>
                      <c:pt idx="505">
                        <c:v>21722.231826355553</c:v>
                      </c:pt>
                      <c:pt idx="506">
                        <c:v>21728.918938402414</c:v>
                      </c:pt>
                      <c:pt idx="507">
                        <c:v>21728.918938402414</c:v>
                      </c:pt>
                      <c:pt idx="508">
                        <c:v>21729.766325903063</c:v>
                      </c:pt>
                      <c:pt idx="509">
                        <c:v>21737.52453214872</c:v>
                      </c:pt>
                      <c:pt idx="510">
                        <c:v>21729.766325903063</c:v>
                      </c:pt>
                      <c:pt idx="511">
                        <c:v>21736.453437949916</c:v>
                      </c:pt>
                      <c:pt idx="512">
                        <c:v>21737.52453214872</c:v>
                      </c:pt>
                      <c:pt idx="513">
                        <c:v>21744.211644195588</c:v>
                      </c:pt>
                      <c:pt idx="514">
                        <c:v>21736.453437949916</c:v>
                      </c:pt>
                      <c:pt idx="515">
                        <c:v>21744.211644195588</c:v>
                      </c:pt>
                      <c:pt idx="516">
                        <c:v>21745.059031696226</c:v>
                      </c:pt>
                      <c:pt idx="517">
                        <c:v>21745.059031696226</c:v>
                      </c:pt>
                      <c:pt idx="518">
                        <c:v>21751.74614374309</c:v>
                      </c:pt>
                      <c:pt idx="519">
                        <c:v>21751.74614374309</c:v>
                      </c:pt>
                      <c:pt idx="520">
                        <c:v>21722.231826355553</c:v>
                      </c:pt>
                      <c:pt idx="521">
                        <c:v>21728.918938402414</c:v>
                      </c:pt>
                      <c:pt idx="522">
                        <c:v>21729.766325903063</c:v>
                      </c:pt>
                      <c:pt idx="523">
                        <c:v>21737.52453214872</c:v>
                      </c:pt>
                      <c:pt idx="524">
                        <c:v>21736.453437949916</c:v>
                      </c:pt>
                      <c:pt idx="525">
                        <c:v>21744.211644195588</c:v>
                      </c:pt>
                      <c:pt idx="526">
                        <c:v>21745.059031696226</c:v>
                      </c:pt>
                      <c:pt idx="527">
                        <c:v>21751.74614374309</c:v>
                      </c:pt>
                      <c:pt idx="528">
                        <c:v>21953.715016524431</c:v>
                      </c:pt>
                      <c:pt idx="529">
                        <c:v>21953.715016524431</c:v>
                      </c:pt>
                      <c:pt idx="530">
                        <c:v>21960.402128571292</c:v>
                      </c:pt>
                      <c:pt idx="531">
                        <c:v>21960.402128571292</c:v>
                      </c:pt>
                      <c:pt idx="532">
                        <c:v>21961.249516071937</c:v>
                      </c:pt>
                      <c:pt idx="533">
                        <c:v>21961.249516071937</c:v>
                      </c:pt>
                      <c:pt idx="534">
                        <c:v>21967.936628118801</c:v>
                      </c:pt>
                      <c:pt idx="535">
                        <c:v>21967.936628118801</c:v>
                      </c:pt>
                      <c:pt idx="536">
                        <c:v>21953.715016524431</c:v>
                      </c:pt>
                      <c:pt idx="537">
                        <c:v>21960.402128571292</c:v>
                      </c:pt>
                      <c:pt idx="538">
                        <c:v>21961.249516071937</c:v>
                      </c:pt>
                      <c:pt idx="539">
                        <c:v>21967.936628118801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90D-45D9-8594-C4201B68C53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0.99916123090808451</c:v>
                      </c:pt>
                      <c:pt idx="2">
                        <c:v>0.99858727783402945</c:v>
                      </c:pt>
                      <c:pt idx="3">
                        <c:v>0.99776991205403598</c:v>
                      </c:pt>
                      <c:pt idx="4">
                        <c:v>0.99747513269933497</c:v>
                      </c:pt>
                      <c:pt idx="5">
                        <c:v>0.99668390146240826</c:v>
                      </c:pt>
                      <c:pt idx="6">
                        <c:v>0.99663855132578205</c:v>
                      </c:pt>
                      <c:pt idx="7">
                        <c:v>0.996085378519461</c:v>
                      </c:pt>
                      <c:pt idx="8">
                        <c:v>0.99587184170680487</c:v>
                      </c:pt>
                      <c:pt idx="9">
                        <c:v>0.99527118530447412</c:v>
                      </c:pt>
                      <c:pt idx="10">
                        <c:v>0.99525422929086482</c:v>
                      </c:pt>
                      <c:pt idx="11">
                        <c:v>0.99446096619786728</c:v>
                      </c:pt>
                      <c:pt idx="12">
                        <c:v>0.99419474473957525</c:v>
                      </c:pt>
                      <c:pt idx="13">
                        <c:v>0.99336928815135095</c:v>
                      </c:pt>
                      <c:pt idx="14">
                        <c:v>0.99278752447420793</c:v>
                      </c:pt>
                      <c:pt idx="15">
                        <c:v>0.99207524653761758</c:v>
                      </c:pt>
                      <c:pt idx="16">
                        <c:v>0.99196514527980351</c:v>
                      </c:pt>
                      <c:pt idx="17">
                        <c:v>0.99071113959110613</c:v>
                      </c:pt>
                      <c:pt idx="18">
                        <c:v>0.98955780328274967</c:v>
                      </c:pt>
                      <c:pt idx="19">
                        <c:v>0.9888524508346298</c:v>
                      </c:pt>
                      <c:pt idx="20">
                        <c:v>0.98819019394957563</c:v>
                      </c:pt>
                      <c:pt idx="21">
                        <c:v>0.98746529829726626</c:v>
                      </c:pt>
                      <c:pt idx="22">
                        <c:v>0.98633147252985909</c:v>
                      </c:pt>
                      <c:pt idx="23">
                        <c:v>0.98494575012817864</c:v>
                      </c:pt>
                      <c:pt idx="24">
                        <c:v>0.95148789775025133</c:v>
                      </c:pt>
                      <c:pt idx="25">
                        <c:v>0.95068285163716038</c:v>
                      </c:pt>
                      <c:pt idx="26">
                        <c:v>0.95007519587939693</c:v>
                      </c:pt>
                      <c:pt idx="27">
                        <c:v>0.94927014615149063</c:v>
                      </c:pt>
                      <c:pt idx="28">
                        <c:v>0.94902450880484779</c:v>
                      </c:pt>
                      <c:pt idx="29">
                        <c:v>0.94821710329827114</c:v>
                      </c:pt>
                      <c:pt idx="30">
                        <c:v>0.94761184847269753</c:v>
                      </c:pt>
                      <c:pt idx="31">
                        <c:v>0.94680450454501563</c:v>
                      </c:pt>
                      <c:pt idx="32">
                        <c:v>0.94388457599383846</c:v>
                      </c:pt>
                      <c:pt idx="33">
                        <c:v>0.94384225616070649</c:v>
                      </c:pt>
                      <c:pt idx="34">
                        <c:v>0.94308022499733823</c:v>
                      </c:pt>
                      <c:pt idx="35">
                        <c:v>0.94243049431333614</c:v>
                      </c:pt>
                      <c:pt idx="36">
                        <c:v>0.94142301091892977</c:v>
                      </c:pt>
                      <c:pt idx="37">
                        <c:v>0.94136098867273799</c:v>
                      </c:pt>
                      <c:pt idx="38">
                        <c:v>0.9406165602242762</c:v>
                      </c:pt>
                      <c:pt idx="39">
                        <c:v>0.94056862163064292</c:v>
                      </c:pt>
                      <c:pt idx="40">
                        <c:v>0.93994967051062128</c:v>
                      </c:pt>
                      <c:pt idx="41">
                        <c:v>0.93976418763510128</c:v>
                      </c:pt>
                      <c:pt idx="42">
                        <c:v>0.93888331812396608</c:v>
                      </c:pt>
                      <c:pt idx="43">
                        <c:v>0.93810696827104045</c:v>
                      </c:pt>
                      <c:pt idx="44">
                        <c:v>0.93730055619756847</c:v>
                      </c:pt>
                      <c:pt idx="45">
                        <c:v>0.93641332778417707</c:v>
                      </c:pt>
                      <c:pt idx="46">
                        <c:v>0.93624946920641017</c:v>
                      </c:pt>
                      <c:pt idx="47">
                        <c:v>0.93556738745330292</c:v>
                      </c:pt>
                      <c:pt idx="48">
                        <c:v>0.93443261883914863</c:v>
                      </c:pt>
                      <c:pt idx="49">
                        <c:v>0.93377157011145295</c:v>
                      </c:pt>
                      <c:pt idx="50">
                        <c:v>0.93309775716900434</c:v>
                      </c:pt>
                      <c:pt idx="51">
                        <c:v>0.93293457238608002</c:v>
                      </c:pt>
                      <c:pt idx="52">
                        <c:v>0.9319543857705388</c:v>
                      </c:pt>
                      <c:pt idx="53">
                        <c:v>0.93111780584654535</c:v>
                      </c:pt>
                      <c:pt idx="54">
                        <c:v>0.9304573898157612</c:v>
                      </c:pt>
                      <c:pt idx="55">
                        <c:v>0.92864028563013268</c:v>
                      </c:pt>
                      <c:pt idx="56">
                        <c:v>0.927254392237159</c:v>
                      </c:pt>
                      <c:pt idx="57">
                        <c:v>0.92476654025781668</c:v>
                      </c:pt>
                      <c:pt idx="58">
                        <c:v>0.92394290069410112</c:v>
                      </c:pt>
                      <c:pt idx="59">
                        <c:v>0.92145604419476901</c:v>
                      </c:pt>
                      <c:pt idx="60">
                        <c:v>0.89537358372520393</c:v>
                      </c:pt>
                      <c:pt idx="61">
                        <c:v>0.89456893505877477</c:v>
                      </c:pt>
                      <c:pt idx="62">
                        <c:v>0.89396091588318827</c:v>
                      </c:pt>
                      <c:pt idx="63">
                        <c:v>0.89315625320206593</c:v>
                      </c:pt>
                      <c:pt idx="64">
                        <c:v>0.89291208223349783</c:v>
                      </c:pt>
                      <c:pt idx="65">
                        <c:v>0.89210633667824413</c:v>
                      </c:pt>
                      <c:pt idx="66">
                        <c:v>0.89149939399859324</c:v>
                      </c:pt>
                      <c:pt idx="67">
                        <c:v>0.89069365068204476</c:v>
                      </c:pt>
                      <c:pt idx="68">
                        <c:v>0.88775124037423769</c:v>
                      </c:pt>
                      <c:pt idx="69">
                        <c:v>0.88633869926267483</c:v>
                      </c:pt>
                      <c:pt idx="70">
                        <c:v>0.88528051006085806</c:v>
                      </c:pt>
                      <c:pt idx="71">
                        <c:v>0.88387061551908908</c:v>
                      </c:pt>
                      <c:pt idx="72">
                        <c:v>0.88386807418883562</c:v>
                      </c:pt>
                      <c:pt idx="73">
                        <c:v>0.88245795035587205</c:v>
                      </c:pt>
                      <c:pt idx="74">
                        <c:v>0.88140382966645447</c:v>
                      </c:pt>
                      <c:pt idx="75">
                        <c:v>0.88055459994011553</c:v>
                      </c:pt>
                      <c:pt idx="76">
                        <c:v>0.87999121468537767</c:v>
                      </c:pt>
                      <c:pt idx="77">
                        <c:v>0.87943041874854888</c:v>
                      </c:pt>
                      <c:pt idx="78">
                        <c:v>0.87914193431150556</c:v>
                      </c:pt>
                      <c:pt idx="79">
                        <c:v>0.8780879039922137</c:v>
                      </c:pt>
                      <c:pt idx="80">
                        <c:v>0.87801791261019424</c:v>
                      </c:pt>
                      <c:pt idx="81">
                        <c:v>0.87695906244504374</c:v>
                      </c:pt>
                      <c:pt idx="82">
                        <c:v>0.87667528550826457</c:v>
                      </c:pt>
                      <c:pt idx="83">
                        <c:v>0.87611469633733741</c:v>
                      </c:pt>
                      <c:pt idx="84">
                        <c:v>0.87554666170003059</c:v>
                      </c:pt>
                      <c:pt idx="85">
                        <c:v>0.87470218072484507</c:v>
                      </c:pt>
                      <c:pt idx="86">
                        <c:v>0.87364356059094295</c:v>
                      </c:pt>
                      <c:pt idx="87">
                        <c:v>0.87228539515206283</c:v>
                      </c:pt>
                      <c:pt idx="88">
                        <c:v>0.87223114479235064</c:v>
                      </c:pt>
                      <c:pt idx="89">
                        <c:v>0.87087339840496125</c:v>
                      </c:pt>
                      <c:pt idx="90">
                        <c:v>0.86980796814133554</c:v>
                      </c:pt>
                      <c:pt idx="91">
                        <c:v>0.86897074474122094</c:v>
                      </c:pt>
                      <c:pt idx="92">
                        <c:v>0.86839613977056673</c:v>
                      </c:pt>
                      <c:pt idx="93">
                        <c:v>0.86755871283819275</c:v>
                      </c:pt>
                      <c:pt idx="94">
                        <c:v>0.86649368847985619</c:v>
                      </c:pt>
                      <c:pt idx="95">
                        <c:v>0.86508181711497101</c:v>
                      </c:pt>
                      <c:pt idx="96">
                        <c:v>0.83536091227347598</c:v>
                      </c:pt>
                      <c:pt idx="97">
                        <c:v>0.8339482443691274</c:v>
                      </c:pt>
                      <c:pt idx="98">
                        <c:v>0.83289550925466849</c:v>
                      </c:pt>
                      <c:pt idx="99">
                        <c:v>0.83148285666600896</c:v>
                      </c:pt>
                      <c:pt idx="100">
                        <c:v>0.83092499654213825</c:v>
                      </c:pt>
                      <c:pt idx="101">
                        <c:v>0.82951238629490764</c:v>
                      </c:pt>
                      <c:pt idx="102">
                        <c:v>0.82845642972958711</c:v>
                      </c:pt>
                      <c:pt idx="103">
                        <c:v>0.82704386598664481</c:v>
                      </c:pt>
                      <c:pt idx="104">
                        <c:v>0.82379339685371333</c:v>
                      </c:pt>
                      <c:pt idx="105">
                        <c:v>0.82238102561757032</c:v>
                      </c:pt>
                      <c:pt idx="106">
                        <c:v>0.82132045157512445</c:v>
                      </c:pt>
                      <c:pt idx="107">
                        <c:v>0.81990816668142219</c:v>
                      </c:pt>
                      <c:pt idx="108">
                        <c:v>0.80684151453929231</c:v>
                      </c:pt>
                      <c:pt idx="109">
                        <c:v>0.80599917993278414</c:v>
                      </c:pt>
                      <c:pt idx="110">
                        <c:v>0.80542887112902695</c:v>
                      </c:pt>
                      <c:pt idx="111">
                        <c:v>0.80458654621702075</c:v>
                      </c:pt>
                      <c:pt idx="112">
                        <c:v>0.80437446515965161</c:v>
                      </c:pt>
                      <c:pt idx="113">
                        <c:v>0.80353163973207642</c:v>
                      </c:pt>
                      <c:pt idx="114">
                        <c:v>0.80352553677398275</c:v>
                      </c:pt>
                      <c:pt idx="115">
                        <c:v>0.80296184623403632</c:v>
                      </c:pt>
                      <c:pt idx="116">
                        <c:v>0.80268321686931798</c:v>
                      </c:pt>
                      <c:pt idx="117">
                        <c:v>0.80211903494135672</c:v>
                      </c:pt>
                      <c:pt idx="118">
                        <c:v>0.80211289329459501</c:v>
                      </c:pt>
                      <c:pt idx="119">
                        <c:v>0.8012705825864771</c:v>
                      </c:pt>
                      <c:pt idx="120">
                        <c:v>0.8010585302900517</c:v>
                      </c:pt>
                      <c:pt idx="121">
                        <c:v>0.8002157301145808</c:v>
                      </c:pt>
                      <c:pt idx="122">
                        <c:v>0.79964591008087005</c:v>
                      </c:pt>
                      <c:pt idx="123">
                        <c:v>0.79887240064983522</c:v>
                      </c:pt>
                      <c:pt idx="124">
                        <c:v>0.79880312341464887</c:v>
                      </c:pt>
                      <c:pt idx="125">
                        <c:v>0.79745992683060507</c:v>
                      </c:pt>
                      <c:pt idx="126">
                        <c:v>0.79640108289309919</c:v>
                      </c:pt>
                      <c:pt idx="127">
                        <c:v>0.79555674691081368</c:v>
                      </c:pt>
                      <c:pt idx="128">
                        <c:v>0.79498867090812164</c:v>
                      </c:pt>
                      <c:pt idx="129">
                        <c:v>0.79414426611175859</c:v>
                      </c:pt>
                      <c:pt idx="130">
                        <c:v>0.79308556097205163</c:v>
                      </c:pt>
                      <c:pt idx="131">
                        <c:v>0.79167313980455278</c:v>
                      </c:pt>
                      <c:pt idx="132">
                        <c:v>0.75833289196783826</c:v>
                      </c:pt>
                      <c:pt idx="133">
                        <c:v>0.75749084621857943</c:v>
                      </c:pt>
                      <c:pt idx="134">
                        <c:v>0.75692025103547234</c:v>
                      </c:pt>
                      <c:pt idx="135">
                        <c:v>0.75607820785998314</c:v>
                      </c:pt>
                      <c:pt idx="136">
                        <c:v>0.75586656863357282</c:v>
                      </c:pt>
                      <c:pt idx="137">
                        <c:v>0.75502415701189796</c:v>
                      </c:pt>
                      <c:pt idx="138">
                        <c:v>0.75445393560277152</c:v>
                      </c:pt>
                      <c:pt idx="139">
                        <c:v>0.75361152963488587</c:v>
                      </c:pt>
                      <c:pt idx="140">
                        <c:v>0.75036871302519181</c:v>
                      </c:pt>
                      <c:pt idx="141">
                        <c:v>0.74895615078719302</c:v>
                      </c:pt>
                      <c:pt idx="142">
                        <c:v>0.7478991860782721</c:v>
                      </c:pt>
                      <c:pt idx="143">
                        <c:v>0.74648665841363859</c:v>
                      </c:pt>
                      <c:pt idx="144">
                        <c:v>0.66342990696701476</c:v>
                      </c:pt>
                      <c:pt idx="145">
                        <c:v>0.66201739701271822</c:v>
                      </c:pt>
                      <c:pt idx="146">
                        <c:v>0.66095981398760584</c:v>
                      </c:pt>
                      <c:pt idx="147">
                        <c:v>0.66011418478648798</c:v>
                      </c:pt>
                      <c:pt idx="148">
                        <c:v>0.65954733336810734</c:v>
                      </c:pt>
                      <c:pt idx="149">
                        <c:v>0.65887883576940731</c:v>
                      </c:pt>
                      <c:pt idx="150">
                        <c:v>0.65870167119451573</c:v>
                      </c:pt>
                      <c:pt idx="151">
                        <c:v>0.65764415562063738</c:v>
                      </c:pt>
                      <c:pt idx="152">
                        <c:v>0.65746640489854358</c:v>
                      </c:pt>
                      <c:pt idx="153">
                        <c:v>0.65640796706111826</c:v>
                      </c:pt>
                      <c:pt idx="154">
                        <c:v>0.65623167052111286</c:v>
                      </c:pt>
                      <c:pt idx="155">
                        <c:v>0.65556328391595031</c:v>
                      </c:pt>
                      <c:pt idx="156">
                        <c:v>0.65499557358184846</c:v>
                      </c:pt>
                      <c:pt idx="157">
                        <c:v>0.65415084727788164</c:v>
                      </c:pt>
                      <c:pt idx="158">
                        <c:v>0.6530924983260713</c:v>
                      </c:pt>
                      <c:pt idx="159">
                        <c:v>0.65168009816311079</c:v>
                      </c:pt>
                      <c:pt idx="160">
                        <c:v>0.65085077172786188</c:v>
                      </c:pt>
                      <c:pt idx="161">
                        <c:v>0.64943852863294604</c:v>
                      </c:pt>
                      <c:pt idx="162">
                        <c:v>0.64837878218285627</c:v>
                      </c:pt>
                      <c:pt idx="163">
                        <c:v>0.64753563581716878</c:v>
                      </c:pt>
                      <c:pt idx="164">
                        <c:v>0.64696658953546604</c:v>
                      </c:pt>
                      <c:pt idx="165">
                        <c:v>0.64693941902482055</c:v>
                      </c:pt>
                      <c:pt idx="166">
                        <c:v>0.64612338275993308</c:v>
                      </c:pt>
                      <c:pt idx="167">
                        <c:v>0.64552682715157261</c:v>
                      </c:pt>
                      <c:pt idx="168">
                        <c:v>0.64506376072801253</c:v>
                      </c:pt>
                      <c:pt idx="169">
                        <c:v>0.64447082491350216</c:v>
                      </c:pt>
                      <c:pt idx="170">
                        <c:v>0.64365155711055599</c:v>
                      </c:pt>
                      <c:pt idx="171">
                        <c:v>0.64362353209349321</c:v>
                      </c:pt>
                      <c:pt idx="172">
                        <c:v>0.643058245303473</c:v>
                      </c:pt>
                      <c:pt idx="173">
                        <c:v>0.6424272444260497</c:v>
                      </c:pt>
                      <c:pt idx="174">
                        <c:v>0.64221093973471</c:v>
                      </c:pt>
                      <c:pt idx="175">
                        <c:v>0.64115496199220323</c:v>
                      </c:pt>
                      <c:pt idx="176">
                        <c:v>0.64101468820886309</c:v>
                      </c:pt>
                      <c:pt idx="177">
                        <c:v>0.63995786858801307</c:v>
                      </c:pt>
                      <c:pt idx="178">
                        <c:v>0.63974238127608385</c:v>
                      </c:pt>
                      <c:pt idx="179">
                        <c:v>0.63911142730373527</c:v>
                      </c:pt>
                      <c:pt idx="180">
                        <c:v>0.63854533278693226</c:v>
                      </c:pt>
                      <c:pt idx="181">
                        <c:v>0.63769886905359208</c:v>
                      </c:pt>
                      <c:pt idx="182">
                        <c:v>0.63664209497981494</c:v>
                      </c:pt>
                      <c:pt idx="183">
                        <c:v>0.63522955644471069</c:v>
                      </c:pt>
                      <c:pt idx="184">
                        <c:v>0.63470302212508112</c:v>
                      </c:pt>
                      <c:pt idx="185">
                        <c:v>0.63329057274664369</c:v>
                      </c:pt>
                      <c:pt idx="186">
                        <c:v>0.63223253422579573</c:v>
                      </c:pt>
                      <c:pt idx="187">
                        <c:v>0.63138743393328789</c:v>
                      </c:pt>
                      <c:pt idx="188">
                        <c:v>0.63082011821989326</c:v>
                      </c:pt>
                      <c:pt idx="189">
                        <c:v>0.6299749794377838</c:v>
                      </c:pt>
                      <c:pt idx="190">
                        <c:v>0.62891702058904331</c:v>
                      </c:pt>
                      <c:pt idx="191">
                        <c:v>0.62750459866209884</c:v>
                      </c:pt>
                      <c:pt idx="192">
                        <c:v>0.61852439007724325</c:v>
                      </c:pt>
                      <c:pt idx="193">
                        <c:v>0.61761089804112357</c:v>
                      </c:pt>
                      <c:pt idx="194">
                        <c:v>0.61711180556745671</c:v>
                      </c:pt>
                      <c:pt idx="195">
                        <c:v>0.61605563140165942</c:v>
                      </c:pt>
                      <c:pt idx="196">
                        <c:v>0.61514201300731386</c:v>
                      </c:pt>
                      <c:pt idx="197">
                        <c:v>0.61104388085288608</c:v>
                      </c:pt>
                      <c:pt idx="198">
                        <c:v>0.60988901758187819</c:v>
                      </c:pt>
                      <c:pt idx="199">
                        <c:v>0.60896440473383517</c:v>
                      </c:pt>
                      <c:pt idx="200">
                        <c:v>0.60741921249609376</c:v>
                      </c:pt>
                      <c:pt idx="201">
                        <c:v>0.60732619184568681</c:v>
                      </c:pt>
                      <c:pt idx="202">
                        <c:v>0.60649467456382089</c:v>
                      </c:pt>
                      <c:pt idx="203">
                        <c:v>0.60591362289746931</c:v>
                      </c:pt>
                      <c:pt idx="204">
                        <c:v>0.60485712558425564</c:v>
                      </c:pt>
                      <c:pt idx="205">
                        <c:v>0.6040103489012405</c:v>
                      </c:pt>
                      <c:pt idx="206">
                        <c:v>0.60344457127562956</c:v>
                      </c:pt>
                      <c:pt idx="207">
                        <c:v>0.6027778920343605</c:v>
                      </c:pt>
                      <c:pt idx="208">
                        <c:v>0.60259777857746721</c:v>
                      </c:pt>
                      <c:pt idx="209">
                        <c:v>0.60154131377536346</c:v>
                      </c:pt>
                      <c:pt idx="210">
                        <c:v>0.60136536482956815</c:v>
                      </c:pt>
                      <c:pt idx="211">
                        <c:v>0.60094211732590086</c:v>
                      </c:pt>
                      <c:pt idx="212">
                        <c:v>0.60030833558831187</c:v>
                      </c:pt>
                      <c:pt idx="213">
                        <c:v>0.60012875749057948</c:v>
                      </c:pt>
                      <c:pt idx="214">
                        <c:v>0.59946213750954735</c:v>
                      </c:pt>
                      <c:pt idx="215">
                        <c:v>0.59889583017543935</c:v>
                      </c:pt>
                      <c:pt idx="216">
                        <c:v>0.59847169875293771</c:v>
                      </c:pt>
                      <c:pt idx="217">
                        <c:v>0.59843292976993789</c:v>
                      </c:pt>
                      <c:pt idx="218">
                        <c:v>0.59804960743495816</c:v>
                      </c:pt>
                      <c:pt idx="219">
                        <c:v>0.59702033614531458</c:v>
                      </c:pt>
                      <c:pt idx="220">
                        <c:v>0.5969926293337835</c:v>
                      </c:pt>
                      <c:pt idx="221">
                        <c:v>0.59596465082079031</c:v>
                      </c:pt>
                      <c:pt idx="222">
                        <c:v>0.59558012040698016</c:v>
                      </c:pt>
                      <c:pt idx="223">
                        <c:v>0.59475644233669722</c:v>
                      </c:pt>
                      <c:pt idx="224">
                        <c:v>0.59455205994661564</c:v>
                      </c:pt>
                      <c:pt idx="225">
                        <c:v>0.59392170403080913</c:v>
                      </c:pt>
                      <c:pt idx="226">
                        <c:v>0.59334403170877492</c:v>
                      </c:pt>
                      <c:pt idx="227">
                        <c:v>0.59250912210015028</c:v>
                      </c:pt>
                      <c:pt idx="228">
                        <c:v>0.59228623463114349</c:v>
                      </c:pt>
                      <c:pt idx="229">
                        <c:v>0.59145290136026718</c:v>
                      </c:pt>
                      <c:pt idx="230">
                        <c:v>0.5914409465075614</c:v>
                      </c:pt>
                      <c:pt idx="231">
                        <c:v>0.59087385778624413</c:v>
                      </c:pt>
                      <c:pt idx="232">
                        <c:v>0.59004032942225249</c:v>
                      </c:pt>
                      <c:pt idx="233">
                        <c:v>0.59002853012645406</c:v>
                      </c:pt>
                      <c:pt idx="234">
                        <c:v>0.58897081583190769</c:v>
                      </c:pt>
                      <c:pt idx="235">
                        <c:v>0.58755843253918993</c:v>
                      </c:pt>
                      <c:pt idx="236">
                        <c:v>0.58620056355626105</c:v>
                      </c:pt>
                      <c:pt idx="237">
                        <c:v>0.58478804256130179</c:v>
                      </c:pt>
                      <c:pt idx="238">
                        <c:v>0.58373106388420859</c:v>
                      </c:pt>
                      <c:pt idx="239">
                        <c:v>0.58231856470264154</c:v>
                      </c:pt>
                      <c:pt idx="240">
                        <c:v>0.55882035963491861</c:v>
                      </c:pt>
                      <c:pt idx="241">
                        <c:v>0.55740777512573914</c:v>
                      </c:pt>
                      <c:pt idx="242">
                        <c:v>0.5563516730607746</c:v>
                      </c:pt>
                      <c:pt idx="243">
                        <c:v>0.55493909391841911</c:v>
                      </c:pt>
                      <c:pt idx="244">
                        <c:v>0.5542731793893293</c:v>
                      </c:pt>
                      <c:pt idx="245">
                        <c:v>0.55286061330826552</c:v>
                      </c:pt>
                      <c:pt idx="246">
                        <c:v>0.55180423469297302</c:v>
                      </c:pt>
                      <c:pt idx="247">
                        <c:v>0.55039168067427768</c:v>
                      </c:pt>
                      <c:pt idx="248">
                        <c:v>0.54730469582279306</c:v>
                      </c:pt>
                      <c:pt idx="249">
                        <c:v>0.54635598394821971</c:v>
                      </c:pt>
                      <c:pt idx="250">
                        <c:v>0.54625510563533741</c:v>
                      </c:pt>
                      <c:pt idx="251">
                        <c:v>0.54589212525367237</c:v>
                      </c:pt>
                      <c:pt idx="252">
                        <c:v>0.54494341854874362</c:v>
                      </c:pt>
                      <c:pt idx="253">
                        <c:v>0.54484261247282439</c:v>
                      </c:pt>
                      <c:pt idx="254">
                        <c:v>0.54483581735810938</c:v>
                      </c:pt>
                      <c:pt idx="255">
                        <c:v>0.5439888514220127</c:v>
                      </c:pt>
                      <c:pt idx="256">
                        <c:v>0.54388706817701626</c:v>
                      </c:pt>
                      <c:pt idx="257">
                        <c:v>0.54378590354340983</c:v>
                      </c:pt>
                      <c:pt idx="258">
                        <c:v>0.54342325735502106</c:v>
                      </c:pt>
                      <c:pt idx="259">
                        <c:v>0.54304015079424006</c:v>
                      </c:pt>
                      <c:pt idx="260">
                        <c:v>0.54257627962864907</c:v>
                      </c:pt>
                      <c:pt idx="261">
                        <c:v>0.54247451471826735</c:v>
                      </c:pt>
                      <c:pt idx="262">
                        <c:v>0.54237343396537829</c:v>
                      </c:pt>
                      <c:pt idx="263">
                        <c:v>0.54162758390750398</c:v>
                      </c:pt>
                      <c:pt idx="264">
                        <c:v>0.54151999640045545</c:v>
                      </c:pt>
                      <c:pt idx="265">
                        <c:v>0.54057126176213388</c:v>
                      </c:pt>
                      <c:pt idx="266">
                        <c:v>0.54010743465087141</c:v>
                      </c:pt>
                      <c:pt idx="267">
                        <c:v>0.53915870629100426</c:v>
                      </c:pt>
                      <c:pt idx="268">
                        <c:v>0.53833817156387254</c:v>
                      </c:pt>
                      <c:pt idx="269">
                        <c:v>0.53692567836823424</c:v>
                      </c:pt>
                      <c:pt idx="270">
                        <c:v>0.53586908008685619</c:v>
                      </c:pt>
                      <c:pt idx="271">
                        <c:v>0.53502250171160837</c:v>
                      </c:pt>
                      <c:pt idx="272">
                        <c:v>0.53445661029862734</c:v>
                      </c:pt>
                      <c:pt idx="273">
                        <c:v>0.5336100047532979</c:v>
                      </c:pt>
                      <c:pt idx="274">
                        <c:v>0.53255346447975282</c:v>
                      </c:pt>
                      <c:pt idx="275">
                        <c:v>0.5311409903940385</c:v>
                      </c:pt>
                      <c:pt idx="276">
                        <c:v>0.49879885258585061</c:v>
                      </c:pt>
                      <c:pt idx="277">
                        <c:v>0.49785024932425725</c:v>
                      </c:pt>
                      <c:pt idx="278">
                        <c:v>0.49738626933564234</c:v>
                      </c:pt>
                      <c:pt idx="279">
                        <c:v>0.49643766689201257</c:v>
                      </c:pt>
                      <c:pt idx="280">
                        <c:v>0.4963302020251989</c:v>
                      </c:pt>
                      <c:pt idx="281">
                        <c:v>0.49538160728789976</c:v>
                      </c:pt>
                      <c:pt idx="282">
                        <c:v>0.4949176208834849</c:v>
                      </c:pt>
                      <c:pt idx="283">
                        <c:v>0.49396902832485434</c:v>
                      </c:pt>
                      <c:pt idx="284">
                        <c:v>0.48983431049311299</c:v>
                      </c:pt>
                      <c:pt idx="285">
                        <c:v>0.48842176332217246</c:v>
                      </c:pt>
                      <c:pt idx="286">
                        <c:v>0.4873658783085511</c:v>
                      </c:pt>
                      <c:pt idx="287">
                        <c:v>0.48595334615791008</c:v>
                      </c:pt>
                      <c:pt idx="288">
                        <c:v>0.47027588813441557</c:v>
                      </c:pt>
                      <c:pt idx="289">
                        <c:v>0.46886330414531879</c:v>
                      </c:pt>
                      <c:pt idx="290">
                        <c:v>0.46780735977462634</c:v>
                      </c:pt>
                      <c:pt idx="291">
                        <c:v>0.46696001764454736</c:v>
                      </c:pt>
                      <c:pt idx="292">
                        <c:v>0.46639477825859588</c:v>
                      </c:pt>
                      <c:pt idx="293">
                        <c:v>0.46569433726765175</c:v>
                      </c:pt>
                      <c:pt idx="294">
                        <c:v>0.46554743322832109</c:v>
                      </c:pt>
                      <c:pt idx="295">
                        <c:v>0.46449149585669292</c:v>
                      </c:pt>
                      <c:pt idx="296">
                        <c:v>0.4642817650086844</c:v>
                      </c:pt>
                      <c:pt idx="297">
                        <c:v>0.46322605569024783</c:v>
                      </c:pt>
                      <c:pt idx="298">
                        <c:v>0.46307891342971669</c:v>
                      </c:pt>
                      <c:pt idx="299">
                        <c:v>0.46237849690609339</c:v>
                      </c:pt>
                      <c:pt idx="300">
                        <c:v>0.46181349264761873</c:v>
                      </c:pt>
                      <c:pt idx="301">
                        <c:v>0.46096592306241718</c:v>
                      </c:pt>
                      <c:pt idx="302">
                        <c:v>0.45991023808853571</c:v>
                      </c:pt>
                      <c:pt idx="303">
                        <c:v>0.4584976730020196</c:v>
                      </c:pt>
                      <c:pt idx="304">
                        <c:v>0.45738382285382156</c:v>
                      </c:pt>
                      <c:pt idx="305">
                        <c:v>0.45597131548931147</c:v>
                      </c:pt>
                      <c:pt idx="306">
                        <c:v>0.45491619958850599</c:v>
                      </c:pt>
                      <c:pt idx="307">
                        <c:v>0.4540681416768329</c:v>
                      </c:pt>
                      <c:pt idx="308">
                        <c:v>0.45350371399728212</c:v>
                      </c:pt>
                      <c:pt idx="309">
                        <c:v>0.45265563080862337</c:v>
                      </c:pt>
                      <c:pt idx="310">
                        <c:v>0.45160057132006692</c:v>
                      </c:pt>
                      <c:pt idx="311">
                        <c:v>0.45018808183358383</c:v>
                      </c:pt>
                      <c:pt idx="312">
                        <c:v>0.42176980587629403</c:v>
                      </c:pt>
                      <c:pt idx="313">
                        <c:v>0.42035722396826164</c:v>
                      </c:pt>
                      <c:pt idx="314">
                        <c:v>0.4193011971032467</c:v>
                      </c:pt>
                      <c:pt idx="315">
                        <c:v>0.41867803145538285</c:v>
                      </c:pt>
                      <c:pt idx="316">
                        <c:v>0.41788860920879645</c:v>
                      </c:pt>
                      <c:pt idx="317">
                        <c:v>0.41718825053930153</c:v>
                      </c:pt>
                      <c:pt idx="318">
                        <c:v>0.41577565972535357</c:v>
                      </c:pt>
                      <c:pt idx="319">
                        <c:v>0.4153623747791626</c:v>
                      </c:pt>
                      <c:pt idx="320">
                        <c:v>0.41472012242636691</c:v>
                      </c:pt>
                      <c:pt idx="321">
                        <c:v>0.41444841359138446</c:v>
                      </c:pt>
                      <c:pt idx="322">
                        <c:v>0.41366558364873385</c:v>
                      </c:pt>
                      <c:pt idx="323">
                        <c:v>0.41330753286086525</c:v>
                      </c:pt>
                      <c:pt idx="324">
                        <c:v>0.4126088384423392</c:v>
                      </c:pt>
                      <c:pt idx="325">
                        <c:v>0.41119629126033747</c:v>
                      </c:pt>
                      <c:pt idx="326">
                        <c:v>0.41052999389230183</c:v>
                      </c:pt>
                      <c:pt idx="327">
                        <c:v>0.4103498331225599</c:v>
                      </c:pt>
                      <c:pt idx="328">
                        <c:v>0.40929304479775319</c:v>
                      </c:pt>
                      <c:pt idx="329">
                        <c:v>0.40911742560627085</c:v>
                      </c:pt>
                      <c:pt idx="330">
                        <c:v>0.40887925193167379</c:v>
                      </c:pt>
                      <c:pt idx="331">
                        <c:v>0.40806114209302008</c:v>
                      </c:pt>
                      <c:pt idx="332">
                        <c:v>0.40788049990696396</c:v>
                      </c:pt>
                      <c:pt idx="333">
                        <c:v>0.40746669216082559</c:v>
                      </c:pt>
                      <c:pt idx="334">
                        <c:v>0.40672645740700836</c:v>
                      </c:pt>
                      <c:pt idx="335">
                        <c:v>0.40664856291771223</c:v>
                      </c:pt>
                      <c:pt idx="336">
                        <c:v>0.40641222324263043</c:v>
                      </c:pt>
                      <c:pt idx="337">
                        <c:v>0.40580158844855074</c:v>
                      </c:pt>
                      <c:pt idx="338">
                        <c:v>0.40499967853501206</c:v>
                      </c:pt>
                      <c:pt idx="339">
                        <c:v>0.40474528011460326</c:v>
                      </c:pt>
                      <c:pt idx="340">
                        <c:v>0.40333270182615655</c:v>
                      </c:pt>
                      <c:pt idx="341">
                        <c:v>0.40251441987444536</c:v>
                      </c:pt>
                      <c:pt idx="342">
                        <c:v>0.40110182636038044</c:v>
                      </c:pt>
                      <c:pt idx="343">
                        <c:v>0.40004652657724954</c:v>
                      </c:pt>
                      <c:pt idx="344">
                        <c:v>0.39863393517449197</c:v>
                      </c:pt>
                      <c:pt idx="345">
                        <c:v>0.39778594121743155</c:v>
                      </c:pt>
                      <c:pt idx="346">
                        <c:v>0.39673065011770997</c:v>
                      </c:pt>
                      <c:pt idx="347">
                        <c:v>0.395318057438315</c:v>
                      </c:pt>
                      <c:pt idx="348">
                        <c:v>0.37017704956469377</c:v>
                      </c:pt>
                      <c:pt idx="349">
                        <c:v>0.36926259006704287</c:v>
                      </c:pt>
                      <c:pt idx="350">
                        <c:v>0.36876465295545208</c:v>
                      </c:pt>
                      <c:pt idx="351">
                        <c:v>0.36785017563665057</c:v>
                      </c:pt>
                      <c:pt idx="352">
                        <c:v>0.36770647323867373</c:v>
                      </c:pt>
                      <c:pt idx="353">
                        <c:v>0.36679212526638749</c:v>
                      </c:pt>
                      <c:pt idx="354">
                        <c:v>0.36629404166683011</c:v>
                      </c:pt>
                      <c:pt idx="355">
                        <c:v>0.36537967733090781</c:v>
                      </c:pt>
                      <c:pt idx="356">
                        <c:v>0.36153732680015022</c:v>
                      </c:pt>
                      <c:pt idx="357">
                        <c:v>0.36012479198649899</c:v>
                      </c:pt>
                      <c:pt idx="358">
                        <c:v>0.35906795813043474</c:v>
                      </c:pt>
                      <c:pt idx="359">
                        <c:v>0.35897683796278484</c:v>
                      </c:pt>
                      <c:pt idx="360">
                        <c:v>0.35765540275561791</c:v>
                      </c:pt>
                      <c:pt idx="361">
                        <c:v>0.35756440055490019</c:v>
                      </c:pt>
                      <c:pt idx="362">
                        <c:v>0.35650645884673821</c:v>
                      </c:pt>
                      <c:pt idx="363">
                        <c:v>0.35566128222631271</c:v>
                      </c:pt>
                      <c:pt idx="364">
                        <c:v>0.35509398917095214</c:v>
                      </c:pt>
                      <c:pt idx="365">
                        <c:v>0.35442618950542037</c:v>
                      </c:pt>
                      <c:pt idx="366">
                        <c:v>0.3542488504707495</c:v>
                      </c:pt>
                      <c:pt idx="367">
                        <c:v>0.35319083056825085</c:v>
                      </c:pt>
                      <c:pt idx="368">
                        <c:v>0.35301367799956579</c:v>
                      </c:pt>
                      <c:pt idx="369">
                        <c:v>0.3519565109630472</c:v>
                      </c:pt>
                      <c:pt idx="370">
                        <c:v>0.35177836570434728</c:v>
                      </c:pt>
                      <c:pt idx="371">
                        <c:v>0.3511104709457285</c:v>
                      </c:pt>
                      <c:pt idx="372">
                        <c:v>0.3505439750103036</c:v>
                      </c:pt>
                      <c:pt idx="373">
                        <c:v>0.34969796308402074</c:v>
                      </c:pt>
                      <c:pt idx="374">
                        <c:v>0.34864073869380657</c:v>
                      </c:pt>
                      <c:pt idx="375">
                        <c:v>0.34722820561391049</c:v>
                      </c:pt>
                      <c:pt idx="376">
                        <c:v>0.34640791323964654</c:v>
                      </c:pt>
                      <c:pt idx="377">
                        <c:v>0.3449953206097508</c:v>
                      </c:pt>
                      <c:pt idx="378">
                        <c:v>0.34393971749931801</c:v>
                      </c:pt>
                      <c:pt idx="379">
                        <c:v>0.34309202660622112</c:v>
                      </c:pt>
                      <c:pt idx="380">
                        <c:v>0.34252711539480096</c:v>
                      </c:pt>
                      <c:pt idx="381">
                        <c:v>0.3416794345818</c:v>
                      </c:pt>
                      <c:pt idx="382">
                        <c:v>0.34062381319309615</c:v>
                      </c:pt>
                      <c:pt idx="383">
                        <c:v>0.33921121108673996</c:v>
                      </c:pt>
                      <c:pt idx="384">
                        <c:v>0.31047831032133155</c:v>
                      </c:pt>
                      <c:pt idx="385">
                        <c:v>0.31037335531293736</c:v>
                      </c:pt>
                      <c:pt idx="386">
                        <c:v>0.30935526734742957</c:v>
                      </c:pt>
                      <c:pt idx="387">
                        <c:v>0.30906599901890969</c:v>
                      </c:pt>
                      <c:pt idx="388">
                        <c:v>0.30896074033908388</c:v>
                      </c:pt>
                      <c:pt idx="389">
                        <c:v>0.30800649833553773</c:v>
                      </c:pt>
                      <c:pt idx="390">
                        <c:v>0.30794264967709661</c:v>
                      </c:pt>
                      <c:pt idx="391">
                        <c:v>0.30790623826388552</c:v>
                      </c:pt>
                      <c:pt idx="392">
                        <c:v>0.30705743247973</c:v>
                      </c:pt>
                      <c:pt idx="393">
                        <c:v>0.30688844064844478</c:v>
                      </c:pt>
                      <c:pt idx="394">
                        <c:v>0.30659413873406888</c:v>
                      </c:pt>
                      <c:pt idx="395">
                        <c:v>0.30649361896590754</c:v>
                      </c:pt>
                      <c:pt idx="396">
                        <c:v>0.30603934242026065</c:v>
                      </c:pt>
                      <c:pt idx="397">
                        <c:v>0.3059243120023275</c:v>
                      </c:pt>
                      <c:pt idx="398">
                        <c:v>0.30564481712011193</c:v>
                      </c:pt>
                      <c:pt idx="399">
                        <c:v>0.30547582115033173</c:v>
                      </c:pt>
                      <c:pt idx="400">
                        <c:v>0.30462672406165175</c:v>
                      </c:pt>
                      <c:pt idx="401">
                        <c:v>0.30459031163536976</c:v>
                      </c:pt>
                      <c:pt idx="402">
                        <c:v>0.3045118873671484</c:v>
                      </c:pt>
                      <c:pt idx="403">
                        <c:v>0.30357251793469137</c:v>
                      </c:pt>
                      <c:pt idx="404">
                        <c:v>0.3034534806167245</c:v>
                      </c:pt>
                      <c:pt idx="405">
                        <c:v>0.30317769139687539</c:v>
                      </c:pt>
                      <c:pt idx="406">
                        <c:v>0.30215989723480746</c:v>
                      </c:pt>
                      <c:pt idx="407">
                        <c:v>0.30204101666714034</c:v>
                      </c:pt>
                      <c:pt idx="408">
                        <c:v>0.30075840396312309</c:v>
                      </c:pt>
                      <c:pt idx="409">
                        <c:v>0.29934582047031727</c:v>
                      </c:pt>
                      <c:pt idx="410">
                        <c:v>0.29895685238394293</c:v>
                      </c:pt>
                      <c:pt idx="411">
                        <c:v>0.29829429751104791</c:v>
                      </c:pt>
                      <c:pt idx="412">
                        <c:v>0.29800694437362868</c:v>
                      </c:pt>
                      <c:pt idx="413">
                        <c:v>0.29790192949224376</c:v>
                      </c:pt>
                      <c:pt idx="414">
                        <c:v>0.29754444878669778</c:v>
                      </c:pt>
                      <c:pt idx="415">
                        <c:v>0.29744259822846669</c:v>
                      </c:pt>
                      <c:pt idx="416">
                        <c:v>0.29688173520435257</c:v>
                      </c:pt>
                      <c:pt idx="417">
                        <c:v>0.29659451845610635</c:v>
                      </c:pt>
                      <c:pt idx="418">
                        <c:v>0.29648936324582892</c:v>
                      </c:pt>
                      <c:pt idx="419">
                        <c:v>0.2964857716715476</c:v>
                      </c:pt>
                      <c:pt idx="420">
                        <c:v>0.2960300124726295</c:v>
                      </c:pt>
                      <c:pt idx="421">
                        <c:v>0.29564136443281042</c:v>
                      </c:pt>
                      <c:pt idx="422">
                        <c:v>0.29553609231823824</c:v>
                      </c:pt>
                      <c:pt idx="423">
                        <c:v>0.295433126358638</c:v>
                      </c:pt>
                      <c:pt idx="424">
                        <c:v>0.29507332580758316</c:v>
                      </c:pt>
                      <c:pt idx="425">
                        <c:v>0.29497854935707724</c:v>
                      </c:pt>
                      <c:pt idx="426">
                        <c:v>0.29469140763701712</c:v>
                      </c:pt>
                      <c:pt idx="427">
                        <c:v>0.29422896814631105</c:v>
                      </c:pt>
                      <c:pt idx="428">
                        <c:v>0.29412362614932908</c:v>
                      </c:pt>
                      <c:pt idx="429">
                        <c:v>0.29402053858161575</c:v>
                      </c:pt>
                      <c:pt idx="430">
                        <c:v>0.29356598469276479</c:v>
                      </c:pt>
                      <c:pt idx="431">
                        <c:v>0.29327898841455891</c:v>
                      </c:pt>
                      <c:pt idx="432">
                        <c:v>0.29317018981539955</c:v>
                      </c:pt>
                      <c:pt idx="433">
                        <c:v>0.29222046653968869</c:v>
                      </c:pt>
                      <c:pt idx="434">
                        <c:v>0.29175775007570631</c:v>
                      </c:pt>
                      <c:pt idx="435">
                        <c:v>0.29080800590591105</c:v>
                      </c:pt>
                      <c:pt idx="436">
                        <c:v>0.28998466911570286</c:v>
                      </c:pt>
                      <c:pt idx="437">
                        <c:v>0.28857209871150558</c:v>
                      </c:pt>
                      <c:pt idx="438">
                        <c:v>0.28751597492155312</c:v>
                      </c:pt>
                      <c:pt idx="439">
                        <c:v>0.28666882637667945</c:v>
                      </c:pt>
                      <c:pt idx="440">
                        <c:v>0.28610338286307069</c:v>
                      </c:pt>
                      <c:pt idx="441">
                        <c:v>0.28525625811273098</c:v>
                      </c:pt>
                      <c:pt idx="442">
                        <c:v>0.28420008798869778</c:v>
                      </c:pt>
                      <c:pt idx="443">
                        <c:v>0.28278749719129115</c:v>
                      </c:pt>
                      <c:pt idx="444">
                        <c:v>0.26186607451302429</c:v>
                      </c:pt>
                      <c:pt idx="445">
                        <c:v>0.26084772424760511</c:v>
                      </c:pt>
                      <c:pt idx="446">
                        <c:v>0.26045346669816805</c:v>
                      </c:pt>
                      <c:pt idx="447">
                        <c:v>0.25943510710303819</c:v>
                      </c:pt>
                      <c:pt idx="448">
                        <c:v>0.25939850198119901</c:v>
                      </c:pt>
                      <c:pt idx="449">
                        <c:v>0.25838053703940322</c:v>
                      </c:pt>
                      <c:pt idx="450">
                        <c:v>0.25798587798451189</c:v>
                      </c:pt>
                      <c:pt idx="451">
                        <c:v>0.25696790694180843</c:v>
                      </c:pt>
                      <c:pt idx="452">
                        <c:v>0.25225083295481532</c:v>
                      </c:pt>
                      <c:pt idx="453">
                        <c:v>0.25083821165944725</c:v>
                      </c:pt>
                      <c:pt idx="454">
                        <c:v>0.25046034283678081</c:v>
                      </c:pt>
                      <c:pt idx="455">
                        <c:v>0.24978725420088832</c:v>
                      </c:pt>
                      <c:pt idx="456">
                        <c:v>0.24950941631463261</c:v>
                      </c:pt>
                      <c:pt idx="457">
                        <c:v>0.24904811020959039</c:v>
                      </c:pt>
                      <c:pt idx="458">
                        <c:v>0.24837465053843713</c:v>
                      </c:pt>
                      <c:pt idx="459">
                        <c:v>0.24809714885160788</c:v>
                      </c:pt>
                      <c:pt idx="460">
                        <c:v>0.24798733240345991</c:v>
                      </c:pt>
                      <c:pt idx="461">
                        <c:v>0.24703670874793621</c:v>
                      </c:pt>
                      <c:pt idx="462">
                        <c:v>0.24657503384660764</c:v>
                      </c:pt>
                      <c:pt idx="463">
                        <c:v>0.24562437780973118</c:v>
                      </c:pt>
                      <c:pt idx="464">
                        <c:v>0.2414801888089631</c:v>
                      </c:pt>
                      <c:pt idx="465">
                        <c:v>0.24006768227788564</c:v>
                      </c:pt>
                      <c:pt idx="466">
                        <c:v>0.23901033557412613</c:v>
                      </c:pt>
                      <c:pt idx="467">
                        <c:v>0.23759778896704895</c:v>
                      </c:pt>
                      <c:pt idx="468">
                        <c:v>0.2219356423999238</c:v>
                      </c:pt>
                      <c:pt idx="469">
                        <c:v>0.22052340595249828</c:v>
                      </c:pt>
                      <c:pt idx="470">
                        <c:v>0.21946245135903558</c:v>
                      </c:pt>
                      <c:pt idx="471">
                        <c:v>0.21862051449782846</c:v>
                      </c:pt>
                      <c:pt idx="472">
                        <c:v>0.21805014081286478</c:v>
                      </c:pt>
                      <c:pt idx="473">
                        <c:v>0.21734375530870745</c:v>
                      </c:pt>
                      <c:pt idx="474">
                        <c:v>0.21720829306784037</c:v>
                      </c:pt>
                      <c:pt idx="475">
                        <c:v>0.21614715803608997</c:v>
                      </c:pt>
                      <c:pt idx="476">
                        <c:v>0.21593134533731889</c:v>
                      </c:pt>
                      <c:pt idx="477">
                        <c:v>0.21487247004191443</c:v>
                      </c:pt>
                      <c:pt idx="478">
                        <c:v>0.21473486010360648</c:v>
                      </c:pt>
                      <c:pt idx="479">
                        <c:v>0.21402824944859317</c:v>
                      </c:pt>
                      <c:pt idx="480">
                        <c:v>0.21346000158356412</c:v>
                      </c:pt>
                      <c:pt idx="481">
                        <c:v>0.21261584872732664</c:v>
                      </c:pt>
                      <c:pt idx="482">
                        <c:v>0.21155683656013116</c:v>
                      </c:pt>
                      <c:pt idx="483">
                        <c:v>0.21014437527537194</c:v>
                      </c:pt>
                      <c:pt idx="484">
                        <c:v>0.20902568395016238</c:v>
                      </c:pt>
                      <c:pt idx="485">
                        <c:v>0.20761307011691163</c:v>
                      </c:pt>
                      <c:pt idx="486">
                        <c:v>0.20655843176519953</c:v>
                      </c:pt>
                      <c:pt idx="487">
                        <c:v>0.20570976033568084</c:v>
                      </c:pt>
                      <c:pt idx="488">
                        <c:v>0.20514579417101148</c:v>
                      </c:pt>
                      <c:pt idx="489">
                        <c:v>0.2042971479416815</c:v>
                      </c:pt>
                      <c:pt idx="490">
                        <c:v>0.20324246448424385</c:v>
                      </c:pt>
                      <c:pt idx="491">
                        <c:v>0.20182982713934192</c:v>
                      </c:pt>
                      <c:pt idx="492">
                        <c:v>0.17344841161997379</c:v>
                      </c:pt>
                      <c:pt idx="493">
                        <c:v>0.17203655141651636</c:v>
                      </c:pt>
                      <c:pt idx="494">
                        <c:v>0.17097171703371353</c:v>
                      </c:pt>
                      <c:pt idx="495">
                        <c:v>0.16955973071736424</c:v>
                      </c:pt>
                      <c:pt idx="496">
                        <c:v>0.16884817329537991</c:v>
                      </c:pt>
                      <c:pt idx="497">
                        <c:v>0.16743601069820571</c:v>
                      </c:pt>
                      <c:pt idx="498">
                        <c:v>0.16637398964050398</c:v>
                      </c:pt>
                      <c:pt idx="499">
                        <c:v>0.16496172204431736</c:v>
                      </c:pt>
                      <c:pt idx="500">
                        <c:v>0.16051940037552551</c:v>
                      </c:pt>
                      <c:pt idx="501">
                        <c:v>0.15910684868394842</c:v>
                      </c:pt>
                      <c:pt idx="502">
                        <c:v>0.15805065661918824</c:v>
                      </c:pt>
                      <c:pt idx="503">
                        <c:v>0.15663805117176324</c:v>
                      </c:pt>
                      <c:pt idx="504">
                        <c:v>6.2059233907637151E-2</c:v>
                      </c:pt>
                      <c:pt idx="505">
                        <c:v>6.1031371022090136E-2</c:v>
                      </c:pt>
                      <c:pt idx="506">
                        <c:v>6.0648462319346508E-2</c:v>
                      </c:pt>
                      <c:pt idx="507">
                        <c:v>5.962031311886188E-2</c:v>
                      </c:pt>
                      <c:pt idx="508">
                        <c:v>5.9575098234841556E-2</c:v>
                      </c:pt>
                      <c:pt idx="509">
                        <c:v>5.8747457702984951E-2</c:v>
                      </c:pt>
                      <c:pt idx="510">
                        <c:v>5.8548877360604663E-2</c:v>
                      </c:pt>
                      <c:pt idx="511">
                        <c:v>5.8163834110980139E-2</c:v>
                      </c:pt>
                      <c:pt idx="512">
                        <c:v>5.7718935338755523E-2</c:v>
                      </c:pt>
                      <c:pt idx="513">
                        <c:v>5.7336909163817201E-2</c:v>
                      </c:pt>
                      <c:pt idx="514">
                        <c:v>5.7137349902754923E-2</c:v>
                      </c:pt>
                      <c:pt idx="515">
                        <c:v>5.6308070656366442E-2</c:v>
                      </c:pt>
                      <c:pt idx="516">
                        <c:v>5.6262175899828494E-2</c:v>
                      </c:pt>
                      <c:pt idx="517">
                        <c:v>5.5235352279066931E-2</c:v>
                      </c:pt>
                      <c:pt idx="518">
                        <c:v>5.4851084664945073E-2</c:v>
                      </c:pt>
                      <c:pt idx="519">
                        <c:v>5.3823968402543609E-2</c:v>
                      </c:pt>
                      <c:pt idx="520">
                        <c:v>5.2388151527304895E-2</c:v>
                      </c:pt>
                      <c:pt idx="521">
                        <c:v>5.0975491195153246E-2</c:v>
                      </c:pt>
                      <c:pt idx="522">
                        <c:v>4.9924804120604051E-2</c:v>
                      </c:pt>
                      <c:pt idx="523">
                        <c:v>4.9072160325180449E-2</c:v>
                      </c:pt>
                      <c:pt idx="524">
                        <c:v>4.8512102249751554E-2</c:v>
                      </c:pt>
                      <c:pt idx="525">
                        <c:v>4.7659505448546968E-2</c:v>
                      </c:pt>
                      <c:pt idx="526">
                        <c:v>4.6608784296224379E-2</c:v>
                      </c:pt>
                      <c:pt idx="527">
                        <c:v>4.519608268067233E-2</c:v>
                      </c:pt>
                      <c:pt idx="528">
                        <c:v>1.3873987931335284E-2</c:v>
                      </c:pt>
                      <c:pt idx="529">
                        <c:v>1.2818251229018774E-2</c:v>
                      </c:pt>
                      <c:pt idx="530">
                        <c:v>1.2508123316182998E-2</c:v>
                      </c:pt>
                      <c:pt idx="531">
                        <c:v>1.1451563459009075E-2</c:v>
                      </c:pt>
                      <c:pt idx="532">
                        <c:v>1.1353878870158943E-2</c:v>
                      </c:pt>
                      <c:pt idx="533">
                        <c:v>1.0297720369436974E-2</c:v>
                      </c:pt>
                      <c:pt idx="534">
                        <c:v>9.9913103892778059E-3</c:v>
                      </c:pt>
                      <c:pt idx="535">
                        <c:v>8.9344428386185261E-3</c:v>
                      </c:pt>
                      <c:pt idx="536">
                        <c:v>3.9146214805412943E-3</c:v>
                      </c:pt>
                      <c:pt idx="537">
                        <c:v>2.5248673006677837E-3</c:v>
                      </c:pt>
                      <c:pt idx="538">
                        <c:v>1.4127221659714622E-3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90D-45D9-8594-C4201B68C538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0.99977510467104502</c:v>
                      </c:pt>
                      <c:pt idx="2">
                        <c:v>0.99891157969847422</c:v>
                      </c:pt>
                      <c:pt idx="3">
                        <c:v>0.99875967994537429</c:v>
                      </c:pt>
                      <c:pt idx="4">
                        <c:v>0.99852151419305724</c:v>
                      </c:pt>
                      <c:pt idx="5">
                        <c:v>0.99845081266555358</c:v>
                      </c:pt>
                      <c:pt idx="6">
                        <c:v>0.99787761154344623</c:v>
                      </c:pt>
                      <c:pt idx="7">
                        <c:v>0.99758671038770896</c:v>
                      </c:pt>
                      <c:pt idx="8">
                        <c:v>0.9974818660118463</c:v>
                      </c:pt>
                      <c:pt idx="9">
                        <c:v>0.99713013032478737</c:v>
                      </c:pt>
                      <c:pt idx="10">
                        <c:v>0.9970765006140917</c:v>
                      </c:pt>
                      <c:pt idx="11">
                        <c:v>0.99656219222128162</c:v>
                      </c:pt>
                      <c:pt idx="12">
                        <c:v>0.99649955228346121</c:v>
                      </c:pt>
                      <c:pt idx="13">
                        <c:v>0.99616207602333817</c:v>
                      </c:pt>
                      <c:pt idx="14">
                        <c:v>0.99567716479027368</c:v>
                      </c:pt>
                      <c:pt idx="15">
                        <c:v>0.99559271835541241</c:v>
                      </c:pt>
                      <c:pt idx="16">
                        <c:v>0.99553365721901566</c:v>
                      </c:pt>
                      <c:pt idx="17">
                        <c:v>0.99508374713457837</c:v>
                      </c:pt>
                      <c:pt idx="18">
                        <c:v>0.99502328671702545</c:v>
                      </c:pt>
                      <c:pt idx="19">
                        <c:v>0.99455302041234117</c:v>
                      </c:pt>
                      <c:pt idx="20">
                        <c:v>0.99421282793940335</c:v>
                      </c:pt>
                      <c:pt idx="21">
                        <c:v>0.99418279589675185</c:v>
                      </c:pt>
                      <c:pt idx="22">
                        <c:v>0.99413554591535402</c:v>
                      </c:pt>
                      <c:pt idx="23">
                        <c:v>0.99321675113416141</c:v>
                      </c:pt>
                      <c:pt idx="24">
                        <c:v>0.94886910712817862</c:v>
                      </c:pt>
                      <c:pt idx="25">
                        <c:v>0.9488136169143736</c:v>
                      </c:pt>
                      <c:pt idx="26">
                        <c:v>0.94830995027882514</c:v>
                      </c:pt>
                      <c:pt idx="27">
                        <c:v>0.9480351149650138</c:v>
                      </c:pt>
                      <c:pt idx="28">
                        <c:v>0.94797770242632995</c:v>
                      </c:pt>
                      <c:pt idx="29">
                        <c:v>0.94745856398113915</c:v>
                      </c:pt>
                      <c:pt idx="30">
                        <c:v>0.9473906399206744</c:v>
                      </c:pt>
                      <c:pt idx="31">
                        <c:v>0.94733514619571546</c:v>
                      </c:pt>
                      <c:pt idx="32">
                        <c:v>0.94683247426479378</c:v>
                      </c:pt>
                      <c:pt idx="33">
                        <c:v>0.94655674685526225</c:v>
                      </c:pt>
                      <c:pt idx="34">
                        <c:v>0.94649938696368108</c:v>
                      </c:pt>
                      <c:pt idx="35">
                        <c:v>0.94598167540554357</c:v>
                      </c:pt>
                      <c:pt idx="36">
                        <c:v>0.94031199227603246</c:v>
                      </c:pt>
                      <c:pt idx="37">
                        <c:v>0.9402570495601611</c:v>
                      </c:pt>
                      <c:pt idx="38">
                        <c:v>0.93976319701365041</c:v>
                      </c:pt>
                      <c:pt idx="39">
                        <c:v>0.9394798237613553</c:v>
                      </c:pt>
                      <c:pt idx="40">
                        <c:v>0.93942323626233049</c:v>
                      </c:pt>
                      <c:pt idx="41">
                        <c:v>0.93891605266256373</c:v>
                      </c:pt>
                      <c:pt idx="42">
                        <c:v>0.93858323163995239</c:v>
                      </c:pt>
                      <c:pt idx="43">
                        <c:v>0.93825462382737634</c:v>
                      </c:pt>
                      <c:pt idx="44">
                        <c:v>0.93774406719907466</c:v>
                      </c:pt>
                      <c:pt idx="45">
                        <c:v>0.93768299549043799</c:v>
                      </c:pt>
                      <c:pt idx="46">
                        <c:v>0.93740714978546347</c:v>
                      </c:pt>
                      <c:pt idx="47">
                        <c:v>0.93687442522249031</c:v>
                      </c:pt>
                      <c:pt idx="48">
                        <c:v>0.93682304246893067</c:v>
                      </c:pt>
                      <c:pt idx="49">
                        <c:v>0.93681941132908597</c:v>
                      </c:pt>
                      <c:pt idx="50">
                        <c:v>0.93632667309924156</c:v>
                      </c:pt>
                      <c:pt idx="51">
                        <c:v>0.93604248882155217</c:v>
                      </c:pt>
                      <c:pt idx="52">
                        <c:v>0.93598592532470137</c:v>
                      </c:pt>
                      <c:pt idx="53">
                        <c:v>0.93548060071642125</c:v>
                      </c:pt>
                      <c:pt idx="54">
                        <c:v>0.93514567384110836</c:v>
                      </c:pt>
                      <c:pt idx="55">
                        <c:v>0.93481819186705006</c:v>
                      </c:pt>
                      <c:pt idx="56">
                        <c:v>0.9343071266004872</c:v>
                      </c:pt>
                      <c:pt idx="57">
                        <c:v>0.93425084390109292</c:v>
                      </c:pt>
                      <c:pt idx="58">
                        <c:v>0.93397178297632077</c:v>
                      </c:pt>
                      <c:pt idx="59">
                        <c:v>0.93339258770499001</c:v>
                      </c:pt>
                      <c:pt idx="60">
                        <c:v>0.8891821261517715</c:v>
                      </c:pt>
                      <c:pt idx="61">
                        <c:v>0.8891269173798495</c:v>
                      </c:pt>
                      <c:pt idx="62">
                        <c:v>0.88864542521865064</c:v>
                      </c:pt>
                      <c:pt idx="63">
                        <c:v>0.88835080413835221</c:v>
                      </c:pt>
                      <c:pt idx="64">
                        <c:v>0.88829475959528259</c:v>
                      </c:pt>
                      <c:pt idx="65">
                        <c:v>0.88780637230957815</c:v>
                      </c:pt>
                      <c:pt idx="66">
                        <c:v>0.88770369005750183</c:v>
                      </c:pt>
                      <c:pt idx="67">
                        <c:v>0.88764846927996377</c:v>
                      </c:pt>
                      <c:pt idx="68">
                        <c:v>0.887167103077802</c:v>
                      </c:pt>
                      <c:pt idx="69">
                        <c:v>0.88687236493058408</c:v>
                      </c:pt>
                      <c:pt idx="70">
                        <c:v>0.88681632104274255</c:v>
                      </c:pt>
                      <c:pt idx="71">
                        <c:v>0.88632816241162538</c:v>
                      </c:pt>
                      <c:pt idx="72">
                        <c:v>0.88135869520697008</c:v>
                      </c:pt>
                      <c:pt idx="73">
                        <c:v>0.88104044542774995</c:v>
                      </c:pt>
                      <c:pt idx="74">
                        <c:v>0.8805229509321939</c:v>
                      </c:pt>
                      <c:pt idx="75">
                        <c:v>0.88050830219552845</c:v>
                      </c:pt>
                      <c:pt idx="76">
                        <c:v>0.88020059905693937</c:v>
                      </c:pt>
                      <c:pt idx="77">
                        <c:v>0.87988025958330707</c:v>
                      </c:pt>
                      <c:pt idx="78">
                        <c:v>0.87966210791704613</c:v>
                      </c:pt>
                      <c:pt idx="79">
                        <c:v>0.8795621567325882</c:v>
                      </c:pt>
                      <c:pt idx="80">
                        <c:v>0.87904457382969581</c:v>
                      </c:pt>
                      <c:pt idx="81">
                        <c:v>0.87903055785593653</c:v>
                      </c:pt>
                      <c:pt idx="82">
                        <c:v>0.87872242641140108</c:v>
                      </c:pt>
                      <c:pt idx="83">
                        <c:v>0.87818456634297859</c:v>
                      </c:pt>
                      <c:pt idx="84">
                        <c:v>0.87792108952822034</c:v>
                      </c:pt>
                      <c:pt idx="85">
                        <c:v>0.8776030993769417</c:v>
                      </c:pt>
                      <c:pt idx="86">
                        <c:v>0.87708555154897061</c:v>
                      </c:pt>
                      <c:pt idx="87">
                        <c:v>0.87707208019299066</c:v>
                      </c:pt>
                      <c:pt idx="88">
                        <c:v>0.87676359141644744</c:v>
                      </c:pt>
                      <c:pt idx="89">
                        <c:v>0.87644265345248495</c:v>
                      </c:pt>
                      <c:pt idx="90">
                        <c:v>0.87622642360435687</c:v>
                      </c:pt>
                      <c:pt idx="91">
                        <c:v>0.87612480156392603</c:v>
                      </c:pt>
                      <c:pt idx="92">
                        <c:v>0.87560716905740998</c:v>
                      </c:pt>
                      <c:pt idx="93">
                        <c:v>0.87559429635763009</c:v>
                      </c:pt>
                      <c:pt idx="94">
                        <c:v>0.87528540170140745</c:v>
                      </c:pt>
                      <c:pt idx="95">
                        <c:v>0.87474883020236771</c:v>
                      </c:pt>
                      <c:pt idx="96">
                        <c:v>0.83022989265364244</c:v>
                      </c:pt>
                      <c:pt idx="97">
                        <c:v>0.82991548211085209</c:v>
                      </c:pt>
                      <c:pt idx="98">
                        <c:v>0.82939714378156837</c:v>
                      </c:pt>
                      <c:pt idx="99">
                        <c:v>0.82939564325529425</c:v>
                      </c:pt>
                      <c:pt idx="100">
                        <c:v>0.82907856090923471</c:v>
                      </c:pt>
                      <c:pt idx="101">
                        <c:v>0.82875145641021108</c:v>
                      </c:pt>
                      <c:pt idx="102">
                        <c:v>0.82855605273507238</c:v>
                      </c:pt>
                      <c:pt idx="103">
                        <c:v>0.82843709508208097</c:v>
                      </c:pt>
                      <c:pt idx="104">
                        <c:v>0.82791899194893726</c:v>
                      </c:pt>
                      <c:pt idx="105">
                        <c:v>0.82791722653705668</c:v>
                      </c:pt>
                      <c:pt idx="106">
                        <c:v>0.82760022291435875</c:v>
                      </c:pt>
                      <c:pt idx="107">
                        <c:v>0.82707799537183813</c:v>
                      </c:pt>
                      <c:pt idx="108">
                        <c:v>0.80336844486369474</c:v>
                      </c:pt>
                      <c:pt idx="109">
                        <c:v>0.80330858809586758</c:v>
                      </c:pt>
                      <c:pt idx="110">
                        <c:v>0.80279488553708722</c:v>
                      </c:pt>
                      <c:pt idx="111">
                        <c:v>0.80253308320181582</c:v>
                      </c:pt>
                      <c:pt idx="112">
                        <c:v>0.80247281034432794</c:v>
                      </c:pt>
                      <c:pt idx="113">
                        <c:v>0.80195565262890656</c:v>
                      </c:pt>
                      <c:pt idx="114">
                        <c:v>0.80189002888020033</c:v>
                      </c:pt>
                      <c:pt idx="115">
                        <c:v>0.8018301804048118</c:v>
                      </c:pt>
                      <c:pt idx="116">
                        <c:v>0.80131662991017749</c:v>
                      </c:pt>
                      <c:pt idx="117">
                        <c:v>0.80105469192863865</c:v>
                      </c:pt>
                      <c:pt idx="118">
                        <c:v>0.80099443161880135</c:v>
                      </c:pt>
                      <c:pt idx="119">
                        <c:v>0.80047746108227047</c:v>
                      </c:pt>
                      <c:pt idx="120">
                        <c:v>0.79993086059092522</c:v>
                      </c:pt>
                      <c:pt idx="121">
                        <c:v>0.79987101512399439</c:v>
                      </c:pt>
                      <c:pt idx="122">
                        <c:v>0.79935759724255862</c:v>
                      </c:pt>
                      <c:pt idx="123">
                        <c:v>0.79909559435087874</c:v>
                      </c:pt>
                      <c:pt idx="124">
                        <c:v>0.79903534262871256</c:v>
                      </c:pt>
                      <c:pt idx="125">
                        <c:v>0.79851855076121647</c:v>
                      </c:pt>
                      <c:pt idx="126">
                        <c:v>0.79845244469592147</c:v>
                      </c:pt>
                      <c:pt idx="127">
                        <c:v>0.7983926070705345</c:v>
                      </c:pt>
                      <c:pt idx="128">
                        <c:v>0.79787933487458385</c:v>
                      </c:pt>
                      <c:pt idx="129">
                        <c:v>0.7976172013841395</c:v>
                      </c:pt>
                      <c:pt idx="130">
                        <c:v>0.79755696162702794</c:v>
                      </c:pt>
                      <c:pt idx="131">
                        <c:v>0.79704034949030023</c:v>
                      </c:pt>
                      <c:pt idx="132">
                        <c:v>0.75224061882175386</c:v>
                      </c:pt>
                      <c:pt idx="133">
                        <c:v>0.75218099897667734</c:v>
                      </c:pt>
                      <c:pt idx="134">
                        <c:v>0.75167161006342009</c:v>
                      </c:pt>
                      <c:pt idx="135">
                        <c:v>0.75140593688801138</c:v>
                      </c:pt>
                      <c:pt idx="136">
                        <c:v>0.75134602092627856</c:v>
                      </c:pt>
                      <c:pt idx="137">
                        <c:v>0.7508341698446136</c:v>
                      </c:pt>
                      <c:pt idx="138">
                        <c:v>0.75076220689088624</c:v>
                      </c:pt>
                      <c:pt idx="139">
                        <c:v>0.75070258869750961</c:v>
                      </c:pt>
                      <c:pt idx="140">
                        <c:v>0.75019326801635278</c:v>
                      </c:pt>
                      <c:pt idx="141">
                        <c:v>0.7499275329893792</c:v>
                      </c:pt>
                      <c:pt idx="142">
                        <c:v>0.74986762151220965</c:v>
                      </c:pt>
                      <c:pt idx="143">
                        <c:v>0.7493558621884947</c:v>
                      </c:pt>
                      <c:pt idx="144">
                        <c:v>0.66932280355622076</c:v>
                      </c:pt>
                      <c:pt idx="145">
                        <c:v>0.6689915144064893</c:v>
                      </c:pt>
                      <c:pt idx="146">
                        <c:v>0.66848499560588404</c:v>
                      </c:pt>
                      <c:pt idx="147">
                        <c:v>0.6684019664863684</c:v>
                      </c:pt>
                      <c:pt idx="148">
                        <c:v>0.66815285576364614</c:v>
                      </c:pt>
                      <c:pt idx="149">
                        <c:v>0.66784451524915911</c:v>
                      </c:pt>
                      <c:pt idx="150">
                        <c:v>0.6675618533131924</c:v>
                      </c:pt>
                      <c:pt idx="151">
                        <c:v>0.66751330856229196</c:v>
                      </c:pt>
                      <c:pt idx="152">
                        <c:v>0.66700673535285682</c:v>
                      </c:pt>
                      <c:pt idx="153">
                        <c:v>0.66692396605801429</c:v>
                      </c:pt>
                      <c:pt idx="154">
                        <c:v>0.66667468721451895</c:v>
                      </c:pt>
                      <c:pt idx="155">
                        <c:v>0.66608390618662128</c:v>
                      </c:pt>
                      <c:pt idx="156">
                        <c:v>0.66588545450190673</c:v>
                      </c:pt>
                      <c:pt idx="157">
                        <c:v>0.66555433924796503</c:v>
                      </c:pt>
                      <c:pt idx="158">
                        <c:v>0.66504772693642999</c:v>
                      </c:pt>
                      <c:pt idx="159">
                        <c:v>0.66496523713931865</c:v>
                      </c:pt>
                      <c:pt idx="160">
                        <c:v>0.66471578245839336</c:v>
                      </c:pt>
                      <c:pt idx="161">
                        <c:v>0.66440716279862044</c:v>
                      </c:pt>
                      <c:pt idx="162">
                        <c:v>0.66412526301119279</c:v>
                      </c:pt>
                      <c:pt idx="163">
                        <c:v>0.66407612772367752</c:v>
                      </c:pt>
                      <c:pt idx="164">
                        <c:v>0.6635694621848407</c:v>
                      </c:pt>
                      <c:pt idx="165">
                        <c:v>0.66348722616157463</c:v>
                      </c:pt>
                      <c:pt idx="166">
                        <c:v>0.66323760700285317</c:v>
                      </c:pt>
                      <c:pt idx="167">
                        <c:v>0.66264730390086768</c:v>
                      </c:pt>
                      <c:pt idx="168">
                        <c:v>0.64575896323071202</c:v>
                      </c:pt>
                      <c:pt idx="169">
                        <c:v>0.64543411173876375</c:v>
                      </c:pt>
                      <c:pt idx="170">
                        <c:v>0.64492237054594181</c:v>
                      </c:pt>
                      <c:pt idx="171">
                        <c:v>0.64487399753978181</c:v>
                      </c:pt>
                      <c:pt idx="172">
                        <c:v>0.64459679456768937</c:v>
                      </c:pt>
                      <c:pt idx="173">
                        <c:v>0.64428059320353992</c:v>
                      </c:pt>
                      <c:pt idx="174">
                        <c:v>0.64403547937938144</c:v>
                      </c:pt>
                      <c:pt idx="175">
                        <c:v>0.64395577567103257</c:v>
                      </c:pt>
                      <c:pt idx="176">
                        <c:v>0.64344401305361598</c:v>
                      </c:pt>
                      <c:pt idx="177">
                        <c:v>0.64339577119623348</c:v>
                      </c:pt>
                      <c:pt idx="178">
                        <c:v>0.64311847955779278</c:v>
                      </c:pt>
                      <c:pt idx="179">
                        <c:v>0.64255728847049765</c:v>
                      </c:pt>
                      <c:pt idx="180">
                        <c:v>0.64232146815162183</c:v>
                      </c:pt>
                      <c:pt idx="181">
                        <c:v>0.64199668106018104</c:v>
                      </c:pt>
                      <c:pt idx="182">
                        <c:v>0.64148491703747523</c:v>
                      </c:pt>
                      <c:pt idx="183">
                        <c:v>0.64143679683380095</c:v>
                      </c:pt>
                      <c:pt idx="184">
                        <c:v>0.64115942526906611</c:v>
                      </c:pt>
                      <c:pt idx="185">
                        <c:v>0.64084309773472881</c:v>
                      </c:pt>
                      <c:pt idx="186">
                        <c:v>0.64059837347271675</c:v>
                      </c:pt>
                      <c:pt idx="187">
                        <c:v>0.64051834308424205</c:v>
                      </c:pt>
                      <c:pt idx="188">
                        <c:v>0.64000655831327968</c:v>
                      </c:pt>
                      <c:pt idx="189">
                        <c:v>0.63995856536527618</c:v>
                      </c:pt>
                      <c:pt idx="190">
                        <c:v>0.63968110740901085</c:v>
                      </c:pt>
                      <c:pt idx="191">
                        <c:v>0.63912017633387885</c:v>
                      </c:pt>
                      <c:pt idx="192">
                        <c:v>0.61845827352357197</c:v>
                      </c:pt>
                      <c:pt idx="193">
                        <c:v>0.61839256003334642</c:v>
                      </c:pt>
                      <c:pt idx="194">
                        <c:v>0.61783484130908517</c:v>
                      </c:pt>
                      <c:pt idx="195">
                        <c:v>0.61762171843699021</c:v>
                      </c:pt>
                      <c:pt idx="196">
                        <c:v>0.61755588901028402</c:v>
                      </c:pt>
                      <c:pt idx="197">
                        <c:v>0.61699721545824615</c:v>
                      </c:pt>
                      <c:pt idx="198">
                        <c:v>0.61697991156865561</c:v>
                      </c:pt>
                      <c:pt idx="199">
                        <c:v>0.61639191031133633</c:v>
                      </c:pt>
                      <c:pt idx="200">
                        <c:v>0.61588373932912543</c:v>
                      </c:pt>
                      <c:pt idx="201">
                        <c:v>0.61580865751730152</c:v>
                      </c:pt>
                      <c:pt idx="202">
                        <c:v>0.61555436686344844</c:v>
                      </c:pt>
                      <c:pt idx="203">
                        <c:v>0.61497018034678408</c:v>
                      </c:pt>
                      <c:pt idx="204">
                        <c:v>0.60964529246869392</c:v>
                      </c:pt>
                      <c:pt idx="205">
                        <c:v>0.60931688369109893</c:v>
                      </c:pt>
                      <c:pt idx="206">
                        <c:v>0.60880844573761195</c:v>
                      </c:pt>
                      <c:pt idx="207">
                        <c:v>0.60873459348005288</c:v>
                      </c:pt>
                      <c:pt idx="208">
                        <c:v>0.60847952119451598</c:v>
                      </c:pt>
                      <c:pt idx="209">
                        <c:v>0.60816694569359819</c:v>
                      </c:pt>
                      <c:pt idx="210">
                        <c:v>0.60789635843079826</c:v>
                      </c:pt>
                      <c:pt idx="211">
                        <c:v>0.60783857933723773</c:v>
                      </c:pt>
                      <c:pt idx="212">
                        <c:v>0.60733011178572693</c:v>
                      </c:pt>
                      <c:pt idx="213">
                        <c:v>0.60725641306221578</c:v>
                      </c:pt>
                      <c:pt idx="214">
                        <c:v>0.60700123730617361</c:v>
                      </c:pt>
                      <c:pt idx="215">
                        <c:v>0.60641821180695343</c:v>
                      </c:pt>
                      <c:pt idx="216">
                        <c:v>0.60620783318806604</c:v>
                      </c:pt>
                      <c:pt idx="217">
                        <c:v>0.60587951228607484</c:v>
                      </c:pt>
                      <c:pt idx="218">
                        <c:v>0.60537102523486841</c:v>
                      </c:pt>
                      <c:pt idx="219">
                        <c:v>0.60529749115297604</c:v>
                      </c:pt>
                      <c:pt idx="220">
                        <c:v>0.6050422063468045</c:v>
                      </c:pt>
                      <c:pt idx="221">
                        <c:v>0.60472948528062609</c:v>
                      </c:pt>
                      <c:pt idx="222">
                        <c:v>0.60445934367279897</c:v>
                      </c:pt>
                      <c:pt idx="223">
                        <c:v>0.60440120529276087</c:v>
                      </c:pt>
                      <c:pt idx="224">
                        <c:v>0.60389268936440865</c:v>
                      </c:pt>
                      <c:pt idx="225">
                        <c:v>0.60381930500823477</c:v>
                      </c:pt>
                      <c:pt idx="226">
                        <c:v>0.6035639189684463</c:v>
                      </c:pt>
                      <c:pt idx="227">
                        <c:v>0.6029811903641018</c:v>
                      </c:pt>
                      <c:pt idx="228">
                        <c:v>0.59463301328763096</c:v>
                      </c:pt>
                      <c:pt idx="229">
                        <c:v>0.59430904047313371</c:v>
                      </c:pt>
                      <c:pt idx="230">
                        <c:v>0.59379672750876311</c:v>
                      </c:pt>
                      <c:pt idx="231">
                        <c:v>0.59375208198044049</c:v>
                      </c:pt>
                      <c:pt idx="232">
                        <c:v>0.59347230273037233</c:v>
                      </c:pt>
                      <c:pt idx="233">
                        <c:v>0.59315464254457939</c:v>
                      </c:pt>
                      <c:pt idx="234">
                        <c:v>0.59291460409972374</c:v>
                      </c:pt>
                      <c:pt idx="235">
                        <c:v>0.59283067968111347</c:v>
                      </c:pt>
                      <c:pt idx="236">
                        <c:v>0.59231835961443924</c:v>
                      </c:pt>
                      <c:pt idx="237">
                        <c:v>0.59227378274949938</c:v>
                      </c:pt>
                      <c:pt idx="238">
                        <c:v>0.59199395216546769</c:v>
                      </c:pt>
                      <c:pt idx="239">
                        <c:v>0.59143632760825071</c:v>
                      </c:pt>
                      <c:pt idx="240">
                        <c:v>0.55851999776961037</c:v>
                      </c:pt>
                      <c:pt idx="241">
                        <c:v>0.55819272591675195</c:v>
                      </c:pt>
                      <c:pt idx="242">
                        <c:v>0.55768346163180949</c:v>
                      </c:pt>
                      <c:pt idx="243">
                        <c:v>0.55761404913218116</c:v>
                      </c:pt>
                      <c:pt idx="244">
                        <c:v>0.55735592403690115</c:v>
                      </c:pt>
                      <c:pt idx="245">
                        <c:v>0.55704163605020485</c:v>
                      </c:pt>
                      <c:pt idx="246">
                        <c:v>0.55677681183749828</c:v>
                      </c:pt>
                      <c:pt idx="247">
                        <c:v>0.55671438277505136</c:v>
                      </c:pt>
                      <c:pt idx="248">
                        <c:v>0.55620510343256391</c:v>
                      </c:pt>
                      <c:pt idx="249">
                        <c:v>0.55613578318511014</c:v>
                      </c:pt>
                      <c:pt idx="250">
                        <c:v>0.55587759135497239</c:v>
                      </c:pt>
                      <c:pt idx="251">
                        <c:v>0.55529856851666237</c:v>
                      </c:pt>
                      <c:pt idx="252">
                        <c:v>0.55068557418173858</c:v>
                      </c:pt>
                      <c:pt idx="253">
                        <c:v>0.55061724419853142</c:v>
                      </c:pt>
                      <c:pt idx="254">
                        <c:v>0.55003878035456144</c:v>
                      </c:pt>
                      <c:pt idx="255">
                        <c:v>0.5498488168708674</c:v>
                      </c:pt>
                      <c:pt idx="256">
                        <c:v>0.54978044037051965</c:v>
                      </c:pt>
                      <c:pt idx="257">
                        <c:v>0.54920722606607486</c:v>
                      </c:pt>
                      <c:pt idx="258">
                        <c:v>0.54920160681338659</c:v>
                      </c:pt>
                      <c:pt idx="259">
                        <c:v>0.5491389014384338</c:v>
                      </c:pt>
                      <c:pt idx="260">
                        <c:v>0.54856051424791186</c:v>
                      </c:pt>
                      <c:pt idx="261">
                        <c:v>0.54837047812841344</c:v>
                      </c:pt>
                      <c:pt idx="262">
                        <c:v>0.54830210841538485</c:v>
                      </c:pt>
                      <c:pt idx="263">
                        <c:v>0.54772336356893725</c:v>
                      </c:pt>
                      <c:pt idx="264">
                        <c:v>0.54724812184180338</c:v>
                      </c:pt>
                      <c:pt idx="265">
                        <c:v>0.54717980326172677</c:v>
                      </c:pt>
                      <c:pt idx="266">
                        <c:v>0.54660150880401592</c:v>
                      </c:pt>
                      <c:pt idx="267">
                        <c:v>0.54641139002228245</c:v>
                      </c:pt>
                      <c:pt idx="268">
                        <c:v>0.54634302826052128</c:v>
                      </c:pt>
                      <c:pt idx="269">
                        <c:v>0.54576977270794769</c:v>
                      </c:pt>
                      <c:pt idx="270">
                        <c:v>0.54576439218065609</c:v>
                      </c:pt>
                      <c:pt idx="271">
                        <c:v>0.54570145922339908</c:v>
                      </c:pt>
                      <c:pt idx="272">
                        <c:v>0.54512323910075722</c:v>
                      </c:pt>
                      <c:pt idx="273">
                        <c:v>0.54493304956636057</c:v>
                      </c:pt>
                      <c:pt idx="274">
                        <c:v>0.54486469432669427</c:v>
                      </c:pt>
                      <c:pt idx="275">
                        <c:v>0.54428614459837765</c:v>
                      </c:pt>
                      <c:pt idx="276">
                        <c:v>0.49956026830544353</c:v>
                      </c:pt>
                      <c:pt idx="277">
                        <c:v>0.49949205378660455</c:v>
                      </c:pt>
                      <c:pt idx="278">
                        <c:v>0.49891563001055039</c:v>
                      </c:pt>
                      <c:pt idx="279">
                        <c:v>0.49872369674034323</c:v>
                      </c:pt>
                      <c:pt idx="280">
                        <c:v>0.49865548416287131</c:v>
                      </c:pt>
                      <c:pt idx="281">
                        <c:v>0.49808190770783783</c:v>
                      </c:pt>
                      <c:pt idx="282">
                        <c:v>0.49807909946032214</c:v>
                      </c:pt>
                      <c:pt idx="283">
                        <c:v>0.49801369415430502</c:v>
                      </c:pt>
                      <c:pt idx="284">
                        <c:v>0.49743730905410349</c:v>
                      </c:pt>
                      <c:pt idx="285">
                        <c:v>0.49724533693285533</c:v>
                      </c:pt>
                      <c:pt idx="286">
                        <c:v>0.49717712671559505</c:v>
                      </c:pt>
                      <c:pt idx="287">
                        <c:v>0.49660079247772471</c:v>
                      </c:pt>
                      <c:pt idx="288">
                        <c:v>0.47269571855108189</c:v>
                      </c:pt>
                      <c:pt idx="289">
                        <c:v>0.47236658150557609</c:v>
                      </c:pt>
                      <c:pt idx="290">
                        <c:v>0.47185920773003132</c:v>
                      </c:pt>
                      <c:pt idx="291">
                        <c:v>0.47177033135069374</c:v>
                      </c:pt>
                      <c:pt idx="292">
                        <c:v>0.47153021603226858</c:v>
                      </c:pt>
                      <c:pt idx="293">
                        <c:v>0.47121735847446661</c:v>
                      </c:pt>
                      <c:pt idx="294">
                        <c:v>0.47093426369060909</c:v>
                      </c:pt>
                      <c:pt idx="295">
                        <c:v>0.47088823525401702</c:v>
                      </c:pt>
                      <c:pt idx="296">
                        <c:v>0.47038084840697225</c:v>
                      </c:pt>
                      <c:pt idx="297">
                        <c:v>0.47029205618427444</c:v>
                      </c:pt>
                      <c:pt idx="298">
                        <c:v>0.47005187735263376</c:v>
                      </c:pt>
                      <c:pt idx="299">
                        <c:v>0.46945600850071928</c:v>
                      </c:pt>
                      <c:pt idx="300">
                        <c:v>0.46925825351548228</c:v>
                      </c:pt>
                      <c:pt idx="301">
                        <c:v>0.46892915060409796</c:v>
                      </c:pt>
                      <c:pt idx="302">
                        <c:v>0.46842174160339772</c:v>
                      </c:pt>
                      <c:pt idx="303">
                        <c:v>0.46833306956902399</c:v>
                      </c:pt>
                      <c:pt idx="304">
                        <c:v>0.4680927999526231</c:v>
                      </c:pt>
                      <c:pt idx="305">
                        <c:v>0.46777989324947461</c:v>
                      </c:pt>
                      <c:pt idx="306">
                        <c:v>0.46749704568356937</c:v>
                      </c:pt>
                      <c:pt idx="307">
                        <c:v>0.46745080303829412</c:v>
                      </c:pt>
                      <c:pt idx="308">
                        <c:v>0.46694338143369257</c:v>
                      </c:pt>
                      <c:pt idx="309">
                        <c:v>0.46685479116665213</c:v>
                      </c:pt>
                      <c:pt idx="310">
                        <c:v>0.46661445931994938</c:v>
                      </c:pt>
                      <c:pt idx="311">
                        <c:v>0.46601878665674951</c:v>
                      </c:pt>
                      <c:pt idx="312">
                        <c:v>0.42157021186546811</c:v>
                      </c:pt>
                      <c:pt idx="313">
                        <c:v>0.42124115740910451</c:v>
                      </c:pt>
                      <c:pt idx="314">
                        <c:v>0.42073356510394377</c:v>
                      </c:pt>
                      <c:pt idx="315">
                        <c:v>0.42064669099920543</c:v>
                      </c:pt>
                      <c:pt idx="316">
                        <c:v>0.42040489753775234</c:v>
                      </c:pt>
                      <c:pt idx="317">
                        <c:v>0.42009185366639429</c:v>
                      </c:pt>
                      <c:pt idx="318">
                        <c:v>0.41981116948692854</c:v>
                      </c:pt>
                      <c:pt idx="319">
                        <c:v>0.41976279247961518</c:v>
                      </c:pt>
                      <c:pt idx="320">
                        <c:v>0.41925519896423757</c:v>
                      </c:pt>
                      <c:pt idx="321">
                        <c:v>0.41916836307040573</c:v>
                      </c:pt>
                      <c:pt idx="322">
                        <c:v>0.41892653196320911</c:v>
                      </c:pt>
                      <c:pt idx="323">
                        <c:v>0.4183328542537238</c:v>
                      </c:pt>
                      <c:pt idx="324">
                        <c:v>0.40863586248987271</c:v>
                      </c:pt>
                      <c:pt idx="325">
                        <c:v>0.4080471296669399</c:v>
                      </c:pt>
                      <c:pt idx="326">
                        <c:v>0.40753812052716659</c:v>
                      </c:pt>
                      <c:pt idx="327">
                        <c:v>0.40747126734717781</c:v>
                      </c:pt>
                      <c:pt idx="328">
                        <c:v>0.40721034697356151</c:v>
                      </c:pt>
                      <c:pt idx="329">
                        <c:v>0.40689702732821342</c:v>
                      </c:pt>
                      <c:pt idx="330">
                        <c:v>0.40663528119377418</c:v>
                      </c:pt>
                      <c:pt idx="331">
                        <c:v>0.40656878265752189</c:v>
                      </c:pt>
                      <c:pt idx="332">
                        <c:v>0.40605979427333627</c:v>
                      </c:pt>
                      <c:pt idx="333">
                        <c:v>0.40599289848895381</c:v>
                      </c:pt>
                      <c:pt idx="334">
                        <c:v>0.40573198880788991</c:v>
                      </c:pt>
                      <c:pt idx="335">
                        <c:v>0.40519860831398707</c:v>
                      </c:pt>
                      <c:pt idx="336">
                        <c:v>0.40515691431113487</c:v>
                      </c:pt>
                      <c:pt idx="337">
                        <c:v>0.40513237638385213</c:v>
                      </c:pt>
                      <c:pt idx="338">
                        <c:v>0.40457455638837125</c:v>
                      </c:pt>
                      <c:pt idx="339">
                        <c:v>0.40410071601327124</c:v>
                      </c:pt>
                      <c:pt idx="340">
                        <c:v>0.40377287595514333</c:v>
                      </c:pt>
                      <c:pt idx="341">
                        <c:v>0.40345967775911945</c:v>
                      </c:pt>
                      <c:pt idx="342">
                        <c:v>0.40319780388006915</c:v>
                      </c:pt>
                      <c:pt idx="343">
                        <c:v>0.40313134788257637</c:v>
                      </c:pt>
                      <c:pt idx="344">
                        <c:v>0.40262239194753818</c:v>
                      </c:pt>
                      <c:pt idx="345">
                        <c:v>0.40255542454025922</c:v>
                      </c:pt>
                      <c:pt idx="346">
                        <c:v>0.40229451858186704</c:v>
                      </c:pt>
                      <c:pt idx="347">
                        <c:v>0.40171943570752977</c:v>
                      </c:pt>
                      <c:pt idx="348">
                        <c:v>0.35751551218593292</c:v>
                      </c:pt>
                      <c:pt idx="349">
                        <c:v>0.35744874670012344</c:v>
                      </c:pt>
                      <c:pt idx="350">
                        <c:v>0.35688749883878523</c:v>
                      </c:pt>
                      <c:pt idx="351">
                        <c:v>0.35667687986938157</c:v>
                      </c:pt>
                      <c:pt idx="352">
                        <c:v>0.35661025153578768</c:v>
                      </c:pt>
                      <c:pt idx="353">
                        <c:v>0.35605018976862168</c:v>
                      </c:pt>
                      <c:pt idx="354">
                        <c:v>0.35603734200109277</c:v>
                      </c:pt>
                      <c:pt idx="355">
                        <c:v>0.35597055746935269</c:v>
                      </c:pt>
                      <c:pt idx="356">
                        <c:v>0.3554091848140013</c:v>
                      </c:pt>
                      <c:pt idx="357">
                        <c:v>0.35519867241361458</c:v>
                      </c:pt>
                      <c:pt idx="358">
                        <c:v>0.35513202671787891</c:v>
                      </c:pt>
                      <c:pt idx="359">
                        <c:v>0.35457185453075274</c:v>
                      </c:pt>
                      <c:pt idx="360">
                        <c:v>0.34870030800617507</c:v>
                      </c:pt>
                      <c:pt idx="361">
                        <c:v>0.34836948525759759</c:v>
                      </c:pt>
                      <c:pt idx="362">
                        <c:v>0.34786192981161806</c:v>
                      </c:pt>
                      <c:pt idx="363">
                        <c:v>0.34779107801061643</c:v>
                      </c:pt>
                      <c:pt idx="364">
                        <c:v>0.34753185737724518</c:v>
                      </c:pt>
                      <c:pt idx="365">
                        <c:v>0.3472220940894552</c:v>
                      </c:pt>
                      <c:pt idx="366">
                        <c:v>0.34695481517707405</c:v>
                      </c:pt>
                      <c:pt idx="367">
                        <c:v>0.34689119465668039</c:v>
                      </c:pt>
                      <c:pt idx="368">
                        <c:v>0.34638368170911982</c:v>
                      </c:pt>
                      <c:pt idx="369">
                        <c:v>0.34631270884916893</c:v>
                      </c:pt>
                      <c:pt idx="370">
                        <c:v>0.34605354132311633</c:v>
                      </c:pt>
                      <c:pt idx="371">
                        <c:v>0.34547643619901952</c:v>
                      </c:pt>
                      <c:pt idx="372">
                        <c:v>0.34526316080338154</c:v>
                      </c:pt>
                      <c:pt idx="373">
                        <c:v>0.34493217322069469</c:v>
                      </c:pt>
                      <c:pt idx="374">
                        <c:v>0.34442468791951397</c:v>
                      </c:pt>
                      <c:pt idx="375">
                        <c:v>0.34435360773476381</c:v>
                      </c:pt>
                      <c:pt idx="376">
                        <c:v>0.34409447108915514</c:v>
                      </c:pt>
                      <c:pt idx="377">
                        <c:v>0.34378495284217159</c:v>
                      </c:pt>
                      <c:pt idx="378">
                        <c:v>0.34351730724984086</c:v>
                      </c:pt>
                      <c:pt idx="379">
                        <c:v>0.34345388643356084</c:v>
                      </c:pt>
                      <c:pt idx="380">
                        <c:v>0.34294644462030249</c:v>
                      </c:pt>
                      <c:pt idx="381">
                        <c:v>0.34287523935690378</c:v>
                      </c:pt>
                      <c:pt idx="382">
                        <c:v>0.34261615780623345</c:v>
                      </c:pt>
                      <c:pt idx="383">
                        <c:v>0.34203892821540771</c:v>
                      </c:pt>
                      <c:pt idx="384">
                        <c:v>0.31508611488665977</c:v>
                      </c:pt>
                      <c:pt idx="385">
                        <c:v>0.31501355266877018</c:v>
                      </c:pt>
                      <c:pt idx="386">
                        <c:v>0.31440555277921312</c:v>
                      </c:pt>
                      <c:pt idx="387">
                        <c:v>0.31425057755107738</c:v>
                      </c:pt>
                      <c:pt idx="388">
                        <c:v>0.31417824447975257</c:v>
                      </c:pt>
                      <c:pt idx="389">
                        <c:v>0.31360772914405277</c:v>
                      </c:pt>
                      <c:pt idx="390">
                        <c:v>0.31357222084162906</c:v>
                      </c:pt>
                      <c:pt idx="391">
                        <c:v>0.3135351653047026</c:v>
                      </c:pt>
                      <c:pt idx="392">
                        <c:v>0.31292720599586876</c:v>
                      </c:pt>
                      <c:pt idx="393">
                        <c:v>0.31277218538589868</c:v>
                      </c:pt>
                      <c:pt idx="394">
                        <c:v>0.31269985303010728</c:v>
                      </c:pt>
                      <c:pt idx="395">
                        <c:v>0.31209389000377874</c:v>
                      </c:pt>
                      <c:pt idx="396">
                        <c:v>0.31164863549669825</c:v>
                      </c:pt>
                      <c:pt idx="397">
                        <c:v>0.3115760736392057</c:v>
                      </c:pt>
                      <c:pt idx="398">
                        <c:v>0.31096820377828871</c:v>
                      </c:pt>
                      <c:pt idx="399">
                        <c:v>0.31081306461691049</c:v>
                      </c:pt>
                      <c:pt idx="400">
                        <c:v>0.3107407373815389</c:v>
                      </c:pt>
                      <c:pt idx="401">
                        <c:v>0.31017024977738744</c:v>
                      </c:pt>
                      <c:pt idx="402">
                        <c:v>0.31013489070760136</c:v>
                      </c:pt>
                      <c:pt idx="403">
                        <c:v>0.31009768602177795</c:v>
                      </c:pt>
                      <c:pt idx="404">
                        <c:v>0.30948985531073286</c:v>
                      </c:pt>
                      <c:pt idx="405">
                        <c:v>0.30933467162732126</c:v>
                      </c:pt>
                      <c:pt idx="406">
                        <c:v>0.30926234486974102</c:v>
                      </c:pt>
                      <c:pt idx="407">
                        <c:v>0.30865655771658873</c:v>
                      </c:pt>
                      <c:pt idx="408">
                        <c:v>0.29758245889773249</c:v>
                      </c:pt>
                      <c:pt idx="409">
                        <c:v>0.29724809748719699</c:v>
                      </c:pt>
                      <c:pt idx="410">
                        <c:v>0.29674254599539096</c:v>
                      </c:pt>
                      <c:pt idx="411">
                        <c:v>0.29666562830226062</c:v>
                      </c:pt>
                      <c:pt idx="412">
                        <c:v>0.29640926762779568</c:v>
                      </c:pt>
                      <c:pt idx="413">
                        <c:v>0.29610437755287228</c:v>
                      </c:pt>
                      <c:pt idx="414">
                        <c:v>0.29582876120025042</c:v>
                      </c:pt>
                      <c:pt idx="415">
                        <c:v>0.29576989530290887</c:v>
                      </c:pt>
                      <c:pt idx="416">
                        <c:v>0.29526441198669467</c:v>
                      </c:pt>
                      <c:pt idx="417">
                        <c:v>0.29518728422643276</c:v>
                      </c:pt>
                      <c:pt idx="418">
                        <c:v>0.29493102361947876</c:v>
                      </c:pt>
                      <c:pt idx="419">
                        <c:v>0.29435039483537095</c:v>
                      </c:pt>
                      <c:pt idx="420">
                        <c:v>0.28974191269185351</c:v>
                      </c:pt>
                      <c:pt idx="421">
                        <c:v>0.28967237461423218</c:v>
                      </c:pt>
                      <c:pt idx="422">
                        <c:v>0.28909002283988544</c:v>
                      </c:pt>
                      <c:pt idx="423">
                        <c:v>0.28890289296774496</c:v>
                      </c:pt>
                      <c:pt idx="424">
                        <c:v>0.28883359521541829</c:v>
                      </c:pt>
                      <c:pt idx="425">
                        <c:v>0.28826373185113974</c:v>
                      </c:pt>
                      <c:pt idx="426">
                        <c:v>0.28825331396598508</c:v>
                      </c:pt>
                      <c:pt idx="427">
                        <c:v>0.28819417042317702</c:v>
                      </c:pt>
                      <c:pt idx="428">
                        <c:v>0.28761167430991758</c:v>
                      </c:pt>
                      <c:pt idx="429">
                        <c:v>0.28742466767630725</c:v>
                      </c:pt>
                      <c:pt idx="430">
                        <c:v>0.28735534894522624</c:v>
                      </c:pt>
                      <c:pt idx="431">
                        <c:v>0.28677494372787049</c:v>
                      </c:pt>
                      <c:pt idx="432">
                        <c:v>0.28630483639031634</c:v>
                      </c:pt>
                      <c:pt idx="433">
                        <c:v>0.28623524831229891</c:v>
                      </c:pt>
                      <c:pt idx="434">
                        <c:v>0.28565259805441534</c:v>
                      </c:pt>
                      <c:pt idx="435">
                        <c:v>0.28546569022200619</c:v>
                      </c:pt>
                      <c:pt idx="436">
                        <c:v>0.28539634802908886</c:v>
                      </c:pt>
                      <c:pt idx="437">
                        <c:v>0.28482666329369666</c:v>
                      </c:pt>
                      <c:pt idx="438">
                        <c:v>0.28481581605603468</c:v>
                      </c:pt>
                      <c:pt idx="439">
                        <c:v>0.28475705118285505</c:v>
                      </c:pt>
                      <c:pt idx="440">
                        <c:v>0.28417425183644374</c:v>
                      </c:pt>
                      <c:pt idx="441">
                        <c:v>0.28398747105062294</c:v>
                      </c:pt>
                      <c:pt idx="442">
                        <c:v>0.2839181072400575</c:v>
                      </c:pt>
                      <c:pt idx="443">
                        <c:v>0.28333744693116086</c:v>
                      </c:pt>
                      <c:pt idx="444">
                        <c:v>0.26395959288236487</c:v>
                      </c:pt>
                      <c:pt idx="445">
                        <c:v>0.26388681896993688</c:v>
                      </c:pt>
                      <c:pt idx="446">
                        <c:v>0.2632791750882652</c:v>
                      </c:pt>
                      <c:pt idx="447">
                        <c:v>0.26312354962760742</c:v>
                      </c:pt>
                      <c:pt idx="448">
                        <c:v>0.26305109679828709</c:v>
                      </c:pt>
                      <c:pt idx="449">
                        <c:v>0.26248121386317108</c:v>
                      </c:pt>
                      <c:pt idx="450">
                        <c:v>0.26244621921920186</c:v>
                      </c:pt>
                      <c:pt idx="451">
                        <c:v>0.26240843200601233</c:v>
                      </c:pt>
                      <c:pt idx="452">
                        <c:v>0.26180079311929311</c:v>
                      </c:pt>
                      <c:pt idx="453">
                        <c:v>0.26164515155886836</c:v>
                      </c:pt>
                      <c:pt idx="454">
                        <c:v>0.26157269387950144</c:v>
                      </c:pt>
                      <c:pt idx="455">
                        <c:v>0.26096784795656247</c:v>
                      </c:pt>
                      <c:pt idx="456">
                        <c:v>0.23862610056361647</c:v>
                      </c:pt>
                      <c:pt idx="457">
                        <c:v>0.23855546823900395</c:v>
                      </c:pt>
                      <c:pt idx="458">
                        <c:v>0.23796600461068168</c:v>
                      </c:pt>
                      <c:pt idx="459">
                        <c:v>0.2377850215620749</c:v>
                      </c:pt>
                      <c:pt idx="460">
                        <c:v>0.23771472408792357</c:v>
                      </c:pt>
                      <c:pt idx="461">
                        <c:v>0.23714810144054266</c:v>
                      </c:pt>
                      <c:pt idx="462">
                        <c:v>0.23712814537854884</c:v>
                      </c:pt>
                      <c:pt idx="463">
                        <c:v>0.23707743099432105</c:v>
                      </c:pt>
                      <c:pt idx="464">
                        <c:v>0.23648771850608624</c:v>
                      </c:pt>
                      <c:pt idx="465">
                        <c:v>0.23630695011616185</c:v>
                      </c:pt>
                      <c:pt idx="466">
                        <c:v>0.23623661774687862</c:v>
                      </c:pt>
                      <c:pt idx="467">
                        <c:v>0.2356498180599762</c:v>
                      </c:pt>
                      <c:pt idx="468">
                        <c:v>0.21175975832075625</c:v>
                      </c:pt>
                      <c:pt idx="469">
                        <c:v>0.21142033987889744</c:v>
                      </c:pt>
                      <c:pt idx="470">
                        <c:v>0.21091836697706401</c:v>
                      </c:pt>
                      <c:pt idx="471">
                        <c:v>0.21081789213110766</c:v>
                      </c:pt>
                      <c:pt idx="472">
                        <c:v>0.21058091659033698</c:v>
                      </c:pt>
                      <c:pt idx="473">
                        <c:v>0.21028175462540302</c:v>
                      </c:pt>
                      <c:pt idx="474">
                        <c:v>0.2099821416590755</c:v>
                      </c:pt>
                      <c:pt idx="475">
                        <c:v>0.20994215235456903</c:v>
                      </c:pt>
                      <c:pt idx="476">
                        <c:v>0.20944028064157352</c:v>
                      </c:pt>
                      <c:pt idx="477">
                        <c:v>0.20933950756918535</c:v>
                      </c:pt>
                      <c:pt idx="478">
                        <c:v>0.20910266599093555</c:v>
                      </c:pt>
                      <c:pt idx="479">
                        <c:v>0.2085037308527101</c:v>
                      </c:pt>
                      <c:pt idx="480">
                        <c:v>0.20832308580595746</c:v>
                      </c:pt>
                      <c:pt idx="481">
                        <c:v>0.20798327436349071</c:v>
                      </c:pt>
                      <c:pt idx="482">
                        <c:v>0.20748146281936089</c:v>
                      </c:pt>
                      <c:pt idx="483">
                        <c:v>0.2073804341207835</c:v>
                      </c:pt>
                      <c:pt idx="484">
                        <c:v>0.20714366543673612</c:v>
                      </c:pt>
                      <c:pt idx="485">
                        <c:v>0.20684509884095453</c:v>
                      </c:pt>
                      <c:pt idx="486">
                        <c:v>0.20654458462734607</c:v>
                      </c:pt>
                      <c:pt idx="487">
                        <c:v>0.20650509689162327</c:v>
                      </c:pt>
                      <c:pt idx="488">
                        <c:v>0.20600338974389662</c:v>
                      </c:pt>
                      <c:pt idx="489">
                        <c:v>0.2059020516335828</c:v>
                      </c:pt>
                      <c:pt idx="490">
                        <c:v>0.20566542198684445</c:v>
                      </c:pt>
                      <c:pt idx="491">
                        <c:v>0.20506617409176797</c:v>
                      </c:pt>
                      <c:pt idx="492">
                        <c:v>0.16065410553425752</c:v>
                      </c:pt>
                      <c:pt idx="493">
                        <c:v>0.16030546624673836</c:v>
                      </c:pt>
                      <c:pt idx="494">
                        <c:v>0.15980868756668029</c:v>
                      </c:pt>
                      <c:pt idx="495">
                        <c:v>0.15969232490886676</c:v>
                      </c:pt>
                      <c:pt idx="496">
                        <c:v>0.15946286729766404</c:v>
                      </c:pt>
                      <c:pt idx="497">
                        <c:v>0.15917652898238752</c:v>
                      </c:pt>
                      <c:pt idx="498">
                        <c:v>0.15885501326061208</c:v>
                      </c:pt>
                      <c:pt idx="499">
                        <c:v>0.1588275432458095</c:v>
                      </c:pt>
                      <c:pt idx="500">
                        <c:v>0.15833095915145387</c:v>
                      </c:pt>
                      <c:pt idx="501">
                        <c:v>0.15821400162385713</c:v>
                      </c:pt>
                      <c:pt idx="502">
                        <c:v>0.15798482424761798</c:v>
                      </c:pt>
                      <c:pt idx="503">
                        <c:v>0.15737663077366318</c:v>
                      </c:pt>
                      <c:pt idx="504">
                        <c:v>5.4180316934808695E-2</c:v>
                      </c:pt>
                      <c:pt idx="505">
                        <c:v>5.409685784782696E-2</c:v>
                      </c:pt>
                      <c:pt idx="506">
                        <c:v>5.3443253144739855E-2</c:v>
                      </c:pt>
                      <c:pt idx="507">
                        <c:v>5.3325375941281207E-2</c:v>
                      </c:pt>
                      <c:pt idx="508">
                        <c:v>5.3244021474380974E-2</c:v>
                      </c:pt>
                      <c:pt idx="509">
                        <c:v>5.2704165916607017E-2</c:v>
                      </c:pt>
                      <c:pt idx="510">
                        <c:v>5.2620311942820054E-2</c:v>
                      </c:pt>
                      <c:pt idx="511">
                        <c:v>5.2609360079327018E-2</c:v>
                      </c:pt>
                      <c:pt idx="512">
                        <c:v>5.1964885034988056E-2</c:v>
                      </c:pt>
                      <c:pt idx="513">
                        <c:v>5.184852558960712E-2</c:v>
                      </c:pt>
                      <c:pt idx="514">
                        <c:v>5.1766832668364321E-2</c:v>
                      </c:pt>
                      <c:pt idx="515">
                        <c:v>5.1130892871824124E-2</c:v>
                      </c:pt>
                      <c:pt idx="516">
                        <c:v>5.0748069777768787E-2</c:v>
                      </c:pt>
                      <c:pt idx="517">
                        <c:v>5.0663702661339433E-2</c:v>
                      </c:pt>
                      <c:pt idx="518">
                        <c:v>5.0006085545651217E-2</c:v>
                      </c:pt>
                      <c:pt idx="519">
                        <c:v>4.9891240802682986E-2</c:v>
                      </c:pt>
                      <c:pt idx="520">
                        <c:v>4.980911440399835E-2</c:v>
                      </c:pt>
                      <c:pt idx="521">
                        <c:v>4.9272249522586853E-2</c:v>
                      </c:pt>
                      <c:pt idx="522">
                        <c:v>4.9187432705681738E-2</c:v>
                      </c:pt>
                      <c:pt idx="523">
                        <c:v>4.9171755854638864E-2</c:v>
                      </c:pt>
                      <c:pt idx="524">
                        <c:v>4.8527740279019502E-2</c:v>
                      </c:pt>
                      <c:pt idx="525">
                        <c:v>4.8414618305856368E-2</c:v>
                      </c:pt>
                      <c:pt idx="526">
                        <c:v>4.8332105582432644E-2</c:v>
                      </c:pt>
                      <c:pt idx="527">
                        <c:v>4.7693289272641874E-2</c:v>
                      </c:pt>
                      <c:pt idx="528">
                        <c:v>4.3042870562832701E-3</c:v>
                      </c:pt>
                      <c:pt idx="529">
                        <c:v>4.0631148146908769E-3</c:v>
                      </c:pt>
                      <c:pt idx="530">
                        <c:v>3.4555170811924356E-3</c:v>
                      </c:pt>
                      <c:pt idx="531">
                        <c:v>3.3602603706131286E-3</c:v>
                      </c:pt>
                      <c:pt idx="532">
                        <c:v>3.1826136648142041E-3</c:v>
                      </c:pt>
                      <c:pt idx="533">
                        <c:v>3.1068827490749397E-3</c:v>
                      </c:pt>
                      <c:pt idx="534">
                        <c:v>2.674953262880083E-3</c:v>
                      </c:pt>
                      <c:pt idx="535">
                        <c:v>2.4132896122920772E-3</c:v>
                      </c:pt>
                      <c:pt idx="536">
                        <c:v>2.3924097153130985E-3</c:v>
                      </c:pt>
                      <c:pt idx="537">
                        <c:v>1.4784858069439531E-3</c:v>
                      </c:pt>
                      <c:pt idx="538">
                        <c:v>1.0884203015270788E-3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A90D-45D9-8594-C4201B68C538}"/>
                  </c:ext>
                </c:extLst>
              </c15:ser>
            </c15:filteredLineSeries>
          </c:ext>
        </c:extLst>
      </c:lineChart>
      <c:catAx>
        <c:axId val="454943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38984"/>
        <c:crosses val="autoZero"/>
        <c:auto val="1"/>
        <c:lblAlgn val="ctr"/>
        <c:lblOffset val="100"/>
        <c:noMultiLvlLbl val="0"/>
      </c:catAx>
      <c:valAx>
        <c:axId val="454938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4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1840.2449222251139</c:v>
                </c:pt>
                <c:pt idx="1">
                  <c:v>1840.6635222251139</c:v>
                </c:pt>
                <c:pt idx="2">
                  <c:v>1840.9213990924409</c:v>
                </c:pt>
                <c:pt idx="3">
                  <c:v>1841.3399990924408</c:v>
                </c:pt>
                <c:pt idx="4">
                  <c:v>1841.5008862915402</c:v>
                </c:pt>
                <c:pt idx="5">
                  <c:v>1841.8339840197302</c:v>
                </c:pt>
                <c:pt idx="6">
                  <c:v>1841.9194862915401</c:v>
                </c:pt>
                <c:pt idx="7">
                  <c:v>1842.1773631588674</c:v>
                </c:pt>
                <c:pt idx="8">
                  <c:v>1842.2525840197304</c:v>
                </c:pt>
                <c:pt idx="9">
                  <c:v>1842.5104608870579</c:v>
                </c:pt>
                <c:pt idx="10">
                  <c:v>1842.5959631588673</c:v>
                </c:pt>
                <c:pt idx="11">
                  <c:v>1842.9290608870579</c:v>
                </c:pt>
                <c:pt idx="12">
                  <c:v>1843.0899480861569</c:v>
                </c:pt>
                <c:pt idx="13">
                  <c:v>1843.5085480861569</c:v>
                </c:pt>
                <c:pt idx="14">
                  <c:v>1843.7664249534841</c:v>
                </c:pt>
                <c:pt idx="15">
                  <c:v>1844.2009222251138</c:v>
                </c:pt>
                <c:pt idx="16">
                  <c:v>1844.1850249534841</c:v>
                </c:pt>
                <c:pt idx="17">
                  <c:v>1844.8773990924408</c:v>
                </c:pt>
                <c:pt idx="18">
                  <c:v>1845.4568862915401</c:v>
                </c:pt>
                <c:pt idx="19">
                  <c:v>1845.7899840197304</c:v>
                </c:pt>
                <c:pt idx="20">
                  <c:v>1846.1333631588673</c:v>
                </c:pt>
                <c:pt idx="21">
                  <c:v>1846.4664608870578</c:v>
                </c:pt>
                <c:pt idx="22">
                  <c:v>1847.0459480861568</c:v>
                </c:pt>
                <c:pt idx="23">
                  <c:v>1847.7224249534841</c:v>
                </c:pt>
                <c:pt idx="24">
                  <c:v>1863.4597433055117</c:v>
                </c:pt>
                <c:pt idx="25">
                  <c:v>1863.8783433055116</c:v>
                </c:pt>
                <c:pt idx="26">
                  <c:v>1864.1362201728386</c:v>
                </c:pt>
                <c:pt idx="27">
                  <c:v>1864.5548201728386</c:v>
                </c:pt>
                <c:pt idx="28">
                  <c:v>1864.7157073719382</c:v>
                </c:pt>
                <c:pt idx="29">
                  <c:v>1865.1343073719381</c:v>
                </c:pt>
                <c:pt idx="30">
                  <c:v>1865.3921842392651</c:v>
                </c:pt>
                <c:pt idx="31">
                  <c:v>1865.8107842392651</c:v>
                </c:pt>
                <c:pt idx="32">
                  <c:v>1867.0750273470883</c:v>
                </c:pt>
                <c:pt idx="33">
                  <c:v>1867.4157433055118</c:v>
                </c:pt>
                <c:pt idx="34">
                  <c:v>1867.4936273470882</c:v>
                </c:pt>
                <c:pt idx="35">
                  <c:v>1868.0922201728388</c:v>
                </c:pt>
                <c:pt idx="36">
                  <c:v>1868.3309914135148</c:v>
                </c:pt>
                <c:pt idx="37">
                  <c:v>1868.6717073719383</c:v>
                </c:pt>
                <c:pt idx="38">
                  <c:v>1868.749591413515</c:v>
                </c:pt>
                <c:pt idx="39">
                  <c:v>1868.6640891417048</c:v>
                </c:pt>
                <c:pt idx="40">
                  <c:v>1869.3481842392653</c:v>
                </c:pt>
                <c:pt idx="41">
                  <c:v>1869.0826891417048</c:v>
                </c:pt>
                <c:pt idx="42">
                  <c:v>1869.6155042144158</c:v>
                </c:pt>
                <c:pt idx="43">
                  <c:v>1869.9200532081318</c:v>
                </c:pt>
                <c:pt idx="44">
                  <c:v>1870.3386532081317</c:v>
                </c:pt>
                <c:pt idx="45">
                  <c:v>1870.8714682808422</c:v>
                </c:pt>
                <c:pt idx="46">
                  <c:v>1871.0310273470884</c:v>
                </c:pt>
                <c:pt idx="47">
                  <c:v>1871.2045660090323</c:v>
                </c:pt>
                <c:pt idx="48">
                  <c:v>1871.9163042144157</c:v>
                </c:pt>
                <c:pt idx="49">
                  <c:v>1872.2869914135149</c:v>
                </c:pt>
                <c:pt idx="50">
                  <c:v>1872.4605300754586</c:v>
                </c:pt>
                <c:pt idx="51">
                  <c:v>1872.6200891417047</c:v>
                </c:pt>
                <c:pt idx="52">
                  <c:v>1873.1722682808422</c:v>
                </c:pt>
                <c:pt idx="53">
                  <c:v>1873.5053660090323</c:v>
                </c:pt>
                <c:pt idx="54">
                  <c:v>1873.8760532081317</c:v>
                </c:pt>
                <c:pt idx="55">
                  <c:v>1874.7613300754585</c:v>
                </c:pt>
                <c:pt idx="56">
                  <c:v>1875.6075042144157</c:v>
                </c:pt>
                <c:pt idx="57">
                  <c:v>1876.8634682808422</c:v>
                </c:pt>
                <c:pt idx="58">
                  <c:v>1877.1965660090323</c:v>
                </c:pt>
                <c:pt idx="59">
                  <c:v>1878.4525300754585</c:v>
                </c:pt>
                <c:pt idx="60">
                  <c:v>1890.2898484274863</c:v>
                </c:pt>
                <c:pt idx="61">
                  <c:v>1890.7084484274862</c:v>
                </c:pt>
                <c:pt idx="62">
                  <c:v>1890.9663252948133</c:v>
                </c:pt>
                <c:pt idx="63">
                  <c:v>1891.3849252948132</c:v>
                </c:pt>
                <c:pt idx="64">
                  <c:v>1891.545812493913</c:v>
                </c:pt>
                <c:pt idx="65">
                  <c:v>1891.964412493913</c:v>
                </c:pt>
                <c:pt idx="66">
                  <c:v>1892.2222893612397</c:v>
                </c:pt>
                <c:pt idx="67">
                  <c:v>1892.6408893612397</c:v>
                </c:pt>
                <c:pt idx="68">
                  <c:v>1894.2458484274862</c:v>
                </c:pt>
                <c:pt idx="69">
                  <c:v>1894.9223252948132</c:v>
                </c:pt>
                <c:pt idx="70">
                  <c:v>1895.5018124939129</c:v>
                </c:pt>
                <c:pt idx="71">
                  <c:v>1895.9744281151927</c:v>
                </c:pt>
                <c:pt idx="72">
                  <c:v>1896.1782893612396</c:v>
                </c:pt>
                <c:pt idx="73">
                  <c:v>1896.6509049825199</c:v>
                </c:pt>
                <c:pt idx="74">
                  <c:v>1897.2303921816194</c:v>
                </c:pt>
                <c:pt idx="75">
                  <c:v>1897.5634899098097</c:v>
                </c:pt>
                <c:pt idx="76">
                  <c:v>1897.9068690489469</c:v>
                </c:pt>
                <c:pt idx="77">
                  <c:v>1898.2752281151927</c:v>
                </c:pt>
                <c:pt idx="78">
                  <c:v>1898.2399667771365</c:v>
                </c:pt>
                <c:pt idx="79">
                  <c:v>1898.8194539762362</c:v>
                </c:pt>
                <c:pt idx="80">
                  <c:v>1898.9517049825199</c:v>
                </c:pt>
                <c:pt idx="81">
                  <c:v>1899.5311921816194</c:v>
                </c:pt>
                <c:pt idx="82">
                  <c:v>1899.4959308435634</c:v>
                </c:pt>
                <c:pt idx="83">
                  <c:v>1899.8642899098099</c:v>
                </c:pt>
                <c:pt idx="84">
                  <c:v>1900.2076690489469</c:v>
                </c:pt>
                <c:pt idx="85">
                  <c:v>1900.5407667771365</c:v>
                </c:pt>
                <c:pt idx="86">
                  <c:v>1901.1202539762362</c:v>
                </c:pt>
                <c:pt idx="87">
                  <c:v>1901.9664281151927</c:v>
                </c:pt>
                <c:pt idx="88">
                  <c:v>1901.7967308435634</c:v>
                </c:pt>
                <c:pt idx="89">
                  <c:v>1902.6429049825199</c:v>
                </c:pt>
                <c:pt idx="90">
                  <c:v>1903.2223921816194</c:v>
                </c:pt>
                <c:pt idx="91">
                  <c:v>1903.5554899098099</c:v>
                </c:pt>
                <c:pt idx="92">
                  <c:v>1903.8988690489468</c:v>
                </c:pt>
                <c:pt idx="93">
                  <c:v>1904.2319667771367</c:v>
                </c:pt>
                <c:pt idx="94">
                  <c:v>1904.8114539762362</c:v>
                </c:pt>
                <c:pt idx="95">
                  <c:v>1905.4879308435634</c:v>
                </c:pt>
                <c:pt idx="96">
                  <c:v>1919.1892491955914</c:v>
                </c:pt>
                <c:pt idx="97">
                  <c:v>1919.8657260629177</c:v>
                </c:pt>
                <c:pt idx="98">
                  <c:v>1920.4452132620177</c:v>
                </c:pt>
                <c:pt idx="99">
                  <c:v>1921.1216901293442</c:v>
                </c:pt>
                <c:pt idx="100">
                  <c:v>1921.4900491955914</c:v>
                </c:pt>
                <c:pt idx="101">
                  <c:v>1922.1665260629177</c:v>
                </c:pt>
                <c:pt idx="102">
                  <c:v>1922.7460132620176</c:v>
                </c:pt>
                <c:pt idx="103">
                  <c:v>1923.4224901293442</c:v>
                </c:pt>
                <c:pt idx="104">
                  <c:v>1925.1812491955914</c:v>
                </c:pt>
                <c:pt idx="105">
                  <c:v>1925.8577260629177</c:v>
                </c:pt>
                <c:pt idx="106">
                  <c:v>1926.4372132620176</c:v>
                </c:pt>
                <c:pt idx="107">
                  <c:v>1927.1136901293441</c:v>
                </c:pt>
                <c:pt idx="108">
                  <c:v>1932.9681301495375</c:v>
                </c:pt>
                <c:pt idx="109">
                  <c:v>1933.4049301495377</c:v>
                </c:pt>
                <c:pt idx="110">
                  <c:v>1933.6446070168647</c:v>
                </c:pt>
                <c:pt idx="111">
                  <c:v>1934.0814070168649</c:v>
                </c:pt>
                <c:pt idx="112">
                  <c:v>1934.2240942159642</c:v>
                </c:pt>
                <c:pt idx="113">
                  <c:v>1934.6608942159644</c:v>
                </c:pt>
                <c:pt idx="114">
                  <c:v>1934.5571919441545</c:v>
                </c:pt>
                <c:pt idx="115">
                  <c:v>1934.9005710832919</c:v>
                </c:pt>
                <c:pt idx="116">
                  <c:v>1934.9939919441545</c:v>
                </c:pt>
                <c:pt idx="117">
                  <c:v>1935.3373710832918</c:v>
                </c:pt>
                <c:pt idx="118">
                  <c:v>1935.2336688114813</c:v>
                </c:pt>
                <c:pt idx="119">
                  <c:v>1935.6704688114812</c:v>
                </c:pt>
                <c:pt idx="120">
                  <c:v>1935.8131560105812</c:v>
                </c:pt>
                <c:pt idx="121">
                  <c:v>1936.2499560105812</c:v>
                </c:pt>
                <c:pt idx="122">
                  <c:v>1936.4896328779082</c:v>
                </c:pt>
                <c:pt idx="123">
                  <c:v>1937.0961301495377</c:v>
                </c:pt>
                <c:pt idx="124">
                  <c:v>1936.9264328779082</c:v>
                </c:pt>
                <c:pt idx="125">
                  <c:v>1937.7726070168649</c:v>
                </c:pt>
                <c:pt idx="126">
                  <c:v>1938.3520942159644</c:v>
                </c:pt>
                <c:pt idx="127">
                  <c:v>1938.6851919441544</c:v>
                </c:pt>
                <c:pt idx="128">
                  <c:v>1939.0285710832918</c:v>
                </c:pt>
                <c:pt idx="129">
                  <c:v>1939.3616688114812</c:v>
                </c:pt>
                <c:pt idx="130">
                  <c:v>1939.9411560105812</c:v>
                </c:pt>
                <c:pt idx="131">
                  <c:v>1940.6176328779081</c:v>
                </c:pt>
                <c:pt idx="132">
                  <c:v>1956.182951229936</c:v>
                </c:pt>
                <c:pt idx="133">
                  <c:v>1956.6197512299359</c:v>
                </c:pt>
                <c:pt idx="134">
                  <c:v>1956.8594280972627</c:v>
                </c:pt>
                <c:pt idx="135">
                  <c:v>1957.2962280972627</c:v>
                </c:pt>
                <c:pt idx="136">
                  <c:v>1957.4389152963627</c:v>
                </c:pt>
                <c:pt idx="137">
                  <c:v>1957.8757152963626</c:v>
                </c:pt>
                <c:pt idx="138">
                  <c:v>1958.1153921636894</c:v>
                </c:pt>
                <c:pt idx="139">
                  <c:v>1958.5521921636894</c:v>
                </c:pt>
                <c:pt idx="140">
                  <c:v>1960.3109512299359</c:v>
                </c:pt>
                <c:pt idx="141">
                  <c:v>1960.9874280972626</c:v>
                </c:pt>
                <c:pt idx="142">
                  <c:v>1961.5669152963626</c:v>
                </c:pt>
                <c:pt idx="143">
                  <c:v>1962.2433921636894</c:v>
                </c:pt>
                <c:pt idx="144">
                  <c:v>2002.2899285548731</c:v>
                </c:pt>
                <c:pt idx="145">
                  <c:v>2002.9664054222003</c:v>
                </c:pt>
                <c:pt idx="146">
                  <c:v>2003.5458926212996</c:v>
                </c:pt>
                <c:pt idx="147">
                  <c:v>2003.8789903494894</c:v>
                </c:pt>
                <c:pt idx="148">
                  <c:v>2004.2223694886268</c:v>
                </c:pt>
                <c:pt idx="149">
                  <c:v>2004.645328554873</c:v>
                </c:pt>
                <c:pt idx="150">
                  <c:v>2004.5554672168171</c:v>
                </c:pt>
                <c:pt idx="151">
                  <c:v>2005.1349544159161</c:v>
                </c:pt>
                <c:pt idx="152">
                  <c:v>2005.3218054222002</c:v>
                </c:pt>
                <c:pt idx="153">
                  <c:v>2005.9012926212995</c:v>
                </c:pt>
                <c:pt idx="154">
                  <c:v>2005.8114312832436</c:v>
                </c:pt>
                <c:pt idx="155">
                  <c:v>2006.2343903494896</c:v>
                </c:pt>
                <c:pt idx="156">
                  <c:v>2006.5777694886267</c:v>
                </c:pt>
                <c:pt idx="157">
                  <c:v>2006.9108672168172</c:v>
                </c:pt>
                <c:pt idx="158">
                  <c:v>2007.4903544159163</c:v>
                </c:pt>
                <c:pt idx="159">
                  <c:v>2008.1668312832437</c:v>
                </c:pt>
                <c:pt idx="160">
                  <c:v>2008.7979285548729</c:v>
                </c:pt>
                <c:pt idx="161">
                  <c:v>2009.4744054222001</c:v>
                </c:pt>
                <c:pt idx="162">
                  <c:v>2010.0538926212996</c:v>
                </c:pt>
                <c:pt idx="163">
                  <c:v>2010.3869903494895</c:v>
                </c:pt>
                <c:pt idx="164">
                  <c:v>2010.7303694886268</c:v>
                </c:pt>
                <c:pt idx="165">
                  <c:v>2009.9374614246869</c:v>
                </c:pt>
                <c:pt idx="166">
                  <c:v>2011.0634672168171</c:v>
                </c:pt>
                <c:pt idx="167">
                  <c:v>2010.6139382920146</c:v>
                </c:pt>
                <c:pt idx="168">
                  <c:v>2011.6429544159162</c:v>
                </c:pt>
                <c:pt idx="169">
                  <c:v>2011.1934254911137</c:v>
                </c:pt>
                <c:pt idx="170">
                  <c:v>2012.3194312832436</c:v>
                </c:pt>
                <c:pt idx="171">
                  <c:v>2011.5265232193042</c:v>
                </c:pt>
                <c:pt idx="172">
                  <c:v>2011.8699023584409</c:v>
                </c:pt>
                <c:pt idx="173">
                  <c:v>2012.2746614246869</c:v>
                </c:pt>
                <c:pt idx="174">
                  <c:v>2012.2030000866314</c:v>
                </c:pt>
                <c:pt idx="175">
                  <c:v>2012.7824872857309</c:v>
                </c:pt>
                <c:pt idx="176">
                  <c:v>2012.9511382920145</c:v>
                </c:pt>
                <c:pt idx="177">
                  <c:v>2013.5306254911136</c:v>
                </c:pt>
                <c:pt idx="178">
                  <c:v>2013.4589641530577</c:v>
                </c:pt>
                <c:pt idx="179">
                  <c:v>2013.8637232193041</c:v>
                </c:pt>
                <c:pt idx="180">
                  <c:v>2014.2071023584408</c:v>
                </c:pt>
                <c:pt idx="181">
                  <c:v>2014.5402000866313</c:v>
                </c:pt>
                <c:pt idx="182">
                  <c:v>2015.1196872857308</c:v>
                </c:pt>
                <c:pt idx="183">
                  <c:v>2015.7961641530576</c:v>
                </c:pt>
                <c:pt idx="184">
                  <c:v>2016.273461424687</c:v>
                </c:pt>
                <c:pt idx="185">
                  <c:v>2016.9499382920146</c:v>
                </c:pt>
                <c:pt idx="186">
                  <c:v>2017.5294254911137</c:v>
                </c:pt>
                <c:pt idx="187">
                  <c:v>2017.8625232193042</c:v>
                </c:pt>
                <c:pt idx="188">
                  <c:v>2018.2059023584409</c:v>
                </c:pt>
                <c:pt idx="189">
                  <c:v>2018.5390000866314</c:v>
                </c:pt>
                <c:pt idx="190">
                  <c:v>2019.1184872857309</c:v>
                </c:pt>
                <c:pt idx="191">
                  <c:v>2019.7949641530577</c:v>
                </c:pt>
                <c:pt idx="192">
                  <c:v>2023.6407496352708</c:v>
                </c:pt>
                <c:pt idx="193">
                  <c:v>2024.1139496352707</c:v>
                </c:pt>
                <c:pt idx="194">
                  <c:v>2024.317226502598</c:v>
                </c:pt>
                <c:pt idx="195">
                  <c:v>2024.8967137016978</c:v>
                </c:pt>
                <c:pt idx="196">
                  <c:v>2025.3699137016979</c:v>
                </c:pt>
                <c:pt idx="197">
                  <c:v>2027.4371905690243</c:v>
                </c:pt>
                <c:pt idx="198">
                  <c:v>2028.1127496352708</c:v>
                </c:pt>
                <c:pt idx="199">
                  <c:v>2028.536626502598</c:v>
                </c:pt>
                <c:pt idx="200">
                  <c:v>2029.3687137016977</c:v>
                </c:pt>
                <c:pt idx="201">
                  <c:v>2029.1200336768477</c:v>
                </c:pt>
                <c:pt idx="202">
                  <c:v>2029.7925905690242</c:v>
                </c:pt>
                <c:pt idx="203">
                  <c:v>2029.7965105441742</c:v>
                </c:pt>
                <c:pt idx="204">
                  <c:v>2030.375997743274</c:v>
                </c:pt>
                <c:pt idx="205">
                  <c:v>2030.7090954714643</c:v>
                </c:pt>
                <c:pt idx="206">
                  <c:v>2031.0524746106007</c:v>
                </c:pt>
                <c:pt idx="207">
                  <c:v>2031.4754336768476</c:v>
                </c:pt>
                <c:pt idx="208">
                  <c:v>2031.3855723387915</c:v>
                </c:pt>
                <c:pt idx="209">
                  <c:v>2031.965059537891</c:v>
                </c:pt>
                <c:pt idx="210">
                  <c:v>2032.1519105441741</c:v>
                </c:pt>
                <c:pt idx="211">
                  <c:v>2032.6892265025981</c:v>
                </c:pt>
                <c:pt idx="212">
                  <c:v>2032.7313977432739</c:v>
                </c:pt>
                <c:pt idx="213">
                  <c:v>2032.6415364052182</c:v>
                </c:pt>
                <c:pt idx="214">
                  <c:v>2033.0644954714642</c:v>
                </c:pt>
                <c:pt idx="215">
                  <c:v>2033.4078746106006</c:v>
                </c:pt>
                <c:pt idx="216">
                  <c:v>2033.9451905690244</c:v>
                </c:pt>
                <c:pt idx="217">
                  <c:v>2033.1522825050854</c:v>
                </c:pt>
                <c:pt idx="218">
                  <c:v>2033.7409723387914</c:v>
                </c:pt>
                <c:pt idx="219">
                  <c:v>2033.8287593724119</c:v>
                </c:pt>
                <c:pt idx="220">
                  <c:v>2034.3204595378909</c:v>
                </c:pt>
                <c:pt idx="221">
                  <c:v>2034.4082465715119</c:v>
                </c:pt>
                <c:pt idx="222">
                  <c:v>2034.9969364052181</c:v>
                </c:pt>
                <c:pt idx="223">
                  <c:v>2035.6280336768477</c:v>
                </c:pt>
                <c:pt idx="224">
                  <c:v>2035.0847234388386</c:v>
                </c:pt>
                <c:pt idx="225">
                  <c:v>2035.4894825050856</c:v>
                </c:pt>
                <c:pt idx="226">
                  <c:v>2036.3045105441743</c:v>
                </c:pt>
                <c:pt idx="227">
                  <c:v>2036.1659593724119</c:v>
                </c:pt>
                <c:pt idx="228">
                  <c:v>2036.883997743274</c:v>
                </c:pt>
                <c:pt idx="229">
                  <c:v>2036.745446571512</c:v>
                </c:pt>
                <c:pt idx="230">
                  <c:v>2037.2170954714641</c:v>
                </c:pt>
                <c:pt idx="231">
                  <c:v>2037.5604746106007</c:v>
                </c:pt>
                <c:pt idx="232">
                  <c:v>2037.4219234388388</c:v>
                </c:pt>
                <c:pt idx="233">
                  <c:v>2037.8935723387913</c:v>
                </c:pt>
                <c:pt idx="234">
                  <c:v>2038.473059537891</c:v>
                </c:pt>
                <c:pt idx="235">
                  <c:v>2039.1495364052182</c:v>
                </c:pt>
                <c:pt idx="236">
                  <c:v>2039.4882825050854</c:v>
                </c:pt>
                <c:pt idx="237">
                  <c:v>2040.1647593724119</c:v>
                </c:pt>
                <c:pt idx="238">
                  <c:v>2040.7442465715119</c:v>
                </c:pt>
                <c:pt idx="239">
                  <c:v>2041.4207234388386</c:v>
                </c:pt>
                <c:pt idx="240">
                  <c:v>2052.3348547572455</c:v>
                </c:pt>
                <c:pt idx="241">
                  <c:v>2053.0113316245724</c:v>
                </c:pt>
                <c:pt idx="242">
                  <c:v>2053.5908188236722</c:v>
                </c:pt>
                <c:pt idx="243">
                  <c:v>2054.2672956909992</c:v>
                </c:pt>
                <c:pt idx="244">
                  <c:v>2054.6902547572454</c:v>
                </c:pt>
                <c:pt idx="245">
                  <c:v>2055.3667316245724</c:v>
                </c:pt>
                <c:pt idx="246">
                  <c:v>2055.9462188236721</c:v>
                </c:pt>
                <c:pt idx="247">
                  <c:v>2056.6226956909991</c:v>
                </c:pt>
                <c:pt idx="248">
                  <c:v>2058.0194344449519</c:v>
                </c:pt>
                <c:pt idx="249">
                  <c:v>2058.5108344449518</c:v>
                </c:pt>
                <c:pt idx="250">
                  <c:v>2058.8428547572457</c:v>
                </c:pt>
                <c:pt idx="251">
                  <c:v>2058.6959113122793</c:v>
                </c:pt>
                <c:pt idx="252">
                  <c:v>2059.1873113122797</c:v>
                </c:pt>
                <c:pt idx="253">
                  <c:v>2059.5193316245727</c:v>
                </c:pt>
                <c:pt idx="254">
                  <c:v>2059.2753985113786</c:v>
                </c:pt>
                <c:pt idx="255">
                  <c:v>2059.6084962395694</c:v>
                </c:pt>
                <c:pt idx="256">
                  <c:v>2059.766798511379</c:v>
                </c:pt>
                <c:pt idx="257">
                  <c:v>2060.0988188236724</c:v>
                </c:pt>
                <c:pt idx="258">
                  <c:v>2059.9518753787056</c:v>
                </c:pt>
                <c:pt idx="259">
                  <c:v>2060.0998962395693</c:v>
                </c:pt>
                <c:pt idx="260">
                  <c:v>2060.2849731068964</c:v>
                </c:pt>
                <c:pt idx="261">
                  <c:v>2060.4432753787055</c:v>
                </c:pt>
                <c:pt idx="262">
                  <c:v>2060.775295690999</c:v>
                </c:pt>
                <c:pt idx="263">
                  <c:v>2060.7763731068962</c:v>
                </c:pt>
                <c:pt idx="264">
                  <c:v>2060.8644603059956</c:v>
                </c:pt>
                <c:pt idx="265">
                  <c:v>2061.3558603059955</c:v>
                </c:pt>
                <c:pt idx="266">
                  <c:v>2061.5409371733231</c:v>
                </c:pt>
                <c:pt idx="267">
                  <c:v>2062.032337173323</c:v>
                </c:pt>
                <c:pt idx="268">
                  <c:v>2062.6634344449521</c:v>
                </c:pt>
                <c:pt idx="269">
                  <c:v>2063.3399113122796</c:v>
                </c:pt>
                <c:pt idx="270">
                  <c:v>2063.9193985113789</c:v>
                </c:pt>
                <c:pt idx="271">
                  <c:v>2064.2524962395692</c:v>
                </c:pt>
                <c:pt idx="272">
                  <c:v>2064.5958753787054</c:v>
                </c:pt>
                <c:pt idx="273">
                  <c:v>2064.9289731068961</c:v>
                </c:pt>
                <c:pt idx="274">
                  <c:v>2065.5084603059954</c:v>
                </c:pt>
                <c:pt idx="275">
                  <c:v>2066.1849371733233</c:v>
                </c:pt>
                <c:pt idx="276">
                  <c:v>2081.2342555253499</c:v>
                </c:pt>
                <c:pt idx="277">
                  <c:v>2081.7256555253502</c:v>
                </c:pt>
                <c:pt idx="278">
                  <c:v>2081.9107323926778</c:v>
                </c:pt>
                <c:pt idx="279">
                  <c:v>2082.4021323926777</c:v>
                </c:pt>
                <c:pt idx="280">
                  <c:v>2082.4902195917766</c:v>
                </c:pt>
                <c:pt idx="281">
                  <c:v>2082.9816195917765</c:v>
                </c:pt>
                <c:pt idx="282">
                  <c:v>2083.1666964591041</c:v>
                </c:pt>
                <c:pt idx="283">
                  <c:v>2083.6580964591039</c:v>
                </c:pt>
                <c:pt idx="284">
                  <c:v>2085.8782555253501</c:v>
                </c:pt>
                <c:pt idx="285">
                  <c:v>2086.5547323926776</c:v>
                </c:pt>
                <c:pt idx="286">
                  <c:v>2087.1342195917764</c:v>
                </c:pt>
                <c:pt idx="287">
                  <c:v>2087.8106964591038</c:v>
                </c:pt>
                <c:pt idx="288">
                  <c:v>2095.0131364792969</c:v>
                </c:pt>
                <c:pt idx="289">
                  <c:v>2095.6896133466239</c:v>
                </c:pt>
                <c:pt idx="290">
                  <c:v>2096.2691005457232</c:v>
                </c:pt>
                <c:pt idx="291">
                  <c:v>2096.6021982739139</c:v>
                </c:pt>
                <c:pt idx="292">
                  <c:v>2096.9455774130515</c:v>
                </c:pt>
                <c:pt idx="293">
                  <c:v>2097.3867364792968</c:v>
                </c:pt>
                <c:pt idx="294">
                  <c:v>2097.2786751412409</c:v>
                </c:pt>
                <c:pt idx="295">
                  <c:v>2097.8581623403397</c:v>
                </c:pt>
                <c:pt idx="296">
                  <c:v>2098.0632133466238</c:v>
                </c:pt>
                <c:pt idx="297">
                  <c:v>2098.6427005457231</c:v>
                </c:pt>
                <c:pt idx="298">
                  <c:v>2098.5346392076672</c:v>
                </c:pt>
                <c:pt idx="299">
                  <c:v>2098.9757982739138</c:v>
                </c:pt>
                <c:pt idx="300">
                  <c:v>2099.3191774130514</c:v>
                </c:pt>
                <c:pt idx="301">
                  <c:v>2099.6522751412408</c:v>
                </c:pt>
                <c:pt idx="302">
                  <c:v>2100.2317623403401</c:v>
                </c:pt>
                <c:pt idx="303">
                  <c:v>2100.9082392076675</c:v>
                </c:pt>
                <c:pt idx="304">
                  <c:v>2101.6931364792968</c:v>
                </c:pt>
                <c:pt idx="305">
                  <c:v>2102.3696133466237</c:v>
                </c:pt>
                <c:pt idx="306">
                  <c:v>2102.949100545723</c:v>
                </c:pt>
                <c:pt idx="307">
                  <c:v>2103.2821982739138</c:v>
                </c:pt>
                <c:pt idx="308">
                  <c:v>2103.6255774130514</c:v>
                </c:pt>
                <c:pt idx="309">
                  <c:v>2103.9586751412407</c:v>
                </c:pt>
                <c:pt idx="310">
                  <c:v>2104.53816234034</c:v>
                </c:pt>
                <c:pt idx="311">
                  <c:v>2105.2146392076675</c:v>
                </c:pt>
                <c:pt idx="312">
                  <c:v>2118.2279575596954</c:v>
                </c:pt>
                <c:pt idx="313">
                  <c:v>2118.9044344270228</c:v>
                </c:pt>
                <c:pt idx="314">
                  <c:v>2119.4839216261216</c:v>
                </c:pt>
                <c:pt idx="315">
                  <c:v>2119.3228928150111</c:v>
                </c:pt>
                <c:pt idx="316">
                  <c:v>2120.1603984934486</c:v>
                </c:pt>
                <c:pt idx="317">
                  <c:v>2120.6015575596953</c:v>
                </c:pt>
                <c:pt idx="318">
                  <c:v>2121.2780344270227</c:v>
                </c:pt>
                <c:pt idx="319">
                  <c:v>2120.9119546096276</c:v>
                </c:pt>
                <c:pt idx="320">
                  <c:v>2121.8575216261215</c:v>
                </c:pt>
                <c:pt idx="321">
                  <c:v>2121.3851546096275</c:v>
                </c:pt>
                <c:pt idx="322">
                  <c:v>2121.8633696823381</c:v>
                </c:pt>
                <c:pt idx="323">
                  <c:v>2122.5339984934485</c:v>
                </c:pt>
                <c:pt idx="324">
                  <c:v>2122.4428568814369</c:v>
                </c:pt>
                <c:pt idx="325">
                  <c:v>2123.1193337487643</c:v>
                </c:pt>
                <c:pt idx="326">
                  <c:v>2123.5422928150115</c:v>
                </c:pt>
                <c:pt idx="327">
                  <c:v>2123.4524314769551</c:v>
                </c:pt>
                <c:pt idx="328">
                  <c:v>2124.0319186760539</c:v>
                </c:pt>
                <c:pt idx="329">
                  <c:v>2124.2187696823385</c:v>
                </c:pt>
                <c:pt idx="330">
                  <c:v>2124.9079575596957</c:v>
                </c:pt>
                <c:pt idx="331">
                  <c:v>2124.7982568814373</c:v>
                </c:pt>
                <c:pt idx="332">
                  <c:v>2124.7083955433814</c:v>
                </c:pt>
                <c:pt idx="333">
                  <c:v>2125.5844344270226</c:v>
                </c:pt>
                <c:pt idx="334">
                  <c:v>2125.3839546096278</c:v>
                </c:pt>
                <c:pt idx="335">
                  <c:v>2125.4747337487647</c:v>
                </c:pt>
                <c:pt idx="336">
                  <c:v>2126.1639216261215</c:v>
                </c:pt>
                <c:pt idx="337">
                  <c:v>2125.807831476955</c:v>
                </c:pt>
                <c:pt idx="338">
                  <c:v>2126.8403984934484</c:v>
                </c:pt>
                <c:pt idx="339">
                  <c:v>2126.3873186760538</c:v>
                </c:pt>
                <c:pt idx="340">
                  <c:v>2127.0637955433813</c:v>
                </c:pt>
                <c:pt idx="341">
                  <c:v>2127.6948928150114</c:v>
                </c:pt>
                <c:pt idx="342">
                  <c:v>2128.3713696823384</c:v>
                </c:pt>
                <c:pt idx="343">
                  <c:v>2128.9508568814372</c:v>
                </c:pt>
                <c:pt idx="344">
                  <c:v>2129.6273337487646</c:v>
                </c:pt>
                <c:pt idx="345">
                  <c:v>2129.9604314769549</c:v>
                </c:pt>
                <c:pt idx="346">
                  <c:v>2130.5399186760542</c:v>
                </c:pt>
                <c:pt idx="347">
                  <c:v>2131.2163955433812</c:v>
                </c:pt>
                <c:pt idx="348">
                  <c:v>2142.5377138954086</c:v>
                </c:pt>
                <c:pt idx="349">
                  <c:v>2143.0109138954085</c:v>
                </c:pt>
                <c:pt idx="350">
                  <c:v>2143.2141907627361</c:v>
                </c:pt>
                <c:pt idx="351">
                  <c:v>2143.687390762736</c:v>
                </c:pt>
                <c:pt idx="352">
                  <c:v>2143.7936779618358</c:v>
                </c:pt>
                <c:pt idx="353">
                  <c:v>2144.2668779618357</c:v>
                </c:pt>
                <c:pt idx="354">
                  <c:v>2144.4701548291628</c:v>
                </c:pt>
                <c:pt idx="355">
                  <c:v>2144.9433548291627</c:v>
                </c:pt>
                <c:pt idx="356">
                  <c:v>2147.0097138954088</c:v>
                </c:pt>
                <c:pt idx="357">
                  <c:v>2147.6861907627363</c:v>
                </c:pt>
                <c:pt idx="358">
                  <c:v>2148.265677961836</c:v>
                </c:pt>
                <c:pt idx="359">
                  <c:v>2148.0169979369848</c:v>
                </c:pt>
                <c:pt idx="360">
                  <c:v>2148.9421548291625</c:v>
                </c:pt>
                <c:pt idx="361">
                  <c:v>2148.6934748043127</c:v>
                </c:pt>
                <c:pt idx="362">
                  <c:v>2149.2729620034111</c:v>
                </c:pt>
                <c:pt idx="363">
                  <c:v>2149.6060597316027</c:v>
                </c:pt>
                <c:pt idx="364">
                  <c:v>2149.949438870739</c:v>
                </c:pt>
                <c:pt idx="365">
                  <c:v>2150.3723979369852</c:v>
                </c:pt>
                <c:pt idx="366">
                  <c:v>2150.2825365989293</c:v>
                </c:pt>
                <c:pt idx="367">
                  <c:v>2150.8620237980281</c:v>
                </c:pt>
                <c:pt idx="368">
                  <c:v>2151.0488748043126</c:v>
                </c:pt>
                <c:pt idx="369">
                  <c:v>2151.6283620034114</c:v>
                </c:pt>
                <c:pt idx="370">
                  <c:v>2151.538500665356</c:v>
                </c:pt>
                <c:pt idx="371">
                  <c:v>2151.9614597316026</c:v>
                </c:pt>
                <c:pt idx="372">
                  <c:v>2152.3048388707389</c:v>
                </c:pt>
                <c:pt idx="373">
                  <c:v>2152.6379365989296</c:v>
                </c:pt>
                <c:pt idx="374">
                  <c:v>2153.217423798028</c:v>
                </c:pt>
                <c:pt idx="375">
                  <c:v>2153.8939006653563</c:v>
                </c:pt>
                <c:pt idx="376">
                  <c:v>2154.5249979369851</c:v>
                </c:pt>
                <c:pt idx="377">
                  <c:v>2155.2014748043125</c:v>
                </c:pt>
                <c:pt idx="378">
                  <c:v>2155.7809620034113</c:v>
                </c:pt>
                <c:pt idx="379">
                  <c:v>2156.1140597316025</c:v>
                </c:pt>
                <c:pt idx="380">
                  <c:v>2156.4574388707388</c:v>
                </c:pt>
                <c:pt idx="381">
                  <c:v>2156.7905365989295</c:v>
                </c:pt>
                <c:pt idx="382">
                  <c:v>2157.3700237980279</c:v>
                </c:pt>
                <c:pt idx="383">
                  <c:v>2158.0465006653562</c:v>
                </c:pt>
                <c:pt idx="384">
                  <c:v>2171.2318190173837</c:v>
                </c:pt>
                <c:pt idx="385">
                  <c:v>2171.982467754447</c:v>
                </c:pt>
                <c:pt idx="386">
                  <c:v>2172.5102677544469</c:v>
                </c:pt>
                <c:pt idx="387">
                  <c:v>2171.9082958847102</c:v>
                </c:pt>
                <c:pt idx="388">
                  <c:v>2172.6589446217736</c:v>
                </c:pt>
                <c:pt idx="389">
                  <c:v>2172.48778308381</c:v>
                </c:pt>
                <c:pt idx="390">
                  <c:v>2173.1867446217739</c:v>
                </c:pt>
                <c:pt idx="391">
                  <c:v>2173.2384318208733</c:v>
                </c:pt>
                <c:pt idx="392">
                  <c:v>2173.5715295490627</c:v>
                </c:pt>
                <c:pt idx="393">
                  <c:v>2173.7662318208731</c:v>
                </c:pt>
                <c:pt idx="394">
                  <c:v>2173.164259951137</c:v>
                </c:pt>
                <c:pt idx="395">
                  <c:v>2173.9149086881998</c:v>
                </c:pt>
                <c:pt idx="396">
                  <c:v>2174.0993295490625</c:v>
                </c:pt>
                <c:pt idx="397">
                  <c:v>2173.5872190173836</c:v>
                </c:pt>
                <c:pt idx="398">
                  <c:v>2174.248006416391</c:v>
                </c:pt>
                <c:pt idx="399">
                  <c:v>2174.4427086882001</c:v>
                </c:pt>
                <c:pt idx="400">
                  <c:v>2174.7758064163909</c:v>
                </c:pt>
                <c:pt idx="401">
                  <c:v>2174.8274936154899</c:v>
                </c:pt>
                <c:pt idx="402">
                  <c:v>2174.2636958847102</c:v>
                </c:pt>
                <c:pt idx="403">
                  <c:v>2175.3552936154902</c:v>
                </c:pt>
                <c:pt idx="404">
                  <c:v>2174.8431830838099</c:v>
                </c:pt>
                <c:pt idx="405">
                  <c:v>2175.5039704828173</c:v>
                </c:pt>
                <c:pt idx="406">
                  <c:v>2176.0317704828171</c:v>
                </c:pt>
                <c:pt idx="407">
                  <c:v>2175.5196599511369</c:v>
                </c:pt>
                <c:pt idx="408">
                  <c:v>2176.9704677544469</c:v>
                </c:pt>
                <c:pt idx="409">
                  <c:v>2177.6469446217739</c:v>
                </c:pt>
                <c:pt idx="410">
                  <c:v>2176.9163987050902</c:v>
                </c:pt>
                <c:pt idx="411">
                  <c:v>2178.2264318208731</c:v>
                </c:pt>
                <c:pt idx="412">
                  <c:v>2177.40779870509</c:v>
                </c:pt>
                <c:pt idx="413">
                  <c:v>2177.7398190173835</c:v>
                </c:pt>
                <c:pt idx="414">
                  <c:v>2177.5928755724171</c:v>
                </c:pt>
                <c:pt idx="415">
                  <c:v>2178.5595295490625</c:v>
                </c:pt>
                <c:pt idx="416">
                  <c:v>2178.9029086882001</c:v>
                </c:pt>
                <c:pt idx="417">
                  <c:v>2178.0842755724175</c:v>
                </c:pt>
                <c:pt idx="418">
                  <c:v>2178.4162958847105</c:v>
                </c:pt>
                <c:pt idx="419">
                  <c:v>2178.1723627715164</c:v>
                </c:pt>
                <c:pt idx="420">
                  <c:v>2179.2360064163909</c:v>
                </c:pt>
                <c:pt idx="421">
                  <c:v>2178.5054604997067</c:v>
                </c:pt>
                <c:pt idx="422">
                  <c:v>2178.6637627715163</c:v>
                </c:pt>
                <c:pt idx="423">
                  <c:v>2178.9957830838098</c:v>
                </c:pt>
                <c:pt idx="424">
                  <c:v>2178.8488396388434</c:v>
                </c:pt>
                <c:pt idx="425">
                  <c:v>2179.8154936154901</c:v>
                </c:pt>
                <c:pt idx="426">
                  <c:v>2178.9968604997066</c:v>
                </c:pt>
                <c:pt idx="427">
                  <c:v>2179.1819373670342</c:v>
                </c:pt>
                <c:pt idx="428">
                  <c:v>2179.3402396388437</c:v>
                </c:pt>
                <c:pt idx="429">
                  <c:v>2179.6722599511372</c:v>
                </c:pt>
                <c:pt idx="430">
                  <c:v>2180.4919704828171</c:v>
                </c:pt>
                <c:pt idx="431">
                  <c:v>2179.673337367034</c:v>
                </c:pt>
                <c:pt idx="432">
                  <c:v>2179.7614245661334</c:v>
                </c:pt>
                <c:pt idx="433">
                  <c:v>2180.2528245661333</c:v>
                </c:pt>
                <c:pt idx="434">
                  <c:v>2180.4379014334604</c:v>
                </c:pt>
                <c:pt idx="435">
                  <c:v>2180.9293014334603</c:v>
                </c:pt>
                <c:pt idx="436">
                  <c:v>2181.5603987050899</c:v>
                </c:pt>
                <c:pt idx="437">
                  <c:v>2182.2368755724174</c:v>
                </c:pt>
                <c:pt idx="438">
                  <c:v>2182.8163627715162</c:v>
                </c:pt>
                <c:pt idx="439">
                  <c:v>2183.1494604997069</c:v>
                </c:pt>
                <c:pt idx="440">
                  <c:v>2183.4928396388436</c:v>
                </c:pt>
                <c:pt idx="441">
                  <c:v>2183.8259373670339</c:v>
                </c:pt>
                <c:pt idx="442">
                  <c:v>2184.4054245661337</c:v>
                </c:pt>
                <c:pt idx="443">
                  <c:v>2185.0819014334602</c:v>
                </c:pt>
                <c:pt idx="444">
                  <c:v>2195.1972888348446</c:v>
                </c:pt>
                <c:pt idx="445">
                  <c:v>2195.7250888348444</c:v>
                </c:pt>
                <c:pt idx="446">
                  <c:v>2195.8737657021711</c:v>
                </c:pt>
                <c:pt idx="447">
                  <c:v>2196.4015657021714</c:v>
                </c:pt>
                <c:pt idx="448">
                  <c:v>2196.4532529012708</c:v>
                </c:pt>
                <c:pt idx="449">
                  <c:v>2196.9810529012707</c:v>
                </c:pt>
                <c:pt idx="450">
                  <c:v>2197.1297297685983</c:v>
                </c:pt>
                <c:pt idx="451">
                  <c:v>2197.6575297685981</c:v>
                </c:pt>
                <c:pt idx="452">
                  <c:v>2200.1852888348444</c:v>
                </c:pt>
                <c:pt idx="453">
                  <c:v>2200.8617657021714</c:v>
                </c:pt>
                <c:pt idx="454">
                  <c:v>2200.1312197854882</c:v>
                </c:pt>
                <c:pt idx="455">
                  <c:v>2201.4412529012707</c:v>
                </c:pt>
                <c:pt idx="456">
                  <c:v>2200.622619785488</c:v>
                </c:pt>
                <c:pt idx="457">
                  <c:v>2200.8076966528147</c:v>
                </c:pt>
                <c:pt idx="458">
                  <c:v>2202.1177297685981</c:v>
                </c:pt>
                <c:pt idx="459">
                  <c:v>2201.299096652815</c:v>
                </c:pt>
                <c:pt idx="460">
                  <c:v>2201.3871838519144</c:v>
                </c:pt>
                <c:pt idx="461">
                  <c:v>2201.8785838519143</c:v>
                </c:pt>
                <c:pt idx="462">
                  <c:v>2202.0636607192423</c:v>
                </c:pt>
                <c:pt idx="463">
                  <c:v>2202.5550607192422</c:v>
                </c:pt>
                <c:pt idx="464">
                  <c:v>2204.7752197854879</c:v>
                </c:pt>
                <c:pt idx="465">
                  <c:v>2205.4516966528149</c:v>
                </c:pt>
                <c:pt idx="466">
                  <c:v>2206.0311838519142</c:v>
                </c:pt>
                <c:pt idx="467">
                  <c:v>2206.7076607192421</c:v>
                </c:pt>
                <c:pt idx="468">
                  <c:v>2213.9101007394347</c:v>
                </c:pt>
                <c:pt idx="469">
                  <c:v>2214.5865776067621</c:v>
                </c:pt>
                <c:pt idx="470">
                  <c:v>2215.1660648058614</c:v>
                </c:pt>
                <c:pt idx="471">
                  <c:v>2215.4991625340517</c:v>
                </c:pt>
                <c:pt idx="472">
                  <c:v>2215.8425416731889</c:v>
                </c:pt>
                <c:pt idx="473">
                  <c:v>2216.2837007394346</c:v>
                </c:pt>
                <c:pt idx="474">
                  <c:v>2216.1756394013787</c:v>
                </c:pt>
                <c:pt idx="475">
                  <c:v>2216.7551266004775</c:v>
                </c:pt>
                <c:pt idx="476">
                  <c:v>2216.960177606762</c:v>
                </c:pt>
                <c:pt idx="477">
                  <c:v>2217.5396648058613</c:v>
                </c:pt>
                <c:pt idx="478">
                  <c:v>2217.4316034678059</c:v>
                </c:pt>
                <c:pt idx="479">
                  <c:v>2217.8727625340521</c:v>
                </c:pt>
                <c:pt idx="480">
                  <c:v>2218.2161416731888</c:v>
                </c:pt>
                <c:pt idx="481">
                  <c:v>2218.5492394013786</c:v>
                </c:pt>
                <c:pt idx="482">
                  <c:v>2219.1287266004779</c:v>
                </c:pt>
                <c:pt idx="483">
                  <c:v>2219.8052034678058</c:v>
                </c:pt>
                <c:pt idx="484">
                  <c:v>2220.5901007394345</c:v>
                </c:pt>
                <c:pt idx="485">
                  <c:v>2221.266577606762</c:v>
                </c:pt>
                <c:pt idx="486">
                  <c:v>2221.8460648058613</c:v>
                </c:pt>
                <c:pt idx="487">
                  <c:v>2222.179162534052</c:v>
                </c:pt>
                <c:pt idx="488">
                  <c:v>2222.5225416731887</c:v>
                </c:pt>
                <c:pt idx="489">
                  <c:v>2222.8556394013785</c:v>
                </c:pt>
                <c:pt idx="490">
                  <c:v>2223.4351266004778</c:v>
                </c:pt>
                <c:pt idx="491">
                  <c:v>2224.1116034678057</c:v>
                </c:pt>
                <c:pt idx="492">
                  <c:v>2237.1249218198327</c:v>
                </c:pt>
                <c:pt idx="493">
                  <c:v>2237.8013986871606</c:v>
                </c:pt>
                <c:pt idx="494">
                  <c:v>2238.380885886259</c:v>
                </c:pt>
                <c:pt idx="495">
                  <c:v>2239.0573627535869</c:v>
                </c:pt>
                <c:pt idx="496">
                  <c:v>2239.4985218198326</c:v>
                </c:pt>
                <c:pt idx="497">
                  <c:v>2240.1749986871605</c:v>
                </c:pt>
                <c:pt idx="498">
                  <c:v>2240.7544858862589</c:v>
                </c:pt>
                <c:pt idx="499">
                  <c:v>2241.4309627535868</c:v>
                </c:pt>
                <c:pt idx="500">
                  <c:v>2243.804921819833</c:v>
                </c:pt>
                <c:pt idx="501">
                  <c:v>2244.4813986871604</c:v>
                </c:pt>
                <c:pt idx="502">
                  <c:v>2245.0608858862593</c:v>
                </c:pt>
                <c:pt idx="503">
                  <c:v>2245.7373627535867</c:v>
                </c:pt>
                <c:pt idx="504">
                  <c:v>2290.8794320145839</c:v>
                </c:pt>
                <c:pt idx="505">
                  <c:v>2291.4072320145842</c:v>
                </c:pt>
                <c:pt idx="506">
                  <c:v>2291.5559088819118</c:v>
                </c:pt>
                <c:pt idx="507">
                  <c:v>2292.0837088819117</c:v>
                </c:pt>
                <c:pt idx="508">
                  <c:v>2292.1353960810111</c:v>
                </c:pt>
                <c:pt idx="509">
                  <c:v>2292.4684938092014</c:v>
                </c:pt>
                <c:pt idx="510">
                  <c:v>2292.6631960810114</c:v>
                </c:pt>
                <c:pt idx="511">
                  <c:v>2292.8118729483376</c:v>
                </c:pt>
                <c:pt idx="512">
                  <c:v>2292.9962938092012</c:v>
                </c:pt>
                <c:pt idx="513">
                  <c:v>2293.1449706765288</c:v>
                </c:pt>
                <c:pt idx="514">
                  <c:v>2293.3396729483375</c:v>
                </c:pt>
                <c:pt idx="515">
                  <c:v>2293.6727706765291</c:v>
                </c:pt>
                <c:pt idx="516">
                  <c:v>2293.7244578756281</c:v>
                </c:pt>
                <c:pt idx="517">
                  <c:v>2294.2522578756279</c:v>
                </c:pt>
                <c:pt idx="518">
                  <c:v>2294.4009347429551</c:v>
                </c:pt>
                <c:pt idx="519">
                  <c:v>2294.9287347429554</c:v>
                </c:pt>
                <c:pt idx="520">
                  <c:v>2295.8674320145842</c:v>
                </c:pt>
                <c:pt idx="521">
                  <c:v>2296.5439088819116</c:v>
                </c:pt>
                <c:pt idx="522">
                  <c:v>2297.1233960810114</c:v>
                </c:pt>
                <c:pt idx="523">
                  <c:v>2297.4564938092012</c:v>
                </c:pt>
                <c:pt idx="524">
                  <c:v>2297.7998729483375</c:v>
                </c:pt>
                <c:pt idx="525">
                  <c:v>2298.1329706765291</c:v>
                </c:pt>
                <c:pt idx="526">
                  <c:v>2298.7124578756279</c:v>
                </c:pt>
                <c:pt idx="527">
                  <c:v>2299.3889347429554</c:v>
                </c:pt>
                <c:pt idx="528">
                  <c:v>2314.0942530949819</c:v>
                </c:pt>
                <c:pt idx="529">
                  <c:v>2314.6220530949822</c:v>
                </c:pt>
                <c:pt idx="530">
                  <c:v>2314.7707299623094</c:v>
                </c:pt>
                <c:pt idx="531">
                  <c:v>2315.2985299623092</c:v>
                </c:pt>
                <c:pt idx="532">
                  <c:v>2315.3502171614091</c:v>
                </c:pt>
                <c:pt idx="533">
                  <c:v>2315.8780171614089</c:v>
                </c:pt>
                <c:pt idx="534">
                  <c:v>2316.0266940287365</c:v>
                </c:pt>
                <c:pt idx="535">
                  <c:v>2316.5544940287364</c:v>
                </c:pt>
                <c:pt idx="536">
                  <c:v>2319.0822530949822</c:v>
                </c:pt>
                <c:pt idx="537">
                  <c:v>2319.7587299623092</c:v>
                </c:pt>
                <c:pt idx="538">
                  <c:v>2320.3382171614089</c:v>
                </c:pt>
                <c:pt idx="539">
                  <c:v>2321.0146940287368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64-4E62-9704-CF84DEE62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959576"/>
        <c:axId val="5499674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364-4E62-9704-CF84DEE6225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209881081.79130456</c:v>
                      </c:pt>
                      <c:pt idx="1">
                        <c:v>209881081.79130456</c:v>
                      </c:pt>
                      <c:pt idx="2">
                        <c:v>209961706.40638381</c:v>
                      </c:pt>
                      <c:pt idx="3">
                        <c:v>209961706.40638381</c:v>
                      </c:pt>
                      <c:pt idx="4">
                        <c:v>209903849.49345756</c:v>
                      </c:pt>
                      <c:pt idx="5">
                        <c:v>210069312.86734039</c:v>
                      </c:pt>
                      <c:pt idx="6">
                        <c:v>209903849.49345756</c:v>
                      </c:pt>
                      <c:pt idx="7">
                        <c:v>209984474.10853684</c:v>
                      </c:pt>
                      <c:pt idx="8">
                        <c:v>210069312.86734039</c:v>
                      </c:pt>
                      <c:pt idx="9">
                        <c:v>210149937.48241967</c:v>
                      </c:pt>
                      <c:pt idx="10">
                        <c:v>209984474.10853684</c:v>
                      </c:pt>
                      <c:pt idx="11">
                        <c:v>210149937.48241967</c:v>
                      </c:pt>
                      <c:pt idx="12">
                        <c:v>210092080.56949338</c:v>
                      </c:pt>
                      <c:pt idx="13">
                        <c:v>210092080.56949338</c:v>
                      </c:pt>
                      <c:pt idx="14">
                        <c:v>210172705.18457264</c:v>
                      </c:pt>
                      <c:pt idx="15">
                        <c:v>209881081.79130456</c:v>
                      </c:pt>
                      <c:pt idx="16">
                        <c:v>210172705.18457264</c:v>
                      </c:pt>
                      <c:pt idx="17">
                        <c:v>209961706.40638381</c:v>
                      </c:pt>
                      <c:pt idx="18">
                        <c:v>209903849.49345756</c:v>
                      </c:pt>
                      <c:pt idx="19">
                        <c:v>210069312.86734039</c:v>
                      </c:pt>
                      <c:pt idx="20">
                        <c:v>209984474.10853684</c:v>
                      </c:pt>
                      <c:pt idx="21">
                        <c:v>210149937.48241967</c:v>
                      </c:pt>
                      <c:pt idx="22">
                        <c:v>210092080.56949338</c:v>
                      </c:pt>
                      <c:pt idx="23">
                        <c:v>210172705.18457264</c:v>
                      </c:pt>
                      <c:pt idx="24">
                        <c:v>212670353.78131595</c:v>
                      </c:pt>
                      <c:pt idx="25">
                        <c:v>212670353.78131595</c:v>
                      </c:pt>
                      <c:pt idx="26">
                        <c:v>212750978.39639521</c:v>
                      </c:pt>
                      <c:pt idx="27">
                        <c:v>212750978.39639521</c:v>
                      </c:pt>
                      <c:pt idx="28">
                        <c:v>212693121.48346895</c:v>
                      </c:pt>
                      <c:pt idx="29">
                        <c:v>212693121.48346895</c:v>
                      </c:pt>
                      <c:pt idx="30">
                        <c:v>212773746.0985482</c:v>
                      </c:pt>
                      <c:pt idx="31">
                        <c:v>212773746.0985482</c:v>
                      </c:pt>
                      <c:pt idx="32">
                        <c:v>213139539.8999415</c:v>
                      </c:pt>
                      <c:pt idx="33">
                        <c:v>212670353.78131595</c:v>
                      </c:pt>
                      <c:pt idx="34">
                        <c:v>213139539.8999415</c:v>
                      </c:pt>
                      <c:pt idx="35">
                        <c:v>212750978.39639521</c:v>
                      </c:pt>
                      <c:pt idx="36">
                        <c:v>213162307.6020945</c:v>
                      </c:pt>
                      <c:pt idx="37">
                        <c:v>212693121.48346895</c:v>
                      </c:pt>
                      <c:pt idx="38">
                        <c:v>213162307.6020945</c:v>
                      </c:pt>
                      <c:pt idx="39">
                        <c:v>213327770.9759773</c:v>
                      </c:pt>
                      <c:pt idx="40">
                        <c:v>212773746.0985482</c:v>
                      </c:pt>
                      <c:pt idx="41">
                        <c:v>213327770.9759773</c:v>
                      </c:pt>
                      <c:pt idx="42">
                        <c:v>213220164.51502082</c:v>
                      </c:pt>
                      <c:pt idx="43">
                        <c:v>213350538.67813036</c:v>
                      </c:pt>
                      <c:pt idx="44">
                        <c:v>213350538.67813036</c:v>
                      </c:pt>
                      <c:pt idx="45">
                        <c:v>213242932.21717381</c:v>
                      </c:pt>
                      <c:pt idx="46">
                        <c:v>213139539.8999415</c:v>
                      </c:pt>
                      <c:pt idx="47">
                        <c:v>213408395.59105662</c:v>
                      </c:pt>
                      <c:pt idx="48">
                        <c:v>213220164.51502082</c:v>
                      </c:pt>
                      <c:pt idx="49">
                        <c:v>213162307.6020945</c:v>
                      </c:pt>
                      <c:pt idx="50">
                        <c:v>213431163.29320958</c:v>
                      </c:pt>
                      <c:pt idx="51">
                        <c:v>213327770.9759773</c:v>
                      </c:pt>
                      <c:pt idx="52">
                        <c:v>213242932.21717381</c:v>
                      </c:pt>
                      <c:pt idx="53">
                        <c:v>213408395.59105662</c:v>
                      </c:pt>
                      <c:pt idx="54">
                        <c:v>213350538.67813036</c:v>
                      </c:pt>
                      <c:pt idx="55">
                        <c:v>213431163.29320958</c:v>
                      </c:pt>
                      <c:pt idx="56">
                        <c:v>213220164.51502082</c:v>
                      </c:pt>
                      <c:pt idx="57">
                        <c:v>213242932.21717381</c:v>
                      </c:pt>
                      <c:pt idx="58">
                        <c:v>213408395.59105662</c:v>
                      </c:pt>
                      <c:pt idx="59">
                        <c:v>213431163.29320958</c:v>
                      </c:pt>
                      <c:pt idx="60">
                        <c:v>215928811.88995287</c:v>
                      </c:pt>
                      <c:pt idx="61">
                        <c:v>215928811.88995287</c:v>
                      </c:pt>
                      <c:pt idx="62">
                        <c:v>216009436.50503215</c:v>
                      </c:pt>
                      <c:pt idx="63">
                        <c:v>216009436.50503215</c:v>
                      </c:pt>
                      <c:pt idx="64">
                        <c:v>215951579.5921059</c:v>
                      </c:pt>
                      <c:pt idx="65">
                        <c:v>215951579.5921059</c:v>
                      </c:pt>
                      <c:pt idx="66">
                        <c:v>216032204.20718515</c:v>
                      </c:pt>
                      <c:pt idx="67">
                        <c:v>216032204.20718515</c:v>
                      </c:pt>
                      <c:pt idx="68">
                        <c:v>215928811.88995287</c:v>
                      </c:pt>
                      <c:pt idx="69">
                        <c:v>216009436.50503215</c:v>
                      </c:pt>
                      <c:pt idx="70">
                        <c:v>215951579.5921059</c:v>
                      </c:pt>
                      <c:pt idx="71">
                        <c:v>216336592.53211403</c:v>
                      </c:pt>
                      <c:pt idx="72">
                        <c:v>216032204.20718515</c:v>
                      </c:pt>
                      <c:pt idx="73">
                        <c:v>216417217.14719328</c:v>
                      </c:pt>
                      <c:pt idx="74">
                        <c:v>216359360.23426706</c:v>
                      </c:pt>
                      <c:pt idx="75">
                        <c:v>216524823.60814989</c:v>
                      </c:pt>
                      <c:pt idx="76">
                        <c:v>216439984.84934634</c:v>
                      </c:pt>
                      <c:pt idx="77">
                        <c:v>216336592.53211403</c:v>
                      </c:pt>
                      <c:pt idx="78">
                        <c:v>216605448.22322914</c:v>
                      </c:pt>
                      <c:pt idx="79">
                        <c:v>216547591.31030285</c:v>
                      </c:pt>
                      <c:pt idx="80">
                        <c:v>216417217.14719328</c:v>
                      </c:pt>
                      <c:pt idx="81">
                        <c:v>216359360.23426706</c:v>
                      </c:pt>
                      <c:pt idx="82">
                        <c:v>216628215.92538217</c:v>
                      </c:pt>
                      <c:pt idx="83">
                        <c:v>216524823.60814989</c:v>
                      </c:pt>
                      <c:pt idx="84">
                        <c:v>216439984.84934634</c:v>
                      </c:pt>
                      <c:pt idx="85">
                        <c:v>216605448.22322914</c:v>
                      </c:pt>
                      <c:pt idx="86">
                        <c:v>216547591.31030285</c:v>
                      </c:pt>
                      <c:pt idx="87">
                        <c:v>216336592.53211403</c:v>
                      </c:pt>
                      <c:pt idx="88">
                        <c:v>216628215.92538217</c:v>
                      </c:pt>
                      <c:pt idx="89">
                        <c:v>216417217.14719328</c:v>
                      </c:pt>
                      <c:pt idx="90">
                        <c:v>216359360.23426706</c:v>
                      </c:pt>
                      <c:pt idx="91">
                        <c:v>216524823.60814989</c:v>
                      </c:pt>
                      <c:pt idx="92">
                        <c:v>216439984.84934634</c:v>
                      </c:pt>
                      <c:pt idx="93">
                        <c:v>216605448.22322914</c:v>
                      </c:pt>
                      <c:pt idx="94">
                        <c:v>216547591.31030285</c:v>
                      </c:pt>
                      <c:pt idx="95">
                        <c:v>216628215.92538217</c:v>
                      </c:pt>
                      <c:pt idx="96">
                        <c:v>219125864.52212551</c:v>
                      </c:pt>
                      <c:pt idx="97">
                        <c:v>219206489.13720468</c:v>
                      </c:pt>
                      <c:pt idx="98">
                        <c:v>219148632.22427851</c:v>
                      </c:pt>
                      <c:pt idx="99">
                        <c:v>219229256.8393577</c:v>
                      </c:pt>
                      <c:pt idx="100">
                        <c:v>219125864.52212551</c:v>
                      </c:pt>
                      <c:pt idx="101">
                        <c:v>219206489.13720468</c:v>
                      </c:pt>
                      <c:pt idx="102">
                        <c:v>219148632.22427851</c:v>
                      </c:pt>
                      <c:pt idx="103">
                        <c:v>219229256.8393577</c:v>
                      </c:pt>
                      <c:pt idx="104">
                        <c:v>219125864.52212551</c:v>
                      </c:pt>
                      <c:pt idx="105">
                        <c:v>219206489.13720468</c:v>
                      </c:pt>
                      <c:pt idx="106">
                        <c:v>219148632.22427851</c:v>
                      </c:pt>
                      <c:pt idx="107">
                        <c:v>219229256.8393577</c:v>
                      </c:pt>
                      <c:pt idx="108">
                        <c:v>220581200.13623542</c:v>
                      </c:pt>
                      <c:pt idx="109">
                        <c:v>220581200.13623542</c:v>
                      </c:pt>
                      <c:pt idx="110">
                        <c:v>220661824.7513147</c:v>
                      </c:pt>
                      <c:pt idx="111">
                        <c:v>220661824.7513147</c:v>
                      </c:pt>
                      <c:pt idx="112">
                        <c:v>220603967.83838844</c:v>
                      </c:pt>
                      <c:pt idx="113">
                        <c:v>220603967.83838844</c:v>
                      </c:pt>
                      <c:pt idx="114">
                        <c:v>220769431.21227127</c:v>
                      </c:pt>
                      <c:pt idx="115">
                        <c:v>220684592.45346773</c:v>
                      </c:pt>
                      <c:pt idx="116">
                        <c:v>220769431.21227127</c:v>
                      </c:pt>
                      <c:pt idx="117">
                        <c:v>220684592.45346773</c:v>
                      </c:pt>
                      <c:pt idx="118">
                        <c:v>220850055.8273505</c:v>
                      </c:pt>
                      <c:pt idx="119">
                        <c:v>220850055.8273505</c:v>
                      </c:pt>
                      <c:pt idx="120">
                        <c:v>220792198.9144243</c:v>
                      </c:pt>
                      <c:pt idx="121">
                        <c:v>220792198.9144243</c:v>
                      </c:pt>
                      <c:pt idx="122">
                        <c:v>220872823.52950355</c:v>
                      </c:pt>
                      <c:pt idx="123">
                        <c:v>220581200.13623542</c:v>
                      </c:pt>
                      <c:pt idx="124">
                        <c:v>220872823.52950355</c:v>
                      </c:pt>
                      <c:pt idx="125">
                        <c:v>220661824.7513147</c:v>
                      </c:pt>
                      <c:pt idx="126">
                        <c:v>220603967.83838844</c:v>
                      </c:pt>
                      <c:pt idx="127">
                        <c:v>220769431.21227127</c:v>
                      </c:pt>
                      <c:pt idx="128">
                        <c:v>220684592.45346773</c:v>
                      </c:pt>
                      <c:pt idx="129">
                        <c:v>220850055.8273505</c:v>
                      </c:pt>
                      <c:pt idx="130">
                        <c:v>220792198.9144243</c:v>
                      </c:pt>
                      <c:pt idx="131">
                        <c:v>220872823.52950355</c:v>
                      </c:pt>
                      <c:pt idx="132">
                        <c:v>223370472.12624684</c:v>
                      </c:pt>
                      <c:pt idx="133">
                        <c:v>223370472.12624684</c:v>
                      </c:pt>
                      <c:pt idx="134">
                        <c:v>223451096.74132606</c:v>
                      </c:pt>
                      <c:pt idx="135">
                        <c:v>223451096.74132606</c:v>
                      </c:pt>
                      <c:pt idx="136">
                        <c:v>223393239.82839987</c:v>
                      </c:pt>
                      <c:pt idx="137">
                        <c:v>223393239.82839987</c:v>
                      </c:pt>
                      <c:pt idx="138">
                        <c:v>223473864.44347912</c:v>
                      </c:pt>
                      <c:pt idx="139">
                        <c:v>223473864.44347912</c:v>
                      </c:pt>
                      <c:pt idx="140">
                        <c:v>223370472.12624684</c:v>
                      </c:pt>
                      <c:pt idx="141">
                        <c:v>223451096.74132606</c:v>
                      </c:pt>
                      <c:pt idx="142">
                        <c:v>223393239.82839987</c:v>
                      </c:pt>
                      <c:pt idx="143">
                        <c:v>223473864.44347912</c:v>
                      </c:pt>
                      <c:pt idx="144">
                        <c:v>227832237.67767566</c:v>
                      </c:pt>
                      <c:pt idx="145">
                        <c:v>227912862.29275492</c:v>
                      </c:pt>
                      <c:pt idx="146">
                        <c:v>227855005.37982866</c:v>
                      </c:pt>
                      <c:pt idx="147">
                        <c:v>228020468.75371146</c:v>
                      </c:pt>
                      <c:pt idx="148">
                        <c:v>227935629.99490792</c:v>
                      </c:pt>
                      <c:pt idx="149">
                        <c:v>227832237.67767566</c:v>
                      </c:pt>
                      <c:pt idx="150">
                        <c:v>228101093.36879078</c:v>
                      </c:pt>
                      <c:pt idx="151">
                        <c:v>228043236.45586446</c:v>
                      </c:pt>
                      <c:pt idx="152">
                        <c:v>227912862.29275492</c:v>
                      </c:pt>
                      <c:pt idx="153">
                        <c:v>227855005.37982866</c:v>
                      </c:pt>
                      <c:pt idx="154">
                        <c:v>228123861.07094377</c:v>
                      </c:pt>
                      <c:pt idx="155">
                        <c:v>228020468.75371146</c:v>
                      </c:pt>
                      <c:pt idx="156">
                        <c:v>227935629.99490792</c:v>
                      </c:pt>
                      <c:pt idx="157">
                        <c:v>228101093.36879078</c:v>
                      </c:pt>
                      <c:pt idx="158">
                        <c:v>228043236.45586446</c:v>
                      </c:pt>
                      <c:pt idx="159">
                        <c:v>228123861.07094377</c:v>
                      </c:pt>
                      <c:pt idx="160">
                        <c:v>227832237.67767566</c:v>
                      </c:pt>
                      <c:pt idx="161">
                        <c:v>227912862.29275492</c:v>
                      </c:pt>
                      <c:pt idx="162">
                        <c:v>227855005.37982866</c:v>
                      </c:pt>
                      <c:pt idx="163">
                        <c:v>228020468.75371146</c:v>
                      </c:pt>
                      <c:pt idx="164">
                        <c:v>227935629.99490792</c:v>
                      </c:pt>
                      <c:pt idx="165">
                        <c:v>229131958.20925334</c:v>
                      </c:pt>
                      <c:pt idx="166">
                        <c:v>228101093.36879078</c:v>
                      </c:pt>
                      <c:pt idx="167">
                        <c:v>229212582.82433265</c:v>
                      </c:pt>
                      <c:pt idx="168">
                        <c:v>228043236.45586446</c:v>
                      </c:pt>
                      <c:pt idx="169">
                        <c:v>229154725.91140637</c:v>
                      </c:pt>
                      <c:pt idx="170">
                        <c:v>228123861.07094377</c:v>
                      </c:pt>
                      <c:pt idx="171">
                        <c:v>229320189.2852892</c:v>
                      </c:pt>
                      <c:pt idx="172">
                        <c:v>229235350.52648562</c:v>
                      </c:pt>
                      <c:pt idx="173">
                        <c:v>229131958.20925334</c:v>
                      </c:pt>
                      <c:pt idx="174">
                        <c:v>229400813.90036851</c:v>
                      </c:pt>
                      <c:pt idx="175">
                        <c:v>229342956.98744223</c:v>
                      </c:pt>
                      <c:pt idx="176">
                        <c:v>229212582.82433265</c:v>
                      </c:pt>
                      <c:pt idx="177">
                        <c:v>229154725.91140637</c:v>
                      </c:pt>
                      <c:pt idx="178">
                        <c:v>229423581.60252148</c:v>
                      </c:pt>
                      <c:pt idx="179">
                        <c:v>229320189.2852892</c:v>
                      </c:pt>
                      <c:pt idx="180">
                        <c:v>229235350.52648562</c:v>
                      </c:pt>
                      <c:pt idx="181">
                        <c:v>229400813.90036851</c:v>
                      </c:pt>
                      <c:pt idx="182">
                        <c:v>229342956.98744223</c:v>
                      </c:pt>
                      <c:pt idx="183">
                        <c:v>229423581.60252148</c:v>
                      </c:pt>
                      <c:pt idx="184">
                        <c:v>229131958.20925334</c:v>
                      </c:pt>
                      <c:pt idx="185">
                        <c:v>229212582.82433265</c:v>
                      </c:pt>
                      <c:pt idx="186">
                        <c:v>229154725.91140637</c:v>
                      </c:pt>
                      <c:pt idx="187">
                        <c:v>229320189.2852892</c:v>
                      </c:pt>
                      <c:pt idx="188">
                        <c:v>229235350.52648562</c:v>
                      </c:pt>
                      <c:pt idx="189">
                        <c:v>229400813.90036851</c:v>
                      </c:pt>
                      <c:pt idx="190">
                        <c:v>229342956.98744223</c:v>
                      </c:pt>
                      <c:pt idx="191">
                        <c:v>229423581.60252148</c:v>
                      </c:pt>
                      <c:pt idx="192">
                        <c:v>230621509.66768706</c:v>
                      </c:pt>
                      <c:pt idx="193">
                        <c:v>230621509.66768706</c:v>
                      </c:pt>
                      <c:pt idx="194">
                        <c:v>230702134.28276631</c:v>
                      </c:pt>
                      <c:pt idx="195">
                        <c:v>230644277.36984012</c:v>
                      </c:pt>
                      <c:pt idx="196">
                        <c:v>230644277.36984012</c:v>
                      </c:pt>
                      <c:pt idx="197">
                        <c:v>230724901.98491928</c:v>
                      </c:pt>
                      <c:pt idx="198">
                        <c:v>230621509.66768706</c:v>
                      </c:pt>
                      <c:pt idx="199">
                        <c:v>230702134.28276631</c:v>
                      </c:pt>
                      <c:pt idx="200">
                        <c:v>230644277.36984012</c:v>
                      </c:pt>
                      <c:pt idx="201">
                        <c:v>231090695.78631264</c:v>
                      </c:pt>
                      <c:pt idx="202">
                        <c:v>230724901.98491928</c:v>
                      </c:pt>
                      <c:pt idx="203">
                        <c:v>231171320.4013918</c:v>
                      </c:pt>
                      <c:pt idx="204">
                        <c:v>231113463.48846561</c:v>
                      </c:pt>
                      <c:pt idx="205">
                        <c:v>231278926.86234844</c:v>
                      </c:pt>
                      <c:pt idx="206">
                        <c:v>231194088.1035448</c:v>
                      </c:pt>
                      <c:pt idx="207">
                        <c:v>231090695.78631264</c:v>
                      </c:pt>
                      <c:pt idx="208">
                        <c:v>231359551.47742769</c:v>
                      </c:pt>
                      <c:pt idx="209">
                        <c:v>231301694.56450143</c:v>
                      </c:pt>
                      <c:pt idx="210">
                        <c:v>231171320.4013918</c:v>
                      </c:pt>
                      <c:pt idx="211">
                        <c:v>230702134.28276631</c:v>
                      </c:pt>
                      <c:pt idx="212">
                        <c:v>231113463.48846561</c:v>
                      </c:pt>
                      <c:pt idx="213">
                        <c:v>231382319.17958072</c:v>
                      </c:pt>
                      <c:pt idx="214">
                        <c:v>231278926.86234844</c:v>
                      </c:pt>
                      <c:pt idx="215">
                        <c:v>231194088.1035448</c:v>
                      </c:pt>
                      <c:pt idx="216">
                        <c:v>230724901.98491928</c:v>
                      </c:pt>
                      <c:pt idx="217">
                        <c:v>231921230.19926482</c:v>
                      </c:pt>
                      <c:pt idx="218">
                        <c:v>231359551.47742769</c:v>
                      </c:pt>
                      <c:pt idx="219">
                        <c:v>232001854.81434402</c:v>
                      </c:pt>
                      <c:pt idx="220">
                        <c:v>231301694.56450143</c:v>
                      </c:pt>
                      <c:pt idx="221">
                        <c:v>231943997.90141782</c:v>
                      </c:pt>
                      <c:pt idx="222">
                        <c:v>231382319.17958072</c:v>
                      </c:pt>
                      <c:pt idx="223">
                        <c:v>231090695.78631264</c:v>
                      </c:pt>
                      <c:pt idx="224">
                        <c:v>232024622.51649705</c:v>
                      </c:pt>
                      <c:pt idx="225">
                        <c:v>231921230.19926482</c:v>
                      </c:pt>
                      <c:pt idx="226">
                        <c:v>231171320.4013918</c:v>
                      </c:pt>
                      <c:pt idx="227">
                        <c:v>232001854.81434402</c:v>
                      </c:pt>
                      <c:pt idx="228">
                        <c:v>231113463.48846561</c:v>
                      </c:pt>
                      <c:pt idx="229">
                        <c:v>231943997.90141782</c:v>
                      </c:pt>
                      <c:pt idx="230">
                        <c:v>231278926.86234844</c:v>
                      </c:pt>
                      <c:pt idx="231">
                        <c:v>231194088.1035448</c:v>
                      </c:pt>
                      <c:pt idx="232">
                        <c:v>232024622.51649705</c:v>
                      </c:pt>
                      <c:pt idx="233">
                        <c:v>231359551.47742769</c:v>
                      </c:pt>
                      <c:pt idx="234">
                        <c:v>231301694.56450143</c:v>
                      </c:pt>
                      <c:pt idx="235">
                        <c:v>231382319.17958072</c:v>
                      </c:pt>
                      <c:pt idx="236">
                        <c:v>231921230.19926482</c:v>
                      </c:pt>
                      <c:pt idx="237">
                        <c:v>232001854.81434402</c:v>
                      </c:pt>
                      <c:pt idx="238">
                        <c:v>231943997.90141782</c:v>
                      </c:pt>
                      <c:pt idx="239">
                        <c:v>232024622.51649705</c:v>
                      </c:pt>
                      <c:pt idx="240">
                        <c:v>233879967.77632403</c:v>
                      </c:pt>
                      <c:pt idx="241">
                        <c:v>233960592.39140326</c:v>
                      </c:pt>
                      <c:pt idx="242">
                        <c:v>233902735.47847706</c:v>
                      </c:pt>
                      <c:pt idx="243">
                        <c:v>233983360.09355626</c:v>
                      </c:pt>
                      <c:pt idx="244">
                        <c:v>233879967.77632403</c:v>
                      </c:pt>
                      <c:pt idx="245">
                        <c:v>233960592.39140326</c:v>
                      </c:pt>
                      <c:pt idx="246">
                        <c:v>233902735.47847706</c:v>
                      </c:pt>
                      <c:pt idx="247">
                        <c:v>233983360.09355626</c:v>
                      </c:pt>
                      <c:pt idx="248">
                        <c:v>234287748.41848516</c:v>
                      </c:pt>
                      <c:pt idx="249">
                        <c:v>234287748.41848516</c:v>
                      </c:pt>
                      <c:pt idx="250">
                        <c:v>233879967.77632403</c:v>
                      </c:pt>
                      <c:pt idx="251">
                        <c:v>234368373.03356445</c:v>
                      </c:pt>
                      <c:pt idx="252">
                        <c:v>234368373.03356445</c:v>
                      </c:pt>
                      <c:pt idx="253">
                        <c:v>233960592.39140326</c:v>
                      </c:pt>
                      <c:pt idx="254">
                        <c:v>234310516.12063822</c:v>
                      </c:pt>
                      <c:pt idx="255">
                        <c:v>234475979.49452102</c:v>
                      </c:pt>
                      <c:pt idx="256">
                        <c:v>234310516.12063822</c:v>
                      </c:pt>
                      <c:pt idx="257">
                        <c:v>233902735.47847706</c:v>
                      </c:pt>
                      <c:pt idx="258">
                        <c:v>234391140.73571742</c:v>
                      </c:pt>
                      <c:pt idx="259">
                        <c:v>234475979.49452102</c:v>
                      </c:pt>
                      <c:pt idx="260">
                        <c:v>234556604.10960025</c:v>
                      </c:pt>
                      <c:pt idx="261">
                        <c:v>234391140.73571742</c:v>
                      </c:pt>
                      <c:pt idx="262">
                        <c:v>233983360.09355626</c:v>
                      </c:pt>
                      <c:pt idx="263">
                        <c:v>234556604.10960025</c:v>
                      </c:pt>
                      <c:pt idx="264">
                        <c:v>234498747.19667402</c:v>
                      </c:pt>
                      <c:pt idx="265">
                        <c:v>234498747.19667402</c:v>
                      </c:pt>
                      <c:pt idx="266">
                        <c:v>234579371.8117533</c:v>
                      </c:pt>
                      <c:pt idx="267">
                        <c:v>234579371.8117533</c:v>
                      </c:pt>
                      <c:pt idx="268">
                        <c:v>234287748.41848516</c:v>
                      </c:pt>
                      <c:pt idx="269">
                        <c:v>234368373.03356445</c:v>
                      </c:pt>
                      <c:pt idx="270">
                        <c:v>234310516.12063822</c:v>
                      </c:pt>
                      <c:pt idx="271">
                        <c:v>234475979.49452102</c:v>
                      </c:pt>
                      <c:pt idx="272">
                        <c:v>234391140.73571742</c:v>
                      </c:pt>
                      <c:pt idx="273">
                        <c:v>234556604.10960025</c:v>
                      </c:pt>
                      <c:pt idx="274">
                        <c:v>234498747.19667402</c:v>
                      </c:pt>
                      <c:pt idx="275">
                        <c:v>234579371.8117533</c:v>
                      </c:pt>
                      <c:pt idx="276">
                        <c:v>237077020.40849656</c:v>
                      </c:pt>
                      <c:pt idx="277">
                        <c:v>237077020.40849656</c:v>
                      </c:pt>
                      <c:pt idx="278">
                        <c:v>237157645.02357587</c:v>
                      </c:pt>
                      <c:pt idx="279">
                        <c:v>237157645.02357587</c:v>
                      </c:pt>
                      <c:pt idx="280">
                        <c:v>237099788.11064956</c:v>
                      </c:pt>
                      <c:pt idx="281">
                        <c:v>237099788.11064956</c:v>
                      </c:pt>
                      <c:pt idx="282">
                        <c:v>237180412.72572884</c:v>
                      </c:pt>
                      <c:pt idx="283">
                        <c:v>237180412.72572884</c:v>
                      </c:pt>
                      <c:pt idx="284">
                        <c:v>237077020.40849656</c:v>
                      </c:pt>
                      <c:pt idx="285">
                        <c:v>237157645.02357587</c:v>
                      </c:pt>
                      <c:pt idx="286">
                        <c:v>237099788.11064956</c:v>
                      </c:pt>
                      <c:pt idx="287">
                        <c:v>237180412.72572884</c:v>
                      </c:pt>
                      <c:pt idx="288">
                        <c:v>238532356.02260655</c:v>
                      </c:pt>
                      <c:pt idx="289">
                        <c:v>238612980.63768578</c:v>
                      </c:pt>
                      <c:pt idx="290">
                        <c:v>238555123.72475952</c:v>
                      </c:pt>
                      <c:pt idx="291">
                        <c:v>238720587.09864238</c:v>
                      </c:pt>
                      <c:pt idx="292">
                        <c:v>238635748.33983886</c:v>
                      </c:pt>
                      <c:pt idx="293">
                        <c:v>238532356.02260655</c:v>
                      </c:pt>
                      <c:pt idx="294">
                        <c:v>238801211.71372163</c:v>
                      </c:pt>
                      <c:pt idx="295">
                        <c:v>238743354.80079532</c:v>
                      </c:pt>
                      <c:pt idx="296">
                        <c:v>238612980.63768578</c:v>
                      </c:pt>
                      <c:pt idx="297">
                        <c:v>238555123.72475952</c:v>
                      </c:pt>
                      <c:pt idx="298">
                        <c:v>238823979.41587463</c:v>
                      </c:pt>
                      <c:pt idx="299">
                        <c:v>238720587.09864238</c:v>
                      </c:pt>
                      <c:pt idx="300">
                        <c:v>238635748.33983886</c:v>
                      </c:pt>
                      <c:pt idx="301">
                        <c:v>238801211.71372163</c:v>
                      </c:pt>
                      <c:pt idx="302">
                        <c:v>238743354.80079532</c:v>
                      </c:pt>
                      <c:pt idx="303">
                        <c:v>238823979.41587463</c:v>
                      </c:pt>
                      <c:pt idx="304">
                        <c:v>238532356.02260655</c:v>
                      </c:pt>
                      <c:pt idx="305">
                        <c:v>238612980.63768578</c:v>
                      </c:pt>
                      <c:pt idx="306">
                        <c:v>238555123.72475952</c:v>
                      </c:pt>
                      <c:pt idx="307">
                        <c:v>238720587.09864238</c:v>
                      </c:pt>
                      <c:pt idx="308">
                        <c:v>238635748.33983886</c:v>
                      </c:pt>
                      <c:pt idx="309">
                        <c:v>238801211.71372163</c:v>
                      </c:pt>
                      <c:pt idx="310">
                        <c:v>238743354.80079532</c:v>
                      </c:pt>
                      <c:pt idx="311">
                        <c:v>238823979.41587463</c:v>
                      </c:pt>
                      <c:pt idx="312">
                        <c:v>241321628.01261801</c:v>
                      </c:pt>
                      <c:pt idx="313">
                        <c:v>241402252.62769726</c:v>
                      </c:pt>
                      <c:pt idx="314">
                        <c:v>241344395.71477097</c:v>
                      </c:pt>
                      <c:pt idx="315">
                        <c:v>242056475.32049227</c:v>
                      </c:pt>
                      <c:pt idx="316">
                        <c:v>241425020.3298502</c:v>
                      </c:pt>
                      <c:pt idx="317">
                        <c:v>241321628.01261801</c:v>
                      </c:pt>
                      <c:pt idx="318">
                        <c:v>241402252.62769726</c:v>
                      </c:pt>
                      <c:pt idx="319">
                        <c:v>242244706.39652807</c:v>
                      </c:pt>
                      <c:pt idx="320">
                        <c:v>241344395.71477097</c:v>
                      </c:pt>
                      <c:pt idx="321">
                        <c:v>242244706.39652807</c:v>
                      </c:pt>
                      <c:pt idx="322">
                        <c:v>242137099.93557149</c:v>
                      </c:pt>
                      <c:pt idx="323">
                        <c:v>241425020.3298502</c:v>
                      </c:pt>
                      <c:pt idx="324">
                        <c:v>242079243.02264521</c:v>
                      </c:pt>
                      <c:pt idx="325">
                        <c:v>242159867.63772449</c:v>
                      </c:pt>
                      <c:pt idx="326">
                        <c:v>242056475.32049227</c:v>
                      </c:pt>
                      <c:pt idx="327">
                        <c:v>242325331.01160732</c:v>
                      </c:pt>
                      <c:pt idx="328">
                        <c:v>242267474.09868103</c:v>
                      </c:pt>
                      <c:pt idx="329">
                        <c:v>242137099.93557149</c:v>
                      </c:pt>
                      <c:pt idx="330">
                        <c:v>241321628.01261801</c:v>
                      </c:pt>
                      <c:pt idx="331">
                        <c:v>242079243.02264521</c:v>
                      </c:pt>
                      <c:pt idx="332">
                        <c:v>242348098.71376032</c:v>
                      </c:pt>
                      <c:pt idx="333">
                        <c:v>241402252.62769726</c:v>
                      </c:pt>
                      <c:pt idx="334">
                        <c:v>242244706.39652807</c:v>
                      </c:pt>
                      <c:pt idx="335">
                        <c:v>242159867.63772449</c:v>
                      </c:pt>
                      <c:pt idx="336">
                        <c:v>241344395.71477097</c:v>
                      </c:pt>
                      <c:pt idx="337">
                        <c:v>242325331.01160732</c:v>
                      </c:pt>
                      <c:pt idx="338">
                        <c:v>241425020.3298502</c:v>
                      </c:pt>
                      <c:pt idx="339">
                        <c:v>242267474.09868103</c:v>
                      </c:pt>
                      <c:pt idx="340">
                        <c:v>242348098.71376032</c:v>
                      </c:pt>
                      <c:pt idx="341">
                        <c:v>242056475.32049227</c:v>
                      </c:pt>
                      <c:pt idx="342">
                        <c:v>242137099.93557149</c:v>
                      </c:pt>
                      <c:pt idx="343">
                        <c:v>242079243.02264521</c:v>
                      </c:pt>
                      <c:pt idx="344">
                        <c:v>242159867.63772449</c:v>
                      </c:pt>
                      <c:pt idx="345">
                        <c:v>242325331.01160732</c:v>
                      </c:pt>
                      <c:pt idx="346">
                        <c:v>242267474.09868103</c:v>
                      </c:pt>
                      <c:pt idx="347">
                        <c:v>242348098.71376032</c:v>
                      </c:pt>
                      <c:pt idx="348">
                        <c:v>244845747.3105036</c:v>
                      </c:pt>
                      <c:pt idx="349">
                        <c:v>244845747.3105036</c:v>
                      </c:pt>
                      <c:pt idx="350">
                        <c:v>244926371.92558286</c:v>
                      </c:pt>
                      <c:pt idx="351">
                        <c:v>244926371.92558286</c:v>
                      </c:pt>
                      <c:pt idx="352">
                        <c:v>244868515.01265666</c:v>
                      </c:pt>
                      <c:pt idx="353">
                        <c:v>244868515.01265666</c:v>
                      </c:pt>
                      <c:pt idx="354">
                        <c:v>244949139.62773588</c:v>
                      </c:pt>
                      <c:pt idx="355">
                        <c:v>244949139.62773588</c:v>
                      </c:pt>
                      <c:pt idx="356">
                        <c:v>244845747.3105036</c:v>
                      </c:pt>
                      <c:pt idx="357">
                        <c:v>244926371.92558286</c:v>
                      </c:pt>
                      <c:pt idx="358">
                        <c:v>244868515.01265666</c:v>
                      </c:pt>
                      <c:pt idx="359">
                        <c:v>245314933.42912915</c:v>
                      </c:pt>
                      <c:pt idx="360">
                        <c:v>244949139.62773588</c:v>
                      </c:pt>
                      <c:pt idx="361">
                        <c:v>245395558.04420847</c:v>
                      </c:pt>
                      <c:pt idx="362">
                        <c:v>245337701.13128212</c:v>
                      </c:pt>
                      <c:pt idx="363">
                        <c:v>245503164.50516501</c:v>
                      </c:pt>
                      <c:pt idx="364">
                        <c:v>245418325.7463614</c:v>
                      </c:pt>
                      <c:pt idx="365">
                        <c:v>245314933.42912915</c:v>
                      </c:pt>
                      <c:pt idx="366">
                        <c:v>245583789.12024423</c:v>
                      </c:pt>
                      <c:pt idx="367">
                        <c:v>245525932.20731795</c:v>
                      </c:pt>
                      <c:pt idx="368">
                        <c:v>245395558.04420847</c:v>
                      </c:pt>
                      <c:pt idx="369">
                        <c:v>245337701.13128212</c:v>
                      </c:pt>
                      <c:pt idx="370">
                        <c:v>245606556.82239726</c:v>
                      </c:pt>
                      <c:pt idx="371">
                        <c:v>245503164.50516501</c:v>
                      </c:pt>
                      <c:pt idx="372">
                        <c:v>245418325.7463614</c:v>
                      </c:pt>
                      <c:pt idx="373">
                        <c:v>245583789.12024423</c:v>
                      </c:pt>
                      <c:pt idx="374">
                        <c:v>245525932.20731795</c:v>
                      </c:pt>
                      <c:pt idx="375">
                        <c:v>245606556.82239726</c:v>
                      </c:pt>
                      <c:pt idx="376">
                        <c:v>245314933.42912915</c:v>
                      </c:pt>
                      <c:pt idx="377">
                        <c:v>245395558.04420847</c:v>
                      </c:pt>
                      <c:pt idx="378">
                        <c:v>245337701.13128212</c:v>
                      </c:pt>
                      <c:pt idx="379">
                        <c:v>245503164.50516501</c:v>
                      </c:pt>
                      <c:pt idx="380">
                        <c:v>245418325.7463614</c:v>
                      </c:pt>
                      <c:pt idx="381">
                        <c:v>245583789.12024423</c:v>
                      </c:pt>
                      <c:pt idx="382">
                        <c:v>245525932.20731795</c:v>
                      </c:pt>
                      <c:pt idx="383">
                        <c:v>245606556.82239726</c:v>
                      </c:pt>
                      <c:pt idx="384">
                        <c:v>248104205.41914055</c:v>
                      </c:pt>
                      <c:pt idx="385">
                        <c:v>247083114.09562451</c:v>
                      </c:pt>
                      <c:pt idx="386">
                        <c:v>247083114.09562451</c:v>
                      </c:pt>
                      <c:pt idx="387">
                        <c:v>248184830.03421977</c:v>
                      </c:pt>
                      <c:pt idx="388">
                        <c:v>247163738.71070373</c:v>
                      </c:pt>
                      <c:pt idx="389">
                        <c:v>248126973.12129357</c:v>
                      </c:pt>
                      <c:pt idx="390">
                        <c:v>247163738.71070373</c:v>
                      </c:pt>
                      <c:pt idx="391">
                        <c:v>247105881.79777753</c:v>
                      </c:pt>
                      <c:pt idx="392">
                        <c:v>247271345.1716603</c:v>
                      </c:pt>
                      <c:pt idx="393">
                        <c:v>247105881.79777753</c:v>
                      </c:pt>
                      <c:pt idx="394">
                        <c:v>248207597.7363728</c:v>
                      </c:pt>
                      <c:pt idx="395">
                        <c:v>247186506.41285673</c:v>
                      </c:pt>
                      <c:pt idx="396">
                        <c:v>247271345.1716603</c:v>
                      </c:pt>
                      <c:pt idx="397">
                        <c:v>248104205.41914055</c:v>
                      </c:pt>
                      <c:pt idx="398">
                        <c:v>247351969.78673962</c:v>
                      </c:pt>
                      <c:pt idx="399">
                        <c:v>247186506.41285673</c:v>
                      </c:pt>
                      <c:pt idx="400">
                        <c:v>247351969.78673962</c:v>
                      </c:pt>
                      <c:pt idx="401">
                        <c:v>247294112.87381333</c:v>
                      </c:pt>
                      <c:pt idx="402">
                        <c:v>248184830.03421977</c:v>
                      </c:pt>
                      <c:pt idx="403">
                        <c:v>247294112.87381333</c:v>
                      </c:pt>
                      <c:pt idx="404">
                        <c:v>248126973.12129357</c:v>
                      </c:pt>
                      <c:pt idx="405">
                        <c:v>247374737.48889259</c:v>
                      </c:pt>
                      <c:pt idx="406">
                        <c:v>247374737.48889259</c:v>
                      </c:pt>
                      <c:pt idx="407">
                        <c:v>248207597.7363728</c:v>
                      </c:pt>
                      <c:pt idx="408">
                        <c:v>247083114.09562451</c:v>
                      </c:pt>
                      <c:pt idx="409">
                        <c:v>247163738.71070373</c:v>
                      </c:pt>
                      <c:pt idx="410">
                        <c:v>248511986.06130171</c:v>
                      </c:pt>
                      <c:pt idx="411">
                        <c:v>247105881.79777753</c:v>
                      </c:pt>
                      <c:pt idx="412">
                        <c:v>248511986.06130171</c:v>
                      </c:pt>
                      <c:pt idx="413">
                        <c:v>248104205.41914055</c:v>
                      </c:pt>
                      <c:pt idx="414">
                        <c:v>248592610.67638093</c:v>
                      </c:pt>
                      <c:pt idx="415">
                        <c:v>247271345.1716603</c:v>
                      </c:pt>
                      <c:pt idx="416">
                        <c:v>247186506.41285673</c:v>
                      </c:pt>
                      <c:pt idx="417">
                        <c:v>248592610.67638093</c:v>
                      </c:pt>
                      <c:pt idx="418">
                        <c:v>248184830.03421977</c:v>
                      </c:pt>
                      <c:pt idx="419">
                        <c:v>248534753.76345468</c:v>
                      </c:pt>
                      <c:pt idx="420">
                        <c:v>247351969.78673962</c:v>
                      </c:pt>
                      <c:pt idx="421">
                        <c:v>248700217.13733754</c:v>
                      </c:pt>
                      <c:pt idx="422">
                        <c:v>248534753.76345468</c:v>
                      </c:pt>
                      <c:pt idx="423">
                        <c:v>248126973.12129357</c:v>
                      </c:pt>
                      <c:pt idx="424">
                        <c:v>248615378.3785339</c:v>
                      </c:pt>
                      <c:pt idx="425">
                        <c:v>247294112.87381333</c:v>
                      </c:pt>
                      <c:pt idx="426">
                        <c:v>248700217.13733754</c:v>
                      </c:pt>
                      <c:pt idx="427">
                        <c:v>248780841.75241676</c:v>
                      </c:pt>
                      <c:pt idx="428">
                        <c:v>248615378.3785339</c:v>
                      </c:pt>
                      <c:pt idx="429">
                        <c:v>248207597.7363728</c:v>
                      </c:pt>
                      <c:pt idx="430">
                        <c:v>247374737.48889259</c:v>
                      </c:pt>
                      <c:pt idx="431">
                        <c:v>248780841.75241676</c:v>
                      </c:pt>
                      <c:pt idx="432">
                        <c:v>248722984.8394905</c:v>
                      </c:pt>
                      <c:pt idx="433">
                        <c:v>248722984.8394905</c:v>
                      </c:pt>
                      <c:pt idx="434">
                        <c:v>248803609.45456979</c:v>
                      </c:pt>
                      <c:pt idx="435">
                        <c:v>248803609.45456979</c:v>
                      </c:pt>
                      <c:pt idx="436">
                        <c:v>248511986.06130171</c:v>
                      </c:pt>
                      <c:pt idx="437">
                        <c:v>248592610.67638093</c:v>
                      </c:pt>
                      <c:pt idx="438">
                        <c:v>248534753.76345468</c:v>
                      </c:pt>
                      <c:pt idx="439">
                        <c:v>248700217.13733754</c:v>
                      </c:pt>
                      <c:pt idx="440">
                        <c:v>248615378.3785339</c:v>
                      </c:pt>
                      <c:pt idx="441">
                        <c:v>248780841.75241676</c:v>
                      </c:pt>
                      <c:pt idx="442">
                        <c:v>248722984.8394905</c:v>
                      </c:pt>
                      <c:pt idx="443">
                        <c:v>248803609.45456979</c:v>
                      </c:pt>
                      <c:pt idx="444">
                        <c:v>249872386.08563587</c:v>
                      </c:pt>
                      <c:pt idx="445">
                        <c:v>249872386.08563587</c:v>
                      </c:pt>
                      <c:pt idx="446">
                        <c:v>249953010.70071509</c:v>
                      </c:pt>
                      <c:pt idx="447">
                        <c:v>249953010.70071509</c:v>
                      </c:pt>
                      <c:pt idx="448">
                        <c:v>249895153.78778887</c:v>
                      </c:pt>
                      <c:pt idx="449">
                        <c:v>249895153.78778887</c:v>
                      </c:pt>
                      <c:pt idx="450">
                        <c:v>249975778.40286812</c:v>
                      </c:pt>
                      <c:pt idx="451">
                        <c:v>249975778.40286812</c:v>
                      </c:pt>
                      <c:pt idx="452">
                        <c:v>249872386.08563587</c:v>
                      </c:pt>
                      <c:pt idx="453">
                        <c:v>249953010.70071509</c:v>
                      </c:pt>
                      <c:pt idx="454">
                        <c:v>251301258.0513131</c:v>
                      </c:pt>
                      <c:pt idx="455">
                        <c:v>249895153.78778887</c:v>
                      </c:pt>
                      <c:pt idx="456">
                        <c:v>251301258.0513131</c:v>
                      </c:pt>
                      <c:pt idx="457">
                        <c:v>251381882.66639233</c:v>
                      </c:pt>
                      <c:pt idx="458">
                        <c:v>249975778.40286812</c:v>
                      </c:pt>
                      <c:pt idx="459">
                        <c:v>251381882.66639233</c:v>
                      </c:pt>
                      <c:pt idx="460">
                        <c:v>251324025.75346613</c:v>
                      </c:pt>
                      <c:pt idx="461">
                        <c:v>251324025.75346613</c:v>
                      </c:pt>
                      <c:pt idx="462">
                        <c:v>251404650.36854541</c:v>
                      </c:pt>
                      <c:pt idx="463">
                        <c:v>251404650.36854541</c:v>
                      </c:pt>
                      <c:pt idx="464">
                        <c:v>251301258.0513131</c:v>
                      </c:pt>
                      <c:pt idx="465">
                        <c:v>251381882.66639233</c:v>
                      </c:pt>
                      <c:pt idx="466">
                        <c:v>251324025.75346613</c:v>
                      </c:pt>
                      <c:pt idx="467">
                        <c:v>251404650.36854541</c:v>
                      </c:pt>
                      <c:pt idx="468">
                        <c:v>252756593.66542307</c:v>
                      </c:pt>
                      <c:pt idx="469">
                        <c:v>252837218.28050235</c:v>
                      </c:pt>
                      <c:pt idx="470">
                        <c:v>252779361.36757609</c:v>
                      </c:pt>
                      <c:pt idx="471">
                        <c:v>252944824.74145895</c:v>
                      </c:pt>
                      <c:pt idx="472">
                        <c:v>252859985.98265538</c:v>
                      </c:pt>
                      <c:pt idx="473">
                        <c:v>252756593.66542307</c:v>
                      </c:pt>
                      <c:pt idx="474">
                        <c:v>253025449.35653818</c:v>
                      </c:pt>
                      <c:pt idx="475">
                        <c:v>252967592.44361189</c:v>
                      </c:pt>
                      <c:pt idx="476">
                        <c:v>252837218.28050235</c:v>
                      </c:pt>
                      <c:pt idx="477">
                        <c:v>252779361.36757609</c:v>
                      </c:pt>
                      <c:pt idx="478">
                        <c:v>253048217.0586912</c:v>
                      </c:pt>
                      <c:pt idx="479">
                        <c:v>252944824.74145895</c:v>
                      </c:pt>
                      <c:pt idx="480">
                        <c:v>252859985.98265538</c:v>
                      </c:pt>
                      <c:pt idx="481">
                        <c:v>253025449.35653818</c:v>
                      </c:pt>
                      <c:pt idx="482">
                        <c:v>252967592.44361189</c:v>
                      </c:pt>
                      <c:pt idx="483">
                        <c:v>253048217.0586912</c:v>
                      </c:pt>
                      <c:pt idx="484">
                        <c:v>252756593.66542307</c:v>
                      </c:pt>
                      <c:pt idx="485">
                        <c:v>252837218.28050235</c:v>
                      </c:pt>
                      <c:pt idx="486">
                        <c:v>252779361.36757609</c:v>
                      </c:pt>
                      <c:pt idx="487">
                        <c:v>252944824.74145895</c:v>
                      </c:pt>
                      <c:pt idx="488">
                        <c:v>252859985.98265538</c:v>
                      </c:pt>
                      <c:pt idx="489">
                        <c:v>253025449.35653818</c:v>
                      </c:pt>
                      <c:pt idx="490">
                        <c:v>252967592.44361189</c:v>
                      </c:pt>
                      <c:pt idx="491">
                        <c:v>253048217.0586912</c:v>
                      </c:pt>
                      <c:pt idx="492">
                        <c:v>255545865.65543449</c:v>
                      </c:pt>
                      <c:pt idx="493">
                        <c:v>255626490.27051377</c:v>
                      </c:pt>
                      <c:pt idx="494">
                        <c:v>255568633.35758746</c:v>
                      </c:pt>
                      <c:pt idx="495">
                        <c:v>255649257.97266674</c:v>
                      </c:pt>
                      <c:pt idx="496">
                        <c:v>255545865.65543449</c:v>
                      </c:pt>
                      <c:pt idx="497">
                        <c:v>255626490.27051377</c:v>
                      </c:pt>
                      <c:pt idx="498">
                        <c:v>255568633.35758746</c:v>
                      </c:pt>
                      <c:pt idx="499">
                        <c:v>255649257.97266674</c:v>
                      </c:pt>
                      <c:pt idx="500">
                        <c:v>255545865.65543449</c:v>
                      </c:pt>
                      <c:pt idx="501">
                        <c:v>255626490.27051377</c:v>
                      </c:pt>
                      <c:pt idx="502">
                        <c:v>255568633.35758746</c:v>
                      </c:pt>
                      <c:pt idx="503">
                        <c:v>255649257.97266674</c:v>
                      </c:pt>
                      <c:pt idx="504">
                        <c:v>261307351.73844099</c:v>
                      </c:pt>
                      <c:pt idx="505">
                        <c:v>261307351.73844099</c:v>
                      </c:pt>
                      <c:pt idx="506">
                        <c:v>261387976.35352027</c:v>
                      </c:pt>
                      <c:pt idx="507">
                        <c:v>261387976.35352027</c:v>
                      </c:pt>
                      <c:pt idx="508">
                        <c:v>261330119.44059405</c:v>
                      </c:pt>
                      <c:pt idx="509">
                        <c:v>261495582.81447688</c:v>
                      </c:pt>
                      <c:pt idx="510">
                        <c:v>261330119.44059405</c:v>
                      </c:pt>
                      <c:pt idx="511">
                        <c:v>261410744.05567327</c:v>
                      </c:pt>
                      <c:pt idx="512">
                        <c:v>261495582.81447688</c:v>
                      </c:pt>
                      <c:pt idx="513">
                        <c:v>261576207.42955622</c:v>
                      </c:pt>
                      <c:pt idx="514">
                        <c:v>261410744.05567327</c:v>
                      </c:pt>
                      <c:pt idx="515">
                        <c:v>261576207.42955622</c:v>
                      </c:pt>
                      <c:pt idx="516">
                        <c:v>261518350.5166299</c:v>
                      </c:pt>
                      <c:pt idx="517">
                        <c:v>261518350.5166299</c:v>
                      </c:pt>
                      <c:pt idx="518">
                        <c:v>261598975.13170913</c:v>
                      </c:pt>
                      <c:pt idx="519">
                        <c:v>261598975.13170913</c:v>
                      </c:pt>
                      <c:pt idx="520">
                        <c:v>261307351.73844099</c:v>
                      </c:pt>
                      <c:pt idx="521">
                        <c:v>261387976.35352027</c:v>
                      </c:pt>
                      <c:pt idx="522">
                        <c:v>261330119.44059405</c:v>
                      </c:pt>
                      <c:pt idx="523">
                        <c:v>261495582.81447688</c:v>
                      </c:pt>
                      <c:pt idx="524">
                        <c:v>261410744.05567327</c:v>
                      </c:pt>
                      <c:pt idx="525">
                        <c:v>261576207.42955622</c:v>
                      </c:pt>
                      <c:pt idx="526">
                        <c:v>261518350.5166299</c:v>
                      </c:pt>
                      <c:pt idx="527">
                        <c:v>261598975.13170913</c:v>
                      </c:pt>
                      <c:pt idx="528">
                        <c:v>264096623.72845244</c:v>
                      </c:pt>
                      <c:pt idx="529">
                        <c:v>264096623.72845244</c:v>
                      </c:pt>
                      <c:pt idx="530">
                        <c:v>264177248.34353173</c:v>
                      </c:pt>
                      <c:pt idx="531">
                        <c:v>264177248.34353173</c:v>
                      </c:pt>
                      <c:pt idx="532">
                        <c:v>264119391.43060547</c:v>
                      </c:pt>
                      <c:pt idx="533">
                        <c:v>264119391.43060547</c:v>
                      </c:pt>
                      <c:pt idx="534">
                        <c:v>264200016.04568475</c:v>
                      </c:pt>
                      <c:pt idx="535">
                        <c:v>264200016.04568475</c:v>
                      </c:pt>
                      <c:pt idx="536">
                        <c:v>264096623.72845244</c:v>
                      </c:pt>
                      <c:pt idx="537">
                        <c:v>264177248.34353173</c:v>
                      </c:pt>
                      <c:pt idx="538">
                        <c:v>264119391.43060547</c:v>
                      </c:pt>
                      <c:pt idx="539">
                        <c:v>264200016.04568475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364-4E62-9704-CF84DEE6225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17451.903073999161</c:v>
                      </c:pt>
                      <c:pt idx="1">
                        <c:v>17451.903073999161</c:v>
                      </c:pt>
                      <c:pt idx="2">
                        <c:v>17458.590186046022</c:v>
                      </c:pt>
                      <c:pt idx="3">
                        <c:v>17458.590186046022</c:v>
                      </c:pt>
                      <c:pt idx="4">
                        <c:v>17459.437573546664</c:v>
                      </c:pt>
                      <c:pt idx="5">
                        <c:v>17467.195779792331</c:v>
                      </c:pt>
                      <c:pt idx="6">
                        <c:v>17459.437573546664</c:v>
                      </c:pt>
                      <c:pt idx="7">
                        <c:v>17466.124685593531</c:v>
                      </c:pt>
                      <c:pt idx="8">
                        <c:v>17467.195779792331</c:v>
                      </c:pt>
                      <c:pt idx="9">
                        <c:v>17473.882891839188</c:v>
                      </c:pt>
                      <c:pt idx="10">
                        <c:v>17466.124685593531</c:v>
                      </c:pt>
                      <c:pt idx="11">
                        <c:v>17473.882891839188</c:v>
                      </c:pt>
                      <c:pt idx="12">
                        <c:v>17474.730279339834</c:v>
                      </c:pt>
                      <c:pt idx="13">
                        <c:v>17474.730279339834</c:v>
                      </c:pt>
                      <c:pt idx="14">
                        <c:v>17481.417391386694</c:v>
                      </c:pt>
                      <c:pt idx="15">
                        <c:v>17451.903073999161</c:v>
                      </c:pt>
                      <c:pt idx="16">
                        <c:v>17481.417391386694</c:v>
                      </c:pt>
                      <c:pt idx="17">
                        <c:v>17458.590186046022</c:v>
                      </c:pt>
                      <c:pt idx="18">
                        <c:v>17459.437573546664</c:v>
                      </c:pt>
                      <c:pt idx="19">
                        <c:v>17467.195779792331</c:v>
                      </c:pt>
                      <c:pt idx="20">
                        <c:v>17466.124685593531</c:v>
                      </c:pt>
                      <c:pt idx="21">
                        <c:v>17473.882891839188</c:v>
                      </c:pt>
                      <c:pt idx="22">
                        <c:v>17474.730279339834</c:v>
                      </c:pt>
                      <c:pt idx="23">
                        <c:v>17481.417391386694</c:v>
                      </c:pt>
                      <c:pt idx="24">
                        <c:v>17683.386264168035</c:v>
                      </c:pt>
                      <c:pt idx="25">
                        <c:v>17683.386264168035</c:v>
                      </c:pt>
                      <c:pt idx="26">
                        <c:v>17690.073376214899</c:v>
                      </c:pt>
                      <c:pt idx="27">
                        <c:v>17690.073376214899</c:v>
                      </c:pt>
                      <c:pt idx="28">
                        <c:v>17690.920763715545</c:v>
                      </c:pt>
                      <c:pt idx="29">
                        <c:v>17690.920763715545</c:v>
                      </c:pt>
                      <c:pt idx="30">
                        <c:v>17697.607875762409</c:v>
                      </c:pt>
                      <c:pt idx="31">
                        <c:v>17697.607875762409</c:v>
                      </c:pt>
                      <c:pt idx="32">
                        <c:v>17722.206863541513</c:v>
                      </c:pt>
                      <c:pt idx="33">
                        <c:v>17683.386264168035</c:v>
                      </c:pt>
                      <c:pt idx="34">
                        <c:v>17722.206863541513</c:v>
                      </c:pt>
                      <c:pt idx="35">
                        <c:v>17690.073376214899</c:v>
                      </c:pt>
                      <c:pt idx="36">
                        <c:v>17729.741363089015</c:v>
                      </c:pt>
                      <c:pt idx="37">
                        <c:v>17690.920763715545</c:v>
                      </c:pt>
                      <c:pt idx="38">
                        <c:v>17729.741363089015</c:v>
                      </c:pt>
                      <c:pt idx="39">
                        <c:v>17737.499569334668</c:v>
                      </c:pt>
                      <c:pt idx="40">
                        <c:v>17697.607875762409</c:v>
                      </c:pt>
                      <c:pt idx="41">
                        <c:v>17737.499569334668</c:v>
                      </c:pt>
                      <c:pt idx="42">
                        <c:v>17728.893975588373</c:v>
                      </c:pt>
                      <c:pt idx="43">
                        <c:v>17745.034068882182</c:v>
                      </c:pt>
                      <c:pt idx="44">
                        <c:v>17745.034068882182</c:v>
                      </c:pt>
                      <c:pt idx="45">
                        <c:v>17736.428475135879</c:v>
                      </c:pt>
                      <c:pt idx="46">
                        <c:v>17722.206863541513</c:v>
                      </c:pt>
                      <c:pt idx="47">
                        <c:v>17744.18668138154</c:v>
                      </c:pt>
                      <c:pt idx="48">
                        <c:v>17728.893975588373</c:v>
                      </c:pt>
                      <c:pt idx="49">
                        <c:v>17729.741363089015</c:v>
                      </c:pt>
                      <c:pt idx="50">
                        <c:v>17751.721180929038</c:v>
                      </c:pt>
                      <c:pt idx="51">
                        <c:v>17737.499569334668</c:v>
                      </c:pt>
                      <c:pt idx="52">
                        <c:v>17736.428475135879</c:v>
                      </c:pt>
                      <c:pt idx="53">
                        <c:v>17744.18668138154</c:v>
                      </c:pt>
                      <c:pt idx="54">
                        <c:v>17745.034068882182</c:v>
                      </c:pt>
                      <c:pt idx="55">
                        <c:v>17751.721180929038</c:v>
                      </c:pt>
                      <c:pt idx="56">
                        <c:v>17728.893975588373</c:v>
                      </c:pt>
                      <c:pt idx="57">
                        <c:v>17736.428475135879</c:v>
                      </c:pt>
                      <c:pt idx="58">
                        <c:v>17744.18668138154</c:v>
                      </c:pt>
                      <c:pt idx="59">
                        <c:v>17751.721180929038</c:v>
                      </c:pt>
                      <c:pt idx="60">
                        <c:v>17953.690053710383</c:v>
                      </c:pt>
                      <c:pt idx="61">
                        <c:v>17953.690053710383</c:v>
                      </c:pt>
                      <c:pt idx="62">
                        <c:v>17960.377165757247</c:v>
                      </c:pt>
                      <c:pt idx="63">
                        <c:v>17960.377165757247</c:v>
                      </c:pt>
                      <c:pt idx="64">
                        <c:v>17961.224553257893</c:v>
                      </c:pt>
                      <c:pt idx="65">
                        <c:v>17961.224553257893</c:v>
                      </c:pt>
                      <c:pt idx="66">
                        <c:v>17967.911665304749</c:v>
                      </c:pt>
                      <c:pt idx="67">
                        <c:v>17967.911665304749</c:v>
                      </c:pt>
                      <c:pt idx="68">
                        <c:v>17953.690053710383</c:v>
                      </c:pt>
                      <c:pt idx="69">
                        <c:v>17960.377165757247</c:v>
                      </c:pt>
                      <c:pt idx="70">
                        <c:v>17961.224553257893</c:v>
                      </c:pt>
                      <c:pt idx="71">
                        <c:v>17988.404414596953</c:v>
                      </c:pt>
                      <c:pt idx="72">
                        <c:v>17967.911665304749</c:v>
                      </c:pt>
                      <c:pt idx="73">
                        <c:v>17995.09152664381</c:v>
                      </c:pt>
                      <c:pt idx="74">
                        <c:v>17995.938914144455</c:v>
                      </c:pt>
                      <c:pt idx="75">
                        <c:v>18003.697120390116</c:v>
                      </c:pt>
                      <c:pt idx="76">
                        <c:v>18002.626026191323</c:v>
                      </c:pt>
                      <c:pt idx="77">
                        <c:v>17988.404414596953</c:v>
                      </c:pt>
                      <c:pt idx="78">
                        <c:v>18010.384232436976</c:v>
                      </c:pt>
                      <c:pt idx="79">
                        <c:v>18011.231619937622</c:v>
                      </c:pt>
                      <c:pt idx="80">
                        <c:v>17995.09152664381</c:v>
                      </c:pt>
                      <c:pt idx="81">
                        <c:v>17995.938914144455</c:v>
                      </c:pt>
                      <c:pt idx="82">
                        <c:v>18017.918731984482</c:v>
                      </c:pt>
                      <c:pt idx="83">
                        <c:v>18003.697120390116</c:v>
                      </c:pt>
                      <c:pt idx="84">
                        <c:v>18002.626026191323</c:v>
                      </c:pt>
                      <c:pt idx="85">
                        <c:v>18010.384232436976</c:v>
                      </c:pt>
                      <c:pt idx="86">
                        <c:v>18011.231619937622</c:v>
                      </c:pt>
                      <c:pt idx="87">
                        <c:v>17988.404414596953</c:v>
                      </c:pt>
                      <c:pt idx="88">
                        <c:v>18017.918731984482</c:v>
                      </c:pt>
                      <c:pt idx="89">
                        <c:v>17995.09152664381</c:v>
                      </c:pt>
                      <c:pt idx="90">
                        <c:v>17995.938914144455</c:v>
                      </c:pt>
                      <c:pt idx="91">
                        <c:v>18003.697120390116</c:v>
                      </c:pt>
                      <c:pt idx="92">
                        <c:v>18002.626026191323</c:v>
                      </c:pt>
                      <c:pt idx="93">
                        <c:v>18010.384232436976</c:v>
                      </c:pt>
                      <c:pt idx="94">
                        <c:v>18011.231619937622</c:v>
                      </c:pt>
                      <c:pt idx="95">
                        <c:v>18017.918731984482</c:v>
                      </c:pt>
                      <c:pt idx="96">
                        <c:v>18219.887604765834</c:v>
                      </c:pt>
                      <c:pt idx="97">
                        <c:v>18226.574716812687</c:v>
                      </c:pt>
                      <c:pt idx="98">
                        <c:v>18227.422104313337</c:v>
                      </c:pt>
                      <c:pt idx="99">
                        <c:v>18234.109216360193</c:v>
                      </c:pt>
                      <c:pt idx="100">
                        <c:v>18219.887604765834</c:v>
                      </c:pt>
                      <c:pt idx="101">
                        <c:v>18226.574716812687</c:v>
                      </c:pt>
                      <c:pt idx="102">
                        <c:v>18227.422104313337</c:v>
                      </c:pt>
                      <c:pt idx="103">
                        <c:v>18234.109216360193</c:v>
                      </c:pt>
                      <c:pt idx="104">
                        <c:v>18219.887604765834</c:v>
                      </c:pt>
                      <c:pt idx="105">
                        <c:v>18226.574716812687</c:v>
                      </c:pt>
                      <c:pt idx="106">
                        <c:v>18227.422104313337</c:v>
                      </c:pt>
                      <c:pt idx="107">
                        <c:v>18234.109216360193</c:v>
                      </c:pt>
                      <c:pt idx="108">
                        <c:v>18339.79201582259</c:v>
                      </c:pt>
                      <c:pt idx="109">
                        <c:v>18339.79201582259</c:v>
                      </c:pt>
                      <c:pt idx="110">
                        <c:v>18346.479127869447</c:v>
                      </c:pt>
                      <c:pt idx="111">
                        <c:v>18346.479127869447</c:v>
                      </c:pt>
                      <c:pt idx="112">
                        <c:v>18347.326515370096</c:v>
                      </c:pt>
                      <c:pt idx="113">
                        <c:v>18347.326515370096</c:v>
                      </c:pt>
                      <c:pt idx="114">
                        <c:v>18355.084721615756</c:v>
                      </c:pt>
                      <c:pt idx="115">
                        <c:v>18354.013627416956</c:v>
                      </c:pt>
                      <c:pt idx="116">
                        <c:v>18355.084721615756</c:v>
                      </c:pt>
                      <c:pt idx="117">
                        <c:v>18354.013627416956</c:v>
                      </c:pt>
                      <c:pt idx="118">
                        <c:v>18361.771833662609</c:v>
                      </c:pt>
                      <c:pt idx="119">
                        <c:v>18361.771833662609</c:v>
                      </c:pt>
                      <c:pt idx="120">
                        <c:v>18362.619221163262</c:v>
                      </c:pt>
                      <c:pt idx="121">
                        <c:v>18362.619221163262</c:v>
                      </c:pt>
                      <c:pt idx="122">
                        <c:v>18369.306333210123</c:v>
                      </c:pt>
                      <c:pt idx="123">
                        <c:v>18339.79201582259</c:v>
                      </c:pt>
                      <c:pt idx="124">
                        <c:v>18369.306333210123</c:v>
                      </c:pt>
                      <c:pt idx="125">
                        <c:v>18346.479127869447</c:v>
                      </c:pt>
                      <c:pt idx="126">
                        <c:v>18347.326515370096</c:v>
                      </c:pt>
                      <c:pt idx="127">
                        <c:v>18355.084721615756</c:v>
                      </c:pt>
                      <c:pt idx="128">
                        <c:v>18354.013627416956</c:v>
                      </c:pt>
                      <c:pt idx="129">
                        <c:v>18361.771833662609</c:v>
                      </c:pt>
                      <c:pt idx="130">
                        <c:v>18362.619221163262</c:v>
                      </c:pt>
                      <c:pt idx="131">
                        <c:v>18369.306333210123</c:v>
                      </c:pt>
                      <c:pt idx="132">
                        <c:v>18571.275205991467</c:v>
                      </c:pt>
                      <c:pt idx="133">
                        <c:v>18571.275205991467</c:v>
                      </c:pt>
                      <c:pt idx="134">
                        <c:v>18577.962318038324</c:v>
                      </c:pt>
                      <c:pt idx="135">
                        <c:v>18577.962318038324</c:v>
                      </c:pt>
                      <c:pt idx="136">
                        <c:v>18578.80970553897</c:v>
                      </c:pt>
                      <c:pt idx="137">
                        <c:v>18578.80970553897</c:v>
                      </c:pt>
                      <c:pt idx="138">
                        <c:v>18585.496817585834</c:v>
                      </c:pt>
                      <c:pt idx="139">
                        <c:v>18585.496817585834</c:v>
                      </c:pt>
                      <c:pt idx="140">
                        <c:v>18571.275205991467</c:v>
                      </c:pt>
                      <c:pt idx="141">
                        <c:v>18577.962318038324</c:v>
                      </c:pt>
                      <c:pt idx="142">
                        <c:v>18578.80970553897</c:v>
                      </c:pt>
                      <c:pt idx="143">
                        <c:v>18585.496817585834</c:v>
                      </c:pt>
                      <c:pt idx="144">
                        <c:v>18939.331157339097</c:v>
                      </c:pt>
                      <c:pt idx="145">
                        <c:v>18946.018269385957</c:v>
                      </c:pt>
                      <c:pt idx="146">
                        <c:v>18946.865656886603</c:v>
                      </c:pt>
                      <c:pt idx="147">
                        <c:v>18954.623863132259</c:v>
                      </c:pt>
                      <c:pt idx="148">
                        <c:v>18953.552768933463</c:v>
                      </c:pt>
                      <c:pt idx="149">
                        <c:v>18939.331157339097</c:v>
                      </c:pt>
                      <c:pt idx="150">
                        <c:v>18961.310975179127</c:v>
                      </c:pt>
                      <c:pt idx="151">
                        <c:v>18962.158362679766</c:v>
                      </c:pt>
                      <c:pt idx="152">
                        <c:v>18946.018269385957</c:v>
                      </c:pt>
                      <c:pt idx="153">
                        <c:v>18946.865656886603</c:v>
                      </c:pt>
                      <c:pt idx="154">
                        <c:v>18968.84547472663</c:v>
                      </c:pt>
                      <c:pt idx="155">
                        <c:v>18954.623863132259</c:v>
                      </c:pt>
                      <c:pt idx="156">
                        <c:v>18953.552768933463</c:v>
                      </c:pt>
                      <c:pt idx="157">
                        <c:v>18961.310975179127</c:v>
                      </c:pt>
                      <c:pt idx="158">
                        <c:v>18962.158362679766</c:v>
                      </c:pt>
                      <c:pt idx="159">
                        <c:v>18968.84547472663</c:v>
                      </c:pt>
                      <c:pt idx="160">
                        <c:v>18939.331157339097</c:v>
                      </c:pt>
                      <c:pt idx="161">
                        <c:v>18946.018269385957</c:v>
                      </c:pt>
                      <c:pt idx="162">
                        <c:v>18946.865656886603</c:v>
                      </c:pt>
                      <c:pt idx="163">
                        <c:v>18954.623863132259</c:v>
                      </c:pt>
                      <c:pt idx="164">
                        <c:v>18953.552768933463</c:v>
                      </c:pt>
                      <c:pt idx="165">
                        <c:v>19051.007588548244</c:v>
                      </c:pt>
                      <c:pt idx="166">
                        <c:v>18961.310975179127</c:v>
                      </c:pt>
                      <c:pt idx="167">
                        <c:v>19057.694700595104</c:v>
                      </c:pt>
                      <c:pt idx="168">
                        <c:v>18962.158362679766</c:v>
                      </c:pt>
                      <c:pt idx="169">
                        <c:v>19058.54208809575</c:v>
                      </c:pt>
                      <c:pt idx="170">
                        <c:v>18968.84547472663</c:v>
                      </c:pt>
                      <c:pt idx="171">
                        <c:v>19066.30029434141</c:v>
                      </c:pt>
                      <c:pt idx="172">
                        <c:v>19065.22920014261</c:v>
                      </c:pt>
                      <c:pt idx="173">
                        <c:v>19051.007588548244</c:v>
                      </c:pt>
                      <c:pt idx="174">
                        <c:v>19072.987406388274</c:v>
                      </c:pt>
                      <c:pt idx="175">
                        <c:v>19073.834793888916</c:v>
                      </c:pt>
                      <c:pt idx="176">
                        <c:v>19057.694700595104</c:v>
                      </c:pt>
                      <c:pt idx="177">
                        <c:v>19058.54208809575</c:v>
                      </c:pt>
                      <c:pt idx="178">
                        <c:v>19080.521905935777</c:v>
                      </c:pt>
                      <c:pt idx="179">
                        <c:v>19066.30029434141</c:v>
                      </c:pt>
                      <c:pt idx="180">
                        <c:v>19065.22920014261</c:v>
                      </c:pt>
                      <c:pt idx="181">
                        <c:v>19072.987406388274</c:v>
                      </c:pt>
                      <c:pt idx="182">
                        <c:v>19073.834793888916</c:v>
                      </c:pt>
                      <c:pt idx="183">
                        <c:v>19080.521905935777</c:v>
                      </c:pt>
                      <c:pt idx="184">
                        <c:v>19051.007588548244</c:v>
                      </c:pt>
                      <c:pt idx="185">
                        <c:v>19057.694700595104</c:v>
                      </c:pt>
                      <c:pt idx="186">
                        <c:v>19058.54208809575</c:v>
                      </c:pt>
                      <c:pt idx="187">
                        <c:v>19066.30029434141</c:v>
                      </c:pt>
                      <c:pt idx="188">
                        <c:v>19065.22920014261</c:v>
                      </c:pt>
                      <c:pt idx="189">
                        <c:v>19072.987406388274</c:v>
                      </c:pt>
                      <c:pt idx="190">
                        <c:v>19073.834793888916</c:v>
                      </c:pt>
                      <c:pt idx="191">
                        <c:v>19080.521905935777</c:v>
                      </c:pt>
                      <c:pt idx="192">
                        <c:v>19170.814347507974</c:v>
                      </c:pt>
                      <c:pt idx="193">
                        <c:v>19170.814347507974</c:v>
                      </c:pt>
                      <c:pt idx="194">
                        <c:v>19177.501459554831</c:v>
                      </c:pt>
                      <c:pt idx="195">
                        <c:v>19178.348847055477</c:v>
                      </c:pt>
                      <c:pt idx="196">
                        <c:v>19178.348847055477</c:v>
                      </c:pt>
                      <c:pt idx="197">
                        <c:v>19185.035959102333</c:v>
                      </c:pt>
                      <c:pt idx="198">
                        <c:v>19170.814347507974</c:v>
                      </c:pt>
                      <c:pt idx="199">
                        <c:v>19177.501459554831</c:v>
                      </c:pt>
                      <c:pt idx="200">
                        <c:v>19178.348847055477</c:v>
                      </c:pt>
                      <c:pt idx="201">
                        <c:v>19209.634946881444</c:v>
                      </c:pt>
                      <c:pt idx="202">
                        <c:v>19185.035959102333</c:v>
                      </c:pt>
                      <c:pt idx="203">
                        <c:v>19216.322058928297</c:v>
                      </c:pt>
                      <c:pt idx="204">
                        <c:v>19217.169446428947</c:v>
                      </c:pt>
                      <c:pt idx="205">
                        <c:v>19224.927652674611</c:v>
                      </c:pt>
                      <c:pt idx="206">
                        <c:v>19223.856558475803</c:v>
                      </c:pt>
                      <c:pt idx="207">
                        <c:v>19209.634946881444</c:v>
                      </c:pt>
                      <c:pt idx="208">
                        <c:v>19231.614764721468</c:v>
                      </c:pt>
                      <c:pt idx="209">
                        <c:v>19232.462152222113</c:v>
                      </c:pt>
                      <c:pt idx="210">
                        <c:v>19216.322058928297</c:v>
                      </c:pt>
                      <c:pt idx="211">
                        <c:v>19177.501459554831</c:v>
                      </c:pt>
                      <c:pt idx="212">
                        <c:v>19217.169446428947</c:v>
                      </c:pt>
                      <c:pt idx="213">
                        <c:v>19239.149264268977</c:v>
                      </c:pt>
                      <c:pt idx="214">
                        <c:v>19224.927652674611</c:v>
                      </c:pt>
                      <c:pt idx="215">
                        <c:v>19223.856558475803</c:v>
                      </c:pt>
                      <c:pt idx="216">
                        <c:v>19185.035959102333</c:v>
                      </c:pt>
                      <c:pt idx="217">
                        <c:v>19282.490778717121</c:v>
                      </c:pt>
                      <c:pt idx="218">
                        <c:v>19231.614764721468</c:v>
                      </c:pt>
                      <c:pt idx="219">
                        <c:v>19289.177890763978</c:v>
                      </c:pt>
                      <c:pt idx="220">
                        <c:v>19232.462152222113</c:v>
                      </c:pt>
                      <c:pt idx="221">
                        <c:v>19290.025278264631</c:v>
                      </c:pt>
                      <c:pt idx="222">
                        <c:v>19239.149264268977</c:v>
                      </c:pt>
                      <c:pt idx="223">
                        <c:v>19209.634946881444</c:v>
                      </c:pt>
                      <c:pt idx="224">
                        <c:v>19296.712390311484</c:v>
                      </c:pt>
                      <c:pt idx="225">
                        <c:v>19282.490778717121</c:v>
                      </c:pt>
                      <c:pt idx="226">
                        <c:v>19216.322058928297</c:v>
                      </c:pt>
                      <c:pt idx="227">
                        <c:v>19289.177890763978</c:v>
                      </c:pt>
                      <c:pt idx="228">
                        <c:v>19217.169446428947</c:v>
                      </c:pt>
                      <c:pt idx="229">
                        <c:v>19290.025278264631</c:v>
                      </c:pt>
                      <c:pt idx="230">
                        <c:v>19224.927652674611</c:v>
                      </c:pt>
                      <c:pt idx="231">
                        <c:v>19223.856558475803</c:v>
                      </c:pt>
                      <c:pt idx="232">
                        <c:v>19296.712390311484</c:v>
                      </c:pt>
                      <c:pt idx="233">
                        <c:v>19231.614764721468</c:v>
                      </c:pt>
                      <c:pt idx="234">
                        <c:v>19232.462152222113</c:v>
                      </c:pt>
                      <c:pt idx="235">
                        <c:v>19239.149264268977</c:v>
                      </c:pt>
                      <c:pt idx="236">
                        <c:v>19282.490778717121</c:v>
                      </c:pt>
                      <c:pt idx="237">
                        <c:v>19289.177890763978</c:v>
                      </c:pt>
                      <c:pt idx="238">
                        <c:v>19290.025278264631</c:v>
                      </c:pt>
                      <c:pt idx="239">
                        <c:v>19296.712390311484</c:v>
                      </c:pt>
                      <c:pt idx="240">
                        <c:v>19441.118137050322</c:v>
                      </c:pt>
                      <c:pt idx="241">
                        <c:v>19447.805249097179</c:v>
                      </c:pt>
                      <c:pt idx="242">
                        <c:v>19448.652636597828</c:v>
                      </c:pt>
                      <c:pt idx="243">
                        <c:v>19455.339748644681</c:v>
                      </c:pt>
                      <c:pt idx="244">
                        <c:v>19441.118137050322</c:v>
                      </c:pt>
                      <c:pt idx="245">
                        <c:v>19447.805249097179</c:v>
                      </c:pt>
                      <c:pt idx="246">
                        <c:v>19448.652636597828</c:v>
                      </c:pt>
                      <c:pt idx="247">
                        <c:v>19455.339748644681</c:v>
                      </c:pt>
                      <c:pt idx="248">
                        <c:v>19475.832497936884</c:v>
                      </c:pt>
                      <c:pt idx="249">
                        <c:v>19475.832497936884</c:v>
                      </c:pt>
                      <c:pt idx="250">
                        <c:v>19441.118137050322</c:v>
                      </c:pt>
                      <c:pt idx="251">
                        <c:v>19482.519609983745</c:v>
                      </c:pt>
                      <c:pt idx="252">
                        <c:v>19482.519609983745</c:v>
                      </c:pt>
                      <c:pt idx="253">
                        <c:v>19447.805249097179</c:v>
                      </c:pt>
                      <c:pt idx="254">
                        <c:v>19483.366997484398</c:v>
                      </c:pt>
                      <c:pt idx="255">
                        <c:v>19491.125203730055</c:v>
                      </c:pt>
                      <c:pt idx="256">
                        <c:v>19483.366997484398</c:v>
                      </c:pt>
                      <c:pt idx="257">
                        <c:v>19448.652636597828</c:v>
                      </c:pt>
                      <c:pt idx="258">
                        <c:v>19490.054109531251</c:v>
                      </c:pt>
                      <c:pt idx="259">
                        <c:v>19491.125203730055</c:v>
                      </c:pt>
                      <c:pt idx="260">
                        <c:v>19497.812315776911</c:v>
                      </c:pt>
                      <c:pt idx="261">
                        <c:v>19490.054109531251</c:v>
                      </c:pt>
                      <c:pt idx="262">
                        <c:v>19455.339748644681</c:v>
                      </c:pt>
                      <c:pt idx="263">
                        <c:v>19497.812315776911</c:v>
                      </c:pt>
                      <c:pt idx="264">
                        <c:v>19498.659703277553</c:v>
                      </c:pt>
                      <c:pt idx="265">
                        <c:v>19498.659703277553</c:v>
                      </c:pt>
                      <c:pt idx="266">
                        <c:v>19505.346815324425</c:v>
                      </c:pt>
                      <c:pt idx="267">
                        <c:v>19505.346815324425</c:v>
                      </c:pt>
                      <c:pt idx="268">
                        <c:v>19475.832497936884</c:v>
                      </c:pt>
                      <c:pt idx="269">
                        <c:v>19482.519609983745</c:v>
                      </c:pt>
                      <c:pt idx="270">
                        <c:v>19483.366997484398</c:v>
                      </c:pt>
                      <c:pt idx="271">
                        <c:v>19491.125203730055</c:v>
                      </c:pt>
                      <c:pt idx="272">
                        <c:v>19490.054109531251</c:v>
                      </c:pt>
                      <c:pt idx="273">
                        <c:v>19497.812315776911</c:v>
                      </c:pt>
                      <c:pt idx="274">
                        <c:v>19498.659703277553</c:v>
                      </c:pt>
                      <c:pt idx="275">
                        <c:v>19505.346815324425</c:v>
                      </c:pt>
                      <c:pt idx="276">
                        <c:v>19707.315688105766</c:v>
                      </c:pt>
                      <c:pt idx="277">
                        <c:v>19707.315688105766</c:v>
                      </c:pt>
                      <c:pt idx="278">
                        <c:v>19714.002800152626</c:v>
                      </c:pt>
                      <c:pt idx="279">
                        <c:v>19714.002800152626</c:v>
                      </c:pt>
                      <c:pt idx="280">
                        <c:v>19714.850187653265</c:v>
                      </c:pt>
                      <c:pt idx="281">
                        <c:v>19714.850187653265</c:v>
                      </c:pt>
                      <c:pt idx="282">
                        <c:v>19721.537299700132</c:v>
                      </c:pt>
                      <c:pt idx="283">
                        <c:v>19721.537299700132</c:v>
                      </c:pt>
                      <c:pt idx="284">
                        <c:v>19707.315688105766</c:v>
                      </c:pt>
                      <c:pt idx="285">
                        <c:v>19714.002800152626</c:v>
                      </c:pt>
                      <c:pt idx="286">
                        <c:v>19714.850187653265</c:v>
                      </c:pt>
                      <c:pt idx="287">
                        <c:v>19721.537299700132</c:v>
                      </c:pt>
                      <c:pt idx="288">
                        <c:v>19827.220099162521</c:v>
                      </c:pt>
                      <c:pt idx="289">
                        <c:v>19833.907211209382</c:v>
                      </c:pt>
                      <c:pt idx="290">
                        <c:v>19834.754598710027</c:v>
                      </c:pt>
                      <c:pt idx="291">
                        <c:v>19842.512804955684</c:v>
                      </c:pt>
                      <c:pt idx="292">
                        <c:v>19841.441710756895</c:v>
                      </c:pt>
                      <c:pt idx="293">
                        <c:v>19827.220099162521</c:v>
                      </c:pt>
                      <c:pt idx="294">
                        <c:v>19849.199917002552</c:v>
                      </c:pt>
                      <c:pt idx="295">
                        <c:v>19850.04730450319</c:v>
                      </c:pt>
                      <c:pt idx="296">
                        <c:v>19833.907211209382</c:v>
                      </c:pt>
                      <c:pt idx="297">
                        <c:v>19834.754598710027</c:v>
                      </c:pt>
                      <c:pt idx="298">
                        <c:v>19856.734416550054</c:v>
                      </c:pt>
                      <c:pt idx="299">
                        <c:v>19842.512804955684</c:v>
                      </c:pt>
                      <c:pt idx="300">
                        <c:v>19841.441710756895</c:v>
                      </c:pt>
                      <c:pt idx="301">
                        <c:v>19849.199917002552</c:v>
                      </c:pt>
                      <c:pt idx="302">
                        <c:v>19850.04730450319</c:v>
                      </c:pt>
                      <c:pt idx="303">
                        <c:v>19856.734416550054</c:v>
                      </c:pt>
                      <c:pt idx="304">
                        <c:v>19827.220099162521</c:v>
                      </c:pt>
                      <c:pt idx="305">
                        <c:v>19833.907211209382</c:v>
                      </c:pt>
                      <c:pt idx="306">
                        <c:v>19834.754598710027</c:v>
                      </c:pt>
                      <c:pt idx="307">
                        <c:v>19842.512804955684</c:v>
                      </c:pt>
                      <c:pt idx="308">
                        <c:v>19841.441710756895</c:v>
                      </c:pt>
                      <c:pt idx="309">
                        <c:v>19849.199917002552</c:v>
                      </c:pt>
                      <c:pt idx="310">
                        <c:v>19850.04730450319</c:v>
                      </c:pt>
                      <c:pt idx="311">
                        <c:v>19856.734416550054</c:v>
                      </c:pt>
                      <c:pt idx="312">
                        <c:v>20058.703289331403</c:v>
                      </c:pt>
                      <c:pt idx="313">
                        <c:v>20065.390401378263</c:v>
                      </c:pt>
                      <c:pt idx="314">
                        <c:v>20066.237788878909</c:v>
                      </c:pt>
                      <c:pt idx="315">
                        <c:v>20123.127311806475</c:v>
                      </c:pt>
                      <c:pt idx="316">
                        <c:v>20072.924900925762</c:v>
                      </c:pt>
                      <c:pt idx="317">
                        <c:v>20058.703289331403</c:v>
                      </c:pt>
                      <c:pt idx="318">
                        <c:v>20065.390401378263</c:v>
                      </c:pt>
                      <c:pt idx="319">
                        <c:v>20138.420017599638</c:v>
                      </c:pt>
                      <c:pt idx="320">
                        <c:v>20066.237788878909</c:v>
                      </c:pt>
                      <c:pt idx="321">
                        <c:v>20138.420017599638</c:v>
                      </c:pt>
                      <c:pt idx="322">
                        <c:v>20129.814423853331</c:v>
                      </c:pt>
                      <c:pt idx="323">
                        <c:v>20072.924900925762</c:v>
                      </c:pt>
                      <c:pt idx="324">
                        <c:v>20130.661811353977</c:v>
                      </c:pt>
                      <c:pt idx="325">
                        <c:v>20137.348923400834</c:v>
                      </c:pt>
                      <c:pt idx="326">
                        <c:v>20123.127311806475</c:v>
                      </c:pt>
                      <c:pt idx="327">
                        <c:v>20145.107129646498</c:v>
                      </c:pt>
                      <c:pt idx="328">
                        <c:v>20145.954517147136</c:v>
                      </c:pt>
                      <c:pt idx="329">
                        <c:v>20129.814423853331</c:v>
                      </c:pt>
                      <c:pt idx="330">
                        <c:v>20058.703289331403</c:v>
                      </c:pt>
                      <c:pt idx="331">
                        <c:v>20130.661811353977</c:v>
                      </c:pt>
                      <c:pt idx="332">
                        <c:v>20152.641629194004</c:v>
                      </c:pt>
                      <c:pt idx="333">
                        <c:v>20065.390401378263</c:v>
                      </c:pt>
                      <c:pt idx="334">
                        <c:v>20138.420017599638</c:v>
                      </c:pt>
                      <c:pt idx="335">
                        <c:v>20137.348923400834</c:v>
                      </c:pt>
                      <c:pt idx="336">
                        <c:v>20066.237788878909</c:v>
                      </c:pt>
                      <c:pt idx="337">
                        <c:v>20145.107129646498</c:v>
                      </c:pt>
                      <c:pt idx="338">
                        <c:v>20072.924900925762</c:v>
                      </c:pt>
                      <c:pt idx="339">
                        <c:v>20145.954517147136</c:v>
                      </c:pt>
                      <c:pt idx="340">
                        <c:v>20152.641629194004</c:v>
                      </c:pt>
                      <c:pt idx="341">
                        <c:v>20123.127311806475</c:v>
                      </c:pt>
                      <c:pt idx="342">
                        <c:v>20129.814423853331</c:v>
                      </c:pt>
                      <c:pt idx="343">
                        <c:v>20130.661811353977</c:v>
                      </c:pt>
                      <c:pt idx="344">
                        <c:v>20137.348923400834</c:v>
                      </c:pt>
                      <c:pt idx="345">
                        <c:v>20145.107129646498</c:v>
                      </c:pt>
                      <c:pt idx="346">
                        <c:v>20145.954517147136</c:v>
                      </c:pt>
                      <c:pt idx="347">
                        <c:v>20152.641629194004</c:v>
                      </c:pt>
                      <c:pt idx="348">
                        <c:v>20354.610501975345</c:v>
                      </c:pt>
                      <c:pt idx="349">
                        <c:v>20354.610501975345</c:v>
                      </c:pt>
                      <c:pt idx="350">
                        <c:v>20361.297614022205</c:v>
                      </c:pt>
                      <c:pt idx="351">
                        <c:v>20361.297614022205</c:v>
                      </c:pt>
                      <c:pt idx="352">
                        <c:v>20362.145001522855</c:v>
                      </c:pt>
                      <c:pt idx="353">
                        <c:v>20362.145001522855</c:v>
                      </c:pt>
                      <c:pt idx="354">
                        <c:v>20368.832113569715</c:v>
                      </c:pt>
                      <c:pt idx="355">
                        <c:v>20368.832113569715</c:v>
                      </c:pt>
                      <c:pt idx="356">
                        <c:v>20354.610501975345</c:v>
                      </c:pt>
                      <c:pt idx="357">
                        <c:v>20361.297614022205</c:v>
                      </c:pt>
                      <c:pt idx="358">
                        <c:v>20362.145001522855</c:v>
                      </c:pt>
                      <c:pt idx="359">
                        <c:v>20393.431101348819</c:v>
                      </c:pt>
                      <c:pt idx="360">
                        <c:v>20368.832113569715</c:v>
                      </c:pt>
                      <c:pt idx="361">
                        <c:v>20400.118213395679</c:v>
                      </c:pt>
                      <c:pt idx="362">
                        <c:v>20400.965600896314</c:v>
                      </c:pt>
                      <c:pt idx="363">
                        <c:v>20408.723807141985</c:v>
                      </c:pt>
                      <c:pt idx="364">
                        <c:v>20407.652712943182</c:v>
                      </c:pt>
                      <c:pt idx="365">
                        <c:v>20393.431101348819</c:v>
                      </c:pt>
                      <c:pt idx="366">
                        <c:v>20415.410919188842</c:v>
                      </c:pt>
                      <c:pt idx="367">
                        <c:v>20416.258306689484</c:v>
                      </c:pt>
                      <c:pt idx="368">
                        <c:v>20400.118213395679</c:v>
                      </c:pt>
                      <c:pt idx="369">
                        <c:v>20400.965600896314</c:v>
                      </c:pt>
                      <c:pt idx="370">
                        <c:v>20422.945418736352</c:v>
                      </c:pt>
                      <c:pt idx="371">
                        <c:v>20408.723807141985</c:v>
                      </c:pt>
                      <c:pt idx="372">
                        <c:v>20407.652712943182</c:v>
                      </c:pt>
                      <c:pt idx="373">
                        <c:v>20415.410919188842</c:v>
                      </c:pt>
                      <c:pt idx="374">
                        <c:v>20416.258306689484</c:v>
                      </c:pt>
                      <c:pt idx="375">
                        <c:v>20422.945418736352</c:v>
                      </c:pt>
                      <c:pt idx="376">
                        <c:v>20393.431101348819</c:v>
                      </c:pt>
                      <c:pt idx="377">
                        <c:v>20400.118213395679</c:v>
                      </c:pt>
                      <c:pt idx="378">
                        <c:v>20400.965600896314</c:v>
                      </c:pt>
                      <c:pt idx="379">
                        <c:v>20408.723807141985</c:v>
                      </c:pt>
                      <c:pt idx="380">
                        <c:v>20407.652712943182</c:v>
                      </c:pt>
                      <c:pt idx="381">
                        <c:v>20415.410919188842</c:v>
                      </c:pt>
                      <c:pt idx="382">
                        <c:v>20416.258306689484</c:v>
                      </c:pt>
                      <c:pt idx="383">
                        <c:v>20422.945418736352</c:v>
                      </c:pt>
                      <c:pt idx="384">
                        <c:v>20624.914291517693</c:v>
                      </c:pt>
                      <c:pt idx="385">
                        <c:v>20538.435671888179</c:v>
                      </c:pt>
                      <c:pt idx="386">
                        <c:v>20538.435671888179</c:v>
                      </c:pt>
                      <c:pt idx="387">
                        <c:v>20631.601403564549</c:v>
                      </c:pt>
                      <c:pt idx="388">
                        <c:v>20545.122783935043</c:v>
                      </c:pt>
                      <c:pt idx="389">
                        <c:v>20632.448791065199</c:v>
                      </c:pt>
                      <c:pt idx="390">
                        <c:v>20545.122783935043</c:v>
                      </c:pt>
                      <c:pt idx="391">
                        <c:v>20545.970171435689</c:v>
                      </c:pt>
                      <c:pt idx="392">
                        <c:v>20553.728377681342</c:v>
                      </c:pt>
                      <c:pt idx="393">
                        <c:v>20545.970171435689</c:v>
                      </c:pt>
                      <c:pt idx="394">
                        <c:v>20639.135903112063</c:v>
                      </c:pt>
                      <c:pt idx="395">
                        <c:v>20552.657283482546</c:v>
                      </c:pt>
                      <c:pt idx="396">
                        <c:v>20553.728377681342</c:v>
                      </c:pt>
                      <c:pt idx="397">
                        <c:v>20624.914291517693</c:v>
                      </c:pt>
                      <c:pt idx="398">
                        <c:v>20560.415489728206</c:v>
                      </c:pt>
                      <c:pt idx="399">
                        <c:v>20552.657283482546</c:v>
                      </c:pt>
                      <c:pt idx="400">
                        <c:v>20560.415489728206</c:v>
                      </c:pt>
                      <c:pt idx="401">
                        <c:v>20561.262877228848</c:v>
                      </c:pt>
                      <c:pt idx="402">
                        <c:v>20631.601403564549</c:v>
                      </c:pt>
                      <c:pt idx="403">
                        <c:v>20561.262877228848</c:v>
                      </c:pt>
                      <c:pt idx="404">
                        <c:v>20632.448791065199</c:v>
                      </c:pt>
                      <c:pt idx="405">
                        <c:v>20567.949989275712</c:v>
                      </c:pt>
                      <c:pt idx="406">
                        <c:v>20567.949989275712</c:v>
                      </c:pt>
                      <c:pt idx="407">
                        <c:v>20639.135903112063</c:v>
                      </c:pt>
                      <c:pt idx="408">
                        <c:v>20538.435671888179</c:v>
                      </c:pt>
                      <c:pt idx="409">
                        <c:v>20545.122783935043</c:v>
                      </c:pt>
                      <c:pt idx="410">
                        <c:v>20659.628652404259</c:v>
                      </c:pt>
                      <c:pt idx="411">
                        <c:v>20545.970171435689</c:v>
                      </c:pt>
                      <c:pt idx="412">
                        <c:v>20659.628652404259</c:v>
                      </c:pt>
                      <c:pt idx="413">
                        <c:v>20624.914291517693</c:v>
                      </c:pt>
                      <c:pt idx="414">
                        <c:v>20666.315764451119</c:v>
                      </c:pt>
                      <c:pt idx="415">
                        <c:v>20553.728377681342</c:v>
                      </c:pt>
                      <c:pt idx="416">
                        <c:v>20552.657283482546</c:v>
                      </c:pt>
                      <c:pt idx="417">
                        <c:v>20666.315764451119</c:v>
                      </c:pt>
                      <c:pt idx="418">
                        <c:v>20631.601403564549</c:v>
                      </c:pt>
                      <c:pt idx="419">
                        <c:v>20667.163151951761</c:v>
                      </c:pt>
                      <c:pt idx="420">
                        <c:v>20560.415489728206</c:v>
                      </c:pt>
                      <c:pt idx="421">
                        <c:v>20674.921358197425</c:v>
                      </c:pt>
                      <c:pt idx="422">
                        <c:v>20667.163151951761</c:v>
                      </c:pt>
                      <c:pt idx="423">
                        <c:v>20632.448791065199</c:v>
                      </c:pt>
                      <c:pt idx="424">
                        <c:v>20673.850263998625</c:v>
                      </c:pt>
                      <c:pt idx="425">
                        <c:v>20561.262877228848</c:v>
                      </c:pt>
                      <c:pt idx="426">
                        <c:v>20674.921358197425</c:v>
                      </c:pt>
                      <c:pt idx="427">
                        <c:v>20681.608470244282</c:v>
                      </c:pt>
                      <c:pt idx="428">
                        <c:v>20673.850263998625</c:v>
                      </c:pt>
                      <c:pt idx="429">
                        <c:v>20639.135903112063</c:v>
                      </c:pt>
                      <c:pt idx="430">
                        <c:v>20567.949989275712</c:v>
                      </c:pt>
                      <c:pt idx="431">
                        <c:v>20681.608470244282</c:v>
                      </c:pt>
                      <c:pt idx="432">
                        <c:v>20682.455857744928</c:v>
                      </c:pt>
                      <c:pt idx="433">
                        <c:v>20682.455857744928</c:v>
                      </c:pt>
                      <c:pt idx="434">
                        <c:v>20689.142969791792</c:v>
                      </c:pt>
                      <c:pt idx="435">
                        <c:v>20689.142969791792</c:v>
                      </c:pt>
                      <c:pt idx="436">
                        <c:v>20659.628652404259</c:v>
                      </c:pt>
                      <c:pt idx="437">
                        <c:v>20666.315764451119</c:v>
                      </c:pt>
                      <c:pt idx="438">
                        <c:v>20667.163151951761</c:v>
                      </c:pt>
                      <c:pt idx="439">
                        <c:v>20674.921358197425</c:v>
                      </c:pt>
                      <c:pt idx="440">
                        <c:v>20673.850263998625</c:v>
                      </c:pt>
                      <c:pt idx="441">
                        <c:v>20681.608470244282</c:v>
                      </c:pt>
                      <c:pt idx="442">
                        <c:v>20682.455857744928</c:v>
                      </c:pt>
                      <c:pt idx="443">
                        <c:v>20689.142969791792</c:v>
                      </c:pt>
                      <c:pt idx="444">
                        <c:v>20769.918862057057</c:v>
                      </c:pt>
                      <c:pt idx="445">
                        <c:v>20769.918862057057</c:v>
                      </c:pt>
                      <c:pt idx="446">
                        <c:v>20776.605974103913</c:v>
                      </c:pt>
                      <c:pt idx="447">
                        <c:v>20776.605974103913</c:v>
                      </c:pt>
                      <c:pt idx="448">
                        <c:v>20777.453361604556</c:v>
                      </c:pt>
                      <c:pt idx="449">
                        <c:v>20777.453361604556</c:v>
                      </c:pt>
                      <c:pt idx="450">
                        <c:v>20784.140473651423</c:v>
                      </c:pt>
                      <c:pt idx="451">
                        <c:v>20784.140473651423</c:v>
                      </c:pt>
                      <c:pt idx="452">
                        <c:v>20769.918862057057</c:v>
                      </c:pt>
                      <c:pt idx="453">
                        <c:v>20776.605974103913</c:v>
                      </c:pt>
                      <c:pt idx="454">
                        <c:v>20891.111842573137</c:v>
                      </c:pt>
                      <c:pt idx="455">
                        <c:v>20777.453361604556</c:v>
                      </c:pt>
                      <c:pt idx="456">
                        <c:v>20891.111842573137</c:v>
                      </c:pt>
                      <c:pt idx="457">
                        <c:v>20897.798954619993</c:v>
                      </c:pt>
                      <c:pt idx="458">
                        <c:v>20784.140473651423</c:v>
                      </c:pt>
                      <c:pt idx="459">
                        <c:v>20897.798954619993</c:v>
                      </c:pt>
                      <c:pt idx="460">
                        <c:v>20898.646342120643</c:v>
                      </c:pt>
                      <c:pt idx="461">
                        <c:v>20898.646342120643</c:v>
                      </c:pt>
                      <c:pt idx="462">
                        <c:v>20905.333454167507</c:v>
                      </c:pt>
                      <c:pt idx="463">
                        <c:v>20905.333454167507</c:v>
                      </c:pt>
                      <c:pt idx="464">
                        <c:v>20891.111842573137</c:v>
                      </c:pt>
                      <c:pt idx="465">
                        <c:v>20897.798954619993</c:v>
                      </c:pt>
                      <c:pt idx="466">
                        <c:v>20898.646342120643</c:v>
                      </c:pt>
                      <c:pt idx="467">
                        <c:v>20905.333454167507</c:v>
                      </c:pt>
                      <c:pt idx="468">
                        <c:v>21011.016253629892</c:v>
                      </c:pt>
                      <c:pt idx="469">
                        <c:v>21017.70336567676</c:v>
                      </c:pt>
                      <c:pt idx="470">
                        <c:v>21018.550753177402</c:v>
                      </c:pt>
                      <c:pt idx="471">
                        <c:v>21026.308959423066</c:v>
                      </c:pt>
                      <c:pt idx="472">
                        <c:v>21025.237865224266</c:v>
                      </c:pt>
                      <c:pt idx="473">
                        <c:v>21011.016253629892</c:v>
                      </c:pt>
                      <c:pt idx="474">
                        <c:v>21032.996071469923</c:v>
                      </c:pt>
                      <c:pt idx="475">
                        <c:v>21033.843458970565</c:v>
                      </c:pt>
                      <c:pt idx="476">
                        <c:v>21017.70336567676</c:v>
                      </c:pt>
                      <c:pt idx="477">
                        <c:v>21018.550753177402</c:v>
                      </c:pt>
                      <c:pt idx="478">
                        <c:v>21040.530571017429</c:v>
                      </c:pt>
                      <c:pt idx="479">
                        <c:v>21026.308959423066</c:v>
                      </c:pt>
                      <c:pt idx="480">
                        <c:v>21025.237865224266</c:v>
                      </c:pt>
                      <c:pt idx="481">
                        <c:v>21032.996071469923</c:v>
                      </c:pt>
                      <c:pt idx="482">
                        <c:v>21033.843458970565</c:v>
                      </c:pt>
                      <c:pt idx="483">
                        <c:v>21040.530571017429</c:v>
                      </c:pt>
                      <c:pt idx="484">
                        <c:v>21011.016253629892</c:v>
                      </c:pt>
                      <c:pt idx="485">
                        <c:v>21017.70336567676</c:v>
                      </c:pt>
                      <c:pt idx="486">
                        <c:v>21018.550753177402</c:v>
                      </c:pt>
                      <c:pt idx="487">
                        <c:v>21026.308959423066</c:v>
                      </c:pt>
                      <c:pt idx="488">
                        <c:v>21025.237865224266</c:v>
                      </c:pt>
                      <c:pt idx="489">
                        <c:v>21032.996071469923</c:v>
                      </c:pt>
                      <c:pt idx="490">
                        <c:v>21033.843458970565</c:v>
                      </c:pt>
                      <c:pt idx="491">
                        <c:v>21040.530571017429</c:v>
                      </c:pt>
                      <c:pt idx="492">
                        <c:v>21242.499443798773</c:v>
                      </c:pt>
                      <c:pt idx="493">
                        <c:v>21249.186555845634</c:v>
                      </c:pt>
                      <c:pt idx="494">
                        <c:v>21250.033943346276</c:v>
                      </c:pt>
                      <c:pt idx="495">
                        <c:v>21256.72105539314</c:v>
                      </c:pt>
                      <c:pt idx="496">
                        <c:v>21242.499443798773</c:v>
                      </c:pt>
                      <c:pt idx="497">
                        <c:v>21249.186555845634</c:v>
                      </c:pt>
                      <c:pt idx="498">
                        <c:v>21250.033943346276</c:v>
                      </c:pt>
                      <c:pt idx="499">
                        <c:v>21256.72105539314</c:v>
                      </c:pt>
                      <c:pt idx="500">
                        <c:v>21242.499443798773</c:v>
                      </c:pt>
                      <c:pt idx="501">
                        <c:v>21249.186555845634</c:v>
                      </c:pt>
                      <c:pt idx="502">
                        <c:v>21250.033943346276</c:v>
                      </c:pt>
                      <c:pt idx="503">
                        <c:v>21256.72105539314</c:v>
                      </c:pt>
                      <c:pt idx="504">
                        <c:v>21722.231826355553</c:v>
                      </c:pt>
                      <c:pt idx="505">
                        <c:v>21722.231826355553</c:v>
                      </c:pt>
                      <c:pt idx="506">
                        <c:v>21728.918938402414</c:v>
                      </c:pt>
                      <c:pt idx="507">
                        <c:v>21728.918938402414</c:v>
                      </c:pt>
                      <c:pt idx="508">
                        <c:v>21729.766325903063</c:v>
                      </c:pt>
                      <c:pt idx="509">
                        <c:v>21737.52453214872</c:v>
                      </c:pt>
                      <c:pt idx="510">
                        <c:v>21729.766325903063</c:v>
                      </c:pt>
                      <c:pt idx="511">
                        <c:v>21736.453437949916</c:v>
                      </c:pt>
                      <c:pt idx="512">
                        <c:v>21737.52453214872</c:v>
                      </c:pt>
                      <c:pt idx="513">
                        <c:v>21744.211644195588</c:v>
                      </c:pt>
                      <c:pt idx="514">
                        <c:v>21736.453437949916</c:v>
                      </c:pt>
                      <c:pt idx="515">
                        <c:v>21744.211644195588</c:v>
                      </c:pt>
                      <c:pt idx="516">
                        <c:v>21745.059031696226</c:v>
                      </c:pt>
                      <c:pt idx="517">
                        <c:v>21745.059031696226</c:v>
                      </c:pt>
                      <c:pt idx="518">
                        <c:v>21751.74614374309</c:v>
                      </c:pt>
                      <c:pt idx="519">
                        <c:v>21751.74614374309</c:v>
                      </c:pt>
                      <c:pt idx="520">
                        <c:v>21722.231826355553</c:v>
                      </c:pt>
                      <c:pt idx="521">
                        <c:v>21728.918938402414</c:v>
                      </c:pt>
                      <c:pt idx="522">
                        <c:v>21729.766325903063</c:v>
                      </c:pt>
                      <c:pt idx="523">
                        <c:v>21737.52453214872</c:v>
                      </c:pt>
                      <c:pt idx="524">
                        <c:v>21736.453437949916</c:v>
                      </c:pt>
                      <c:pt idx="525">
                        <c:v>21744.211644195588</c:v>
                      </c:pt>
                      <c:pt idx="526">
                        <c:v>21745.059031696226</c:v>
                      </c:pt>
                      <c:pt idx="527">
                        <c:v>21751.74614374309</c:v>
                      </c:pt>
                      <c:pt idx="528">
                        <c:v>21953.715016524431</c:v>
                      </c:pt>
                      <c:pt idx="529">
                        <c:v>21953.715016524431</c:v>
                      </c:pt>
                      <c:pt idx="530">
                        <c:v>21960.402128571292</c:v>
                      </c:pt>
                      <c:pt idx="531">
                        <c:v>21960.402128571292</c:v>
                      </c:pt>
                      <c:pt idx="532">
                        <c:v>21961.249516071937</c:v>
                      </c:pt>
                      <c:pt idx="533">
                        <c:v>21961.249516071937</c:v>
                      </c:pt>
                      <c:pt idx="534">
                        <c:v>21967.936628118801</c:v>
                      </c:pt>
                      <c:pt idx="535">
                        <c:v>21967.936628118801</c:v>
                      </c:pt>
                      <c:pt idx="536">
                        <c:v>21953.715016524431</c:v>
                      </c:pt>
                      <c:pt idx="537">
                        <c:v>21960.402128571292</c:v>
                      </c:pt>
                      <c:pt idx="538">
                        <c:v>21961.249516071937</c:v>
                      </c:pt>
                      <c:pt idx="539">
                        <c:v>21967.936628118801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3364-4E62-9704-CF84DEE62250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0.99916123090808451</c:v>
                      </c:pt>
                      <c:pt idx="2">
                        <c:v>0.99858727783402945</c:v>
                      </c:pt>
                      <c:pt idx="3">
                        <c:v>0.99776991205403598</c:v>
                      </c:pt>
                      <c:pt idx="4">
                        <c:v>0.99747513269933497</c:v>
                      </c:pt>
                      <c:pt idx="5">
                        <c:v>0.99668390146240826</c:v>
                      </c:pt>
                      <c:pt idx="6">
                        <c:v>0.99663855132578205</c:v>
                      </c:pt>
                      <c:pt idx="7">
                        <c:v>0.996085378519461</c:v>
                      </c:pt>
                      <c:pt idx="8">
                        <c:v>0.99587184170680487</c:v>
                      </c:pt>
                      <c:pt idx="9">
                        <c:v>0.99527118530447412</c:v>
                      </c:pt>
                      <c:pt idx="10">
                        <c:v>0.99525422929086482</c:v>
                      </c:pt>
                      <c:pt idx="11">
                        <c:v>0.99446096619786728</c:v>
                      </c:pt>
                      <c:pt idx="12">
                        <c:v>0.99419474473957525</c:v>
                      </c:pt>
                      <c:pt idx="13">
                        <c:v>0.99336928815135095</c:v>
                      </c:pt>
                      <c:pt idx="14">
                        <c:v>0.99278752447420793</c:v>
                      </c:pt>
                      <c:pt idx="15">
                        <c:v>0.99207524653761758</c:v>
                      </c:pt>
                      <c:pt idx="16">
                        <c:v>0.99196514527980351</c:v>
                      </c:pt>
                      <c:pt idx="17">
                        <c:v>0.99071113959110613</c:v>
                      </c:pt>
                      <c:pt idx="18">
                        <c:v>0.98955780328274967</c:v>
                      </c:pt>
                      <c:pt idx="19">
                        <c:v>0.9888524508346298</c:v>
                      </c:pt>
                      <c:pt idx="20">
                        <c:v>0.98819019394957563</c:v>
                      </c:pt>
                      <c:pt idx="21">
                        <c:v>0.98746529829726626</c:v>
                      </c:pt>
                      <c:pt idx="22">
                        <c:v>0.98633147252985909</c:v>
                      </c:pt>
                      <c:pt idx="23">
                        <c:v>0.98494575012817864</c:v>
                      </c:pt>
                      <c:pt idx="24">
                        <c:v>0.95148789775025133</c:v>
                      </c:pt>
                      <c:pt idx="25">
                        <c:v>0.95068285163716038</c:v>
                      </c:pt>
                      <c:pt idx="26">
                        <c:v>0.95007519587939693</c:v>
                      </c:pt>
                      <c:pt idx="27">
                        <c:v>0.94927014615149063</c:v>
                      </c:pt>
                      <c:pt idx="28">
                        <c:v>0.94902450880484779</c:v>
                      </c:pt>
                      <c:pt idx="29">
                        <c:v>0.94821710329827114</c:v>
                      </c:pt>
                      <c:pt idx="30">
                        <c:v>0.94761184847269753</c:v>
                      </c:pt>
                      <c:pt idx="31">
                        <c:v>0.94680450454501563</c:v>
                      </c:pt>
                      <c:pt idx="32">
                        <c:v>0.94388457599383846</c:v>
                      </c:pt>
                      <c:pt idx="33">
                        <c:v>0.94384225616070649</c:v>
                      </c:pt>
                      <c:pt idx="34">
                        <c:v>0.94308022499733823</c:v>
                      </c:pt>
                      <c:pt idx="35">
                        <c:v>0.94243049431333614</c:v>
                      </c:pt>
                      <c:pt idx="36">
                        <c:v>0.94142301091892977</c:v>
                      </c:pt>
                      <c:pt idx="37">
                        <c:v>0.94136098867273799</c:v>
                      </c:pt>
                      <c:pt idx="38">
                        <c:v>0.9406165602242762</c:v>
                      </c:pt>
                      <c:pt idx="39">
                        <c:v>0.94056862163064292</c:v>
                      </c:pt>
                      <c:pt idx="40">
                        <c:v>0.93994967051062128</c:v>
                      </c:pt>
                      <c:pt idx="41">
                        <c:v>0.93976418763510128</c:v>
                      </c:pt>
                      <c:pt idx="42">
                        <c:v>0.93888331812396608</c:v>
                      </c:pt>
                      <c:pt idx="43">
                        <c:v>0.93810696827104045</c:v>
                      </c:pt>
                      <c:pt idx="44">
                        <c:v>0.93730055619756847</c:v>
                      </c:pt>
                      <c:pt idx="45">
                        <c:v>0.93641332778417707</c:v>
                      </c:pt>
                      <c:pt idx="46">
                        <c:v>0.93624946920641017</c:v>
                      </c:pt>
                      <c:pt idx="47">
                        <c:v>0.93556738745330292</c:v>
                      </c:pt>
                      <c:pt idx="48">
                        <c:v>0.93443261883914863</c:v>
                      </c:pt>
                      <c:pt idx="49">
                        <c:v>0.93377157011145295</c:v>
                      </c:pt>
                      <c:pt idx="50">
                        <c:v>0.93309775716900434</c:v>
                      </c:pt>
                      <c:pt idx="51">
                        <c:v>0.93293457238608002</c:v>
                      </c:pt>
                      <c:pt idx="52">
                        <c:v>0.9319543857705388</c:v>
                      </c:pt>
                      <c:pt idx="53">
                        <c:v>0.93111780584654535</c:v>
                      </c:pt>
                      <c:pt idx="54">
                        <c:v>0.9304573898157612</c:v>
                      </c:pt>
                      <c:pt idx="55">
                        <c:v>0.92864028563013268</c:v>
                      </c:pt>
                      <c:pt idx="56">
                        <c:v>0.927254392237159</c:v>
                      </c:pt>
                      <c:pt idx="57">
                        <c:v>0.92476654025781668</c:v>
                      </c:pt>
                      <c:pt idx="58">
                        <c:v>0.92394290069410112</c:v>
                      </c:pt>
                      <c:pt idx="59">
                        <c:v>0.92145604419476901</c:v>
                      </c:pt>
                      <c:pt idx="60">
                        <c:v>0.89537358372520393</c:v>
                      </c:pt>
                      <c:pt idx="61">
                        <c:v>0.89456893505877477</c:v>
                      </c:pt>
                      <c:pt idx="62">
                        <c:v>0.89396091588318827</c:v>
                      </c:pt>
                      <c:pt idx="63">
                        <c:v>0.89315625320206593</c:v>
                      </c:pt>
                      <c:pt idx="64">
                        <c:v>0.89291208223349783</c:v>
                      </c:pt>
                      <c:pt idx="65">
                        <c:v>0.89210633667824413</c:v>
                      </c:pt>
                      <c:pt idx="66">
                        <c:v>0.89149939399859324</c:v>
                      </c:pt>
                      <c:pt idx="67">
                        <c:v>0.89069365068204476</c:v>
                      </c:pt>
                      <c:pt idx="68">
                        <c:v>0.88775124037423769</c:v>
                      </c:pt>
                      <c:pt idx="69">
                        <c:v>0.88633869926267483</c:v>
                      </c:pt>
                      <c:pt idx="70">
                        <c:v>0.88528051006085806</c:v>
                      </c:pt>
                      <c:pt idx="71">
                        <c:v>0.88387061551908908</c:v>
                      </c:pt>
                      <c:pt idx="72">
                        <c:v>0.88386807418883562</c:v>
                      </c:pt>
                      <c:pt idx="73">
                        <c:v>0.88245795035587205</c:v>
                      </c:pt>
                      <c:pt idx="74">
                        <c:v>0.88140382966645447</c:v>
                      </c:pt>
                      <c:pt idx="75">
                        <c:v>0.88055459994011553</c:v>
                      </c:pt>
                      <c:pt idx="76">
                        <c:v>0.87999121468537767</c:v>
                      </c:pt>
                      <c:pt idx="77">
                        <c:v>0.87943041874854888</c:v>
                      </c:pt>
                      <c:pt idx="78">
                        <c:v>0.87914193431150556</c:v>
                      </c:pt>
                      <c:pt idx="79">
                        <c:v>0.8780879039922137</c:v>
                      </c:pt>
                      <c:pt idx="80">
                        <c:v>0.87801791261019424</c:v>
                      </c:pt>
                      <c:pt idx="81">
                        <c:v>0.87695906244504374</c:v>
                      </c:pt>
                      <c:pt idx="82">
                        <c:v>0.87667528550826457</c:v>
                      </c:pt>
                      <c:pt idx="83">
                        <c:v>0.87611469633733741</c:v>
                      </c:pt>
                      <c:pt idx="84">
                        <c:v>0.87554666170003059</c:v>
                      </c:pt>
                      <c:pt idx="85">
                        <c:v>0.87470218072484507</c:v>
                      </c:pt>
                      <c:pt idx="86">
                        <c:v>0.87364356059094295</c:v>
                      </c:pt>
                      <c:pt idx="87">
                        <c:v>0.87228539515206283</c:v>
                      </c:pt>
                      <c:pt idx="88">
                        <c:v>0.87223114479235064</c:v>
                      </c:pt>
                      <c:pt idx="89">
                        <c:v>0.87087339840496125</c:v>
                      </c:pt>
                      <c:pt idx="90">
                        <c:v>0.86980796814133554</c:v>
                      </c:pt>
                      <c:pt idx="91">
                        <c:v>0.86897074474122094</c:v>
                      </c:pt>
                      <c:pt idx="92">
                        <c:v>0.86839613977056673</c:v>
                      </c:pt>
                      <c:pt idx="93">
                        <c:v>0.86755871283819275</c:v>
                      </c:pt>
                      <c:pt idx="94">
                        <c:v>0.86649368847985619</c:v>
                      </c:pt>
                      <c:pt idx="95">
                        <c:v>0.86508181711497101</c:v>
                      </c:pt>
                      <c:pt idx="96">
                        <c:v>0.83536091227347598</c:v>
                      </c:pt>
                      <c:pt idx="97">
                        <c:v>0.8339482443691274</c:v>
                      </c:pt>
                      <c:pt idx="98">
                        <c:v>0.83289550925466849</c:v>
                      </c:pt>
                      <c:pt idx="99">
                        <c:v>0.83148285666600896</c:v>
                      </c:pt>
                      <c:pt idx="100">
                        <c:v>0.83092499654213825</c:v>
                      </c:pt>
                      <c:pt idx="101">
                        <c:v>0.82951238629490764</c:v>
                      </c:pt>
                      <c:pt idx="102">
                        <c:v>0.82845642972958711</c:v>
                      </c:pt>
                      <c:pt idx="103">
                        <c:v>0.82704386598664481</c:v>
                      </c:pt>
                      <c:pt idx="104">
                        <c:v>0.82379339685371333</c:v>
                      </c:pt>
                      <c:pt idx="105">
                        <c:v>0.82238102561757032</c:v>
                      </c:pt>
                      <c:pt idx="106">
                        <c:v>0.82132045157512445</c:v>
                      </c:pt>
                      <c:pt idx="107">
                        <c:v>0.81990816668142219</c:v>
                      </c:pt>
                      <c:pt idx="108">
                        <c:v>0.80684151453929231</c:v>
                      </c:pt>
                      <c:pt idx="109">
                        <c:v>0.80599917993278414</c:v>
                      </c:pt>
                      <c:pt idx="110">
                        <c:v>0.80542887112902695</c:v>
                      </c:pt>
                      <c:pt idx="111">
                        <c:v>0.80458654621702075</c:v>
                      </c:pt>
                      <c:pt idx="112">
                        <c:v>0.80437446515965161</c:v>
                      </c:pt>
                      <c:pt idx="113">
                        <c:v>0.80353163973207642</c:v>
                      </c:pt>
                      <c:pt idx="114">
                        <c:v>0.80352553677398275</c:v>
                      </c:pt>
                      <c:pt idx="115">
                        <c:v>0.80296184623403632</c:v>
                      </c:pt>
                      <c:pt idx="116">
                        <c:v>0.80268321686931798</c:v>
                      </c:pt>
                      <c:pt idx="117">
                        <c:v>0.80211903494135672</c:v>
                      </c:pt>
                      <c:pt idx="118">
                        <c:v>0.80211289329459501</c:v>
                      </c:pt>
                      <c:pt idx="119">
                        <c:v>0.8012705825864771</c:v>
                      </c:pt>
                      <c:pt idx="120">
                        <c:v>0.8010585302900517</c:v>
                      </c:pt>
                      <c:pt idx="121">
                        <c:v>0.8002157301145808</c:v>
                      </c:pt>
                      <c:pt idx="122">
                        <c:v>0.79964591008087005</c:v>
                      </c:pt>
                      <c:pt idx="123">
                        <c:v>0.79887240064983522</c:v>
                      </c:pt>
                      <c:pt idx="124">
                        <c:v>0.79880312341464887</c:v>
                      </c:pt>
                      <c:pt idx="125">
                        <c:v>0.79745992683060507</c:v>
                      </c:pt>
                      <c:pt idx="126">
                        <c:v>0.79640108289309919</c:v>
                      </c:pt>
                      <c:pt idx="127">
                        <c:v>0.79555674691081368</c:v>
                      </c:pt>
                      <c:pt idx="128">
                        <c:v>0.79498867090812164</c:v>
                      </c:pt>
                      <c:pt idx="129">
                        <c:v>0.79414426611175859</c:v>
                      </c:pt>
                      <c:pt idx="130">
                        <c:v>0.79308556097205163</c:v>
                      </c:pt>
                      <c:pt idx="131">
                        <c:v>0.79167313980455278</c:v>
                      </c:pt>
                      <c:pt idx="132">
                        <c:v>0.75833289196783826</c:v>
                      </c:pt>
                      <c:pt idx="133">
                        <c:v>0.75749084621857943</c:v>
                      </c:pt>
                      <c:pt idx="134">
                        <c:v>0.75692025103547234</c:v>
                      </c:pt>
                      <c:pt idx="135">
                        <c:v>0.75607820785998314</c:v>
                      </c:pt>
                      <c:pt idx="136">
                        <c:v>0.75586656863357282</c:v>
                      </c:pt>
                      <c:pt idx="137">
                        <c:v>0.75502415701189796</c:v>
                      </c:pt>
                      <c:pt idx="138">
                        <c:v>0.75445393560277152</c:v>
                      </c:pt>
                      <c:pt idx="139">
                        <c:v>0.75361152963488587</c:v>
                      </c:pt>
                      <c:pt idx="140">
                        <c:v>0.75036871302519181</c:v>
                      </c:pt>
                      <c:pt idx="141">
                        <c:v>0.74895615078719302</c:v>
                      </c:pt>
                      <c:pt idx="142">
                        <c:v>0.7478991860782721</c:v>
                      </c:pt>
                      <c:pt idx="143">
                        <c:v>0.74648665841363859</c:v>
                      </c:pt>
                      <c:pt idx="144">
                        <c:v>0.66342990696701476</c:v>
                      </c:pt>
                      <c:pt idx="145">
                        <c:v>0.66201739701271822</c:v>
                      </c:pt>
                      <c:pt idx="146">
                        <c:v>0.66095981398760584</c:v>
                      </c:pt>
                      <c:pt idx="147">
                        <c:v>0.66011418478648798</c:v>
                      </c:pt>
                      <c:pt idx="148">
                        <c:v>0.65954733336810734</c:v>
                      </c:pt>
                      <c:pt idx="149">
                        <c:v>0.65887883576940731</c:v>
                      </c:pt>
                      <c:pt idx="150">
                        <c:v>0.65870167119451573</c:v>
                      </c:pt>
                      <c:pt idx="151">
                        <c:v>0.65764415562063738</c:v>
                      </c:pt>
                      <c:pt idx="152">
                        <c:v>0.65746640489854358</c:v>
                      </c:pt>
                      <c:pt idx="153">
                        <c:v>0.65640796706111826</c:v>
                      </c:pt>
                      <c:pt idx="154">
                        <c:v>0.65623167052111286</c:v>
                      </c:pt>
                      <c:pt idx="155">
                        <c:v>0.65556328391595031</c:v>
                      </c:pt>
                      <c:pt idx="156">
                        <c:v>0.65499557358184846</c:v>
                      </c:pt>
                      <c:pt idx="157">
                        <c:v>0.65415084727788164</c:v>
                      </c:pt>
                      <c:pt idx="158">
                        <c:v>0.6530924983260713</c:v>
                      </c:pt>
                      <c:pt idx="159">
                        <c:v>0.65168009816311079</c:v>
                      </c:pt>
                      <c:pt idx="160">
                        <c:v>0.65085077172786188</c:v>
                      </c:pt>
                      <c:pt idx="161">
                        <c:v>0.64943852863294604</c:v>
                      </c:pt>
                      <c:pt idx="162">
                        <c:v>0.64837878218285627</c:v>
                      </c:pt>
                      <c:pt idx="163">
                        <c:v>0.64753563581716878</c:v>
                      </c:pt>
                      <c:pt idx="164">
                        <c:v>0.64696658953546604</c:v>
                      </c:pt>
                      <c:pt idx="165">
                        <c:v>0.64693941902482055</c:v>
                      </c:pt>
                      <c:pt idx="166">
                        <c:v>0.64612338275993308</c:v>
                      </c:pt>
                      <c:pt idx="167">
                        <c:v>0.64552682715157261</c:v>
                      </c:pt>
                      <c:pt idx="168">
                        <c:v>0.64506376072801253</c:v>
                      </c:pt>
                      <c:pt idx="169">
                        <c:v>0.64447082491350216</c:v>
                      </c:pt>
                      <c:pt idx="170">
                        <c:v>0.64365155711055599</c:v>
                      </c:pt>
                      <c:pt idx="171">
                        <c:v>0.64362353209349321</c:v>
                      </c:pt>
                      <c:pt idx="172">
                        <c:v>0.643058245303473</c:v>
                      </c:pt>
                      <c:pt idx="173">
                        <c:v>0.6424272444260497</c:v>
                      </c:pt>
                      <c:pt idx="174">
                        <c:v>0.64221093973471</c:v>
                      </c:pt>
                      <c:pt idx="175">
                        <c:v>0.64115496199220323</c:v>
                      </c:pt>
                      <c:pt idx="176">
                        <c:v>0.64101468820886309</c:v>
                      </c:pt>
                      <c:pt idx="177">
                        <c:v>0.63995786858801307</c:v>
                      </c:pt>
                      <c:pt idx="178">
                        <c:v>0.63974238127608385</c:v>
                      </c:pt>
                      <c:pt idx="179">
                        <c:v>0.63911142730373527</c:v>
                      </c:pt>
                      <c:pt idx="180">
                        <c:v>0.63854533278693226</c:v>
                      </c:pt>
                      <c:pt idx="181">
                        <c:v>0.63769886905359208</c:v>
                      </c:pt>
                      <c:pt idx="182">
                        <c:v>0.63664209497981494</c:v>
                      </c:pt>
                      <c:pt idx="183">
                        <c:v>0.63522955644471069</c:v>
                      </c:pt>
                      <c:pt idx="184">
                        <c:v>0.63470302212508112</c:v>
                      </c:pt>
                      <c:pt idx="185">
                        <c:v>0.63329057274664369</c:v>
                      </c:pt>
                      <c:pt idx="186">
                        <c:v>0.63223253422579573</c:v>
                      </c:pt>
                      <c:pt idx="187">
                        <c:v>0.63138743393328789</c:v>
                      </c:pt>
                      <c:pt idx="188">
                        <c:v>0.63082011821989326</c:v>
                      </c:pt>
                      <c:pt idx="189">
                        <c:v>0.6299749794377838</c:v>
                      </c:pt>
                      <c:pt idx="190">
                        <c:v>0.62891702058904331</c:v>
                      </c:pt>
                      <c:pt idx="191">
                        <c:v>0.62750459866209884</c:v>
                      </c:pt>
                      <c:pt idx="192">
                        <c:v>0.61852439007724325</c:v>
                      </c:pt>
                      <c:pt idx="193">
                        <c:v>0.61761089804112357</c:v>
                      </c:pt>
                      <c:pt idx="194">
                        <c:v>0.61711180556745671</c:v>
                      </c:pt>
                      <c:pt idx="195">
                        <c:v>0.61605563140165942</c:v>
                      </c:pt>
                      <c:pt idx="196">
                        <c:v>0.61514201300731386</c:v>
                      </c:pt>
                      <c:pt idx="197">
                        <c:v>0.61104388085288608</c:v>
                      </c:pt>
                      <c:pt idx="198">
                        <c:v>0.60988901758187819</c:v>
                      </c:pt>
                      <c:pt idx="199">
                        <c:v>0.60896440473383517</c:v>
                      </c:pt>
                      <c:pt idx="200">
                        <c:v>0.60741921249609376</c:v>
                      </c:pt>
                      <c:pt idx="201">
                        <c:v>0.60732619184568681</c:v>
                      </c:pt>
                      <c:pt idx="202">
                        <c:v>0.60649467456382089</c:v>
                      </c:pt>
                      <c:pt idx="203">
                        <c:v>0.60591362289746931</c:v>
                      </c:pt>
                      <c:pt idx="204">
                        <c:v>0.60485712558425564</c:v>
                      </c:pt>
                      <c:pt idx="205">
                        <c:v>0.6040103489012405</c:v>
                      </c:pt>
                      <c:pt idx="206">
                        <c:v>0.60344457127562956</c:v>
                      </c:pt>
                      <c:pt idx="207">
                        <c:v>0.6027778920343605</c:v>
                      </c:pt>
                      <c:pt idx="208">
                        <c:v>0.60259777857746721</c:v>
                      </c:pt>
                      <c:pt idx="209">
                        <c:v>0.60154131377536346</c:v>
                      </c:pt>
                      <c:pt idx="210">
                        <c:v>0.60136536482956815</c:v>
                      </c:pt>
                      <c:pt idx="211">
                        <c:v>0.60094211732590086</c:v>
                      </c:pt>
                      <c:pt idx="212">
                        <c:v>0.60030833558831187</c:v>
                      </c:pt>
                      <c:pt idx="213">
                        <c:v>0.60012875749057948</c:v>
                      </c:pt>
                      <c:pt idx="214">
                        <c:v>0.59946213750954735</c:v>
                      </c:pt>
                      <c:pt idx="215">
                        <c:v>0.59889583017543935</c:v>
                      </c:pt>
                      <c:pt idx="216">
                        <c:v>0.59847169875293771</c:v>
                      </c:pt>
                      <c:pt idx="217">
                        <c:v>0.59843292976993789</c:v>
                      </c:pt>
                      <c:pt idx="218">
                        <c:v>0.59804960743495816</c:v>
                      </c:pt>
                      <c:pt idx="219">
                        <c:v>0.59702033614531458</c:v>
                      </c:pt>
                      <c:pt idx="220">
                        <c:v>0.5969926293337835</c:v>
                      </c:pt>
                      <c:pt idx="221">
                        <c:v>0.59596465082079031</c:v>
                      </c:pt>
                      <c:pt idx="222">
                        <c:v>0.59558012040698016</c:v>
                      </c:pt>
                      <c:pt idx="223">
                        <c:v>0.59475644233669722</c:v>
                      </c:pt>
                      <c:pt idx="224">
                        <c:v>0.59455205994661564</c:v>
                      </c:pt>
                      <c:pt idx="225">
                        <c:v>0.59392170403080913</c:v>
                      </c:pt>
                      <c:pt idx="226">
                        <c:v>0.59334403170877492</c:v>
                      </c:pt>
                      <c:pt idx="227">
                        <c:v>0.59250912210015028</c:v>
                      </c:pt>
                      <c:pt idx="228">
                        <c:v>0.59228623463114349</c:v>
                      </c:pt>
                      <c:pt idx="229">
                        <c:v>0.59145290136026718</c:v>
                      </c:pt>
                      <c:pt idx="230">
                        <c:v>0.5914409465075614</c:v>
                      </c:pt>
                      <c:pt idx="231">
                        <c:v>0.59087385778624413</c:v>
                      </c:pt>
                      <c:pt idx="232">
                        <c:v>0.59004032942225249</c:v>
                      </c:pt>
                      <c:pt idx="233">
                        <c:v>0.59002853012645406</c:v>
                      </c:pt>
                      <c:pt idx="234">
                        <c:v>0.58897081583190769</c:v>
                      </c:pt>
                      <c:pt idx="235">
                        <c:v>0.58755843253918993</c:v>
                      </c:pt>
                      <c:pt idx="236">
                        <c:v>0.58620056355626105</c:v>
                      </c:pt>
                      <c:pt idx="237">
                        <c:v>0.58478804256130179</c:v>
                      </c:pt>
                      <c:pt idx="238">
                        <c:v>0.58373106388420859</c:v>
                      </c:pt>
                      <c:pt idx="239">
                        <c:v>0.58231856470264154</c:v>
                      </c:pt>
                      <c:pt idx="240">
                        <c:v>0.55882035963491861</c:v>
                      </c:pt>
                      <c:pt idx="241">
                        <c:v>0.55740777512573914</c:v>
                      </c:pt>
                      <c:pt idx="242">
                        <c:v>0.5563516730607746</c:v>
                      </c:pt>
                      <c:pt idx="243">
                        <c:v>0.55493909391841911</c:v>
                      </c:pt>
                      <c:pt idx="244">
                        <c:v>0.5542731793893293</c:v>
                      </c:pt>
                      <c:pt idx="245">
                        <c:v>0.55286061330826552</c:v>
                      </c:pt>
                      <c:pt idx="246">
                        <c:v>0.55180423469297302</c:v>
                      </c:pt>
                      <c:pt idx="247">
                        <c:v>0.55039168067427768</c:v>
                      </c:pt>
                      <c:pt idx="248">
                        <c:v>0.54730469582279306</c:v>
                      </c:pt>
                      <c:pt idx="249">
                        <c:v>0.54635598394821971</c:v>
                      </c:pt>
                      <c:pt idx="250">
                        <c:v>0.54625510563533741</c:v>
                      </c:pt>
                      <c:pt idx="251">
                        <c:v>0.54589212525367237</c:v>
                      </c:pt>
                      <c:pt idx="252">
                        <c:v>0.54494341854874362</c:v>
                      </c:pt>
                      <c:pt idx="253">
                        <c:v>0.54484261247282439</c:v>
                      </c:pt>
                      <c:pt idx="254">
                        <c:v>0.54483581735810938</c:v>
                      </c:pt>
                      <c:pt idx="255">
                        <c:v>0.5439888514220127</c:v>
                      </c:pt>
                      <c:pt idx="256">
                        <c:v>0.54388706817701626</c:v>
                      </c:pt>
                      <c:pt idx="257">
                        <c:v>0.54378590354340983</c:v>
                      </c:pt>
                      <c:pt idx="258">
                        <c:v>0.54342325735502106</c:v>
                      </c:pt>
                      <c:pt idx="259">
                        <c:v>0.54304015079424006</c:v>
                      </c:pt>
                      <c:pt idx="260">
                        <c:v>0.54257627962864907</c:v>
                      </c:pt>
                      <c:pt idx="261">
                        <c:v>0.54247451471826735</c:v>
                      </c:pt>
                      <c:pt idx="262">
                        <c:v>0.54237343396537829</c:v>
                      </c:pt>
                      <c:pt idx="263">
                        <c:v>0.54162758390750398</c:v>
                      </c:pt>
                      <c:pt idx="264">
                        <c:v>0.54151999640045545</c:v>
                      </c:pt>
                      <c:pt idx="265">
                        <c:v>0.54057126176213388</c:v>
                      </c:pt>
                      <c:pt idx="266">
                        <c:v>0.54010743465087141</c:v>
                      </c:pt>
                      <c:pt idx="267">
                        <c:v>0.53915870629100426</c:v>
                      </c:pt>
                      <c:pt idx="268">
                        <c:v>0.53833817156387254</c:v>
                      </c:pt>
                      <c:pt idx="269">
                        <c:v>0.53692567836823424</c:v>
                      </c:pt>
                      <c:pt idx="270">
                        <c:v>0.53586908008685619</c:v>
                      </c:pt>
                      <c:pt idx="271">
                        <c:v>0.53502250171160837</c:v>
                      </c:pt>
                      <c:pt idx="272">
                        <c:v>0.53445661029862734</c:v>
                      </c:pt>
                      <c:pt idx="273">
                        <c:v>0.5336100047532979</c:v>
                      </c:pt>
                      <c:pt idx="274">
                        <c:v>0.53255346447975282</c:v>
                      </c:pt>
                      <c:pt idx="275">
                        <c:v>0.5311409903940385</c:v>
                      </c:pt>
                      <c:pt idx="276">
                        <c:v>0.49879885258585061</c:v>
                      </c:pt>
                      <c:pt idx="277">
                        <c:v>0.49785024932425725</c:v>
                      </c:pt>
                      <c:pt idx="278">
                        <c:v>0.49738626933564234</c:v>
                      </c:pt>
                      <c:pt idx="279">
                        <c:v>0.49643766689201257</c:v>
                      </c:pt>
                      <c:pt idx="280">
                        <c:v>0.4963302020251989</c:v>
                      </c:pt>
                      <c:pt idx="281">
                        <c:v>0.49538160728789976</c:v>
                      </c:pt>
                      <c:pt idx="282">
                        <c:v>0.4949176208834849</c:v>
                      </c:pt>
                      <c:pt idx="283">
                        <c:v>0.49396902832485434</c:v>
                      </c:pt>
                      <c:pt idx="284">
                        <c:v>0.48983431049311299</c:v>
                      </c:pt>
                      <c:pt idx="285">
                        <c:v>0.48842176332217246</c:v>
                      </c:pt>
                      <c:pt idx="286">
                        <c:v>0.4873658783085511</c:v>
                      </c:pt>
                      <c:pt idx="287">
                        <c:v>0.48595334615791008</c:v>
                      </c:pt>
                      <c:pt idx="288">
                        <c:v>0.47027588813441557</c:v>
                      </c:pt>
                      <c:pt idx="289">
                        <c:v>0.46886330414531879</c:v>
                      </c:pt>
                      <c:pt idx="290">
                        <c:v>0.46780735977462634</c:v>
                      </c:pt>
                      <c:pt idx="291">
                        <c:v>0.46696001764454736</c:v>
                      </c:pt>
                      <c:pt idx="292">
                        <c:v>0.46639477825859588</c:v>
                      </c:pt>
                      <c:pt idx="293">
                        <c:v>0.46569433726765175</c:v>
                      </c:pt>
                      <c:pt idx="294">
                        <c:v>0.46554743322832109</c:v>
                      </c:pt>
                      <c:pt idx="295">
                        <c:v>0.46449149585669292</c:v>
                      </c:pt>
                      <c:pt idx="296">
                        <c:v>0.4642817650086844</c:v>
                      </c:pt>
                      <c:pt idx="297">
                        <c:v>0.46322605569024783</c:v>
                      </c:pt>
                      <c:pt idx="298">
                        <c:v>0.46307891342971669</c:v>
                      </c:pt>
                      <c:pt idx="299">
                        <c:v>0.46237849690609339</c:v>
                      </c:pt>
                      <c:pt idx="300">
                        <c:v>0.46181349264761873</c:v>
                      </c:pt>
                      <c:pt idx="301">
                        <c:v>0.46096592306241718</c:v>
                      </c:pt>
                      <c:pt idx="302">
                        <c:v>0.45991023808853571</c:v>
                      </c:pt>
                      <c:pt idx="303">
                        <c:v>0.4584976730020196</c:v>
                      </c:pt>
                      <c:pt idx="304">
                        <c:v>0.45738382285382156</c:v>
                      </c:pt>
                      <c:pt idx="305">
                        <c:v>0.45597131548931147</c:v>
                      </c:pt>
                      <c:pt idx="306">
                        <c:v>0.45491619958850599</c:v>
                      </c:pt>
                      <c:pt idx="307">
                        <c:v>0.4540681416768329</c:v>
                      </c:pt>
                      <c:pt idx="308">
                        <c:v>0.45350371399728212</c:v>
                      </c:pt>
                      <c:pt idx="309">
                        <c:v>0.45265563080862337</c:v>
                      </c:pt>
                      <c:pt idx="310">
                        <c:v>0.45160057132006692</c:v>
                      </c:pt>
                      <c:pt idx="311">
                        <c:v>0.45018808183358383</c:v>
                      </c:pt>
                      <c:pt idx="312">
                        <c:v>0.42176980587629403</c:v>
                      </c:pt>
                      <c:pt idx="313">
                        <c:v>0.42035722396826164</c:v>
                      </c:pt>
                      <c:pt idx="314">
                        <c:v>0.4193011971032467</c:v>
                      </c:pt>
                      <c:pt idx="315">
                        <c:v>0.41867803145538285</c:v>
                      </c:pt>
                      <c:pt idx="316">
                        <c:v>0.41788860920879645</c:v>
                      </c:pt>
                      <c:pt idx="317">
                        <c:v>0.41718825053930153</c:v>
                      </c:pt>
                      <c:pt idx="318">
                        <c:v>0.41577565972535357</c:v>
                      </c:pt>
                      <c:pt idx="319">
                        <c:v>0.4153623747791626</c:v>
                      </c:pt>
                      <c:pt idx="320">
                        <c:v>0.41472012242636691</c:v>
                      </c:pt>
                      <c:pt idx="321">
                        <c:v>0.41444841359138446</c:v>
                      </c:pt>
                      <c:pt idx="322">
                        <c:v>0.41366558364873385</c:v>
                      </c:pt>
                      <c:pt idx="323">
                        <c:v>0.41330753286086525</c:v>
                      </c:pt>
                      <c:pt idx="324">
                        <c:v>0.4126088384423392</c:v>
                      </c:pt>
                      <c:pt idx="325">
                        <c:v>0.41119629126033747</c:v>
                      </c:pt>
                      <c:pt idx="326">
                        <c:v>0.41052999389230183</c:v>
                      </c:pt>
                      <c:pt idx="327">
                        <c:v>0.4103498331225599</c:v>
                      </c:pt>
                      <c:pt idx="328">
                        <c:v>0.40929304479775319</c:v>
                      </c:pt>
                      <c:pt idx="329">
                        <c:v>0.40911742560627085</c:v>
                      </c:pt>
                      <c:pt idx="330">
                        <c:v>0.40887925193167379</c:v>
                      </c:pt>
                      <c:pt idx="331">
                        <c:v>0.40806114209302008</c:v>
                      </c:pt>
                      <c:pt idx="332">
                        <c:v>0.40788049990696396</c:v>
                      </c:pt>
                      <c:pt idx="333">
                        <c:v>0.40746669216082559</c:v>
                      </c:pt>
                      <c:pt idx="334">
                        <c:v>0.40672645740700836</c:v>
                      </c:pt>
                      <c:pt idx="335">
                        <c:v>0.40664856291771223</c:v>
                      </c:pt>
                      <c:pt idx="336">
                        <c:v>0.40641222324263043</c:v>
                      </c:pt>
                      <c:pt idx="337">
                        <c:v>0.40580158844855074</c:v>
                      </c:pt>
                      <c:pt idx="338">
                        <c:v>0.40499967853501206</c:v>
                      </c:pt>
                      <c:pt idx="339">
                        <c:v>0.40474528011460326</c:v>
                      </c:pt>
                      <c:pt idx="340">
                        <c:v>0.40333270182615655</c:v>
                      </c:pt>
                      <c:pt idx="341">
                        <c:v>0.40251441987444536</c:v>
                      </c:pt>
                      <c:pt idx="342">
                        <c:v>0.40110182636038044</c:v>
                      </c:pt>
                      <c:pt idx="343">
                        <c:v>0.40004652657724954</c:v>
                      </c:pt>
                      <c:pt idx="344">
                        <c:v>0.39863393517449197</c:v>
                      </c:pt>
                      <c:pt idx="345">
                        <c:v>0.39778594121743155</c:v>
                      </c:pt>
                      <c:pt idx="346">
                        <c:v>0.39673065011770997</c:v>
                      </c:pt>
                      <c:pt idx="347">
                        <c:v>0.395318057438315</c:v>
                      </c:pt>
                      <c:pt idx="348">
                        <c:v>0.37017704956469377</c:v>
                      </c:pt>
                      <c:pt idx="349">
                        <c:v>0.36926259006704287</c:v>
                      </c:pt>
                      <c:pt idx="350">
                        <c:v>0.36876465295545208</c:v>
                      </c:pt>
                      <c:pt idx="351">
                        <c:v>0.36785017563665057</c:v>
                      </c:pt>
                      <c:pt idx="352">
                        <c:v>0.36770647323867373</c:v>
                      </c:pt>
                      <c:pt idx="353">
                        <c:v>0.36679212526638749</c:v>
                      </c:pt>
                      <c:pt idx="354">
                        <c:v>0.36629404166683011</c:v>
                      </c:pt>
                      <c:pt idx="355">
                        <c:v>0.36537967733090781</c:v>
                      </c:pt>
                      <c:pt idx="356">
                        <c:v>0.36153732680015022</c:v>
                      </c:pt>
                      <c:pt idx="357">
                        <c:v>0.36012479198649899</c:v>
                      </c:pt>
                      <c:pt idx="358">
                        <c:v>0.35906795813043474</c:v>
                      </c:pt>
                      <c:pt idx="359">
                        <c:v>0.35897683796278484</c:v>
                      </c:pt>
                      <c:pt idx="360">
                        <c:v>0.35765540275561791</c:v>
                      </c:pt>
                      <c:pt idx="361">
                        <c:v>0.35756440055490019</c:v>
                      </c:pt>
                      <c:pt idx="362">
                        <c:v>0.35650645884673821</c:v>
                      </c:pt>
                      <c:pt idx="363">
                        <c:v>0.35566128222631271</c:v>
                      </c:pt>
                      <c:pt idx="364">
                        <c:v>0.35509398917095214</c:v>
                      </c:pt>
                      <c:pt idx="365">
                        <c:v>0.35442618950542037</c:v>
                      </c:pt>
                      <c:pt idx="366">
                        <c:v>0.3542488504707495</c:v>
                      </c:pt>
                      <c:pt idx="367">
                        <c:v>0.35319083056825085</c:v>
                      </c:pt>
                      <c:pt idx="368">
                        <c:v>0.35301367799956579</c:v>
                      </c:pt>
                      <c:pt idx="369">
                        <c:v>0.3519565109630472</c:v>
                      </c:pt>
                      <c:pt idx="370">
                        <c:v>0.35177836570434728</c:v>
                      </c:pt>
                      <c:pt idx="371">
                        <c:v>0.3511104709457285</c:v>
                      </c:pt>
                      <c:pt idx="372">
                        <c:v>0.3505439750103036</c:v>
                      </c:pt>
                      <c:pt idx="373">
                        <c:v>0.34969796308402074</c:v>
                      </c:pt>
                      <c:pt idx="374">
                        <c:v>0.34864073869380657</c:v>
                      </c:pt>
                      <c:pt idx="375">
                        <c:v>0.34722820561391049</c:v>
                      </c:pt>
                      <c:pt idx="376">
                        <c:v>0.34640791323964654</c:v>
                      </c:pt>
                      <c:pt idx="377">
                        <c:v>0.3449953206097508</c:v>
                      </c:pt>
                      <c:pt idx="378">
                        <c:v>0.34393971749931801</c:v>
                      </c:pt>
                      <c:pt idx="379">
                        <c:v>0.34309202660622112</c:v>
                      </c:pt>
                      <c:pt idx="380">
                        <c:v>0.34252711539480096</c:v>
                      </c:pt>
                      <c:pt idx="381">
                        <c:v>0.3416794345818</c:v>
                      </c:pt>
                      <c:pt idx="382">
                        <c:v>0.34062381319309615</c:v>
                      </c:pt>
                      <c:pt idx="383">
                        <c:v>0.33921121108673996</c:v>
                      </c:pt>
                      <c:pt idx="384">
                        <c:v>0.31047831032133155</c:v>
                      </c:pt>
                      <c:pt idx="385">
                        <c:v>0.31037335531293736</c:v>
                      </c:pt>
                      <c:pt idx="386">
                        <c:v>0.30935526734742957</c:v>
                      </c:pt>
                      <c:pt idx="387">
                        <c:v>0.30906599901890969</c:v>
                      </c:pt>
                      <c:pt idx="388">
                        <c:v>0.30896074033908388</c:v>
                      </c:pt>
                      <c:pt idx="389">
                        <c:v>0.30800649833553773</c:v>
                      </c:pt>
                      <c:pt idx="390">
                        <c:v>0.30794264967709661</c:v>
                      </c:pt>
                      <c:pt idx="391">
                        <c:v>0.30790623826388552</c:v>
                      </c:pt>
                      <c:pt idx="392">
                        <c:v>0.30705743247973</c:v>
                      </c:pt>
                      <c:pt idx="393">
                        <c:v>0.30688844064844478</c:v>
                      </c:pt>
                      <c:pt idx="394">
                        <c:v>0.30659413873406888</c:v>
                      </c:pt>
                      <c:pt idx="395">
                        <c:v>0.30649361896590754</c:v>
                      </c:pt>
                      <c:pt idx="396">
                        <c:v>0.30603934242026065</c:v>
                      </c:pt>
                      <c:pt idx="397">
                        <c:v>0.3059243120023275</c:v>
                      </c:pt>
                      <c:pt idx="398">
                        <c:v>0.30564481712011193</c:v>
                      </c:pt>
                      <c:pt idx="399">
                        <c:v>0.30547582115033173</c:v>
                      </c:pt>
                      <c:pt idx="400">
                        <c:v>0.30462672406165175</c:v>
                      </c:pt>
                      <c:pt idx="401">
                        <c:v>0.30459031163536976</c:v>
                      </c:pt>
                      <c:pt idx="402">
                        <c:v>0.3045118873671484</c:v>
                      </c:pt>
                      <c:pt idx="403">
                        <c:v>0.30357251793469137</c:v>
                      </c:pt>
                      <c:pt idx="404">
                        <c:v>0.3034534806167245</c:v>
                      </c:pt>
                      <c:pt idx="405">
                        <c:v>0.30317769139687539</c:v>
                      </c:pt>
                      <c:pt idx="406">
                        <c:v>0.30215989723480746</c:v>
                      </c:pt>
                      <c:pt idx="407">
                        <c:v>0.30204101666714034</c:v>
                      </c:pt>
                      <c:pt idx="408">
                        <c:v>0.30075840396312309</c:v>
                      </c:pt>
                      <c:pt idx="409">
                        <c:v>0.29934582047031727</c:v>
                      </c:pt>
                      <c:pt idx="410">
                        <c:v>0.29895685238394293</c:v>
                      </c:pt>
                      <c:pt idx="411">
                        <c:v>0.29829429751104791</c:v>
                      </c:pt>
                      <c:pt idx="412">
                        <c:v>0.29800694437362868</c:v>
                      </c:pt>
                      <c:pt idx="413">
                        <c:v>0.29790192949224376</c:v>
                      </c:pt>
                      <c:pt idx="414">
                        <c:v>0.29754444878669778</c:v>
                      </c:pt>
                      <c:pt idx="415">
                        <c:v>0.29744259822846669</c:v>
                      </c:pt>
                      <c:pt idx="416">
                        <c:v>0.29688173520435257</c:v>
                      </c:pt>
                      <c:pt idx="417">
                        <c:v>0.29659451845610635</c:v>
                      </c:pt>
                      <c:pt idx="418">
                        <c:v>0.29648936324582892</c:v>
                      </c:pt>
                      <c:pt idx="419">
                        <c:v>0.2964857716715476</c:v>
                      </c:pt>
                      <c:pt idx="420">
                        <c:v>0.2960300124726295</c:v>
                      </c:pt>
                      <c:pt idx="421">
                        <c:v>0.29564136443281042</c:v>
                      </c:pt>
                      <c:pt idx="422">
                        <c:v>0.29553609231823824</c:v>
                      </c:pt>
                      <c:pt idx="423">
                        <c:v>0.295433126358638</c:v>
                      </c:pt>
                      <c:pt idx="424">
                        <c:v>0.29507332580758316</c:v>
                      </c:pt>
                      <c:pt idx="425">
                        <c:v>0.29497854935707724</c:v>
                      </c:pt>
                      <c:pt idx="426">
                        <c:v>0.29469140763701712</c:v>
                      </c:pt>
                      <c:pt idx="427">
                        <c:v>0.29422896814631105</c:v>
                      </c:pt>
                      <c:pt idx="428">
                        <c:v>0.29412362614932908</c:v>
                      </c:pt>
                      <c:pt idx="429">
                        <c:v>0.29402053858161575</c:v>
                      </c:pt>
                      <c:pt idx="430">
                        <c:v>0.29356598469276479</c:v>
                      </c:pt>
                      <c:pt idx="431">
                        <c:v>0.29327898841455891</c:v>
                      </c:pt>
                      <c:pt idx="432">
                        <c:v>0.29317018981539955</c:v>
                      </c:pt>
                      <c:pt idx="433">
                        <c:v>0.29222046653968869</c:v>
                      </c:pt>
                      <c:pt idx="434">
                        <c:v>0.29175775007570631</c:v>
                      </c:pt>
                      <c:pt idx="435">
                        <c:v>0.29080800590591105</c:v>
                      </c:pt>
                      <c:pt idx="436">
                        <c:v>0.28998466911570286</c:v>
                      </c:pt>
                      <c:pt idx="437">
                        <c:v>0.28857209871150558</c:v>
                      </c:pt>
                      <c:pt idx="438">
                        <c:v>0.28751597492155312</c:v>
                      </c:pt>
                      <c:pt idx="439">
                        <c:v>0.28666882637667945</c:v>
                      </c:pt>
                      <c:pt idx="440">
                        <c:v>0.28610338286307069</c:v>
                      </c:pt>
                      <c:pt idx="441">
                        <c:v>0.28525625811273098</c:v>
                      </c:pt>
                      <c:pt idx="442">
                        <c:v>0.28420008798869778</c:v>
                      </c:pt>
                      <c:pt idx="443">
                        <c:v>0.28278749719129115</c:v>
                      </c:pt>
                      <c:pt idx="444">
                        <c:v>0.26186607451302429</c:v>
                      </c:pt>
                      <c:pt idx="445">
                        <c:v>0.26084772424760511</c:v>
                      </c:pt>
                      <c:pt idx="446">
                        <c:v>0.26045346669816805</c:v>
                      </c:pt>
                      <c:pt idx="447">
                        <c:v>0.25943510710303819</c:v>
                      </c:pt>
                      <c:pt idx="448">
                        <c:v>0.25939850198119901</c:v>
                      </c:pt>
                      <c:pt idx="449">
                        <c:v>0.25838053703940322</c:v>
                      </c:pt>
                      <c:pt idx="450">
                        <c:v>0.25798587798451189</c:v>
                      </c:pt>
                      <c:pt idx="451">
                        <c:v>0.25696790694180843</c:v>
                      </c:pt>
                      <c:pt idx="452">
                        <c:v>0.25225083295481532</c:v>
                      </c:pt>
                      <c:pt idx="453">
                        <c:v>0.25083821165944725</c:v>
                      </c:pt>
                      <c:pt idx="454">
                        <c:v>0.25046034283678081</c:v>
                      </c:pt>
                      <c:pt idx="455">
                        <c:v>0.24978725420088832</c:v>
                      </c:pt>
                      <c:pt idx="456">
                        <c:v>0.24950941631463261</c:v>
                      </c:pt>
                      <c:pt idx="457">
                        <c:v>0.24904811020959039</c:v>
                      </c:pt>
                      <c:pt idx="458">
                        <c:v>0.24837465053843713</c:v>
                      </c:pt>
                      <c:pt idx="459">
                        <c:v>0.24809714885160788</c:v>
                      </c:pt>
                      <c:pt idx="460">
                        <c:v>0.24798733240345991</c:v>
                      </c:pt>
                      <c:pt idx="461">
                        <c:v>0.24703670874793621</c:v>
                      </c:pt>
                      <c:pt idx="462">
                        <c:v>0.24657503384660764</c:v>
                      </c:pt>
                      <c:pt idx="463">
                        <c:v>0.24562437780973118</c:v>
                      </c:pt>
                      <c:pt idx="464">
                        <c:v>0.2414801888089631</c:v>
                      </c:pt>
                      <c:pt idx="465">
                        <c:v>0.24006768227788564</c:v>
                      </c:pt>
                      <c:pt idx="466">
                        <c:v>0.23901033557412613</c:v>
                      </c:pt>
                      <c:pt idx="467">
                        <c:v>0.23759778896704895</c:v>
                      </c:pt>
                      <c:pt idx="468">
                        <c:v>0.2219356423999238</c:v>
                      </c:pt>
                      <c:pt idx="469">
                        <c:v>0.22052340595249828</c:v>
                      </c:pt>
                      <c:pt idx="470">
                        <c:v>0.21946245135903558</c:v>
                      </c:pt>
                      <c:pt idx="471">
                        <c:v>0.21862051449782846</c:v>
                      </c:pt>
                      <c:pt idx="472">
                        <c:v>0.21805014081286478</c:v>
                      </c:pt>
                      <c:pt idx="473">
                        <c:v>0.21734375530870745</c:v>
                      </c:pt>
                      <c:pt idx="474">
                        <c:v>0.21720829306784037</c:v>
                      </c:pt>
                      <c:pt idx="475">
                        <c:v>0.21614715803608997</c:v>
                      </c:pt>
                      <c:pt idx="476">
                        <c:v>0.21593134533731889</c:v>
                      </c:pt>
                      <c:pt idx="477">
                        <c:v>0.21487247004191443</c:v>
                      </c:pt>
                      <c:pt idx="478">
                        <c:v>0.21473486010360648</c:v>
                      </c:pt>
                      <c:pt idx="479">
                        <c:v>0.21402824944859317</c:v>
                      </c:pt>
                      <c:pt idx="480">
                        <c:v>0.21346000158356412</c:v>
                      </c:pt>
                      <c:pt idx="481">
                        <c:v>0.21261584872732664</c:v>
                      </c:pt>
                      <c:pt idx="482">
                        <c:v>0.21155683656013116</c:v>
                      </c:pt>
                      <c:pt idx="483">
                        <c:v>0.21014437527537194</c:v>
                      </c:pt>
                      <c:pt idx="484">
                        <c:v>0.20902568395016238</c:v>
                      </c:pt>
                      <c:pt idx="485">
                        <c:v>0.20761307011691163</c:v>
                      </c:pt>
                      <c:pt idx="486">
                        <c:v>0.20655843176519953</c:v>
                      </c:pt>
                      <c:pt idx="487">
                        <c:v>0.20570976033568084</c:v>
                      </c:pt>
                      <c:pt idx="488">
                        <c:v>0.20514579417101148</c:v>
                      </c:pt>
                      <c:pt idx="489">
                        <c:v>0.2042971479416815</c:v>
                      </c:pt>
                      <c:pt idx="490">
                        <c:v>0.20324246448424385</c:v>
                      </c:pt>
                      <c:pt idx="491">
                        <c:v>0.20182982713934192</c:v>
                      </c:pt>
                      <c:pt idx="492">
                        <c:v>0.17344841161997379</c:v>
                      </c:pt>
                      <c:pt idx="493">
                        <c:v>0.17203655141651636</c:v>
                      </c:pt>
                      <c:pt idx="494">
                        <c:v>0.17097171703371353</c:v>
                      </c:pt>
                      <c:pt idx="495">
                        <c:v>0.16955973071736424</c:v>
                      </c:pt>
                      <c:pt idx="496">
                        <c:v>0.16884817329537991</c:v>
                      </c:pt>
                      <c:pt idx="497">
                        <c:v>0.16743601069820571</c:v>
                      </c:pt>
                      <c:pt idx="498">
                        <c:v>0.16637398964050398</c:v>
                      </c:pt>
                      <c:pt idx="499">
                        <c:v>0.16496172204431736</c:v>
                      </c:pt>
                      <c:pt idx="500">
                        <c:v>0.16051940037552551</c:v>
                      </c:pt>
                      <c:pt idx="501">
                        <c:v>0.15910684868394842</c:v>
                      </c:pt>
                      <c:pt idx="502">
                        <c:v>0.15805065661918824</c:v>
                      </c:pt>
                      <c:pt idx="503">
                        <c:v>0.15663805117176324</c:v>
                      </c:pt>
                      <c:pt idx="504">
                        <c:v>6.2059233907637151E-2</c:v>
                      </c:pt>
                      <c:pt idx="505">
                        <c:v>6.1031371022090136E-2</c:v>
                      </c:pt>
                      <c:pt idx="506">
                        <c:v>6.0648462319346508E-2</c:v>
                      </c:pt>
                      <c:pt idx="507">
                        <c:v>5.962031311886188E-2</c:v>
                      </c:pt>
                      <c:pt idx="508">
                        <c:v>5.9575098234841556E-2</c:v>
                      </c:pt>
                      <c:pt idx="509">
                        <c:v>5.8747457702984951E-2</c:v>
                      </c:pt>
                      <c:pt idx="510">
                        <c:v>5.8548877360604663E-2</c:v>
                      </c:pt>
                      <c:pt idx="511">
                        <c:v>5.8163834110980139E-2</c:v>
                      </c:pt>
                      <c:pt idx="512">
                        <c:v>5.7718935338755523E-2</c:v>
                      </c:pt>
                      <c:pt idx="513">
                        <c:v>5.7336909163817201E-2</c:v>
                      </c:pt>
                      <c:pt idx="514">
                        <c:v>5.7137349902754923E-2</c:v>
                      </c:pt>
                      <c:pt idx="515">
                        <c:v>5.6308070656366442E-2</c:v>
                      </c:pt>
                      <c:pt idx="516">
                        <c:v>5.6262175899828494E-2</c:v>
                      </c:pt>
                      <c:pt idx="517">
                        <c:v>5.5235352279066931E-2</c:v>
                      </c:pt>
                      <c:pt idx="518">
                        <c:v>5.4851084664945073E-2</c:v>
                      </c:pt>
                      <c:pt idx="519">
                        <c:v>5.3823968402543609E-2</c:v>
                      </c:pt>
                      <c:pt idx="520">
                        <c:v>5.2388151527304895E-2</c:v>
                      </c:pt>
                      <c:pt idx="521">
                        <c:v>5.0975491195153246E-2</c:v>
                      </c:pt>
                      <c:pt idx="522">
                        <c:v>4.9924804120604051E-2</c:v>
                      </c:pt>
                      <c:pt idx="523">
                        <c:v>4.9072160325180449E-2</c:v>
                      </c:pt>
                      <c:pt idx="524">
                        <c:v>4.8512102249751554E-2</c:v>
                      </c:pt>
                      <c:pt idx="525">
                        <c:v>4.7659505448546968E-2</c:v>
                      </c:pt>
                      <c:pt idx="526">
                        <c:v>4.6608784296224379E-2</c:v>
                      </c:pt>
                      <c:pt idx="527">
                        <c:v>4.519608268067233E-2</c:v>
                      </c:pt>
                      <c:pt idx="528">
                        <c:v>1.3873987931335284E-2</c:v>
                      </c:pt>
                      <c:pt idx="529">
                        <c:v>1.2818251229018774E-2</c:v>
                      </c:pt>
                      <c:pt idx="530">
                        <c:v>1.2508123316182998E-2</c:v>
                      </c:pt>
                      <c:pt idx="531">
                        <c:v>1.1451563459009075E-2</c:v>
                      </c:pt>
                      <c:pt idx="532">
                        <c:v>1.1353878870158943E-2</c:v>
                      </c:pt>
                      <c:pt idx="533">
                        <c:v>1.0297720369436974E-2</c:v>
                      </c:pt>
                      <c:pt idx="534">
                        <c:v>9.9913103892778059E-3</c:v>
                      </c:pt>
                      <c:pt idx="535">
                        <c:v>8.9344428386185261E-3</c:v>
                      </c:pt>
                      <c:pt idx="536">
                        <c:v>3.9146214805412943E-3</c:v>
                      </c:pt>
                      <c:pt idx="537">
                        <c:v>2.5248673006677837E-3</c:v>
                      </c:pt>
                      <c:pt idx="538">
                        <c:v>1.4127221659714622E-3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3364-4E62-9704-CF84DEE6225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0.99977510467104502</c:v>
                      </c:pt>
                      <c:pt idx="2">
                        <c:v>0.99891157969847422</c:v>
                      </c:pt>
                      <c:pt idx="3">
                        <c:v>0.99875967994537429</c:v>
                      </c:pt>
                      <c:pt idx="4">
                        <c:v>0.99852151419305724</c:v>
                      </c:pt>
                      <c:pt idx="5">
                        <c:v>0.99845081266555358</c:v>
                      </c:pt>
                      <c:pt idx="6">
                        <c:v>0.99787761154344623</c:v>
                      </c:pt>
                      <c:pt idx="7">
                        <c:v>0.99758671038770896</c:v>
                      </c:pt>
                      <c:pt idx="8">
                        <c:v>0.9974818660118463</c:v>
                      </c:pt>
                      <c:pt idx="9">
                        <c:v>0.99713013032478737</c:v>
                      </c:pt>
                      <c:pt idx="10">
                        <c:v>0.9970765006140917</c:v>
                      </c:pt>
                      <c:pt idx="11">
                        <c:v>0.99656219222128162</c:v>
                      </c:pt>
                      <c:pt idx="12">
                        <c:v>0.99649955228346121</c:v>
                      </c:pt>
                      <c:pt idx="13">
                        <c:v>0.99616207602333817</c:v>
                      </c:pt>
                      <c:pt idx="14">
                        <c:v>0.99567716479027368</c:v>
                      </c:pt>
                      <c:pt idx="15">
                        <c:v>0.99559271835541241</c:v>
                      </c:pt>
                      <c:pt idx="16">
                        <c:v>0.99553365721901566</c:v>
                      </c:pt>
                      <c:pt idx="17">
                        <c:v>0.99508374713457837</c:v>
                      </c:pt>
                      <c:pt idx="18">
                        <c:v>0.99502328671702545</c:v>
                      </c:pt>
                      <c:pt idx="19">
                        <c:v>0.99455302041234117</c:v>
                      </c:pt>
                      <c:pt idx="20">
                        <c:v>0.99421282793940335</c:v>
                      </c:pt>
                      <c:pt idx="21">
                        <c:v>0.99418279589675185</c:v>
                      </c:pt>
                      <c:pt idx="22">
                        <c:v>0.99413554591535402</c:v>
                      </c:pt>
                      <c:pt idx="23">
                        <c:v>0.99321675113416141</c:v>
                      </c:pt>
                      <c:pt idx="24">
                        <c:v>0.94886910712817862</c:v>
                      </c:pt>
                      <c:pt idx="25">
                        <c:v>0.9488136169143736</c:v>
                      </c:pt>
                      <c:pt idx="26">
                        <c:v>0.94830995027882514</c:v>
                      </c:pt>
                      <c:pt idx="27">
                        <c:v>0.9480351149650138</c:v>
                      </c:pt>
                      <c:pt idx="28">
                        <c:v>0.94797770242632995</c:v>
                      </c:pt>
                      <c:pt idx="29">
                        <c:v>0.94745856398113915</c:v>
                      </c:pt>
                      <c:pt idx="30">
                        <c:v>0.9473906399206744</c:v>
                      </c:pt>
                      <c:pt idx="31">
                        <c:v>0.94733514619571546</c:v>
                      </c:pt>
                      <c:pt idx="32">
                        <c:v>0.94683247426479378</c:v>
                      </c:pt>
                      <c:pt idx="33">
                        <c:v>0.94655674685526225</c:v>
                      </c:pt>
                      <c:pt idx="34">
                        <c:v>0.94649938696368108</c:v>
                      </c:pt>
                      <c:pt idx="35">
                        <c:v>0.94598167540554357</c:v>
                      </c:pt>
                      <c:pt idx="36">
                        <c:v>0.94031199227603246</c:v>
                      </c:pt>
                      <c:pt idx="37">
                        <c:v>0.9402570495601611</c:v>
                      </c:pt>
                      <c:pt idx="38">
                        <c:v>0.93976319701365041</c:v>
                      </c:pt>
                      <c:pt idx="39">
                        <c:v>0.9394798237613553</c:v>
                      </c:pt>
                      <c:pt idx="40">
                        <c:v>0.93942323626233049</c:v>
                      </c:pt>
                      <c:pt idx="41">
                        <c:v>0.93891605266256373</c:v>
                      </c:pt>
                      <c:pt idx="42">
                        <c:v>0.93858323163995239</c:v>
                      </c:pt>
                      <c:pt idx="43">
                        <c:v>0.93825462382737634</c:v>
                      </c:pt>
                      <c:pt idx="44">
                        <c:v>0.93774406719907466</c:v>
                      </c:pt>
                      <c:pt idx="45">
                        <c:v>0.93768299549043799</c:v>
                      </c:pt>
                      <c:pt idx="46">
                        <c:v>0.93740714978546347</c:v>
                      </c:pt>
                      <c:pt idx="47">
                        <c:v>0.93687442522249031</c:v>
                      </c:pt>
                      <c:pt idx="48">
                        <c:v>0.93682304246893067</c:v>
                      </c:pt>
                      <c:pt idx="49">
                        <c:v>0.93681941132908597</c:v>
                      </c:pt>
                      <c:pt idx="50">
                        <c:v>0.93632667309924156</c:v>
                      </c:pt>
                      <c:pt idx="51">
                        <c:v>0.93604248882155217</c:v>
                      </c:pt>
                      <c:pt idx="52">
                        <c:v>0.93598592532470137</c:v>
                      </c:pt>
                      <c:pt idx="53">
                        <c:v>0.93548060071642125</c:v>
                      </c:pt>
                      <c:pt idx="54">
                        <c:v>0.93514567384110836</c:v>
                      </c:pt>
                      <c:pt idx="55">
                        <c:v>0.93481819186705006</c:v>
                      </c:pt>
                      <c:pt idx="56">
                        <c:v>0.9343071266004872</c:v>
                      </c:pt>
                      <c:pt idx="57">
                        <c:v>0.93425084390109292</c:v>
                      </c:pt>
                      <c:pt idx="58">
                        <c:v>0.93397178297632077</c:v>
                      </c:pt>
                      <c:pt idx="59">
                        <c:v>0.93339258770499001</c:v>
                      </c:pt>
                      <c:pt idx="60">
                        <c:v>0.8891821261517715</c:v>
                      </c:pt>
                      <c:pt idx="61">
                        <c:v>0.8891269173798495</c:v>
                      </c:pt>
                      <c:pt idx="62">
                        <c:v>0.88864542521865064</c:v>
                      </c:pt>
                      <c:pt idx="63">
                        <c:v>0.88835080413835221</c:v>
                      </c:pt>
                      <c:pt idx="64">
                        <c:v>0.88829475959528259</c:v>
                      </c:pt>
                      <c:pt idx="65">
                        <c:v>0.88780637230957815</c:v>
                      </c:pt>
                      <c:pt idx="66">
                        <c:v>0.88770369005750183</c:v>
                      </c:pt>
                      <c:pt idx="67">
                        <c:v>0.88764846927996377</c:v>
                      </c:pt>
                      <c:pt idx="68">
                        <c:v>0.887167103077802</c:v>
                      </c:pt>
                      <c:pt idx="69">
                        <c:v>0.88687236493058408</c:v>
                      </c:pt>
                      <c:pt idx="70">
                        <c:v>0.88681632104274255</c:v>
                      </c:pt>
                      <c:pt idx="71">
                        <c:v>0.88632816241162538</c:v>
                      </c:pt>
                      <c:pt idx="72">
                        <c:v>0.88135869520697008</c:v>
                      </c:pt>
                      <c:pt idx="73">
                        <c:v>0.88104044542774995</c:v>
                      </c:pt>
                      <c:pt idx="74">
                        <c:v>0.8805229509321939</c:v>
                      </c:pt>
                      <c:pt idx="75">
                        <c:v>0.88050830219552845</c:v>
                      </c:pt>
                      <c:pt idx="76">
                        <c:v>0.88020059905693937</c:v>
                      </c:pt>
                      <c:pt idx="77">
                        <c:v>0.87988025958330707</c:v>
                      </c:pt>
                      <c:pt idx="78">
                        <c:v>0.87966210791704613</c:v>
                      </c:pt>
                      <c:pt idx="79">
                        <c:v>0.8795621567325882</c:v>
                      </c:pt>
                      <c:pt idx="80">
                        <c:v>0.87904457382969581</c:v>
                      </c:pt>
                      <c:pt idx="81">
                        <c:v>0.87903055785593653</c:v>
                      </c:pt>
                      <c:pt idx="82">
                        <c:v>0.87872242641140108</c:v>
                      </c:pt>
                      <c:pt idx="83">
                        <c:v>0.87818456634297859</c:v>
                      </c:pt>
                      <c:pt idx="84">
                        <c:v>0.87792108952822034</c:v>
                      </c:pt>
                      <c:pt idx="85">
                        <c:v>0.8776030993769417</c:v>
                      </c:pt>
                      <c:pt idx="86">
                        <c:v>0.87708555154897061</c:v>
                      </c:pt>
                      <c:pt idx="87">
                        <c:v>0.87707208019299066</c:v>
                      </c:pt>
                      <c:pt idx="88">
                        <c:v>0.87676359141644744</c:v>
                      </c:pt>
                      <c:pt idx="89">
                        <c:v>0.87644265345248495</c:v>
                      </c:pt>
                      <c:pt idx="90">
                        <c:v>0.87622642360435687</c:v>
                      </c:pt>
                      <c:pt idx="91">
                        <c:v>0.87612480156392603</c:v>
                      </c:pt>
                      <c:pt idx="92">
                        <c:v>0.87560716905740998</c:v>
                      </c:pt>
                      <c:pt idx="93">
                        <c:v>0.87559429635763009</c:v>
                      </c:pt>
                      <c:pt idx="94">
                        <c:v>0.87528540170140745</c:v>
                      </c:pt>
                      <c:pt idx="95">
                        <c:v>0.87474883020236771</c:v>
                      </c:pt>
                      <c:pt idx="96">
                        <c:v>0.83022989265364244</c:v>
                      </c:pt>
                      <c:pt idx="97">
                        <c:v>0.82991548211085209</c:v>
                      </c:pt>
                      <c:pt idx="98">
                        <c:v>0.82939714378156837</c:v>
                      </c:pt>
                      <c:pt idx="99">
                        <c:v>0.82939564325529425</c:v>
                      </c:pt>
                      <c:pt idx="100">
                        <c:v>0.82907856090923471</c:v>
                      </c:pt>
                      <c:pt idx="101">
                        <c:v>0.82875145641021108</c:v>
                      </c:pt>
                      <c:pt idx="102">
                        <c:v>0.82855605273507238</c:v>
                      </c:pt>
                      <c:pt idx="103">
                        <c:v>0.82843709508208097</c:v>
                      </c:pt>
                      <c:pt idx="104">
                        <c:v>0.82791899194893726</c:v>
                      </c:pt>
                      <c:pt idx="105">
                        <c:v>0.82791722653705668</c:v>
                      </c:pt>
                      <c:pt idx="106">
                        <c:v>0.82760022291435875</c:v>
                      </c:pt>
                      <c:pt idx="107">
                        <c:v>0.82707799537183813</c:v>
                      </c:pt>
                      <c:pt idx="108">
                        <c:v>0.80336844486369474</c:v>
                      </c:pt>
                      <c:pt idx="109">
                        <c:v>0.80330858809586758</c:v>
                      </c:pt>
                      <c:pt idx="110">
                        <c:v>0.80279488553708722</c:v>
                      </c:pt>
                      <c:pt idx="111">
                        <c:v>0.80253308320181582</c:v>
                      </c:pt>
                      <c:pt idx="112">
                        <c:v>0.80247281034432794</c:v>
                      </c:pt>
                      <c:pt idx="113">
                        <c:v>0.80195565262890656</c:v>
                      </c:pt>
                      <c:pt idx="114">
                        <c:v>0.80189002888020033</c:v>
                      </c:pt>
                      <c:pt idx="115">
                        <c:v>0.8018301804048118</c:v>
                      </c:pt>
                      <c:pt idx="116">
                        <c:v>0.80131662991017749</c:v>
                      </c:pt>
                      <c:pt idx="117">
                        <c:v>0.80105469192863865</c:v>
                      </c:pt>
                      <c:pt idx="118">
                        <c:v>0.80099443161880135</c:v>
                      </c:pt>
                      <c:pt idx="119">
                        <c:v>0.80047746108227047</c:v>
                      </c:pt>
                      <c:pt idx="120">
                        <c:v>0.79993086059092522</c:v>
                      </c:pt>
                      <c:pt idx="121">
                        <c:v>0.79987101512399439</c:v>
                      </c:pt>
                      <c:pt idx="122">
                        <c:v>0.79935759724255862</c:v>
                      </c:pt>
                      <c:pt idx="123">
                        <c:v>0.79909559435087874</c:v>
                      </c:pt>
                      <c:pt idx="124">
                        <c:v>0.79903534262871256</c:v>
                      </c:pt>
                      <c:pt idx="125">
                        <c:v>0.79851855076121647</c:v>
                      </c:pt>
                      <c:pt idx="126">
                        <c:v>0.79845244469592147</c:v>
                      </c:pt>
                      <c:pt idx="127">
                        <c:v>0.7983926070705345</c:v>
                      </c:pt>
                      <c:pt idx="128">
                        <c:v>0.79787933487458385</c:v>
                      </c:pt>
                      <c:pt idx="129">
                        <c:v>0.7976172013841395</c:v>
                      </c:pt>
                      <c:pt idx="130">
                        <c:v>0.79755696162702794</c:v>
                      </c:pt>
                      <c:pt idx="131">
                        <c:v>0.79704034949030023</c:v>
                      </c:pt>
                      <c:pt idx="132">
                        <c:v>0.75224061882175386</c:v>
                      </c:pt>
                      <c:pt idx="133">
                        <c:v>0.75218099897667734</c:v>
                      </c:pt>
                      <c:pt idx="134">
                        <c:v>0.75167161006342009</c:v>
                      </c:pt>
                      <c:pt idx="135">
                        <c:v>0.75140593688801138</c:v>
                      </c:pt>
                      <c:pt idx="136">
                        <c:v>0.75134602092627856</c:v>
                      </c:pt>
                      <c:pt idx="137">
                        <c:v>0.7508341698446136</c:v>
                      </c:pt>
                      <c:pt idx="138">
                        <c:v>0.75076220689088624</c:v>
                      </c:pt>
                      <c:pt idx="139">
                        <c:v>0.75070258869750961</c:v>
                      </c:pt>
                      <c:pt idx="140">
                        <c:v>0.75019326801635278</c:v>
                      </c:pt>
                      <c:pt idx="141">
                        <c:v>0.7499275329893792</c:v>
                      </c:pt>
                      <c:pt idx="142">
                        <c:v>0.74986762151220965</c:v>
                      </c:pt>
                      <c:pt idx="143">
                        <c:v>0.7493558621884947</c:v>
                      </c:pt>
                      <c:pt idx="144">
                        <c:v>0.66932280355622076</c:v>
                      </c:pt>
                      <c:pt idx="145">
                        <c:v>0.6689915144064893</c:v>
                      </c:pt>
                      <c:pt idx="146">
                        <c:v>0.66848499560588404</c:v>
                      </c:pt>
                      <c:pt idx="147">
                        <c:v>0.6684019664863684</c:v>
                      </c:pt>
                      <c:pt idx="148">
                        <c:v>0.66815285576364614</c:v>
                      </c:pt>
                      <c:pt idx="149">
                        <c:v>0.66784451524915911</c:v>
                      </c:pt>
                      <c:pt idx="150">
                        <c:v>0.6675618533131924</c:v>
                      </c:pt>
                      <c:pt idx="151">
                        <c:v>0.66751330856229196</c:v>
                      </c:pt>
                      <c:pt idx="152">
                        <c:v>0.66700673535285682</c:v>
                      </c:pt>
                      <c:pt idx="153">
                        <c:v>0.66692396605801429</c:v>
                      </c:pt>
                      <c:pt idx="154">
                        <c:v>0.66667468721451895</c:v>
                      </c:pt>
                      <c:pt idx="155">
                        <c:v>0.66608390618662128</c:v>
                      </c:pt>
                      <c:pt idx="156">
                        <c:v>0.66588545450190673</c:v>
                      </c:pt>
                      <c:pt idx="157">
                        <c:v>0.66555433924796503</c:v>
                      </c:pt>
                      <c:pt idx="158">
                        <c:v>0.66504772693642999</c:v>
                      </c:pt>
                      <c:pt idx="159">
                        <c:v>0.66496523713931865</c:v>
                      </c:pt>
                      <c:pt idx="160">
                        <c:v>0.66471578245839336</c:v>
                      </c:pt>
                      <c:pt idx="161">
                        <c:v>0.66440716279862044</c:v>
                      </c:pt>
                      <c:pt idx="162">
                        <c:v>0.66412526301119279</c:v>
                      </c:pt>
                      <c:pt idx="163">
                        <c:v>0.66407612772367752</c:v>
                      </c:pt>
                      <c:pt idx="164">
                        <c:v>0.6635694621848407</c:v>
                      </c:pt>
                      <c:pt idx="165">
                        <c:v>0.66348722616157463</c:v>
                      </c:pt>
                      <c:pt idx="166">
                        <c:v>0.66323760700285317</c:v>
                      </c:pt>
                      <c:pt idx="167">
                        <c:v>0.66264730390086768</c:v>
                      </c:pt>
                      <c:pt idx="168">
                        <c:v>0.64575896323071202</c:v>
                      </c:pt>
                      <c:pt idx="169">
                        <c:v>0.64543411173876375</c:v>
                      </c:pt>
                      <c:pt idx="170">
                        <c:v>0.64492237054594181</c:v>
                      </c:pt>
                      <c:pt idx="171">
                        <c:v>0.64487399753978181</c:v>
                      </c:pt>
                      <c:pt idx="172">
                        <c:v>0.64459679456768937</c:v>
                      </c:pt>
                      <c:pt idx="173">
                        <c:v>0.64428059320353992</c:v>
                      </c:pt>
                      <c:pt idx="174">
                        <c:v>0.64403547937938144</c:v>
                      </c:pt>
                      <c:pt idx="175">
                        <c:v>0.64395577567103257</c:v>
                      </c:pt>
                      <c:pt idx="176">
                        <c:v>0.64344401305361598</c:v>
                      </c:pt>
                      <c:pt idx="177">
                        <c:v>0.64339577119623348</c:v>
                      </c:pt>
                      <c:pt idx="178">
                        <c:v>0.64311847955779278</c:v>
                      </c:pt>
                      <c:pt idx="179">
                        <c:v>0.64255728847049765</c:v>
                      </c:pt>
                      <c:pt idx="180">
                        <c:v>0.64232146815162183</c:v>
                      </c:pt>
                      <c:pt idx="181">
                        <c:v>0.64199668106018104</c:v>
                      </c:pt>
                      <c:pt idx="182">
                        <c:v>0.64148491703747523</c:v>
                      </c:pt>
                      <c:pt idx="183">
                        <c:v>0.64143679683380095</c:v>
                      </c:pt>
                      <c:pt idx="184">
                        <c:v>0.64115942526906611</c:v>
                      </c:pt>
                      <c:pt idx="185">
                        <c:v>0.64084309773472881</c:v>
                      </c:pt>
                      <c:pt idx="186">
                        <c:v>0.64059837347271675</c:v>
                      </c:pt>
                      <c:pt idx="187">
                        <c:v>0.64051834308424205</c:v>
                      </c:pt>
                      <c:pt idx="188">
                        <c:v>0.64000655831327968</c:v>
                      </c:pt>
                      <c:pt idx="189">
                        <c:v>0.63995856536527618</c:v>
                      </c:pt>
                      <c:pt idx="190">
                        <c:v>0.63968110740901085</c:v>
                      </c:pt>
                      <c:pt idx="191">
                        <c:v>0.63912017633387885</c:v>
                      </c:pt>
                      <c:pt idx="192">
                        <c:v>0.61845827352357197</c:v>
                      </c:pt>
                      <c:pt idx="193">
                        <c:v>0.61839256003334642</c:v>
                      </c:pt>
                      <c:pt idx="194">
                        <c:v>0.61783484130908517</c:v>
                      </c:pt>
                      <c:pt idx="195">
                        <c:v>0.61762171843699021</c:v>
                      </c:pt>
                      <c:pt idx="196">
                        <c:v>0.61755588901028402</c:v>
                      </c:pt>
                      <c:pt idx="197">
                        <c:v>0.61699721545824615</c:v>
                      </c:pt>
                      <c:pt idx="198">
                        <c:v>0.61697991156865561</c:v>
                      </c:pt>
                      <c:pt idx="199">
                        <c:v>0.61639191031133633</c:v>
                      </c:pt>
                      <c:pt idx="200">
                        <c:v>0.61588373932912543</c:v>
                      </c:pt>
                      <c:pt idx="201">
                        <c:v>0.61580865751730152</c:v>
                      </c:pt>
                      <c:pt idx="202">
                        <c:v>0.61555436686344844</c:v>
                      </c:pt>
                      <c:pt idx="203">
                        <c:v>0.61497018034678408</c:v>
                      </c:pt>
                      <c:pt idx="204">
                        <c:v>0.60964529246869392</c:v>
                      </c:pt>
                      <c:pt idx="205">
                        <c:v>0.60931688369109893</c:v>
                      </c:pt>
                      <c:pt idx="206">
                        <c:v>0.60880844573761195</c:v>
                      </c:pt>
                      <c:pt idx="207">
                        <c:v>0.60873459348005288</c:v>
                      </c:pt>
                      <c:pt idx="208">
                        <c:v>0.60847952119451598</c:v>
                      </c:pt>
                      <c:pt idx="209">
                        <c:v>0.60816694569359819</c:v>
                      </c:pt>
                      <c:pt idx="210">
                        <c:v>0.60789635843079826</c:v>
                      </c:pt>
                      <c:pt idx="211">
                        <c:v>0.60783857933723773</c:v>
                      </c:pt>
                      <c:pt idx="212">
                        <c:v>0.60733011178572693</c:v>
                      </c:pt>
                      <c:pt idx="213">
                        <c:v>0.60725641306221578</c:v>
                      </c:pt>
                      <c:pt idx="214">
                        <c:v>0.60700123730617361</c:v>
                      </c:pt>
                      <c:pt idx="215">
                        <c:v>0.60641821180695343</c:v>
                      </c:pt>
                      <c:pt idx="216">
                        <c:v>0.60620783318806604</c:v>
                      </c:pt>
                      <c:pt idx="217">
                        <c:v>0.60587951228607484</c:v>
                      </c:pt>
                      <c:pt idx="218">
                        <c:v>0.60537102523486841</c:v>
                      </c:pt>
                      <c:pt idx="219">
                        <c:v>0.60529749115297604</c:v>
                      </c:pt>
                      <c:pt idx="220">
                        <c:v>0.6050422063468045</c:v>
                      </c:pt>
                      <c:pt idx="221">
                        <c:v>0.60472948528062609</c:v>
                      </c:pt>
                      <c:pt idx="222">
                        <c:v>0.60445934367279897</c:v>
                      </c:pt>
                      <c:pt idx="223">
                        <c:v>0.60440120529276087</c:v>
                      </c:pt>
                      <c:pt idx="224">
                        <c:v>0.60389268936440865</c:v>
                      </c:pt>
                      <c:pt idx="225">
                        <c:v>0.60381930500823477</c:v>
                      </c:pt>
                      <c:pt idx="226">
                        <c:v>0.6035639189684463</c:v>
                      </c:pt>
                      <c:pt idx="227">
                        <c:v>0.6029811903641018</c:v>
                      </c:pt>
                      <c:pt idx="228">
                        <c:v>0.59463301328763096</c:v>
                      </c:pt>
                      <c:pt idx="229">
                        <c:v>0.59430904047313371</c:v>
                      </c:pt>
                      <c:pt idx="230">
                        <c:v>0.59379672750876311</c:v>
                      </c:pt>
                      <c:pt idx="231">
                        <c:v>0.59375208198044049</c:v>
                      </c:pt>
                      <c:pt idx="232">
                        <c:v>0.59347230273037233</c:v>
                      </c:pt>
                      <c:pt idx="233">
                        <c:v>0.59315464254457939</c:v>
                      </c:pt>
                      <c:pt idx="234">
                        <c:v>0.59291460409972374</c:v>
                      </c:pt>
                      <c:pt idx="235">
                        <c:v>0.59283067968111347</c:v>
                      </c:pt>
                      <c:pt idx="236">
                        <c:v>0.59231835961443924</c:v>
                      </c:pt>
                      <c:pt idx="237">
                        <c:v>0.59227378274949938</c:v>
                      </c:pt>
                      <c:pt idx="238">
                        <c:v>0.59199395216546769</c:v>
                      </c:pt>
                      <c:pt idx="239">
                        <c:v>0.59143632760825071</c:v>
                      </c:pt>
                      <c:pt idx="240">
                        <c:v>0.55851999776961037</c:v>
                      </c:pt>
                      <c:pt idx="241">
                        <c:v>0.55819272591675195</c:v>
                      </c:pt>
                      <c:pt idx="242">
                        <c:v>0.55768346163180949</c:v>
                      </c:pt>
                      <c:pt idx="243">
                        <c:v>0.55761404913218116</c:v>
                      </c:pt>
                      <c:pt idx="244">
                        <c:v>0.55735592403690115</c:v>
                      </c:pt>
                      <c:pt idx="245">
                        <c:v>0.55704163605020485</c:v>
                      </c:pt>
                      <c:pt idx="246">
                        <c:v>0.55677681183749828</c:v>
                      </c:pt>
                      <c:pt idx="247">
                        <c:v>0.55671438277505136</c:v>
                      </c:pt>
                      <c:pt idx="248">
                        <c:v>0.55620510343256391</c:v>
                      </c:pt>
                      <c:pt idx="249">
                        <c:v>0.55613578318511014</c:v>
                      </c:pt>
                      <c:pt idx="250">
                        <c:v>0.55587759135497239</c:v>
                      </c:pt>
                      <c:pt idx="251">
                        <c:v>0.55529856851666237</c:v>
                      </c:pt>
                      <c:pt idx="252">
                        <c:v>0.55068557418173858</c:v>
                      </c:pt>
                      <c:pt idx="253">
                        <c:v>0.55061724419853142</c:v>
                      </c:pt>
                      <c:pt idx="254">
                        <c:v>0.55003878035456144</c:v>
                      </c:pt>
                      <c:pt idx="255">
                        <c:v>0.5498488168708674</c:v>
                      </c:pt>
                      <c:pt idx="256">
                        <c:v>0.54978044037051965</c:v>
                      </c:pt>
                      <c:pt idx="257">
                        <c:v>0.54920722606607486</c:v>
                      </c:pt>
                      <c:pt idx="258">
                        <c:v>0.54920160681338659</c:v>
                      </c:pt>
                      <c:pt idx="259">
                        <c:v>0.5491389014384338</c:v>
                      </c:pt>
                      <c:pt idx="260">
                        <c:v>0.54856051424791186</c:v>
                      </c:pt>
                      <c:pt idx="261">
                        <c:v>0.54837047812841344</c:v>
                      </c:pt>
                      <c:pt idx="262">
                        <c:v>0.54830210841538485</c:v>
                      </c:pt>
                      <c:pt idx="263">
                        <c:v>0.54772336356893725</c:v>
                      </c:pt>
                      <c:pt idx="264">
                        <c:v>0.54724812184180338</c:v>
                      </c:pt>
                      <c:pt idx="265">
                        <c:v>0.54717980326172677</c:v>
                      </c:pt>
                      <c:pt idx="266">
                        <c:v>0.54660150880401592</c:v>
                      </c:pt>
                      <c:pt idx="267">
                        <c:v>0.54641139002228245</c:v>
                      </c:pt>
                      <c:pt idx="268">
                        <c:v>0.54634302826052128</c:v>
                      </c:pt>
                      <c:pt idx="269">
                        <c:v>0.54576977270794769</c:v>
                      </c:pt>
                      <c:pt idx="270">
                        <c:v>0.54576439218065609</c:v>
                      </c:pt>
                      <c:pt idx="271">
                        <c:v>0.54570145922339908</c:v>
                      </c:pt>
                      <c:pt idx="272">
                        <c:v>0.54512323910075722</c:v>
                      </c:pt>
                      <c:pt idx="273">
                        <c:v>0.54493304956636057</c:v>
                      </c:pt>
                      <c:pt idx="274">
                        <c:v>0.54486469432669427</c:v>
                      </c:pt>
                      <c:pt idx="275">
                        <c:v>0.54428614459837765</c:v>
                      </c:pt>
                      <c:pt idx="276">
                        <c:v>0.49956026830544353</c:v>
                      </c:pt>
                      <c:pt idx="277">
                        <c:v>0.49949205378660455</c:v>
                      </c:pt>
                      <c:pt idx="278">
                        <c:v>0.49891563001055039</c:v>
                      </c:pt>
                      <c:pt idx="279">
                        <c:v>0.49872369674034323</c:v>
                      </c:pt>
                      <c:pt idx="280">
                        <c:v>0.49865548416287131</c:v>
                      </c:pt>
                      <c:pt idx="281">
                        <c:v>0.49808190770783783</c:v>
                      </c:pt>
                      <c:pt idx="282">
                        <c:v>0.49807909946032214</c:v>
                      </c:pt>
                      <c:pt idx="283">
                        <c:v>0.49801369415430502</c:v>
                      </c:pt>
                      <c:pt idx="284">
                        <c:v>0.49743730905410349</c:v>
                      </c:pt>
                      <c:pt idx="285">
                        <c:v>0.49724533693285533</c:v>
                      </c:pt>
                      <c:pt idx="286">
                        <c:v>0.49717712671559505</c:v>
                      </c:pt>
                      <c:pt idx="287">
                        <c:v>0.49660079247772471</c:v>
                      </c:pt>
                      <c:pt idx="288">
                        <c:v>0.47269571855108189</c:v>
                      </c:pt>
                      <c:pt idx="289">
                        <c:v>0.47236658150557609</c:v>
                      </c:pt>
                      <c:pt idx="290">
                        <c:v>0.47185920773003132</c:v>
                      </c:pt>
                      <c:pt idx="291">
                        <c:v>0.47177033135069374</c:v>
                      </c:pt>
                      <c:pt idx="292">
                        <c:v>0.47153021603226858</c:v>
                      </c:pt>
                      <c:pt idx="293">
                        <c:v>0.47121735847446661</c:v>
                      </c:pt>
                      <c:pt idx="294">
                        <c:v>0.47093426369060909</c:v>
                      </c:pt>
                      <c:pt idx="295">
                        <c:v>0.47088823525401702</c:v>
                      </c:pt>
                      <c:pt idx="296">
                        <c:v>0.47038084840697225</c:v>
                      </c:pt>
                      <c:pt idx="297">
                        <c:v>0.47029205618427444</c:v>
                      </c:pt>
                      <c:pt idx="298">
                        <c:v>0.47005187735263376</c:v>
                      </c:pt>
                      <c:pt idx="299">
                        <c:v>0.46945600850071928</c:v>
                      </c:pt>
                      <c:pt idx="300">
                        <c:v>0.46925825351548228</c:v>
                      </c:pt>
                      <c:pt idx="301">
                        <c:v>0.46892915060409796</c:v>
                      </c:pt>
                      <c:pt idx="302">
                        <c:v>0.46842174160339772</c:v>
                      </c:pt>
                      <c:pt idx="303">
                        <c:v>0.46833306956902399</c:v>
                      </c:pt>
                      <c:pt idx="304">
                        <c:v>0.4680927999526231</c:v>
                      </c:pt>
                      <c:pt idx="305">
                        <c:v>0.46777989324947461</c:v>
                      </c:pt>
                      <c:pt idx="306">
                        <c:v>0.46749704568356937</c:v>
                      </c:pt>
                      <c:pt idx="307">
                        <c:v>0.46745080303829412</c:v>
                      </c:pt>
                      <c:pt idx="308">
                        <c:v>0.46694338143369257</c:v>
                      </c:pt>
                      <c:pt idx="309">
                        <c:v>0.46685479116665213</c:v>
                      </c:pt>
                      <c:pt idx="310">
                        <c:v>0.46661445931994938</c:v>
                      </c:pt>
                      <c:pt idx="311">
                        <c:v>0.46601878665674951</c:v>
                      </c:pt>
                      <c:pt idx="312">
                        <c:v>0.42157021186546811</c:v>
                      </c:pt>
                      <c:pt idx="313">
                        <c:v>0.42124115740910451</c:v>
                      </c:pt>
                      <c:pt idx="314">
                        <c:v>0.42073356510394377</c:v>
                      </c:pt>
                      <c:pt idx="315">
                        <c:v>0.42064669099920543</c:v>
                      </c:pt>
                      <c:pt idx="316">
                        <c:v>0.42040489753775234</c:v>
                      </c:pt>
                      <c:pt idx="317">
                        <c:v>0.42009185366639429</c:v>
                      </c:pt>
                      <c:pt idx="318">
                        <c:v>0.41981116948692854</c:v>
                      </c:pt>
                      <c:pt idx="319">
                        <c:v>0.41976279247961518</c:v>
                      </c:pt>
                      <c:pt idx="320">
                        <c:v>0.41925519896423757</c:v>
                      </c:pt>
                      <c:pt idx="321">
                        <c:v>0.41916836307040573</c:v>
                      </c:pt>
                      <c:pt idx="322">
                        <c:v>0.41892653196320911</c:v>
                      </c:pt>
                      <c:pt idx="323">
                        <c:v>0.4183328542537238</c:v>
                      </c:pt>
                      <c:pt idx="324">
                        <c:v>0.40863586248987271</c:v>
                      </c:pt>
                      <c:pt idx="325">
                        <c:v>0.4080471296669399</c:v>
                      </c:pt>
                      <c:pt idx="326">
                        <c:v>0.40753812052716659</c:v>
                      </c:pt>
                      <c:pt idx="327">
                        <c:v>0.40747126734717781</c:v>
                      </c:pt>
                      <c:pt idx="328">
                        <c:v>0.40721034697356151</c:v>
                      </c:pt>
                      <c:pt idx="329">
                        <c:v>0.40689702732821342</c:v>
                      </c:pt>
                      <c:pt idx="330">
                        <c:v>0.40663528119377418</c:v>
                      </c:pt>
                      <c:pt idx="331">
                        <c:v>0.40656878265752189</c:v>
                      </c:pt>
                      <c:pt idx="332">
                        <c:v>0.40605979427333627</c:v>
                      </c:pt>
                      <c:pt idx="333">
                        <c:v>0.40599289848895381</c:v>
                      </c:pt>
                      <c:pt idx="334">
                        <c:v>0.40573198880788991</c:v>
                      </c:pt>
                      <c:pt idx="335">
                        <c:v>0.40519860831398707</c:v>
                      </c:pt>
                      <c:pt idx="336">
                        <c:v>0.40515691431113487</c:v>
                      </c:pt>
                      <c:pt idx="337">
                        <c:v>0.40513237638385213</c:v>
                      </c:pt>
                      <c:pt idx="338">
                        <c:v>0.40457455638837125</c:v>
                      </c:pt>
                      <c:pt idx="339">
                        <c:v>0.40410071601327124</c:v>
                      </c:pt>
                      <c:pt idx="340">
                        <c:v>0.40377287595514333</c:v>
                      </c:pt>
                      <c:pt idx="341">
                        <c:v>0.40345967775911945</c:v>
                      </c:pt>
                      <c:pt idx="342">
                        <c:v>0.40319780388006915</c:v>
                      </c:pt>
                      <c:pt idx="343">
                        <c:v>0.40313134788257637</c:v>
                      </c:pt>
                      <c:pt idx="344">
                        <c:v>0.40262239194753818</c:v>
                      </c:pt>
                      <c:pt idx="345">
                        <c:v>0.40255542454025922</c:v>
                      </c:pt>
                      <c:pt idx="346">
                        <c:v>0.40229451858186704</c:v>
                      </c:pt>
                      <c:pt idx="347">
                        <c:v>0.40171943570752977</c:v>
                      </c:pt>
                      <c:pt idx="348">
                        <c:v>0.35751551218593292</c:v>
                      </c:pt>
                      <c:pt idx="349">
                        <c:v>0.35744874670012344</c:v>
                      </c:pt>
                      <c:pt idx="350">
                        <c:v>0.35688749883878523</c:v>
                      </c:pt>
                      <c:pt idx="351">
                        <c:v>0.35667687986938157</c:v>
                      </c:pt>
                      <c:pt idx="352">
                        <c:v>0.35661025153578768</c:v>
                      </c:pt>
                      <c:pt idx="353">
                        <c:v>0.35605018976862168</c:v>
                      </c:pt>
                      <c:pt idx="354">
                        <c:v>0.35603734200109277</c:v>
                      </c:pt>
                      <c:pt idx="355">
                        <c:v>0.35597055746935269</c:v>
                      </c:pt>
                      <c:pt idx="356">
                        <c:v>0.3554091848140013</c:v>
                      </c:pt>
                      <c:pt idx="357">
                        <c:v>0.35519867241361458</c:v>
                      </c:pt>
                      <c:pt idx="358">
                        <c:v>0.35513202671787891</c:v>
                      </c:pt>
                      <c:pt idx="359">
                        <c:v>0.35457185453075274</c:v>
                      </c:pt>
                      <c:pt idx="360">
                        <c:v>0.34870030800617507</c:v>
                      </c:pt>
                      <c:pt idx="361">
                        <c:v>0.34836948525759759</c:v>
                      </c:pt>
                      <c:pt idx="362">
                        <c:v>0.34786192981161806</c:v>
                      </c:pt>
                      <c:pt idx="363">
                        <c:v>0.34779107801061643</c:v>
                      </c:pt>
                      <c:pt idx="364">
                        <c:v>0.34753185737724518</c:v>
                      </c:pt>
                      <c:pt idx="365">
                        <c:v>0.3472220940894552</c:v>
                      </c:pt>
                      <c:pt idx="366">
                        <c:v>0.34695481517707405</c:v>
                      </c:pt>
                      <c:pt idx="367">
                        <c:v>0.34689119465668039</c:v>
                      </c:pt>
                      <c:pt idx="368">
                        <c:v>0.34638368170911982</c:v>
                      </c:pt>
                      <c:pt idx="369">
                        <c:v>0.34631270884916893</c:v>
                      </c:pt>
                      <c:pt idx="370">
                        <c:v>0.34605354132311633</c:v>
                      </c:pt>
                      <c:pt idx="371">
                        <c:v>0.34547643619901952</c:v>
                      </c:pt>
                      <c:pt idx="372">
                        <c:v>0.34526316080338154</c:v>
                      </c:pt>
                      <c:pt idx="373">
                        <c:v>0.34493217322069469</c:v>
                      </c:pt>
                      <c:pt idx="374">
                        <c:v>0.34442468791951397</c:v>
                      </c:pt>
                      <c:pt idx="375">
                        <c:v>0.34435360773476381</c:v>
                      </c:pt>
                      <c:pt idx="376">
                        <c:v>0.34409447108915514</c:v>
                      </c:pt>
                      <c:pt idx="377">
                        <c:v>0.34378495284217159</c:v>
                      </c:pt>
                      <c:pt idx="378">
                        <c:v>0.34351730724984086</c:v>
                      </c:pt>
                      <c:pt idx="379">
                        <c:v>0.34345388643356084</c:v>
                      </c:pt>
                      <c:pt idx="380">
                        <c:v>0.34294644462030249</c:v>
                      </c:pt>
                      <c:pt idx="381">
                        <c:v>0.34287523935690378</c:v>
                      </c:pt>
                      <c:pt idx="382">
                        <c:v>0.34261615780623345</c:v>
                      </c:pt>
                      <c:pt idx="383">
                        <c:v>0.34203892821540771</c:v>
                      </c:pt>
                      <c:pt idx="384">
                        <c:v>0.31508611488665977</c:v>
                      </c:pt>
                      <c:pt idx="385">
                        <c:v>0.31501355266877018</c:v>
                      </c:pt>
                      <c:pt idx="386">
                        <c:v>0.31440555277921312</c:v>
                      </c:pt>
                      <c:pt idx="387">
                        <c:v>0.31425057755107738</c:v>
                      </c:pt>
                      <c:pt idx="388">
                        <c:v>0.31417824447975257</c:v>
                      </c:pt>
                      <c:pt idx="389">
                        <c:v>0.31360772914405277</c:v>
                      </c:pt>
                      <c:pt idx="390">
                        <c:v>0.31357222084162906</c:v>
                      </c:pt>
                      <c:pt idx="391">
                        <c:v>0.3135351653047026</c:v>
                      </c:pt>
                      <c:pt idx="392">
                        <c:v>0.31292720599586876</c:v>
                      </c:pt>
                      <c:pt idx="393">
                        <c:v>0.31277218538589868</c:v>
                      </c:pt>
                      <c:pt idx="394">
                        <c:v>0.31269985303010728</c:v>
                      </c:pt>
                      <c:pt idx="395">
                        <c:v>0.31209389000377874</c:v>
                      </c:pt>
                      <c:pt idx="396">
                        <c:v>0.31164863549669825</c:v>
                      </c:pt>
                      <c:pt idx="397">
                        <c:v>0.3115760736392057</c:v>
                      </c:pt>
                      <c:pt idx="398">
                        <c:v>0.31096820377828871</c:v>
                      </c:pt>
                      <c:pt idx="399">
                        <c:v>0.31081306461691049</c:v>
                      </c:pt>
                      <c:pt idx="400">
                        <c:v>0.3107407373815389</c:v>
                      </c:pt>
                      <c:pt idx="401">
                        <c:v>0.31017024977738744</c:v>
                      </c:pt>
                      <c:pt idx="402">
                        <c:v>0.31013489070760136</c:v>
                      </c:pt>
                      <c:pt idx="403">
                        <c:v>0.31009768602177795</c:v>
                      </c:pt>
                      <c:pt idx="404">
                        <c:v>0.30948985531073286</c:v>
                      </c:pt>
                      <c:pt idx="405">
                        <c:v>0.30933467162732126</c:v>
                      </c:pt>
                      <c:pt idx="406">
                        <c:v>0.30926234486974102</c:v>
                      </c:pt>
                      <c:pt idx="407">
                        <c:v>0.30865655771658873</c:v>
                      </c:pt>
                      <c:pt idx="408">
                        <c:v>0.29758245889773249</c:v>
                      </c:pt>
                      <c:pt idx="409">
                        <c:v>0.29724809748719699</c:v>
                      </c:pt>
                      <c:pt idx="410">
                        <c:v>0.29674254599539096</c:v>
                      </c:pt>
                      <c:pt idx="411">
                        <c:v>0.29666562830226062</c:v>
                      </c:pt>
                      <c:pt idx="412">
                        <c:v>0.29640926762779568</c:v>
                      </c:pt>
                      <c:pt idx="413">
                        <c:v>0.29610437755287228</c:v>
                      </c:pt>
                      <c:pt idx="414">
                        <c:v>0.29582876120025042</c:v>
                      </c:pt>
                      <c:pt idx="415">
                        <c:v>0.29576989530290887</c:v>
                      </c:pt>
                      <c:pt idx="416">
                        <c:v>0.29526441198669467</c:v>
                      </c:pt>
                      <c:pt idx="417">
                        <c:v>0.29518728422643276</c:v>
                      </c:pt>
                      <c:pt idx="418">
                        <c:v>0.29493102361947876</c:v>
                      </c:pt>
                      <c:pt idx="419">
                        <c:v>0.29435039483537095</c:v>
                      </c:pt>
                      <c:pt idx="420">
                        <c:v>0.28974191269185351</c:v>
                      </c:pt>
                      <c:pt idx="421">
                        <c:v>0.28967237461423218</c:v>
                      </c:pt>
                      <c:pt idx="422">
                        <c:v>0.28909002283988544</c:v>
                      </c:pt>
                      <c:pt idx="423">
                        <c:v>0.28890289296774496</c:v>
                      </c:pt>
                      <c:pt idx="424">
                        <c:v>0.28883359521541829</c:v>
                      </c:pt>
                      <c:pt idx="425">
                        <c:v>0.28826373185113974</c:v>
                      </c:pt>
                      <c:pt idx="426">
                        <c:v>0.28825331396598508</c:v>
                      </c:pt>
                      <c:pt idx="427">
                        <c:v>0.28819417042317702</c:v>
                      </c:pt>
                      <c:pt idx="428">
                        <c:v>0.28761167430991758</c:v>
                      </c:pt>
                      <c:pt idx="429">
                        <c:v>0.28742466767630725</c:v>
                      </c:pt>
                      <c:pt idx="430">
                        <c:v>0.28735534894522624</c:v>
                      </c:pt>
                      <c:pt idx="431">
                        <c:v>0.28677494372787049</c:v>
                      </c:pt>
                      <c:pt idx="432">
                        <c:v>0.28630483639031634</c:v>
                      </c:pt>
                      <c:pt idx="433">
                        <c:v>0.28623524831229891</c:v>
                      </c:pt>
                      <c:pt idx="434">
                        <c:v>0.28565259805441534</c:v>
                      </c:pt>
                      <c:pt idx="435">
                        <c:v>0.28546569022200619</c:v>
                      </c:pt>
                      <c:pt idx="436">
                        <c:v>0.28539634802908886</c:v>
                      </c:pt>
                      <c:pt idx="437">
                        <c:v>0.28482666329369666</c:v>
                      </c:pt>
                      <c:pt idx="438">
                        <c:v>0.28481581605603468</c:v>
                      </c:pt>
                      <c:pt idx="439">
                        <c:v>0.28475705118285505</c:v>
                      </c:pt>
                      <c:pt idx="440">
                        <c:v>0.28417425183644374</c:v>
                      </c:pt>
                      <c:pt idx="441">
                        <c:v>0.28398747105062294</c:v>
                      </c:pt>
                      <c:pt idx="442">
                        <c:v>0.2839181072400575</c:v>
                      </c:pt>
                      <c:pt idx="443">
                        <c:v>0.28333744693116086</c:v>
                      </c:pt>
                      <c:pt idx="444">
                        <c:v>0.26395959288236487</c:v>
                      </c:pt>
                      <c:pt idx="445">
                        <c:v>0.26388681896993688</c:v>
                      </c:pt>
                      <c:pt idx="446">
                        <c:v>0.2632791750882652</c:v>
                      </c:pt>
                      <c:pt idx="447">
                        <c:v>0.26312354962760742</c:v>
                      </c:pt>
                      <c:pt idx="448">
                        <c:v>0.26305109679828709</c:v>
                      </c:pt>
                      <c:pt idx="449">
                        <c:v>0.26248121386317108</c:v>
                      </c:pt>
                      <c:pt idx="450">
                        <c:v>0.26244621921920186</c:v>
                      </c:pt>
                      <c:pt idx="451">
                        <c:v>0.26240843200601233</c:v>
                      </c:pt>
                      <c:pt idx="452">
                        <c:v>0.26180079311929311</c:v>
                      </c:pt>
                      <c:pt idx="453">
                        <c:v>0.26164515155886836</c:v>
                      </c:pt>
                      <c:pt idx="454">
                        <c:v>0.26157269387950144</c:v>
                      </c:pt>
                      <c:pt idx="455">
                        <c:v>0.26096784795656247</c:v>
                      </c:pt>
                      <c:pt idx="456">
                        <c:v>0.23862610056361647</c:v>
                      </c:pt>
                      <c:pt idx="457">
                        <c:v>0.23855546823900395</c:v>
                      </c:pt>
                      <c:pt idx="458">
                        <c:v>0.23796600461068168</c:v>
                      </c:pt>
                      <c:pt idx="459">
                        <c:v>0.2377850215620749</c:v>
                      </c:pt>
                      <c:pt idx="460">
                        <c:v>0.23771472408792357</c:v>
                      </c:pt>
                      <c:pt idx="461">
                        <c:v>0.23714810144054266</c:v>
                      </c:pt>
                      <c:pt idx="462">
                        <c:v>0.23712814537854884</c:v>
                      </c:pt>
                      <c:pt idx="463">
                        <c:v>0.23707743099432105</c:v>
                      </c:pt>
                      <c:pt idx="464">
                        <c:v>0.23648771850608624</c:v>
                      </c:pt>
                      <c:pt idx="465">
                        <c:v>0.23630695011616185</c:v>
                      </c:pt>
                      <c:pt idx="466">
                        <c:v>0.23623661774687862</c:v>
                      </c:pt>
                      <c:pt idx="467">
                        <c:v>0.2356498180599762</c:v>
                      </c:pt>
                      <c:pt idx="468">
                        <c:v>0.21175975832075625</c:v>
                      </c:pt>
                      <c:pt idx="469">
                        <c:v>0.21142033987889744</c:v>
                      </c:pt>
                      <c:pt idx="470">
                        <c:v>0.21091836697706401</c:v>
                      </c:pt>
                      <c:pt idx="471">
                        <c:v>0.21081789213110766</c:v>
                      </c:pt>
                      <c:pt idx="472">
                        <c:v>0.21058091659033698</c:v>
                      </c:pt>
                      <c:pt idx="473">
                        <c:v>0.21028175462540302</c:v>
                      </c:pt>
                      <c:pt idx="474">
                        <c:v>0.2099821416590755</c:v>
                      </c:pt>
                      <c:pt idx="475">
                        <c:v>0.20994215235456903</c:v>
                      </c:pt>
                      <c:pt idx="476">
                        <c:v>0.20944028064157352</c:v>
                      </c:pt>
                      <c:pt idx="477">
                        <c:v>0.20933950756918535</c:v>
                      </c:pt>
                      <c:pt idx="478">
                        <c:v>0.20910266599093555</c:v>
                      </c:pt>
                      <c:pt idx="479">
                        <c:v>0.2085037308527101</c:v>
                      </c:pt>
                      <c:pt idx="480">
                        <c:v>0.20832308580595746</c:v>
                      </c:pt>
                      <c:pt idx="481">
                        <c:v>0.20798327436349071</c:v>
                      </c:pt>
                      <c:pt idx="482">
                        <c:v>0.20748146281936089</c:v>
                      </c:pt>
                      <c:pt idx="483">
                        <c:v>0.2073804341207835</c:v>
                      </c:pt>
                      <c:pt idx="484">
                        <c:v>0.20714366543673612</c:v>
                      </c:pt>
                      <c:pt idx="485">
                        <c:v>0.20684509884095453</c:v>
                      </c:pt>
                      <c:pt idx="486">
                        <c:v>0.20654458462734607</c:v>
                      </c:pt>
                      <c:pt idx="487">
                        <c:v>0.20650509689162327</c:v>
                      </c:pt>
                      <c:pt idx="488">
                        <c:v>0.20600338974389662</c:v>
                      </c:pt>
                      <c:pt idx="489">
                        <c:v>0.2059020516335828</c:v>
                      </c:pt>
                      <c:pt idx="490">
                        <c:v>0.20566542198684445</c:v>
                      </c:pt>
                      <c:pt idx="491">
                        <c:v>0.20506617409176797</c:v>
                      </c:pt>
                      <c:pt idx="492">
                        <c:v>0.16065410553425752</c:v>
                      </c:pt>
                      <c:pt idx="493">
                        <c:v>0.16030546624673836</c:v>
                      </c:pt>
                      <c:pt idx="494">
                        <c:v>0.15980868756668029</c:v>
                      </c:pt>
                      <c:pt idx="495">
                        <c:v>0.15969232490886676</c:v>
                      </c:pt>
                      <c:pt idx="496">
                        <c:v>0.15946286729766404</c:v>
                      </c:pt>
                      <c:pt idx="497">
                        <c:v>0.15917652898238752</c:v>
                      </c:pt>
                      <c:pt idx="498">
                        <c:v>0.15885501326061208</c:v>
                      </c:pt>
                      <c:pt idx="499">
                        <c:v>0.1588275432458095</c:v>
                      </c:pt>
                      <c:pt idx="500">
                        <c:v>0.15833095915145387</c:v>
                      </c:pt>
                      <c:pt idx="501">
                        <c:v>0.15821400162385713</c:v>
                      </c:pt>
                      <c:pt idx="502">
                        <c:v>0.15798482424761798</c:v>
                      </c:pt>
                      <c:pt idx="503">
                        <c:v>0.15737663077366318</c:v>
                      </c:pt>
                      <c:pt idx="504">
                        <c:v>5.4180316934808695E-2</c:v>
                      </c:pt>
                      <c:pt idx="505">
                        <c:v>5.409685784782696E-2</c:v>
                      </c:pt>
                      <c:pt idx="506">
                        <c:v>5.3443253144739855E-2</c:v>
                      </c:pt>
                      <c:pt idx="507">
                        <c:v>5.3325375941281207E-2</c:v>
                      </c:pt>
                      <c:pt idx="508">
                        <c:v>5.3244021474380974E-2</c:v>
                      </c:pt>
                      <c:pt idx="509">
                        <c:v>5.2704165916607017E-2</c:v>
                      </c:pt>
                      <c:pt idx="510">
                        <c:v>5.2620311942820054E-2</c:v>
                      </c:pt>
                      <c:pt idx="511">
                        <c:v>5.2609360079327018E-2</c:v>
                      </c:pt>
                      <c:pt idx="512">
                        <c:v>5.1964885034988056E-2</c:v>
                      </c:pt>
                      <c:pt idx="513">
                        <c:v>5.184852558960712E-2</c:v>
                      </c:pt>
                      <c:pt idx="514">
                        <c:v>5.1766832668364321E-2</c:v>
                      </c:pt>
                      <c:pt idx="515">
                        <c:v>5.1130892871824124E-2</c:v>
                      </c:pt>
                      <c:pt idx="516">
                        <c:v>5.0748069777768787E-2</c:v>
                      </c:pt>
                      <c:pt idx="517">
                        <c:v>5.0663702661339433E-2</c:v>
                      </c:pt>
                      <c:pt idx="518">
                        <c:v>5.0006085545651217E-2</c:v>
                      </c:pt>
                      <c:pt idx="519">
                        <c:v>4.9891240802682986E-2</c:v>
                      </c:pt>
                      <c:pt idx="520">
                        <c:v>4.980911440399835E-2</c:v>
                      </c:pt>
                      <c:pt idx="521">
                        <c:v>4.9272249522586853E-2</c:v>
                      </c:pt>
                      <c:pt idx="522">
                        <c:v>4.9187432705681738E-2</c:v>
                      </c:pt>
                      <c:pt idx="523">
                        <c:v>4.9171755854638864E-2</c:v>
                      </c:pt>
                      <c:pt idx="524">
                        <c:v>4.8527740279019502E-2</c:v>
                      </c:pt>
                      <c:pt idx="525">
                        <c:v>4.8414618305856368E-2</c:v>
                      </c:pt>
                      <c:pt idx="526">
                        <c:v>4.8332105582432644E-2</c:v>
                      </c:pt>
                      <c:pt idx="527">
                        <c:v>4.7693289272641874E-2</c:v>
                      </c:pt>
                      <c:pt idx="528">
                        <c:v>4.3042870562832701E-3</c:v>
                      </c:pt>
                      <c:pt idx="529">
                        <c:v>4.0631148146908769E-3</c:v>
                      </c:pt>
                      <c:pt idx="530">
                        <c:v>3.4555170811924356E-3</c:v>
                      </c:pt>
                      <c:pt idx="531">
                        <c:v>3.3602603706131286E-3</c:v>
                      </c:pt>
                      <c:pt idx="532">
                        <c:v>3.1826136648142041E-3</c:v>
                      </c:pt>
                      <c:pt idx="533">
                        <c:v>3.1068827490749397E-3</c:v>
                      </c:pt>
                      <c:pt idx="534">
                        <c:v>2.674953262880083E-3</c:v>
                      </c:pt>
                      <c:pt idx="535">
                        <c:v>2.4132896122920772E-3</c:v>
                      </c:pt>
                      <c:pt idx="536">
                        <c:v>2.3924097153130985E-3</c:v>
                      </c:pt>
                      <c:pt idx="537">
                        <c:v>1.4784858069439531E-3</c:v>
                      </c:pt>
                      <c:pt idx="538">
                        <c:v>1.0884203015270788E-3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364-4E62-9704-CF84DEE62250}"/>
                  </c:ext>
                </c:extLst>
              </c15:ser>
            </c15:filteredLineSeries>
          </c:ext>
        </c:extLst>
      </c:lineChart>
      <c:catAx>
        <c:axId val="549959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67448"/>
        <c:crosses val="autoZero"/>
        <c:auto val="1"/>
        <c:lblAlgn val="ctr"/>
        <c:lblOffset val="100"/>
        <c:noMultiLvlLbl val="0"/>
      </c:catAx>
      <c:valAx>
        <c:axId val="54996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5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17451.903073999161</c:v>
                </c:pt>
                <c:pt idx="1">
                  <c:v>17451.903073999161</c:v>
                </c:pt>
                <c:pt idx="2">
                  <c:v>17458.590186046022</c:v>
                </c:pt>
                <c:pt idx="3">
                  <c:v>17458.590186046022</c:v>
                </c:pt>
                <c:pt idx="4">
                  <c:v>17459.437573546664</c:v>
                </c:pt>
                <c:pt idx="5">
                  <c:v>17467.195779792331</c:v>
                </c:pt>
                <c:pt idx="6">
                  <c:v>17459.437573546664</c:v>
                </c:pt>
                <c:pt idx="7">
                  <c:v>17466.124685593531</c:v>
                </c:pt>
                <c:pt idx="8">
                  <c:v>17467.195779792331</c:v>
                </c:pt>
                <c:pt idx="9">
                  <c:v>17473.882891839188</c:v>
                </c:pt>
                <c:pt idx="10">
                  <c:v>17466.124685593531</c:v>
                </c:pt>
                <c:pt idx="11">
                  <c:v>17473.882891839188</c:v>
                </c:pt>
                <c:pt idx="12">
                  <c:v>17474.730279339834</c:v>
                </c:pt>
                <c:pt idx="13">
                  <c:v>17474.730279339834</c:v>
                </c:pt>
                <c:pt idx="14">
                  <c:v>17481.417391386694</c:v>
                </c:pt>
                <c:pt idx="15">
                  <c:v>17451.903073999161</c:v>
                </c:pt>
                <c:pt idx="16">
                  <c:v>17481.417391386694</c:v>
                </c:pt>
                <c:pt idx="17">
                  <c:v>17458.590186046022</c:v>
                </c:pt>
                <c:pt idx="18">
                  <c:v>17459.437573546664</c:v>
                </c:pt>
                <c:pt idx="19">
                  <c:v>17467.195779792331</c:v>
                </c:pt>
                <c:pt idx="20">
                  <c:v>17466.124685593531</c:v>
                </c:pt>
                <c:pt idx="21">
                  <c:v>17473.882891839188</c:v>
                </c:pt>
                <c:pt idx="22">
                  <c:v>17474.730279339834</c:v>
                </c:pt>
                <c:pt idx="23">
                  <c:v>17481.417391386694</c:v>
                </c:pt>
                <c:pt idx="24">
                  <c:v>17683.386264168035</c:v>
                </c:pt>
                <c:pt idx="25">
                  <c:v>17683.386264168035</c:v>
                </c:pt>
                <c:pt idx="26">
                  <c:v>17690.073376214899</c:v>
                </c:pt>
                <c:pt idx="27">
                  <c:v>17690.073376214899</c:v>
                </c:pt>
                <c:pt idx="28">
                  <c:v>17690.920763715545</c:v>
                </c:pt>
                <c:pt idx="29">
                  <c:v>17690.920763715545</c:v>
                </c:pt>
                <c:pt idx="30">
                  <c:v>17697.607875762409</c:v>
                </c:pt>
                <c:pt idx="31">
                  <c:v>17697.607875762409</c:v>
                </c:pt>
                <c:pt idx="32">
                  <c:v>17722.206863541513</c:v>
                </c:pt>
                <c:pt idx="33">
                  <c:v>17683.386264168035</c:v>
                </c:pt>
                <c:pt idx="34">
                  <c:v>17722.206863541513</c:v>
                </c:pt>
                <c:pt idx="35">
                  <c:v>17690.073376214899</c:v>
                </c:pt>
                <c:pt idx="36">
                  <c:v>17729.741363089015</c:v>
                </c:pt>
                <c:pt idx="37">
                  <c:v>17690.920763715545</c:v>
                </c:pt>
                <c:pt idx="38">
                  <c:v>17729.741363089015</c:v>
                </c:pt>
                <c:pt idx="39">
                  <c:v>17737.499569334668</c:v>
                </c:pt>
                <c:pt idx="40">
                  <c:v>17697.607875762409</c:v>
                </c:pt>
                <c:pt idx="41">
                  <c:v>17737.499569334668</c:v>
                </c:pt>
                <c:pt idx="42">
                  <c:v>17728.893975588373</c:v>
                </c:pt>
                <c:pt idx="43">
                  <c:v>17745.034068882182</c:v>
                </c:pt>
                <c:pt idx="44">
                  <c:v>17745.034068882182</c:v>
                </c:pt>
                <c:pt idx="45">
                  <c:v>17736.428475135879</c:v>
                </c:pt>
                <c:pt idx="46">
                  <c:v>17722.206863541513</c:v>
                </c:pt>
                <c:pt idx="47">
                  <c:v>17744.18668138154</c:v>
                </c:pt>
                <c:pt idx="48">
                  <c:v>17728.893975588373</c:v>
                </c:pt>
                <c:pt idx="49">
                  <c:v>17729.741363089015</c:v>
                </c:pt>
                <c:pt idx="50">
                  <c:v>17751.721180929038</c:v>
                </c:pt>
                <c:pt idx="51">
                  <c:v>17737.499569334668</c:v>
                </c:pt>
                <c:pt idx="52">
                  <c:v>17736.428475135879</c:v>
                </c:pt>
                <c:pt idx="53">
                  <c:v>17744.18668138154</c:v>
                </c:pt>
                <c:pt idx="54">
                  <c:v>17745.034068882182</c:v>
                </c:pt>
                <c:pt idx="55">
                  <c:v>17751.721180929038</c:v>
                </c:pt>
                <c:pt idx="56">
                  <c:v>17728.893975588373</c:v>
                </c:pt>
                <c:pt idx="57">
                  <c:v>17736.428475135879</c:v>
                </c:pt>
                <c:pt idx="58">
                  <c:v>17744.18668138154</c:v>
                </c:pt>
                <c:pt idx="59">
                  <c:v>17751.721180929038</c:v>
                </c:pt>
                <c:pt idx="60">
                  <c:v>17953.690053710383</c:v>
                </c:pt>
                <c:pt idx="61">
                  <c:v>17953.690053710383</c:v>
                </c:pt>
                <c:pt idx="62">
                  <c:v>17960.377165757247</c:v>
                </c:pt>
                <c:pt idx="63">
                  <c:v>17960.377165757247</c:v>
                </c:pt>
                <c:pt idx="64">
                  <c:v>17961.224553257893</c:v>
                </c:pt>
                <c:pt idx="65">
                  <c:v>17961.224553257893</c:v>
                </c:pt>
                <c:pt idx="66">
                  <c:v>17967.911665304749</c:v>
                </c:pt>
                <c:pt idx="67">
                  <c:v>17967.911665304749</c:v>
                </c:pt>
                <c:pt idx="68">
                  <c:v>17953.690053710383</c:v>
                </c:pt>
                <c:pt idx="69">
                  <c:v>17960.377165757247</c:v>
                </c:pt>
                <c:pt idx="70">
                  <c:v>17961.224553257893</c:v>
                </c:pt>
                <c:pt idx="71">
                  <c:v>17988.404414596953</c:v>
                </c:pt>
                <c:pt idx="72">
                  <c:v>17967.911665304749</c:v>
                </c:pt>
                <c:pt idx="73">
                  <c:v>17995.09152664381</c:v>
                </c:pt>
                <c:pt idx="74">
                  <c:v>17995.938914144455</c:v>
                </c:pt>
                <c:pt idx="75">
                  <c:v>18003.697120390116</c:v>
                </c:pt>
                <c:pt idx="76">
                  <c:v>18002.626026191323</c:v>
                </c:pt>
                <c:pt idx="77">
                  <c:v>17988.404414596953</c:v>
                </c:pt>
                <c:pt idx="78">
                  <c:v>18010.384232436976</c:v>
                </c:pt>
                <c:pt idx="79">
                  <c:v>18011.231619937622</c:v>
                </c:pt>
                <c:pt idx="80">
                  <c:v>17995.09152664381</c:v>
                </c:pt>
                <c:pt idx="81">
                  <c:v>17995.938914144455</c:v>
                </c:pt>
                <c:pt idx="82">
                  <c:v>18017.918731984482</c:v>
                </c:pt>
                <c:pt idx="83">
                  <c:v>18003.697120390116</c:v>
                </c:pt>
                <c:pt idx="84">
                  <c:v>18002.626026191323</c:v>
                </c:pt>
                <c:pt idx="85">
                  <c:v>18010.384232436976</c:v>
                </c:pt>
                <c:pt idx="86">
                  <c:v>18011.231619937622</c:v>
                </c:pt>
                <c:pt idx="87">
                  <c:v>17988.404414596953</c:v>
                </c:pt>
                <c:pt idx="88">
                  <c:v>18017.918731984482</c:v>
                </c:pt>
                <c:pt idx="89">
                  <c:v>17995.09152664381</c:v>
                </c:pt>
                <c:pt idx="90">
                  <c:v>17995.938914144455</c:v>
                </c:pt>
                <c:pt idx="91">
                  <c:v>18003.697120390116</c:v>
                </c:pt>
                <c:pt idx="92">
                  <c:v>18002.626026191323</c:v>
                </c:pt>
                <c:pt idx="93">
                  <c:v>18010.384232436976</c:v>
                </c:pt>
                <c:pt idx="94">
                  <c:v>18011.231619937622</c:v>
                </c:pt>
                <c:pt idx="95">
                  <c:v>18017.918731984482</c:v>
                </c:pt>
                <c:pt idx="96">
                  <c:v>18219.887604765834</c:v>
                </c:pt>
                <c:pt idx="97">
                  <c:v>18226.574716812687</c:v>
                </c:pt>
                <c:pt idx="98">
                  <c:v>18227.422104313337</c:v>
                </c:pt>
                <c:pt idx="99">
                  <c:v>18234.109216360193</c:v>
                </c:pt>
                <c:pt idx="100">
                  <c:v>18219.887604765834</c:v>
                </c:pt>
                <c:pt idx="101">
                  <c:v>18226.574716812687</c:v>
                </c:pt>
                <c:pt idx="102">
                  <c:v>18227.422104313337</c:v>
                </c:pt>
                <c:pt idx="103">
                  <c:v>18234.109216360193</c:v>
                </c:pt>
                <c:pt idx="104">
                  <c:v>18219.887604765834</c:v>
                </c:pt>
                <c:pt idx="105">
                  <c:v>18226.574716812687</c:v>
                </c:pt>
                <c:pt idx="106">
                  <c:v>18227.422104313337</c:v>
                </c:pt>
                <c:pt idx="107">
                  <c:v>18234.109216360193</c:v>
                </c:pt>
                <c:pt idx="108">
                  <c:v>18339.79201582259</c:v>
                </c:pt>
                <c:pt idx="109">
                  <c:v>18339.79201582259</c:v>
                </c:pt>
                <c:pt idx="110">
                  <c:v>18346.479127869447</c:v>
                </c:pt>
                <c:pt idx="111">
                  <c:v>18346.479127869447</c:v>
                </c:pt>
                <c:pt idx="112">
                  <c:v>18347.326515370096</c:v>
                </c:pt>
                <c:pt idx="113">
                  <c:v>18347.326515370096</c:v>
                </c:pt>
                <c:pt idx="114">
                  <c:v>18355.084721615756</c:v>
                </c:pt>
                <c:pt idx="115">
                  <c:v>18354.013627416956</c:v>
                </c:pt>
                <c:pt idx="116">
                  <c:v>18355.084721615756</c:v>
                </c:pt>
                <c:pt idx="117">
                  <c:v>18354.013627416956</c:v>
                </c:pt>
                <c:pt idx="118">
                  <c:v>18361.771833662609</c:v>
                </c:pt>
                <c:pt idx="119">
                  <c:v>18361.771833662609</c:v>
                </c:pt>
                <c:pt idx="120">
                  <c:v>18362.619221163262</c:v>
                </c:pt>
                <c:pt idx="121">
                  <c:v>18362.619221163262</c:v>
                </c:pt>
                <c:pt idx="122">
                  <c:v>18369.306333210123</c:v>
                </c:pt>
                <c:pt idx="123">
                  <c:v>18339.79201582259</c:v>
                </c:pt>
                <c:pt idx="124">
                  <c:v>18369.306333210123</c:v>
                </c:pt>
                <c:pt idx="125">
                  <c:v>18346.479127869447</c:v>
                </c:pt>
                <c:pt idx="126">
                  <c:v>18347.326515370096</c:v>
                </c:pt>
                <c:pt idx="127">
                  <c:v>18355.084721615756</c:v>
                </c:pt>
                <c:pt idx="128">
                  <c:v>18354.013627416956</c:v>
                </c:pt>
                <c:pt idx="129">
                  <c:v>18361.771833662609</c:v>
                </c:pt>
                <c:pt idx="130">
                  <c:v>18362.619221163262</c:v>
                </c:pt>
                <c:pt idx="131">
                  <c:v>18369.306333210123</c:v>
                </c:pt>
                <c:pt idx="132">
                  <c:v>18571.275205991467</c:v>
                </c:pt>
                <c:pt idx="133">
                  <c:v>18571.275205991467</c:v>
                </c:pt>
                <c:pt idx="134">
                  <c:v>18577.962318038324</c:v>
                </c:pt>
                <c:pt idx="135">
                  <c:v>18577.962318038324</c:v>
                </c:pt>
                <c:pt idx="136">
                  <c:v>18578.80970553897</c:v>
                </c:pt>
                <c:pt idx="137">
                  <c:v>18578.80970553897</c:v>
                </c:pt>
                <c:pt idx="138">
                  <c:v>18585.496817585834</c:v>
                </c:pt>
                <c:pt idx="139">
                  <c:v>18585.496817585834</c:v>
                </c:pt>
                <c:pt idx="140">
                  <c:v>18571.275205991467</c:v>
                </c:pt>
                <c:pt idx="141">
                  <c:v>18577.962318038324</c:v>
                </c:pt>
                <c:pt idx="142">
                  <c:v>18578.80970553897</c:v>
                </c:pt>
                <c:pt idx="143">
                  <c:v>18585.496817585834</c:v>
                </c:pt>
                <c:pt idx="144">
                  <c:v>18939.331157339097</c:v>
                </c:pt>
                <c:pt idx="145">
                  <c:v>18946.018269385957</c:v>
                </c:pt>
                <c:pt idx="146">
                  <c:v>18946.865656886603</c:v>
                </c:pt>
                <c:pt idx="147">
                  <c:v>18954.623863132259</c:v>
                </c:pt>
                <c:pt idx="148">
                  <c:v>18953.552768933463</c:v>
                </c:pt>
                <c:pt idx="149">
                  <c:v>18939.331157339097</c:v>
                </c:pt>
                <c:pt idx="150">
                  <c:v>18961.310975179127</c:v>
                </c:pt>
                <c:pt idx="151">
                  <c:v>18962.158362679766</c:v>
                </c:pt>
                <c:pt idx="152">
                  <c:v>18946.018269385957</c:v>
                </c:pt>
                <c:pt idx="153">
                  <c:v>18946.865656886603</c:v>
                </c:pt>
                <c:pt idx="154">
                  <c:v>18968.84547472663</c:v>
                </c:pt>
                <c:pt idx="155">
                  <c:v>18954.623863132259</c:v>
                </c:pt>
                <c:pt idx="156">
                  <c:v>18953.552768933463</c:v>
                </c:pt>
                <c:pt idx="157">
                  <c:v>18961.310975179127</c:v>
                </c:pt>
                <c:pt idx="158">
                  <c:v>18962.158362679766</c:v>
                </c:pt>
                <c:pt idx="159">
                  <c:v>18968.84547472663</c:v>
                </c:pt>
                <c:pt idx="160">
                  <c:v>18939.331157339097</c:v>
                </c:pt>
                <c:pt idx="161">
                  <c:v>18946.018269385957</c:v>
                </c:pt>
                <c:pt idx="162">
                  <c:v>18946.865656886603</c:v>
                </c:pt>
                <c:pt idx="163">
                  <c:v>18954.623863132259</c:v>
                </c:pt>
                <c:pt idx="164">
                  <c:v>18953.552768933463</c:v>
                </c:pt>
                <c:pt idx="165">
                  <c:v>19051.007588548244</c:v>
                </c:pt>
                <c:pt idx="166">
                  <c:v>18961.310975179127</c:v>
                </c:pt>
                <c:pt idx="167">
                  <c:v>19057.694700595104</c:v>
                </c:pt>
                <c:pt idx="168">
                  <c:v>18962.158362679766</c:v>
                </c:pt>
                <c:pt idx="169">
                  <c:v>19058.54208809575</c:v>
                </c:pt>
                <c:pt idx="170">
                  <c:v>18968.84547472663</c:v>
                </c:pt>
                <c:pt idx="171">
                  <c:v>19066.30029434141</c:v>
                </c:pt>
                <c:pt idx="172">
                  <c:v>19065.22920014261</c:v>
                </c:pt>
                <c:pt idx="173">
                  <c:v>19051.007588548244</c:v>
                </c:pt>
                <c:pt idx="174">
                  <c:v>19072.987406388274</c:v>
                </c:pt>
                <c:pt idx="175">
                  <c:v>19073.834793888916</c:v>
                </c:pt>
                <c:pt idx="176">
                  <c:v>19057.694700595104</c:v>
                </c:pt>
                <c:pt idx="177">
                  <c:v>19058.54208809575</c:v>
                </c:pt>
                <c:pt idx="178">
                  <c:v>19080.521905935777</c:v>
                </c:pt>
                <c:pt idx="179">
                  <c:v>19066.30029434141</c:v>
                </c:pt>
                <c:pt idx="180">
                  <c:v>19065.22920014261</c:v>
                </c:pt>
                <c:pt idx="181">
                  <c:v>19072.987406388274</c:v>
                </c:pt>
                <c:pt idx="182">
                  <c:v>19073.834793888916</c:v>
                </c:pt>
                <c:pt idx="183">
                  <c:v>19080.521905935777</c:v>
                </c:pt>
                <c:pt idx="184">
                  <c:v>19051.007588548244</c:v>
                </c:pt>
                <c:pt idx="185">
                  <c:v>19057.694700595104</c:v>
                </c:pt>
                <c:pt idx="186">
                  <c:v>19058.54208809575</c:v>
                </c:pt>
                <c:pt idx="187">
                  <c:v>19066.30029434141</c:v>
                </c:pt>
                <c:pt idx="188">
                  <c:v>19065.22920014261</c:v>
                </c:pt>
                <c:pt idx="189">
                  <c:v>19072.987406388274</c:v>
                </c:pt>
                <c:pt idx="190">
                  <c:v>19073.834793888916</c:v>
                </c:pt>
                <c:pt idx="191">
                  <c:v>19080.521905935777</c:v>
                </c:pt>
                <c:pt idx="192">
                  <c:v>19170.814347507974</c:v>
                </c:pt>
                <c:pt idx="193">
                  <c:v>19170.814347507974</c:v>
                </c:pt>
                <c:pt idx="194">
                  <c:v>19177.501459554831</c:v>
                </c:pt>
                <c:pt idx="195">
                  <c:v>19178.348847055477</c:v>
                </c:pt>
                <c:pt idx="196">
                  <c:v>19178.348847055477</c:v>
                </c:pt>
                <c:pt idx="197">
                  <c:v>19185.035959102333</c:v>
                </c:pt>
                <c:pt idx="198">
                  <c:v>19170.814347507974</c:v>
                </c:pt>
                <c:pt idx="199">
                  <c:v>19177.501459554831</c:v>
                </c:pt>
                <c:pt idx="200">
                  <c:v>19178.348847055477</c:v>
                </c:pt>
                <c:pt idx="201">
                  <c:v>19209.634946881444</c:v>
                </c:pt>
                <c:pt idx="202">
                  <c:v>19185.035959102333</c:v>
                </c:pt>
                <c:pt idx="203">
                  <c:v>19216.322058928297</c:v>
                </c:pt>
                <c:pt idx="204">
                  <c:v>19217.169446428947</c:v>
                </c:pt>
                <c:pt idx="205">
                  <c:v>19224.927652674611</c:v>
                </c:pt>
                <c:pt idx="206">
                  <c:v>19223.856558475803</c:v>
                </c:pt>
                <c:pt idx="207">
                  <c:v>19209.634946881444</c:v>
                </c:pt>
                <c:pt idx="208">
                  <c:v>19231.614764721468</c:v>
                </c:pt>
                <c:pt idx="209">
                  <c:v>19232.462152222113</c:v>
                </c:pt>
                <c:pt idx="210">
                  <c:v>19216.322058928297</c:v>
                </c:pt>
                <c:pt idx="211">
                  <c:v>19177.501459554831</c:v>
                </c:pt>
                <c:pt idx="212">
                  <c:v>19217.169446428947</c:v>
                </c:pt>
                <c:pt idx="213">
                  <c:v>19239.149264268977</c:v>
                </c:pt>
                <c:pt idx="214">
                  <c:v>19224.927652674611</c:v>
                </c:pt>
                <c:pt idx="215">
                  <c:v>19223.856558475803</c:v>
                </c:pt>
                <c:pt idx="216">
                  <c:v>19185.035959102333</c:v>
                </c:pt>
                <c:pt idx="217">
                  <c:v>19282.490778717121</c:v>
                </c:pt>
                <c:pt idx="218">
                  <c:v>19231.614764721468</c:v>
                </c:pt>
                <c:pt idx="219">
                  <c:v>19289.177890763978</c:v>
                </c:pt>
                <c:pt idx="220">
                  <c:v>19232.462152222113</c:v>
                </c:pt>
                <c:pt idx="221">
                  <c:v>19290.025278264631</c:v>
                </c:pt>
                <c:pt idx="222">
                  <c:v>19239.149264268977</c:v>
                </c:pt>
                <c:pt idx="223">
                  <c:v>19209.634946881444</c:v>
                </c:pt>
                <c:pt idx="224">
                  <c:v>19296.712390311484</c:v>
                </c:pt>
                <c:pt idx="225">
                  <c:v>19282.490778717121</c:v>
                </c:pt>
                <c:pt idx="226">
                  <c:v>19216.322058928297</c:v>
                </c:pt>
                <c:pt idx="227">
                  <c:v>19289.177890763978</c:v>
                </c:pt>
                <c:pt idx="228">
                  <c:v>19217.169446428947</c:v>
                </c:pt>
                <c:pt idx="229">
                  <c:v>19290.025278264631</c:v>
                </c:pt>
                <c:pt idx="230">
                  <c:v>19224.927652674611</c:v>
                </c:pt>
                <c:pt idx="231">
                  <c:v>19223.856558475803</c:v>
                </c:pt>
                <c:pt idx="232">
                  <c:v>19296.712390311484</c:v>
                </c:pt>
                <c:pt idx="233">
                  <c:v>19231.614764721468</c:v>
                </c:pt>
                <c:pt idx="234">
                  <c:v>19232.462152222113</c:v>
                </c:pt>
                <c:pt idx="235">
                  <c:v>19239.149264268977</c:v>
                </c:pt>
                <c:pt idx="236">
                  <c:v>19282.490778717121</c:v>
                </c:pt>
                <c:pt idx="237">
                  <c:v>19289.177890763978</c:v>
                </c:pt>
                <c:pt idx="238">
                  <c:v>19290.025278264631</c:v>
                </c:pt>
                <c:pt idx="239">
                  <c:v>19296.712390311484</c:v>
                </c:pt>
                <c:pt idx="240">
                  <c:v>19441.118137050322</c:v>
                </c:pt>
                <c:pt idx="241">
                  <c:v>19447.805249097179</c:v>
                </c:pt>
                <c:pt idx="242">
                  <c:v>19448.652636597828</c:v>
                </c:pt>
                <c:pt idx="243">
                  <c:v>19455.339748644681</c:v>
                </c:pt>
                <c:pt idx="244">
                  <c:v>19441.118137050322</c:v>
                </c:pt>
                <c:pt idx="245">
                  <c:v>19447.805249097179</c:v>
                </c:pt>
                <c:pt idx="246">
                  <c:v>19448.652636597828</c:v>
                </c:pt>
                <c:pt idx="247">
                  <c:v>19455.339748644681</c:v>
                </c:pt>
                <c:pt idx="248">
                  <c:v>19475.832497936884</c:v>
                </c:pt>
                <c:pt idx="249">
                  <c:v>19475.832497936884</c:v>
                </c:pt>
                <c:pt idx="250">
                  <c:v>19441.118137050322</c:v>
                </c:pt>
                <c:pt idx="251">
                  <c:v>19482.519609983745</c:v>
                </c:pt>
                <c:pt idx="252">
                  <c:v>19482.519609983745</c:v>
                </c:pt>
                <c:pt idx="253">
                  <c:v>19447.805249097179</c:v>
                </c:pt>
                <c:pt idx="254">
                  <c:v>19483.366997484398</c:v>
                </c:pt>
                <c:pt idx="255">
                  <c:v>19491.125203730055</c:v>
                </c:pt>
                <c:pt idx="256">
                  <c:v>19483.366997484398</c:v>
                </c:pt>
                <c:pt idx="257">
                  <c:v>19448.652636597828</c:v>
                </c:pt>
                <c:pt idx="258">
                  <c:v>19490.054109531251</c:v>
                </c:pt>
                <c:pt idx="259">
                  <c:v>19491.125203730055</c:v>
                </c:pt>
                <c:pt idx="260">
                  <c:v>19497.812315776911</c:v>
                </c:pt>
                <c:pt idx="261">
                  <c:v>19490.054109531251</c:v>
                </c:pt>
                <c:pt idx="262">
                  <c:v>19455.339748644681</c:v>
                </c:pt>
                <c:pt idx="263">
                  <c:v>19497.812315776911</c:v>
                </c:pt>
                <c:pt idx="264">
                  <c:v>19498.659703277553</c:v>
                </c:pt>
                <c:pt idx="265">
                  <c:v>19498.659703277553</c:v>
                </c:pt>
                <c:pt idx="266">
                  <c:v>19505.346815324425</c:v>
                </c:pt>
                <c:pt idx="267">
                  <c:v>19505.346815324425</c:v>
                </c:pt>
                <c:pt idx="268">
                  <c:v>19475.832497936884</c:v>
                </c:pt>
                <c:pt idx="269">
                  <c:v>19482.519609983745</c:v>
                </c:pt>
                <c:pt idx="270">
                  <c:v>19483.366997484398</c:v>
                </c:pt>
                <c:pt idx="271">
                  <c:v>19491.125203730055</c:v>
                </c:pt>
                <c:pt idx="272">
                  <c:v>19490.054109531251</c:v>
                </c:pt>
                <c:pt idx="273">
                  <c:v>19497.812315776911</c:v>
                </c:pt>
                <c:pt idx="274">
                  <c:v>19498.659703277553</c:v>
                </c:pt>
                <c:pt idx="275">
                  <c:v>19505.346815324425</c:v>
                </c:pt>
                <c:pt idx="276">
                  <c:v>19707.315688105766</c:v>
                </c:pt>
                <c:pt idx="277">
                  <c:v>19707.315688105766</c:v>
                </c:pt>
                <c:pt idx="278">
                  <c:v>19714.002800152626</c:v>
                </c:pt>
                <c:pt idx="279">
                  <c:v>19714.002800152626</c:v>
                </c:pt>
                <c:pt idx="280">
                  <c:v>19714.850187653265</c:v>
                </c:pt>
                <c:pt idx="281">
                  <c:v>19714.850187653265</c:v>
                </c:pt>
                <c:pt idx="282">
                  <c:v>19721.537299700132</c:v>
                </c:pt>
                <c:pt idx="283">
                  <c:v>19721.537299700132</c:v>
                </c:pt>
                <c:pt idx="284">
                  <c:v>19707.315688105766</c:v>
                </c:pt>
                <c:pt idx="285">
                  <c:v>19714.002800152626</c:v>
                </c:pt>
                <c:pt idx="286">
                  <c:v>19714.850187653265</c:v>
                </c:pt>
                <c:pt idx="287">
                  <c:v>19721.537299700132</c:v>
                </c:pt>
                <c:pt idx="288">
                  <c:v>19827.220099162521</c:v>
                </c:pt>
                <c:pt idx="289">
                  <c:v>19833.907211209382</c:v>
                </c:pt>
                <c:pt idx="290">
                  <c:v>19834.754598710027</c:v>
                </c:pt>
                <c:pt idx="291">
                  <c:v>19842.512804955684</c:v>
                </c:pt>
                <c:pt idx="292">
                  <c:v>19841.441710756895</c:v>
                </c:pt>
                <c:pt idx="293">
                  <c:v>19827.220099162521</c:v>
                </c:pt>
                <c:pt idx="294">
                  <c:v>19849.199917002552</c:v>
                </c:pt>
                <c:pt idx="295">
                  <c:v>19850.04730450319</c:v>
                </c:pt>
                <c:pt idx="296">
                  <c:v>19833.907211209382</c:v>
                </c:pt>
                <c:pt idx="297">
                  <c:v>19834.754598710027</c:v>
                </c:pt>
                <c:pt idx="298">
                  <c:v>19856.734416550054</c:v>
                </c:pt>
                <c:pt idx="299">
                  <c:v>19842.512804955684</c:v>
                </c:pt>
                <c:pt idx="300">
                  <c:v>19841.441710756895</c:v>
                </c:pt>
                <c:pt idx="301">
                  <c:v>19849.199917002552</c:v>
                </c:pt>
                <c:pt idx="302">
                  <c:v>19850.04730450319</c:v>
                </c:pt>
                <c:pt idx="303">
                  <c:v>19856.734416550054</c:v>
                </c:pt>
                <c:pt idx="304">
                  <c:v>19827.220099162521</c:v>
                </c:pt>
                <c:pt idx="305">
                  <c:v>19833.907211209382</c:v>
                </c:pt>
                <c:pt idx="306">
                  <c:v>19834.754598710027</c:v>
                </c:pt>
                <c:pt idx="307">
                  <c:v>19842.512804955684</c:v>
                </c:pt>
                <c:pt idx="308">
                  <c:v>19841.441710756895</c:v>
                </c:pt>
                <c:pt idx="309">
                  <c:v>19849.199917002552</c:v>
                </c:pt>
                <c:pt idx="310">
                  <c:v>19850.04730450319</c:v>
                </c:pt>
                <c:pt idx="311">
                  <c:v>19856.734416550054</c:v>
                </c:pt>
                <c:pt idx="312">
                  <c:v>20058.703289331403</c:v>
                </c:pt>
                <c:pt idx="313">
                  <c:v>20065.390401378263</c:v>
                </c:pt>
                <c:pt idx="314">
                  <c:v>20066.237788878909</c:v>
                </c:pt>
                <c:pt idx="315">
                  <c:v>20123.127311806475</c:v>
                </c:pt>
                <c:pt idx="316">
                  <c:v>20072.924900925762</c:v>
                </c:pt>
                <c:pt idx="317">
                  <c:v>20058.703289331403</c:v>
                </c:pt>
                <c:pt idx="318">
                  <c:v>20065.390401378263</c:v>
                </c:pt>
                <c:pt idx="319">
                  <c:v>20138.420017599638</c:v>
                </c:pt>
                <c:pt idx="320">
                  <c:v>20066.237788878909</c:v>
                </c:pt>
                <c:pt idx="321">
                  <c:v>20138.420017599638</c:v>
                </c:pt>
                <c:pt idx="322">
                  <c:v>20129.814423853331</c:v>
                </c:pt>
                <c:pt idx="323">
                  <c:v>20072.924900925762</c:v>
                </c:pt>
                <c:pt idx="324">
                  <c:v>20130.661811353977</c:v>
                </c:pt>
                <c:pt idx="325">
                  <c:v>20137.348923400834</c:v>
                </c:pt>
                <c:pt idx="326">
                  <c:v>20123.127311806475</c:v>
                </c:pt>
                <c:pt idx="327">
                  <c:v>20145.107129646498</c:v>
                </c:pt>
                <c:pt idx="328">
                  <c:v>20145.954517147136</c:v>
                </c:pt>
                <c:pt idx="329">
                  <c:v>20129.814423853331</c:v>
                </c:pt>
                <c:pt idx="330">
                  <c:v>20058.703289331403</c:v>
                </c:pt>
                <c:pt idx="331">
                  <c:v>20130.661811353977</c:v>
                </c:pt>
                <c:pt idx="332">
                  <c:v>20152.641629194004</c:v>
                </c:pt>
                <c:pt idx="333">
                  <c:v>20065.390401378263</c:v>
                </c:pt>
                <c:pt idx="334">
                  <c:v>20138.420017599638</c:v>
                </c:pt>
                <c:pt idx="335">
                  <c:v>20137.348923400834</c:v>
                </c:pt>
                <c:pt idx="336">
                  <c:v>20066.237788878909</c:v>
                </c:pt>
                <c:pt idx="337">
                  <c:v>20145.107129646498</c:v>
                </c:pt>
                <c:pt idx="338">
                  <c:v>20072.924900925762</c:v>
                </c:pt>
                <c:pt idx="339">
                  <c:v>20145.954517147136</c:v>
                </c:pt>
                <c:pt idx="340">
                  <c:v>20152.641629194004</c:v>
                </c:pt>
                <c:pt idx="341">
                  <c:v>20123.127311806475</c:v>
                </c:pt>
                <c:pt idx="342">
                  <c:v>20129.814423853331</c:v>
                </c:pt>
                <c:pt idx="343">
                  <c:v>20130.661811353977</c:v>
                </c:pt>
                <c:pt idx="344">
                  <c:v>20137.348923400834</c:v>
                </c:pt>
                <c:pt idx="345">
                  <c:v>20145.107129646498</c:v>
                </c:pt>
                <c:pt idx="346">
                  <c:v>20145.954517147136</c:v>
                </c:pt>
                <c:pt idx="347">
                  <c:v>20152.641629194004</c:v>
                </c:pt>
                <c:pt idx="348">
                  <c:v>20354.610501975345</c:v>
                </c:pt>
                <c:pt idx="349">
                  <c:v>20354.610501975345</c:v>
                </c:pt>
                <c:pt idx="350">
                  <c:v>20361.297614022205</c:v>
                </c:pt>
                <c:pt idx="351">
                  <c:v>20361.297614022205</c:v>
                </c:pt>
                <c:pt idx="352">
                  <c:v>20362.145001522855</c:v>
                </c:pt>
                <c:pt idx="353">
                  <c:v>20362.145001522855</c:v>
                </c:pt>
                <c:pt idx="354">
                  <c:v>20368.832113569715</c:v>
                </c:pt>
                <c:pt idx="355">
                  <c:v>20368.832113569715</c:v>
                </c:pt>
                <c:pt idx="356">
                  <c:v>20354.610501975345</c:v>
                </c:pt>
                <c:pt idx="357">
                  <c:v>20361.297614022205</c:v>
                </c:pt>
                <c:pt idx="358">
                  <c:v>20362.145001522855</c:v>
                </c:pt>
                <c:pt idx="359">
                  <c:v>20393.431101348819</c:v>
                </c:pt>
                <c:pt idx="360">
                  <c:v>20368.832113569715</c:v>
                </c:pt>
                <c:pt idx="361">
                  <c:v>20400.118213395679</c:v>
                </c:pt>
                <c:pt idx="362">
                  <c:v>20400.965600896314</c:v>
                </c:pt>
                <c:pt idx="363">
                  <c:v>20408.723807141985</c:v>
                </c:pt>
                <c:pt idx="364">
                  <c:v>20407.652712943182</c:v>
                </c:pt>
                <c:pt idx="365">
                  <c:v>20393.431101348819</c:v>
                </c:pt>
                <c:pt idx="366">
                  <c:v>20415.410919188842</c:v>
                </c:pt>
                <c:pt idx="367">
                  <c:v>20416.258306689484</c:v>
                </c:pt>
                <c:pt idx="368">
                  <c:v>20400.118213395679</c:v>
                </c:pt>
                <c:pt idx="369">
                  <c:v>20400.965600896314</c:v>
                </c:pt>
                <c:pt idx="370">
                  <c:v>20422.945418736352</c:v>
                </c:pt>
                <c:pt idx="371">
                  <c:v>20408.723807141985</c:v>
                </c:pt>
                <c:pt idx="372">
                  <c:v>20407.652712943182</c:v>
                </c:pt>
                <c:pt idx="373">
                  <c:v>20415.410919188842</c:v>
                </c:pt>
                <c:pt idx="374">
                  <c:v>20416.258306689484</c:v>
                </c:pt>
                <c:pt idx="375">
                  <c:v>20422.945418736352</c:v>
                </c:pt>
                <c:pt idx="376">
                  <c:v>20393.431101348819</c:v>
                </c:pt>
                <c:pt idx="377">
                  <c:v>20400.118213395679</c:v>
                </c:pt>
                <c:pt idx="378">
                  <c:v>20400.965600896314</c:v>
                </c:pt>
                <c:pt idx="379">
                  <c:v>20408.723807141985</c:v>
                </c:pt>
                <c:pt idx="380">
                  <c:v>20407.652712943182</c:v>
                </c:pt>
                <c:pt idx="381">
                  <c:v>20415.410919188842</c:v>
                </c:pt>
                <c:pt idx="382">
                  <c:v>20416.258306689484</c:v>
                </c:pt>
                <c:pt idx="383">
                  <c:v>20422.945418736352</c:v>
                </c:pt>
                <c:pt idx="384">
                  <c:v>20624.914291517693</c:v>
                </c:pt>
                <c:pt idx="385">
                  <c:v>20538.435671888179</c:v>
                </c:pt>
                <c:pt idx="386">
                  <c:v>20538.435671888179</c:v>
                </c:pt>
                <c:pt idx="387">
                  <c:v>20631.601403564549</c:v>
                </c:pt>
                <c:pt idx="388">
                  <c:v>20545.122783935043</c:v>
                </c:pt>
                <c:pt idx="389">
                  <c:v>20632.448791065199</c:v>
                </c:pt>
                <c:pt idx="390">
                  <c:v>20545.122783935043</c:v>
                </c:pt>
                <c:pt idx="391">
                  <c:v>20545.970171435689</c:v>
                </c:pt>
                <c:pt idx="392">
                  <c:v>20553.728377681342</c:v>
                </c:pt>
                <c:pt idx="393">
                  <c:v>20545.970171435689</c:v>
                </c:pt>
                <c:pt idx="394">
                  <c:v>20639.135903112063</c:v>
                </c:pt>
                <c:pt idx="395">
                  <c:v>20552.657283482546</c:v>
                </c:pt>
                <c:pt idx="396">
                  <c:v>20553.728377681342</c:v>
                </c:pt>
                <c:pt idx="397">
                  <c:v>20624.914291517693</c:v>
                </c:pt>
                <c:pt idx="398">
                  <c:v>20560.415489728206</c:v>
                </c:pt>
                <c:pt idx="399">
                  <c:v>20552.657283482546</c:v>
                </c:pt>
                <c:pt idx="400">
                  <c:v>20560.415489728206</c:v>
                </c:pt>
                <c:pt idx="401">
                  <c:v>20561.262877228848</c:v>
                </c:pt>
                <c:pt idx="402">
                  <c:v>20631.601403564549</c:v>
                </c:pt>
                <c:pt idx="403">
                  <c:v>20561.262877228848</c:v>
                </c:pt>
                <c:pt idx="404">
                  <c:v>20632.448791065199</c:v>
                </c:pt>
                <c:pt idx="405">
                  <c:v>20567.949989275712</c:v>
                </c:pt>
                <c:pt idx="406">
                  <c:v>20567.949989275712</c:v>
                </c:pt>
                <c:pt idx="407">
                  <c:v>20639.135903112063</c:v>
                </c:pt>
                <c:pt idx="408">
                  <c:v>20538.435671888179</c:v>
                </c:pt>
                <c:pt idx="409">
                  <c:v>20545.122783935043</c:v>
                </c:pt>
                <c:pt idx="410">
                  <c:v>20659.628652404259</c:v>
                </c:pt>
                <c:pt idx="411">
                  <c:v>20545.970171435689</c:v>
                </c:pt>
                <c:pt idx="412">
                  <c:v>20659.628652404259</c:v>
                </c:pt>
                <c:pt idx="413">
                  <c:v>20624.914291517693</c:v>
                </c:pt>
                <c:pt idx="414">
                  <c:v>20666.315764451119</c:v>
                </c:pt>
                <c:pt idx="415">
                  <c:v>20553.728377681342</c:v>
                </c:pt>
                <c:pt idx="416">
                  <c:v>20552.657283482546</c:v>
                </c:pt>
                <c:pt idx="417">
                  <c:v>20666.315764451119</c:v>
                </c:pt>
                <c:pt idx="418">
                  <c:v>20631.601403564549</c:v>
                </c:pt>
                <c:pt idx="419">
                  <c:v>20667.163151951761</c:v>
                </c:pt>
                <c:pt idx="420">
                  <c:v>20560.415489728206</c:v>
                </c:pt>
                <c:pt idx="421">
                  <c:v>20674.921358197425</c:v>
                </c:pt>
                <c:pt idx="422">
                  <c:v>20667.163151951761</c:v>
                </c:pt>
                <c:pt idx="423">
                  <c:v>20632.448791065199</c:v>
                </c:pt>
                <c:pt idx="424">
                  <c:v>20673.850263998625</c:v>
                </c:pt>
                <c:pt idx="425">
                  <c:v>20561.262877228848</c:v>
                </c:pt>
                <c:pt idx="426">
                  <c:v>20674.921358197425</c:v>
                </c:pt>
                <c:pt idx="427">
                  <c:v>20681.608470244282</c:v>
                </c:pt>
                <c:pt idx="428">
                  <c:v>20673.850263998625</c:v>
                </c:pt>
                <c:pt idx="429">
                  <c:v>20639.135903112063</c:v>
                </c:pt>
                <c:pt idx="430">
                  <c:v>20567.949989275712</c:v>
                </c:pt>
                <c:pt idx="431">
                  <c:v>20681.608470244282</c:v>
                </c:pt>
                <c:pt idx="432">
                  <c:v>20682.455857744928</c:v>
                </c:pt>
                <c:pt idx="433">
                  <c:v>20682.455857744928</c:v>
                </c:pt>
                <c:pt idx="434">
                  <c:v>20689.142969791792</c:v>
                </c:pt>
                <c:pt idx="435">
                  <c:v>20689.142969791792</c:v>
                </c:pt>
                <c:pt idx="436">
                  <c:v>20659.628652404259</c:v>
                </c:pt>
                <c:pt idx="437">
                  <c:v>20666.315764451119</c:v>
                </c:pt>
                <c:pt idx="438">
                  <c:v>20667.163151951761</c:v>
                </c:pt>
                <c:pt idx="439">
                  <c:v>20674.921358197425</c:v>
                </c:pt>
                <c:pt idx="440">
                  <c:v>20673.850263998625</c:v>
                </c:pt>
                <c:pt idx="441">
                  <c:v>20681.608470244282</c:v>
                </c:pt>
                <c:pt idx="442">
                  <c:v>20682.455857744928</c:v>
                </c:pt>
                <c:pt idx="443">
                  <c:v>20689.142969791792</c:v>
                </c:pt>
                <c:pt idx="444">
                  <c:v>20769.918862057057</c:v>
                </c:pt>
                <c:pt idx="445">
                  <c:v>20769.918862057057</c:v>
                </c:pt>
                <c:pt idx="446">
                  <c:v>20776.605974103913</c:v>
                </c:pt>
                <c:pt idx="447">
                  <c:v>20776.605974103913</c:v>
                </c:pt>
                <c:pt idx="448">
                  <c:v>20777.453361604556</c:v>
                </c:pt>
                <c:pt idx="449">
                  <c:v>20777.453361604556</c:v>
                </c:pt>
                <c:pt idx="450">
                  <c:v>20784.140473651423</c:v>
                </c:pt>
                <c:pt idx="451">
                  <c:v>20784.140473651423</c:v>
                </c:pt>
                <c:pt idx="452">
                  <c:v>20769.918862057057</c:v>
                </c:pt>
                <c:pt idx="453">
                  <c:v>20776.605974103913</c:v>
                </c:pt>
                <c:pt idx="454">
                  <c:v>20891.111842573137</c:v>
                </c:pt>
                <c:pt idx="455">
                  <c:v>20777.453361604556</c:v>
                </c:pt>
                <c:pt idx="456">
                  <c:v>20891.111842573137</c:v>
                </c:pt>
                <c:pt idx="457">
                  <c:v>20897.798954619993</c:v>
                </c:pt>
                <c:pt idx="458">
                  <c:v>20784.140473651423</c:v>
                </c:pt>
                <c:pt idx="459">
                  <c:v>20897.798954619993</c:v>
                </c:pt>
                <c:pt idx="460">
                  <c:v>20898.646342120643</c:v>
                </c:pt>
                <c:pt idx="461">
                  <c:v>20898.646342120643</c:v>
                </c:pt>
                <c:pt idx="462">
                  <c:v>20905.333454167507</c:v>
                </c:pt>
                <c:pt idx="463">
                  <c:v>20905.333454167507</c:v>
                </c:pt>
                <c:pt idx="464">
                  <c:v>20891.111842573137</c:v>
                </c:pt>
                <c:pt idx="465">
                  <c:v>20897.798954619993</c:v>
                </c:pt>
                <c:pt idx="466">
                  <c:v>20898.646342120643</c:v>
                </c:pt>
                <c:pt idx="467">
                  <c:v>20905.333454167507</c:v>
                </c:pt>
                <c:pt idx="468">
                  <c:v>21011.016253629892</c:v>
                </c:pt>
                <c:pt idx="469">
                  <c:v>21017.70336567676</c:v>
                </c:pt>
                <c:pt idx="470">
                  <c:v>21018.550753177402</c:v>
                </c:pt>
                <c:pt idx="471">
                  <c:v>21026.308959423066</c:v>
                </c:pt>
                <c:pt idx="472">
                  <c:v>21025.237865224266</c:v>
                </c:pt>
                <c:pt idx="473">
                  <c:v>21011.016253629892</c:v>
                </c:pt>
                <c:pt idx="474">
                  <c:v>21032.996071469923</c:v>
                </c:pt>
                <c:pt idx="475">
                  <c:v>21033.843458970565</c:v>
                </c:pt>
                <c:pt idx="476">
                  <c:v>21017.70336567676</c:v>
                </c:pt>
                <c:pt idx="477">
                  <c:v>21018.550753177402</c:v>
                </c:pt>
                <c:pt idx="478">
                  <c:v>21040.530571017429</c:v>
                </c:pt>
                <c:pt idx="479">
                  <c:v>21026.308959423066</c:v>
                </c:pt>
                <c:pt idx="480">
                  <c:v>21025.237865224266</c:v>
                </c:pt>
                <c:pt idx="481">
                  <c:v>21032.996071469923</c:v>
                </c:pt>
                <c:pt idx="482">
                  <c:v>21033.843458970565</c:v>
                </c:pt>
                <c:pt idx="483">
                  <c:v>21040.530571017429</c:v>
                </c:pt>
                <c:pt idx="484">
                  <c:v>21011.016253629892</c:v>
                </c:pt>
                <c:pt idx="485">
                  <c:v>21017.70336567676</c:v>
                </c:pt>
                <c:pt idx="486">
                  <c:v>21018.550753177402</c:v>
                </c:pt>
                <c:pt idx="487">
                  <c:v>21026.308959423066</c:v>
                </c:pt>
                <c:pt idx="488">
                  <c:v>21025.237865224266</c:v>
                </c:pt>
                <c:pt idx="489">
                  <c:v>21032.996071469923</c:v>
                </c:pt>
                <c:pt idx="490">
                  <c:v>21033.843458970565</c:v>
                </c:pt>
                <c:pt idx="491">
                  <c:v>21040.530571017429</c:v>
                </c:pt>
                <c:pt idx="492">
                  <c:v>21242.499443798773</c:v>
                </c:pt>
                <c:pt idx="493">
                  <c:v>21249.186555845634</c:v>
                </c:pt>
                <c:pt idx="494">
                  <c:v>21250.033943346276</c:v>
                </c:pt>
                <c:pt idx="495">
                  <c:v>21256.72105539314</c:v>
                </c:pt>
                <c:pt idx="496">
                  <c:v>21242.499443798773</c:v>
                </c:pt>
                <c:pt idx="497">
                  <c:v>21249.186555845634</c:v>
                </c:pt>
                <c:pt idx="498">
                  <c:v>21250.033943346276</c:v>
                </c:pt>
                <c:pt idx="499">
                  <c:v>21256.72105539314</c:v>
                </c:pt>
                <c:pt idx="500">
                  <c:v>21242.499443798773</c:v>
                </c:pt>
                <c:pt idx="501">
                  <c:v>21249.186555845634</c:v>
                </c:pt>
                <c:pt idx="502">
                  <c:v>21250.033943346276</c:v>
                </c:pt>
                <c:pt idx="503">
                  <c:v>21256.72105539314</c:v>
                </c:pt>
                <c:pt idx="504">
                  <c:v>21722.231826355553</c:v>
                </c:pt>
                <c:pt idx="505">
                  <c:v>21722.231826355553</c:v>
                </c:pt>
                <c:pt idx="506">
                  <c:v>21728.918938402414</c:v>
                </c:pt>
                <c:pt idx="507">
                  <c:v>21728.918938402414</c:v>
                </c:pt>
                <c:pt idx="508">
                  <c:v>21729.766325903063</c:v>
                </c:pt>
                <c:pt idx="509">
                  <c:v>21737.52453214872</c:v>
                </c:pt>
                <c:pt idx="510">
                  <c:v>21729.766325903063</c:v>
                </c:pt>
                <c:pt idx="511">
                  <c:v>21736.453437949916</c:v>
                </c:pt>
                <c:pt idx="512">
                  <c:v>21737.52453214872</c:v>
                </c:pt>
                <c:pt idx="513">
                  <c:v>21744.211644195588</c:v>
                </c:pt>
                <c:pt idx="514">
                  <c:v>21736.453437949916</c:v>
                </c:pt>
                <c:pt idx="515">
                  <c:v>21744.211644195588</c:v>
                </c:pt>
                <c:pt idx="516">
                  <c:v>21745.059031696226</c:v>
                </c:pt>
                <c:pt idx="517">
                  <c:v>21745.059031696226</c:v>
                </c:pt>
                <c:pt idx="518">
                  <c:v>21751.74614374309</c:v>
                </c:pt>
                <c:pt idx="519">
                  <c:v>21751.74614374309</c:v>
                </c:pt>
                <c:pt idx="520">
                  <c:v>21722.231826355553</c:v>
                </c:pt>
                <c:pt idx="521">
                  <c:v>21728.918938402414</c:v>
                </c:pt>
                <c:pt idx="522">
                  <c:v>21729.766325903063</c:v>
                </c:pt>
                <c:pt idx="523">
                  <c:v>21737.52453214872</c:v>
                </c:pt>
                <c:pt idx="524">
                  <c:v>21736.453437949916</c:v>
                </c:pt>
                <c:pt idx="525">
                  <c:v>21744.211644195588</c:v>
                </c:pt>
                <c:pt idx="526">
                  <c:v>21745.059031696226</c:v>
                </c:pt>
                <c:pt idx="527">
                  <c:v>21751.74614374309</c:v>
                </c:pt>
                <c:pt idx="528">
                  <c:v>21953.715016524431</c:v>
                </c:pt>
                <c:pt idx="529">
                  <c:v>21953.715016524431</c:v>
                </c:pt>
                <c:pt idx="530">
                  <c:v>21960.402128571292</c:v>
                </c:pt>
                <c:pt idx="531">
                  <c:v>21960.402128571292</c:v>
                </c:pt>
                <c:pt idx="532">
                  <c:v>21961.249516071937</c:v>
                </c:pt>
                <c:pt idx="533">
                  <c:v>21961.249516071937</c:v>
                </c:pt>
                <c:pt idx="534">
                  <c:v>21967.936628118801</c:v>
                </c:pt>
                <c:pt idx="535">
                  <c:v>21967.936628118801</c:v>
                </c:pt>
                <c:pt idx="536">
                  <c:v>21953.715016524431</c:v>
                </c:pt>
                <c:pt idx="537">
                  <c:v>21960.402128571292</c:v>
                </c:pt>
                <c:pt idx="538">
                  <c:v>21961.249516071937</c:v>
                </c:pt>
                <c:pt idx="539">
                  <c:v>21967.936628118801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6E-4995-A42D-03B9545E4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3175656"/>
        <c:axId val="4531832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26E-4995-A42D-03B9545E4B0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209881081.79130456</c:v>
                      </c:pt>
                      <c:pt idx="1">
                        <c:v>209881081.79130456</c:v>
                      </c:pt>
                      <c:pt idx="2">
                        <c:v>209961706.40638381</c:v>
                      </c:pt>
                      <c:pt idx="3">
                        <c:v>209961706.40638381</c:v>
                      </c:pt>
                      <c:pt idx="4">
                        <c:v>209903849.49345756</c:v>
                      </c:pt>
                      <c:pt idx="5">
                        <c:v>210069312.86734039</c:v>
                      </c:pt>
                      <c:pt idx="6">
                        <c:v>209903849.49345756</c:v>
                      </c:pt>
                      <c:pt idx="7">
                        <c:v>209984474.10853684</c:v>
                      </c:pt>
                      <c:pt idx="8">
                        <c:v>210069312.86734039</c:v>
                      </c:pt>
                      <c:pt idx="9">
                        <c:v>210149937.48241967</c:v>
                      </c:pt>
                      <c:pt idx="10">
                        <c:v>209984474.10853684</c:v>
                      </c:pt>
                      <c:pt idx="11">
                        <c:v>210149937.48241967</c:v>
                      </c:pt>
                      <c:pt idx="12">
                        <c:v>210092080.56949338</c:v>
                      </c:pt>
                      <c:pt idx="13">
                        <c:v>210092080.56949338</c:v>
                      </c:pt>
                      <c:pt idx="14">
                        <c:v>210172705.18457264</c:v>
                      </c:pt>
                      <c:pt idx="15">
                        <c:v>209881081.79130456</c:v>
                      </c:pt>
                      <c:pt idx="16">
                        <c:v>210172705.18457264</c:v>
                      </c:pt>
                      <c:pt idx="17">
                        <c:v>209961706.40638381</c:v>
                      </c:pt>
                      <c:pt idx="18">
                        <c:v>209903849.49345756</c:v>
                      </c:pt>
                      <c:pt idx="19">
                        <c:v>210069312.86734039</c:v>
                      </c:pt>
                      <c:pt idx="20">
                        <c:v>209984474.10853684</c:v>
                      </c:pt>
                      <c:pt idx="21">
                        <c:v>210149937.48241967</c:v>
                      </c:pt>
                      <c:pt idx="22">
                        <c:v>210092080.56949338</c:v>
                      </c:pt>
                      <c:pt idx="23">
                        <c:v>210172705.18457264</c:v>
                      </c:pt>
                      <c:pt idx="24">
                        <c:v>212670353.78131595</c:v>
                      </c:pt>
                      <c:pt idx="25">
                        <c:v>212670353.78131595</c:v>
                      </c:pt>
                      <c:pt idx="26">
                        <c:v>212750978.39639521</c:v>
                      </c:pt>
                      <c:pt idx="27">
                        <c:v>212750978.39639521</c:v>
                      </c:pt>
                      <c:pt idx="28">
                        <c:v>212693121.48346895</c:v>
                      </c:pt>
                      <c:pt idx="29">
                        <c:v>212693121.48346895</c:v>
                      </c:pt>
                      <c:pt idx="30">
                        <c:v>212773746.0985482</c:v>
                      </c:pt>
                      <c:pt idx="31">
                        <c:v>212773746.0985482</c:v>
                      </c:pt>
                      <c:pt idx="32">
                        <c:v>213139539.8999415</c:v>
                      </c:pt>
                      <c:pt idx="33">
                        <c:v>212670353.78131595</c:v>
                      </c:pt>
                      <c:pt idx="34">
                        <c:v>213139539.8999415</c:v>
                      </c:pt>
                      <c:pt idx="35">
                        <c:v>212750978.39639521</c:v>
                      </c:pt>
                      <c:pt idx="36">
                        <c:v>213162307.6020945</c:v>
                      </c:pt>
                      <c:pt idx="37">
                        <c:v>212693121.48346895</c:v>
                      </c:pt>
                      <c:pt idx="38">
                        <c:v>213162307.6020945</c:v>
                      </c:pt>
                      <c:pt idx="39">
                        <c:v>213327770.9759773</c:v>
                      </c:pt>
                      <c:pt idx="40">
                        <c:v>212773746.0985482</c:v>
                      </c:pt>
                      <c:pt idx="41">
                        <c:v>213327770.9759773</c:v>
                      </c:pt>
                      <c:pt idx="42">
                        <c:v>213220164.51502082</c:v>
                      </c:pt>
                      <c:pt idx="43">
                        <c:v>213350538.67813036</c:v>
                      </c:pt>
                      <c:pt idx="44">
                        <c:v>213350538.67813036</c:v>
                      </c:pt>
                      <c:pt idx="45">
                        <c:v>213242932.21717381</c:v>
                      </c:pt>
                      <c:pt idx="46">
                        <c:v>213139539.8999415</c:v>
                      </c:pt>
                      <c:pt idx="47">
                        <c:v>213408395.59105662</c:v>
                      </c:pt>
                      <c:pt idx="48">
                        <c:v>213220164.51502082</c:v>
                      </c:pt>
                      <c:pt idx="49">
                        <c:v>213162307.6020945</c:v>
                      </c:pt>
                      <c:pt idx="50">
                        <c:v>213431163.29320958</c:v>
                      </c:pt>
                      <c:pt idx="51">
                        <c:v>213327770.9759773</c:v>
                      </c:pt>
                      <c:pt idx="52">
                        <c:v>213242932.21717381</c:v>
                      </c:pt>
                      <c:pt idx="53">
                        <c:v>213408395.59105662</c:v>
                      </c:pt>
                      <c:pt idx="54">
                        <c:v>213350538.67813036</c:v>
                      </c:pt>
                      <c:pt idx="55">
                        <c:v>213431163.29320958</c:v>
                      </c:pt>
                      <c:pt idx="56">
                        <c:v>213220164.51502082</c:v>
                      </c:pt>
                      <c:pt idx="57">
                        <c:v>213242932.21717381</c:v>
                      </c:pt>
                      <c:pt idx="58">
                        <c:v>213408395.59105662</c:v>
                      </c:pt>
                      <c:pt idx="59">
                        <c:v>213431163.29320958</c:v>
                      </c:pt>
                      <c:pt idx="60">
                        <c:v>215928811.88995287</c:v>
                      </c:pt>
                      <c:pt idx="61">
                        <c:v>215928811.88995287</c:v>
                      </c:pt>
                      <c:pt idx="62">
                        <c:v>216009436.50503215</c:v>
                      </c:pt>
                      <c:pt idx="63">
                        <c:v>216009436.50503215</c:v>
                      </c:pt>
                      <c:pt idx="64">
                        <c:v>215951579.5921059</c:v>
                      </c:pt>
                      <c:pt idx="65">
                        <c:v>215951579.5921059</c:v>
                      </c:pt>
                      <c:pt idx="66">
                        <c:v>216032204.20718515</c:v>
                      </c:pt>
                      <c:pt idx="67">
                        <c:v>216032204.20718515</c:v>
                      </c:pt>
                      <c:pt idx="68">
                        <c:v>215928811.88995287</c:v>
                      </c:pt>
                      <c:pt idx="69">
                        <c:v>216009436.50503215</c:v>
                      </c:pt>
                      <c:pt idx="70">
                        <c:v>215951579.5921059</c:v>
                      </c:pt>
                      <c:pt idx="71">
                        <c:v>216336592.53211403</c:v>
                      </c:pt>
                      <c:pt idx="72">
                        <c:v>216032204.20718515</c:v>
                      </c:pt>
                      <c:pt idx="73">
                        <c:v>216417217.14719328</c:v>
                      </c:pt>
                      <c:pt idx="74">
                        <c:v>216359360.23426706</c:v>
                      </c:pt>
                      <c:pt idx="75">
                        <c:v>216524823.60814989</c:v>
                      </c:pt>
                      <c:pt idx="76">
                        <c:v>216439984.84934634</c:v>
                      </c:pt>
                      <c:pt idx="77">
                        <c:v>216336592.53211403</c:v>
                      </c:pt>
                      <c:pt idx="78">
                        <c:v>216605448.22322914</c:v>
                      </c:pt>
                      <c:pt idx="79">
                        <c:v>216547591.31030285</c:v>
                      </c:pt>
                      <c:pt idx="80">
                        <c:v>216417217.14719328</c:v>
                      </c:pt>
                      <c:pt idx="81">
                        <c:v>216359360.23426706</c:v>
                      </c:pt>
                      <c:pt idx="82">
                        <c:v>216628215.92538217</c:v>
                      </c:pt>
                      <c:pt idx="83">
                        <c:v>216524823.60814989</c:v>
                      </c:pt>
                      <c:pt idx="84">
                        <c:v>216439984.84934634</c:v>
                      </c:pt>
                      <c:pt idx="85">
                        <c:v>216605448.22322914</c:v>
                      </c:pt>
                      <c:pt idx="86">
                        <c:v>216547591.31030285</c:v>
                      </c:pt>
                      <c:pt idx="87">
                        <c:v>216336592.53211403</c:v>
                      </c:pt>
                      <c:pt idx="88">
                        <c:v>216628215.92538217</c:v>
                      </c:pt>
                      <c:pt idx="89">
                        <c:v>216417217.14719328</c:v>
                      </c:pt>
                      <c:pt idx="90">
                        <c:v>216359360.23426706</c:v>
                      </c:pt>
                      <c:pt idx="91">
                        <c:v>216524823.60814989</c:v>
                      </c:pt>
                      <c:pt idx="92">
                        <c:v>216439984.84934634</c:v>
                      </c:pt>
                      <c:pt idx="93">
                        <c:v>216605448.22322914</c:v>
                      </c:pt>
                      <c:pt idx="94">
                        <c:v>216547591.31030285</c:v>
                      </c:pt>
                      <c:pt idx="95">
                        <c:v>216628215.92538217</c:v>
                      </c:pt>
                      <c:pt idx="96">
                        <c:v>219125864.52212551</c:v>
                      </c:pt>
                      <c:pt idx="97">
                        <c:v>219206489.13720468</c:v>
                      </c:pt>
                      <c:pt idx="98">
                        <c:v>219148632.22427851</c:v>
                      </c:pt>
                      <c:pt idx="99">
                        <c:v>219229256.8393577</c:v>
                      </c:pt>
                      <c:pt idx="100">
                        <c:v>219125864.52212551</c:v>
                      </c:pt>
                      <c:pt idx="101">
                        <c:v>219206489.13720468</c:v>
                      </c:pt>
                      <c:pt idx="102">
                        <c:v>219148632.22427851</c:v>
                      </c:pt>
                      <c:pt idx="103">
                        <c:v>219229256.8393577</c:v>
                      </c:pt>
                      <c:pt idx="104">
                        <c:v>219125864.52212551</c:v>
                      </c:pt>
                      <c:pt idx="105">
                        <c:v>219206489.13720468</c:v>
                      </c:pt>
                      <c:pt idx="106">
                        <c:v>219148632.22427851</c:v>
                      </c:pt>
                      <c:pt idx="107">
                        <c:v>219229256.8393577</c:v>
                      </c:pt>
                      <c:pt idx="108">
                        <c:v>220581200.13623542</c:v>
                      </c:pt>
                      <c:pt idx="109">
                        <c:v>220581200.13623542</c:v>
                      </c:pt>
                      <c:pt idx="110">
                        <c:v>220661824.7513147</c:v>
                      </c:pt>
                      <c:pt idx="111">
                        <c:v>220661824.7513147</c:v>
                      </c:pt>
                      <c:pt idx="112">
                        <c:v>220603967.83838844</c:v>
                      </c:pt>
                      <c:pt idx="113">
                        <c:v>220603967.83838844</c:v>
                      </c:pt>
                      <c:pt idx="114">
                        <c:v>220769431.21227127</c:v>
                      </c:pt>
                      <c:pt idx="115">
                        <c:v>220684592.45346773</c:v>
                      </c:pt>
                      <c:pt idx="116">
                        <c:v>220769431.21227127</c:v>
                      </c:pt>
                      <c:pt idx="117">
                        <c:v>220684592.45346773</c:v>
                      </c:pt>
                      <c:pt idx="118">
                        <c:v>220850055.8273505</c:v>
                      </c:pt>
                      <c:pt idx="119">
                        <c:v>220850055.8273505</c:v>
                      </c:pt>
                      <c:pt idx="120">
                        <c:v>220792198.9144243</c:v>
                      </c:pt>
                      <c:pt idx="121">
                        <c:v>220792198.9144243</c:v>
                      </c:pt>
                      <c:pt idx="122">
                        <c:v>220872823.52950355</c:v>
                      </c:pt>
                      <c:pt idx="123">
                        <c:v>220581200.13623542</c:v>
                      </c:pt>
                      <c:pt idx="124">
                        <c:v>220872823.52950355</c:v>
                      </c:pt>
                      <c:pt idx="125">
                        <c:v>220661824.7513147</c:v>
                      </c:pt>
                      <c:pt idx="126">
                        <c:v>220603967.83838844</c:v>
                      </c:pt>
                      <c:pt idx="127">
                        <c:v>220769431.21227127</c:v>
                      </c:pt>
                      <c:pt idx="128">
                        <c:v>220684592.45346773</c:v>
                      </c:pt>
                      <c:pt idx="129">
                        <c:v>220850055.8273505</c:v>
                      </c:pt>
                      <c:pt idx="130">
                        <c:v>220792198.9144243</c:v>
                      </c:pt>
                      <c:pt idx="131">
                        <c:v>220872823.52950355</c:v>
                      </c:pt>
                      <c:pt idx="132">
                        <c:v>223370472.12624684</c:v>
                      </c:pt>
                      <c:pt idx="133">
                        <c:v>223370472.12624684</c:v>
                      </c:pt>
                      <c:pt idx="134">
                        <c:v>223451096.74132606</c:v>
                      </c:pt>
                      <c:pt idx="135">
                        <c:v>223451096.74132606</c:v>
                      </c:pt>
                      <c:pt idx="136">
                        <c:v>223393239.82839987</c:v>
                      </c:pt>
                      <c:pt idx="137">
                        <c:v>223393239.82839987</c:v>
                      </c:pt>
                      <c:pt idx="138">
                        <c:v>223473864.44347912</c:v>
                      </c:pt>
                      <c:pt idx="139">
                        <c:v>223473864.44347912</c:v>
                      </c:pt>
                      <c:pt idx="140">
                        <c:v>223370472.12624684</c:v>
                      </c:pt>
                      <c:pt idx="141">
                        <c:v>223451096.74132606</c:v>
                      </c:pt>
                      <c:pt idx="142">
                        <c:v>223393239.82839987</c:v>
                      </c:pt>
                      <c:pt idx="143">
                        <c:v>223473864.44347912</c:v>
                      </c:pt>
                      <c:pt idx="144">
                        <c:v>227832237.67767566</c:v>
                      </c:pt>
                      <c:pt idx="145">
                        <c:v>227912862.29275492</c:v>
                      </c:pt>
                      <c:pt idx="146">
                        <c:v>227855005.37982866</c:v>
                      </c:pt>
                      <c:pt idx="147">
                        <c:v>228020468.75371146</c:v>
                      </c:pt>
                      <c:pt idx="148">
                        <c:v>227935629.99490792</c:v>
                      </c:pt>
                      <c:pt idx="149">
                        <c:v>227832237.67767566</c:v>
                      </c:pt>
                      <c:pt idx="150">
                        <c:v>228101093.36879078</c:v>
                      </c:pt>
                      <c:pt idx="151">
                        <c:v>228043236.45586446</c:v>
                      </c:pt>
                      <c:pt idx="152">
                        <c:v>227912862.29275492</c:v>
                      </c:pt>
                      <c:pt idx="153">
                        <c:v>227855005.37982866</c:v>
                      </c:pt>
                      <c:pt idx="154">
                        <c:v>228123861.07094377</c:v>
                      </c:pt>
                      <c:pt idx="155">
                        <c:v>228020468.75371146</c:v>
                      </c:pt>
                      <c:pt idx="156">
                        <c:v>227935629.99490792</c:v>
                      </c:pt>
                      <c:pt idx="157">
                        <c:v>228101093.36879078</c:v>
                      </c:pt>
                      <c:pt idx="158">
                        <c:v>228043236.45586446</c:v>
                      </c:pt>
                      <c:pt idx="159">
                        <c:v>228123861.07094377</c:v>
                      </c:pt>
                      <c:pt idx="160">
                        <c:v>227832237.67767566</c:v>
                      </c:pt>
                      <c:pt idx="161">
                        <c:v>227912862.29275492</c:v>
                      </c:pt>
                      <c:pt idx="162">
                        <c:v>227855005.37982866</c:v>
                      </c:pt>
                      <c:pt idx="163">
                        <c:v>228020468.75371146</c:v>
                      </c:pt>
                      <c:pt idx="164">
                        <c:v>227935629.99490792</c:v>
                      </c:pt>
                      <c:pt idx="165">
                        <c:v>229131958.20925334</c:v>
                      </c:pt>
                      <c:pt idx="166">
                        <c:v>228101093.36879078</c:v>
                      </c:pt>
                      <c:pt idx="167">
                        <c:v>229212582.82433265</c:v>
                      </c:pt>
                      <c:pt idx="168">
                        <c:v>228043236.45586446</c:v>
                      </c:pt>
                      <c:pt idx="169">
                        <c:v>229154725.91140637</c:v>
                      </c:pt>
                      <c:pt idx="170">
                        <c:v>228123861.07094377</c:v>
                      </c:pt>
                      <c:pt idx="171">
                        <c:v>229320189.2852892</c:v>
                      </c:pt>
                      <c:pt idx="172">
                        <c:v>229235350.52648562</c:v>
                      </c:pt>
                      <c:pt idx="173">
                        <c:v>229131958.20925334</c:v>
                      </c:pt>
                      <c:pt idx="174">
                        <c:v>229400813.90036851</c:v>
                      </c:pt>
                      <c:pt idx="175">
                        <c:v>229342956.98744223</c:v>
                      </c:pt>
                      <c:pt idx="176">
                        <c:v>229212582.82433265</c:v>
                      </c:pt>
                      <c:pt idx="177">
                        <c:v>229154725.91140637</c:v>
                      </c:pt>
                      <c:pt idx="178">
                        <c:v>229423581.60252148</c:v>
                      </c:pt>
                      <c:pt idx="179">
                        <c:v>229320189.2852892</c:v>
                      </c:pt>
                      <c:pt idx="180">
                        <c:v>229235350.52648562</c:v>
                      </c:pt>
                      <c:pt idx="181">
                        <c:v>229400813.90036851</c:v>
                      </c:pt>
                      <c:pt idx="182">
                        <c:v>229342956.98744223</c:v>
                      </c:pt>
                      <c:pt idx="183">
                        <c:v>229423581.60252148</c:v>
                      </c:pt>
                      <c:pt idx="184">
                        <c:v>229131958.20925334</c:v>
                      </c:pt>
                      <c:pt idx="185">
                        <c:v>229212582.82433265</c:v>
                      </c:pt>
                      <c:pt idx="186">
                        <c:v>229154725.91140637</c:v>
                      </c:pt>
                      <c:pt idx="187">
                        <c:v>229320189.2852892</c:v>
                      </c:pt>
                      <c:pt idx="188">
                        <c:v>229235350.52648562</c:v>
                      </c:pt>
                      <c:pt idx="189">
                        <c:v>229400813.90036851</c:v>
                      </c:pt>
                      <c:pt idx="190">
                        <c:v>229342956.98744223</c:v>
                      </c:pt>
                      <c:pt idx="191">
                        <c:v>229423581.60252148</c:v>
                      </c:pt>
                      <c:pt idx="192">
                        <c:v>230621509.66768706</c:v>
                      </c:pt>
                      <c:pt idx="193">
                        <c:v>230621509.66768706</c:v>
                      </c:pt>
                      <c:pt idx="194">
                        <c:v>230702134.28276631</c:v>
                      </c:pt>
                      <c:pt idx="195">
                        <c:v>230644277.36984012</c:v>
                      </c:pt>
                      <c:pt idx="196">
                        <c:v>230644277.36984012</c:v>
                      </c:pt>
                      <c:pt idx="197">
                        <c:v>230724901.98491928</c:v>
                      </c:pt>
                      <c:pt idx="198">
                        <c:v>230621509.66768706</c:v>
                      </c:pt>
                      <c:pt idx="199">
                        <c:v>230702134.28276631</c:v>
                      </c:pt>
                      <c:pt idx="200">
                        <c:v>230644277.36984012</c:v>
                      </c:pt>
                      <c:pt idx="201">
                        <c:v>231090695.78631264</c:v>
                      </c:pt>
                      <c:pt idx="202">
                        <c:v>230724901.98491928</c:v>
                      </c:pt>
                      <c:pt idx="203">
                        <c:v>231171320.4013918</c:v>
                      </c:pt>
                      <c:pt idx="204">
                        <c:v>231113463.48846561</c:v>
                      </c:pt>
                      <c:pt idx="205">
                        <c:v>231278926.86234844</c:v>
                      </c:pt>
                      <c:pt idx="206">
                        <c:v>231194088.1035448</c:v>
                      </c:pt>
                      <c:pt idx="207">
                        <c:v>231090695.78631264</c:v>
                      </c:pt>
                      <c:pt idx="208">
                        <c:v>231359551.47742769</c:v>
                      </c:pt>
                      <c:pt idx="209">
                        <c:v>231301694.56450143</c:v>
                      </c:pt>
                      <c:pt idx="210">
                        <c:v>231171320.4013918</c:v>
                      </c:pt>
                      <c:pt idx="211">
                        <c:v>230702134.28276631</c:v>
                      </c:pt>
                      <c:pt idx="212">
                        <c:v>231113463.48846561</c:v>
                      </c:pt>
                      <c:pt idx="213">
                        <c:v>231382319.17958072</c:v>
                      </c:pt>
                      <c:pt idx="214">
                        <c:v>231278926.86234844</c:v>
                      </c:pt>
                      <c:pt idx="215">
                        <c:v>231194088.1035448</c:v>
                      </c:pt>
                      <c:pt idx="216">
                        <c:v>230724901.98491928</c:v>
                      </c:pt>
                      <c:pt idx="217">
                        <c:v>231921230.19926482</c:v>
                      </c:pt>
                      <c:pt idx="218">
                        <c:v>231359551.47742769</c:v>
                      </c:pt>
                      <c:pt idx="219">
                        <c:v>232001854.81434402</c:v>
                      </c:pt>
                      <c:pt idx="220">
                        <c:v>231301694.56450143</c:v>
                      </c:pt>
                      <c:pt idx="221">
                        <c:v>231943997.90141782</c:v>
                      </c:pt>
                      <c:pt idx="222">
                        <c:v>231382319.17958072</c:v>
                      </c:pt>
                      <c:pt idx="223">
                        <c:v>231090695.78631264</c:v>
                      </c:pt>
                      <c:pt idx="224">
                        <c:v>232024622.51649705</c:v>
                      </c:pt>
                      <c:pt idx="225">
                        <c:v>231921230.19926482</c:v>
                      </c:pt>
                      <c:pt idx="226">
                        <c:v>231171320.4013918</c:v>
                      </c:pt>
                      <c:pt idx="227">
                        <c:v>232001854.81434402</c:v>
                      </c:pt>
                      <c:pt idx="228">
                        <c:v>231113463.48846561</c:v>
                      </c:pt>
                      <c:pt idx="229">
                        <c:v>231943997.90141782</c:v>
                      </c:pt>
                      <c:pt idx="230">
                        <c:v>231278926.86234844</c:v>
                      </c:pt>
                      <c:pt idx="231">
                        <c:v>231194088.1035448</c:v>
                      </c:pt>
                      <c:pt idx="232">
                        <c:v>232024622.51649705</c:v>
                      </c:pt>
                      <c:pt idx="233">
                        <c:v>231359551.47742769</c:v>
                      </c:pt>
                      <c:pt idx="234">
                        <c:v>231301694.56450143</c:v>
                      </c:pt>
                      <c:pt idx="235">
                        <c:v>231382319.17958072</c:v>
                      </c:pt>
                      <c:pt idx="236">
                        <c:v>231921230.19926482</c:v>
                      </c:pt>
                      <c:pt idx="237">
                        <c:v>232001854.81434402</c:v>
                      </c:pt>
                      <c:pt idx="238">
                        <c:v>231943997.90141782</c:v>
                      </c:pt>
                      <c:pt idx="239">
                        <c:v>232024622.51649705</c:v>
                      </c:pt>
                      <c:pt idx="240">
                        <c:v>233879967.77632403</c:v>
                      </c:pt>
                      <c:pt idx="241">
                        <c:v>233960592.39140326</c:v>
                      </c:pt>
                      <c:pt idx="242">
                        <c:v>233902735.47847706</c:v>
                      </c:pt>
                      <c:pt idx="243">
                        <c:v>233983360.09355626</c:v>
                      </c:pt>
                      <c:pt idx="244">
                        <c:v>233879967.77632403</c:v>
                      </c:pt>
                      <c:pt idx="245">
                        <c:v>233960592.39140326</c:v>
                      </c:pt>
                      <c:pt idx="246">
                        <c:v>233902735.47847706</c:v>
                      </c:pt>
                      <c:pt idx="247">
                        <c:v>233983360.09355626</c:v>
                      </c:pt>
                      <c:pt idx="248">
                        <c:v>234287748.41848516</c:v>
                      </c:pt>
                      <c:pt idx="249">
                        <c:v>234287748.41848516</c:v>
                      </c:pt>
                      <c:pt idx="250">
                        <c:v>233879967.77632403</c:v>
                      </c:pt>
                      <c:pt idx="251">
                        <c:v>234368373.03356445</c:v>
                      </c:pt>
                      <c:pt idx="252">
                        <c:v>234368373.03356445</c:v>
                      </c:pt>
                      <c:pt idx="253">
                        <c:v>233960592.39140326</c:v>
                      </c:pt>
                      <c:pt idx="254">
                        <c:v>234310516.12063822</c:v>
                      </c:pt>
                      <c:pt idx="255">
                        <c:v>234475979.49452102</c:v>
                      </c:pt>
                      <c:pt idx="256">
                        <c:v>234310516.12063822</c:v>
                      </c:pt>
                      <c:pt idx="257">
                        <c:v>233902735.47847706</c:v>
                      </c:pt>
                      <c:pt idx="258">
                        <c:v>234391140.73571742</c:v>
                      </c:pt>
                      <c:pt idx="259">
                        <c:v>234475979.49452102</c:v>
                      </c:pt>
                      <c:pt idx="260">
                        <c:v>234556604.10960025</c:v>
                      </c:pt>
                      <c:pt idx="261">
                        <c:v>234391140.73571742</c:v>
                      </c:pt>
                      <c:pt idx="262">
                        <c:v>233983360.09355626</c:v>
                      </c:pt>
                      <c:pt idx="263">
                        <c:v>234556604.10960025</c:v>
                      </c:pt>
                      <c:pt idx="264">
                        <c:v>234498747.19667402</c:v>
                      </c:pt>
                      <c:pt idx="265">
                        <c:v>234498747.19667402</c:v>
                      </c:pt>
                      <c:pt idx="266">
                        <c:v>234579371.8117533</c:v>
                      </c:pt>
                      <c:pt idx="267">
                        <c:v>234579371.8117533</c:v>
                      </c:pt>
                      <c:pt idx="268">
                        <c:v>234287748.41848516</c:v>
                      </c:pt>
                      <c:pt idx="269">
                        <c:v>234368373.03356445</c:v>
                      </c:pt>
                      <c:pt idx="270">
                        <c:v>234310516.12063822</c:v>
                      </c:pt>
                      <c:pt idx="271">
                        <c:v>234475979.49452102</c:v>
                      </c:pt>
                      <c:pt idx="272">
                        <c:v>234391140.73571742</c:v>
                      </c:pt>
                      <c:pt idx="273">
                        <c:v>234556604.10960025</c:v>
                      </c:pt>
                      <c:pt idx="274">
                        <c:v>234498747.19667402</c:v>
                      </c:pt>
                      <c:pt idx="275">
                        <c:v>234579371.8117533</c:v>
                      </c:pt>
                      <c:pt idx="276">
                        <c:v>237077020.40849656</c:v>
                      </c:pt>
                      <c:pt idx="277">
                        <c:v>237077020.40849656</c:v>
                      </c:pt>
                      <c:pt idx="278">
                        <c:v>237157645.02357587</c:v>
                      </c:pt>
                      <c:pt idx="279">
                        <c:v>237157645.02357587</c:v>
                      </c:pt>
                      <c:pt idx="280">
                        <c:v>237099788.11064956</c:v>
                      </c:pt>
                      <c:pt idx="281">
                        <c:v>237099788.11064956</c:v>
                      </c:pt>
                      <c:pt idx="282">
                        <c:v>237180412.72572884</c:v>
                      </c:pt>
                      <c:pt idx="283">
                        <c:v>237180412.72572884</c:v>
                      </c:pt>
                      <c:pt idx="284">
                        <c:v>237077020.40849656</c:v>
                      </c:pt>
                      <c:pt idx="285">
                        <c:v>237157645.02357587</c:v>
                      </c:pt>
                      <c:pt idx="286">
                        <c:v>237099788.11064956</c:v>
                      </c:pt>
                      <c:pt idx="287">
                        <c:v>237180412.72572884</c:v>
                      </c:pt>
                      <c:pt idx="288">
                        <c:v>238532356.02260655</c:v>
                      </c:pt>
                      <c:pt idx="289">
                        <c:v>238612980.63768578</c:v>
                      </c:pt>
                      <c:pt idx="290">
                        <c:v>238555123.72475952</c:v>
                      </c:pt>
                      <c:pt idx="291">
                        <c:v>238720587.09864238</c:v>
                      </c:pt>
                      <c:pt idx="292">
                        <c:v>238635748.33983886</c:v>
                      </c:pt>
                      <c:pt idx="293">
                        <c:v>238532356.02260655</c:v>
                      </c:pt>
                      <c:pt idx="294">
                        <c:v>238801211.71372163</c:v>
                      </c:pt>
                      <c:pt idx="295">
                        <c:v>238743354.80079532</c:v>
                      </c:pt>
                      <c:pt idx="296">
                        <c:v>238612980.63768578</c:v>
                      </c:pt>
                      <c:pt idx="297">
                        <c:v>238555123.72475952</c:v>
                      </c:pt>
                      <c:pt idx="298">
                        <c:v>238823979.41587463</c:v>
                      </c:pt>
                      <c:pt idx="299">
                        <c:v>238720587.09864238</c:v>
                      </c:pt>
                      <c:pt idx="300">
                        <c:v>238635748.33983886</c:v>
                      </c:pt>
                      <c:pt idx="301">
                        <c:v>238801211.71372163</c:v>
                      </c:pt>
                      <c:pt idx="302">
                        <c:v>238743354.80079532</c:v>
                      </c:pt>
                      <c:pt idx="303">
                        <c:v>238823979.41587463</c:v>
                      </c:pt>
                      <c:pt idx="304">
                        <c:v>238532356.02260655</c:v>
                      </c:pt>
                      <c:pt idx="305">
                        <c:v>238612980.63768578</c:v>
                      </c:pt>
                      <c:pt idx="306">
                        <c:v>238555123.72475952</c:v>
                      </c:pt>
                      <c:pt idx="307">
                        <c:v>238720587.09864238</c:v>
                      </c:pt>
                      <c:pt idx="308">
                        <c:v>238635748.33983886</c:v>
                      </c:pt>
                      <c:pt idx="309">
                        <c:v>238801211.71372163</c:v>
                      </c:pt>
                      <c:pt idx="310">
                        <c:v>238743354.80079532</c:v>
                      </c:pt>
                      <c:pt idx="311">
                        <c:v>238823979.41587463</c:v>
                      </c:pt>
                      <c:pt idx="312">
                        <c:v>241321628.01261801</c:v>
                      </c:pt>
                      <c:pt idx="313">
                        <c:v>241402252.62769726</c:v>
                      </c:pt>
                      <c:pt idx="314">
                        <c:v>241344395.71477097</c:v>
                      </c:pt>
                      <c:pt idx="315">
                        <c:v>242056475.32049227</c:v>
                      </c:pt>
                      <c:pt idx="316">
                        <c:v>241425020.3298502</c:v>
                      </c:pt>
                      <c:pt idx="317">
                        <c:v>241321628.01261801</c:v>
                      </c:pt>
                      <c:pt idx="318">
                        <c:v>241402252.62769726</c:v>
                      </c:pt>
                      <c:pt idx="319">
                        <c:v>242244706.39652807</c:v>
                      </c:pt>
                      <c:pt idx="320">
                        <c:v>241344395.71477097</c:v>
                      </c:pt>
                      <c:pt idx="321">
                        <c:v>242244706.39652807</c:v>
                      </c:pt>
                      <c:pt idx="322">
                        <c:v>242137099.93557149</c:v>
                      </c:pt>
                      <c:pt idx="323">
                        <c:v>241425020.3298502</c:v>
                      </c:pt>
                      <c:pt idx="324">
                        <c:v>242079243.02264521</c:v>
                      </c:pt>
                      <c:pt idx="325">
                        <c:v>242159867.63772449</c:v>
                      </c:pt>
                      <c:pt idx="326">
                        <c:v>242056475.32049227</c:v>
                      </c:pt>
                      <c:pt idx="327">
                        <c:v>242325331.01160732</c:v>
                      </c:pt>
                      <c:pt idx="328">
                        <c:v>242267474.09868103</c:v>
                      </c:pt>
                      <c:pt idx="329">
                        <c:v>242137099.93557149</c:v>
                      </c:pt>
                      <c:pt idx="330">
                        <c:v>241321628.01261801</c:v>
                      </c:pt>
                      <c:pt idx="331">
                        <c:v>242079243.02264521</c:v>
                      </c:pt>
                      <c:pt idx="332">
                        <c:v>242348098.71376032</c:v>
                      </c:pt>
                      <c:pt idx="333">
                        <c:v>241402252.62769726</c:v>
                      </c:pt>
                      <c:pt idx="334">
                        <c:v>242244706.39652807</c:v>
                      </c:pt>
                      <c:pt idx="335">
                        <c:v>242159867.63772449</c:v>
                      </c:pt>
                      <c:pt idx="336">
                        <c:v>241344395.71477097</c:v>
                      </c:pt>
                      <c:pt idx="337">
                        <c:v>242325331.01160732</c:v>
                      </c:pt>
                      <c:pt idx="338">
                        <c:v>241425020.3298502</c:v>
                      </c:pt>
                      <c:pt idx="339">
                        <c:v>242267474.09868103</c:v>
                      </c:pt>
                      <c:pt idx="340">
                        <c:v>242348098.71376032</c:v>
                      </c:pt>
                      <c:pt idx="341">
                        <c:v>242056475.32049227</c:v>
                      </c:pt>
                      <c:pt idx="342">
                        <c:v>242137099.93557149</c:v>
                      </c:pt>
                      <c:pt idx="343">
                        <c:v>242079243.02264521</c:v>
                      </c:pt>
                      <c:pt idx="344">
                        <c:v>242159867.63772449</c:v>
                      </c:pt>
                      <c:pt idx="345">
                        <c:v>242325331.01160732</c:v>
                      </c:pt>
                      <c:pt idx="346">
                        <c:v>242267474.09868103</c:v>
                      </c:pt>
                      <c:pt idx="347">
                        <c:v>242348098.71376032</c:v>
                      </c:pt>
                      <c:pt idx="348">
                        <c:v>244845747.3105036</c:v>
                      </c:pt>
                      <c:pt idx="349">
                        <c:v>244845747.3105036</c:v>
                      </c:pt>
                      <c:pt idx="350">
                        <c:v>244926371.92558286</c:v>
                      </c:pt>
                      <c:pt idx="351">
                        <c:v>244926371.92558286</c:v>
                      </c:pt>
                      <c:pt idx="352">
                        <c:v>244868515.01265666</c:v>
                      </c:pt>
                      <c:pt idx="353">
                        <c:v>244868515.01265666</c:v>
                      </c:pt>
                      <c:pt idx="354">
                        <c:v>244949139.62773588</c:v>
                      </c:pt>
                      <c:pt idx="355">
                        <c:v>244949139.62773588</c:v>
                      </c:pt>
                      <c:pt idx="356">
                        <c:v>244845747.3105036</c:v>
                      </c:pt>
                      <c:pt idx="357">
                        <c:v>244926371.92558286</c:v>
                      </c:pt>
                      <c:pt idx="358">
                        <c:v>244868515.01265666</c:v>
                      </c:pt>
                      <c:pt idx="359">
                        <c:v>245314933.42912915</c:v>
                      </c:pt>
                      <c:pt idx="360">
                        <c:v>244949139.62773588</c:v>
                      </c:pt>
                      <c:pt idx="361">
                        <c:v>245395558.04420847</c:v>
                      </c:pt>
                      <c:pt idx="362">
                        <c:v>245337701.13128212</c:v>
                      </c:pt>
                      <c:pt idx="363">
                        <c:v>245503164.50516501</c:v>
                      </c:pt>
                      <c:pt idx="364">
                        <c:v>245418325.7463614</c:v>
                      </c:pt>
                      <c:pt idx="365">
                        <c:v>245314933.42912915</c:v>
                      </c:pt>
                      <c:pt idx="366">
                        <c:v>245583789.12024423</c:v>
                      </c:pt>
                      <c:pt idx="367">
                        <c:v>245525932.20731795</c:v>
                      </c:pt>
                      <c:pt idx="368">
                        <c:v>245395558.04420847</c:v>
                      </c:pt>
                      <c:pt idx="369">
                        <c:v>245337701.13128212</c:v>
                      </c:pt>
                      <c:pt idx="370">
                        <c:v>245606556.82239726</c:v>
                      </c:pt>
                      <c:pt idx="371">
                        <c:v>245503164.50516501</c:v>
                      </c:pt>
                      <c:pt idx="372">
                        <c:v>245418325.7463614</c:v>
                      </c:pt>
                      <c:pt idx="373">
                        <c:v>245583789.12024423</c:v>
                      </c:pt>
                      <c:pt idx="374">
                        <c:v>245525932.20731795</c:v>
                      </c:pt>
                      <c:pt idx="375">
                        <c:v>245606556.82239726</c:v>
                      </c:pt>
                      <c:pt idx="376">
                        <c:v>245314933.42912915</c:v>
                      </c:pt>
                      <c:pt idx="377">
                        <c:v>245395558.04420847</c:v>
                      </c:pt>
                      <c:pt idx="378">
                        <c:v>245337701.13128212</c:v>
                      </c:pt>
                      <c:pt idx="379">
                        <c:v>245503164.50516501</c:v>
                      </c:pt>
                      <c:pt idx="380">
                        <c:v>245418325.7463614</c:v>
                      </c:pt>
                      <c:pt idx="381">
                        <c:v>245583789.12024423</c:v>
                      </c:pt>
                      <c:pt idx="382">
                        <c:v>245525932.20731795</c:v>
                      </c:pt>
                      <c:pt idx="383">
                        <c:v>245606556.82239726</c:v>
                      </c:pt>
                      <c:pt idx="384">
                        <c:v>248104205.41914055</c:v>
                      </c:pt>
                      <c:pt idx="385">
                        <c:v>247083114.09562451</c:v>
                      </c:pt>
                      <c:pt idx="386">
                        <c:v>247083114.09562451</c:v>
                      </c:pt>
                      <c:pt idx="387">
                        <c:v>248184830.03421977</c:v>
                      </c:pt>
                      <c:pt idx="388">
                        <c:v>247163738.71070373</c:v>
                      </c:pt>
                      <c:pt idx="389">
                        <c:v>248126973.12129357</c:v>
                      </c:pt>
                      <c:pt idx="390">
                        <c:v>247163738.71070373</c:v>
                      </c:pt>
                      <c:pt idx="391">
                        <c:v>247105881.79777753</c:v>
                      </c:pt>
                      <c:pt idx="392">
                        <c:v>247271345.1716603</c:v>
                      </c:pt>
                      <c:pt idx="393">
                        <c:v>247105881.79777753</c:v>
                      </c:pt>
                      <c:pt idx="394">
                        <c:v>248207597.7363728</c:v>
                      </c:pt>
                      <c:pt idx="395">
                        <c:v>247186506.41285673</c:v>
                      </c:pt>
                      <c:pt idx="396">
                        <c:v>247271345.1716603</c:v>
                      </c:pt>
                      <c:pt idx="397">
                        <c:v>248104205.41914055</c:v>
                      </c:pt>
                      <c:pt idx="398">
                        <c:v>247351969.78673962</c:v>
                      </c:pt>
                      <c:pt idx="399">
                        <c:v>247186506.41285673</c:v>
                      </c:pt>
                      <c:pt idx="400">
                        <c:v>247351969.78673962</c:v>
                      </c:pt>
                      <c:pt idx="401">
                        <c:v>247294112.87381333</c:v>
                      </c:pt>
                      <c:pt idx="402">
                        <c:v>248184830.03421977</c:v>
                      </c:pt>
                      <c:pt idx="403">
                        <c:v>247294112.87381333</c:v>
                      </c:pt>
                      <c:pt idx="404">
                        <c:v>248126973.12129357</c:v>
                      </c:pt>
                      <c:pt idx="405">
                        <c:v>247374737.48889259</c:v>
                      </c:pt>
                      <c:pt idx="406">
                        <c:v>247374737.48889259</c:v>
                      </c:pt>
                      <c:pt idx="407">
                        <c:v>248207597.7363728</c:v>
                      </c:pt>
                      <c:pt idx="408">
                        <c:v>247083114.09562451</c:v>
                      </c:pt>
                      <c:pt idx="409">
                        <c:v>247163738.71070373</c:v>
                      </c:pt>
                      <c:pt idx="410">
                        <c:v>248511986.06130171</c:v>
                      </c:pt>
                      <c:pt idx="411">
                        <c:v>247105881.79777753</c:v>
                      </c:pt>
                      <c:pt idx="412">
                        <c:v>248511986.06130171</c:v>
                      </c:pt>
                      <c:pt idx="413">
                        <c:v>248104205.41914055</c:v>
                      </c:pt>
                      <c:pt idx="414">
                        <c:v>248592610.67638093</c:v>
                      </c:pt>
                      <c:pt idx="415">
                        <c:v>247271345.1716603</c:v>
                      </c:pt>
                      <c:pt idx="416">
                        <c:v>247186506.41285673</c:v>
                      </c:pt>
                      <c:pt idx="417">
                        <c:v>248592610.67638093</c:v>
                      </c:pt>
                      <c:pt idx="418">
                        <c:v>248184830.03421977</c:v>
                      </c:pt>
                      <c:pt idx="419">
                        <c:v>248534753.76345468</c:v>
                      </c:pt>
                      <c:pt idx="420">
                        <c:v>247351969.78673962</c:v>
                      </c:pt>
                      <c:pt idx="421">
                        <c:v>248700217.13733754</c:v>
                      </c:pt>
                      <c:pt idx="422">
                        <c:v>248534753.76345468</c:v>
                      </c:pt>
                      <c:pt idx="423">
                        <c:v>248126973.12129357</c:v>
                      </c:pt>
                      <c:pt idx="424">
                        <c:v>248615378.3785339</c:v>
                      </c:pt>
                      <c:pt idx="425">
                        <c:v>247294112.87381333</c:v>
                      </c:pt>
                      <c:pt idx="426">
                        <c:v>248700217.13733754</c:v>
                      </c:pt>
                      <c:pt idx="427">
                        <c:v>248780841.75241676</c:v>
                      </c:pt>
                      <c:pt idx="428">
                        <c:v>248615378.3785339</c:v>
                      </c:pt>
                      <c:pt idx="429">
                        <c:v>248207597.7363728</c:v>
                      </c:pt>
                      <c:pt idx="430">
                        <c:v>247374737.48889259</c:v>
                      </c:pt>
                      <c:pt idx="431">
                        <c:v>248780841.75241676</c:v>
                      </c:pt>
                      <c:pt idx="432">
                        <c:v>248722984.8394905</c:v>
                      </c:pt>
                      <c:pt idx="433">
                        <c:v>248722984.8394905</c:v>
                      </c:pt>
                      <c:pt idx="434">
                        <c:v>248803609.45456979</c:v>
                      </c:pt>
                      <c:pt idx="435">
                        <c:v>248803609.45456979</c:v>
                      </c:pt>
                      <c:pt idx="436">
                        <c:v>248511986.06130171</c:v>
                      </c:pt>
                      <c:pt idx="437">
                        <c:v>248592610.67638093</c:v>
                      </c:pt>
                      <c:pt idx="438">
                        <c:v>248534753.76345468</c:v>
                      </c:pt>
                      <c:pt idx="439">
                        <c:v>248700217.13733754</c:v>
                      </c:pt>
                      <c:pt idx="440">
                        <c:v>248615378.3785339</c:v>
                      </c:pt>
                      <c:pt idx="441">
                        <c:v>248780841.75241676</c:v>
                      </c:pt>
                      <c:pt idx="442">
                        <c:v>248722984.8394905</c:v>
                      </c:pt>
                      <c:pt idx="443">
                        <c:v>248803609.45456979</c:v>
                      </c:pt>
                      <c:pt idx="444">
                        <c:v>249872386.08563587</c:v>
                      </c:pt>
                      <c:pt idx="445">
                        <c:v>249872386.08563587</c:v>
                      </c:pt>
                      <c:pt idx="446">
                        <c:v>249953010.70071509</c:v>
                      </c:pt>
                      <c:pt idx="447">
                        <c:v>249953010.70071509</c:v>
                      </c:pt>
                      <c:pt idx="448">
                        <c:v>249895153.78778887</c:v>
                      </c:pt>
                      <c:pt idx="449">
                        <c:v>249895153.78778887</c:v>
                      </c:pt>
                      <c:pt idx="450">
                        <c:v>249975778.40286812</c:v>
                      </c:pt>
                      <c:pt idx="451">
                        <c:v>249975778.40286812</c:v>
                      </c:pt>
                      <c:pt idx="452">
                        <c:v>249872386.08563587</c:v>
                      </c:pt>
                      <c:pt idx="453">
                        <c:v>249953010.70071509</c:v>
                      </c:pt>
                      <c:pt idx="454">
                        <c:v>251301258.0513131</c:v>
                      </c:pt>
                      <c:pt idx="455">
                        <c:v>249895153.78778887</c:v>
                      </c:pt>
                      <c:pt idx="456">
                        <c:v>251301258.0513131</c:v>
                      </c:pt>
                      <c:pt idx="457">
                        <c:v>251381882.66639233</c:v>
                      </c:pt>
                      <c:pt idx="458">
                        <c:v>249975778.40286812</c:v>
                      </c:pt>
                      <c:pt idx="459">
                        <c:v>251381882.66639233</c:v>
                      </c:pt>
                      <c:pt idx="460">
                        <c:v>251324025.75346613</c:v>
                      </c:pt>
                      <c:pt idx="461">
                        <c:v>251324025.75346613</c:v>
                      </c:pt>
                      <c:pt idx="462">
                        <c:v>251404650.36854541</c:v>
                      </c:pt>
                      <c:pt idx="463">
                        <c:v>251404650.36854541</c:v>
                      </c:pt>
                      <c:pt idx="464">
                        <c:v>251301258.0513131</c:v>
                      </c:pt>
                      <c:pt idx="465">
                        <c:v>251381882.66639233</c:v>
                      </c:pt>
                      <c:pt idx="466">
                        <c:v>251324025.75346613</c:v>
                      </c:pt>
                      <c:pt idx="467">
                        <c:v>251404650.36854541</c:v>
                      </c:pt>
                      <c:pt idx="468">
                        <c:v>252756593.66542307</c:v>
                      </c:pt>
                      <c:pt idx="469">
                        <c:v>252837218.28050235</c:v>
                      </c:pt>
                      <c:pt idx="470">
                        <c:v>252779361.36757609</c:v>
                      </c:pt>
                      <c:pt idx="471">
                        <c:v>252944824.74145895</c:v>
                      </c:pt>
                      <c:pt idx="472">
                        <c:v>252859985.98265538</c:v>
                      </c:pt>
                      <c:pt idx="473">
                        <c:v>252756593.66542307</c:v>
                      </c:pt>
                      <c:pt idx="474">
                        <c:v>253025449.35653818</c:v>
                      </c:pt>
                      <c:pt idx="475">
                        <c:v>252967592.44361189</c:v>
                      </c:pt>
                      <c:pt idx="476">
                        <c:v>252837218.28050235</c:v>
                      </c:pt>
                      <c:pt idx="477">
                        <c:v>252779361.36757609</c:v>
                      </c:pt>
                      <c:pt idx="478">
                        <c:v>253048217.0586912</c:v>
                      </c:pt>
                      <c:pt idx="479">
                        <c:v>252944824.74145895</c:v>
                      </c:pt>
                      <c:pt idx="480">
                        <c:v>252859985.98265538</c:v>
                      </c:pt>
                      <c:pt idx="481">
                        <c:v>253025449.35653818</c:v>
                      </c:pt>
                      <c:pt idx="482">
                        <c:v>252967592.44361189</c:v>
                      </c:pt>
                      <c:pt idx="483">
                        <c:v>253048217.0586912</c:v>
                      </c:pt>
                      <c:pt idx="484">
                        <c:v>252756593.66542307</c:v>
                      </c:pt>
                      <c:pt idx="485">
                        <c:v>252837218.28050235</c:v>
                      </c:pt>
                      <c:pt idx="486">
                        <c:v>252779361.36757609</c:v>
                      </c:pt>
                      <c:pt idx="487">
                        <c:v>252944824.74145895</c:v>
                      </c:pt>
                      <c:pt idx="488">
                        <c:v>252859985.98265538</c:v>
                      </c:pt>
                      <c:pt idx="489">
                        <c:v>253025449.35653818</c:v>
                      </c:pt>
                      <c:pt idx="490">
                        <c:v>252967592.44361189</c:v>
                      </c:pt>
                      <c:pt idx="491">
                        <c:v>253048217.0586912</c:v>
                      </c:pt>
                      <c:pt idx="492">
                        <c:v>255545865.65543449</c:v>
                      </c:pt>
                      <c:pt idx="493">
                        <c:v>255626490.27051377</c:v>
                      </c:pt>
                      <c:pt idx="494">
                        <c:v>255568633.35758746</c:v>
                      </c:pt>
                      <c:pt idx="495">
                        <c:v>255649257.97266674</c:v>
                      </c:pt>
                      <c:pt idx="496">
                        <c:v>255545865.65543449</c:v>
                      </c:pt>
                      <c:pt idx="497">
                        <c:v>255626490.27051377</c:v>
                      </c:pt>
                      <c:pt idx="498">
                        <c:v>255568633.35758746</c:v>
                      </c:pt>
                      <c:pt idx="499">
                        <c:v>255649257.97266674</c:v>
                      </c:pt>
                      <c:pt idx="500">
                        <c:v>255545865.65543449</c:v>
                      </c:pt>
                      <c:pt idx="501">
                        <c:v>255626490.27051377</c:v>
                      </c:pt>
                      <c:pt idx="502">
                        <c:v>255568633.35758746</c:v>
                      </c:pt>
                      <c:pt idx="503">
                        <c:v>255649257.97266674</c:v>
                      </c:pt>
                      <c:pt idx="504">
                        <c:v>261307351.73844099</c:v>
                      </c:pt>
                      <c:pt idx="505">
                        <c:v>261307351.73844099</c:v>
                      </c:pt>
                      <c:pt idx="506">
                        <c:v>261387976.35352027</c:v>
                      </c:pt>
                      <c:pt idx="507">
                        <c:v>261387976.35352027</c:v>
                      </c:pt>
                      <c:pt idx="508">
                        <c:v>261330119.44059405</c:v>
                      </c:pt>
                      <c:pt idx="509">
                        <c:v>261495582.81447688</c:v>
                      </c:pt>
                      <c:pt idx="510">
                        <c:v>261330119.44059405</c:v>
                      </c:pt>
                      <c:pt idx="511">
                        <c:v>261410744.05567327</c:v>
                      </c:pt>
                      <c:pt idx="512">
                        <c:v>261495582.81447688</c:v>
                      </c:pt>
                      <c:pt idx="513">
                        <c:v>261576207.42955622</c:v>
                      </c:pt>
                      <c:pt idx="514">
                        <c:v>261410744.05567327</c:v>
                      </c:pt>
                      <c:pt idx="515">
                        <c:v>261576207.42955622</c:v>
                      </c:pt>
                      <c:pt idx="516">
                        <c:v>261518350.5166299</c:v>
                      </c:pt>
                      <c:pt idx="517">
                        <c:v>261518350.5166299</c:v>
                      </c:pt>
                      <c:pt idx="518">
                        <c:v>261598975.13170913</c:v>
                      </c:pt>
                      <c:pt idx="519">
                        <c:v>261598975.13170913</c:v>
                      </c:pt>
                      <c:pt idx="520">
                        <c:v>261307351.73844099</c:v>
                      </c:pt>
                      <c:pt idx="521">
                        <c:v>261387976.35352027</c:v>
                      </c:pt>
                      <c:pt idx="522">
                        <c:v>261330119.44059405</c:v>
                      </c:pt>
                      <c:pt idx="523">
                        <c:v>261495582.81447688</c:v>
                      </c:pt>
                      <c:pt idx="524">
                        <c:v>261410744.05567327</c:v>
                      </c:pt>
                      <c:pt idx="525">
                        <c:v>261576207.42955622</c:v>
                      </c:pt>
                      <c:pt idx="526">
                        <c:v>261518350.5166299</c:v>
                      </c:pt>
                      <c:pt idx="527">
                        <c:v>261598975.13170913</c:v>
                      </c:pt>
                      <c:pt idx="528">
                        <c:v>264096623.72845244</c:v>
                      </c:pt>
                      <c:pt idx="529">
                        <c:v>264096623.72845244</c:v>
                      </c:pt>
                      <c:pt idx="530">
                        <c:v>264177248.34353173</c:v>
                      </c:pt>
                      <c:pt idx="531">
                        <c:v>264177248.34353173</c:v>
                      </c:pt>
                      <c:pt idx="532">
                        <c:v>264119391.43060547</c:v>
                      </c:pt>
                      <c:pt idx="533">
                        <c:v>264119391.43060547</c:v>
                      </c:pt>
                      <c:pt idx="534">
                        <c:v>264200016.04568475</c:v>
                      </c:pt>
                      <c:pt idx="535">
                        <c:v>264200016.04568475</c:v>
                      </c:pt>
                      <c:pt idx="536">
                        <c:v>264096623.72845244</c:v>
                      </c:pt>
                      <c:pt idx="537">
                        <c:v>264177248.34353173</c:v>
                      </c:pt>
                      <c:pt idx="538">
                        <c:v>264119391.43060547</c:v>
                      </c:pt>
                      <c:pt idx="539">
                        <c:v>264200016.04568475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26E-4995-A42D-03B9545E4B0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1840.2449222251139</c:v>
                      </c:pt>
                      <c:pt idx="1">
                        <c:v>1840.6635222251139</c:v>
                      </c:pt>
                      <c:pt idx="2">
                        <c:v>1840.9213990924409</c:v>
                      </c:pt>
                      <c:pt idx="3">
                        <c:v>1841.3399990924408</c:v>
                      </c:pt>
                      <c:pt idx="4">
                        <c:v>1841.5008862915402</c:v>
                      </c:pt>
                      <c:pt idx="5">
                        <c:v>1841.8339840197302</c:v>
                      </c:pt>
                      <c:pt idx="6">
                        <c:v>1841.9194862915401</c:v>
                      </c:pt>
                      <c:pt idx="7">
                        <c:v>1842.1773631588674</c:v>
                      </c:pt>
                      <c:pt idx="8">
                        <c:v>1842.2525840197304</c:v>
                      </c:pt>
                      <c:pt idx="9">
                        <c:v>1842.5104608870579</c:v>
                      </c:pt>
                      <c:pt idx="10">
                        <c:v>1842.5959631588673</c:v>
                      </c:pt>
                      <c:pt idx="11">
                        <c:v>1842.9290608870579</c:v>
                      </c:pt>
                      <c:pt idx="12">
                        <c:v>1843.0899480861569</c:v>
                      </c:pt>
                      <c:pt idx="13">
                        <c:v>1843.5085480861569</c:v>
                      </c:pt>
                      <c:pt idx="14">
                        <c:v>1843.7664249534841</c:v>
                      </c:pt>
                      <c:pt idx="15">
                        <c:v>1844.2009222251138</c:v>
                      </c:pt>
                      <c:pt idx="16">
                        <c:v>1844.1850249534841</c:v>
                      </c:pt>
                      <c:pt idx="17">
                        <c:v>1844.8773990924408</c:v>
                      </c:pt>
                      <c:pt idx="18">
                        <c:v>1845.4568862915401</c:v>
                      </c:pt>
                      <c:pt idx="19">
                        <c:v>1845.7899840197304</c:v>
                      </c:pt>
                      <c:pt idx="20">
                        <c:v>1846.1333631588673</c:v>
                      </c:pt>
                      <c:pt idx="21">
                        <c:v>1846.4664608870578</c:v>
                      </c:pt>
                      <c:pt idx="22">
                        <c:v>1847.0459480861568</c:v>
                      </c:pt>
                      <c:pt idx="23">
                        <c:v>1847.7224249534841</c:v>
                      </c:pt>
                      <c:pt idx="24">
                        <c:v>1863.4597433055117</c:v>
                      </c:pt>
                      <c:pt idx="25">
                        <c:v>1863.8783433055116</c:v>
                      </c:pt>
                      <c:pt idx="26">
                        <c:v>1864.1362201728386</c:v>
                      </c:pt>
                      <c:pt idx="27">
                        <c:v>1864.5548201728386</c:v>
                      </c:pt>
                      <c:pt idx="28">
                        <c:v>1864.7157073719382</c:v>
                      </c:pt>
                      <c:pt idx="29">
                        <c:v>1865.1343073719381</c:v>
                      </c:pt>
                      <c:pt idx="30">
                        <c:v>1865.3921842392651</c:v>
                      </c:pt>
                      <c:pt idx="31">
                        <c:v>1865.8107842392651</c:v>
                      </c:pt>
                      <c:pt idx="32">
                        <c:v>1867.0750273470883</c:v>
                      </c:pt>
                      <c:pt idx="33">
                        <c:v>1867.4157433055118</c:v>
                      </c:pt>
                      <c:pt idx="34">
                        <c:v>1867.4936273470882</c:v>
                      </c:pt>
                      <c:pt idx="35">
                        <c:v>1868.0922201728388</c:v>
                      </c:pt>
                      <c:pt idx="36">
                        <c:v>1868.3309914135148</c:v>
                      </c:pt>
                      <c:pt idx="37">
                        <c:v>1868.6717073719383</c:v>
                      </c:pt>
                      <c:pt idx="38">
                        <c:v>1868.749591413515</c:v>
                      </c:pt>
                      <c:pt idx="39">
                        <c:v>1868.6640891417048</c:v>
                      </c:pt>
                      <c:pt idx="40">
                        <c:v>1869.3481842392653</c:v>
                      </c:pt>
                      <c:pt idx="41">
                        <c:v>1869.0826891417048</c:v>
                      </c:pt>
                      <c:pt idx="42">
                        <c:v>1869.6155042144158</c:v>
                      </c:pt>
                      <c:pt idx="43">
                        <c:v>1869.9200532081318</c:v>
                      </c:pt>
                      <c:pt idx="44">
                        <c:v>1870.3386532081317</c:v>
                      </c:pt>
                      <c:pt idx="45">
                        <c:v>1870.8714682808422</c:v>
                      </c:pt>
                      <c:pt idx="46">
                        <c:v>1871.0310273470884</c:v>
                      </c:pt>
                      <c:pt idx="47">
                        <c:v>1871.2045660090323</c:v>
                      </c:pt>
                      <c:pt idx="48">
                        <c:v>1871.9163042144157</c:v>
                      </c:pt>
                      <c:pt idx="49">
                        <c:v>1872.2869914135149</c:v>
                      </c:pt>
                      <c:pt idx="50">
                        <c:v>1872.4605300754586</c:v>
                      </c:pt>
                      <c:pt idx="51">
                        <c:v>1872.6200891417047</c:v>
                      </c:pt>
                      <c:pt idx="52">
                        <c:v>1873.1722682808422</c:v>
                      </c:pt>
                      <c:pt idx="53">
                        <c:v>1873.5053660090323</c:v>
                      </c:pt>
                      <c:pt idx="54">
                        <c:v>1873.8760532081317</c:v>
                      </c:pt>
                      <c:pt idx="55">
                        <c:v>1874.7613300754585</c:v>
                      </c:pt>
                      <c:pt idx="56">
                        <c:v>1875.6075042144157</c:v>
                      </c:pt>
                      <c:pt idx="57">
                        <c:v>1876.8634682808422</c:v>
                      </c:pt>
                      <c:pt idx="58">
                        <c:v>1877.1965660090323</c:v>
                      </c:pt>
                      <c:pt idx="59">
                        <c:v>1878.4525300754585</c:v>
                      </c:pt>
                      <c:pt idx="60">
                        <c:v>1890.2898484274863</c:v>
                      </c:pt>
                      <c:pt idx="61">
                        <c:v>1890.7084484274862</c:v>
                      </c:pt>
                      <c:pt idx="62">
                        <c:v>1890.9663252948133</c:v>
                      </c:pt>
                      <c:pt idx="63">
                        <c:v>1891.3849252948132</c:v>
                      </c:pt>
                      <c:pt idx="64">
                        <c:v>1891.545812493913</c:v>
                      </c:pt>
                      <c:pt idx="65">
                        <c:v>1891.964412493913</c:v>
                      </c:pt>
                      <c:pt idx="66">
                        <c:v>1892.2222893612397</c:v>
                      </c:pt>
                      <c:pt idx="67">
                        <c:v>1892.6408893612397</c:v>
                      </c:pt>
                      <c:pt idx="68">
                        <c:v>1894.2458484274862</c:v>
                      </c:pt>
                      <c:pt idx="69">
                        <c:v>1894.9223252948132</c:v>
                      </c:pt>
                      <c:pt idx="70">
                        <c:v>1895.5018124939129</c:v>
                      </c:pt>
                      <c:pt idx="71">
                        <c:v>1895.9744281151927</c:v>
                      </c:pt>
                      <c:pt idx="72">
                        <c:v>1896.1782893612396</c:v>
                      </c:pt>
                      <c:pt idx="73">
                        <c:v>1896.6509049825199</c:v>
                      </c:pt>
                      <c:pt idx="74">
                        <c:v>1897.2303921816194</c:v>
                      </c:pt>
                      <c:pt idx="75">
                        <c:v>1897.5634899098097</c:v>
                      </c:pt>
                      <c:pt idx="76">
                        <c:v>1897.9068690489469</c:v>
                      </c:pt>
                      <c:pt idx="77">
                        <c:v>1898.2752281151927</c:v>
                      </c:pt>
                      <c:pt idx="78">
                        <c:v>1898.2399667771365</c:v>
                      </c:pt>
                      <c:pt idx="79">
                        <c:v>1898.8194539762362</c:v>
                      </c:pt>
                      <c:pt idx="80">
                        <c:v>1898.9517049825199</c:v>
                      </c:pt>
                      <c:pt idx="81">
                        <c:v>1899.5311921816194</c:v>
                      </c:pt>
                      <c:pt idx="82">
                        <c:v>1899.4959308435634</c:v>
                      </c:pt>
                      <c:pt idx="83">
                        <c:v>1899.8642899098099</c:v>
                      </c:pt>
                      <c:pt idx="84">
                        <c:v>1900.2076690489469</c:v>
                      </c:pt>
                      <c:pt idx="85">
                        <c:v>1900.5407667771365</c:v>
                      </c:pt>
                      <c:pt idx="86">
                        <c:v>1901.1202539762362</c:v>
                      </c:pt>
                      <c:pt idx="87">
                        <c:v>1901.9664281151927</c:v>
                      </c:pt>
                      <c:pt idx="88">
                        <c:v>1901.7967308435634</c:v>
                      </c:pt>
                      <c:pt idx="89">
                        <c:v>1902.6429049825199</c:v>
                      </c:pt>
                      <c:pt idx="90">
                        <c:v>1903.2223921816194</c:v>
                      </c:pt>
                      <c:pt idx="91">
                        <c:v>1903.5554899098099</c:v>
                      </c:pt>
                      <c:pt idx="92">
                        <c:v>1903.8988690489468</c:v>
                      </c:pt>
                      <c:pt idx="93">
                        <c:v>1904.2319667771367</c:v>
                      </c:pt>
                      <c:pt idx="94">
                        <c:v>1904.8114539762362</c:v>
                      </c:pt>
                      <c:pt idx="95">
                        <c:v>1905.4879308435634</c:v>
                      </c:pt>
                      <c:pt idx="96">
                        <c:v>1919.1892491955914</c:v>
                      </c:pt>
                      <c:pt idx="97">
                        <c:v>1919.8657260629177</c:v>
                      </c:pt>
                      <c:pt idx="98">
                        <c:v>1920.4452132620177</c:v>
                      </c:pt>
                      <c:pt idx="99">
                        <c:v>1921.1216901293442</c:v>
                      </c:pt>
                      <c:pt idx="100">
                        <c:v>1921.4900491955914</c:v>
                      </c:pt>
                      <c:pt idx="101">
                        <c:v>1922.1665260629177</c:v>
                      </c:pt>
                      <c:pt idx="102">
                        <c:v>1922.7460132620176</c:v>
                      </c:pt>
                      <c:pt idx="103">
                        <c:v>1923.4224901293442</c:v>
                      </c:pt>
                      <c:pt idx="104">
                        <c:v>1925.1812491955914</c:v>
                      </c:pt>
                      <c:pt idx="105">
                        <c:v>1925.8577260629177</c:v>
                      </c:pt>
                      <c:pt idx="106">
                        <c:v>1926.4372132620176</c:v>
                      </c:pt>
                      <c:pt idx="107">
                        <c:v>1927.1136901293441</c:v>
                      </c:pt>
                      <c:pt idx="108">
                        <c:v>1932.9681301495375</c:v>
                      </c:pt>
                      <c:pt idx="109">
                        <c:v>1933.4049301495377</c:v>
                      </c:pt>
                      <c:pt idx="110">
                        <c:v>1933.6446070168647</c:v>
                      </c:pt>
                      <c:pt idx="111">
                        <c:v>1934.0814070168649</c:v>
                      </c:pt>
                      <c:pt idx="112">
                        <c:v>1934.2240942159642</c:v>
                      </c:pt>
                      <c:pt idx="113">
                        <c:v>1934.6608942159644</c:v>
                      </c:pt>
                      <c:pt idx="114">
                        <c:v>1934.5571919441545</c:v>
                      </c:pt>
                      <c:pt idx="115">
                        <c:v>1934.9005710832919</c:v>
                      </c:pt>
                      <c:pt idx="116">
                        <c:v>1934.9939919441545</c:v>
                      </c:pt>
                      <c:pt idx="117">
                        <c:v>1935.3373710832918</c:v>
                      </c:pt>
                      <c:pt idx="118">
                        <c:v>1935.2336688114813</c:v>
                      </c:pt>
                      <c:pt idx="119">
                        <c:v>1935.6704688114812</c:v>
                      </c:pt>
                      <c:pt idx="120">
                        <c:v>1935.8131560105812</c:v>
                      </c:pt>
                      <c:pt idx="121">
                        <c:v>1936.2499560105812</c:v>
                      </c:pt>
                      <c:pt idx="122">
                        <c:v>1936.4896328779082</c:v>
                      </c:pt>
                      <c:pt idx="123">
                        <c:v>1937.0961301495377</c:v>
                      </c:pt>
                      <c:pt idx="124">
                        <c:v>1936.9264328779082</c:v>
                      </c:pt>
                      <c:pt idx="125">
                        <c:v>1937.7726070168649</c:v>
                      </c:pt>
                      <c:pt idx="126">
                        <c:v>1938.3520942159644</c:v>
                      </c:pt>
                      <c:pt idx="127">
                        <c:v>1938.6851919441544</c:v>
                      </c:pt>
                      <c:pt idx="128">
                        <c:v>1939.0285710832918</c:v>
                      </c:pt>
                      <c:pt idx="129">
                        <c:v>1939.3616688114812</c:v>
                      </c:pt>
                      <c:pt idx="130">
                        <c:v>1939.9411560105812</c:v>
                      </c:pt>
                      <c:pt idx="131">
                        <c:v>1940.6176328779081</c:v>
                      </c:pt>
                      <c:pt idx="132">
                        <c:v>1956.182951229936</c:v>
                      </c:pt>
                      <c:pt idx="133">
                        <c:v>1956.6197512299359</c:v>
                      </c:pt>
                      <c:pt idx="134">
                        <c:v>1956.8594280972627</c:v>
                      </c:pt>
                      <c:pt idx="135">
                        <c:v>1957.2962280972627</c:v>
                      </c:pt>
                      <c:pt idx="136">
                        <c:v>1957.4389152963627</c:v>
                      </c:pt>
                      <c:pt idx="137">
                        <c:v>1957.8757152963626</c:v>
                      </c:pt>
                      <c:pt idx="138">
                        <c:v>1958.1153921636894</c:v>
                      </c:pt>
                      <c:pt idx="139">
                        <c:v>1958.5521921636894</c:v>
                      </c:pt>
                      <c:pt idx="140">
                        <c:v>1960.3109512299359</c:v>
                      </c:pt>
                      <c:pt idx="141">
                        <c:v>1960.9874280972626</c:v>
                      </c:pt>
                      <c:pt idx="142">
                        <c:v>1961.5669152963626</c:v>
                      </c:pt>
                      <c:pt idx="143">
                        <c:v>1962.2433921636894</c:v>
                      </c:pt>
                      <c:pt idx="144">
                        <c:v>2002.2899285548731</c:v>
                      </c:pt>
                      <c:pt idx="145">
                        <c:v>2002.9664054222003</c:v>
                      </c:pt>
                      <c:pt idx="146">
                        <c:v>2003.5458926212996</c:v>
                      </c:pt>
                      <c:pt idx="147">
                        <c:v>2003.8789903494894</c:v>
                      </c:pt>
                      <c:pt idx="148">
                        <c:v>2004.2223694886268</c:v>
                      </c:pt>
                      <c:pt idx="149">
                        <c:v>2004.645328554873</c:v>
                      </c:pt>
                      <c:pt idx="150">
                        <c:v>2004.5554672168171</c:v>
                      </c:pt>
                      <c:pt idx="151">
                        <c:v>2005.1349544159161</c:v>
                      </c:pt>
                      <c:pt idx="152">
                        <c:v>2005.3218054222002</c:v>
                      </c:pt>
                      <c:pt idx="153">
                        <c:v>2005.9012926212995</c:v>
                      </c:pt>
                      <c:pt idx="154">
                        <c:v>2005.8114312832436</c:v>
                      </c:pt>
                      <c:pt idx="155">
                        <c:v>2006.2343903494896</c:v>
                      </c:pt>
                      <c:pt idx="156">
                        <c:v>2006.5777694886267</c:v>
                      </c:pt>
                      <c:pt idx="157">
                        <c:v>2006.9108672168172</c:v>
                      </c:pt>
                      <c:pt idx="158">
                        <c:v>2007.4903544159163</c:v>
                      </c:pt>
                      <c:pt idx="159">
                        <c:v>2008.1668312832437</c:v>
                      </c:pt>
                      <c:pt idx="160">
                        <c:v>2008.7979285548729</c:v>
                      </c:pt>
                      <c:pt idx="161">
                        <c:v>2009.4744054222001</c:v>
                      </c:pt>
                      <c:pt idx="162">
                        <c:v>2010.0538926212996</c:v>
                      </c:pt>
                      <c:pt idx="163">
                        <c:v>2010.3869903494895</c:v>
                      </c:pt>
                      <c:pt idx="164">
                        <c:v>2010.7303694886268</c:v>
                      </c:pt>
                      <c:pt idx="165">
                        <c:v>2009.9374614246869</c:v>
                      </c:pt>
                      <c:pt idx="166">
                        <c:v>2011.0634672168171</c:v>
                      </c:pt>
                      <c:pt idx="167">
                        <c:v>2010.6139382920146</c:v>
                      </c:pt>
                      <c:pt idx="168">
                        <c:v>2011.6429544159162</c:v>
                      </c:pt>
                      <c:pt idx="169">
                        <c:v>2011.1934254911137</c:v>
                      </c:pt>
                      <c:pt idx="170">
                        <c:v>2012.3194312832436</c:v>
                      </c:pt>
                      <c:pt idx="171">
                        <c:v>2011.5265232193042</c:v>
                      </c:pt>
                      <c:pt idx="172">
                        <c:v>2011.8699023584409</c:v>
                      </c:pt>
                      <c:pt idx="173">
                        <c:v>2012.2746614246869</c:v>
                      </c:pt>
                      <c:pt idx="174">
                        <c:v>2012.2030000866314</c:v>
                      </c:pt>
                      <c:pt idx="175">
                        <c:v>2012.7824872857309</c:v>
                      </c:pt>
                      <c:pt idx="176">
                        <c:v>2012.9511382920145</c:v>
                      </c:pt>
                      <c:pt idx="177">
                        <c:v>2013.5306254911136</c:v>
                      </c:pt>
                      <c:pt idx="178">
                        <c:v>2013.4589641530577</c:v>
                      </c:pt>
                      <c:pt idx="179">
                        <c:v>2013.8637232193041</c:v>
                      </c:pt>
                      <c:pt idx="180">
                        <c:v>2014.2071023584408</c:v>
                      </c:pt>
                      <c:pt idx="181">
                        <c:v>2014.5402000866313</c:v>
                      </c:pt>
                      <c:pt idx="182">
                        <c:v>2015.1196872857308</c:v>
                      </c:pt>
                      <c:pt idx="183">
                        <c:v>2015.7961641530576</c:v>
                      </c:pt>
                      <c:pt idx="184">
                        <c:v>2016.273461424687</c:v>
                      </c:pt>
                      <c:pt idx="185">
                        <c:v>2016.9499382920146</c:v>
                      </c:pt>
                      <c:pt idx="186">
                        <c:v>2017.5294254911137</c:v>
                      </c:pt>
                      <c:pt idx="187">
                        <c:v>2017.8625232193042</c:v>
                      </c:pt>
                      <c:pt idx="188">
                        <c:v>2018.2059023584409</c:v>
                      </c:pt>
                      <c:pt idx="189">
                        <c:v>2018.5390000866314</c:v>
                      </c:pt>
                      <c:pt idx="190">
                        <c:v>2019.1184872857309</c:v>
                      </c:pt>
                      <c:pt idx="191">
                        <c:v>2019.7949641530577</c:v>
                      </c:pt>
                      <c:pt idx="192">
                        <c:v>2023.6407496352708</c:v>
                      </c:pt>
                      <c:pt idx="193">
                        <c:v>2024.1139496352707</c:v>
                      </c:pt>
                      <c:pt idx="194">
                        <c:v>2024.317226502598</c:v>
                      </c:pt>
                      <c:pt idx="195">
                        <c:v>2024.8967137016978</c:v>
                      </c:pt>
                      <c:pt idx="196">
                        <c:v>2025.3699137016979</c:v>
                      </c:pt>
                      <c:pt idx="197">
                        <c:v>2027.4371905690243</c:v>
                      </c:pt>
                      <c:pt idx="198">
                        <c:v>2028.1127496352708</c:v>
                      </c:pt>
                      <c:pt idx="199">
                        <c:v>2028.536626502598</c:v>
                      </c:pt>
                      <c:pt idx="200">
                        <c:v>2029.3687137016977</c:v>
                      </c:pt>
                      <c:pt idx="201">
                        <c:v>2029.1200336768477</c:v>
                      </c:pt>
                      <c:pt idx="202">
                        <c:v>2029.7925905690242</c:v>
                      </c:pt>
                      <c:pt idx="203">
                        <c:v>2029.7965105441742</c:v>
                      </c:pt>
                      <c:pt idx="204">
                        <c:v>2030.375997743274</c:v>
                      </c:pt>
                      <c:pt idx="205">
                        <c:v>2030.7090954714643</c:v>
                      </c:pt>
                      <c:pt idx="206">
                        <c:v>2031.0524746106007</c:v>
                      </c:pt>
                      <c:pt idx="207">
                        <c:v>2031.4754336768476</c:v>
                      </c:pt>
                      <c:pt idx="208">
                        <c:v>2031.3855723387915</c:v>
                      </c:pt>
                      <c:pt idx="209">
                        <c:v>2031.965059537891</c:v>
                      </c:pt>
                      <c:pt idx="210">
                        <c:v>2032.1519105441741</c:v>
                      </c:pt>
                      <c:pt idx="211">
                        <c:v>2032.6892265025981</c:v>
                      </c:pt>
                      <c:pt idx="212">
                        <c:v>2032.7313977432739</c:v>
                      </c:pt>
                      <c:pt idx="213">
                        <c:v>2032.6415364052182</c:v>
                      </c:pt>
                      <c:pt idx="214">
                        <c:v>2033.0644954714642</c:v>
                      </c:pt>
                      <c:pt idx="215">
                        <c:v>2033.4078746106006</c:v>
                      </c:pt>
                      <c:pt idx="216">
                        <c:v>2033.9451905690244</c:v>
                      </c:pt>
                      <c:pt idx="217">
                        <c:v>2033.1522825050854</c:v>
                      </c:pt>
                      <c:pt idx="218">
                        <c:v>2033.7409723387914</c:v>
                      </c:pt>
                      <c:pt idx="219">
                        <c:v>2033.8287593724119</c:v>
                      </c:pt>
                      <c:pt idx="220">
                        <c:v>2034.3204595378909</c:v>
                      </c:pt>
                      <c:pt idx="221">
                        <c:v>2034.4082465715119</c:v>
                      </c:pt>
                      <c:pt idx="222">
                        <c:v>2034.9969364052181</c:v>
                      </c:pt>
                      <c:pt idx="223">
                        <c:v>2035.6280336768477</c:v>
                      </c:pt>
                      <c:pt idx="224">
                        <c:v>2035.0847234388386</c:v>
                      </c:pt>
                      <c:pt idx="225">
                        <c:v>2035.4894825050856</c:v>
                      </c:pt>
                      <c:pt idx="226">
                        <c:v>2036.3045105441743</c:v>
                      </c:pt>
                      <c:pt idx="227">
                        <c:v>2036.1659593724119</c:v>
                      </c:pt>
                      <c:pt idx="228">
                        <c:v>2036.883997743274</c:v>
                      </c:pt>
                      <c:pt idx="229">
                        <c:v>2036.745446571512</c:v>
                      </c:pt>
                      <c:pt idx="230">
                        <c:v>2037.2170954714641</c:v>
                      </c:pt>
                      <c:pt idx="231">
                        <c:v>2037.5604746106007</c:v>
                      </c:pt>
                      <c:pt idx="232">
                        <c:v>2037.4219234388388</c:v>
                      </c:pt>
                      <c:pt idx="233">
                        <c:v>2037.8935723387913</c:v>
                      </c:pt>
                      <c:pt idx="234">
                        <c:v>2038.473059537891</c:v>
                      </c:pt>
                      <c:pt idx="235">
                        <c:v>2039.1495364052182</c:v>
                      </c:pt>
                      <c:pt idx="236">
                        <c:v>2039.4882825050854</c:v>
                      </c:pt>
                      <c:pt idx="237">
                        <c:v>2040.1647593724119</c:v>
                      </c:pt>
                      <c:pt idx="238">
                        <c:v>2040.7442465715119</c:v>
                      </c:pt>
                      <c:pt idx="239">
                        <c:v>2041.4207234388386</c:v>
                      </c:pt>
                      <c:pt idx="240">
                        <c:v>2052.3348547572455</c:v>
                      </c:pt>
                      <c:pt idx="241">
                        <c:v>2053.0113316245724</c:v>
                      </c:pt>
                      <c:pt idx="242">
                        <c:v>2053.5908188236722</c:v>
                      </c:pt>
                      <c:pt idx="243">
                        <c:v>2054.2672956909992</c:v>
                      </c:pt>
                      <c:pt idx="244">
                        <c:v>2054.6902547572454</c:v>
                      </c:pt>
                      <c:pt idx="245">
                        <c:v>2055.3667316245724</c:v>
                      </c:pt>
                      <c:pt idx="246">
                        <c:v>2055.9462188236721</c:v>
                      </c:pt>
                      <c:pt idx="247">
                        <c:v>2056.6226956909991</c:v>
                      </c:pt>
                      <c:pt idx="248">
                        <c:v>2058.0194344449519</c:v>
                      </c:pt>
                      <c:pt idx="249">
                        <c:v>2058.5108344449518</c:v>
                      </c:pt>
                      <c:pt idx="250">
                        <c:v>2058.8428547572457</c:v>
                      </c:pt>
                      <c:pt idx="251">
                        <c:v>2058.6959113122793</c:v>
                      </c:pt>
                      <c:pt idx="252">
                        <c:v>2059.1873113122797</c:v>
                      </c:pt>
                      <c:pt idx="253">
                        <c:v>2059.5193316245727</c:v>
                      </c:pt>
                      <c:pt idx="254">
                        <c:v>2059.2753985113786</c:v>
                      </c:pt>
                      <c:pt idx="255">
                        <c:v>2059.6084962395694</c:v>
                      </c:pt>
                      <c:pt idx="256">
                        <c:v>2059.766798511379</c:v>
                      </c:pt>
                      <c:pt idx="257">
                        <c:v>2060.0988188236724</c:v>
                      </c:pt>
                      <c:pt idx="258">
                        <c:v>2059.9518753787056</c:v>
                      </c:pt>
                      <c:pt idx="259">
                        <c:v>2060.0998962395693</c:v>
                      </c:pt>
                      <c:pt idx="260">
                        <c:v>2060.2849731068964</c:v>
                      </c:pt>
                      <c:pt idx="261">
                        <c:v>2060.4432753787055</c:v>
                      </c:pt>
                      <c:pt idx="262">
                        <c:v>2060.775295690999</c:v>
                      </c:pt>
                      <c:pt idx="263">
                        <c:v>2060.7763731068962</c:v>
                      </c:pt>
                      <c:pt idx="264">
                        <c:v>2060.8644603059956</c:v>
                      </c:pt>
                      <c:pt idx="265">
                        <c:v>2061.3558603059955</c:v>
                      </c:pt>
                      <c:pt idx="266">
                        <c:v>2061.5409371733231</c:v>
                      </c:pt>
                      <c:pt idx="267">
                        <c:v>2062.032337173323</c:v>
                      </c:pt>
                      <c:pt idx="268">
                        <c:v>2062.6634344449521</c:v>
                      </c:pt>
                      <c:pt idx="269">
                        <c:v>2063.3399113122796</c:v>
                      </c:pt>
                      <c:pt idx="270">
                        <c:v>2063.9193985113789</c:v>
                      </c:pt>
                      <c:pt idx="271">
                        <c:v>2064.2524962395692</c:v>
                      </c:pt>
                      <c:pt idx="272">
                        <c:v>2064.5958753787054</c:v>
                      </c:pt>
                      <c:pt idx="273">
                        <c:v>2064.9289731068961</c:v>
                      </c:pt>
                      <c:pt idx="274">
                        <c:v>2065.5084603059954</c:v>
                      </c:pt>
                      <c:pt idx="275">
                        <c:v>2066.1849371733233</c:v>
                      </c:pt>
                      <c:pt idx="276">
                        <c:v>2081.2342555253499</c:v>
                      </c:pt>
                      <c:pt idx="277">
                        <c:v>2081.7256555253502</c:v>
                      </c:pt>
                      <c:pt idx="278">
                        <c:v>2081.9107323926778</c:v>
                      </c:pt>
                      <c:pt idx="279">
                        <c:v>2082.4021323926777</c:v>
                      </c:pt>
                      <c:pt idx="280">
                        <c:v>2082.4902195917766</c:v>
                      </c:pt>
                      <c:pt idx="281">
                        <c:v>2082.9816195917765</c:v>
                      </c:pt>
                      <c:pt idx="282">
                        <c:v>2083.1666964591041</c:v>
                      </c:pt>
                      <c:pt idx="283">
                        <c:v>2083.6580964591039</c:v>
                      </c:pt>
                      <c:pt idx="284">
                        <c:v>2085.8782555253501</c:v>
                      </c:pt>
                      <c:pt idx="285">
                        <c:v>2086.5547323926776</c:v>
                      </c:pt>
                      <c:pt idx="286">
                        <c:v>2087.1342195917764</c:v>
                      </c:pt>
                      <c:pt idx="287">
                        <c:v>2087.8106964591038</c:v>
                      </c:pt>
                      <c:pt idx="288">
                        <c:v>2095.0131364792969</c:v>
                      </c:pt>
                      <c:pt idx="289">
                        <c:v>2095.6896133466239</c:v>
                      </c:pt>
                      <c:pt idx="290">
                        <c:v>2096.2691005457232</c:v>
                      </c:pt>
                      <c:pt idx="291">
                        <c:v>2096.6021982739139</c:v>
                      </c:pt>
                      <c:pt idx="292">
                        <c:v>2096.9455774130515</c:v>
                      </c:pt>
                      <c:pt idx="293">
                        <c:v>2097.3867364792968</c:v>
                      </c:pt>
                      <c:pt idx="294">
                        <c:v>2097.2786751412409</c:v>
                      </c:pt>
                      <c:pt idx="295">
                        <c:v>2097.8581623403397</c:v>
                      </c:pt>
                      <c:pt idx="296">
                        <c:v>2098.0632133466238</c:v>
                      </c:pt>
                      <c:pt idx="297">
                        <c:v>2098.6427005457231</c:v>
                      </c:pt>
                      <c:pt idx="298">
                        <c:v>2098.5346392076672</c:v>
                      </c:pt>
                      <c:pt idx="299">
                        <c:v>2098.9757982739138</c:v>
                      </c:pt>
                      <c:pt idx="300">
                        <c:v>2099.3191774130514</c:v>
                      </c:pt>
                      <c:pt idx="301">
                        <c:v>2099.6522751412408</c:v>
                      </c:pt>
                      <c:pt idx="302">
                        <c:v>2100.2317623403401</c:v>
                      </c:pt>
                      <c:pt idx="303">
                        <c:v>2100.9082392076675</c:v>
                      </c:pt>
                      <c:pt idx="304">
                        <c:v>2101.6931364792968</c:v>
                      </c:pt>
                      <c:pt idx="305">
                        <c:v>2102.3696133466237</c:v>
                      </c:pt>
                      <c:pt idx="306">
                        <c:v>2102.949100545723</c:v>
                      </c:pt>
                      <c:pt idx="307">
                        <c:v>2103.2821982739138</c:v>
                      </c:pt>
                      <c:pt idx="308">
                        <c:v>2103.6255774130514</c:v>
                      </c:pt>
                      <c:pt idx="309">
                        <c:v>2103.9586751412407</c:v>
                      </c:pt>
                      <c:pt idx="310">
                        <c:v>2104.53816234034</c:v>
                      </c:pt>
                      <c:pt idx="311">
                        <c:v>2105.2146392076675</c:v>
                      </c:pt>
                      <c:pt idx="312">
                        <c:v>2118.2279575596954</c:v>
                      </c:pt>
                      <c:pt idx="313">
                        <c:v>2118.9044344270228</c:v>
                      </c:pt>
                      <c:pt idx="314">
                        <c:v>2119.4839216261216</c:v>
                      </c:pt>
                      <c:pt idx="315">
                        <c:v>2119.3228928150111</c:v>
                      </c:pt>
                      <c:pt idx="316">
                        <c:v>2120.1603984934486</c:v>
                      </c:pt>
                      <c:pt idx="317">
                        <c:v>2120.6015575596953</c:v>
                      </c:pt>
                      <c:pt idx="318">
                        <c:v>2121.2780344270227</c:v>
                      </c:pt>
                      <c:pt idx="319">
                        <c:v>2120.9119546096276</c:v>
                      </c:pt>
                      <c:pt idx="320">
                        <c:v>2121.8575216261215</c:v>
                      </c:pt>
                      <c:pt idx="321">
                        <c:v>2121.3851546096275</c:v>
                      </c:pt>
                      <c:pt idx="322">
                        <c:v>2121.8633696823381</c:v>
                      </c:pt>
                      <c:pt idx="323">
                        <c:v>2122.5339984934485</c:v>
                      </c:pt>
                      <c:pt idx="324">
                        <c:v>2122.4428568814369</c:v>
                      </c:pt>
                      <c:pt idx="325">
                        <c:v>2123.1193337487643</c:v>
                      </c:pt>
                      <c:pt idx="326">
                        <c:v>2123.5422928150115</c:v>
                      </c:pt>
                      <c:pt idx="327">
                        <c:v>2123.4524314769551</c:v>
                      </c:pt>
                      <c:pt idx="328">
                        <c:v>2124.0319186760539</c:v>
                      </c:pt>
                      <c:pt idx="329">
                        <c:v>2124.2187696823385</c:v>
                      </c:pt>
                      <c:pt idx="330">
                        <c:v>2124.9079575596957</c:v>
                      </c:pt>
                      <c:pt idx="331">
                        <c:v>2124.7982568814373</c:v>
                      </c:pt>
                      <c:pt idx="332">
                        <c:v>2124.7083955433814</c:v>
                      </c:pt>
                      <c:pt idx="333">
                        <c:v>2125.5844344270226</c:v>
                      </c:pt>
                      <c:pt idx="334">
                        <c:v>2125.3839546096278</c:v>
                      </c:pt>
                      <c:pt idx="335">
                        <c:v>2125.4747337487647</c:v>
                      </c:pt>
                      <c:pt idx="336">
                        <c:v>2126.1639216261215</c:v>
                      </c:pt>
                      <c:pt idx="337">
                        <c:v>2125.807831476955</c:v>
                      </c:pt>
                      <c:pt idx="338">
                        <c:v>2126.8403984934484</c:v>
                      </c:pt>
                      <c:pt idx="339">
                        <c:v>2126.3873186760538</c:v>
                      </c:pt>
                      <c:pt idx="340">
                        <c:v>2127.0637955433813</c:v>
                      </c:pt>
                      <c:pt idx="341">
                        <c:v>2127.6948928150114</c:v>
                      </c:pt>
                      <c:pt idx="342">
                        <c:v>2128.3713696823384</c:v>
                      </c:pt>
                      <c:pt idx="343">
                        <c:v>2128.9508568814372</c:v>
                      </c:pt>
                      <c:pt idx="344">
                        <c:v>2129.6273337487646</c:v>
                      </c:pt>
                      <c:pt idx="345">
                        <c:v>2129.9604314769549</c:v>
                      </c:pt>
                      <c:pt idx="346">
                        <c:v>2130.5399186760542</c:v>
                      </c:pt>
                      <c:pt idx="347">
                        <c:v>2131.2163955433812</c:v>
                      </c:pt>
                      <c:pt idx="348">
                        <c:v>2142.5377138954086</c:v>
                      </c:pt>
                      <c:pt idx="349">
                        <c:v>2143.0109138954085</c:v>
                      </c:pt>
                      <c:pt idx="350">
                        <c:v>2143.2141907627361</c:v>
                      </c:pt>
                      <c:pt idx="351">
                        <c:v>2143.687390762736</c:v>
                      </c:pt>
                      <c:pt idx="352">
                        <c:v>2143.7936779618358</c:v>
                      </c:pt>
                      <c:pt idx="353">
                        <c:v>2144.2668779618357</c:v>
                      </c:pt>
                      <c:pt idx="354">
                        <c:v>2144.4701548291628</c:v>
                      </c:pt>
                      <c:pt idx="355">
                        <c:v>2144.9433548291627</c:v>
                      </c:pt>
                      <c:pt idx="356">
                        <c:v>2147.0097138954088</c:v>
                      </c:pt>
                      <c:pt idx="357">
                        <c:v>2147.6861907627363</c:v>
                      </c:pt>
                      <c:pt idx="358">
                        <c:v>2148.265677961836</c:v>
                      </c:pt>
                      <c:pt idx="359">
                        <c:v>2148.0169979369848</c:v>
                      </c:pt>
                      <c:pt idx="360">
                        <c:v>2148.9421548291625</c:v>
                      </c:pt>
                      <c:pt idx="361">
                        <c:v>2148.6934748043127</c:v>
                      </c:pt>
                      <c:pt idx="362">
                        <c:v>2149.2729620034111</c:v>
                      </c:pt>
                      <c:pt idx="363">
                        <c:v>2149.6060597316027</c:v>
                      </c:pt>
                      <c:pt idx="364">
                        <c:v>2149.949438870739</c:v>
                      </c:pt>
                      <c:pt idx="365">
                        <c:v>2150.3723979369852</c:v>
                      </c:pt>
                      <c:pt idx="366">
                        <c:v>2150.2825365989293</c:v>
                      </c:pt>
                      <c:pt idx="367">
                        <c:v>2150.8620237980281</c:v>
                      </c:pt>
                      <c:pt idx="368">
                        <c:v>2151.0488748043126</c:v>
                      </c:pt>
                      <c:pt idx="369">
                        <c:v>2151.6283620034114</c:v>
                      </c:pt>
                      <c:pt idx="370">
                        <c:v>2151.538500665356</c:v>
                      </c:pt>
                      <c:pt idx="371">
                        <c:v>2151.9614597316026</c:v>
                      </c:pt>
                      <c:pt idx="372">
                        <c:v>2152.3048388707389</c:v>
                      </c:pt>
                      <c:pt idx="373">
                        <c:v>2152.6379365989296</c:v>
                      </c:pt>
                      <c:pt idx="374">
                        <c:v>2153.217423798028</c:v>
                      </c:pt>
                      <c:pt idx="375">
                        <c:v>2153.8939006653563</c:v>
                      </c:pt>
                      <c:pt idx="376">
                        <c:v>2154.5249979369851</c:v>
                      </c:pt>
                      <c:pt idx="377">
                        <c:v>2155.2014748043125</c:v>
                      </c:pt>
                      <c:pt idx="378">
                        <c:v>2155.7809620034113</c:v>
                      </c:pt>
                      <c:pt idx="379">
                        <c:v>2156.1140597316025</c:v>
                      </c:pt>
                      <c:pt idx="380">
                        <c:v>2156.4574388707388</c:v>
                      </c:pt>
                      <c:pt idx="381">
                        <c:v>2156.7905365989295</c:v>
                      </c:pt>
                      <c:pt idx="382">
                        <c:v>2157.3700237980279</c:v>
                      </c:pt>
                      <c:pt idx="383">
                        <c:v>2158.0465006653562</c:v>
                      </c:pt>
                      <c:pt idx="384">
                        <c:v>2171.2318190173837</c:v>
                      </c:pt>
                      <c:pt idx="385">
                        <c:v>2171.982467754447</c:v>
                      </c:pt>
                      <c:pt idx="386">
                        <c:v>2172.5102677544469</c:v>
                      </c:pt>
                      <c:pt idx="387">
                        <c:v>2171.9082958847102</c:v>
                      </c:pt>
                      <c:pt idx="388">
                        <c:v>2172.6589446217736</c:v>
                      </c:pt>
                      <c:pt idx="389">
                        <c:v>2172.48778308381</c:v>
                      </c:pt>
                      <c:pt idx="390">
                        <c:v>2173.1867446217739</c:v>
                      </c:pt>
                      <c:pt idx="391">
                        <c:v>2173.2384318208733</c:v>
                      </c:pt>
                      <c:pt idx="392">
                        <c:v>2173.5715295490627</c:v>
                      </c:pt>
                      <c:pt idx="393">
                        <c:v>2173.7662318208731</c:v>
                      </c:pt>
                      <c:pt idx="394">
                        <c:v>2173.164259951137</c:v>
                      </c:pt>
                      <c:pt idx="395">
                        <c:v>2173.9149086881998</c:v>
                      </c:pt>
                      <c:pt idx="396">
                        <c:v>2174.0993295490625</c:v>
                      </c:pt>
                      <c:pt idx="397">
                        <c:v>2173.5872190173836</c:v>
                      </c:pt>
                      <c:pt idx="398">
                        <c:v>2174.248006416391</c:v>
                      </c:pt>
                      <c:pt idx="399">
                        <c:v>2174.4427086882001</c:v>
                      </c:pt>
                      <c:pt idx="400">
                        <c:v>2174.7758064163909</c:v>
                      </c:pt>
                      <c:pt idx="401">
                        <c:v>2174.8274936154899</c:v>
                      </c:pt>
                      <c:pt idx="402">
                        <c:v>2174.2636958847102</c:v>
                      </c:pt>
                      <c:pt idx="403">
                        <c:v>2175.3552936154902</c:v>
                      </c:pt>
                      <c:pt idx="404">
                        <c:v>2174.8431830838099</c:v>
                      </c:pt>
                      <c:pt idx="405">
                        <c:v>2175.5039704828173</c:v>
                      </c:pt>
                      <c:pt idx="406">
                        <c:v>2176.0317704828171</c:v>
                      </c:pt>
                      <c:pt idx="407">
                        <c:v>2175.5196599511369</c:v>
                      </c:pt>
                      <c:pt idx="408">
                        <c:v>2176.9704677544469</c:v>
                      </c:pt>
                      <c:pt idx="409">
                        <c:v>2177.6469446217739</c:v>
                      </c:pt>
                      <c:pt idx="410">
                        <c:v>2176.9163987050902</c:v>
                      </c:pt>
                      <c:pt idx="411">
                        <c:v>2178.2264318208731</c:v>
                      </c:pt>
                      <c:pt idx="412">
                        <c:v>2177.40779870509</c:v>
                      </c:pt>
                      <c:pt idx="413">
                        <c:v>2177.7398190173835</c:v>
                      </c:pt>
                      <c:pt idx="414">
                        <c:v>2177.5928755724171</c:v>
                      </c:pt>
                      <c:pt idx="415">
                        <c:v>2178.5595295490625</c:v>
                      </c:pt>
                      <c:pt idx="416">
                        <c:v>2178.9029086882001</c:v>
                      </c:pt>
                      <c:pt idx="417">
                        <c:v>2178.0842755724175</c:v>
                      </c:pt>
                      <c:pt idx="418">
                        <c:v>2178.4162958847105</c:v>
                      </c:pt>
                      <c:pt idx="419">
                        <c:v>2178.1723627715164</c:v>
                      </c:pt>
                      <c:pt idx="420">
                        <c:v>2179.2360064163909</c:v>
                      </c:pt>
                      <c:pt idx="421">
                        <c:v>2178.5054604997067</c:v>
                      </c:pt>
                      <c:pt idx="422">
                        <c:v>2178.6637627715163</c:v>
                      </c:pt>
                      <c:pt idx="423">
                        <c:v>2178.9957830838098</c:v>
                      </c:pt>
                      <c:pt idx="424">
                        <c:v>2178.8488396388434</c:v>
                      </c:pt>
                      <c:pt idx="425">
                        <c:v>2179.8154936154901</c:v>
                      </c:pt>
                      <c:pt idx="426">
                        <c:v>2178.9968604997066</c:v>
                      </c:pt>
                      <c:pt idx="427">
                        <c:v>2179.1819373670342</c:v>
                      </c:pt>
                      <c:pt idx="428">
                        <c:v>2179.3402396388437</c:v>
                      </c:pt>
                      <c:pt idx="429">
                        <c:v>2179.6722599511372</c:v>
                      </c:pt>
                      <c:pt idx="430">
                        <c:v>2180.4919704828171</c:v>
                      </c:pt>
                      <c:pt idx="431">
                        <c:v>2179.673337367034</c:v>
                      </c:pt>
                      <c:pt idx="432">
                        <c:v>2179.7614245661334</c:v>
                      </c:pt>
                      <c:pt idx="433">
                        <c:v>2180.2528245661333</c:v>
                      </c:pt>
                      <c:pt idx="434">
                        <c:v>2180.4379014334604</c:v>
                      </c:pt>
                      <c:pt idx="435">
                        <c:v>2180.9293014334603</c:v>
                      </c:pt>
                      <c:pt idx="436">
                        <c:v>2181.5603987050899</c:v>
                      </c:pt>
                      <c:pt idx="437">
                        <c:v>2182.2368755724174</c:v>
                      </c:pt>
                      <c:pt idx="438">
                        <c:v>2182.8163627715162</c:v>
                      </c:pt>
                      <c:pt idx="439">
                        <c:v>2183.1494604997069</c:v>
                      </c:pt>
                      <c:pt idx="440">
                        <c:v>2183.4928396388436</c:v>
                      </c:pt>
                      <c:pt idx="441">
                        <c:v>2183.8259373670339</c:v>
                      </c:pt>
                      <c:pt idx="442">
                        <c:v>2184.4054245661337</c:v>
                      </c:pt>
                      <c:pt idx="443">
                        <c:v>2185.0819014334602</c:v>
                      </c:pt>
                      <c:pt idx="444">
                        <c:v>2195.1972888348446</c:v>
                      </c:pt>
                      <c:pt idx="445">
                        <c:v>2195.7250888348444</c:v>
                      </c:pt>
                      <c:pt idx="446">
                        <c:v>2195.8737657021711</c:v>
                      </c:pt>
                      <c:pt idx="447">
                        <c:v>2196.4015657021714</c:v>
                      </c:pt>
                      <c:pt idx="448">
                        <c:v>2196.4532529012708</c:v>
                      </c:pt>
                      <c:pt idx="449">
                        <c:v>2196.9810529012707</c:v>
                      </c:pt>
                      <c:pt idx="450">
                        <c:v>2197.1297297685983</c:v>
                      </c:pt>
                      <c:pt idx="451">
                        <c:v>2197.6575297685981</c:v>
                      </c:pt>
                      <c:pt idx="452">
                        <c:v>2200.1852888348444</c:v>
                      </c:pt>
                      <c:pt idx="453">
                        <c:v>2200.8617657021714</c:v>
                      </c:pt>
                      <c:pt idx="454">
                        <c:v>2200.1312197854882</c:v>
                      </c:pt>
                      <c:pt idx="455">
                        <c:v>2201.4412529012707</c:v>
                      </c:pt>
                      <c:pt idx="456">
                        <c:v>2200.622619785488</c:v>
                      </c:pt>
                      <c:pt idx="457">
                        <c:v>2200.8076966528147</c:v>
                      </c:pt>
                      <c:pt idx="458">
                        <c:v>2202.1177297685981</c:v>
                      </c:pt>
                      <c:pt idx="459">
                        <c:v>2201.299096652815</c:v>
                      </c:pt>
                      <c:pt idx="460">
                        <c:v>2201.3871838519144</c:v>
                      </c:pt>
                      <c:pt idx="461">
                        <c:v>2201.8785838519143</c:v>
                      </c:pt>
                      <c:pt idx="462">
                        <c:v>2202.0636607192423</c:v>
                      </c:pt>
                      <c:pt idx="463">
                        <c:v>2202.5550607192422</c:v>
                      </c:pt>
                      <c:pt idx="464">
                        <c:v>2204.7752197854879</c:v>
                      </c:pt>
                      <c:pt idx="465">
                        <c:v>2205.4516966528149</c:v>
                      </c:pt>
                      <c:pt idx="466">
                        <c:v>2206.0311838519142</c:v>
                      </c:pt>
                      <c:pt idx="467">
                        <c:v>2206.7076607192421</c:v>
                      </c:pt>
                      <c:pt idx="468">
                        <c:v>2213.9101007394347</c:v>
                      </c:pt>
                      <c:pt idx="469">
                        <c:v>2214.5865776067621</c:v>
                      </c:pt>
                      <c:pt idx="470">
                        <c:v>2215.1660648058614</c:v>
                      </c:pt>
                      <c:pt idx="471">
                        <c:v>2215.4991625340517</c:v>
                      </c:pt>
                      <c:pt idx="472">
                        <c:v>2215.8425416731889</c:v>
                      </c:pt>
                      <c:pt idx="473">
                        <c:v>2216.2837007394346</c:v>
                      </c:pt>
                      <c:pt idx="474">
                        <c:v>2216.1756394013787</c:v>
                      </c:pt>
                      <c:pt idx="475">
                        <c:v>2216.7551266004775</c:v>
                      </c:pt>
                      <c:pt idx="476">
                        <c:v>2216.960177606762</c:v>
                      </c:pt>
                      <c:pt idx="477">
                        <c:v>2217.5396648058613</c:v>
                      </c:pt>
                      <c:pt idx="478">
                        <c:v>2217.4316034678059</c:v>
                      </c:pt>
                      <c:pt idx="479">
                        <c:v>2217.8727625340521</c:v>
                      </c:pt>
                      <c:pt idx="480">
                        <c:v>2218.2161416731888</c:v>
                      </c:pt>
                      <c:pt idx="481">
                        <c:v>2218.5492394013786</c:v>
                      </c:pt>
                      <c:pt idx="482">
                        <c:v>2219.1287266004779</c:v>
                      </c:pt>
                      <c:pt idx="483">
                        <c:v>2219.8052034678058</c:v>
                      </c:pt>
                      <c:pt idx="484">
                        <c:v>2220.5901007394345</c:v>
                      </c:pt>
                      <c:pt idx="485">
                        <c:v>2221.266577606762</c:v>
                      </c:pt>
                      <c:pt idx="486">
                        <c:v>2221.8460648058613</c:v>
                      </c:pt>
                      <c:pt idx="487">
                        <c:v>2222.179162534052</c:v>
                      </c:pt>
                      <c:pt idx="488">
                        <c:v>2222.5225416731887</c:v>
                      </c:pt>
                      <c:pt idx="489">
                        <c:v>2222.8556394013785</c:v>
                      </c:pt>
                      <c:pt idx="490">
                        <c:v>2223.4351266004778</c:v>
                      </c:pt>
                      <c:pt idx="491">
                        <c:v>2224.1116034678057</c:v>
                      </c:pt>
                      <c:pt idx="492">
                        <c:v>2237.1249218198327</c:v>
                      </c:pt>
                      <c:pt idx="493">
                        <c:v>2237.8013986871606</c:v>
                      </c:pt>
                      <c:pt idx="494">
                        <c:v>2238.380885886259</c:v>
                      </c:pt>
                      <c:pt idx="495">
                        <c:v>2239.0573627535869</c:v>
                      </c:pt>
                      <c:pt idx="496">
                        <c:v>2239.4985218198326</c:v>
                      </c:pt>
                      <c:pt idx="497">
                        <c:v>2240.1749986871605</c:v>
                      </c:pt>
                      <c:pt idx="498">
                        <c:v>2240.7544858862589</c:v>
                      </c:pt>
                      <c:pt idx="499">
                        <c:v>2241.4309627535868</c:v>
                      </c:pt>
                      <c:pt idx="500">
                        <c:v>2243.804921819833</c:v>
                      </c:pt>
                      <c:pt idx="501">
                        <c:v>2244.4813986871604</c:v>
                      </c:pt>
                      <c:pt idx="502">
                        <c:v>2245.0608858862593</c:v>
                      </c:pt>
                      <c:pt idx="503">
                        <c:v>2245.7373627535867</c:v>
                      </c:pt>
                      <c:pt idx="504">
                        <c:v>2290.8794320145839</c:v>
                      </c:pt>
                      <c:pt idx="505">
                        <c:v>2291.4072320145842</c:v>
                      </c:pt>
                      <c:pt idx="506">
                        <c:v>2291.5559088819118</c:v>
                      </c:pt>
                      <c:pt idx="507">
                        <c:v>2292.0837088819117</c:v>
                      </c:pt>
                      <c:pt idx="508">
                        <c:v>2292.1353960810111</c:v>
                      </c:pt>
                      <c:pt idx="509">
                        <c:v>2292.4684938092014</c:v>
                      </c:pt>
                      <c:pt idx="510">
                        <c:v>2292.6631960810114</c:v>
                      </c:pt>
                      <c:pt idx="511">
                        <c:v>2292.8118729483376</c:v>
                      </c:pt>
                      <c:pt idx="512">
                        <c:v>2292.9962938092012</c:v>
                      </c:pt>
                      <c:pt idx="513">
                        <c:v>2293.1449706765288</c:v>
                      </c:pt>
                      <c:pt idx="514">
                        <c:v>2293.3396729483375</c:v>
                      </c:pt>
                      <c:pt idx="515">
                        <c:v>2293.6727706765291</c:v>
                      </c:pt>
                      <c:pt idx="516">
                        <c:v>2293.7244578756281</c:v>
                      </c:pt>
                      <c:pt idx="517">
                        <c:v>2294.2522578756279</c:v>
                      </c:pt>
                      <c:pt idx="518">
                        <c:v>2294.4009347429551</c:v>
                      </c:pt>
                      <c:pt idx="519">
                        <c:v>2294.9287347429554</c:v>
                      </c:pt>
                      <c:pt idx="520">
                        <c:v>2295.8674320145842</c:v>
                      </c:pt>
                      <c:pt idx="521">
                        <c:v>2296.5439088819116</c:v>
                      </c:pt>
                      <c:pt idx="522">
                        <c:v>2297.1233960810114</c:v>
                      </c:pt>
                      <c:pt idx="523">
                        <c:v>2297.4564938092012</c:v>
                      </c:pt>
                      <c:pt idx="524">
                        <c:v>2297.7998729483375</c:v>
                      </c:pt>
                      <c:pt idx="525">
                        <c:v>2298.1329706765291</c:v>
                      </c:pt>
                      <c:pt idx="526">
                        <c:v>2298.7124578756279</c:v>
                      </c:pt>
                      <c:pt idx="527">
                        <c:v>2299.3889347429554</c:v>
                      </c:pt>
                      <c:pt idx="528">
                        <c:v>2314.0942530949819</c:v>
                      </c:pt>
                      <c:pt idx="529">
                        <c:v>2314.6220530949822</c:v>
                      </c:pt>
                      <c:pt idx="530">
                        <c:v>2314.7707299623094</c:v>
                      </c:pt>
                      <c:pt idx="531">
                        <c:v>2315.2985299623092</c:v>
                      </c:pt>
                      <c:pt idx="532">
                        <c:v>2315.3502171614091</c:v>
                      </c:pt>
                      <c:pt idx="533">
                        <c:v>2315.8780171614089</c:v>
                      </c:pt>
                      <c:pt idx="534">
                        <c:v>2316.0266940287365</c:v>
                      </c:pt>
                      <c:pt idx="535">
                        <c:v>2316.5544940287364</c:v>
                      </c:pt>
                      <c:pt idx="536">
                        <c:v>2319.0822530949822</c:v>
                      </c:pt>
                      <c:pt idx="537">
                        <c:v>2319.7587299623092</c:v>
                      </c:pt>
                      <c:pt idx="538">
                        <c:v>2320.3382171614089</c:v>
                      </c:pt>
                      <c:pt idx="539">
                        <c:v>2321.0146940287368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26E-4995-A42D-03B9545E4B0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0.99916123090808451</c:v>
                      </c:pt>
                      <c:pt idx="2">
                        <c:v>0.99858727783402945</c:v>
                      </c:pt>
                      <c:pt idx="3">
                        <c:v>0.99776991205403598</c:v>
                      </c:pt>
                      <c:pt idx="4">
                        <c:v>0.99747513269933497</c:v>
                      </c:pt>
                      <c:pt idx="5">
                        <c:v>0.99668390146240826</c:v>
                      </c:pt>
                      <c:pt idx="6">
                        <c:v>0.99663855132578205</c:v>
                      </c:pt>
                      <c:pt idx="7">
                        <c:v>0.996085378519461</c:v>
                      </c:pt>
                      <c:pt idx="8">
                        <c:v>0.99587184170680487</c:v>
                      </c:pt>
                      <c:pt idx="9">
                        <c:v>0.99527118530447412</c:v>
                      </c:pt>
                      <c:pt idx="10">
                        <c:v>0.99525422929086482</c:v>
                      </c:pt>
                      <c:pt idx="11">
                        <c:v>0.99446096619786728</c:v>
                      </c:pt>
                      <c:pt idx="12">
                        <c:v>0.99419474473957525</c:v>
                      </c:pt>
                      <c:pt idx="13">
                        <c:v>0.99336928815135095</c:v>
                      </c:pt>
                      <c:pt idx="14">
                        <c:v>0.99278752447420793</c:v>
                      </c:pt>
                      <c:pt idx="15">
                        <c:v>0.99207524653761758</c:v>
                      </c:pt>
                      <c:pt idx="16">
                        <c:v>0.99196514527980351</c:v>
                      </c:pt>
                      <c:pt idx="17">
                        <c:v>0.99071113959110613</c:v>
                      </c:pt>
                      <c:pt idx="18">
                        <c:v>0.98955780328274967</c:v>
                      </c:pt>
                      <c:pt idx="19">
                        <c:v>0.9888524508346298</c:v>
                      </c:pt>
                      <c:pt idx="20">
                        <c:v>0.98819019394957563</c:v>
                      </c:pt>
                      <c:pt idx="21">
                        <c:v>0.98746529829726626</c:v>
                      </c:pt>
                      <c:pt idx="22">
                        <c:v>0.98633147252985909</c:v>
                      </c:pt>
                      <c:pt idx="23">
                        <c:v>0.98494575012817864</c:v>
                      </c:pt>
                      <c:pt idx="24">
                        <c:v>0.95148789775025133</c:v>
                      </c:pt>
                      <c:pt idx="25">
                        <c:v>0.95068285163716038</c:v>
                      </c:pt>
                      <c:pt idx="26">
                        <c:v>0.95007519587939693</c:v>
                      </c:pt>
                      <c:pt idx="27">
                        <c:v>0.94927014615149063</c:v>
                      </c:pt>
                      <c:pt idx="28">
                        <c:v>0.94902450880484779</c:v>
                      </c:pt>
                      <c:pt idx="29">
                        <c:v>0.94821710329827114</c:v>
                      </c:pt>
                      <c:pt idx="30">
                        <c:v>0.94761184847269753</c:v>
                      </c:pt>
                      <c:pt idx="31">
                        <c:v>0.94680450454501563</c:v>
                      </c:pt>
                      <c:pt idx="32">
                        <c:v>0.94388457599383846</c:v>
                      </c:pt>
                      <c:pt idx="33">
                        <c:v>0.94384225616070649</c:v>
                      </c:pt>
                      <c:pt idx="34">
                        <c:v>0.94308022499733823</c:v>
                      </c:pt>
                      <c:pt idx="35">
                        <c:v>0.94243049431333614</c:v>
                      </c:pt>
                      <c:pt idx="36">
                        <c:v>0.94142301091892977</c:v>
                      </c:pt>
                      <c:pt idx="37">
                        <c:v>0.94136098867273799</c:v>
                      </c:pt>
                      <c:pt idx="38">
                        <c:v>0.9406165602242762</c:v>
                      </c:pt>
                      <c:pt idx="39">
                        <c:v>0.94056862163064292</c:v>
                      </c:pt>
                      <c:pt idx="40">
                        <c:v>0.93994967051062128</c:v>
                      </c:pt>
                      <c:pt idx="41">
                        <c:v>0.93976418763510128</c:v>
                      </c:pt>
                      <c:pt idx="42">
                        <c:v>0.93888331812396608</c:v>
                      </c:pt>
                      <c:pt idx="43">
                        <c:v>0.93810696827104045</c:v>
                      </c:pt>
                      <c:pt idx="44">
                        <c:v>0.93730055619756847</c:v>
                      </c:pt>
                      <c:pt idx="45">
                        <c:v>0.93641332778417707</c:v>
                      </c:pt>
                      <c:pt idx="46">
                        <c:v>0.93624946920641017</c:v>
                      </c:pt>
                      <c:pt idx="47">
                        <c:v>0.93556738745330292</c:v>
                      </c:pt>
                      <c:pt idx="48">
                        <c:v>0.93443261883914863</c:v>
                      </c:pt>
                      <c:pt idx="49">
                        <c:v>0.93377157011145295</c:v>
                      </c:pt>
                      <c:pt idx="50">
                        <c:v>0.93309775716900434</c:v>
                      </c:pt>
                      <c:pt idx="51">
                        <c:v>0.93293457238608002</c:v>
                      </c:pt>
                      <c:pt idx="52">
                        <c:v>0.9319543857705388</c:v>
                      </c:pt>
                      <c:pt idx="53">
                        <c:v>0.93111780584654535</c:v>
                      </c:pt>
                      <c:pt idx="54">
                        <c:v>0.9304573898157612</c:v>
                      </c:pt>
                      <c:pt idx="55">
                        <c:v>0.92864028563013268</c:v>
                      </c:pt>
                      <c:pt idx="56">
                        <c:v>0.927254392237159</c:v>
                      </c:pt>
                      <c:pt idx="57">
                        <c:v>0.92476654025781668</c:v>
                      </c:pt>
                      <c:pt idx="58">
                        <c:v>0.92394290069410112</c:v>
                      </c:pt>
                      <c:pt idx="59">
                        <c:v>0.92145604419476901</c:v>
                      </c:pt>
                      <c:pt idx="60">
                        <c:v>0.89537358372520393</c:v>
                      </c:pt>
                      <c:pt idx="61">
                        <c:v>0.89456893505877477</c:v>
                      </c:pt>
                      <c:pt idx="62">
                        <c:v>0.89396091588318827</c:v>
                      </c:pt>
                      <c:pt idx="63">
                        <c:v>0.89315625320206593</c:v>
                      </c:pt>
                      <c:pt idx="64">
                        <c:v>0.89291208223349783</c:v>
                      </c:pt>
                      <c:pt idx="65">
                        <c:v>0.89210633667824413</c:v>
                      </c:pt>
                      <c:pt idx="66">
                        <c:v>0.89149939399859324</c:v>
                      </c:pt>
                      <c:pt idx="67">
                        <c:v>0.89069365068204476</c:v>
                      </c:pt>
                      <c:pt idx="68">
                        <c:v>0.88775124037423769</c:v>
                      </c:pt>
                      <c:pt idx="69">
                        <c:v>0.88633869926267483</c:v>
                      </c:pt>
                      <c:pt idx="70">
                        <c:v>0.88528051006085806</c:v>
                      </c:pt>
                      <c:pt idx="71">
                        <c:v>0.88387061551908908</c:v>
                      </c:pt>
                      <c:pt idx="72">
                        <c:v>0.88386807418883562</c:v>
                      </c:pt>
                      <c:pt idx="73">
                        <c:v>0.88245795035587205</c:v>
                      </c:pt>
                      <c:pt idx="74">
                        <c:v>0.88140382966645447</c:v>
                      </c:pt>
                      <c:pt idx="75">
                        <c:v>0.88055459994011553</c:v>
                      </c:pt>
                      <c:pt idx="76">
                        <c:v>0.87999121468537767</c:v>
                      </c:pt>
                      <c:pt idx="77">
                        <c:v>0.87943041874854888</c:v>
                      </c:pt>
                      <c:pt idx="78">
                        <c:v>0.87914193431150556</c:v>
                      </c:pt>
                      <c:pt idx="79">
                        <c:v>0.8780879039922137</c:v>
                      </c:pt>
                      <c:pt idx="80">
                        <c:v>0.87801791261019424</c:v>
                      </c:pt>
                      <c:pt idx="81">
                        <c:v>0.87695906244504374</c:v>
                      </c:pt>
                      <c:pt idx="82">
                        <c:v>0.87667528550826457</c:v>
                      </c:pt>
                      <c:pt idx="83">
                        <c:v>0.87611469633733741</c:v>
                      </c:pt>
                      <c:pt idx="84">
                        <c:v>0.87554666170003059</c:v>
                      </c:pt>
                      <c:pt idx="85">
                        <c:v>0.87470218072484507</c:v>
                      </c:pt>
                      <c:pt idx="86">
                        <c:v>0.87364356059094295</c:v>
                      </c:pt>
                      <c:pt idx="87">
                        <c:v>0.87228539515206283</c:v>
                      </c:pt>
                      <c:pt idx="88">
                        <c:v>0.87223114479235064</c:v>
                      </c:pt>
                      <c:pt idx="89">
                        <c:v>0.87087339840496125</c:v>
                      </c:pt>
                      <c:pt idx="90">
                        <c:v>0.86980796814133554</c:v>
                      </c:pt>
                      <c:pt idx="91">
                        <c:v>0.86897074474122094</c:v>
                      </c:pt>
                      <c:pt idx="92">
                        <c:v>0.86839613977056673</c:v>
                      </c:pt>
                      <c:pt idx="93">
                        <c:v>0.86755871283819275</c:v>
                      </c:pt>
                      <c:pt idx="94">
                        <c:v>0.86649368847985619</c:v>
                      </c:pt>
                      <c:pt idx="95">
                        <c:v>0.86508181711497101</c:v>
                      </c:pt>
                      <c:pt idx="96">
                        <c:v>0.83536091227347598</c:v>
                      </c:pt>
                      <c:pt idx="97">
                        <c:v>0.8339482443691274</c:v>
                      </c:pt>
                      <c:pt idx="98">
                        <c:v>0.83289550925466849</c:v>
                      </c:pt>
                      <c:pt idx="99">
                        <c:v>0.83148285666600896</c:v>
                      </c:pt>
                      <c:pt idx="100">
                        <c:v>0.83092499654213825</c:v>
                      </c:pt>
                      <c:pt idx="101">
                        <c:v>0.82951238629490764</c:v>
                      </c:pt>
                      <c:pt idx="102">
                        <c:v>0.82845642972958711</c:v>
                      </c:pt>
                      <c:pt idx="103">
                        <c:v>0.82704386598664481</c:v>
                      </c:pt>
                      <c:pt idx="104">
                        <c:v>0.82379339685371333</c:v>
                      </c:pt>
                      <c:pt idx="105">
                        <c:v>0.82238102561757032</c:v>
                      </c:pt>
                      <c:pt idx="106">
                        <c:v>0.82132045157512445</c:v>
                      </c:pt>
                      <c:pt idx="107">
                        <c:v>0.81990816668142219</c:v>
                      </c:pt>
                      <c:pt idx="108">
                        <c:v>0.80684151453929231</c:v>
                      </c:pt>
                      <c:pt idx="109">
                        <c:v>0.80599917993278414</c:v>
                      </c:pt>
                      <c:pt idx="110">
                        <c:v>0.80542887112902695</c:v>
                      </c:pt>
                      <c:pt idx="111">
                        <c:v>0.80458654621702075</c:v>
                      </c:pt>
                      <c:pt idx="112">
                        <c:v>0.80437446515965161</c:v>
                      </c:pt>
                      <c:pt idx="113">
                        <c:v>0.80353163973207642</c:v>
                      </c:pt>
                      <c:pt idx="114">
                        <c:v>0.80352553677398275</c:v>
                      </c:pt>
                      <c:pt idx="115">
                        <c:v>0.80296184623403632</c:v>
                      </c:pt>
                      <c:pt idx="116">
                        <c:v>0.80268321686931798</c:v>
                      </c:pt>
                      <c:pt idx="117">
                        <c:v>0.80211903494135672</c:v>
                      </c:pt>
                      <c:pt idx="118">
                        <c:v>0.80211289329459501</c:v>
                      </c:pt>
                      <c:pt idx="119">
                        <c:v>0.8012705825864771</c:v>
                      </c:pt>
                      <c:pt idx="120">
                        <c:v>0.8010585302900517</c:v>
                      </c:pt>
                      <c:pt idx="121">
                        <c:v>0.8002157301145808</c:v>
                      </c:pt>
                      <c:pt idx="122">
                        <c:v>0.79964591008087005</c:v>
                      </c:pt>
                      <c:pt idx="123">
                        <c:v>0.79887240064983522</c:v>
                      </c:pt>
                      <c:pt idx="124">
                        <c:v>0.79880312341464887</c:v>
                      </c:pt>
                      <c:pt idx="125">
                        <c:v>0.79745992683060507</c:v>
                      </c:pt>
                      <c:pt idx="126">
                        <c:v>0.79640108289309919</c:v>
                      </c:pt>
                      <c:pt idx="127">
                        <c:v>0.79555674691081368</c:v>
                      </c:pt>
                      <c:pt idx="128">
                        <c:v>0.79498867090812164</c:v>
                      </c:pt>
                      <c:pt idx="129">
                        <c:v>0.79414426611175859</c:v>
                      </c:pt>
                      <c:pt idx="130">
                        <c:v>0.79308556097205163</c:v>
                      </c:pt>
                      <c:pt idx="131">
                        <c:v>0.79167313980455278</c:v>
                      </c:pt>
                      <c:pt idx="132">
                        <c:v>0.75833289196783826</c:v>
                      </c:pt>
                      <c:pt idx="133">
                        <c:v>0.75749084621857943</c:v>
                      </c:pt>
                      <c:pt idx="134">
                        <c:v>0.75692025103547234</c:v>
                      </c:pt>
                      <c:pt idx="135">
                        <c:v>0.75607820785998314</c:v>
                      </c:pt>
                      <c:pt idx="136">
                        <c:v>0.75586656863357282</c:v>
                      </c:pt>
                      <c:pt idx="137">
                        <c:v>0.75502415701189796</c:v>
                      </c:pt>
                      <c:pt idx="138">
                        <c:v>0.75445393560277152</c:v>
                      </c:pt>
                      <c:pt idx="139">
                        <c:v>0.75361152963488587</c:v>
                      </c:pt>
                      <c:pt idx="140">
                        <c:v>0.75036871302519181</c:v>
                      </c:pt>
                      <c:pt idx="141">
                        <c:v>0.74895615078719302</c:v>
                      </c:pt>
                      <c:pt idx="142">
                        <c:v>0.7478991860782721</c:v>
                      </c:pt>
                      <c:pt idx="143">
                        <c:v>0.74648665841363859</c:v>
                      </c:pt>
                      <c:pt idx="144">
                        <c:v>0.66342990696701476</c:v>
                      </c:pt>
                      <c:pt idx="145">
                        <c:v>0.66201739701271822</c:v>
                      </c:pt>
                      <c:pt idx="146">
                        <c:v>0.66095981398760584</c:v>
                      </c:pt>
                      <c:pt idx="147">
                        <c:v>0.66011418478648798</c:v>
                      </c:pt>
                      <c:pt idx="148">
                        <c:v>0.65954733336810734</c:v>
                      </c:pt>
                      <c:pt idx="149">
                        <c:v>0.65887883576940731</c:v>
                      </c:pt>
                      <c:pt idx="150">
                        <c:v>0.65870167119451573</c:v>
                      </c:pt>
                      <c:pt idx="151">
                        <c:v>0.65764415562063738</c:v>
                      </c:pt>
                      <c:pt idx="152">
                        <c:v>0.65746640489854358</c:v>
                      </c:pt>
                      <c:pt idx="153">
                        <c:v>0.65640796706111826</c:v>
                      </c:pt>
                      <c:pt idx="154">
                        <c:v>0.65623167052111286</c:v>
                      </c:pt>
                      <c:pt idx="155">
                        <c:v>0.65556328391595031</c:v>
                      </c:pt>
                      <c:pt idx="156">
                        <c:v>0.65499557358184846</c:v>
                      </c:pt>
                      <c:pt idx="157">
                        <c:v>0.65415084727788164</c:v>
                      </c:pt>
                      <c:pt idx="158">
                        <c:v>0.6530924983260713</c:v>
                      </c:pt>
                      <c:pt idx="159">
                        <c:v>0.65168009816311079</c:v>
                      </c:pt>
                      <c:pt idx="160">
                        <c:v>0.65085077172786188</c:v>
                      </c:pt>
                      <c:pt idx="161">
                        <c:v>0.64943852863294604</c:v>
                      </c:pt>
                      <c:pt idx="162">
                        <c:v>0.64837878218285627</c:v>
                      </c:pt>
                      <c:pt idx="163">
                        <c:v>0.64753563581716878</c:v>
                      </c:pt>
                      <c:pt idx="164">
                        <c:v>0.64696658953546604</c:v>
                      </c:pt>
                      <c:pt idx="165">
                        <c:v>0.64693941902482055</c:v>
                      </c:pt>
                      <c:pt idx="166">
                        <c:v>0.64612338275993308</c:v>
                      </c:pt>
                      <c:pt idx="167">
                        <c:v>0.64552682715157261</c:v>
                      </c:pt>
                      <c:pt idx="168">
                        <c:v>0.64506376072801253</c:v>
                      </c:pt>
                      <c:pt idx="169">
                        <c:v>0.64447082491350216</c:v>
                      </c:pt>
                      <c:pt idx="170">
                        <c:v>0.64365155711055599</c:v>
                      </c:pt>
                      <c:pt idx="171">
                        <c:v>0.64362353209349321</c:v>
                      </c:pt>
                      <c:pt idx="172">
                        <c:v>0.643058245303473</c:v>
                      </c:pt>
                      <c:pt idx="173">
                        <c:v>0.6424272444260497</c:v>
                      </c:pt>
                      <c:pt idx="174">
                        <c:v>0.64221093973471</c:v>
                      </c:pt>
                      <c:pt idx="175">
                        <c:v>0.64115496199220323</c:v>
                      </c:pt>
                      <c:pt idx="176">
                        <c:v>0.64101468820886309</c:v>
                      </c:pt>
                      <c:pt idx="177">
                        <c:v>0.63995786858801307</c:v>
                      </c:pt>
                      <c:pt idx="178">
                        <c:v>0.63974238127608385</c:v>
                      </c:pt>
                      <c:pt idx="179">
                        <c:v>0.63911142730373527</c:v>
                      </c:pt>
                      <c:pt idx="180">
                        <c:v>0.63854533278693226</c:v>
                      </c:pt>
                      <c:pt idx="181">
                        <c:v>0.63769886905359208</c:v>
                      </c:pt>
                      <c:pt idx="182">
                        <c:v>0.63664209497981494</c:v>
                      </c:pt>
                      <c:pt idx="183">
                        <c:v>0.63522955644471069</c:v>
                      </c:pt>
                      <c:pt idx="184">
                        <c:v>0.63470302212508112</c:v>
                      </c:pt>
                      <c:pt idx="185">
                        <c:v>0.63329057274664369</c:v>
                      </c:pt>
                      <c:pt idx="186">
                        <c:v>0.63223253422579573</c:v>
                      </c:pt>
                      <c:pt idx="187">
                        <c:v>0.63138743393328789</c:v>
                      </c:pt>
                      <c:pt idx="188">
                        <c:v>0.63082011821989326</c:v>
                      </c:pt>
                      <c:pt idx="189">
                        <c:v>0.6299749794377838</c:v>
                      </c:pt>
                      <c:pt idx="190">
                        <c:v>0.62891702058904331</c:v>
                      </c:pt>
                      <c:pt idx="191">
                        <c:v>0.62750459866209884</c:v>
                      </c:pt>
                      <c:pt idx="192">
                        <c:v>0.61852439007724325</c:v>
                      </c:pt>
                      <c:pt idx="193">
                        <c:v>0.61761089804112357</c:v>
                      </c:pt>
                      <c:pt idx="194">
                        <c:v>0.61711180556745671</c:v>
                      </c:pt>
                      <c:pt idx="195">
                        <c:v>0.61605563140165942</c:v>
                      </c:pt>
                      <c:pt idx="196">
                        <c:v>0.61514201300731386</c:v>
                      </c:pt>
                      <c:pt idx="197">
                        <c:v>0.61104388085288608</c:v>
                      </c:pt>
                      <c:pt idx="198">
                        <c:v>0.60988901758187819</c:v>
                      </c:pt>
                      <c:pt idx="199">
                        <c:v>0.60896440473383517</c:v>
                      </c:pt>
                      <c:pt idx="200">
                        <c:v>0.60741921249609376</c:v>
                      </c:pt>
                      <c:pt idx="201">
                        <c:v>0.60732619184568681</c:v>
                      </c:pt>
                      <c:pt idx="202">
                        <c:v>0.60649467456382089</c:v>
                      </c:pt>
                      <c:pt idx="203">
                        <c:v>0.60591362289746931</c:v>
                      </c:pt>
                      <c:pt idx="204">
                        <c:v>0.60485712558425564</c:v>
                      </c:pt>
                      <c:pt idx="205">
                        <c:v>0.6040103489012405</c:v>
                      </c:pt>
                      <c:pt idx="206">
                        <c:v>0.60344457127562956</c:v>
                      </c:pt>
                      <c:pt idx="207">
                        <c:v>0.6027778920343605</c:v>
                      </c:pt>
                      <c:pt idx="208">
                        <c:v>0.60259777857746721</c:v>
                      </c:pt>
                      <c:pt idx="209">
                        <c:v>0.60154131377536346</c:v>
                      </c:pt>
                      <c:pt idx="210">
                        <c:v>0.60136536482956815</c:v>
                      </c:pt>
                      <c:pt idx="211">
                        <c:v>0.60094211732590086</c:v>
                      </c:pt>
                      <c:pt idx="212">
                        <c:v>0.60030833558831187</c:v>
                      </c:pt>
                      <c:pt idx="213">
                        <c:v>0.60012875749057948</c:v>
                      </c:pt>
                      <c:pt idx="214">
                        <c:v>0.59946213750954735</c:v>
                      </c:pt>
                      <c:pt idx="215">
                        <c:v>0.59889583017543935</c:v>
                      </c:pt>
                      <c:pt idx="216">
                        <c:v>0.59847169875293771</c:v>
                      </c:pt>
                      <c:pt idx="217">
                        <c:v>0.59843292976993789</c:v>
                      </c:pt>
                      <c:pt idx="218">
                        <c:v>0.59804960743495816</c:v>
                      </c:pt>
                      <c:pt idx="219">
                        <c:v>0.59702033614531458</c:v>
                      </c:pt>
                      <c:pt idx="220">
                        <c:v>0.5969926293337835</c:v>
                      </c:pt>
                      <c:pt idx="221">
                        <c:v>0.59596465082079031</c:v>
                      </c:pt>
                      <c:pt idx="222">
                        <c:v>0.59558012040698016</c:v>
                      </c:pt>
                      <c:pt idx="223">
                        <c:v>0.59475644233669722</c:v>
                      </c:pt>
                      <c:pt idx="224">
                        <c:v>0.59455205994661564</c:v>
                      </c:pt>
                      <c:pt idx="225">
                        <c:v>0.59392170403080913</c:v>
                      </c:pt>
                      <c:pt idx="226">
                        <c:v>0.59334403170877492</c:v>
                      </c:pt>
                      <c:pt idx="227">
                        <c:v>0.59250912210015028</c:v>
                      </c:pt>
                      <c:pt idx="228">
                        <c:v>0.59228623463114349</c:v>
                      </c:pt>
                      <c:pt idx="229">
                        <c:v>0.59145290136026718</c:v>
                      </c:pt>
                      <c:pt idx="230">
                        <c:v>0.5914409465075614</c:v>
                      </c:pt>
                      <c:pt idx="231">
                        <c:v>0.59087385778624413</c:v>
                      </c:pt>
                      <c:pt idx="232">
                        <c:v>0.59004032942225249</c:v>
                      </c:pt>
                      <c:pt idx="233">
                        <c:v>0.59002853012645406</c:v>
                      </c:pt>
                      <c:pt idx="234">
                        <c:v>0.58897081583190769</c:v>
                      </c:pt>
                      <c:pt idx="235">
                        <c:v>0.58755843253918993</c:v>
                      </c:pt>
                      <c:pt idx="236">
                        <c:v>0.58620056355626105</c:v>
                      </c:pt>
                      <c:pt idx="237">
                        <c:v>0.58478804256130179</c:v>
                      </c:pt>
                      <c:pt idx="238">
                        <c:v>0.58373106388420859</c:v>
                      </c:pt>
                      <c:pt idx="239">
                        <c:v>0.58231856470264154</c:v>
                      </c:pt>
                      <c:pt idx="240">
                        <c:v>0.55882035963491861</c:v>
                      </c:pt>
                      <c:pt idx="241">
                        <c:v>0.55740777512573914</c:v>
                      </c:pt>
                      <c:pt idx="242">
                        <c:v>0.5563516730607746</c:v>
                      </c:pt>
                      <c:pt idx="243">
                        <c:v>0.55493909391841911</c:v>
                      </c:pt>
                      <c:pt idx="244">
                        <c:v>0.5542731793893293</c:v>
                      </c:pt>
                      <c:pt idx="245">
                        <c:v>0.55286061330826552</c:v>
                      </c:pt>
                      <c:pt idx="246">
                        <c:v>0.55180423469297302</c:v>
                      </c:pt>
                      <c:pt idx="247">
                        <c:v>0.55039168067427768</c:v>
                      </c:pt>
                      <c:pt idx="248">
                        <c:v>0.54730469582279306</c:v>
                      </c:pt>
                      <c:pt idx="249">
                        <c:v>0.54635598394821971</c:v>
                      </c:pt>
                      <c:pt idx="250">
                        <c:v>0.54625510563533741</c:v>
                      </c:pt>
                      <c:pt idx="251">
                        <c:v>0.54589212525367237</c:v>
                      </c:pt>
                      <c:pt idx="252">
                        <c:v>0.54494341854874362</c:v>
                      </c:pt>
                      <c:pt idx="253">
                        <c:v>0.54484261247282439</c:v>
                      </c:pt>
                      <c:pt idx="254">
                        <c:v>0.54483581735810938</c:v>
                      </c:pt>
                      <c:pt idx="255">
                        <c:v>0.5439888514220127</c:v>
                      </c:pt>
                      <c:pt idx="256">
                        <c:v>0.54388706817701626</c:v>
                      </c:pt>
                      <c:pt idx="257">
                        <c:v>0.54378590354340983</c:v>
                      </c:pt>
                      <c:pt idx="258">
                        <c:v>0.54342325735502106</c:v>
                      </c:pt>
                      <c:pt idx="259">
                        <c:v>0.54304015079424006</c:v>
                      </c:pt>
                      <c:pt idx="260">
                        <c:v>0.54257627962864907</c:v>
                      </c:pt>
                      <c:pt idx="261">
                        <c:v>0.54247451471826735</c:v>
                      </c:pt>
                      <c:pt idx="262">
                        <c:v>0.54237343396537829</c:v>
                      </c:pt>
                      <c:pt idx="263">
                        <c:v>0.54162758390750398</c:v>
                      </c:pt>
                      <c:pt idx="264">
                        <c:v>0.54151999640045545</c:v>
                      </c:pt>
                      <c:pt idx="265">
                        <c:v>0.54057126176213388</c:v>
                      </c:pt>
                      <c:pt idx="266">
                        <c:v>0.54010743465087141</c:v>
                      </c:pt>
                      <c:pt idx="267">
                        <c:v>0.53915870629100426</c:v>
                      </c:pt>
                      <c:pt idx="268">
                        <c:v>0.53833817156387254</c:v>
                      </c:pt>
                      <c:pt idx="269">
                        <c:v>0.53692567836823424</c:v>
                      </c:pt>
                      <c:pt idx="270">
                        <c:v>0.53586908008685619</c:v>
                      </c:pt>
                      <c:pt idx="271">
                        <c:v>0.53502250171160837</c:v>
                      </c:pt>
                      <c:pt idx="272">
                        <c:v>0.53445661029862734</c:v>
                      </c:pt>
                      <c:pt idx="273">
                        <c:v>0.5336100047532979</c:v>
                      </c:pt>
                      <c:pt idx="274">
                        <c:v>0.53255346447975282</c:v>
                      </c:pt>
                      <c:pt idx="275">
                        <c:v>0.5311409903940385</c:v>
                      </c:pt>
                      <c:pt idx="276">
                        <c:v>0.49879885258585061</c:v>
                      </c:pt>
                      <c:pt idx="277">
                        <c:v>0.49785024932425725</c:v>
                      </c:pt>
                      <c:pt idx="278">
                        <c:v>0.49738626933564234</c:v>
                      </c:pt>
                      <c:pt idx="279">
                        <c:v>0.49643766689201257</c:v>
                      </c:pt>
                      <c:pt idx="280">
                        <c:v>0.4963302020251989</c:v>
                      </c:pt>
                      <c:pt idx="281">
                        <c:v>0.49538160728789976</c:v>
                      </c:pt>
                      <c:pt idx="282">
                        <c:v>0.4949176208834849</c:v>
                      </c:pt>
                      <c:pt idx="283">
                        <c:v>0.49396902832485434</c:v>
                      </c:pt>
                      <c:pt idx="284">
                        <c:v>0.48983431049311299</c:v>
                      </c:pt>
                      <c:pt idx="285">
                        <c:v>0.48842176332217246</c:v>
                      </c:pt>
                      <c:pt idx="286">
                        <c:v>0.4873658783085511</c:v>
                      </c:pt>
                      <c:pt idx="287">
                        <c:v>0.48595334615791008</c:v>
                      </c:pt>
                      <c:pt idx="288">
                        <c:v>0.47027588813441557</c:v>
                      </c:pt>
                      <c:pt idx="289">
                        <c:v>0.46886330414531879</c:v>
                      </c:pt>
                      <c:pt idx="290">
                        <c:v>0.46780735977462634</c:v>
                      </c:pt>
                      <c:pt idx="291">
                        <c:v>0.46696001764454736</c:v>
                      </c:pt>
                      <c:pt idx="292">
                        <c:v>0.46639477825859588</c:v>
                      </c:pt>
                      <c:pt idx="293">
                        <c:v>0.46569433726765175</c:v>
                      </c:pt>
                      <c:pt idx="294">
                        <c:v>0.46554743322832109</c:v>
                      </c:pt>
                      <c:pt idx="295">
                        <c:v>0.46449149585669292</c:v>
                      </c:pt>
                      <c:pt idx="296">
                        <c:v>0.4642817650086844</c:v>
                      </c:pt>
                      <c:pt idx="297">
                        <c:v>0.46322605569024783</c:v>
                      </c:pt>
                      <c:pt idx="298">
                        <c:v>0.46307891342971669</c:v>
                      </c:pt>
                      <c:pt idx="299">
                        <c:v>0.46237849690609339</c:v>
                      </c:pt>
                      <c:pt idx="300">
                        <c:v>0.46181349264761873</c:v>
                      </c:pt>
                      <c:pt idx="301">
                        <c:v>0.46096592306241718</c:v>
                      </c:pt>
                      <c:pt idx="302">
                        <c:v>0.45991023808853571</c:v>
                      </c:pt>
                      <c:pt idx="303">
                        <c:v>0.4584976730020196</c:v>
                      </c:pt>
                      <c:pt idx="304">
                        <c:v>0.45738382285382156</c:v>
                      </c:pt>
                      <c:pt idx="305">
                        <c:v>0.45597131548931147</c:v>
                      </c:pt>
                      <c:pt idx="306">
                        <c:v>0.45491619958850599</c:v>
                      </c:pt>
                      <c:pt idx="307">
                        <c:v>0.4540681416768329</c:v>
                      </c:pt>
                      <c:pt idx="308">
                        <c:v>0.45350371399728212</c:v>
                      </c:pt>
                      <c:pt idx="309">
                        <c:v>0.45265563080862337</c:v>
                      </c:pt>
                      <c:pt idx="310">
                        <c:v>0.45160057132006692</c:v>
                      </c:pt>
                      <c:pt idx="311">
                        <c:v>0.45018808183358383</c:v>
                      </c:pt>
                      <c:pt idx="312">
                        <c:v>0.42176980587629403</c:v>
                      </c:pt>
                      <c:pt idx="313">
                        <c:v>0.42035722396826164</c:v>
                      </c:pt>
                      <c:pt idx="314">
                        <c:v>0.4193011971032467</c:v>
                      </c:pt>
                      <c:pt idx="315">
                        <c:v>0.41867803145538285</c:v>
                      </c:pt>
                      <c:pt idx="316">
                        <c:v>0.41788860920879645</c:v>
                      </c:pt>
                      <c:pt idx="317">
                        <c:v>0.41718825053930153</c:v>
                      </c:pt>
                      <c:pt idx="318">
                        <c:v>0.41577565972535357</c:v>
                      </c:pt>
                      <c:pt idx="319">
                        <c:v>0.4153623747791626</c:v>
                      </c:pt>
                      <c:pt idx="320">
                        <c:v>0.41472012242636691</c:v>
                      </c:pt>
                      <c:pt idx="321">
                        <c:v>0.41444841359138446</c:v>
                      </c:pt>
                      <c:pt idx="322">
                        <c:v>0.41366558364873385</c:v>
                      </c:pt>
                      <c:pt idx="323">
                        <c:v>0.41330753286086525</c:v>
                      </c:pt>
                      <c:pt idx="324">
                        <c:v>0.4126088384423392</c:v>
                      </c:pt>
                      <c:pt idx="325">
                        <c:v>0.41119629126033747</c:v>
                      </c:pt>
                      <c:pt idx="326">
                        <c:v>0.41052999389230183</c:v>
                      </c:pt>
                      <c:pt idx="327">
                        <c:v>0.4103498331225599</c:v>
                      </c:pt>
                      <c:pt idx="328">
                        <c:v>0.40929304479775319</c:v>
                      </c:pt>
                      <c:pt idx="329">
                        <c:v>0.40911742560627085</c:v>
                      </c:pt>
                      <c:pt idx="330">
                        <c:v>0.40887925193167379</c:v>
                      </c:pt>
                      <c:pt idx="331">
                        <c:v>0.40806114209302008</c:v>
                      </c:pt>
                      <c:pt idx="332">
                        <c:v>0.40788049990696396</c:v>
                      </c:pt>
                      <c:pt idx="333">
                        <c:v>0.40746669216082559</c:v>
                      </c:pt>
                      <c:pt idx="334">
                        <c:v>0.40672645740700836</c:v>
                      </c:pt>
                      <c:pt idx="335">
                        <c:v>0.40664856291771223</c:v>
                      </c:pt>
                      <c:pt idx="336">
                        <c:v>0.40641222324263043</c:v>
                      </c:pt>
                      <c:pt idx="337">
                        <c:v>0.40580158844855074</c:v>
                      </c:pt>
                      <c:pt idx="338">
                        <c:v>0.40499967853501206</c:v>
                      </c:pt>
                      <c:pt idx="339">
                        <c:v>0.40474528011460326</c:v>
                      </c:pt>
                      <c:pt idx="340">
                        <c:v>0.40333270182615655</c:v>
                      </c:pt>
                      <c:pt idx="341">
                        <c:v>0.40251441987444536</c:v>
                      </c:pt>
                      <c:pt idx="342">
                        <c:v>0.40110182636038044</c:v>
                      </c:pt>
                      <c:pt idx="343">
                        <c:v>0.40004652657724954</c:v>
                      </c:pt>
                      <c:pt idx="344">
                        <c:v>0.39863393517449197</c:v>
                      </c:pt>
                      <c:pt idx="345">
                        <c:v>0.39778594121743155</c:v>
                      </c:pt>
                      <c:pt idx="346">
                        <c:v>0.39673065011770997</c:v>
                      </c:pt>
                      <c:pt idx="347">
                        <c:v>0.395318057438315</c:v>
                      </c:pt>
                      <c:pt idx="348">
                        <c:v>0.37017704956469377</c:v>
                      </c:pt>
                      <c:pt idx="349">
                        <c:v>0.36926259006704287</c:v>
                      </c:pt>
                      <c:pt idx="350">
                        <c:v>0.36876465295545208</c:v>
                      </c:pt>
                      <c:pt idx="351">
                        <c:v>0.36785017563665057</c:v>
                      </c:pt>
                      <c:pt idx="352">
                        <c:v>0.36770647323867373</c:v>
                      </c:pt>
                      <c:pt idx="353">
                        <c:v>0.36679212526638749</c:v>
                      </c:pt>
                      <c:pt idx="354">
                        <c:v>0.36629404166683011</c:v>
                      </c:pt>
                      <c:pt idx="355">
                        <c:v>0.36537967733090781</c:v>
                      </c:pt>
                      <c:pt idx="356">
                        <c:v>0.36153732680015022</c:v>
                      </c:pt>
                      <c:pt idx="357">
                        <c:v>0.36012479198649899</c:v>
                      </c:pt>
                      <c:pt idx="358">
                        <c:v>0.35906795813043474</c:v>
                      </c:pt>
                      <c:pt idx="359">
                        <c:v>0.35897683796278484</c:v>
                      </c:pt>
                      <c:pt idx="360">
                        <c:v>0.35765540275561791</c:v>
                      </c:pt>
                      <c:pt idx="361">
                        <c:v>0.35756440055490019</c:v>
                      </c:pt>
                      <c:pt idx="362">
                        <c:v>0.35650645884673821</c:v>
                      </c:pt>
                      <c:pt idx="363">
                        <c:v>0.35566128222631271</c:v>
                      </c:pt>
                      <c:pt idx="364">
                        <c:v>0.35509398917095214</c:v>
                      </c:pt>
                      <c:pt idx="365">
                        <c:v>0.35442618950542037</c:v>
                      </c:pt>
                      <c:pt idx="366">
                        <c:v>0.3542488504707495</c:v>
                      </c:pt>
                      <c:pt idx="367">
                        <c:v>0.35319083056825085</c:v>
                      </c:pt>
                      <c:pt idx="368">
                        <c:v>0.35301367799956579</c:v>
                      </c:pt>
                      <c:pt idx="369">
                        <c:v>0.3519565109630472</c:v>
                      </c:pt>
                      <c:pt idx="370">
                        <c:v>0.35177836570434728</c:v>
                      </c:pt>
                      <c:pt idx="371">
                        <c:v>0.3511104709457285</c:v>
                      </c:pt>
                      <c:pt idx="372">
                        <c:v>0.3505439750103036</c:v>
                      </c:pt>
                      <c:pt idx="373">
                        <c:v>0.34969796308402074</c:v>
                      </c:pt>
                      <c:pt idx="374">
                        <c:v>0.34864073869380657</c:v>
                      </c:pt>
                      <c:pt idx="375">
                        <c:v>0.34722820561391049</c:v>
                      </c:pt>
                      <c:pt idx="376">
                        <c:v>0.34640791323964654</c:v>
                      </c:pt>
                      <c:pt idx="377">
                        <c:v>0.3449953206097508</c:v>
                      </c:pt>
                      <c:pt idx="378">
                        <c:v>0.34393971749931801</c:v>
                      </c:pt>
                      <c:pt idx="379">
                        <c:v>0.34309202660622112</c:v>
                      </c:pt>
                      <c:pt idx="380">
                        <c:v>0.34252711539480096</c:v>
                      </c:pt>
                      <c:pt idx="381">
                        <c:v>0.3416794345818</c:v>
                      </c:pt>
                      <c:pt idx="382">
                        <c:v>0.34062381319309615</c:v>
                      </c:pt>
                      <c:pt idx="383">
                        <c:v>0.33921121108673996</c:v>
                      </c:pt>
                      <c:pt idx="384">
                        <c:v>0.31047831032133155</c:v>
                      </c:pt>
                      <c:pt idx="385">
                        <c:v>0.31037335531293736</c:v>
                      </c:pt>
                      <c:pt idx="386">
                        <c:v>0.30935526734742957</c:v>
                      </c:pt>
                      <c:pt idx="387">
                        <c:v>0.30906599901890969</c:v>
                      </c:pt>
                      <c:pt idx="388">
                        <c:v>0.30896074033908388</c:v>
                      </c:pt>
                      <c:pt idx="389">
                        <c:v>0.30800649833553773</c:v>
                      </c:pt>
                      <c:pt idx="390">
                        <c:v>0.30794264967709661</c:v>
                      </c:pt>
                      <c:pt idx="391">
                        <c:v>0.30790623826388552</c:v>
                      </c:pt>
                      <c:pt idx="392">
                        <c:v>0.30705743247973</c:v>
                      </c:pt>
                      <c:pt idx="393">
                        <c:v>0.30688844064844478</c:v>
                      </c:pt>
                      <c:pt idx="394">
                        <c:v>0.30659413873406888</c:v>
                      </c:pt>
                      <c:pt idx="395">
                        <c:v>0.30649361896590754</c:v>
                      </c:pt>
                      <c:pt idx="396">
                        <c:v>0.30603934242026065</c:v>
                      </c:pt>
                      <c:pt idx="397">
                        <c:v>0.3059243120023275</c:v>
                      </c:pt>
                      <c:pt idx="398">
                        <c:v>0.30564481712011193</c:v>
                      </c:pt>
                      <c:pt idx="399">
                        <c:v>0.30547582115033173</c:v>
                      </c:pt>
                      <c:pt idx="400">
                        <c:v>0.30462672406165175</c:v>
                      </c:pt>
                      <c:pt idx="401">
                        <c:v>0.30459031163536976</c:v>
                      </c:pt>
                      <c:pt idx="402">
                        <c:v>0.3045118873671484</c:v>
                      </c:pt>
                      <c:pt idx="403">
                        <c:v>0.30357251793469137</c:v>
                      </c:pt>
                      <c:pt idx="404">
                        <c:v>0.3034534806167245</c:v>
                      </c:pt>
                      <c:pt idx="405">
                        <c:v>0.30317769139687539</c:v>
                      </c:pt>
                      <c:pt idx="406">
                        <c:v>0.30215989723480746</c:v>
                      </c:pt>
                      <c:pt idx="407">
                        <c:v>0.30204101666714034</c:v>
                      </c:pt>
                      <c:pt idx="408">
                        <c:v>0.30075840396312309</c:v>
                      </c:pt>
                      <c:pt idx="409">
                        <c:v>0.29934582047031727</c:v>
                      </c:pt>
                      <c:pt idx="410">
                        <c:v>0.29895685238394293</c:v>
                      </c:pt>
                      <c:pt idx="411">
                        <c:v>0.29829429751104791</c:v>
                      </c:pt>
                      <c:pt idx="412">
                        <c:v>0.29800694437362868</c:v>
                      </c:pt>
                      <c:pt idx="413">
                        <c:v>0.29790192949224376</c:v>
                      </c:pt>
                      <c:pt idx="414">
                        <c:v>0.29754444878669778</c:v>
                      </c:pt>
                      <c:pt idx="415">
                        <c:v>0.29744259822846669</c:v>
                      </c:pt>
                      <c:pt idx="416">
                        <c:v>0.29688173520435257</c:v>
                      </c:pt>
                      <c:pt idx="417">
                        <c:v>0.29659451845610635</c:v>
                      </c:pt>
                      <c:pt idx="418">
                        <c:v>0.29648936324582892</c:v>
                      </c:pt>
                      <c:pt idx="419">
                        <c:v>0.2964857716715476</c:v>
                      </c:pt>
                      <c:pt idx="420">
                        <c:v>0.2960300124726295</c:v>
                      </c:pt>
                      <c:pt idx="421">
                        <c:v>0.29564136443281042</c:v>
                      </c:pt>
                      <c:pt idx="422">
                        <c:v>0.29553609231823824</c:v>
                      </c:pt>
                      <c:pt idx="423">
                        <c:v>0.295433126358638</c:v>
                      </c:pt>
                      <c:pt idx="424">
                        <c:v>0.29507332580758316</c:v>
                      </c:pt>
                      <c:pt idx="425">
                        <c:v>0.29497854935707724</c:v>
                      </c:pt>
                      <c:pt idx="426">
                        <c:v>0.29469140763701712</c:v>
                      </c:pt>
                      <c:pt idx="427">
                        <c:v>0.29422896814631105</c:v>
                      </c:pt>
                      <c:pt idx="428">
                        <c:v>0.29412362614932908</c:v>
                      </c:pt>
                      <c:pt idx="429">
                        <c:v>0.29402053858161575</c:v>
                      </c:pt>
                      <c:pt idx="430">
                        <c:v>0.29356598469276479</c:v>
                      </c:pt>
                      <c:pt idx="431">
                        <c:v>0.29327898841455891</c:v>
                      </c:pt>
                      <c:pt idx="432">
                        <c:v>0.29317018981539955</c:v>
                      </c:pt>
                      <c:pt idx="433">
                        <c:v>0.29222046653968869</c:v>
                      </c:pt>
                      <c:pt idx="434">
                        <c:v>0.29175775007570631</c:v>
                      </c:pt>
                      <c:pt idx="435">
                        <c:v>0.29080800590591105</c:v>
                      </c:pt>
                      <c:pt idx="436">
                        <c:v>0.28998466911570286</c:v>
                      </c:pt>
                      <c:pt idx="437">
                        <c:v>0.28857209871150558</c:v>
                      </c:pt>
                      <c:pt idx="438">
                        <c:v>0.28751597492155312</c:v>
                      </c:pt>
                      <c:pt idx="439">
                        <c:v>0.28666882637667945</c:v>
                      </c:pt>
                      <c:pt idx="440">
                        <c:v>0.28610338286307069</c:v>
                      </c:pt>
                      <c:pt idx="441">
                        <c:v>0.28525625811273098</c:v>
                      </c:pt>
                      <c:pt idx="442">
                        <c:v>0.28420008798869778</c:v>
                      </c:pt>
                      <c:pt idx="443">
                        <c:v>0.28278749719129115</c:v>
                      </c:pt>
                      <c:pt idx="444">
                        <c:v>0.26186607451302429</c:v>
                      </c:pt>
                      <c:pt idx="445">
                        <c:v>0.26084772424760511</c:v>
                      </c:pt>
                      <c:pt idx="446">
                        <c:v>0.26045346669816805</c:v>
                      </c:pt>
                      <c:pt idx="447">
                        <c:v>0.25943510710303819</c:v>
                      </c:pt>
                      <c:pt idx="448">
                        <c:v>0.25939850198119901</c:v>
                      </c:pt>
                      <c:pt idx="449">
                        <c:v>0.25838053703940322</c:v>
                      </c:pt>
                      <c:pt idx="450">
                        <c:v>0.25798587798451189</c:v>
                      </c:pt>
                      <c:pt idx="451">
                        <c:v>0.25696790694180843</c:v>
                      </c:pt>
                      <c:pt idx="452">
                        <c:v>0.25225083295481532</c:v>
                      </c:pt>
                      <c:pt idx="453">
                        <c:v>0.25083821165944725</c:v>
                      </c:pt>
                      <c:pt idx="454">
                        <c:v>0.25046034283678081</c:v>
                      </c:pt>
                      <c:pt idx="455">
                        <c:v>0.24978725420088832</c:v>
                      </c:pt>
                      <c:pt idx="456">
                        <c:v>0.24950941631463261</c:v>
                      </c:pt>
                      <c:pt idx="457">
                        <c:v>0.24904811020959039</c:v>
                      </c:pt>
                      <c:pt idx="458">
                        <c:v>0.24837465053843713</c:v>
                      </c:pt>
                      <c:pt idx="459">
                        <c:v>0.24809714885160788</c:v>
                      </c:pt>
                      <c:pt idx="460">
                        <c:v>0.24798733240345991</c:v>
                      </c:pt>
                      <c:pt idx="461">
                        <c:v>0.24703670874793621</c:v>
                      </c:pt>
                      <c:pt idx="462">
                        <c:v>0.24657503384660764</c:v>
                      </c:pt>
                      <c:pt idx="463">
                        <c:v>0.24562437780973118</c:v>
                      </c:pt>
                      <c:pt idx="464">
                        <c:v>0.2414801888089631</c:v>
                      </c:pt>
                      <c:pt idx="465">
                        <c:v>0.24006768227788564</c:v>
                      </c:pt>
                      <c:pt idx="466">
                        <c:v>0.23901033557412613</c:v>
                      </c:pt>
                      <c:pt idx="467">
                        <c:v>0.23759778896704895</c:v>
                      </c:pt>
                      <c:pt idx="468">
                        <c:v>0.2219356423999238</c:v>
                      </c:pt>
                      <c:pt idx="469">
                        <c:v>0.22052340595249828</c:v>
                      </c:pt>
                      <c:pt idx="470">
                        <c:v>0.21946245135903558</c:v>
                      </c:pt>
                      <c:pt idx="471">
                        <c:v>0.21862051449782846</c:v>
                      </c:pt>
                      <c:pt idx="472">
                        <c:v>0.21805014081286478</c:v>
                      </c:pt>
                      <c:pt idx="473">
                        <c:v>0.21734375530870745</c:v>
                      </c:pt>
                      <c:pt idx="474">
                        <c:v>0.21720829306784037</c:v>
                      </c:pt>
                      <c:pt idx="475">
                        <c:v>0.21614715803608997</c:v>
                      </c:pt>
                      <c:pt idx="476">
                        <c:v>0.21593134533731889</c:v>
                      </c:pt>
                      <c:pt idx="477">
                        <c:v>0.21487247004191443</c:v>
                      </c:pt>
                      <c:pt idx="478">
                        <c:v>0.21473486010360648</c:v>
                      </c:pt>
                      <c:pt idx="479">
                        <c:v>0.21402824944859317</c:v>
                      </c:pt>
                      <c:pt idx="480">
                        <c:v>0.21346000158356412</c:v>
                      </c:pt>
                      <c:pt idx="481">
                        <c:v>0.21261584872732664</c:v>
                      </c:pt>
                      <c:pt idx="482">
                        <c:v>0.21155683656013116</c:v>
                      </c:pt>
                      <c:pt idx="483">
                        <c:v>0.21014437527537194</c:v>
                      </c:pt>
                      <c:pt idx="484">
                        <c:v>0.20902568395016238</c:v>
                      </c:pt>
                      <c:pt idx="485">
                        <c:v>0.20761307011691163</c:v>
                      </c:pt>
                      <c:pt idx="486">
                        <c:v>0.20655843176519953</c:v>
                      </c:pt>
                      <c:pt idx="487">
                        <c:v>0.20570976033568084</c:v>
                      </c:pt>
                      <c:pt idx="488">
                        <c:v>0.20514579417101148</c:v>
                      </c:pt>
                      <c:pt idx="489">
                        <c:v>0.2042971479416815</c:v>
                      </c:pt>
                      <c:pt idx="490">
                        <c:v>0.20324246448424385</c:v>
                      </c:pt>
                      <c:pt idx="491">
                        <c:v>0.20182982713934192</c:v>
                      </c:pt>
                      <c:pt idx="492">
                        <c:v>0.17344841161997379</c:v>
                      </c:pt>
                      <c:pt idx="493">
                        <c:v>0.17203655141651636</c:v>
                      </c:pt>
                      <c:pt idx="494">
                        <c:v>0.17097171703371353</c:v>
                      </c:pt>
                      <c:pt idx="495">
                        <c:v>0.16955973071736424</c:v>
                      </c:pt>
                      <c:pt idx="496">
                        <c:v>0.16884817329537991</c:v>
                      </c:pt>
                      <c:pt idx="497">
                        <c:v>0.16743601069820571</c:v>
                      </c:pt>
                      <c:pt idx="498">
                        <c:v>0.16637398964050398</c:v>
                      </c:pt>
                      <c:pt idx="499">
                        <c:v>0.16496172204431736</c:v>
                      </c:pt>
                      <c:pt idx="500">
                        <c:v>0.16051940037552551</c:v>
                      </c:pt>
                      <c:pt idx="501">
                        <c:v>0.15910684868394842</c:v>
                      </c:pt>
                      <c:pt idx="502">
                        <c:v>0.15805065661918824</c:v>
                      </c:pt>
                      <c:pt idx="503">
                        <c:v>0.15663805117176324</c:v>
                      </c:pt>
                      <c:pt idx="504">
                        <c:v>6.2059233907637151E-2</c:v>
                      </c:pt>
                      <c:pt idx="505">
                        <c:v>6.1031371022090136E-2</c:v>
                      </c:pt>
                      <c:pt idx="506">
                        <c:v>6.0648462319346508E-2</c:v>
                      </c:pt>
                      <c:pt idx="507">
                        <c:v>5.962031311886188E-2</c:v>
                      </c:pt>
                      <c:pt idx="508">
                        <c:v>5.9575098234841556E-2</c:v>
                      </c:pt>
                      <c:pt idx="509">
                        <c:v>5.8747457702984951E-2</c:v>
                      </c:pt>
                      <c:pt idx="510">
                        <c:v>5.8548877360604663E-2</c:v>
                      </c:pt>
                      <c:pt idx="511">
                        <c:v>5.8163834110980139E-2</c:v>
                      </c:pt>
                      <c:pt idx="512">
                        <c:v>5.7718935338755523E-2</c:v>
                      </c:pt>
                      <c:pt idx="513">
                        <c:v>5.7336909163817201E-2</c:v>
                      </c:pt>
                      <c:pt idx="514">
                        <c:v>5.7137349902754923E-2</c:v>
                      </c:pt>
                      <c:pt idx="515">
                        <c:v>5.6308070656366442E-2</c:v>
                      </c:pt>
                      <c:pt idx="516">
                        <c:v>5.6262175899828494E-2</c:v>
                      </c:pt>
                      <c:pt idx="517">
                        <c:v>5.5235352279066931E-2</c:v>
                      </c:pt>
                      <c:pt idx="518">
                        <c:v>5.4851084664945073E-2</c:v>
                      </c:pt>
                      <c:pt idx="519">
                        <c:v>5.3823968402543609E-2</c:v>
                      </c:pt>
                      <c:pt idx="520">
                        <c:v>5.2388151527304895E-2</c:v>
                      </c:pt>
                      <c:pt idx="521">
                        <c:v>5.0975491195153246E-2</c:v>
                      </c:pt>
                      <c:pt idx="522">
                        <c:v>4.9924804120604051E-2</c:v>
                      </c:pt>
                      <c:pt idx="523">
                        <c:v>4.9072160325180449E-2</c:v>
                      </c:pt>
                      <c:pt idx="524">
                        <c:v>4.8512102249751554E-2</c:v>
                      </c:pt>
                      <c:pt idx="525">
                        <c:v>4.7659505448546968E-2</c:v>
                      </c:pt>
                      <c:pt idx="526">
                        <c:v>4.6608784296224379E-2</c:v>
                      </c:pt>
                      <c:pt idx="527">
                        <c:v>4.519608268067233E-2</c:v>
                      </c:pt>
                      <c:pt idx="528">
                        <c:v>1.3873987931335284E-2</c:v>
                      </c:pt>
                      <c:pt idx="529">
                        <c:v>1.2818251229018774E-2</c:v>
                      </c:pt>
                      <c:pt idx="530">
                        <c:v>1.2508123316182998E-2</c:v>
                      </c:pt>
                      <c:pt idx="531">
                        <c:v>1.1451563459009075E-2</c:v>
                      </c:pt>
                      <c:pt idx="532">
                        <c:v>1.1353878870158943E-2</c:v>
                      </c:pt>
                      <c:pt idx="533">
                        <c:v>1.0297720369436974E-2</c:v>
                      </c:pt>
                      <c:pt idx="534">
                        <c:v>9.9913103892778059E-3</c:v>
                      </c:pt>
                      <c:pt idx="535">
                        <c:v>8.9344428386185261E-3</c:v>
                      </c:pt>
                      <c:pt idx="536">
                        <c:v>3.9146214805412943E-3</c:v>
                      </c:pt>
                      <c:pt idx="537">
                        <c:v>2.5248673006677837E-3</c:v>
                      </c:pt>
                      <c:pt idx="538">
                        <c:v>1.4127221659714622E-3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26E-4995-A42D-03B9545E4B0C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0.99977510467104502</c:v>
                      </c:pt>
                      <c:pt idx="2">
                        <c:v>0.99891157969847422</c:v>
                      </c:pt>
                      <c:pt idx="3">
                        <c:v>0.99875967994537429</c:v>
                      </c:pt>
                      <c:pt idx="4">
                        <c:v>0.99852151419305724</c:v>
                      </c:pt>
                      <c:pt idx="5">
                        <c:v>0.99845081266555358</c:v>
                      </c:pt>
                      <c:pt idx="6">
                        <c:v>0.99787761154344623</c:v>
                      </c:pt>
                      <c:pt idx="7">
                        <c:v>0.99758671038770896</c:v>
                      </c:pt>
                      <c:pt idx="8">
                        <c:v>0.9974818660118463</c:v>
                      </c:pt>
                      <c:pt idx="9">
                        <c:v>0.99713013032478737</c:v>
                      </c:pt>
                      <c:pt idx="10">
                        <c:v>0.9970765006140917</c:v>
                      </c:pt>
                      <c:pt idx="11">
                        <c:v>0.99656219222128162</c:v>
                      </c:pt>
                      <c:pt idx="12">
                        <c:v>0.99649955228346121</c:v>
                      </c:pt>
                      <c:pt idx="13">
                        <c:v>0.99616207602333817</c:v>
                      </c:pt>
                      <c:pt idx="14">
                        <c:v>0.99567716479027368</c:v>
                      </c:pt>
                      <c:pt idx="15">
                        <c:v>0.99559271835541241</c:v>
                      </c:pt>
                      <c:pt idx="16">
                        <c:v>0.99553365721901566</c:v>
                      </c:pt>
                      <c:pt idx="17">
                        <c:v>0.99508374713457837</c:v>
                      </c:pt>
                      <c:pt idx="18">
                        <c:v>0.99502328671702545</c:v>
                      </c:pt>
                      <c:pt idx="19">
                        <c:v>0.99455302041234117</c:v>
                      </c:pt>
                      <c:pt idx="20">
                        <c:v>0.99421282793940335</c:v>
                      </c:pt>
                      <c:pt idx="21">
                        <c:v>0.99418279589675185</c:v>
                      </c:pt>
                      <c:pt idx="22">
                        <c:v>0.99413554591535402</c:v>
                      </c:pt>
                      <c:pt idx="23">
                        <c:v>0.99321675113416141</c:v>
                      </c:pt>
                      <c:pt idx="24">
                        <c:v>0.94886910712817862</c:v>
                      </c:pt>
                      <c:pt idx="25">
                        <c:v>0.9488136169143736</c:v>
                      </c:pt>
                      <c:pt idx="26">
                        <c:v>0.94830995027882514</c:v>
                      </c:pt>
                      <c:pt idx="27">
                        <c:v>0.9480351149650138</c:v>
                      </c:pt>
                      <c:pt idx="28">
                        <c:v>0.94797770242632995</c:v>
                      </c:pt>
                      <c:pt idx="29">
                        <c:v>0.94745856398113915</c:v>
                      </c:pt>
                      <c:pt idx="30">
                        <c:v>0.9473906399206744</c:v>
                      </c:pt>
                      <c:pt idx="31">
                        <c:v>0.94733514619571546</c:v>
                      </c:pt>
                      <c:pt idx="32">
                        <c:v>0.94683247426479378</c:v>
                      </c:pt>
                      <c:pt idx="33">
                        <c:v>0.94655674685526225</c:v>
                      </c:pt>
                      <c:pt idx="34">
                        <c:v>0.94649938696368108</c:v>
                      </c:pt>
                      <c:pt idx="35">
                        <c:v>0.94598167540554357</c:v>
                      </c:pt>
                      <c:pt idx="36">
                        <c:v>0.94031199227603246</c:v>
                      </c:pt>
                      <c:pt idx="37">
                        <c:v>0.9402570495601611</c:v>
                      </c:pt>
                      <c:pt idx="38">
                        <c:v>0.93976319701365041</c:v>
                      </c:pt>
                      <c:pt idx="39">
                        <c:v>0.9394798237613553</c:v>
                      </c:pt>
                      <c:pt idx="40">
                        <c:v>0.93942323626233049</c:v>
                      </c:pt>
                      <c:pt idx="41">
                        <c:v>0.93891605266256373</c:v>
                      </c:pt>
                      <c:pt idx="42">
                        <c:v>0.93858323163995239</c:v>
                      </c:pt>
                      <c:pt idx="43">
                        <c:v>0.93825462382737634</c:v>
                      </c:pt>
                      <c:pt idx="44">
                        <c:v>0.93774406719907466</c:v>
                      </c:pt>
                      <c:pt idx="45">
                        <c:v>0.93768299549043799</c:v>
                      </c:pt>
                      <c:pt idx="46">
                        <c:v>0.93740714978546347</c:v>
                      </c:pt>
                      <c:pt idx="47">
                        <c:v>0.93687442522249031</c:v>
                      </c:pt>
                      <c:pt idx="48">
                        <c:v>0.93682304246893067</c:v>
                      </c:pt>
                      <c:pt idx="49">
                        <c:v>0.93681941132908597</c:v>
                      </c:pt>
                      <c:pt idx="50">
                        <c:v>0.93632667309924156</c:v>
                      </c:pt>
                      <c:pt idx="51">
                        <c:v>0.93604248882155217</c:v>
                      </c:pt>
                      <c:pt idx="52">
                        <c:v>0.93598592532470137</c:v>
                      </c:pt>
                      <c:pt idx="53">
                        <c:v>0.93548060071642125</c:v>
                      </c:pt>
                      <c:pt idx="54">
                        <c:v>0.93514567384110836</c:v>
                      </c:pt>
                      <c:pt idx="55">
                        <c:v>0.93481819186705006</c:v>
                      </c:pt>
                      <c:pt idx="56">
                        <c:v>0.9343071266004872</c:v>
                      </c:pt>
                      <c:pt idx="57">
                        <c:v>0.93425084390109292</c:v>
                      </c:pt>
                      <c:pt idx="58">
                        <c:v>0.93397178297632077</c:v>
                      </c:pt>
                      <c:pt idx="59">
                        <c:v>0.93339258770499001</c:v>
                      </c:pt>
                      <c:pt idx="60">
                        <c:v>0.8891821261517715</c:v>
                      </c:pt>
                      <c:pt idx="61">
                        <c:v>0.8891269173798495</c:v>
                      </c:pt>
                      <c:pt idx="62">
                        <c:v>0.88864542521865064</c:v>
                      </c:pt>
                      <c:pt idx="63">
                        <c:v>0.88835080413835221</c:v>
                      </c:pt>
                      <c:pt idx="64">
                        <c:v>0.88829475959528259</c:v>
                      </c:pt>
                      <c:pt idx="65">
                        <c:v>0.88780637230957815</c:v>
                      </c:pt>
                      <c:pt idx="66">
                        <c:v>0.88770369005750183</c:v>
                      </c:pt>
                      <c:pt idx="67">
                        <c:v>0.88764846927996377</c:v>
                      </c:pt>
                      <c:pt idx="68">
                        <c:v>0.887167103077802</c:v>
                      </c:pt>
                      <c:pt idx="69">
                        <c:v>0.88687236493058408</c:v>
                      </c:pt>
                      <c:pt idx="70">
                        <c:v>0.88681632104274255</c:v>
                      </c:pt>
                      <c:pt idx="71">
                        <c:v>0.88632816241162538</c:v>
                      </c:pt>
                      <c:pt idx="72">
                        <c:v>0.88135869520697008</c:v>
                      </c:pt>
                      <c:pt idx="73">
                        <c:v>0.88104044542774995</c:v>
                      </c:pt>
                      <c:pt idx="74">
                        <c:v>0.8805229509321939</c:v>
                      </c:pt>
                      <c:pt idx="75">
                        <c:v>0.88050830219552845</c:v>
                      </c:pt>
                      <c:pt idx="76">
                        <c:v>0.88020059905693937</c:v>
                      </c:pt>
                      <c:pt idx="77">
                        <c:v>0.87988025958330707</c:v>
                      </c:pt>
                      <c:pt idx="78">
                        <c:v>0.87966210791704613</c:v>
                      </c:pt>
                      <c:pt idx="79">
                        <c:v>0.8795621567325882</c:v>
                      </c:pt>
                      <c:pt idx="80">
                        <c:v>0.87904457382969581</c:v>
                      </c:pt>
                      <c:pt idx="81">
                        <c:v>0.87903055785593653</c:v>
                      </c:pt>
                      <c:pt idx="82">
                        <c:v>0.87872242641140108</c:v>
                      </c:pt>
                      <c:pt idx="83">
                        <c:v>0.87818456634297859</c:v>
                      </c:pt>
                      <c:pt idx="84">
                        <c:v>0.87792108952822034</c:v>
                      </c:pt>
                      <c:pt idx="85">
                        <c:v>0.8776030993769417</c:v>
                      </c:pt>
                      <c:pt idx="86">
                        <c:v>0.87708555154897061</c:v>
                      </c:pt>
                      <c:pt idx="87">
                        <c:v>0.87707208019299066</c:v>
                      </c:pt>
                      <c:pt idx="88">
                        <c:v>0.87676359141644744</c:v>
                      </c:pt>
                      <c:pt idx="89">
                        <c:v>0.87644265345248495</c:v>
                      </c:pt>
                      <c:pt idx="90">
                        <c:v>0.87622642360435687</c:v>
                      </c:pt>
                      <c:pt idx="91">
                        <c:v>0.87612480156392603</c:v>
                      </c:pt>
                      <c:pt idx="92">
                        <c:v>0.87560716905740998</c:v>
                      </c:pt>
                      <c:pt idx="93">
                        <c:v>0.87559429635763009</c:v>
                      </c:pt>
                      <c:pt idx="94">
                        <c:v>0.87528540170140745</c:v>
                      </c:pt>
                      <c:pt idx="95">
                        <c:v>0.87474883020236771</c:v>
                      </c:pt>
                      <c:pt idx="96">
                        <c:v>0.83022989265364244</c:v>
                      </c:pt>
                      <c:pt idx="97">
                        <c:v>0.82991548211085209</c:v>
                      </c:pt>
                      <c:pt idx="98">
                        <c:v>0.82939714378156837</c:v>
                      </c:pt>
                      <c:pt idx="99">
                        <c:v>0.82939564325529425</c:v>
                      </c:pt>
                      <c:pt idx="100">
                        <c:v>0.82907856090923471</c:v>
                      </c:pt>
                      <c:pt idx="101">
                        <c:v>0.82875145641021108</c:v>
                      </c:pt>
                      <c:pt idx="102">
                        <c:v>0.82855605273507238</c:v>
                      </c:pt>
                      <c:pt idx="103">
                        <c:v>0.82843709508208097</c:v>
                      </c:pt>
                      <c:pt idx="104">
                        <c:v>0.82791899194893726</c:v>
                      </c:pt>
                      <c:pt idx="105">
                        <c:v>0.82791722653705668</c:v>
                      </c:pt>
                      <c:pt idx="106">
                        <c:v>0.82760022291435875</c:v>
                      </c:pt>
                      <c:pt idx="107">
                        <c:v>0.82707799537183813</c:v>
                      </c:pt>
                      <c:pt idx="108">
                        <c:v>0.80336844486369474</c:v>
                      </c:pt>
                      <c:pt idx="109">
                        <c:v>0.80330858809586758</c:v>
                      </c:pt>
                      <c:pt idx="110">
                        <c:v>0.80279488553708722</c:v>
                      </c:pt>
                      <c:pt idx="111">
                        <c:v>0.80253308320181582</c:v>
                      </c:pt>
                      <c:pt idx="112">
                        <c:v>0.80247281034432794</c:v>
                      </c:pt>
                      <c:pt idx="113">
                        <c:v>0.80195565262890656</c:v>
                      </c:pt>
                      <c:pt idx="114">
                        <c:v>0.80189002888020033</c:v>
                      </c:pt>
                      <c:pt idx="115">
                        <c:v>0.8018301804048118</c:v>
                      </c:pt>
                      <c:pt idx="116">
                        <c:v>0.80131662991017749</c:v>
                      </c:pt>
                      <c:pt idx="117">
                        <c:v>0.80105469192863865</c:v>
                      </c:pt>
                      <c:pt idx="118">
                        <c:v>0.80099443161880135</c:v>
                      </c:pt>
                      <c:pt idx="119">
                        <c:v>0.80047746108227047</c:v>
                      </c:pt>
                      <c:pt idx="120">
                        <c:v>0.79993086059092522</c:v>
                      </c:pt>
                      <c:pt idx="121">
                        <c:v>0.79987101512399439</c:v>
                      </c:pt>
                      <c:pt idx="122">
                        <c:v>0.79935759724255862</c:v>
                      </c:pt>
                      <c:pt idx="123">
                        <c:v>0.79909559435087874</c:v>
                      </c:pt>
                      <c:pt idx="124">
                        <c:v>0.79903534262871256</c:v>
                      </c:pt>
                      <c:pt idx="125">
                        <c:v>0.79851855076121647</c:v>
                      </c:pt>
                      <c:pt idx="126">
                        <c:v>0.79845244469592147</c:v>
                      </c:pt>
                      <c:pt idx="127">
                        <c:v>0.7983926070705345</c:v>
                      </c:pt>
                      <c:pt idx="128">
                        <c:v>0.79787933487458385</c:v>
                      </c:pt>
                      <c:pt idx="129">
                        <c:v>0.7976172013841395</c:v>
                      </c:pt>
                      <c:pt idx="130">
                        <c:v>0.79755696162702794</c:v>
                      </c:pt>
                      <c:pt idx="131">
                        <c:v>0.79704034949030023</c:v>
                      </c:pt>
                      <c:pt idx="132">
                        <c:v>0.75224061882175386</c:v>
                      </c:pt>
                      <c:pt idx="133">
                        <c:v>0.75218099897667734</c:v>
                      </c:pt>
                      <c:pt idx="134">
                        <c:v>0.75167161006342009</c:v>
                      </c:pt>
                      <c:pt idx="135">
                        <c:v>0.75140593688801138</c:v>
                      </c:pt>
                      <c:pt idx="136">
                        <c:v>0.75134602092627856</c:v>
                      </c:pt>
                      <c:pt idx="137">
                        <c:v>0.7508341698446136</c:v>
                      </c:pt>
                      <c:pt idx="138">
                        <c:v>0.75076220689088624</c:v>
                      </c:pt>
                      <c:pt idx="139">
                        <c:v>0.75070258869750961</c:v>
                      </c:pt>
                      <c:pt idx="140">
                        <c:v>0.75019326801635278</c:v>
                      </c:pt>
                      <c:pt idx="141">
                        <c:v>0.7499275329893792</c:v>
                      </c:pt>
                      <c:pt idx="142">
                        <c:v>0.74986762151220965</c:v>
                      </c:pt>
                      <c:pt idx="143">
                        <c:v>0.7493558621884947</c:v>
                      </c:pt>
                      <c:pt idx="144">
                        <c:v>0.66932280355622076</c:v>
                      </c:pt>
                      <c:pt idx="145">
                        <c:v>0.6689915144064893</c:v>
                      </c:pt>
                      <c:pt idx="146">
                        <c:v>0.66848499560588404</c:v>
                      </c:pt>
                      <c:pt idx="147">
                        <c:v>0.6684019664863684</c:v>
                      </c:pt>
                      <c:pt idx="148">
                        <c:v>0.66815285576364614</c:v>
                      </c:pt>
                      <c:pt idx="149">
                        <c:v>0.66784451524915911</c:v>
                      </c:pt>
                      <c:pt idx="150">
                        <c:v>0.6675618533131924</c:v>
                      </c:pt>
                      <c:pt idx="151">
                        <c:v>0.66751330856229196</c:v>
                      </c:pt>
                      <c:pt idx="152">
                        <c:v>0.66700673535285682</c:v>
                      </c:pt>
                      <c:pt idx="153">
                        <c:v>0.66692396605801429</c:v>
                      </c:pt>
                      <c:pt idx="154">
                        <c:v>0.66667468721451895</c:v>
                      </c:pt>
                      <c:pt idx="155">
                        <c:v>0.66608390618662128</c:v>
                      </c:pt>
                      <c:pt idx="156">
                        <c:v>0.66588545450190673</c:v>
                      </c:pt>
                      <c:pt idx="157">
                        <c:v>0.66555433924796503</c:v>
                      </c:pt>
                      <c:pt idx="158">
                        <c:v>0.66504772693642999</c:v>
                      </c:pt>
                      <c:pt idx="159">
                        <c:v>0.66496523713931865</c:v>
                      </c:pt>
                      <c:pt idx="160">
                        <c:v>0.66471578245839336</c:v>
                      </c:pt>
                      <c:pt idx="161">
                        <c:v>0.66440716279862044</c:v>
                      </c:pt>
                      <c:pt idx="162">
                        <c:v>0.66412526301119279</c:v>
                      </c:pt>
                      <c:pt idx="163">
                        <c:v>0.66407612772367752</c:v>
                      </c:pt>
                      <c:pt idx="164">
                        <c:v>0.6635694621848407</c:v>
                      </c:pt>
                      <c:pt idx="165">
                        <c:v>0.66348722616157463</c:v>
                      </c:pt>
                      <c:pt idx="166">
                        <c:v>0.66323760700285317</c:v>
                      </c:pt>
                      <c:pt idx="167">
                        <c:v>0.66264730390086768</c:v>
                      </c:pt>
                      <c:pt idx="168">
                        <c:v>0.64575896323071202</c:v>
                      </c:pt>
                      <c:pt idx="169">
                        <c:v>0.64543411173876375</c:v>
                      </c:pt>
                      <c:pt idx="170">
                        <c:v>0.64492237054594181</c:v>
                      </c:pt>
                      <c:pt idx="171">
                        <c:v>0.64487399753978181</c:v>
                      </c:pt>
                      <c:pt idx="172">
                        <c:v>0.64459679456768937</c:v>
                      </c:pt>
                      <c:pt idx="173">
                        <c:v>0.64428059320353992</c:v>
                      </c:pt>
                      <c:pt idx="174">
                        <c:v>0.64403547937938144</c:v>
                      </c:pt>
                      <c:pt idx="175">
                        <c:v>0.64395577567103257</c:v>
                      </c:pt>
                      <c:pt idx="176">
                        <c:v>0.64344401305361598</c:v>
                      </c:pt>
                      <c:pt idx="177">
                        <c:v>0.64339577119623348</c:v>
                      </c:pt>
                      <c:pt idx="178">
                        <c:v>0.64311847955779278</c:v>
                      </c:pt>
                      <c:pt idx="179">
                        <c:v>0.64255728847049765</c:v>
                      </c:pt>
                      <c:pt idx="180">
                        <c:v>0.64232146815162183</c:v>
                      </c:pt>
                      <c:pt idx="181">
                        <c:v>0.64199668106018104</c:v>
                      </c:pt>
                      <c:pt idx="182">
                        <c:v>0.64148491703747523</c:v>
                      </c:pt>
                      <c:pt idx="183">
                        <c:v>0.64143679683380095</c:v>
                      </c:pt>
                      <c:pt idx="184">
                        <c:v>0.64115942526906611</c:v>
                      </c:pt>
                      <c:pt idx="185">
                        <c:v>0.64084309773472881</c:v>
                      </c:pt>
                      <c:pt idx="186">
                        <c:v>0.64059837347271675</c:v>
                      </c:pt>
                      <c:pt idx="187">
                        <c:v>0.64051834308424205</c:v>
                      </c:pt>
                      <c:pt idx="188">
                        <c:v>0.64000655831327968</c:v>
                      </c:pt>
                      <c:pt idx="189">
                        <c:v>0.63995856536527618</c:v>
                      </c:pt>
                      <c:pt idx="190">
                        <c:v>0.63968110740901085</c:v>
                      </c:pt>
                      <c:pt idx="191">
                        <c:v>0.63912017633387885</c:v>
                      </c:pt>
                      <c:pt idx="192">
                        <c:v>0.61845827352357197</c:v>
                      </c:pt>
                      <c:pt idx="193">
                        <c:v>0.61839256003334642</c:v>
                      </c:pt>
                      <c:pt idx="194">
                        <c:v>0.61783484130908517</c:v>
                      </c:pt>
                      <c:pt idx="195">
                        <c:v>0.61762171843699021</c:v>
                      </c:pt>
                      <c:pt idx="196">
                        <c:v>0.61755588901028402</c:v>
                      </c:pt>
                      <c:pt idx="197">
                        <c:v>0.61699721545824615</c:v>
                      </c:pt>
                      <c:pt idx="198">
                        <c:v>0.61697991156865561</c:v>
                      </c:pt>
                      <c:pt idx="199">
                        <c:v>0.61639191031133633</c:v>
                      </c:pt>
                      <c:pt idx="200">
                        <c:v>0.61588373932912543</c:v>
                      </c:pt>
                      <c:pt idx="201">
                        <c:v>0.61580865751730152</c:v>
                      </c:pt>
                      <c:pt idx="202">
                        <c:v>0.61555436686344844</c:v>
                      </c:pt>
                      <c:pt idx="203">
                        <c:v>0.61497018034678408</c:v>
                      </c:pt>
                      <c:pt idx="204">
                        <c:v>0.60964529246869392</c:v>
                      </c:pt>
                      <c:pt idx="205">
                        <c:v>0.60931688369109893</c:v>
                      </c:pt>
                      <c:pt idx="206">
                        <c:v>0.60880844573761195</c:v>
                      </c:pt>
                      <c:pt idx="207">
                        <c:v>0.60873459348005288</c:v>
                      </c:pt>
                      <c:pt idx="208">
                        <c:v>0.60847952119451598</c:v>
                      </c:pt>
                      <c:pt idx="209">
                        <c:v>0.60816694569359819</c:v>
                      </c:pt>
                      <c:pt idx="210">
                        <c:v>0.60789635843079826</c:v>
                      </c:pt>
                      <c:pt idx="211">
                        <c:v>0.60783857933723773</c:v>
                      </c:pt>
                      <c:pt idx="212">
                        <c:v>0.60733011178572693</c:v>
                      </c:pt>
                      <c:pt idx="213">
                        <c:v>0.60725641306221578</c:v>
                      </c:pt>
                      <c:pt idx="214">
                        <c:v>0.60700123730617361</c:v>
                      </c:pt>
                      <c:pt idx="215">
                        <c:v>0.60641821180695343</c:v>
                      </c:pt>
                      <c:pt idx="216">
                        <c:v>0.60620783318806604</c:v>
                      </c:pt>
                      <c:pt idx="217">
                        <c:v>0.60587951228607484</c:v>
                      </c:pt>
                      <c:pt idx="218">
                        <c:v>0.60537102523486841</c:v>
                      </c:pt>
                      <c:pt idx="219">
                        <c:v>0.60529749115297604</c:v>
                      </c:pt>
                      <c:pt idx="220">
                        <c:v>0.6050422063468045</c:v>
                      </c:pt>
                      <c:pt idx="221">
                        <c:v>0.60472948528062609</c:v>
                      </c:pt>
                      <c:pt idx="222">
                        <c:v>0.60445934367279897</c:v>
                      </c:pt>
                      <c:pt idx="223">
                        <c:v>0.60440120529276087</c:v>
                      </c:pt>
                      <c:pt idx="224">
                        <c:v>0.60389268936440865</c:v>
                      </c:pt>
                      <c:pt idx="225">
                        <c:v>0.60381930500823477</c:v>
                      </c:pt>
                      <c:pt idx="226">
                        <c:v>0.6035639189684463</c:v>
                      </c:pt>
                      <c:pt idx="227">
                        <c:v>0.6029811903641018</c:v>
                      </c:pt>
                      <c:pt idx="228">
                        <c:v>0.59463301328763096</c:v>
                      </c:pt>
                      <c:pt idx="229">
                        <c:v>0.59430904047313371</c:v>
                      </c:pt>
                      <c:pt idx="230">
                        <c:v>0.59379672750876311</c:v>
                      </c:pt>
                      <c:pt idx="231">
                        <c:v>0.59375208198044049</c:v>
                      </c:pt>
                      <c:pt idx="232">
                        <c:v>0.59347230273037233</c:v>
                      </c:pt>
                      <c:pt idx="233">
                        <c:v>0.59315464254457939</c:v>
                      </c:pt>
                      <c:pt idx="234">
                        <c:v>0.59291460409972374</c:v>
                      </c:pt>
                      <c:pt idx="235">
                        <c:v>0.59283067968111347</c:v>
                      </c:pt>
                      <c:pt idx="236">
                        <c:v>0.59231835961443924</c:v>
                      </c:pt>
                      <c:pt idx="237">
                        <c:v>0.59227378274949938</c:v>
                      </c:pt>
                      <c:pt idx="238">
                        <c:v>0.59199395216546769</c:v>
                      </c:pt>
                      <c:pt idx="239">
                        <c:v>0.59143632760825071</c:v>
                      </c:pt>
                      <c:pt idx="240">
                        <c:v>0.55851999776961037</c:v>
                      </c:pt>
                      <c:pt idx="241">
                        <c:v>0.55819272591675195</c:v>
                      </c:pt>
                      <c:pt idx="242">
                        <c:v>0.55768346163180949</c:v>
                      </c:pt>
                      <c:pt idx="243">
                        <c:v>0.55761404913218116</c:v>
                      </c:pt>
                      <c:pt idx="244">
                        <c:v>0.55735592403690115</c:v>
                      </c:pt>
                      <c:pt idx="245">
                        <c:v>0.55704163605020485</c:v>
                      </c:pt>
                      <c:pt idx="246">
                        <c:v>0.55677681183749828</c:v>
                      </c:pt>
                      <c:pt idx="247">
                        <c:v>0.55671438277505136</c:v>
                      </c:pt>
                      <c:pt idx="248">
                        <c:v>0.55620510343256391</c:v>
                      </c:pt>
                      <c:pt idx="249">
                        <c:v>0.55613578318511014</c:v>
                      </c:pt>
                      <c:pt idx="250">
                        <c:v>0.55587759135497239</c:v>
                      </c:pt>
                      <c:pt idx="251">
                        <c:v>0.55529856851666237</c:v>
                      </c:pt>
                      <c:pt idx="252">
                        <c:v>0.55068557418173858</c:v>
                      </c:pt>
                      <c:pt idx="253">
                        <c:v>0.55061724419853142</c:v>
                      </c:pt>
                      <c:pt idx="254">
                        <c:v>0.55003878035456144</c:v>
                      </c:pt>
                      <c:pt idx="255">
                        <c:v>0.5498488168708674</c:v>
                      </c:pt>
                      <c:pt idx="256">
                        <c:v>0.54978044037051965</c:v>
                      </c:pt>
                      <c:pt idx="257">
                        <c:v>0.54920722606607486</c:v>
                      </c:pt>
                      <c:pt idx="258">
                        <c:v>0.54920160681338659</c:v>
                      </c:pt>
                      <c:pt idx="259">
                        <c:v>0.5491389014384338</c:v>
                      </c:pt>
                      <c:pt idx="260">
                        <c:v>0.54856051424791186</c:v>
                      </c:pt>
                      <c:pt idx="261">
                        <c:v>0.54837047812841344</c:v>
                      </c:pt>
                      <c:pt idx="262">
                        <c:v>0.54830210841538485</c:v>
                      </c:pt>
                      <c:pt idx="263">
                        <c:v>0.54772336356893725</c:v>
                      </c:pt>
                      <c:pt idx="264">
                        <c:v>0.54724812184180338</c:v>
                      </c:pt>
                      <c:pt idx="265">
                        <c:v>0.54717980326172677</c:v>
                      </c:pt>
                      <c:pt idx="266">
                        <c:v>0.54660150880401592</c:v>
                      </c:pt>
                      <c:pt idx="267">
                        <c:v>0.54641139002228245</c:v>
                      </c:pt>
                      <c:pt idx="268">
                        <c:v>0.54634302826052128</c:v>
                      </c:pt>
                      <c:pt idx="269">
                        <c:v>0.54576977270794769</c:v>
                      </c:pt>
                      <c:pt idx="270">
                        <c:v>0.54576439218065609</c:v>
                      </c:pt>
                      <c:pt idx="271">
                        <c:v>0.54570145922339908</c:v>
                      </c:pt>
                      <c:pt idx="272">
                        <c:v>0.54512323910075722</c:v>
                      </c:pt>
                      <c:pt idx="273">
                        <c:v>0.54493304956636057</c:v>
                      </c:pt>
                      <c:pt idx="274">
                        <c:v>0.54486469432669427</c:v>
                      </c:pt>
                      <c:pt idx="275">
                        <c:v>0.54428614459837765</c:v>
                      </c:pt>
                      <c:pt idx="276">
                        <c:v>0.49956026830544353</c:v>
                      </c:pt>
                      <c:pt idx="277">
                        <c:v>0.49949205378660455</c:v>
                      </c:pt>
                      <c:pt idx="278">
                        <c:v>0.49891563001055039</c:v>
                      </c:pt>
                      <c:pt idx="279">
                        <c:v>0.49872369674034323</c:v>
                      </c:pt>
                      <c:pt idx="280">
                        <c:v>0.49865548416287131</c:v>
                      </c:pt>
                      <c:pt idx="281">
                        <c:v>0.49808190770783783</c:v>
                      </c:pt>
                      <c:pt idx="282">
                        <c:v>0.49807909946032214</c:v>
                      </c:pt>
                      <c:pt idx="283">
                        <c:v>0.49801369415430502</c:v>
                      </c:pt>
                      <c:pt idx="284">
                        <c:v>0.49743730905410349</c:v>
                      </c:pt>
                      <c:pt idx="285">
                        <c:v>0.49724533693285533</c:v>
                      </c:pt>
                      <c:pt idx="286">
                        <c:v>0.49717712671559505</c:v>
                      </c:pt>
                      <c:pt idx="287">
                        <c:v>0.49660079247772471</c:v>
                      </c:pt>
                      <c:pt idx="288">
                        <c:v>0.47269571855108189</c:v>
                      </c:pt>
                      <c:pt idx="289">
                        <c:v>0.47236658150557609</c:v>
                      </c:pt>
                      <c:pt idx="290">
                        <c:v>0.47185920773003132</c:v>
                      </c:pt>
                      <c:pt idx="291">
                        <c:v>0.47177033135069374</c:v>
                      </c:pt>
                      <c:pt idx="292">
                        <c:v>0.47153021603226858</c:v>
                      </c:pt>
                      <c:pt idx="293">
                        <c:v>0.47121735847446661</c:v>
                      </c:pt>
                      <c:pt idx="294">
                        <c:v>0.47093426369060909</c:v>
                      </c:pt>
                      <c:pt idx="295">
                        <c:v>0.47088823525401702</c:v>
                      </c:pt>
                      <c:pt idx="296">
                        <c:v>0.47038084840697225</c:v>
                      </c:pt>
                      <c:pt idx="297">
                        <c:v>0.47029205618427444</c:v>
                      </c:pt>
                      <c:pt idx="298">
                        <c:v>0.47005187735263376</c:v>
                      </c:pt>
                      <c:pt idx="299">
                        <c:v>0.46945600850071928</c:v>
                      </c:pt>
                      <c:pt idx="300">
                        <c:v>0.46925825351548228</c:v>
                      </c:pt>
                      <c:pt idx="301">
                        <c:v>0.46892915060409796</c:v>
                      </c:pt>
                      <c:pt idx="302">
                        <c:v>0.46842174160339772</c:v>
                      </c:pt>
                      <c:pt idx="303">
                        <c:v>0.46833306956902399</c:v>
                      </c:pt>
                      <c:pt idx="304">
                        <c:v>0.4680927999526231</c:v>
                      </c:pt>
                      <c:pt idx="305">
                        <c:v>0.46777989324947461</c:v>
                      </c:pt>
                      <c:pt idx="306">
                        <c:v>0.46749704568356937</c:v>
                      </c:pt>
                      <c:pt idx="307">
                        <c:v>0.46745080303829412</c:v>
                      </c:pt>
                      <c:pt idx="308">
                        <c:v>0.46694338143369257</c:v>
                      </c:pt>
                      <c:pt idx="309">
                        <c:v>0.46685479116665213</c:v>
                      </c:pt>
                      <c:pt idx="310">
                        <c:v>0.46661445931994938</c:v>
                      </c:pt>
                      <c:pt idx="311">
                        <c:v>0.46601878665674951</c:v>
                      </c:pt>
                      <c:pt idx="312">
                        <c:v>0.42157021186546811</c:v>
                      </c:pt>
                      <c:pt idx="313">
                        <c:v>0.42124115740910451</c:v>
                      </c:pt>
                      <c:pt idx="314">
                        <c:v>0.42073356510394377</c:v>
                      </c:pt>
                      <c:pt idx="315">
                        <c:v>0.42064669099920543</c:v>
                      </c:pt>
                      <c:pt idx="316">
                        <c:v>0.42040489753775234</c:v>
                      </c:pt>
                      <c:pt idx="317">
                        <c:v>0.42009185366639429</c:v>
                      </c:pt>
                      <c:pt idx="318">
                        <c:v>0.41981116948692854</c:v>
                      </c:pt>
                      <c:pt idx="319">
                        <c:v>0.41976279247961518</c:v>
                      </c:pt>
                      <c:pt idx="320">
                        <c:v>0.41925519896423757</c:v>
                      </c:pt>
                      <c:pt idx="321">
                        <c:v>0.41916836307040573</c:v>
                      </c:pt>
                      <c:pt idx="322">
                        <c:v>0.41892653196320911</c:v>
                      </c:pt>
                      <c:pt idx="323">
                        <c:v>0.4183328542537238</c:v>
                      </c:pt>
                      <c:pt idx="324">
                        <c:v>0.40863586248987271</c:v>
                      </c:pt>
                      <c:pt idx="325">
                        <c:v>0.4080471296669399</c:v>
                      </c:pt>
                      <c:pt idx="326">
                        <c:v>0.40753812052716659</c:v>
                      </c:pt>
                      <c:pt idx="327">
                        <c:v>0.40747126734717781</c:v>
                      </c:pt>
                      <c:pt idx="328">
                        <c:v>0.40721034697356151</c:v>
                      </c:pt>
                      <c:pt idx="329">
                        <c:v>0.40689702732821342</c:v>
                      </c:pt>
                      <c:pt idx="330">
                        <c:v>0.40663528119377418</c:v>
                      </c:pt>
                      <c:pt idx="331">
                        <c:v>0.40656878265752189</c:v>
                      </c:pt>
                      <c:pt idx="332">
                        <c:v>0.40605979427333627</c:v>
                      </c:pt>
                      <c:pt idx="333">
                        <c:v>0.40599289848895381</c:v>
                      </c:pt>
                      <c:pt idx="334">
                        <c:v>0.40573198880788991</c:v>
                      </c:pt>
                      <c:pt idx="335">
                        <c:v>0.40519860831398707</c:v>
                      </c:pt>
                      <c:pt idx="336">
                        <c:v>0.40515691431113487</c:v>
                      </c:pt>
                      <c:pt idx="337">
                        <c:v>0.40513237638385213</c:v>
                      </c:pt>
                      <c:pt idx="338">
                        <c:v>0.40457455638837125</c:v>
                      </c:pt>
                      <c:pt idx="339">
                        <c:v>0.40410071601327124</c:v>
                      </c:pt>
                      <c:pt idx="340">
                        <c:v>0.40377287595514333</c:v>
                      </c:pt>
                      <c:pt idx="341">
                        <c:v>0.40345967775911945</c:v>
                      </c:pt>
                      <c:pt idx="342">
                        <c:v>0.40319780388006915</c:v>
                      </c:pt>
                      <c:pt idx="343">
                        <c:v>0.40313134788257637</c:v>
                      </c:pt>
                      <c:pt idx="344">
                        <c:v>0.40262239194753818</c:v>
                      </c:pt>
                      <c:pt idx="345">
                        <c:v>0.40255542454025922</c:v>
                      </c:pt>
                      <c:pt idx="346">
                        <c:v>0.40229451858186704</c:v>
                      </c:pt>
                      <c:pt idx="347">
                        <c:v>0.40171943570752977</c:v>
                      </c:pt>
                      <c:pt idx="348">
                        <c:v>0.35751551218593292</c:v>
                      </c:pt>
                      <c:pt idx="349">
                        <c:v>0.35744874670012344</c:v>
                      </c:pt>
                      <c:pt idx="350">
                        <c:v>0.35688749883878523</c:v>
                      </c:pt>
                      <c:pt idx="351">
                        <c:v>0.35667687986938157</c:v>
                      </c:pt>
                      <c:pt idx="352">
                        <c:v>0.35661025153578768</c:v>
                      </c:pt>
                      <c:pt idx="353">
                        <c:v>0.35605018976862168</c:v>
                      </c:pt>
                      <c:pt idx="354">
                        <c:v>0.35603734200109277</c:v>
                      </c:pt>
                      <c:pt idx="355">
                        <c:v>0.35597055746935269</c:v>
                      </c:pt>
                      <c:pt idx="356">
                        <c:v>0.3554091848140013</c:v>
                      </c:pt>
                      <c:pt idx="357">
                        <c:v>0.35519867241361458</c:v>
                      </c:pt>
                      <c:pt idx="358">
                        <c:v>0.35513202671787891</c:v>
                      </c:pt>
                      <c:pt idx="359">
                        <c:v>0.35457185453075274</c:v>
                      </c:pt>
                      <c:pt idx="360">
                        <c:v>0.34870030800617507</c:v>
                      </c:pt>
                      <c:pt idx="361">
                        <c:v>0.34836948525759759</c:v>
                      </c:pt>
                      <c:pt idx="362">
                        <c:v>0.34786192981161806</c:v>
                      </c:pt>
                      <c:pt idx="363">
                        <c:v>0.34779107801061643</c:v>
                      </c:pt>
                      <c:pt idx="364">
                        <c:v>0.34753185737724518</c:v>
                      </c:pt>
                      <c:pt idx="365">
                        <c:v>0.3472220940894552</c:v>
                      </c:pt>
                      <c:pt idx="366">
                        <c:v>0.34695481517707405</c:v>
                      </c:pt>
                      <c:pt idx="367">
                        <c:v>0.34689119465668039</c:v>
                      </c:pt>
                      <c:pt idx="368">
                        <c:v>0.34638368170911982</c:v>
                      </c:pt>
                      <c:pt idx="369">
                        <c:v>0.34631270884916893</c:v>
                      </c:pt>
                      <c:pt idx="370">
                        <c:v>0.34605354132311633</c:v>
                      </c:pt>
                      <c:pt idx="371">
                        <c:v>0.34547643619901952</c:v>
                      </c:pt>
                      <c:pt idx="372">
                        <c:v>0.34526316080338154</c:v>
                      </c:pt>
                      <c:pt idx="373">
                        <c:v>0.34493217322069469</c:v>
                      </c:pt>
                      <c:pt idx="374">
                        <c:v>0.34442468791951397</c:v>
                      </c:pt>
                      <c:pt idx="375">
                        <c:v>0.34435360773476381</c:v>
                      </c:pt>
                      <c:pt idx="376">
                        <c:v>0.34409447108915514</c:v>
                      </c:pt>
                      <c:pt idx="377">
                        <c:v>0.34378495284217159</c:v>
                      </c:pt>
                      <c:pt idx="378">
                        <c:v>0.34351730724984086</c:v>
                      </c:pt>
                      <c:pt idx="379">
                        <c:v>0.34345388643356084</c:v>
                      </c:pt>
                      <c:pt idx="380">
                        <c:v>0.34294644462030249</c:v>
                      </c:pt>
                      <c:pt idx="381">
                        <c:v>0.34287523935690378</c:v>
                      </c:pt>
                      <c:pt idx="382">
                        <c:v>0.34261615780623345</c:v>
                      </c:pt>
                      <c:pt idx="383">
                        <c:v>0.34203892821540771</c:v>
                      </c:pt>
                      <c:pt idx="384">
                        <c:v>0.31508611488665977</c:v>
                      </c:pt>
                      <c:pt idx="385">
                        <c:v>0.31501355266877018</c:v>
                      </c:pt>
                      <c:pt idx="386">
                        <c:v>0.31440555277921312</c:v>
                      </c:pt>
                      <c:pt idx="387">
                        <c:v>0.31425057755107738</c:v>
                      </c:pt>
                      <c:pt idx="388">
                        <c:v>0.31417824447975257</c:v>
                      </c:pt>
                      <c:pt idx="389">
                        <c:v>0.31360772914405277</c:v>
                      </c:pt>
                      <c:pt idx="390">
                        <c:v>0.31357222084162906</c:v>
                      </c:pt>
                      <c:pt idx="391">
                        <c:v>0.3135351653047026</c:v>
                      </c:pt>
                      <c:pt idx="392">
                        <c:v>0.31292720599586876</c:v>
                      </c:pt>
                      <c:pt idx="393">
                        <c:v>0.31277218538589868</c:v>
                      </c:pt>
                      <c:pt idx="394">
                        <c:v>0.31269985303010728</c:v>
                      </c:pt>
                      <c:pt idx="395">
                        <c:v>0.31209389000377874</c:v>
                      </c:pt>
                      <c:pt idx="396">
                        <c:v>0.31164863549669825</c:v>
                      </c:pt>
                      <c:pt idx="397">
                        <c:v>0.3115760736392057</c:v>
                      </c:pt>
                      <c:pt idx="398">
                        <c:v>0.31096820377828871</c:v>
                      </c:pt>
                      <c:pt idx="399">
                        <c:v>0.31081306461691049</c:v>
                      </c:pt>
                      <c:pt idx="400">
                        <c:v>0.3107407373815389</c:v>
                      </c:pt>
                      <c:pt idx="401">
                        <c:v>0.31017024977738744</c:v>
                      </c:pt>
                      <c:pt idx="402">
                        <c:v>0.31013489070760136</c:v>
                      </c:pt>
                      <c:pt idx="403">
                        <c:v>0.31009768602177795</c:v>
                      </c:pt>
                      <c:pt idx="404">
                        <c:v>0.30948985531073286</c:v>
                      </c:pt>
                      <c:pt idx="405">
                        <c:v>0.30933467162732126</c:v>
                      </c:pt>
                      <c:pt idx="406">
                        <c:v>0.30926234486974102</c:v>
                      </c:pt>
                      <c:pt idx="407">
                        <c:v>0.30865655771658873</c:v>
                      </c:pt>
                      <c:pt idx="408">
                        <c:v>0.29758245889773249</c:v>
                      </c:pt>
                      <c:pt idx="409">
                        <c:v>0.29724809748719699</c:v>
                      </c:pt>
                      <c:pt idx="410">
                        <c:v>0.29674254599539096</c:v>
                      </c:pt>
                      <c:pt idx="411">
                        <c:v>0.29666562830226062</c:v>
                      </c:pt>
                      <c:pt idx="412">
                        <c:v>0.29640926762779568</c:v>
                      </c:pt>
                      <c:pt idx="413">
                        <c:v>0.29610437755287228</c:v>
                      </c:pt>
                      <c:pt idx="414">
                        <c:v>0.29582876120025042</c:v>
                      </c:pt>
                      <c:pt idx="415">
                        <c:v>0.29576989530290887</c:v>
                      </c:pt>
                      <c:pt idx="416">
                        <c:v>0.29526441198669467</c:v>
                      </c:pt>
                      <c:pt idx="417">
                        <c:v>0.29518728422643276</c:v>
                      </c:pt>
                      <c:pt idx="418">
                        <c:v>0.29493102361947876</c:v>
                      </c:pt>
                      <c:pt idx="419">
                        <c:v>0.29435039483537095</c:v>
                      </c:pt>
                      <c:pt idx="420">
                        <c:v>0.28974191269185351</c:v>
                      </c:pt>
                      <c:pt idx="421">
                        <c:v>0.28967237461423218</c:v>
                      </c:pt>
                      <c:pt idx="422">
                        <c:v>0.28909002283988544</c:v>
                      </c:pt>
                      <c:pt idx="423">
                        <c:v>0.28890289296774496</c:v>
                      </c:pt>
                      <c:pt idx="424">
                        <c:v>0.28883359521541829</c:v>
                      </c:pt>
                      <c:pt idx="425">
                        <c:v>0.28826373185113974</c:v>
                      </c:pt>
                      <c:pt idx="426">
                        <c:v>0.28825331396598508</c:v>
                      </c:pt>
                      <c:pt idx="427">
                        <c:v>0.28819417042317702</c:v>
                      </c:pt>
                      <c:pt idx="428">
                        <c:v>0.28761167430991758</c:v>
                      </c:pt>
                      <c:pt idx="429">
                        <c:v>0.28742466767630725</c:v>
                      </c:pt>
                      <c:pt idx="430">
                        <c:v>0.28735534894522624</c:v>
                      </c:pt>
                      <c:pt idx="431">
                        <c:v>0.28677494372787049</c:v>
                      </c:pt>
                      <c:pt idx="432">
                        <c:v>0.28630483639031634</c:v>
                      </c:pt>
                      <c:pt idx="433">
                        <c:v>0.28623524831229891</c:v>
                      </c:pt>
                      <c:pt idx="434">
                        <c:v>0.28565259805441534</c:v>
                      </c:pt>
                      <c:pt idx="435">
                        <c:v>0.28546569022200619</c:v>
                      </c:pt>
                      <c:pt idx="436">
                        <c:v>0.28539634802908886</c:v>
                      </c:pt>
                      <c:pt idx="437">
                        <c:v>0.28482666329369666</c:v>
                      </c:pt>
                      <c:pt idx="438">
                        <c:v>0.28481581605603468</c:v>
                      </c:pt>
                      <c:pt idx="439">
                        <c:v>0.28475705118285505</c:v>
                      </c:pt>
                      <c:pt idx="440">
                        <c:v>0.28417425183644374</c:v>
                      </c:pt>
                      <c:pt idx="441">
                        <c:v>0.28398747105062294</c:v>
                      </c:pt>
                      <c:pt idx="442">
                        <c:v>0.2839181072400575</c:v>
                      </c:pt>
                      <c:pt idx="443">
                        <c:v>0.28333744693116086</c:v>
                      </c:pt>
                      <c:pt idx="444">
                        <c:v>0.26395959288236487</c:v>
                      </c:pt>
                      <c:pt idx="445">
                        <c:v>0.26388681896993688</c:v>
                      </c:pt>
                      <c:pt idx="446">
                        <c:v>0.2632791750882652</c:v>
                      </c:pt>
                      <c:pt idx="447">
                        <c:v>0.26312354962760742</c:v>
                      </c:pt>
                      <c:pt idx="448">
                        <c:v>0.26305109679828709</c:v>
                      </c:pt>
                      <c:pt idx="449">
                        <c:v>0.26248121386317108</c:v>
                      </c:pt>
                      <c:pt idx="450">
                        <c:v>0.26244621921920186</c:v>
                      </c:pt>
                      <c:pt idx="451">
                        <c:v>0.26240843200601233</c:v>
                      </c:pt>
                      <c:pt idx="452">
                        <c:v>0.26180079311929311</c:v>
                      </c:pt>
                      <c:pt idx="453">
                        <c:v>0.26164515155886836</c:v>
                      </c:pt>
                      <c:pt idx="454">
                        <c:v>0.26157269387950144</c:v>
                      </c:pt>
                      <c:pt idx="455">
                        <c:v>0.26096784795656247</c:v>
                      </c:pt>
                      <c:pt idx="456">
                        <c:v>0.23862610056361647</c:v>
                      </c:pt>
                      <c:pt idx="457">
                        <c:v>0.23855546823900395</c:v>
                      </c:pt>
                      <c:pt idx="458">
                        <c:v>0.23796600461068168</c:v>
                      </c:pt>
                      <c:pt idx="459">
                        <c:v>0.2377850215620749</c:v>
                      </c:pt>
                      <c:pt idx="460">
                        <c:v>0.23771472408792357</c:v>
                      </c:pt>
                      <c:pt idx="461">
                        <c:v>0.23714810144054266</c:v>
                      </c:pt>
                      <c:pt idx="462">
                        <c:v>0.23712814537854884</c:v>
                      </c:pt>
                      <c:pt idx="463">
                        <c:v>0.23707743099432105</c:v>
                      </c:pt>
                      <c:pt idx="464">
                        <c:v>0.23648771850608624</c:v>
                      </c:pt>
                      <c:pt idx="465">
                        <c:v>0.23630695011616185</c:v>
                      </c:pt>
                      <c:pt idx="466">
                        <c:v>0.23623661774687862</c:v>
                      </c:pt>
                      <c:pt idx="467">
                        <c:v>0.2356498180599762</c:v>
                      </c:pt>
                      <c:pt idx="468">
                        <c:v>0.21175975832075625</c:v>
                      </c:pt>
                      <c:pt idx="469">
                        <c:v>0.21142033987889744</c:v>
                      </c:pt>
                      <c:pt idx="470">
                        <c:v>0.21091836697706401</c:v>
                      </c:pt>
                      <c:pt idx="471">
                        <c:v>0.21081789213110766</c:v>
                      </c:pt>
                      <c:pt idx="472">
                        <c:v>0.21058091659033698</c:v>
                      </c:pt>
                      <c:pt idx="473">
                        <c:v>0.21028175462540302</c:v>
                      </c:pt>
                      <c:pt idx="474">
                        <c:v>0.2099821416590755</c:v>
                      </c:pt>
                      <c:pt idx="475">
                        <c:v>0.20994215235456903</c:v>
                      </c:pt>
                      <c:pt idx="476">
                        <c:v>0.20944028064157352</c:v>
                      </c:pt>
                      <c:pt idx="477">
                        <c:v>0.20933950756918535</c:v>
                      </c:pt>
                      <c:pt idx="478">
                        <c:v>0.20910266599093555</c:v>
                      </c:pt>
                      <c:pt idx="479">
                        <c:v>0.2085037308527101</c:v>
                      </c:pt>
                      <c:pt idx="480">
                        <c:v>0.20832308580595746</c:v>
                      </c:pt>
                      <c:pt idx="481">
                        <c:v>0.20798327436349071</c:v>
                      </c:pt>
                      <c:pt idx="482">
                        <c:v>0.20748146281936089</c:v>
                      </c:pt>
                      <c:pt idx="483">
                        <c:v>0.2073804341207835</c:v>
                      </c:pt>
                      <c:pt idx="484">
                        <c:v>0.20714366543673612</c:v>
                      </c:pt>
                      <c:pt idx="485">
                        <c:v>0.20684509884095453</c:v>
                      </c:pt>
                      <c:pt idx="486">
                        <c:v>0.20654458462734607</c:v>
                      </c:pt>
                      <c:pt idx="487">
                        <c:v>0.20650509689162327</c:v>
                      </c:pt>
                      <c:pt idx="488">
                        <c:v>0.20600338974389662</c:v>
                      </c:pt>
                      <c:pt idx="489">
                        <c:v>0.2059020516335828</c:v>
                      </c:pt>
                      <c:pt idx="490">
                        <c:v>0.20566542198684445</c:v>
                      </c:pt>
                      <c:pt idx="491">
                        <c:v>0.20506617409176797</c:v>
                      </c:pt>
                      <c:pt idx="492">
                        <c:v>0.16065410553425752</c:v>
                      </c:pt>
                      <c:pt idx="493">
                        <c:v>0.16030546624673836</c:v>
                      </c:pt>
                      <c:pt idx="494">
                        <c:v>0.15980868756668029</c:v>
                      </c:pt>
                      <c:pt idx="495">
                        <c:v>0.15969232490886676</c:v>
                      </c:pt>
                      <c:pt idx="496">
                        <c:v>0.15946286729766404</c:v>
                      </c:pt>
                      <c:pt idx="497">
                        <c:v>0.15917652898238752</c:v>
                      </c:pt>
                      <c:pt idx="498">
                        <c:v>0.15885501326061208</c:v>
                      </c:pt>
                      <c:pt idx="499">
                        <c:v>0.1588275432458095</c:v>
                      </c:pt>
                      <c:pt idx="500">
                        <c:v>0.15833095915145387</c:v>
                      </c:pt>
                      <c:pt idx="501">
                        <c:v>0.15821400162385713</c:v>
                      </c:pt>
                      <c:pt idx="502">
                        <c:v>0.15798482424761798</c:v>
                      </c:pt>
                      <c:pt idx="503">
                        <c:v>0.15737663077366318</c:v>
                      </c:pt>
                      <c:pt idx="504">
                        <c:v>5.4180316934808695E-2</c:v>
                      </c:pt>
                      <c:pt idx="505">
                        <c:v>5.409685784782696E-2</c:v>
                      </c:pt>
                      <c:pt idx="506">
                        <c:v>5.3443253144739855E-2</c:v>
                      </c:pt>
                      <c:pt idx="507">
                        <c:v>5.3325375941281207E-2</c:v>
                      </c:pt>
                      <c:pt idx="508">
                        <c:v>5.3244021474380974E-2</c:v>
                      </c:pt>
                      <c:pt idx="509">
                        <c:v>5.2704165916607017E-2</c:v>
                      </c:pt>
                      <c:pt idx="510">
                        <c:v>5.2620311942820054E-2</c:v>
                      </c:pt>
                      <c:pt idx="511">
                        <c:v>5.2609360079327018E-2</c:v>
                      </c:pt>
                      <c:pt idx="512">
                        <c:v>5.1964885034988056E-2</c:v>
                      </c:pt>
                      <c:pt idx="513">
                        <c:v>5.184852558960712E-2</c:v>
                      </c:pt>
                      <c:pt idx="514">
                        <c:v>5.1766832668364321E-2</c:v>
                      </c:pt>
                      <c:pt idx="515">
                        <c:v>5.1130892871824124E-2</c:v>
                      </c:pt>
                      <c:pt idx="516">
                        <c:v>5.0748069777768787E-2</c:v>
                      </c:pt>
                      <c:pt idx="517">
                        <c:v>5.0663702661339433E-2</c:v>
                      </c:pt>
                      <c:pt idx="518">
                        <c:v>5.0006085545651217E-2</c:v>
                      </c:pt>
                      <c:pt idx="519">
                        <c:v>4.9891240802682986E-2</c:v>
                      </c:pt>
                      <c:pt idx="520">
                        <c:v>4.980911440399835E-2</c:v>
                      </c:pt>
                      <c:pt idx="521">
                        <c:v>4.9272249522586853E-2</c:v>
                      </c:pt>
                      <c:pt idx="522">
                        <c:v>4.9187432705681738E-2</c:v>
                      </c:pt>
                      <c:pt idx="523">
                        <c:v>4.9171755854638864E-2</c:v>
                      </c:pt>
                      <c:pt idx="524">
                        <c:v>4.8527740279019502E-2</c:v>
                      </c:pt>
                      <c:pt idx="525">
                        <c:v>4.8414618305856368E-2</c:v>
                      </c:pt>
                      <c:pt idx="526">
                        <c:v>4.8332105582432644E-2</c:v>
                      </c:pt>
                      <c:pt idx="527">
                        <c:v>4.7693289272641874E-2</c:v>
                      </c:pt>
                      <c:pt idx="528">
                        <c:v>4.3042870562832701E-3</c:v>
                      </c:pt>
                      <c:pt idx="529">
                        <c:v>4.0631148146908769E-3</c:v>
                      </c:pt>
                      <c:pt idx="530">
                        <c:v>3.4555170811924356E-3</c:v>
                      </c:pt>
                      <c:pt idx="531">
                        <c:v>3.3602603706131286E-3</c:v>
                      </c:pt>
                      <c:pt idx="532">
                        <c:v>3.1826136648142041E-3</c:v>
                      </c:pt>
                      <c:pt idx="533">
                        <c:v>3.1068827490749397E-3</c:v>
                      </c:pt>
                      <c:pt idx="534">
                        <c:v>2.674953262880083E-3</c:v>
                      </c:pt>
                      <c:pt idx="535">
                        <c:v>2.4132896122920772E-3</c:v>
                      </c:pt>
                      <c:pt idx="536">
                        <c:v>2.3924097153130985E-3</c:v>
                      </c:pt>
                      <c:pt idx="537">
                        <c:v>1.4784858069439531E-3</c:v>
                      </c:pt>
                      <c:pt idx="538">
                        <c:v>1.0884203015270788E-3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A26E-4995-A42D-03B9545E4B0C}"/>
                  </c:ext>
                </c:extLst>
              </c15:ser>
            </c15:filteredLineSeries>
          </c:ext>
        </c:extLst>
      </c:lineChart>
      <c:catAx>
        <c:axId val="453175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83200"/>
        <c:crosses val="autoZero"/>
        <c:auto val="1"/>
        <c:lblAlgn val="ctr"/>
        <c:lblOffset val="100"/>
        <c:noMultiLvlLbl val="0"/>
      </c:catAx>
      <c:valAx>
        <c:axId val="45318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7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0.99916123090808451</c:v>
                </c:pt>
                <c:pt idx="2">
                  <c:v>0.99858727783402945</c:v>
                </c:pt>
                <c:pt idx="3">
                  <c:v>0.99776991205403598</c:v>
                </c:pt>
                <c:pt idx="4">
                  <c:v>0.99747513269933497</c:v>
                </c:pt>
                <c:pt idx="5">
                  <c:v>0.99668390146240826</c:v>
                </c:pt>
                <c:pt idx="6">
                  <c:v>0.99663855132578205</c:v>
                </c:pt>
                <c:pt idx="7">
                  <c:v>0.996085378519461</c:v>
                </c:pt>
                <c:pt idx="8">
                  <c:v>0.99587184170680487</c:v>
                </c:pt>
                <c:pt idx="9">
                  <c:v>0.99527118530447412</c:v>
                </c:pt>
                <c:pt idx="10">
                  <c:v>0.99525422929086482</c:v>
                </c:pt>
                <c:pt idx="11">
                  <c:v>0.99446096619786728</c:v>
                </c:pt>
                <c:pt idx="12">
                  <c:v>0.99419474473957525</c:v>
                </c:pt>
                <c:pt idx="13">
                  <c:v>0.99336928815135095</c:v>
                </c:pt>
                <c:pt idx="14">
                  <c:v>0.99278752447420793</c:v>
                </c:pt>
                <c:pt idx="15">
                  <c:v>0.99207524653761758</c:v>
                </c:pt>
                <c:pt idx="16">
                  <c:v>0.99196514527980351</c:v>
                </c:pt>
                <c:pt idx="17">
                  <c:v>0.99071113959110613</c:v>
                </c:pt>
                <c:pt idx="18">
                  <c:v>0.98955780328274967</c:v>
                </c:pt>
                <c:pt idx="19">
                  <c:v>0.9888524508346298</c:v>
                </c:pt>
                <c:pt idx="20">
                  <c:v>0.98819019394957563</c:v>
                </c:pt>
                <c:pt idx="21">
                  <c:v>0.98746529829726626</c:v>
                </c:pt>
                <c:pt idx="22">
                  <c:v>0.98633147252985909</c:v>
                </c:pt>
                <c:pt idx="23">
                  <c:v>0.98494575012817864</c:v>
                </c:pt>
                <c:pt idx="24">
                  <c:v>0.95148789775025133</c:v>
                </c:pt>
                <c:pt idx="25">
                  <c:v>0.95068285163716038</c:v>
                </c:pt>
                <c:pt idx="26">
                  <c:v>0.95007519587939693</c:v>
                </c:pt>
                <c:pt idx="27">
                  <c:v>0.94927014615149063</c:v>
                </c:pt>
                <c:pt idx="28">
                  <c:v>0.94902450880484779</c:v>
                </c:pt>
                <c:pt idx="29">
                  <c:v>0.94821710329827114</c:v>
                </c:pt>
                <c:pt idx="30">
                  <c:v>0.94761184847269753</c:v>
                </c:pt>
                <c:pt idx="31">
                  <c:v>0.94680450454501563</c:v>
                </c:pt>
                <c:pt idx="32">
                  <c:v>0.94388457599383846</c:v>
                </c:pt>
                <c:pt idx="33">
                  <c:v>0.94384225616070649</c:v>
                </c:pt>
                <c:pt idx="34">
                  <c:v>0.94308022499733823</c:v>
                </c:pt>
                <c:pt idx="35">
                  <c:v>0.94243049431333614</c:v>
                </c:pt>
                <c:pt idx="36">
                  <c:v>0.94142301091892977</c:v>
                </c:pt>
                <c:pt idx="37">
                  <c:v>0.94136098867273799</c:v>
                </c:pt>
                <c:pt idx="38">
                  <c:v>0.9406165602242762</c:v>
                </c:pt>
                <c:pt idx="39">
                  <c:v>0.94056862163064292</c:v>
                </c:pt>
                <c:pt idx="40">
                  <c:v>0.93994967051062128</c:v>
                </c:pt>
                <c:pt idx="41">
                  <c:v>0.93976418763510128</c:v>
                </c:pt>
                <c:pt idx="42">
                  <c:v>0.93888331812396608</c:v>
                </c:pt>
                <c:pt idx="43">
                  <c:v>0.93810696827104045</c:v>
                </c:pt>
                <c:pt idx="44">
                  <c:v>0.93730055619756847</c:v>
                </c:pt>
                <c:pt idx="45">
                  <c:v>0.93641332778417707</c:v>
                </c:pt>
                <c:pt idx="46">
                  <c:v>0.93624946920641017</c:v>
                </c:pt>
                <c:pt idx="47">
                  <c:v>0.93556738745330292</c:v>
                </c:pt>
                <c:pt idx="48">
                  <c:v>0.93443261883914863</c:v>
                </c:pt>
                <c:pt idx="49">
                  <c:v>0.93377157011145295</c:v>
                </c:pt>
                <c:pt idx="50">
                  <c:v>0.93309775716900434</c:v>
                </c:pt>
                <c:pt idx="51">
                  <c:v>0.93293457238608002</c:v>
                </c:pt>
                <c:pt idx="52">
                  <c:v>0.9319543857705388</c:v>
                </c:pt>
                <c:pt idx="53">
                  <c:v>0.93111780584654535</c:v>
                </c:pt>
                <c:pt idx="54">
                  <c:v>0.9304573898157612</c:v>
                </c:pt>
                <c:pt idx="55">
                  <c:v>0.92864028563013268</c:v>
                </c:pt>
                <c:pt idx="56">
                  <c:v>0.927254392237159</c:v>
                </c:pt>
                <c:pt idx="57">
                  <c:v>0.92476654025781668</c:v>
                </c:pt>
                <c:pt idx="58">
                  <c:v>0.92394290069410112</c:v>
                </c:pt>
                <c:pt idx="59">
                  <c:v>0.92145604419476901</c:v>
                </c:pt>
                <c:pt idx="60">
                  <c:v>0.89537358372520393</c:v>
                </c:pt>
                <c:pt idx="61">
                  <c:v>0.89456893505877477</c:v>
                </c:pt>
                <c:pt idx="62">
                  <c:v>0.89396091588318827</c:v>
                </c:pt>
                <c:pt idx="63">
                  <c:v>0.89315625320206593</c:v>
                </c:pt>
                <c:pt idx="64">
                  <c:v>0.89291208223349783</c:v>
                </c:pt>
                <c:pt idx="65">
                  <c:v>0.89210633667824413</c:v>
                </c:pt>
                <c:pt idx="66">
                  <c:v>0.89149939399859324</c:v>
                </c:pt>
                <c:pt idx="67">
                  <c:v>0.89069365068204476</c:v>
                </c:pt>
                <c:pt idx="68">
                  <c:v>0.88775124037423769</c:v>
                </c:pt>
                <c:pt idx="69">
                  <c:v>0.88633869926267483</c:v>
                </c:pt>
                <c:pt idx="70">
                  <c:v>0.88528051006085806</c:v>
                </c:pt>
                <c:pt idx="71">
                  <c:v>0.88387061551908908</c:v>
                </c:pt>
                <c:pt idx="72">
                  <c:v>0.88386807418883562</c:v>
                </c:pt>
                <c:pt idx="73">
                  <c:v>0.88245795035587205</c:v>
                </c:pt>
                <c:pt idx="74">
                  <c:v>0.88140382966645447</c:v>
                </c:pt>
                <c:pt idx="75">
                  <c:v>0.88055459994011553</c:v>
                </c:pt>
                <c:pt idx="76">
                  <c:v>0.87999121468537767</c:v>
                </c:pt>
                <c:pt idx="77">
                  <c:v>0.87943041874854888</c:v>
                </c:pt>
                <c:pt idx="78">
                  <c:v>0.87914193431150556</c:v>
                </c:pt>
                <c:pt idx="79">
                  <c:v>0.8780879039922137</c:v>
                </c:pt>
                <c:pt idx="80">
                  <c:v>0.87801791261019424</c:v>
                </c:pt>
                <c:pt idx="81">
                  <c:v>0.87695906244504374</c:v>
                </c:pt>
                <c:pt idx="82">
                  <c:v>0.87667528550826457</c:v>
                </c:pt>
                <c:pt idx="83">
                  <c:v>0.87611469633733741</c:v>
                </c:pt>
                <c:pt idx="84">
                  <c:v>0.87554666170003059</c:v>
                </c:pt>
                <c:pt idx="85">
                  <c:v>0.87470218072484507</c:v>
                </c:pt>
                <c:pt idx="86">
                  <c:v>0.87364356059094295</c:v>
                </c:pt>
                <c:pt idx="87">
                  <c:v>0.87228539515206283</c:v>
                </c:pt>
                <c:pt idx="88">
                  <c:v>0.87223114479235064</c:v>
                </c:pt>
                <c:pt idx="89">
                  <c:v>0.87087339840496125</c:v>
                </c:pt>
                <c:pt idx="90">
                  <c:v>0.86980796814133554</c:v>
                </c:pt>
                <c:pt idx="91">
                  <c:v>0.86897074474122094</c:v>
                </c:pt>
                <c:pt idx="92">
                  <c:v>0.86839613977056673</c:v>
                </c:pt>
                <c:pt idx="93">
                  <c:v>0.86755871283819275</c:v>
                </c:pt>
                <c:pt idx="94">
                  <c:v>0.86649368847985619</c:v>
                </c:pt>
                <c:pt idx="95">
                  <c:v>0.86508181711497101</c:v>
                </c:pt>
                <c:pt idx="96">
                  <c:v>0.83536091227347598</c:v>
                </c:pt>
                <c:pt idx="97">
                  <c:v>0.8339482443691274</c:v>
                </c:pt>
                <c:pt idx="98">
                  <c:v>0.83289550925466849</c:v>
                </c:pt>
                <c:pt idx="99">
                  <c:v>0.83148285666600896</c:v>
                </c:pt>
                <c:pt idx="100">
                  <c:v>0.83092499654213825</c:v>
                </c:pt>
                <c:pt idx="101">
                  <c:v>0.82951238629490764</c:v>
                </c:pt>
                <c:pt idx="102">
                  <c:v>0.82845642972958711</c:v>
                </c:pt>
                <c:pt idx="103">
                  <c:v>0.82704386598664481</c:v>
                </c:pt>
                <c:pt idx="104">
                  <c:v>0.82379339685371333</c:v>
                </c:pt>
                <c:pt idx="105">
                  <c:v>0.82238102561757032</c:v>
                </c:pt>
                <c:pt idx="106">
                  <c:v>0.82132045157512445</c:v>
                </c:pt>
                <c:pt idx="107">
                  <c:v>0.81990816668142219</c:v>
                </c:pt>
                <c:pt idx="108">
                  <c:v>0.80684151453929231</c:v>
                </c:pt>
                <c:pt idx="109">
                  <c:v>0.80599917993278414</c:v>
                </c:pt>
                <c:pt idx="110">
                  <c:v>0.80542887112902695</c:v>
                </c:pt>
                <c:pt idx="111">
                  <c:v>0.80458654621702075</c:v>
                </c:pt>
                <c:pt idx="112">
                  <c:v>0.80437446515965161</c:v>
                </c:pt>
                <c:pt idx="113">
                  <c:v>0.80353163973207642</c:v>
                </c:pt>
                <c:pt idx="114">
                  <c:v>0.80352553677398275</c:v>
                </c:pt>
                <c:pt idx="115">
                  <c:v>0.80296184623403632</c:v>
                </c:pt>
                <c:pt idx="116">
                  <c:v>0.80268321686931798</c:v>
                </c:pt>
                <c:pt idx="117">
                  <c:v>0.80211903494135672</c:v>
                </c:pt>
                <c:pt idx="118">
                  <c:v>0.80211289329459501</c:v>
                </c:pt>
                <c:pt idx="119">
                  <c:v>0.8012705825864771</c:v>
                </c:pt>
                <c:pt idx="120">
                  <c:v>0.8010585302900517</c:v>
                </c:pt>
                <c:pt idx="121">
                  <c:v>0.8002157301145808</c:v>
                </c:pt>
                <c:pt idx="122">
                  <c:v>0.79964591008087005</c:v>
                </c:pt>
                <c:pt idx="123">
                  <c:v>0.79887240064983522</c:v>
                </c:pt>
                <c:pt idx="124">
                  <c:v>0.79880312341464887</c:v>
                </c:pt>
                <c:pt idx="125">
                  <c:v>0.79745992683060507</c:v>
                </c:pt>
                <c:pt idx="126">
                  <c:v>0.79640108289309919</c:v>
                </c:pt>
                <c:pt idx="127">
                  <c:v>0.79555674691081368</c:v>
                </c:pt>
                <c:pt idx="128">
                  <c:v>0.79498867090812164</c:v>
                </c:pt>
                <c:pt idx="129">
                  <c:v>0.79414426611175859</c:v>
                </c:pt>
                <c:pt idx="130">
                  <c:v>0.79308556097205163</c:v>
                </c:pt>
                <c:pt idx="131">
                  <c:v>0.79167313980455278</c:v>
                </c:pt>
                <c:pt idx="132">
                  <c:v>0.75833289196783826</c:v>
                </c:pt>
                <c:pt idx="133">
                  <c:v>0.75749084621857943</c:v>
                </c:pt>
                <c:pt idx="134">
                  <c:v>0.75692025103547234</c:v>
                </c:pt>
                <c:pt idx="135">
                  <c:v>0.75607820785998314</c:v>
                </c:pt>
                <c:pt idx="136">
                  <c:v>0.75586656863357282</c:v>
                </c:pt>
                <c:pt idx="137">
                  <c:v>0.75502415701189796</c:v>
                </c:pt>
                <c:pt idx="138">
                  <c:v>0.75445393560277152</c:v>
                </c:pt>
                <c:pt idx="139">
                  <c:v>0.75361152963488587</c:v>
                </c:pt>
                <c:pt idx="140">
                  <c:v>0.75036871302519181</c:v>
                </c:pt>
                <c:pt idx="141">
                  <c:v>0.74895615078719302</c:v>
                </c:pt>
                <c:pt idx="142">
                  <c:v>0.7478991860782721</c:v>
                </c:pt>
                <c:pt idx="143">
                  <c:v>0.74648665841363859</c:v>
                </c:pt>
                <c:pt idx="144">
                  <c:v>0.66342990696701476</c:v>
                </c:pt>
                <c:pt idx="145">
                  <c:v>0.66201739701271822</c:v>
                </c:pt>
                <c:pt idx="146">
                  <c:v>0.66095981398760584</c:v>
                </c:pt>
                <c:pt idx="147">
                  <c:v>0.66011418478648798</c:v>
                </c:pt>
                <c:pt idx="148">
                  <c:v>0.65954733336810734</c:v>
                </c:pt>
                <c:pt idx="149">
                  <c:v>0.65887883576940731</c:v>
                </c:pt>
                <c:pt idx="150">
                  <c:v>0.65870167119451573</c:v>
                </c:pt>
                <c:pt idx="151">
                  <c:v>0.65764415562063738</c:v>
                </c:pt>
                <c:pt idx="152">
                  <c:v>0.65746640489854358</c:v>
                </c:pt>
                <c:pt idx="153">
                  <c:v>0.65640796706111826</c:v>
                </c:pt>
                <c:pt idx="154">
                  <c:v>0.65623167052111286</c:v>
                </c:pt>
                <c:pt idx="155">
                  <c:v>0.65556328391595031</c:v>
                </c:pt>
                <c:pt idx="156">
                  <c:v>0.65499557358184846</c:v>
                </c:pt>
                <c:pt idx="157">
                  <c:v>0.65415084727788164</c:v>
                </c:pt>
                <c:pt idx="158">
                  <c:v>0.6530924983260713</c:v>
                </c:pt>
                <c:pt idx="159">
                  <c:v>0.65168009816311079</c:v>
                </c:pt>
                <c:pt idx="160">
                  <c:v>0.65085077172786188</c:v>
                </c:pt>
                <c:pt idx="161">
                  <c:v>0.64943852863294604</c:v>
                </c:pt>
                <c:pt idx="162">
                  <c:v>0.64837878218285627</c:v>
                </c:pt>
                <c:pt idx="163">
                  <c:v>0.64753563581716878</c:v>
                </c:pt>
                <c:pt idx="164">
                  <c:v>0.64696658953546604</c:v>
                </c:pt>
                <c:pt idx="165">
                  <c:v>0.64693941902482055</c:v>
                </c:pt>
                <c:pt idx="166">
                  <c:v>0.64612338275993308</c:v>
                </c:pt>
                <c:pt idx="167">
                  <c:v>0.64552682715157261</c:v>
                </c:pt>
                <c:pt idx="168">
                  <c:v>0.64506376072801253</c:v>
                </c:pt>
                <c:pt idx="169">
                  <c:v>0.64447082491350216</c:v>
                </c:pt>
                <c:pt idx="170">
                  <c:v>0.64365155711055599</c:v>
                </c:pt>
                <c:pt idx="171">
                  <c:v>0.64362353209349321</c:v>
                </c:pt>
                <c:pt idx="172">
                  <c:v>0.643058245303473</c:v>
                </c:pt>
                <c:pt idx="173">
                  <c:v>0.6424272444260497</c:v>
                </c:pt>
                <c:pt idx="174">
                  <c:v>0.64221093973471</c:v>
                </c:pt>
                <c:pt idx="175">
                  <c:v>0.64115496199220323</c:v>
                </c:pt>
                <c:pt idx="176">
                  <c:v>0.64101468820886309</c:v>
                </c:pt>
                <c:pt idx="177">
                  <c:v>0.63995786858801307</c:v>
                </c:pt>
                <c:pt idx="178">
                  <c:v>0.63974238127608385</c:v>
                </c:pt>
                <c:pt idx="179">
                  <c:v>0.63911142730373527</c:v>
                </c:pt>
                <c:pt idx="180">
                  <c:v>0.63854533278693226</c:v>
                </c:pt>
                <c:pt idx="181">
                  <c:v>0.63769886905359208</c:v>
                </c:pt>
                <c:pt idx="182">
                  <c:v>0.63664209497981494</c:v>
                </c:pt>
                <c:pt idx="183">
                  <c:v>0.63522955644471069</c:v>
                </c:pt>
                <c:pt idx="184">
                  <c:v>0.63470302212508112</c:v>
                </c:pt>
                <c:pt idx="185">
                  <c:v>0.63329057274664369</c:v>
                </c:pt>
                <c:pt idx="186">
                  <c:v>0.63223253422579573</c:v>
                </c:pt>
                <c:pt idx="187">
                  <c:v>0.63138743393328789</c:v>
                </c:pt>
                <c:pt idx="188">
                  <c:v>0.63082011821989326</c:v>
                </c:pt>
                <c:pt idx="189">
                  <c:v>0.6299749794377838</c:v>
                </c:pt>
                <c:pt idx="190">
                  <c:v>0.62891702058904331</c:v>
                </c:pt>
                <c:pt idx="191">
                  <c:v>0.62750459866209884</c:v>
                </c:pt>
                <c:pt idx="192">
                  <c:v>0.61852439007724325</c:v>
                </c:pt>
                <c:pt idx="193">
                  <c:v>0.61761089804112357</c:v>
                </c:pt>
                <c:pt idx="194">
                  <c:v>0.61711180556745671</c:v>
                </c:pt>
                <c:pt idx="195">
                  <c:v>0.61605563140165942</c:v>
                </c:pt>
                <c:pt idx="196">
                  <c:v>0.61514201300731386</c:v>
                </c:pt>
                <c:pt idx="197">
                  <c:v>0.61104388085288608</c:v>
                </c:pt>
                <c:pt idx="198">
                  <c:v>0.60988901758187819</c:v>
                </c:pt>
                <c:pt idx="199">
                  <c:v>0.60896440473383517</c:v>
                </c:pt>
                <c:pt idx="200">
                  <c:v>0.60741921249609376</c:v>
                </c:pt>
                <c:pt idx="201">
                  <c:v>0.60732619184568681</c:v>
                </c:pt>
                <c:pt idx="202">
                  <c:v>0.60649467456382089</c:v>
                </c:pt>
                <c:pt idx="203">
                  <c:v>0.60591362289746931</c:v>
                </c:pt>
                <c:pt idx="204">
                  <c:v>0.60485712558425564</c:v>
                </c:pt>
                <c:pt idx="205">
                  <c:v>0.6040103489012405</c:v>
                </c:pt>
                <c:pt idx="206">
                  <c:v>0.60344457127562956</c:v>
                </c:pt>
                <c:pt idx="207">
                  <c:v>0.6027778920343605</c:v>
                </c:pt>
                <c:pt idx="208">
                  <c:v>0.60259777857746721</c:v>
                </c:pt>
                <c:pt idx="209">
                  <c:v>0.60154131377536346</c:v>
                </c:pt>
                <c:pt idx="210">
                  <c:v>0.60136536482956815</c:v>
                </c:pt>
                <c:pt idx="211">
                  <c:v>0.60094211732590086</c:v>
                </c:pt>
                <c:pt idx="212">
                  <c:v>0.60030833558831187</c:v>
                </c:pt>
                <c:pt idx="213">
                  <c:v>0.60012875749057948</c:v>
                </c:pt>
                <c:pt idx="214">
                  <c:v>0.59946213750954735</c:v>
                </c:pt>
                <c:pt idx="215">
                  <c:v>0.59889583017543935</c:v>
                </c:pt>
                <c:pt idx="216">
                  <c:v>0.59847169875293771</c:v>
                </c:pt>
                <c:pt idx="217">
                  <c:v>0.59843292976993789</c:v>
                </c:pt>
                <c:pt idx="218">
                  <c:v>0.59804960743495816</c:v>
                </c:pt>
                <c:pt idx="219">
                  <c:v>0.59702033614531458</c:v>
                </c:pt>
                <c:pt idx="220">
                  <c:v>0.5969926293337835</c:v>
                </c:pt>
                <c:pt idx="221">
                  <c:v>0.59596465082079031</c:v>
                </c:pt>
                <c:pt idx="222">
                  <c:v>0.59558012040698016</c:v>
                </c:pt>
                <c:pt idx="223">
                  <c:v>0.59475644233669722</c:v>
                </c:pt>
                <c:pt idx="224">
                  <c:v>0.59455205994661564</c:v>
                </c:pt>
                <c:pt idx="225">
                  <c:v>0.59392170403080913</c:v>
                </c:pt>
                <c:pt idx="226">
                  <c:v>0.59334403170877492</c:v>
                </c:pt>
                <c:pt idx="227">
                  <c:v>0.59250912210015028</c:v>
                </c:pt>
                <c:pt idx="228">
                  <c:v>0.59228623463114349</c:v>
                </c:pt>
                <c:pt idx="229">
                  <c:v>0.59145290136026718</c:v>
                </c:pt>
                <c:pt idx="230">
                  <c:v>0.5914409465075614</c:v>
                </c:pt>
                <c:pt idx="231">
                  <c:v>0.59087385778624413</c:v>
                </c:pt>
                <c:pt idx="232">
                  <c:v>0.59004032942225249</c:v>
                </c:pt>
                <c:pt idx="233">
                  <c:v>0.59002853012645406</c:v>
                </c:pt>
                <c:pt idx="234">
                  <c:v>0.58897081583190769</c:v>
                </c:pt>
                <c:pt idx="235">
                  <c:v>0.58755843253918993</c:v>
                </c:pt>
                <c:pt idx="236">
                  <c:v>0.58620056355626105</c:v>
                </c:pt>
                <c:pt idx="237">
                  <c:v>0.58478804256130179</c:v>
                </c:pt>
                <c:pt idx="238">
                  <c:v>0.58373106388420859</c:v>
                </c:pt>
                <c:pt idx="239">
                  <c:v>0.58231856470264154</c:v>
                </c:pt>
                <c:pt idx="240">
                  <c:v>0.55882035963491861</c:v>
                </c:pt>
                <c:pt idx="241">
                  <c:v>0.55740777512573914</c:v>
                </c:pt>
                <c:pt idx="242">
                  <c:v>0.5563516730607746</c:v>
                </c:pt>
                <c:pt idx="243">
                  <c:v>0.55493909391841911</c:v>
                </c:pt>
                <c:pt idx="244">
                  <c:v>0.5542731793893293</c:v>
                </c:pt>
                <c:pt idx="245">
                  <c:v>0.55286061330826552</c:v>
                </c:pt>
                <c:pt idx="246">
                  <c:v>0.55180423469297302</c:v>
                </c:pt>
                <c:pt idx="247">
                  <c:v>0.55039168067427768</c:v>
                </c:pt>
                <c:pt idx="248">
                  <c:v>0.54730469582279306</c:v>
                </c:pt>
                <c:pt idx="249">
                  <c:v>0.54635598394821971</c:v>
                </c:pt>
                <c:pt idx="250">
                  <c:v>0.54625510563533741</c:v>
                </c:pt>
                <c:pt idx="251">
                  <c:v>0.54589212525367237</c:v>
                </c:pt>
                <c:pt idx="252">
                  <c:v>0.54494341854874362</c:v>
                </c:pt>
                <c:pt idx="253">
                  <c:v>0.54484261247282439</c:v>
                </c:pt>
                <c:pt idx="254">
                  <c:v>0.54483581735810938</c:v>
                </c:pt>
                <c:pt idx="255">
                  <c:v>0.5439888514220127</c:v>
                </c:pt>
                <c:pt idx="256">
                  <c:v>0.54388706817701626</c:v>
                </c:pt>
                <c:pt idx="257">
                  <c:v>0.54378590354340983</c:v>
                </c:pt>
                <c:pt idx="258">
                  <c:v>0.54342325735502106</c:v>
                </c:pt>
                <c:pt idx="259">
                  <c:v>0.54304015079424006</c:v>
                </c:pt>
                <c:pt idx="260">
                  <c:v>0.54257627962864907</c:v>
                </c:pt>
                <c:pt idx="261">
                  <c:v>0.54247451471826735</c:v>
                </c:pt>
                <c:pt idx="262">
                  <c:v>0.54237343396537829</c:v>
                </c:pt>
                <c:pt idx="263">
                  <c:v>0.54162758390750398</c:v>
                </c:pt>
                <c:pt idx="264">
                  <c:v>0.54151999640045545</c:v>
                </c:pt>
                <c:pt idx="265">
                  <c:v>0.54057126176213388</c:v>
                </c:pt>
                <c:pt idx="266">
                  <c:v>0.54010743465087141</c:v>
                </c:pt>
                <c:pt idx="267">
                  <c:v>0.53915870629100426</c:v>
                </c:pt>
                <c:pt idx="268">
                  <c:v>0.53833817156387254</c:v>
                </c:pt>
                <c:pt idx="269">
                  <c:v>0.53692567836823424</c:v>
                </c:pt>
                <c:pt idx="270">
                  <c:v>0.53586908008685619</c:v>
                </c:pt>
                <c:pt idx="271">
                  <c:v>0.53502250171160837</c:v>
                </c:pt>
                <c:pt idx="272">
                  <c:v>0.53445661029862734</c:v>
                </c:pt>
                <c:pt idx="273">
                  <c:v>0.5336100047532979</c:v>
                </c:pt>
                <c:pt idx="274">
                  <c:v>0.53255346447975282</c:v>
                </c:pt>
                <c:pt idx="275">
                  <c:v>0.5311409903940385</c:v>
                </c:pt>
                <c:pt idx="276">
                  <c:v>0.49879885258585061</c:v>
                </c:pt>
                <c:pt idx="277">
                  <c:v>0.49785024932425725</c:v>
                </c:pt>
                <c:pt idx="278">
                  <c:v>0.49738626933564234</c:v>
                </c:pt>
                <c:pt idx="279">
                  <c:v>0.49643766689201257</c:v>
                </c:pt>
                <c:pt idx="280">
                  <c:v>0.4963302020251989</c:v>
                </c:pt>
                <c:pt idx="281">
                  <c:v>0.49538160728789976</c:v>
                </c:pt>
                <c:pt idx="282">
                  <c:v>0.4949176208834849</c:v>
                </c:pt>
                <c:pt idx="283">
                  <c:v>0.49396902832485434</c:v>
                </c:pt>
                <c:pt idx="284">
                  <c:v>0.48983431049311299</c:v>
                </c:pt>
                <c:pt idx="285">
                  <c:v>0.48842176332217246</c:v>
                </c:pt>
                <c:pt idx="286">
                  <c:v>0.4873658783085511</c:v>
                </c:pt>
                <c:pt idx="287">
                  <c:v>0.48595334615791008</c:v>
                </c:pt>
                <c:pt idx="288">
                  <c:v>0.47027588813441557</c:v>
                </c:pt>
                <c:pt idx="289">
                  <c:v>0.46886330414531879</c:v>
                </c:pt>
                <c:pt idx="290">
                  <c:v>0.46780735977462634</c:v>
                </c:pt>
                <c:pt idx="291">
                  <c:v>0.46696001764454736</c:v>
                </c:pt>
                <c:pt idx="292">
                  <c:v>0.46639477825859588</c:v>
                </c:pt>
                <c:pt idx="293">
                  <c:v>0.46569433726765175</c:v>
                </c:pt>
                <c:pt idx="294">
                  <c:v>0.46554743322832109</c:v>
                </c:pt>
                <c:pt idx="295">
                  <c:v>0.46449149585669292</c:v>
                </c:pt>
                <c:pt idx="296">
                  <c:v>0.4642817650086844</c:v>
                </c:pt>
                <c:pt idx="297">
                  <c:v>0.46322605569024783</c:v>
                </c:pt>
                <c:pt idx="298">
                  <c:v>0.46307891342971669</c:v>
                </c:pt>
                <c:pt idx="299">
                  <c:v>0.46237849690609339</c:v>
                </c:pt>
                <c:pt idx="300">
                  <c:v>0.46181349264761873</c:v>
                </c:pt>
                <c:pt idx="301">
                  <c:v>0.46096592306241718</c:v>
                </c:pt>
                <c:pt idx="302">
                  <c:v>0.45991023808853571</c:v>
                </c:pt>
                <c:pt idx="303">
                  <c:v>0.4584976730020196</c:v>
                </c:pt>
                <c:pt idx="304">
                  <c:v>0.45738382285382156</c:v>
                </c:pt>
                <c:pt idx="305">
                  <c:v>0.45597131548931147</c:v>
                </c:pt>
                <c:pt idx="306">
                  <c:v>0.45491619958850599</c:v>
                </c:pt>
                <c:pt idx="307">
                  <c:v>0.4540681416768329</c:v>
                </c:pt>
                <c:pt idx="308">
                  <c:v>0.45350371399728212</c:v>
                </c:pt>
                <c:pt idx="309">
                  <c:v>0.45265563080862337</c:v>
                </c:pt>
                <c:pt idx="310">
                  <c:v>0.45160057132006692</c:v>
                </c:pt>
                <c:pt idx="311">
                  <c:v>0.45018808183358383</c:v>
                </c:pt>
                <c:pt idx="312">
                  <c:v>0.42176980587629403</c:v>
                </c:pt>
                <c:pt idx="313">
                  <c:v>0.42035722396826164</c:v>
                </c:pt>
                <c:pt idx="314">
                  <c:v>0.4193011971032467</c:v>
                </c:pt>
                <c:pt idx="315">
                  <c:v>0.41867803145538285</c:v>
                </c:pt>
                <c:pt idx="316">
                  <c:v>0.41788860920879645</c:v>
                </c:pt>
                <c:pt idx="317">
                  <c:v>0.41718825053930153</c:v>
                </c:pt>
                <c:pt idx="318">
                  <c:v>0.41577565972535357</c:v>
                </c:pt>
                <c:pt idx="319">
                  <c:v>0.4153623747791626</c:v>
                </c:pt>
                <c:pt idx="320">
                  <c:v>0.41472012242636691</c:v>
                </c:pt>
                <c:pt idx="321">
                  <c:v>0.41444841359138446</c:v>
                </c:pt>
                <c:pt idx="322">
                  <c:v>0.41366558364873385</c:v>
                </c:pt>
                <c:pt idx="323">
                  <c:v>0.41330753286086525</c:v>
                </c:pt>
                <c:pt idx="324">
                  <c:v>0.4126088384423392</c:v>
                </c:pt>
                <c:pt idx="325">
                  <c:v>0.41119629126033747</c:v>
                </c:pt>
                <c:pt idx="326">
                  <c:v>0.41052999389230183</c:v>
                </c:pt>
                <c:pt idx="327">
                  <c:v>0.4103498331225599</c:v>
                </c:pt>
                <c:pt idx="328">
                  <c:v>0.40929304479775319</c:v>
                </c:pt>
                <c:pt idx="329">
                  <c:v>0.40911742560627085</c:v>
                </c:pt>
                <c:pt idx="330">
                  <c:v>0.40887925193167379</c:v>
                </c:pt>
                <c:pt idx="331">
                  <c:v>0.40806114209302008</c:v>
                </c:pt>
                <c:pt idx="332">
                  <c:v>0.40788049990696396</c:v>
                </c:pt>
                <c:pt idx="333">
                  <c:v>0.40746669216082559</c:v>
                </c:pt>
                <c:pt idx="334">
                  <c:v>0.40672645740700836</c:v>
                </c:pt>
                <c:pt idx="335">
                  <c:v>0.40664856291771223</c:v>
                </c:pt>
                <c:pt idx="336">
                  <c:v>0.40641222324263043</c:v>
                </c:pt>
                <c:pt idx="337">
                  <c:v>0.40580158844855074</c:v>
                </c:pt>
                <c:pt idx="338">
                  <c:v>0.40499967853501206</c:v>
                </c:pt>
                <c:pt idx="339">
                  <c:v>0.40474528011460326</c:v>
                </c:pt>
                <c:pt idx="340">
                  <c:v>0.40333270182615655</c:v>
                </c:pt>
                <c:pt idx="341">
                  <c:v>0.40251441987444536</c:v>
                </c:pt>
                <c:pt idx="342">
                  <c:v>0.40110182636038044</c:v>
                </c:pt>
                <c:pt idx="343">
                  <c:v>0.40004652657724954</c:v>
                </c:pt>
                <c:pt idx="344">
                  <c:v>0.39863393517449197</c:v>
                </c:pt>
                <c:pt idx="345">
                  <c:v>0.39778594121743155</c:v>
                </c:pt>
                <c:pt idx="346">
                  <c:v>0.39673065011770997</c:v>
                </c:pt>
                <c:pt idx="347">
                  <c:v>0.395318057438315</c:v>
                </c:pt>
                <c:pt idx="348">
                  <c:v>0.37017704956469377</c:v>
                </c:pt>
                <c:pt idx="349">
                  <c:v>0.36926259006704287</c:v>
                </c:pt>
                <c:pt idx="350">
                  <c:v>0.36876465295545208</c:v>
                </c:pt>
                <c:pt idx="351">
                  <c:v>0.36785017563665057</c:v>
                </c:pt>
                <c:pt idx="352">
                  <c:v>0.36770647323867373</c:v>
                </c:pt>
                <c:pt idx="353">
                  <c:v>0.36679212526638749</c:v>
                </c:pt>
                <c:pt idx="354">
                  <c:v>0.36629404166683011</c:v>
                </c:pt>
                <c:pt idx="355">
                  <c:v>0.36537967733090781</c:v>
                </c:pt>
                <c:pt idx="356">
                  <c:v>0.36153732680015022</c:v>
                </c:pt>
                <c:pt idx="357">
                  <c:v>0.36012479198649899</c:v>
                </c:pt>
                <c:pt idx="358">
                  <c:v>0.35906795813043474</c:v>
                </c:pt>
                <c:pt idx="359">
                  <c:v>0.35897683796278484</c:v>
                </c:pt>
                <c:pt idx="360">
                  <c:v>0.35765540275561791</c:v>
                </c:pt>
                <c:pt idx="361">
                  <c:v>0.35756440055490019</c:v>
                </c:pt>
                <c:pt idx="362">
                  <c:v>0.35650645884673821</c:v>
                </c:pt>
                <c:pt idx="363">
                  <c:v>0.35566128222631271</c:v>
                </c:pt>
                <c:pt idx="364">
                  <c:v>0.35509398917095214</c:v>
                </c:pt>
                <c:pt idx="365">
                  <c:v>0.35442618950542037</c:v>
                </c:pt>
                <c:pt idx="366">
                  <c:v>0.3542488504707495</c:v>
                </c:pt>
                <c:pt idx="367">
                  <c:v>0.35319083056825085</c:v>
                </c:pt>
                <c:pt idx="368">
                  <c:v>0.35301367799956579</c:v>
                </c:pt>
                <c:pt idx="369">
                  <c:v>0.3519565109630472</c:v>
                </c:pt>
                <c:pt idx="370">
                  <c:v>0.35177836570434728</c:v>
                </c:pt>
                <c:pt idx="371">
                  <c:v>0.3511104709457285</c:v>
                </c:pt>
                <c:pt idx="372">
                  <c:v>0.3505439750103036</c:v>
                </c:pt>
                <c:pt idx="373">
                  <c:v>0.34969796308402074</c:v>
                </c:pt>
                <c:pt idx="374">
                  <c:v>0.34864073869380657</c:v>
                </c:pt>
                <c:pt idx="375">
                  <c:v>0.34722820561391049</c:v>
                </c:pt>
                <c:pt idx="376">
                  <c:v>0.34640791323964654</c:v>
                </c:pt>
                <c:pt idx="377">
                  <c:v>0.3449953206097508</c:v>
                </c:pt>
                <c:pt idx="378">
                  <c:v>0.34393971749931801</c:v>
                </c:pt>
                <c:pt idx="379">
                  <c:v>0.34309202660622112</c:v>
                </c:pt>
                <c:pt idx="380">
                  <c:v>0.34252711539480096</c:v>
                </c:pt>
                <c:pt idx="381">
                  <c:v>0.3416794345818</c:v>
                </c:pt>
                <c:pt idx="382">
                  <c:v>0.34062381319309615</c:v>
                </c:pt>
                <c:pt idx="383">
                  <c:v>0.33921121108673996</c:v>
                </c:pt>
                <c:pt idx="384">
                  <c:v>0.31047831032133155</c:v>
                </c:pt>
                <c:pt idx="385">
                  <c:v>0.31037335531293736</c:v>
                </c:pt>
                <c:pt idx="386">
                  <c:v>0.30935526734742957</c:v>
                </c:pt>
                <c:pt idx="387">
                  <c:v>0.30906599901890969</c:v>
                </c:pt>
                <c:pt idx="388">
                  <c:v>0.30896074033908388</c:v>
                </c:pt>
                <c:pt idx="389">
                  <c:v>0.30800649833553773</c:v>
                </c:pt>
                <c:pt idx="390">
                  <c:v>0.30794264967709661</c:v>
                </c:pt>
                <c:pt idx="391">
                  <c:v>0.30790623826388552</c:v>
                </c:pt>
                <c:pt idx="392">
                  <c:v>0.30705743247973</c:v>
                </c:pt>
                <c:pt idx="393">
                  <c:v>0.30688844064844478</c:v>
                </c:pt>
                <c:pt idx="394">
                  <c:v>0.30659413873406888</c:v>
                </c:pt>
                <c:pt idx="395">
                  <c:v>0.30649361896590754</c:v>
                </c:pt>
                <c:pt idx="396">
                  <c:v>0.30603934242026065</c:v>
                </c:pt>
                <c:pt idx="397">
                  <c:v>0.3059243120023275</c:v>
                </c:pt>
                <c:pt idx="398">
                  <c:v>0.30564481712011193</c:v>
                </c:pt>
                <c:pt idx="399">
                  <c:v>0.30547582115033173</c:v>
                </c:pt>
                <c:pt idx="400">
                  <c:v>0.30462672406165175</c:v>
                </c:pt>
                <c:pt idx="401">
                  <c:v>0.30459031163536976</c:v>
                </c:pt>
                <c:pt idx="402">
                  <c:v>0.3045118873671484</c:v>
                </c:pt>
                <c:pt idx="403">
                  <c:v>0.30357251793469137</c:v>
                </c:pt>
                <c:pt idx="404">
                  <c:v>0.3034534806167245</c:v>
                </c:pt>
                <c:pt idx="405">
                  <c:v>0.30317769139687539</c:v>
                </c:pt>
                <c:pt idx="406">
                  <c:v>0.30215989723480746</c:v>
                </c:pt>
                <c:pt idx="407">
                  <c:v>0.30204101666714034</c:v>
                </c:pt>
                <c:pt idx="408">
                  <c:v>0.30075840396312309</c:v>
                </c:pt>
                <c:pt idx="409">
                  <c:v>0.29934582047031727</c:v>
                </c:pt>
                <c:pt idx="410">
                  <c:v>0.29895685238394293</c:v>
                </c:pt>
                <c:pt idx="411">
                  <c:v>0.29829429751104791</c:v>
                </c:pt>
                <c:pt idx="412">
                  <c:v>0.29800694437362868</c:v>
                </c:pt>
                <c:pt idx="413">
                  <c:v>0.29790192949224376</c:v>
                </c:pt>
                <c:pt idx="414">
                  <c:v>0.29754444878669778</c:v>
                </c:pt>
                <c:pt idx="415">
                  <c:v>0.29744259822846669</c:v>
                </c:pt>
                <c:pt idx="416">
                  <c:v>0.29688173520435257</c:v>
                </c:pt>
                <c:pt idx="417">
                  <c:v>0.29659451845610635</c:v>
                </c:pt>
                <c:pt idx="418">
                  <c:v>0.29648936324582892</c:v>
                </c:pt>
                <c:pt idx="419">
                  <c:v>0.2964857716715476</c:v>
                </c:pt>
                <c:pt idx="420">
                  <c:v>0.2960300124726295</c:v>
                </c:pt>
                <c:pt idx="421">
                  <c:v>0.29564136443281042</c:v>
                </c:pt>
                <c:pt idx="422">
                  <c:v>0.29553609231823824</c:v>
                </c:pt>
                <c:pt idx="423">
                  <c:v>0.295433126358638</c:v>
                </c:pt>
                <c:pt idx="424">
                  <c:v>0.29507332580758316</c:v>
                </c:pt>
                <c:pt idx="425">
                  <c:v>0.29497854935707724</c:v>
                </c:pt>
                <c:pt idx="426">
                  <c:v>0.29469140763701712</c:v>
                </c:pt>
                <c:pt idx="427">
                  <c:v>0.29422896814631105</c:v>
                </c:pt>
                <c:pt idx="428">
                  <c:v>0.29412362614932908</c:v>
                </c:pt>
                <c:pt idx="429">
                  <c:v>0.29402053858161575</c:v>
                </c:pt>
                <c:pt idx="430">
                  <c:v>0.29356598469276479</c:v>
                </c:pt>
                <c:pt idx="431">
                  <c:v>0.29327898841455891</c:v>
                </c:pt>
                <c:pt idx="432">
                  <c:v>0.29317018981539955</c:v>
                </c:pt>
                <c:pt idx="433">
                  <c:v>0.29222046653968869</c:v>
                </c:pt>
                <c:pt idx="434">
                  <c:v>0.29175775007570631</c:v>
                </c:pt>
                <c:pt idx="435">
                  <c:v>0.29080800590591105</c:v>
                </c:pt>
                <c:pt idx="436">
                  <c:v>0.28998466911570286</c:v>
                </c:pt>
                <c:pt idx="437">
                  <c:v>0.28857209871150558</c:v>
                </c:pt>
                <c:pt idx="438">
                  <c:v>0.28751597492155312</c:v>
                </c:pt>
                <c:pt idx="439">
                  <c:v>0.28666882637667945</c:v>
                </c:pt>
                <c:pt idx="440">
                  <c:v>0.28610338286307069</c:v>
                </c:pt>
                <c:pt idx="441">
                  <c:v>0.28525625811273098</c:v>
                </c:pt>
                <c:pt idx="442">
                  <c:v>0.28420008798869778</c:v>
                </c:pt>
                <c:pt idx="443">
                  <c:v>0.28278749719129115</c:v>
                </c:pt>
                <c:pt idx="444">
                  <c:v>0.26186607451302429</c:v>
                </c:pt>
                <c:pt idx="445">
                  <c:v>0.26084772424760511</c:v>
                </c:pt>
                <c:pt idx="446">
                  <c:v>0.26045346669816805</c:v>
                </c:pt>
                <c:pt idx="447">
                  <c:v>0.25943510710303819</c:v>
                </c:pt>
                <c:pt idx="448">
                  <c:v>0.25939850198119901</c:v>
                </c:pt>
                <c:pt idx="449">
                  <c:v>0.25838053703940322</c:v>
                </c:pt>
                <c:pt idx="450">
                  <c:v>0.25798587798451189</c:v>
                </c:pt>
                <c:pt idx="451">
                  <c:v>0.25696790694180843</c:v>
                </c:pt>
                <c:pt idx="452">
                  <c:v>0.25225083295481532</c:v>
                </c:pt>
                <c:pt idx="453">
                  <c:v>0.25083821165944725</c:v>
                </c:pt>
                <c:pt idx="454">
                  <c:v>0.25046034283678081</c:v>
                </c:pt>
                <c:pt idx="455">
                  <c:v>0.24978725420088832</c:v>
                </c:pt>
                <c:pt idx="456">
                  <c:v>0.24950941631463261</c:v>
                </c:pt>
                <c:pt idx="457">
                  <c:v>0.24904811020959039</c:v>
                </c:pt>
                <c:pt idx="458">
                  <c:v>0.24837465053843713</c:v>
                </c:pt>
                <c:pt idx="459">
                  <c:v>0.24809714885160788</c:v>
                </c:pt>
                <c:pt idx="460">
                  <c:v>0.24798733240345991</c:v>
                </c:pt>
                <c:pt idx="461">
                  <c:v>0.24703670874793621</c:v>
                </c:pt>
                <c:pt idx="462">
                  <c:v>0.24657503384660764</c:v>
                </c:pt>
                <c:pt idx="463">
                  <c:v>0.24562437780973118</c:v>
                </c:pt>
                <c:pt idx="464">
                  <c:v>0.2414801888089631</c:v>
                </c:pt>
                <c:pt idx="465">
                  <c:v>0.24006768227788564</c:v>
                </c:pt>
                <c:pt idx="466">
                  <c:v>0.23901033557412613</c:v>
                </c:pt>
                <c:pt idx="467">
                  <c:v>0.23759778896704895</c:v>
                </c:pt>
                <c:pt idx="468">
                  <c:v>0.2219356423999238</c:v>
                </c:pt>
                <c:pt idx="469">
                  <c:v>0.22052340595249828</c:v>
                </c:pt>
                <c:pt idx="470">
                  <c:v>0.21946245135903558</c:v>
                </c:pt>
                <c:pt idx="471">
                  <c:v>0.21862051449782846</c:v>
                </c:pt>
                <c:pt idx="472">
                  <c:v>0.21805014081286478</c:v>
                </c:pt>
                <c:pt idx="473">
                  <c:v>0.21734375530870745</c:v>
                </c:pt>
                <c:pt idx="474">
                  <c:v>0.21720829306784037</c:v>
                </c:pt>
                <c:pt idx="475">
                  <c:v>0.21614715803608997</c:v>
                </c:pt>
                <c:pt idx="476">
                  <c:v>0.21593134533731889</c:v>
                </c:pt>
                <c:pt idx="477">
                  <c:v>0.21487247004191443</c:v>
                </c:pt>
                <c:pt idx="478">
                  <c:v>0.21473486010360648</c:v>
                </c:pt>
                <c:pt idx="479">
                  <c:v>0.21402824944859317</c:v>
                </c:pt>
                <c:pt idx="480">
                  <c:v>0.21346000158356412</c:v>
                </c:pt>
                <c:pt idx="481">
                  <c:v>0.21261584872732664</c:v>
                </c:pt>
                <c:pt idx="482">
                  <c:v>0.21155683656013116</c:v>
                </c:pt>
                <c:pt idx="483">
                  <c:v>0.21014437527537194</c:v>
                </c:pt>
                <c:pt idx="484">
                  <c:v>0.20902568395016238</c:v>
                </c:pt>
                <c:pt idx="485">
                  <c:v>0.20761307011691163</c:v>
                </c:pt>
                <c:pt idx="486">
                  <c:v>0.20655843176519953</c:v>
                </c:pt>
                <c:pt idx="487">
                  <c:v>0.20570976033568084</c:v>
                </c:pt>
                <c:pt idx="488">
                  <c:v>0.20514579417101148</c:v>
                </c:pt>
                <c:pt idx="489">
                  <c:v>0.2042971479416815</c:v>
                </c:pt>
                <c:pt idx="490">
                  <c:v>0.20324246448424385</c:v>
                </c:pt>
                <c:pt idx="491">
                  <c:v>0.20182982713934192</c:v>
                </c:pt>
                <c:pt idx="492">
                  <c:v>0.17344841161997379</c:v>
                </c:pt>
                <c:pt idx="493">
                  <c:v>0.17203655141651636</c:v>
                </c:pt>
                <c:pt idx="494">
                  <c:v>0.17097171703371353</c:v>
                </c:pt>
                <c:pt idx="495">
                  <c:v>0.16955973071736424</c:v>
                </c:pt>
                <c:pt idx="496">
                  <c:v>0.16884817329537991</c:v>
                </c:pt>
                <c:pt idx="497">
                  <c:v>0.16743601069820571</c:v>
                </c:pt>
                <c:pt idx="498">
                  <c:v>0.16637398964050398</c:v>
                </c:pt>
                <c:pt idx="499">
                  <c:v>0.16496172204431736</c:v>
                </c:pt>
                <c:pt idx="500">
                  <c:v>0.16051940037552551</c:v>
                </c:pt>
                <c:pt idx="501">
                  <c:v>0.15910684868394842</c:v>
                </c:pt>
                <c:pt idx="502">
                  <c:v>0.15805065661918824</c:v>
                </c:pt>
                <c:pt idx="503">
                  <c:v>0.15663805117176324</c:v>
                </c:pt>
                <c:pt idx="504">
                  <c:v>6.2059233907637151E-2</c:v>
                </c:pt>
                <c:pt idx="505">
                  <c:v>6.1031371022090136E-2</c:v>
                </c:pt>
                <c:pt idx="506">
                  <c:v>6.0648462319346508E-2</c:v>
                </c:pt>
                <c:pt idx="507">
                  <c:v>5.962031311886188E-2</c:v>
                </c:pt>
                <c:pt idx="508">
                  <c:v>5.9575098234841556E-2</c:v>
                </c:pt>
                <c:pt idx="509">
                  <c:v>5.8747457702984951E-2</c:v>
                </c:pt>
                <c:pt idx="510">
                  <c:v>5.8548877360604663E-2</c:v>
                </c:pt>
                <c:pt idx="511">
                  <c:v>5.8163834110980139E-2</c:v>
                </c:pt>
                <c:pt idx="512">
                  <c:v>5.7718935338755523E-2</c:v>
                </c:pt>
                <c:pt idx="513">
                  <c:v>5.7336909163817201E-2</c:v>
                </c:pt>
                <c:pt idx="514">
                  <c:v>5.7137349902754923E-2</c:v>
                </c:pt>
                <c:pt idx="515">
                  <c:v>5.6308070656366442E-2</c:v>
                </c:pt>
                <c:pt idx="516">
                  <c:v>5.6262175899828494E-2</c:v>
                </c:pt>
                <c:pt idx="517">
                  <c:v>5.5235352279066931E-2</c:v>
                </c:pt>
                <c:pt idx="518">
                  <c:v>5.4851084664945073E-2</c:v>
                </c:pt>
                <c:pt idx="519">
                  <c:v>5.3823968402543609E-2</c:v>
                </c:pt>
                <c:pt idx="520">
                  <c:v>5.2388151527304895E-2</c:v>
                </c:pt>
                <c:pt idx="521">
                  <c:v>5.0975491195153246E-2</c:v>
                </c:pt>
                <c:pt idx="522">
                  <c:v>4.9924804120604051E-2</c:v>
                </c:pt>
                <c:pt idx="523">
                  <c:v>4.9072160325180449E-2</c:v>
                </c:pt>
                <c:pt idx="524">
                  <c:v>4.8512102249751554E-2</c:v>
                </c:pt>
                <c:pt idx="525">
                  <c:v>4.7659505448546968E-2</c:v>
                </c:pt>
                <c:pt idx="526">
                  <c:v>4.6608784296224379E-2</c:v>
                </c:pt>
                <c:pt idx="527">
                  <c:v>4.519608268067233E-2</c:v>
                </c:pt>
                <c:pt idx="528">
                  <c:v>1.3873987931335284E-2</c:v>
                </c:pt>
                <c:pt idx="529">
                  <c:v>1.2818251229018774E-2</c:v>
                </c:pt>
                <c:pt idx="530">
                  <c:v>1.2508123316182998E-2</c:v>
                </c:pt>
                <c:pt idx="531">
                  <c:v>1.1451563459009075E-2</c:v>
                </c:pt>
                <c:pt idx="532">
                  <c:v>1.1353878870158943E-2</c:v>
                </c:pt>
                <c:pt idx="533">
                  <c:v>1.0297720369436974E-2</c:v>
                </c:pt>
                <c:pt idx="534">
                  <c:v>9.9913103892778059E-3</c:v>
                </c:pt>
                <c:pt idx="535">
                  <c:v>8.9344428386185261E-3</c:v>
                </c:pt>
                <c:pt idx="536">
                  <c:v>3.9146214805412943E-3</c:v>
                </c:pt>
                <c:pt idx="537">
                  <c:v>2.5248673006677837E-3</c:v>
                </c:pt>
                <c:pt idx="538">
                  <c:v>1.4127221659714622E-3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68-4CD9-81BB-BF8CD6C97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7940824"/>
        <c:axId val="4569029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B68-4CD9-81BB-BF8CD6C979D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209881081.79130456</c:v>
                      </c:pt>
                      <c:pt idx="1">
                        <c:v>209881081.79130456</c:v>
                      </c:pt>
                      <c:pt idx="2">
                        <c:v>209961706.40638381</c:v>
                      </c:pt>
                      <c:pt idx="3">
                        <c:v>209961706.40638381</c:v>
                      </c:pt>
                      <c:pt idx="4">
                        <c:v>209903849.49345756</c:v>
                      </c:pt>
                      <c:pt idx="5">
                        <c:v>210069312.86734039</c:v>
                      </c:pt>
                      <c:pt idx="6">
                        <c:v>209903849.49345756</c:v>
                      </c:pt>
                      <c:pt idx="7">
                        <c:v>209984474.10853684</c:v>
                      </c:pt>
                      <c:pt idx="8">
                        <c:v>210069312.86734039</c:v>
                      </c:pt>
                      <c:pt idx="9">
                        <c:v>210149937.48241967</c:v>
                      </c:pt>
                      <c:pt idx="10">
                        <c:v>209984474.10853684</c:v>
                      </c:pt>
                      <c:pt idx="11">
                        <c:v>210149937.48241967</c:v>
                      </c:pt>
                      <c:pt idx="12">
                        <c:v>210092080.56949338</c:v>
                      </c:pt>
                      <c:pt idx="13">
                        <c:v>210092080.56949338</c:v>
                      </c:pt>
                      <c:pt idx="14">
                        <c:v>210172705.18457264</c:v>
                      </c:pt>
                      <c:pt idx="15">
                        <c:v>209881081.79130456</c:v>
                      </c:pt>
                      <c:pt idx="16">
                        <c:v>210172705.18457264</c:v>
                      </c:pt>
                      <c:pt idx="17">
                        <c:v>209961706.40638381</c:v>
                      </c:pt>
                      <c:pt idx="18">
                        <c:v>209903849.49345756</c:v>
                      </c:pt>
                      <c:pt idx="19">
                        <c:v>210069312.86734039</c:v>
                      </c:pt>
                      <c:pt idx="20">
                        <c:v>209984474.10853684</c:v>
                      </c:pt>
                      <c:pt idx="21">
                        <c:v>210149937.48241967</c:v>
                      </c:pt>
                      <c:pt idx="22">
                        <c:v>210092080.56949338</c:v>
                      </c:pt>
                      <c:pt idx="23">
                        <c:v>210172705.18457264</c:v>
                      </c:pt>
                      <c:pt idx="24">
                        <c:v>212670353.78131595</c:v>
                      </c:pt>
                      <c:pt idx="25">
                        <c:v>212670353.78131595</c:v>
                      </c:pt>
                      <c:pt idx="26">
                        <c:v>212750978.39639521</c:v>
                      </c:pt>
                      <c:pt idx="27">
                        <c:v>212750978.39639521</c:v>
                      </c:pt>
                      <c:pt idx="28">
                        <c:v>212693121.48346895</c:v>
                      </c:pt>
                      <c:pt idx="29">
                        <c:v>212693121.48346895</c:v>
                      </c:pt>
                      <c:pt idx="30">
                        <c:v>212773746.0985482</c:v>
                      </c:pt>
                      <c:pt idx="31">
                        <c:v>212773746.0985482</c:v>
                      </c:pt>
                      <c:pt idx="32">
                        <c:v>213139539.8999415</c:v>
                      </c:pt>
                      <c:pt idx="33">
                        <c:v>212670353.78131595</c:v>
                      </c:pt>
                      <c:pt idx="34">
                        <c:v>213139539.8999415</c:v>
                      </c:pt>
                      <c:pt idx="35">
                        <c:v>212750978.39639521</c:v>
                      </c:pt>
                      <c:pt idx="36">
                        <c:v>213162307.6020945</c:v>
                      </c:pt>
                      <c:pt idx="37">
                        <c:v>212693121.48346895</c:v>
                      </c:pt>
                      <c:pt idx="38">
                        <c:v>213162307.6020945</c:v>
                      </c:pt>
                      <c:pt idx="39">
                        <c:v>213327770.9759773</c:v>
                      </c:pt>
                      <c:pt idx="40">
                        <c:v>212773746.0985482</c:v>
                      </c:pt>
                      <c:pt idx="41">
                        <c:v>213327770.9759773</c:v>
                      </c:pt>
                      <c:pt idx="42">
                        <c:v>213220164.51502082</c:v>
                      </c:pt>
                      <c:pt idx="43">
                        <c:v>213350538.67813036</c:v>
                      </c:pt>
                      <c:pt idx="44">
                        <c:v>213350538.67813036</c:v>
                      </c:pt>
                      <c:pt idx="45">
                        <c:v>213242932.21717381</c:v>
                      </c:pt>
                      <c:pt idx="46">
                        <c:v>213139539.8999415</c:v>
                      </c:pt>
                      <c:pt idx="47">
                        <c:v>213408395.59105662</c:v>
                      </c:pt>
                      <c:pt idx="48">
                        <c:v>213220164.51502082</c:v>
                      </c:pt>
                      <c:pt idx="49">
                        <c:v>213162307.6020945</c:v>
                      </c:pt>
                      <c:pt idx="50">
                        <c:v>213431163.29320958</c:v>
                      </c:pt>
                      <c:pt idx="51">
                        <c:v>213327770.9759773</c:v>
                      </c:pt>
                      <c:pt idx="52">
                        <c:v>213242932.21717381</c:v>
                      </c:pt>
                      <c:pt idx="53">
                        <c:v>213408395.59105662</c:v>
                      </c:pt>
                      <c:pt idx="54">
                        <c:v>213350538.67813036</c:v>
                      </c:pt>
                      <c:pt idx="55">
                        <c:v>213431163.29320958</c:v>
                      </c:pt>
                      <c:pt idx="56">
                        <c:v>213220164.51502082</c:v>
                      </c:pt>
                      <c:pt idx="57">
                        <c:v>213242932.21717381</c:v>
                      </c:pt>
                      <c:pt idx="58">
                        <c:v>213408395.59105662</c:v>
                      </c:pt>
                      <c:pt idx="59">
                        <c:v>213431163.29320958</c:v>
                      </c:pt>
                      <c:pt idx="60">
                        <c:v>215928811.88995287</c:v>
                      </c:pt>
                      <c:pt idx="61">
                        <c:v>215928811.88995287</c:v>
                      </c:pt>
                      <c:pt idx="62">
                        <c:v>216009436.50503215</c:v>
                      </c:pt>
                      <c:pt idx="63">
                        <c:v>216009436.50503215</c:v>
                      </c:pt>
                      <c:pt idx="64">
                        <c:v>215951579.5921059</c:v>
                      </c:pt>
                      <c:pt idx="65">
                        <c:v>215951579.5921059</c:v>
                      </c:pt>
                      <c:pt idx="66">
                        <c:v>216032204.20718515</c:v>
                      </c:pt>
                      <c:pt idx="67">
                        <c:v>216032204.20718515</c:v>
                      </c:pt>
                      <c:pt idx="68">
                        <c:v>215928811.88995287</c:v>
                      </c:pt>
                      <c:pt idx="69">
                        <c:v>216009436.50503215</c:v>
                      </c:pt>
                      <c:pt idx="70">
                        <c:v>215951579.5921059</c:v>
                      </c:pt>
                      <c:pt idx="71">
                        <c:v>216336592.53211403</c:v>
                      </c:pt>
                      <c:pt idx="72">
                        <c:v>216032204.20718515</c:v>
                      </c:pt>
                      <c:pt idx="73">
                        <c:v>216417217.14719328</c:v>
                      </c:pt>
                      <c:pt idx="74">
                        <c:v>216359360.23426706</c:v>
                      </c:pt>
                      <c:pt idx="75">
                        <c:v>216524823.60814989</c:v>
                      </c:pt>
                      <c:pt idx="76">
                        <c:v>216439984.84934634</c:v>
                      </c:pt>
                      <c:pt idx="77">
                        <c:v>216336592.53211403</c:v>
                      </c:pt>
                      <c:pt idx="78">
                        <c:v>216605448.22322914</c:v>
                      </c:pt>
                      <c:pt idx="79">
                        <c:v>216547591.31030285</c:v>
                      </c:pt>
                      <c:pt idx="80">
                        <c:v>216417217.14719328</c:v>
                      </c:pt>
                      <c:pt idx="81">
                        <c:v>216359360.23426706</c:v>
                      </c:pt>
                      <c:pt idx="82">
                        <c:v>216628215.92538217</c:v>
                      </c:pt>
                      <c:pt idx="83">
                        <c:v>216524823.60814989</c:v>
                      </c:pt>
                      <c:pt idx="84">
                        <c:v>216439984.84934634</c:v>
                      </c:pt>
                      <c:pt idx="85">
                        <c:v>216605448.22322914</c:v>
                      </c:pt>
                      <c:pt idx="86">
                        <c:v>216547591.31030285</c:v>
                      </c:pt>
                      <c:pt idx="87">
                        <c:v>216336592.53211403</c:v>
                      </c:pt>
                      <c:pt idx="88">
                        <c:v>216628215.92538217</c:v>
                      </c:pt>
                      <c:pt idx="89">
                        <c:v>216417217.14719328</c:v>
                      </c:pt>
                      <c:pt idx="90">
                        <c:v>216359360.23426706</c:v>
                      </c:pt>
                      <c:pt idx="91">
                        <c:v>216524823.60814989</c:v>
                      </c:pt>
                      <c:pt idx="92">
                        <c:v>216439984.84934634</c:v>
                      </c:pt>
                      <c:pt idx="93">
                        <c:v>216605448.22322914</c:v>
                      </c:pt>
                      <c:pt idx="94">
                        <c:v>216547591.31030285</c:v>
                      </c:pt>
                      <c:pt idx="95">
                        <c:v>216628215.92538217</c:v>
                      </c:pt>
                      <c:pt idx="96">
                        <c:v>219125864.52212551</c:v>
                      </c:pt>
                      <c:pt idx="97">
                        <c:v>219206489.13720468</c:v>
                      </c:pt>
                      <c:pt idx="98">
                        <c:v>219148632.22427851</c:v>
                      </c:pt>
                      <c:pt idx="99">
                        <c:v>219229256.8393577</c:v>
                      </c:pt>
                      <c:pt idx="100">
                        <c:v>219125864.52212551</c:v>
                      </c:pt>
                      <c:pt idx="101">
                        <c:v>219206489.13720468</c:v>
                      </c:pt>
                      <c:pt idx="102">
                        <c:v>219148632.22427851</c:v>
                      </c:pt>
                      <c:pt idx="103">
                        <c:v>219229256.8393577</c:v>
                      </c:pt>
                      <c:pt idx="104">
                        <c:v>219125864.52212551</c:v>
                      </c:pt>
                      <c:pt idx="105">
                        <c:v>219206489.13720468</c:v>
                      </c:pt>
                      <c:pt idx="106">
                        <c:v>219148632.22427851</c:v>
                      </c:pt>
                      <c:pt idx="107">
                        <c:v>219229256.8393577</c:v>
                      </c:pt>
                      <c:pt idx="108">
                        <c:v>220581200.13623542</c:v>
                      </c:pt>
                      <c:pt idx="109">
                        <c:v>220581200.13623542</c:v>
                      </c:pt>
                      <c:pt idx="110">
                        <c:v>220661824.7513147</c:v>
                      </c:pt>
                      <c:pt idx="111">
                        <c:v>220661824.7513147</c:v>
                      </c:pt>
                      <c:pt idx="112">
                        <c:v>220603967.83838844</c:v>
                      </c:pt>
                      <c:pt idx="113">
                        <c:v>220603967.83838844</c:v>
                      </c:pt>
                      <c:pt idx="114">
                        <c:v>220769431.21227127</c:v>
                      </c:pt>
                      <c:pt idx="115">
                        <c:v>220684592.45346773</c:v>
                      </c:pt>
                      <c:pt idx="116">
                        <c:v>220769431.21227127</c:v>
                      </c:pt>
                      <c:pt idx="117">
                        <c:v>220684592.45346773</c:v>
                      </c:pt>
                      <c:pt idx="118">
                        <c:v>220850055.8273505</c:v>
                      </c:pt>
                      <c:pt idx="119">
                        <c:v>220850055.8273505</c:v>
                      </c:pt>
                      <c:pt idx="120">
                        <c:v>220792198.9144243</c:v>
                      </c:pt>
                      <c:pt idx="121">
                        <c:v>220792198.9144243</c:v>
                      </c:pt>
                      <c:pt idx="122">
                        <c:v>220872823.52950355</c:v>
                      </c:pt>
                      <c:pt idx="123">
                        <c:v>220581200.13623542</c:v>
                      </c:pt>
                      <c:pt idx="124">
                        <c:v>220872823.52950355</c:v>
                      </c:pt>
                      <c:pt idx="125">
                        <c:v>220661824.7513147</c:v>
                      </c:pt>
                      <c:pt idx="126">
                        <c:v>220603967.83838844</c:v>
                      </c:pt>
                      <c:pt idx="127">
                        <c:v>220769431.21227127</c:v>
                      </c:pt>
                      <c:pt idx="128">
                        <c:v>220684592.45346773</c:v>
                      </c:pt>
                      <c:pt idx="129">
                        <c:v>220850055.8273505</c:v>
                      </c:pt>
                      <c:pt idx="130">
                        <c:v>220792198.9144243</c:v>
                      </c:pt>
                      <c:pt idx="131">
                        <c:v>220872823.52950355</c:v>
                      </c:pt>
                      <c:pt idx="132">
                        <c:v>223370472.12624684</c:v>
                      </c:pt>
                      <c:pt idx="133">
                        <c:v>223370472.12624684</c:v>
                      </c:pt>
                      <c:pt idx="134">
                        <c:v>223451096.74132606</c:v>
                      </c:pt>
                      <c:pt idx="135">
                        <c:v>223451096.74132606</c:v>
                      </c:pt>
                      <c:pt idx="136">
                        <c:v>223393239.82839987</c:v>
                      </c:pt>
                      <c:pt idx="137">
                        <c:v>223393239.82839987</c:v>
                      </c:pt>
                      <c:pt idx="138">
                        <c:v>223473864.44347912</c:v>
                      </c:pt>
                      <c:pt idx="139">
                        <c:v>223473864.44347912</c:v>
                      </c:pt>
                      <c:pt idx="140">
                        <c:v>223370472.12624684</c:v>
                      </c:pt>
                      <c:pt idx="141">
                        <c:v>223451096.74132606</c:v>
                      </c:pt>
                      <c:pt idx="142">
                        <c:v>223393239.82839987</c:v>
                      </c:pt>
                      <c:pt idx="143">
                        <c:v>223473864.44347912</c:v>
                      </c:pt>
                      <c:pt idx="144">
                        <c:v>227832237.67767566</c:v>
                      </c:pt>
                      <c:pt idx="145">
                        <c:v>227912862.29275492</c:v>
                      </c:pt>
                      <c:pt idx="146">
                        <c:v>227855005.37982866</c:v>
                      </c:pt>
                      <c:pt idx="147">
                        <c:v>228020468.75371146</c:v>
                      </c:pt>
                      <c:pt idx="148">
                        <c:v>227935629.99490792</c:v>
                      </c:pt>
                      <c:pt idx="149">
                        <c:v>227832237.67767566</c:v>
                      </c:pt>
                      <c:pt idx="150">
                        <c:v>228101093.36879078</c:v>
                      </c:pt>
                      <c:pt idx="151">
                        <c:v>228043236.45586446</c:v>
                      </c:pt>
                      <c:pt idx="152">
                        <c:v>227912862.29275492</c:v>
                      </c:pt>
                      <c:pt idx="153">
                        <c:v>227855005.37982866</c:v>
                      </c:pt>
                      <c:pt idx="154">
                        <c:v>228123861.07094377</c:v>
                      </c:pt>
                      <c:pt idx="155">
                        <c:v>228020468.75371146</c:v>
                      </c:pt>
                      <c:pt idx="156">
                        <c:v>227935629.99490792</c:v>
                      </c:pt>
                      <c:pt idx="157">
                        <c:v>228101093.36879078</c:v>
                      </c:pt>
                      <c:pt idx="158">
                        <c:v>228043236.45586446</c:v>
                      </c:pt>
                      <c:pt idx="159">
                        <c:v>228123861.07094377</c:v>
                      </c:pt>
                      <c:pt idx="160">
                        <c:v>227832237.67767566</c:v>
                      </c:pt>
                      <c:pt idx="161">
                        <c:v>227912862.29275492</c:v>
                      </c:pt>
                      <c:pt idx="162">
                        <c:v>227855005.37982866</c:v>
                      </c:pt>
                      <c:pt idx="163">
                        <c:v>228020468.75371146</c:v>
                      </c:pt>
                      <c:pt idx="164">
                        <c:v>227935629.99490792</c:v>
                      </c:pt>
                      <c:pt idx="165">
                        <c:v>229131958.20925334</c:v>
                      </c:pt>
                      <c:pt idx="166">
                        <c:v>228101093.36879078</c:v>
                      </c:pt>
                      <c:pt idx="167">
                        <c:v>229212582.82433265</c:v>
                      </c:pt>
                      <c:pt idx="168">
                        <c:v>228043236.45586446</c:v>
                      </c:pt>
                      <c:pt idx="169">
                        <c:v>229154725.91140637</c:v>
                      </c:pt>
                      <c:pt idx="170">
                        <c:v>228123861.07094377</c:v>
                      </c:pt>
                      <c:pt idx="171">
                        <c:v>229320189.2852892</c:v>
                      </c:pt>
                      <c:pt idx="172">
                        <c:v>229235350.52648562</c:v>
                      </c:pt>
                      <c:pt idx="173">
                        <c:v>229131958.20925334</c:v>
                      </c:pt>
                      <c:pt idx="174">
                        <c:v>229400813.90036851</c:v>
                      </c:pt>
                      <c:pt idx="175">
                        <c:v>229342956.98744223</c:v>
                      </c:pt>
                      <c:pt idx="176">
                        <c:v>229212582.82433265</c:v>
                      </c:pt>
                      <c:pt idx="177">
                        <c:v>229154725.91140637</c:v>
                      </c:pt>
                      <c:pt idx="178">
                        <c:v>229423581.60252148</c:v>
                      </c:pt>
                      <c:pt idx="179">
                        <c:v>229320189.2852892</c:v>
                      </c:pt>
                      <c:pt idx="180">
                        <c:v>229235350.52648562</c:v>
                      </c:pt>
                      <c:pt idx="181">
                        <c:v>229400813.90036851</c:v>
                      </c:pt>
                      <c:pt idx="182">
                        <c:v>229342956.98744223</c:v>
                      </c:pt>
                      <c:pt idx="183">
                        <c:v>229423581.60252148</c:v>
                      </c:pt>
                      <c:pt idx="184">
                        <c:v>229131958.20925334</c:v>
                      </c:pt>
                      <c:pt idx="185">
                        <c:v>229212582.82433265</c:v>
                      </c:pt>
                      <c:pt idx="186">
                        <c:v>229154725.91140637</c:v>
                      </c:pt>
                      <c:pt idx="187">
                        <c:v>229320189.2852892</c:v>
                      </c:pt>
                      <c:pt idx="188">
                        <c:v>229235350.52648562</c:v>
                      </c:pt>
                      <c:pt idx="189">
                        <c:v>229400813.90036851</c:v>
                      </c:pt>
                      <c:pt idx="190">
                        <c:v>229342956.98744223</c:v>
                      </c:pt>
                      <c:pt idx="191">
                        <c:v>229423581.60252148</c:v>
                      </c:pt>
                      <c:pt idx="192">
                        <c:v>230621509.66768706</c:v>
                      </c:pt>
                      <c:pt idx="193">
                        <c:v>230621509.66768706</c:v>
                      </c:pt>
                      <c:pt idx="194">
                        <c:v>230702134.28276631</c:v>
                      </c:pt>
                      <c:pt idx="195">
                        <c:v>230644277.36984012</c:v>
                      </c:pt>
                      <c:pt idx="196">
                        <c:v>230644277.36984012</c:v>
                      </c:pt>
                      <c:pt idx="197">
                        <c:v>230724901.98491928</c:v>
                      </c:pt>
                      <c:pt idx="198">
                        <c:v>230621509.66768706</c:v>
                      </c:pt>
                      <c:pt idx="199">
                        <c:v>230702134.28276631</c:v>
                      </c:pt>
                      <c:pt idx="200">
                        <c:v>230644277.36984012</c:v>
                      </c:pt>
                      <c:pt idx="201">
                        <c:v>231090695.78631264</c:v>
                      </c:pt>
                      <c:pt idx="202">
                        <c:v>230724901.98491928</c:v>
                      </c:pt>
                      <c:pt idx="203">
                        <c:v>231171320.4013918</c:v>
                      </c:pt>
                      <c:pt idx="204">
                        <c:v>231113463.48846561</c:v>
                      </c:pt>
                      <c:pt idx="205">
                        <c:v>231278926.86234844</c:v>
                      </c:pt>
                      <c:pt idx="206">
                        <c:v>231194088.1035448</c:v>
                      </c:pt>
                      <c:pt idx="207">
                        <c:v>231090695.78631264</c:v>
                      </c:pt>
                      <c:pt idx="208">
                        <c:v>231359551.47742769</c:v>
                      </c:pt>
                      <c:pt idx="209">
                        <c:v>231301694.56450143</c:v>
                      </c:pt>
                      <c:pt idx="210">
                        <c:v>231171320.4013918</c:v>
                      </c:pt>
                      <c:pt idx="211">
                        <c:v>230702134.28276631</c:v>
                      </c:pt>
                      <c:pt idx="212">
                        <c:v>231113463.48846561</c:v>
                      </c:pt>
                      <c:pt idx="213">
                        <c:v>231382319.17958072</c:v>
                      </c:pt>
                      <c:pt idx="214">
                        <c:v>231278926.86234844</c:v>
                      </c:pt>
                      <c:pt idx="215">
                        <c:v>231194088.1035448</c:v>
                      </c:pt>
                      <c:pt idx="216">
                        <c:v>230724901.98491928</c:v>
                      </c:pt>
                      <c:pt idx="217">
                        <c:v>231921230.19926482</c:v>
                      </c:pt>
                      <c:pt idx="218">
                        <c:v>231359551.47742769</c:v>
                      </c:pt>
                      <c:pt idx="219">
                        <c:v>232001854.81434402</c:v>
                      </c:pt>
                      <c:pt idx="220">
                        <c:v>231301694.56450143</c:v>
                      </c:pt>
                      <c:pt idx="221">
                        <c:v>231943997.90141782</c:v>
                      </c:pt>
                      <c:pt idx="222">
                        <c:v>231382319.17958072</c:v>
                      </c:pt>
                      <c:pt idx="223">
                        <c:v>231090695.78631264</c:v>
                      </c:pt>
                      <c:pt idx="224">
                        <c:v>232024622.51649705</c:v>
                      </c:pt>
                      <c:pt idx="225">
                        <c:v>231921230.19926482</c:v>
                      </c:pt>
                      <c:pt idx="226">
                        <c:v>231171320.4013918</c:v>
                      </c:pt>
                      <c:pt idx="227">
                        <c:v>232001854.81434402</c:v>
                      </c:pt>
                      <c:pt idx="228">
                        <c:v>231113463.48846561</c:v>
                      </c:pt>
                      <c:pt idx="229">
                        <c:v>231943997.90141782</c:v>
                      </c:pt>
                      <c:pt idx="230">
                        <c:v>231278926.86234844</c:v>
                      </c:pt>
                      <c:pt idx="231">
                        <c:v>231194088.1035448</c:v>
                      </c:pt>
                      <c:pt idx="232">
                        <c:v>232024622.51649705</c:v>
                      </c:pt>
                      <c:pt idx="233">
                        <c:v>231359551.47742769</c:v>
                      </c:pt>
                      <c:pt idx="234">
                        <c:v>231301694.56450143</c:v>
                      </c:pt>
                      <c:pt idx="235">
                        <c:v>231382319.17958072</c:v>
                      </c:pt>
                      <c:pt idx="236">
                        <c:v>231921230.19926482</c:v>
                      </c:pt>
                      <c:pt idx="237">
                        <c:v>232001854.81434402</c:v>
                      </c:pt>
                      <c:pt idx="238">
                        <c:v>231943997.90141782</c:v>
                      </c:pt>
                      <c:pt idx="239">
                        <c:v>232024622.51649705</c:v>
                      </c:pt>
                      <c:pt idx="240">
                        <c:v>233879967.77632403</c:v>
                      </c:pt>
                      <c:pt idx="241">
                        <c:v>233960592.39140326</c:v>
                      </c:pt>
                      <c:pt idx="242">
                        <c:v>233902735.47847706</c:v>
                      </c:pt>
                      <c:pt idx="243">
                        <c:v>233983360.09355626</c:v>
                      </c:pt>
                      <c:pt idx="244">
                        <c:v>233879967.77632403</c:v>
                      </c:pt>
                      <c:pt idx="245">
                        <c:v>233960592.39140326</c:v>
                      </c:pt>
                      <c:pt idx="246">
                        <c:v>233902735.47847706</c:v>
                      </c:pt>
                      <c:pt idx="247">
                        <c:v>233983360.09355626</c:v>
                      </c:pt>
                      <c:pt idx="248">
                        <c:v>234287748.41848516</c:v>
                      </c:pt>
                      <c:pt idx="249">
                        <c:v>234287748.41848516</c:v>
                      </c:pt>
                      <c:pt idx="250">
                        <c:v>233879967.77632403</c:v>
                      </c:pt>
                      <c:pt idx="251">
                        <c:v>234368373.03356445</c:v>
                      </c:pt>
                      <c:pt idx="252">
                        <c:v>234368373.03356445</c:v>
                      </c:pt>
                      <c:pt idx="253">
                        <c:v>233960592.39140326</c:v>
                      </c:pt>
                      <c:pt idx="254">
                        <c:v>234310516.12063822</c:v>
                      </c:pt>
                      <c:pt idx="255">
                        <c:v>234475979.49452102</c:v>
                      </c:pt>
                      <c:pt idx="256">
                        <c:v>234310516.12063822</c:v>
                      </c:pt>
                      <c:pt idx="257">
                        <c:v>233902735.47847706</c:v>
                      </c:pt>
                      <c:pt idx="258">
                        <c:v>234391140.73571742</c:v>
                      </c:pt>
                      <c:pt idx="259">
                        <c:v>234475979.49452102</c:v>
                      </c:pt>
                      <c:pt idx="260">
                        <c:v>234556604.10960025</c:v>
                      </c:pt>
                      <c:pt idx="261">
                        <c:v>234391140.73571742</c:v>
                      </c:pt>
                      <c:pt idx="262">
                        <c:v>233983360.09355626</c:v>
                      </c:pt>
                      <c:pt idx="263">
                        <c:v>234556604.10960025</c:v>
                      </c:pt>
                      <c:pt idx="264">
                        <c:v>234498747.19667402</c:v>
                      </c:pt>
                      <c:pt idx="265">
                        <c:v>234498747.19667402</c:v>
                      </c:pt>
                      <c:pt idx="266">
                        <c:v>234579371.8117533</c:v>
                      </c:pt>
                      <c:pt idx="267">
                        <c:v>234579371.8117533</c:v>
                      </c:pt>
                      <c:pt idx="268">
                        <c:v>234287748.41848516</c:v>
                      </c:pt>
                      <c:pt idx="269">
                        <c:v>234368373.03356445</c:v>
                      </c:pt>
                      <c:pt idx="270">
                        <c:v>234310516.12063822</c:v>
                      </c:pt>
                      <c:pt idx="271">
                        <c:v>234475979.49452102</c:v>
                      </c:pt>
                      <c:pt idx="272">
                        <c:v>234391140.73571742</c:v>
                      </c:pt>
                      <c:pt idx="273">
                        <c:v>234556604.10960025</c:v>
                      </c:pt>
                      <c:pt idx="274">
                        <c:v>234498747.19667402</c:v>
                      </c:pt>
                      <c:pt idx="275">
                        <c:v>234579371.8117533</c:v>
                      </c:pt>
                      <c:pt idx="276">
                        <c:v>237077020.40849656</c:v>
                      </c:pt>
                      <c:pt idx="277">
                        <c:v>237077020.40849656</c:v>
                      </c:pt>
                      <c:pt idx="278">
                        <c:v>237157645.02357587</c:v>
                      </c:pt>
                      <c:pt idx="279">
                        <c:v>237157645.02357587</c:v>
                      </c:pt>
                      <c:pt idx="280">
                        <c:v>237099788.11064956</c:v>
                      </c:pt>
                      <c:pt idx="281">
                        <c:v>237099788.11064956</c:v>
                      </c:pt>
                      <c:pt idx="282">
                        <c:v>237180412.72572884</c:v>
                      </c:pt>
                      <c:pt idx="283">
                        <c:v>237180412.72572884</c:v>
                      </c:pt>
                      <c:pt idx="284">
                        <c:v>237077020.40849656</c:v>
                      </c:pt>
                      <c:pt idx="285">
                        <c:v>237157645.02357587</c:v>
                      </c:pt>
                      <c:pt idx="286">
                        <c:v>237099788.11064956</c:v>
                      </c:pt>
                      <c:pt idx="287">
                        <c:v>237180412.72572884</c:v>
                      </c:pt>
                      <c:pt idx="288">
                        <c:v>238532356.02260655</c:v>
                      </c:pt>
                      <c:pt idx="289">
                        <c:v>238612980.63768578</c:v>
                      </c:pt>
                      <c:pt idx="290">
                        <c:v>238555123.72475952</c:v>
                      </c:pt>
                      <c:pt idx="291">
                        <c:v>238720587.09864238</c:v>
                      </c:pt>
                      <c:pt idx="292">
                        <c:v>238635748.33983886</c:v>
                      </c:pt>
                      <c:pt idx="293">
                        <c:v>238532356.02260655</c:v>
                      </c:pt>
                      <c:pt idx="294">
                        <c:v>238801211.71372163</c:v>
                      </c:pt>
                      <c:pt idx="295">
                        <c:v>238743354.80079532</c:v>
                      </c:pt>
                      <c:pt idx="296">
                        <c:v>238612980.63768578</c:v>
                      </c:pt>
                      <c:pt idx="297">
                        <c:v>238555123.72475952</c:v>
                      </c:pt>
                      <c:pt idx="298">
                        <c:v>238823979.41587463</c:v>
                      </c:pt>
                      <c:pt idx="299">
                        <c:v>238720587.09864238</c:v>
                      </c:pt>
                      <c:pt idx="300">
                        <c:v>238635748.33983886</c:v>
                      </c:pt>
                      <c:pt idx="301">
                        <c:v>238801211.71372163</c:v>
                      </c:pt>
                      <c:pt idx="302">
                        <c:v>238743354.80079532</c:v>
                      </c:pt>
                      <c:pt idx="303">
                        <c:v>238823979.41587463</c:v>
                      </c:pt>
                      <c:pt idx="304">
                        <c:v>238532356.02260655</c:v>
                      </c:pt>
                      <c:pt idx="305">
                        <c:v>238612980.63768578</c:v>
                      </c:pt>
                      <c:pt idx="306">
                        <c:v>238555123.72475952</c:v>
                      </c:pt>
                      <c:pt idx="307">
                        <c:v>238720587.09864238</c:v>
                      </c:pt>
                      <c:pt idx="308">
                        <c:v>238635748.33983886</c:v>
                      </c:pt>
                      <c:pt idx="309">
                        <c:v>238801211.71372163</c:v>
                      </c:pt>
                      <c:pt idx="310">
                        <c:v>238743354.80079532</c:v>
                      </c:pt>
                      <c:pt idx="311">
                        <c:v>238823979.41587463</c:v>
                      </c:pt>
                      <c:pt idx="312">
                        <c:v>241321628.01261801</c:v>
                      </c:pt>
                      <c:pt idx="313">
                        <c:v>241402252.62769726</c:v>
                      </c:pt>
                      <c:pt idx="314">
                        <c:v>241344395.71477097</c:v>
                      </c:pt>
                      <c:pt idx="315">
                        <c:v>242056475.32049227</c:v>
                      </c:pt>
                      <c:pt idx="316">
                        <c:v>241425020.3298502</c:v>
                      </c:pt>
                      <c:pt idx="317">
                        <c:v>241321628.01261801</c:v>
                      </c:pt>
                      <c:pt idx="318">
                        <c:v>241402252.62769726</c:v>
                      </c:pt>
                      <c:pt idx="319">
                        <c:v>242244706.39652807</c:v>
                      </c:pt>
                      <c:pt idx="320">
                        <c:v>241344395.71477097</c:v>
                      </c:pt>
                      <c:pt idx="321">
                        <c:v>242244706.39652807</c:v>
                      </c:pt>
                      <c:pt idx="322">
                        <c:v>242137099.93557149</c:v>
                      </c:pt>
                      <c:pt idx="323">
                        <c:v>241425020.3298502</c:v>
                      </c:pt>
                      <c:pt idx="324">
                        <c:v>242079243.02264521</c:v>
                      </c:pt>
                      <c:pt idx="325">
                        <c:v>242159867.63772449</c:v>
                      </c:pt>
                      <c:pt idx="326">
                        <c:v>242056475.32049227</c:v>
                      </c:pt>
                      <c:pt idx="327">
                        <c:v>242325331.01160732</c:v>
                      </c:pt>
                      <c:pt idx="328">
                        <c:v>242267474.09868103</c:v>
                      </c:pt>
                      <c:pt idx="329">
                        <c:v>242137099.93557149</c:v>
                      </c:pt>
                      <c:pt idx="330">
                        <c:v>241321628.01261801</c:v>
                      </c:pt>
                      <c:pt idx="331">
                        <c:v>242079243.02264521</c:v>
                      </c:pt>
                      <c:pt idx="332">
                        <c:v>242348098.71376032</c:v>
                      </c:pt>
                      <c:pt idx="333">
                        <c:v>241402252.62769726</c:v>
                      </c:pt>
                      <c:pt idx="334">
                        <c:v>242244706.39652807</c:v>
                      </c:pt>
                      <c:pt idx="335">
                        <c:v>242159867.63772449</c:v>
                      </c:pt>
                      <c:pt idx="336">
                        <c:v>241344395.71477097</c:v>
                      </c:pt>
                      <c:pt idx="337">
                        <c:v>242325331.01160732</c:v>
                      </c:pt>
                      <c:pt idx="338">
                        <c:v>241425020.3298502</c:v>
                      </c:pt>
                      <c:pt idx="339">
                        <c:v>242267474.09868103</c:v>
                      </c:pt>
                      <c:pt idx="340">
                        <c:v>242348098.71376032</c:v>
                      </c:pt>
                      <c:pt idx="341">
                        <c:v>242056475.32049227</c:v>
                      </c:pt>
                      <c:pt idx="342">
                        <c:v>242137099.93557149</c:v>
                      </c:pt>
                      <c:pt idx="343">
                        <c:v>242079243.02264521</c:v>
                      </c:pt>
                      <c:pt idx="344">
                        <c:v>242159867.63772449</c:v>
                      </c:pt>
                      <c:pt idx="345">
                        <c:v>242325331.01160732</c:v>
                      </c:pt>
                      <c:pt idx="346">
                        <c:v>242267474.09868103</c:v>
                      </c:pt>
                      <c:pt idx="347">
                        <c:v>242348098.71376032</c:v>
                      </c:pt>
                      <c:pt idx="348">
                        <c:v>244845747.3105036</c:v>
                      </c:pt>
                      <c:pt idx="349">
                        <c:v>244845747.3105036</c:v>
                      </c:pt>
                      <c:pt idx="350">
                        <c:v>244926371.92558286</c:v>
                      </c:pt>
                      <c:pt idx="351">
                        <c:v>244926371.92558286</c:v>
                      </c:pt>
                      <c:pt idx="352">
                        <c:v>244868515.01265666</c:v>
                      </c:pt>
                      <c:pt idx="353">
                        <c:v>244868515.01265666</c:v>
                      </c:pt>
                      <c:pt idx="354">
                        <c:v>244949139.62773588</c:v>
                      </c:pt>
                      <c:pt idx="355">
                        <c:v>244949139.62773588</c:v>
                      </c:pt>
                      <c:pt idx="356">
                        <c:v>244845747.3105036</c:v>
                      </c:pt>
                      <c:pt idx="357">
                        <c:v>244926371.92558286</c:v>
                      </c:pt>
                      <c:pt idx="358">
                        <c:v>244868515.01265666</c:v>
                      </c:pt>
                      <c:pt idx="359">
                        <c:v>245314933.42912915</c:v>
                      </c:pt>
                      <c:pt idx="360">
                        <c:v>244949139.62773588</c:v>
                      </c:pt>
                      <c:pt idx="361">
                        <c:v>245395558.04420847</c:v>
                      </c:pt>
                      <c:pt idx="362">
                        <c:v>245337701.13128212</c:v>
                      </c:pt>
                      <c:pt idx="363">
                        <c:v>245503164.50516501</c:v>
                      </c:pt>
                      <c:pt idx="364">
                        <c:v>245418325.7463614</c:v>
                      </c:pt>
                      <c:pt idx="365">
                        <c:v>245314933.42912915</c:v>
                      </c:pt>
                      <c:pt idx="366">
                        <c:v>245583789.12024423</c:v>
                      </c:pt>
                      <c:pt idx="367">
                        <c:v>245525932.20731795</c:v>
                      </c:pt>
                      <c:pt idx="368">
                        <c:v>245395558.04420847</c:v>
                      </c:pt>
                      <c:pt idx="369">
                        <c:v>245337701.13128212</c:v>
                      </c:pt>
                      <c:pt idx="370">
                        <c:v>245606556.82239726</c:v>
                      </c:pt>
                      <c:pt idx="371">
                        <c:v>245503164.50516501</c:v>
                      </c:pt>
                      <c:pt idx="372">
                        <c:v>245418325.7463614</c:v>
                      </c:pt>
                      <c:pt idx="373">
                        <c:v>245583789.12024423</c:v>
                      </c:pt>
                      <c:pt idx="374">
                        <c:v>245525932.20731795</c:v>
                      </c:pt>
                      <c:pt idx="375">
                        <c:v>245606556.82239726</c:v>
                      </c:pt>
                      <c:pt idx="376">
                        <c:v>245314933.42912915</c:v>
                      </c:pt>
                      <c:pt idx="377">
                        <c:v>245395558.04420847</c:v>
                      </c:pt>
                      <c:pt idx="378">
                        <c:v>245337701.13128212</c:v>
                      </c:pt>
                      <c:pt idx="379">
                        <c:v>245503164.50516501</c:v>
                      </c:pt>
                      <c:pt idx="380">
                        <c:v>245418325.7463614</c:v>
                      </c:pt>
                      <c:pt idx="381">
                        <c:v>245583789.12024423</c:v>
                      </c:pt>
                      <c:pt idx="382">
                        <c:v>245525932.20731795</c:v>
                      </c:pt>
                      <c:pt idx="383">
                        <c:v>245606556.82239726</c:v>
                      </c:pt>
                      <c:pt idx="384">
                        <c:v>248104205.41914055</c:v>
                      </c:pt>
                      <c:pt idx="385">
                        <c:v>247083114.09562451</c:v>
                      </c:pt>
                      <c:pt idx="386">
                        <c:v>247083114.09562451</c:v>
                      </c:pt>
                      <c:pt idx="387">
                        <c:v>248184830.03421977</c:v>
                      </c:pt>
                      <c:pt idx="388">
                        <c:v>247163738.71070373</c:v>
                      </c:pt>
                      <c:pt idx="389">
                        <c:v>248126973.12129357</c:v>
                      </c:pt>
                      <c:pt idx="390">
                        <c:v>247163738.71070373</c:v>
                      </c:pt>
                      <c:pt idx="391">
                        <c:v>247105881.79777753</c:v>
                      </c:pt>
                      <c:pt idx="392">
                        <c:v>247271345.1716603</c:v>
                      </c:pt>
                      <c:pt idx="393">
                        <c:v>247105881.79777753</c:v>
                      </c:pt>
                      <c:pt idx="394">
                        <c:v>248207597.7363728</c:v>
                      </c:pt>
                      <c:pt idx="395">
                        <c:v>247186506.41285673</c:v>
                      </c:pt>
                      <c:pt idx="396">
                        <c:v>247271345.1716603</c:v>
                      </c:pt>
                      <c:pt idx="397">
                        <c:v>248104205.41914055</c:v>
                      </c:pt>
                      <c:pt idx="398">
                        <c:v>247351969.78673962</c:v>
                      </c:pt>
                      <c:pt idx="399">
                        <c:v>247186506.41285673</c:v>
                      </c:pt>
                      <c:pt idx="400">
                        <c:v>247351969.78673962</c:v>
                      </c:pt>
                      <c:pt idx="401">
                        <c:v>247294112.87381333</c:v>
                      </c:pt>
                      <c:pt idx="402">
                        <c:v>248184830.03421977</c:v>
                      </c:pt>
                      <c:pt idx="403">
                        <c:v>247294112.87381333</c:v>
                      </c:pt>
                      <c:pt idx="404">
                        <c:v>248126973.12129357</c:v>
                      </c:pt>
                      <c:pt idx="405">
                        <c:v>247374737.48889259</c:v>
                      </c:pt>
                      <c:pt idx="406">
                        <c:v>247374737.48889259</c:v>
                      </c:pt>
                      <c:pt idx="407">
                        <c:v>248207597.7363728</c:v>
                      </c:pt>
                      <c:pt idx="408">
                        <c:v>247083114.09562451</c:v>
                      </c:pt>
                      <c:pt idx="409">
                        <c:v>247163738.71070373</c:v>
                      </c:pt>
                      <c:pt idx="410">
                        <c:v>248511986.06130171</c:v>
                      </c:pt>
                      <c:pt idx="411">
                        <c:v>247105881.79777753</c:v>
                      </c:pt>
                      <c:pt idx="412">
                        <c:v>248511986.06130171</c:v>
                      </c:pt>
                      <c:pt idx="413">
                        <c:v>248104205.41914055</c:v>
                      </c:pt>
                      <c:pt idx="414">
                        <c:v>248592610.67638093</c:v>
                      </c:pt>
                      <c:pt idx="415">
                        <c:v>247271345.1716603</c:v>
                      </c:pt>
                      <c:pt idx="416">
                        <c:v>247186506.41285673</c:v>
                      </c:pt>
                      <c:pt idx="417">
                        <c:v>248592610.67638093</c:v>
                      </c:pt>
                      <c:pt idx="418">
                        <c:v>248184830.03421977</c:v>
                      </c:pt>
                      <c:pt idx="419">
                        <c:v>248534753.76345468</c:v>
                      </c:pt>
                      <c:pt idx="420">
                        <c:v>247351969.78673962</c:v>
                      </c:pt>
                      <c:pt idx="421">
                        <c:v>248700217.13733754</c:v>
                      </c:pt>
                      <c:pt idx="422">
                        <c:v>248534753.76345468</c:v>
                      </c:pt>
                      <c:pt idx="423">
                        <c:v>248126973.12129357</c:v>
                      </c:pt>
                      <c:pt idx="424">
                        <c:v>248615378.3785339</c:v>
                      </c:pt>
                      <c:pt idx="425">
                        <c:v>247294112.87381333</c:v>
                      </c:pt>
                      <c:pt idx="426">
                        <c:v>248700217.13733754</c:v>
                      </c:pt>
                      <c:pt idx="427">
                        <c:v>248780841.75241676</c:v>
                      </c:pt>
                      <c:pt idx="428">
                        <c:v>248615378.3785339</c:v>
                      </c:pt>
                      <c:pt idx="429">
                        <c:v>248207597.7363728</c:v>
                      </c:pt>
                      <c:pt idx="430">
                        <c:v>247374737.48889259</c:v>
                      </c:pt>
                      <c:pt idx="431">
                        <c:v>248780841.75241676</c:v>
                      </c:pt>
                      <c:pt idx="432">
                        <c:v>248722984.8394905</c:v>
                      </c:pt>
                      <c:pt idx="433">
                        <c:v>248722984.8394905</c:v>
                      </c:pt>
                      <c:pt idx="434">
                        <c:v>248803609.45456979</c:v>
                      </c:pt>
                      <c:pt idx="435">
                        <c:v>248803609.45456979</c:v>
                      </c:pt>
                      <c:pt idx="436">
                        <c:v>248511986.06130171</c:v>
                      </c:pt>
                      <c:pt idx="437">
                        <c:v>248592610.67638093</c:v>
                      </c:pt>
                      <c:pt idx="438">
                        <c:v>248534753.76345468</c:v>
                      </c:pt>
                      <c:pt idx="439">
                        <c:v>248700217.13733754</c:v>
                      </c:pt>
                      <c:pt idx="440">
                        <c:v>248615378.3785339</c:v>
                      </c:pt>
                      <c:pt idx="441">
                        <c:v>248780841.75241676</c:v>
                      </c:pt>
                      <c:pt idx="442">
                        <c:v>248722984.8394905</c:v>
                      </c:pt>
                      <c:pt idx="443">
                        <c:v>248803609.45456979</c:v>
                      </c:pt>
                      <c:pt idx="444">
                        <c:v>249872386.08563587</c:v>
                      </c:pt>
                      <c:pt idx="445">
                        <c:v>249872386.08563587</c:v>
                      </c:pt>
                      <c:pt idx="446">
                        <c:v>249953010.70071509</c:v>
                      </c:pt>
                      <c:pt idx="447">
                        <c:v>249953010.70071509</c:v>
                      </c:pt>
                      <c:pt idx="448">
                        <c:v>249895153.78778887</c:v>
                      </c:pt>
                      <c:pt idx="449">
                        <c:v>249895153.78778887</c:v>
                      </c:pt>
                      <c:pt idx="450">
                        <c:v>249975778.40286812</c:v>
                      </c:pt>
                      <c:pt idx="451">
                        <c:v>249975778.40286812</c:v>
                      </c:pt>
                      <c:pt idx="452">
                        <c:v>249872386.08563587</c:v>
                      </c:pt>
                      <c:pt idx="453">
                        <c:v>249953010.70071509</c:v>
                      </c:pt>
                      <c:pt idx="454">
                        <c:v>251301258.0513131</c:v>
                      </c:pt>
                      <c:pt idx="455">
                        <c:v>249895153.78778887</c:v>
                      </c:pt>
                      <c:pt idx="456">
                        <c:v>251301258.0513131</c:v>
                      </c:pt>
                      <c:pt idx="457">
                        <c:v>251381882.66639233</c:v>
                      </c:pt>
                      <c:pt idx="458">
                        <c:v>249975778.40286812</c:v>
                      </c:pt>
                      <c:pt idx="459">
                        <c:v>251381882.66639233</c:v>
                      </c:pt>
                      <c:pt idx="460">
                        <c:v>251324025.75346613</c:v>
                      </c:pt>
                      <c:pt idx="461">
                        <c:v>251324025.75346613</c:v>
                      </c:pt>
                      <c:pt idx="462">
                        <c:v>251404650.36854541</c:v>
                      </c:pt>
                      <c:pt idx="463">
                        <c:v>251404650.36854541</c:v>
                      </c:pt>
                      <c:pt idx="464">
                        <c:v>251301258.0513131</c:v>
                      </c:pt>
                      <c:pt idx="465">
                        <c:v>251381882.66639233</c:v>
                      </c:pt>
                      <c:pt idx="466">
                        <c:v>251324025.75346613</c:v>
                      </c:pt>
                      <c:pt idx="467">
                        <c:v>251404650.36854541</c:v>
                      </c:pt>
                      <c:pt idx="468">
                        <c:v>252756593.66542307</c:v>
                      </c:pt>
                      <c:pt idx="469">
                        <c:v>252837218.28050235</c:v>
                      </c:pt>
                      <c:pt idx="470">
                        <c:v>252779361.36757609</c:v>
                      </c:pt>
                      <c:pt idx="471">
                        <c:v>252944824.74145895</c:v>
                      </c:pt>
                      <c:pt idx="472">
                        <c:v>252859985.98265538</c:v>
                      </c:pt>
                      <c:pt idx="473">
                        <c:v>252756593.66542307</c:v>
                      </c:pt>
                      <c:pt idx="474">
                        <c:v>253025449.35653818</c:v>
                      </c:pt>
                      <c:pt idx="475">
                        <c:v>252967592.44361189</c:v>
                      </c:pt>
                      <c:pt idx="476">
                        <c:v>252837218.28050235</c:v>
                      </c:pt>
                      <c:pt idx="477">
                        <c:v>252779361.36757609</c:v>
                      </c:pt>
                      <c:pt idx="478">
                        <c:v>253048217.0586912</c:v>
                      </c:pt>
                      <c:pt idx="479">
                        <c:v>252944824.74145895</c:v>
                      </c:pt>
                      <c:pt idx="480">
                        <c:v>252859985.98265538</c:v>
                      </c:pt>
                      <c:pt idx="481">
                        <c:v>253025449.35653818</c:v>
                      </c:pt>
                      <c:pt idx="482">
                        <c:v>252967592.44361189</c:v>
                      </c:pt>
                      <c:pt idx="483">
                        <c:v>253048217.0586912</c:v>
                      </c:pt>
                      <c:pt idx="484">
                        <c:v>252756593.66542307</c:v>
                      </c:pt>
                      <c:pt idx="485">
                        <c:v>252837218.28050235</c:v>
                      </c:pt>
                      <c:pt idx="486">
                        <c:v>252779361.36757609</c:v>
                      </c:pt>
                      <c:pt idx="487">
                        <c:v>252944824.74145895</c:v>
                      </c:pt>
                      <c:pt idx="488">
                        <c:v>252859985.98265538</c:v>
                      </c:pt>
                      <c:pt idx="489">
                        <c:v>253025449.35653818</c:v>
                      </c:pt>
                      <c:pt idx="490">
                        <c:v>252967592.44361189</c:v>
                      </c:pt>
                      <c:pt idx="491">
                        <c:v>253048217.0586912</c:v>
                      </c:pt>
                      <c:pt idx="492">
                        <c:v>255545865.65543449</c:v>
                      </c:pt>
                      <c:pt idx="493">
                        <c:v>255626490.27051377</c:v>
                      </c:pt>
                      <c:pt idx="494">
                        <c:v>255568633.35758746</c:v>
                      </c:pt>
                      <c:pt idx="495">
                        <c:v>255649257.97266674</c:v>
                      </c:pt>
                      <c:pt idx="496">
                        <c:v>255545865.65543449</c:v>
                      </c:pt>
                      <c:pt idx="497">
                        <c:v>255626490.27051377</c:v>
                      </c:pt>
                      <c:pt idx="498">
                        <c:v>255568633.35758746</c:v>
                      </c:pt>
                      <c:pt idx="499">
                        <c:v>255649257.97266674</c:v>
                      </c:pt>
                      <c:pt idx="500">
                        <c:v>255545865.65543449</c:v>
                      </c:pt>
                      <c:pt idx="501">
                        <c:v>255626490.27051377</c:v>
                      </c:pt>
                      <c:pt idx="502">
                        <c:v>255568633.35758746</c:v>
                      </c:pt>
                      <c:pt idx="503">
                        <c:v>255649257.97266674</c:v>
                      </c:pt>
                      <c:pt idx="504">
                        <c:v>261307351.73844099</c:v>
                      </c:pt>
                      <c:pt idx="505">
                        <c:v>261307351.73844099</c:v>
                      </c:pt>
                      <c:pt idx="506">
                        <c:v>261387976.35352027</c:v>
                      </c:pt>
                      <c:pt idx="507">
                        <c:v>261387976.35352027</c:v>
                      </c:pt>
                      <c:pt idx="508">
                        <c:v>261330119.44059405</c:v>
                      </c:pt>
                      <c:pt idx="509">
                        <c:v>261495582.81447688</c:v>
                      </c:pt>
                      <c:pt idx="510">
                        <c:v>261330119.44059405</c:v>
                      </c:pt>
                      <c:pt idx="511">
                        <c:v>261410744.05567327</c:v>
                      </c:pt>
                      <c:pt idx="512">
                        <c:v>261495582.81447688</c:v>
                      </c:pt>
                      <c:pt idx="513">
                        <c:v>261576207.42955622</c:v>
                      </c:pt>
                      <c:pt idx="514">
                        <c:v>261410744.05567327</c:v>
                      </c:pt>
                      <c:pt idx="515">
                        <c:v>261576207.42955622</c:v>
                      </c:pt>
                      <c:pt idx="516">
                        <c:v>261518350.5166299</c:v>
                      </c:pt>
                      <c:pt idx="517">
                        <c:v>261518350.5166299</c:v>
                      </c:pt>
                      <c:pt idx="518">
                        <c:v>261598975.13170913</c:v>
                      </c:pt>
                      <c:pt idx="519">
                        <c:v>261598975.13170913</c:v>
                      </c:pt>
                      <c:pt idx="520">
                        <c:v>261307351.73844099</c:v>
                      </c:pt>
                      <c:pt idx="521">
                        <c:v>261387976.35352027</c:v>
                      </c:pt>
                      <c:pt idx="522">
                        <c:v>261330119.44059405</c:v>
                      </c:pt>
                      <c:pt idx="523">
                        <c:v>261495582.81447688</c:v>
                      </c:pt>
                      <c:pt idx="524">
                        <c:v>261410744.05567327</c:v>
                      </c:pt>
                      <c:pt idx="525">
                        <c:v>261576207.42955622</c:v>
                      </c:pt>
                      <c:pt idx="526">
                        <c:v>261518350.5166299</c:v>
                      </c:pt>
                      <c:pt idx="527">
                        <c:v>261598975.13170913</c:v>
                      </c:pt>
                      <c:pt idx="528">
                        <c:v>264096623.72845244</c:v>
                      </c:pt>
                      <c:pt idx="529">
                        <c:v>264096623.72845244</c:v>
                      </c:pt>
                      <c:pt idx="530">
                        <c:v>264177248.34353173</c:v>
                      </c:pt>
                      <c:pt idx="531">
                        <c:v>264177248.34353173</c:v>
                      </c:pt>
                      <c:pt idx="532">
                        <c:v>264119391.43060547</c:v>
                      </c:pt>
                      <c:pt idx="533">
                        <c:v>264119391.43060547</c:v>
                      </c:pt>
                      <c:pt idx="534">
                        <c:v>264200016.04568475</c:v>
                      </c:pt>
                      <c:pt idx="535">
                        <c:v>264200016.04568475</c:v>
                      </c:pt>
                      <c:pt idx="536">
                        <c:v>264096623.72845244</c:v>
                      </c:pt>
                      <c:pt idx="537">
                        <c:v>264177248.34353173</c:v>
                      </c:pt>
                      <c:pt idx="538">
                        <c:v>264119391.43060547</c:v>
                      </c:pt>
                      <c:pt idx="539">
                        <c:v>264200016.04568475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B68-4CD9-81BB-BF8CD6C979D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1840.2449222251139</c:v>
                      </c:pt>
                      <c:pt idx="1">
                        <c:v>1840.6635222251139</c:v>
                      </c:pt>
                      <c:pt idx="2">
                        <c:v>1840.9213990924409</c:v>
                      </c:pt>
                      <c:pt idx="3">
                        <c:v>1841.3399990924408</c:v>
                      </c:pt>
                      <c:pt idx="4">
                        <c:v>1841.5008862915402</c:v>
                      </c:pt>
                      <c:pt idx="5">
                        <c:v>1841.8339840197302</c:v>
                      </c:pt>
                      <c:pt idx="6">
                        <c:v>1841.9194862915401</c:v>
                      </c:pt>
                      <c:pt idx="7">
                        <c:v>1842.1773631588674</c:v>
                      </c:pt>
                      <c:pt idx="8">
                        <c:v>1842.2525840197304</c:v>
                      </c:pt>
                      <c:pt idx="9">
                        <c:v>1842.5104608870579</c:v>
                      </c:pt>
                      <c:pt idx="10">
                        <c:v>1842.5959631588673</c:v>
                      </c:pt>
                      <c:pt idx="11">
                        <c:v>1842.9290608870579</c:v>
                      </c:pt>
                      <c:pt idx="12">
                        <c:v>1843.0899480861569</c:v>
                      </c:pt>
                      <c:pt idx="13">
                        <c:v>1843.5085480861569</c:v>
                      </c:pt>
                      <c:pt idx="14">
                        <c:v>1843.7664249534841</c:v>
                      </c:pt>
                      <c:pt idx="15">
                        <c:v>1844.2009222251138</c:v>
                      </c:pt>
                      <c:pt idx="16">
                        <c:v>1844.1850249534841</c:v>
                      </c:pt>
                      <c:pt idx="17">
                        <c:v>1844.8773990924408</c:v>
                      </c:pt>
                      <c:pt idx="18">
                        <c:v>1845.4568862915401</c:v>
                      </c:pt>
                      <c:pt idx="19">
                        <c:v>1845.7899840197304</c:v>
                      </c:pt>
                      <c:pt idx="20">
                        <c:v>1846.1333631588673</c:v>
                      </c:pt>
                      <c:pt idx="21">
                        <c:v>1846.4664608870578</c:v>
                      </c:pt>
                      <c:pt idx="22">
                        <c:v>1847.0459480861568</c:v>
                      </c:pt>
                      <c:pt idx="23">
                        <c:v>1847.7224249534841</c:v>
                      </c:pt>
                      <c:pt idx="24">
                        <c:v>1863.4597433055117</c:v>
                      </c:pt>
                      <c:pt idx="25">
                        <c:v>1863.8783433055116</c:v>
                      </c:pt>
                      <c:pt idx="26">
                        <c:v>1864.1362201728386</c:v>
                      </c:pt>
                      <c:pt idx="27">
                        <c:v>1864.5548201728386</c:v>
                      </c:pt>
                      <c:pt idx="28">
                        <c:v>1864.7157073719382</c:v>
                      </c:pt>
                      <c:pt idx="29">
                        <c:v>1865.1343073719381</c:v>
                      </c:pt>
                      <c:pt idx="30">
                        <c:v>1865.3921842392651</c:v>
                      </c:pt>
                      <c:pt idx="31">
                        <c:v>1865.8107842392651</c:v>
                      </c:pt>
                      <c:pt idx="32">
                        <c:v>1867.0750273470883</c:v>
                      </c:pt>
                      <c:pt idx="33">
                        <c:v>1867.4157433055118</c:v>
                      </c:pt>
                      <c:pt idx="34">
                        <c:v>1867.4936273470882</c:v>
                      </c:pt>
                      <c:pt idx="35">
                        <c:v>1868.0922201728388</c:v>
                      </c:pt>
                      <c:pt idx="36">
                        <c:v>1868.3309914135148</c:v>
                      </c:pt>
                      <c:pt idx="37">
                        <c:v>1868.6717073719383</c:v>
                      </c:pt>
                      <c:pt idx="38">
                        <c:v>1868.749591413515</c:v>
                      </c:pt>
                      <c:pt idx="39">
                        <c:v>1868.6640891417048</c:v>
                      </c:pt>
                      <c:pt idx="40">
                        <c:v>1869.3481842392653</c:v>
                      </c:pt>
                      <c:pt idx="41">
                        <c:v>1869.0826891417048</c:v>
                      </c:pt>
                      <c:pt idx="42">
                        <c:v>1869.6155042144158</c:v>
                      </c:pt>
                      <c:pt idx="43">
                        <c:v>1869.9200532081318</c:v>
                      </c:pt>
                      <c:pt idx="44">
                        <c:v>1870.3386532081317</c:v>
                      </c:pt>
                      <c:pt idx="45">
                        <c:v>1870.8714682808422</c:v>
                      </c:pt>
                      <c:pt idx="46">
                        <c:v>1871.0310273470884</c:v>
                      </c:pt>
                      <c:pt idx="47">
                        <c:v>1871.2045660090323</c:v>
                      </c:pt>
                      <c:pt idx="48">
                        <c:v>1871.9163042144157</c:v>
                      </c:pt>
                      <c:pt idx="49">
                        <c:v>1872.2869914135149</c:v>
                      </c:pt>
                      <c:pt idx="50">
                        <c:v>1872.4605300754586</c:v>
                      </c:pt>
                      <c:pt idx="51">
                        <c:v>1872.6200891417047</c:v>
                      </c:pt>
                      <c:pt idx="52">
                        <c:v>1873.1722682808422</c:v>
                      </c:pt>
                      <c:pt idx="53">
                        <c:v>1873.5053660090323</c:v>
                      </c:pt>
                      <c:pt idx="54">
                        <c:v>1873.8760532081317</c:v>
                      </c:pt>
                      <c:pt idx="55">
                        <c:v>1874.7613300754585</c:v>
                      </c:pt>
                      <c:pt idx="56">
                        <c:v>1875.6075042144157</c:v>
                      </c:pt>
                      <c:pt idx="57">
                        <c:v>1876.8634682808422</c:v>
                      </c:pt>
                      <c:pt idx="58">
                        <c:v>1877.1965660090323</c:v>
                      </c:pt>
                      <c:pt idx="59">
                        <c:v>1878.4525300754585</c:v>
                      </c:pt>
                      <c:pt idx="60">
                        <c:v>1890.2898484274863</c:v>
                      </c:pt>
                      <c:pt idx="61">
                        <c:v>1890.7084484274862</c:v>
                      </c:pt>
                      <c:pt idx="62">
                        <c:v>1890.9663252948133</c:v>
                      </c:pt>
                      <c:pt idx="63">
                        <c:v>1891.3849252948132</c:v>
                      </c:pt>
                      <c:pt idx="64">
                        <c:v>1891.545812493913</c:v>
                      </c:pt>
                      <c:pt idx="65">
                        <c:v>1891.964412493913</c:v>
                      </c:pt>
                      <c:pt idx="66">
                        <c:v>1892.2222893612397</c:v>
                      </c:pt>
                      <c:pt idx="67">
                        <c:v>1892.6408893612397</c:v>
                      </c:pt>
                      <c:pt idx="68">
                        <c:v>1894.2458484274862</c:v>
                      </c:pt>
                      <c:pt idx="69">
                        <c:v>1894.9223252948132</c:v>
                      </c:pt>
                      <c:pt idx="70">
                        <c:v>1895.5018124939129</c:v>
                      </c:pt>
                      <c:pt idx="71">
                        <c:v>1895.9744281151927</c:v>
                      </c:pt>
                      <c:pt idx="72">
                        <c:v>1896.1782893612396</c:v>
                      </c:pt>
                      <c:pt idx="73">
                        <c:v>1896.6509049825199</c:v>
                      </c:pt>
                      <c:pt idx="74">
                        <c:v>1897.2303921816194</c:v>
                      </c:pt>
                      <c:pt idx="75">
                        <c:v>1897.5634899098097</c:v>
                      </c:pt>
                      <c:pt idx="76">
                        <c:v>1897.9068690489469</c:v>
                      </c:pt>
                      <c:pt idx="77">
                        <c:v>1898.2752281151927</c:v>
                      </c:pt>
                      <c:pt idx="78">
                        <c:v>1898.2399667771365</c:v>
                      </c:pt>
                      <c:pt idx="79">
                        <c:v>1898.8194539762362</c:v>
                      </c:pt>
                      <c:pt idx="80">
                        <c:v>1898.9517049825199</c:v>
                      </c:pt>
                      <c:pt idx="81">
                        <c:v>1899.5311921816194</c:v>
                      </c:pt>
                      <c:pt idx="82">
                        <c:v>1899.4959308435634</c:v>
                      </c:pt>
                      <c:pt idx="83">
                        <c:v>1899.8642899098099</c:v>
                      </c:pt>
                      <c:pt idx="84">
                        <c:v>1900.2076690489469</c:v>
                      </c:pt>
                      <c:pt idx="85">
                        <c:v>1900.5407667771365</c:v>
                      </c:pt>
                      <c:pt idx="86">
                        <c:v>1901.1202539762362</c:v>
                      </c:pt>
                      <c:pt idx="87">
                        <c:v>1901.9664281151927</c:v>
                      </c:pt>
                      <c:pt idx="88">
                        <c:v>1901.7967308435634</c:v>
                      </c:pt>
                      <c:pt idx="89">
                        <c:v>1902.6429049825199</c:v>
                      </c:pt>
                      <c:pt idx="90">
                        <c:v>1903.2223921816194</c:v>
                      </c:pt>
                      <c:pt idx="91">
                        <c:v>1903.5554899098099</c:v>
                      </c:pt>
                      <c:pt idx="92">
                        <c:v>1903.8988690489468</c:v>
                      </c:pt>
                      <c:pt idx="93">
                        <c:v>1904.2319667771367</c:v>
                      </c:pt>
                      <c:pt idx="94">
                        <c:v>1904.8114539762362</c:v>
                      </c:pt>
                      <c:pt idx="95">
                        <c:v>1905.4879308435634</c:v>
                      </c:pt>
                      <c:pt idx="96">
                        <c:v>1919.1892491955914</c:v>
                      </c:pt>
                      <c:pt idx="97">
                        <c:v>1919.8657260629177</c:v>
                      </c:pt>
                      <c:pt idx="98">
                        <c:v>1920.4452132620177</c:v>
                      </c:pt>
                      <c:pt idx="99">
                        <c:v>1921.1216901293442</c:v>
                      </c:pt>
                      <c:pt idx="100">
                        <c:v>1921.4900491955914</c:v>
                      </c:pt>
                      <c:pt idx="101">
                        <c:v>1922.1665260629177</c:v>
                      </c:pt>
                      <c:pt idx="102">
                        <c:v>1922.7460132620176</c:v>
                      </c:pt>
                      <c:pt idx="103">
                        <c:v>1923.4224901293442</c:v>
                      </c:pt>
                      <c:pt idx="104">
                        <c:v>1925.1812491955914</c:v>
                      </c:pt>
                      <c:pt idx="105">
                        <c:v>1925.8577260629177</c:v>
                      </c:pt>
                      <c:pt idx="106">
                        <c:v>1926.4372132620176</c:v>
                      </c:pt>
                      <c:pt idx="107">
                        <c:v>1927.1136901293441</c:v>
                      </c:pt>
                      <c:pt idx="108">
                        <c:v>1932.9681301495375</c:v>
                      </c:pt>
                      <c:pt idx="109">
                        <c:v>1933.4049301495377</c:v>
                      </c:pt>
                      <c:pt idx="110">
                        <c:v>1933.6446070168647</c:v>
                      </c:pt>
                      <c:pt idx="111">
                        <c:v>1934.0814070168649</c:v>
                      </c:pt>
                      <c:pt idx="112">
                        <c:v>1934.2240942159642</c:v>
                      </c:pt>
                      <c:pt idx="113">
                        <c:v>1934.6608942159644</c:v>
                      </c:pt>
                      <c:pt idx="114">
                        <c:v>1934.5571919441545</c:v>
                      </c:pt>
                      <c:pt idx="115">
                        <c:v>1934.9005710832919</c:v>
                      </c:pt>
                      <c:pt idx="116">
                        <c:v>1934.9939919441545</c:v>
                      </c:pt>
                      <c:pt idx="117">
                        <c:v>1935.3373710832918</c:v>
                      </c:pt>
                      <c:pt idx="118">
                        <c:v>1935.2336688114813</c:v>
                      </c:pt>
                      <c:pt idx="119">
                        <c:v>1935.6704688114812</c:v>
                      </c:pt>
                      <c:pt idx="120">
                        <c:v>1935.8131560105812</c:v>
                      </c:pt>
                      <c:pt idx="121">
                        <c:v>1936.2499560105812</c:v>
                      </c:pt>
                      <c:pt idx="122">
                        <c:v>1936.4896328779082</c:v>
                      </c:pt>
                      <c:pt idx="123">
                        <c:v>1937.0961301495377</c:v>
                      </c:pt>
                      <c:pt idx="124">
                        <c:v>1936.9264328779082</c:v>
                      </c:pt>
                      <c:pt idx="125">
                        <c:v>1937.7726070168649</c:v>
                      </c:pt>
                      <c:pt idx="126">
                        <c:v>1938.3520942159644</c:v>
                      </c:pt>
                      <c:pt idx="127">
                        <c:v>1938.6851919441544</c:v>
                      </c:pt>
                      <c:pt idx="128">
                        <c:v>1939.0285710832918</c:v>
                      </c:pt>
                      <c:pt idx="129">
                        <c:v>1939.3616688114812</c:v>
                      </c:pt>
                      <c:pt idx="130">
                        <c:v>1939.9411560105812</c:v>
                      </c:pt>
                      <c:pt idx="131">
                        <c:v>1940.6176328779081</c:v>
                      </c:pt>
                      <c:pt idx="132">
                        <c:v>1956.182951229936</c:v>
                      </c:pt>
                      <c:pt idx="133">
                        <c:v>1956.6197512299359</c:v>
                      </c:pt>
                      <c:pt idx="134">
                        <c:v>1956.8594280972627</c:v>
                      </c:pt>
                      <c:pt idx="135">
                        <c:v>1957.2962280972627</c:v>
                      </c:pt>
                      <c:pt idx="136">
                        <c:v>1957.4389152963627</c:v>
                      </c:pt>
                      <c:pt idx="137">
                        <c:v>1957.8757152963626</c:v>
                      </c:pt>
                      <c:pt idx="138">
                        <c:v>1958.1153921636894</c:v>
                      </c:pt>
                      <c:pt idx="139">
                        <c:v>1958.5521921636894</c:v>
                      </c:pt>
                      <c:pt idx="140">
                        <c:v>1960.3109512299359</c:v>
                      </c:pt>
                      <c:pt idx="141">
                        <c:v>1960.9874280972626</c:v>
                      </c:pt>
                      <c:pt idx="142">
                        <c:v>1961.5669152963626</c:v>
                      </c:pt>
                      <c:pt idx="143">
                        <c:v>1962.2433921636894</c:v>
                      </c:pt>
                      <c:pt idx="144">
                        <c:v>2002.2899285548731</c:v>
                      </c:pt>
                      <c:pt idx="145">
                        <c:v>2002.9664054222003</c:v>
                      </c:pt>
                      <c:pt idx="146">
                        <c:v>2003.5458926212996</c:v>
                      </c:pt>
                      <c:pt idx="147">
                        <c:v>2003.8789903494894</c:v>
                      </c:pt>
                      <c:pt idx="148">
                        <c:v>2004.2223694886268</c:v>
                      </c:pt>
                      <c:pt idx="149">
                        <c:v>2004.645328554873</c:v>
                      </c:pt>
                      <c:pt idx="150">
                        <c:v>2004.5554672168171</c:v>
                      </c:pt>
                      <c:pt idx="151">
                        <c:v>2005.1349544159161</c:v>
                      </c:pt>
                      <c:pt idx="152">
                        <c:v>2005.3218054222002</c:v>
                      </c:pt>
                      <c:pt idx="153">
                        <c:v>2005.9012926212995</c:v>
                      </c:pt>
                      <c:pt idx="154">
                        <c:v>2005.8114312832436</c:v>
                      </c:pt>
                      <c:pt idx="155">
                        <c:v>2006.2343903494896</c:v>
                      </c:pt>
                      <c:pt idx="156">
                        <c:v>2006.5777694886267</c:v>
                      </c:pt>
                      <c:pt idx="157">
                        <c:v>2006.9108672168172</c:v>
                      </c:pt>
                      <c:pt idx="158">
                        <c:v>2007.4903544159163</c:v>
                      </c:pt>
                      <c:pt idx="159">
                        <c:v>2008.1668312832437</c:v>
                      </c:pt>
                      <c:pt idx="160">
                        <c:v>2008.7979285548729</c:v>
                      </c:pt>
                      <c:pt idx="161">
                        <c:v>2009.4744054222001</c:v>
                      </c:pt>
                      <c:pt idx="162">
                        <c:v>2010.0538926212996</c:v>
                      </c:pt>
                      <c:pt idx="163">
                        <c:v>2010.3869903494895</c:v>
                      </c:pt>
                      <c:pt idx="164">
                        <c:v>2010.7303694886268</c:v>
                      </c:pt>
                      <c:pt idx="165">
                        <c:v>2009.9374614246869</c:v>
                      </c:pt>
                      <c:pt idx="166">
                        <c:v>2011.0634672168171</c:v>
                      </c:pt>
                      <c:pt idx="167">
                        <c:v>2010.6139382920146</c:v>
                      </c:pt>
                      <c:pt idx="168">
                        <c:v>2011.6429544159162</c:v>
                      </c:pt>
                      <c:pt idx="169">
                        <c:v>2011.1934254911137</c:v>
                      </c:pt>
                      <c:pt idx="170">
                        <c:v>2012.3194312832436</c:v>
                      </c:pt>
                      <c:pt idx="171">
                        <c:v>2011.5265232193042</c:v>
                      </c:pt>
                      <c:pt idx="172">
                        <c:v>2011.8699023584409</c:v>
                      </c:pt>
                      <c:pt idx="173">
                        <c:v>2012.2746614246869</c:v>
                      </c:pt>
                      <c:pt idx="174">
                        <c:v>2012.2030000866314</c:v>
                      </c:pt>
                      <c:pt idx="175">
                        <c:v>2012.7824872857309</c:v>
                      </c:pt>
                      <c:pt idx="176">
                        <c:v>2012.9511382920145</c:v>
                      </c:pt>
                      <c:pt idx="177">
                        <c:v>2013.5306254911136</c:v>
                      </c:pt>
                      <c:pt idx="178">
                        <c:v>2013.4589641530577</c:v>
                      </c:pt>
                      <c:pt idx="179">
                        <c:v>2013.8637232193041</c:v>
                      </c:pt>
                      <c:pt idx="180">
                        <c:v>2014.2071023584408</c:v>
                      </c:pt>
                      <c:pt idx="181">
                        <c:v>2014.5402000866313</c:v>
                      </c:pt>
                      <c:pt idx="182">
                        <c:v>2015.1196872857308</c:v>
                      </c:pt>
                      <c:pt idx="183">
                        <c:v>2015.7961641530576</c:v>
                      </c:pt>
                      <c:pt idx="184">
                        <c:v>2016.273461424687</c:v>
                      </c:pt>
                      <c:pt idx="185">
                        <c:v>2016.9499382920146</c:v>
                      </c:pt>
                      <c:pt idx="186">
                        <c:v>2017.5294254911137</c:v>
                      </c:pt>
                      <c:pt idx="187">
                        <c:v>2017.8625232193042</c:v>
                      </c:pt>
                      <c:pt idx="188">
                        <c:v>2018.2059023584409</c:v>
                      </c:pt>
                      <c:pt idx="189">
                        <c:v>2018.5390000866314</c:v>
                      </c:pt>
                      <c:pt idx="190">
                        <c:v>2019.1184872857309</c:v>
                      </c:pt>
                      <c:pt idx="191">
                        <c:v>2019.7949641530577</c:v>
                      </c:pt>
                      <c:pt idx="192">
                        <c:v>2023.6407496352708</c:v>
                      </c:pt>
                      <c:pt idx="193">
                        <c:v>2024.1139496352707</c:v>
                      </c:pt>
                      <c:pt idx="194">
                        <c:v>2024.317226502598</c:v>
                      </c:pt>
                      <c:pt idx="195">
                        <c:v>2024.8967137016978</c:v>
                      </c:pt>
                      <c:pt idx="196">
                        <c:v>2025.3699137016979</c:v>
                      </c:pt>
                      <c:pt idx="197">
                        <c:v>2027.4371905690243</c:v>
                      </c:pt>
                      <c:pt idx="198">
                        <c:v>2028.1127496352708</c:v>
                      </c:pt>
                      <c:pt idx="199">
                        <c:v>2028.536626502598</c:v>
                      </c:pt>
                      <c:pt idx="200">
                        <c:v>2029.3687137016977</c:v>
                      </c:pt>
                      <c:pt idx="201">
                        <c:v>2029.1200336768477</c:v>
                      </c:pt>
                      <c:pt idx="202">
                        <c:v>2029.7925905690242</c:v>
                      </c:pt>
                      <c:pt idx="203">
                        <c:v>2029.7965105441742</c:v>
                      </c:pt>
                      <c:pt idx="204">
                        <c:v>2030.375997743274</c:v>
                      </c:pt>
                      <c:pt idx="205">
                        <c:v>2030.7090954714643</c:v>
                      </c:pt>
                      <c:pt idx="206">
                        <c:v>2031.0524746106007</c:v>
                      </c:pt>
                      <c:pt idx="207">
                        <c:v>2031.4754336768476</c:v>
                      </c:pt>
                      <c:pt idx="208">
                        <c:v>2031.3855723387915</c:v>
                      </c:pt>
                      <c:pt idx="209">
                        <c:v>2031.965059537891</c:v>
                      </c:pt>
                      <c:pt idx="210">
                        <c:v>2032.1519105441741</c:v>
                      </c:pt>
                      <c:pt idx="211">
                        <c:v>2032.6892265025981</c:v>
                      </c:pt>
                      <c:pt idx="212">
                        <c:v>2032.7313977432739</c:v>
                      </c:pt>
                      <c:pt idx="213">
                        <c:v>2032.6415364052182</c:v>
                      </c:pt>
                      <c:pt idx="214">
                        <c:v>2033.0644954714642</c:v>
                      </c:pt>
                      <c:pt idx="215">
                        <c:v>2033.4078746106006</c:v>
                      </c:pt>
                      <c:pt idx="216">
                        <c:v>2033.9451905690244</c:v>
                      </c:pt>
                      <c:pt idx="217">
                        <c:v>2033.1522825050854</c:v>
                      </c:pt>
                      <c:pt idx="218">
                        <c:v>2033.7409723387914</c:v>
                      </c:pt>
                      <c:pt idx="219">
                        <c:v>2033.8287593724119</c:v>
                      </c:pt>
                      <c:pt idx="220">
                        <c:v>2034.3204595378909</c:v>
                      </c:pt>
                      <c:pt idx="221">
                        <c:v>2034.4082465715119</c:v>
                      </c:pt>
                      <c:pt idx="222">
                        <c:v>2034.9969364052181</c:v>
                      </c:pt>
                      <c:pt idx="223">
                        <c:v>2035.6280336768477</c:v>
                      </c:pt>
                      <c:pt idx="224">
                        <c:v>2035.0847234388386</c:v>
                      </c:pt>
                      <c:pt idx="225">
                        <c:v>2035.4894825050856</c:v>
                      </c:pt>
                      <c:pt idx="226">
                        <c:v>2036.3045105441743</c:v>
                      </c:pt>
                      <c:pt idx="227">
                        <c:v>2036.1659593724119</c:v>
                      </c:pt>
                      <c:pt idx="228">
                        <c:v>2036.883997743274</c:v>
                      </c:pt>
                      <c:pt idx="229">
                        <c:v>2036.745446571512</c:v>
                      </c:pt>
                      <c:pt idx="230">
                        <c:v>2037.2170954714641</c:v>
                      </c:pt>
                      <c:pt idx="231">
                        <c:v>2037.5604746106007</c:v>
                      </c:pt>
                      <c:pt idx="232">
                        <c:v>2037.4219234388388</c:v>
                      </c:pt>
                      <c:pt idx="233">
                        <c:v>2037.8935723387913</c:v>
                      </c:pt>
                      <c:pt idx="234">
                        <c:v>2038.473059537891</c:v>
                      </c:pt>
                      <c:pt idx="235">
                        <c:v>2039.1495364052182</c:v>
                      </c:pt>
                      <c:pt idx="236">
                        <c:v>2039.4882825050854</c:v>
                      </c:pt>
                      <c:pt idx="237">
                        <c:v>2040.1647593724119</c:v>
                      </c:pt>
                      <c:pt idx="238">
                        <c:v>2040.7442465715119</c:v>
                      </c:pt>
                      <c:pt idx="239">
                        <c:v>2041.4207234388386</c:v>
                      </c:pt>
                      <c:pt idx="240">
                        <c:v>2052.3348547572455</c:v>
                      </c:pt>
                      <c:pt idx="241">
                        <c:v>2053.0113316245724</c:v>
                      </c:pt>
                      <c:pt idx="242">
                        <c:v>2053.5908188236722</c:v>
                      </c:pt>
                      <c:pt idx="243">
                        <c:v>2054.2672956909992</c:v>
                      </c:pt>
                      <c:pt idx="244">
                        <c:v>2054.6902547572454</c:v>
                      </c:pt>
                      <c:pt idx="245">
                        <c:v>2055.3667316245724</c:v>
                      </c:pt>
                      <c:pt idx="246">
                        <c:v>2055.9462188236721</c:v>
                      </c:pt>
                      <c:pt idx="247">
                        <c:v>2056.6226956909991</c:v>
                      </c:pt>
                      <c:pt idx="248">
                        <c:v>2058.0194344449519</c:v>
                      </c:pt>
                      <c:pt idx="249">
                        <c:v>2058.5108344449518</c:v>
                      </c:pt>
                      <c:pt idx="250">
                        <c:v>2058.8428547572457</c:v>
                      </c:pt>
                      <c:pt idx="251">
                        <c:v>2058.6959113122793</c:v>
                      </c:pt>
                      <c:pt idx="252">
                        <c:v>2059.1873113122797</c:v>
                      </c:pt>
                      <c:pt idx="253">
                        <c:v>2059.5193316245727</c:v>
                      </c:pt>
                      <c:pt idx="254">
                        <c:v>2059.2753985113786</c:v>
                      </c:pt>
                      <c:pt idx="255">
                        <c:v>2059.6084962395694</c:v>
                      </c:pt>
                      <c:pt idx="256">
                        <c:v>2059.766798511379</c:v>
                      </c:pt>
                      <c:pt idx="257">
                        <c:v>2060.0988188236724</c:v>
                      </c:pt>
                      <c:pt idx="258">
                        <c:v>2059.9518753787056</c:v>
                      </c:pt>
                      <c:pt idx="259">
                        <c:v>2060.0998962395693</c:v>
                      </c:pt>
                      <c:pt idx="260">
                        <c:v>2060.2849731068964</c:v>
                      </c:pt>
                      <c:pt idx="261">
                        <c:v>2060.4432753787055</c:v>
                      </c:pt>
                      <c:pt idx="262">
                        <c:v>2060.775295690999</c:v>
                      </c:pt>
                      <c:pt idx="263">
                        <c:v>2060.7763731068962</c:v>
                      </c:pt>
                      <c:pt idx="264">
                        <c:v>2060.8644603059956</c:v>
                      </c:pt>
                      <c:pt idx="265">
                        <c:v>2061.3558603059955</c:v>
                      </c:pt>
                      <c:pt idx="266">
                        <c:v>2061.5409371733231</c:v>
                      </c:pt>
                      <c:pt idx="267">
                        <c:v>2062.032337173323</c:v>
                      </c:pt>
                      <c:pt idx="268">
                        <c:v>2062.6634344449521</c:v>
                      </c:pt>
                      <c:pt idx="269">
                        <c:v>2063.3399113122796</c:v>
                      </c:pt>
                      <c:pt idx="270">
                        <c:v>2063.9193985113789</c:v>
                      </c:pt>
                      <c:pt idx="271">
                        <c:v>2064.2524962395692</c:v>
                      </c:pt>
                      <c:pt idx="272">
                        <c:v>2064.5958753787054</c:v>
                      </c:pt>
                      <c:pt idx="273">
                        <c:v>2064.9289731068961</c:v>
                      </c:pt>
                      <c:pt idx="274">
                        <c:v>2065.5084603059954</c:v>
                      </c:pt>
                      <c:pt idx="275">
                        <c:v>2066.1849371733233</c:v>
                      </c:pt>
                      <c:pt idx="276">
                        <c:v>2081.2342555253499</c:v>
                      </c:pt>
                      <c:pt idx="277">
                        <c:v>2081.7256555253502</c:v>
                      </c:pt>
                      <c:pt idx="278">
                        <c:v>2081.9107323926778</c:v>
                      </c:pt>
                      <c:pt idx="279">
                        <c:v>2082.4021323926777</c:v>
                      </c:pt>
                      <c:pt idx="280">
                        <c:v>2082.4902195917766</c:v>
                      </c:pt>
                      <c:pt idx="281">
                        <c:v>2082.9816195917765</c:v>
                      </c:pt>
                      <c:pt idx="282">
                        <c:v>2083.1666964591041</c:v>
                      </c:pt>
                      <c:pt idx="283">
                        <c:v>2083.6580964591039</c:v>
                      </c:pt>
                      <c:pt idx="284">
                        <c:v>2085.8782555253501</c:v>
                      </c:pt>
                      <c:pt idx="285">
                        <c:v>2086.5547323926776</c:v>
                      </c:pt>
                      <c:pt idx="286">
                        <c:v>2087.1342195917764</c:v>
                      </c:pt>
                      <c:pt idx="287">
                        <c:v>2087.8106964591038</c:v>
                      </c:pt>
                      <c:pt idx="288">
                        <c:v>2095.0131364792969</c:v>
                      </c:pt>
                      <c:pt idx="289">
                        <c:v>2095.6896133466239</c:v>
                      </c:pt>
                      <c:pt idx="290">
                        <c:v>2096.2691005457232</c:v>
                      </c:pt>
                      <c:pt idx="291">
                        <c:v>2096.6021982739139</c:v>
                      </c:pt>
                      <c:pt idx="292">
                        <c:v>2096.9455774130515</c:v>
                      </c:pt>
                      <c:pt idx="293">
                        <c:v>2097.3867364792968</c:v>
                      </c:pt>
                      <c:pt idx="294">
                        <c:v>2097.2786751412409</c:v>
                      </c:pt>
                      <c:pt idx="295">
                        <c:v>2097.8581623403397</c:v>
                      </c:pt>
                      <c:pt idx="296">
                        <c:v>2098.0632133466238</c:v>
                      </c:pt>
                      <c:pt idx="297">
                        <c:v>2098.6427005457231</c:v>
                      </c:pt>
                      <c:pt idx="298">
                        <c:v>2098.5346392076672</c:v>
                      </c:pt>
                      <c:pt idx="299">
                        <c:v>2098.9757982739138</c:v>
                      </c:pt>
                      <c:pt idx="300">
                        <c:v>2099.3191774130514</c:v>
                      </c:pt>
                      <c:pt idx="301">
                        <c:v>2099.6522751412408</c:v>
                      </c:pt>
                      <c:pt idx="302">
                        <c:v>2100.2317623403401</c:v>
                      </c:pt>
                      <c:pt idx="303">
                        <c:v>2100.9082392076675</c:v>
                      </c:pt>
                      <c:pt idx="304">
                        <c:v>2101.6931364792968</c:v>
                      </c:pt>
                      <c:pt idx="305">
                        <c:v>2102.3696133466237</c:v>
                      </c:pt>
                      <c:pt idx="306">
                        <c:v>2102.949100545723</c:v>
                      </c:pt>
                      <c:pt idx="307">
                        <c:v>2103.2821982739138</c:v>
                      </c:pt>
                      <c:pt idx="308">
                        <c:v>2103.6255774130514</c:v>
                      </c:pt>
                      <c:pt idx="309">
                        <c:v>2103.9586751412407</c:v>
                      </c:pt>
                      <c:pt idx="310">
                        <c:v>2104.53816234034</c:v>
                      </c:pt>
                      <c:pt idx="311">
                        <c:v>2105.2146392076675</c:v>
                      </c:pt>
                      <c:pt idx="312">
                        <c:v>2118.2279575596954</c:v>
                      </c:pt>
                      <c:pt idx="313">
                        <c:v>2118.9044344270228</c:v>
                      </c:pt>
                      <c:pt idx="314">
                        <c:v>2119.4839216261216</c:v>
                      </c:pt>
                      <c:pt idx="315">
                        <c:v>2119.3228928150111</c:v>
                      </c:pt>
                      <c:pt idx="316">
                        <c:v>2120.1603984934486</c:v>
                      </c:pt>
                      <c:pt idx="317">
                        <c:v>2120.6015575596953</c:v>
                      </c:pt>
                      <c:pt idx="318">
                        <c:v>2121.2780344270227</c:v>
                      </c:pt>
                      <c:pt idx="319">
                        <c:v>2120.9119546096276</c:v>
                      </c:pt>
                      <c:pt idx="320">
                        <c:v>2121.8575216261215</c:v>
                      </c:pt>
                      <c:pt idx="321">
                        <c:v>2121.3851546096275</c:v>
                      </c:pt>
                      <c:pt idx="322">
                        <c:v>2121.8633696823381</c:v>
                      </c:pt>
                      <c:pt idx="323">
                        <c:v>2122.5339984934485</c:v>
                      </c:pt>
                      <c:pt idx="324">
                        <c:v>2122.4428568814369</c:v>
                      </c:pt>
                      <c:pt idx="325">
                        <c:v>2123.1193337487643</c:v>
                      </c:pt>
                      <c:pt idx="326">
                        <c:v>2123.5422928150115</c:v>
                      </c:pt>
                      <c:pt idx="327">
                        <c:v>2123.4524314769551</c:v>
                      </c:pt>
                      <c:pt idx="328">
                        <c:v>2124.0319186760539</c:v>
                      </c:pt>
                      <c:pt idx="329">
                        <c:v>2124.2187696823385</c:v>
                      </c:pt>
                      <c:pt idx="330">
                        <c:v>2124.9079575596957</c:v>
                      </c:pt>
                      <c:pt idx="331">
                        <c:v>2124.7982568814373</c:v>
                      </c:pt>
                      <c:pt idx="332">
                        <c:v>2124.7083955433814</c:v>
                      </c:pt>
                      <c:pt idx="333">
                        <c:v>2125.5844344270226</c:v>
                      </c:pt>
                      <c:pt idx="334">
                        <c:v>2125.3839546096278</c:v>
                      </c:pt>
                      <c:pt idx="335">
                        <c:v>2125.4747337487647</c:v>
                      </c:pt>
                      <c:pt idx="336">
                        <c:v>2126.1639216261215</c:v>
                      </c:pt>
                      <c:pt idx="337">
                        <c:v>2125.807831476955</c:v>
                      </c:pt>
                      <c:pt idx="338">
                        <c:v>2126.8403984934484</c:v>
                      </c:pt>
                      <c:pt idx="339">
                        <c:v>2126.3873186760538</c:v>
                      </c:pt>
                      <c:pt idx="340">
                        <c:v>2127.0637955433813</c:v>
                      </c:pt>
                      <c:pt idx="341">
                        <c:v>2127.6948928150114</c:v>
                      </c:pt>
                      <c:pt idx="342">
                        <c:v>2128.3713696823384</c:v>
                      </c:pt>
                      <c:pt idx="343">
                        <c:v>2128.9508568814372</c:v>
                      </c:pt>
                      <c:pt idx="344">
                        <c:v>2129.6273337487646</c:v>
                      </c:pt>
                      <c:pt idx="345">
                        <c:v>2129.9604314769549</c:v>
                      </c:pt>
                      <c:pt idx="346">
                        <c:v>2130.5399186760542</c:v>
                      </c:pt>
                      <c:pt idx="347">
                        <c:v>2131.2163955433812</c:v>
                      </c:pt>
                      <c:pt idx="348">
                        <c:v>2142.5377138954086</c:v>
                      </c:pt>
                      <c:pt idx="349">
                        <c:v>2143.0109138954085</c:v>
                      </c:pt>
                      <c:pt idx="350">
                        <c:v>2143.2141907627361</c:v>
                      </c:pt>
                      <c:pt idx="351">
                        <c:v>2143.687390762736</c:v>
                      </c:pt>
                      <c:pt idx="352">
                        <c:v>2143.7936779618358</c:v>
                      </c:pt>
                      <c:pt idx="353">
                        <c:v>2144.2668779618357</c:v>
                      </c:pt>
                      <c:pt idx="354">
                        <c:v>2144.4701548291628</c:v>
                      </c:pt>
                      <c:pt idx="355">
                        <c:v>2144.9433548291627</c:v>
                      </c:pt>
                      <c:pt idx="356">
                        <c:v>2147.0097138954088</c:v>
                      </c:pt>
                      <c:pt idx="357">
                        <c:v>2147.6861907627363</c:v>
                      </c:pt>
                      <c:pt idx="358">
                        <c:v>2148.265677961836</c:v>
                      </c:pt>
                      <c:pt idx="359">
                        <c:v>2148.0169979369848</c:v>
                      </c:pt>
                      <c:pt idx="360">
                        <c:v>2148.9421548291625</c:v>
                      </c:pt>
                      <c:pt idx="361">
                        <c:v>2148.6934748043127</c:v>
                      </c:pt>
                      <c:pt idx="362">
                        <c:v>2149.2729620034111</c:v>
                      </c:pt>
                      <c:pt idx="363">
                        <c:v>2149.6060597316027</c:v>
                      </c:pt>
                      <c:pt idx="364">
                        <c:v>2149.949438870739</c:v>
                      </c:pt>
                      <c:pt idx="365">
                        <c:v>2150.3723979369852</c:v>
                      </c:pt>
                      <c:pt idx="366">
                        <c:v>2150.2825365989293</c:v>
                      </c:pt>
                      <c:pt idx="367">
                        <c:v>2150.8620237980281</c:v>
                      </c:pt>
                      <c:pt idx="368">
                        <c:v>2151.0488748043126</c:v>
                      </c:pt>
                      <c:pt idx="369">
                        <c:v>2151.6283620034114</c:v>
                      </c:pt>
                      <c:pt idx="370">
                        <c:v>2151.538500665356</c:v>
                      </c:pt>
                      <c:pt idx="371">
                        <c:v>2151.9614597316026</c:v>
                      </c:pt>
                      <c:pt idx="372">
                        <c:v>2152.3048388707389</c:v>
                      </c:pt>
                      <c:pt idx="373">
                        <c:v>2152.6379365989296</c:v>
                      </c:pt>
                      <c:pt idx="374">
                        <c:v>2153.217423798028</c:v>
                      </c:pt>
                      <c:pt idx="375">
                        <c:v>2153.8939006653563</c:v>
                      </c:pt>
                      <c:pt idx="376">
                        <c:v>2154.5249979369851</c:v>
                      </c:pt>
                      <c:pt idx="377">
                        <c:v>2155.2014748043125</c:v>
                      </c:pt>
                      <c:pt idx="378">
                        <c:v>2155.7809620034113</c:v>
                      </c:pt>
                      <c:pt idx="379">
                        <c:v>2156.1140597316025</c:v>
                      </c:pt>
                      <c:pt idx="380">
                        <c:v>2156.4574388707388</c:v>
                      </c:pt>
                      <c:pt idx="381">
                        <c:v>2156.7905365989295</c:v>
                      </c:pt>
                      <c:pt idx="382">
                        <c:v>2157.3700237980279</c:v>
                      </c:pt>
                      <c:pt idx="383">
                        <c:v>2158.0465006653562</c:v>
                      </c:pt>
                      <c:pt idx="384">
                        <c:v>2171.2318190173837</c:v>
                      </c:pt>
                      <c:pt idx="385">
                        <c:v>2171.982467754447</c:v>
                      </c:pt>
                      <c:pt idx="386">
                        <c:v>2172.5102677544469</c:v>
                      </c:pt>
                      <c:pt idx="387">
                        <c:v>2171.9082958847102</c:v>
                      </c:pt>
                      <c:pt idx="388">
                        <c:v>2172.6589446217736</c:v>
                      </c:pt>
                      <c:pt idx="389">
                        <c:v>2172.48778308381</c:v>
                      </c:pt>
                      <c:pt idx="390">
                        <c:v>2173.1867446217739</c:v>
                      </c:pt>
                      <c:pt idx="391">
                        <c:v>2173.2384318208733</c:v>
                      </c:pt>
                      <c:pt idx="392">
                        <c:v>2173.5715295490627</c:v>
                      </c:pt>
                      <c:pt idx="393">
                        <c:v>2173.7662318208731</c:v>
                      </c:pt>
                      <c:pt idx="394">
                        <c:v>2173.164259951137</c:v>
                      </c:pt>
                      <c:pt idx="395">
                        <c:v>2173.9149086881998</c:v>
                      </c:pt>
                      <c:pt idx="396">
                        <c:v>2174.0993295490625</c:v>
                      </c:pt>
                      <c:pt idx="397">
                        <c:v>2173.5872190173836</c:v>
                      </c:pt>
                      <c:pt idx="398">
                        <c:v>2174.248006416391</c:v>
                      </c:pt>
                      <c:pt idx="399">
                        <c:v>2174.4427086882001</c:v>
                      </c:pt>
                      <c:pt idx="400">
                        <c:v>2174.7758064163909</c:v>
                      </c:pt>
                      <c:pt idx="401">
                        <c:v>2174.8274936154899</c:v>
                      </c:pt>
                      <c:pt idx="402">
                        <c:v>2174.2636958847102</c:v>
                      </c:pt>
                      <c:pt idx="403">
                        <c:v>2175.3552936154902</c:v>
                      </c:pt>
                      <c:pt idx="404">
                        <c:v>2174.8431830838099</c:v>
                      </c:pt>
                      <c:pt idx="405">
                        <c:v>2175.5039704828173</c:v>
                      </c:pt>
                      <c:pt idx="406">
                        <c:v>2176.0317704828171</c:v>
                      </c:pt>
                      <c:pt idx="407">
                        <c:v>2175.5196599511369</c:v>
                      </c:pt>
                      <c:pt idx="408">
                        <c:v>2176.9704677544469</c:v>
                      </c:pt>
                      <c:pt idx="409">
                        <c:v>2177.6469446217739</c:v>
                      </c:pt>
                      <c:pt idx="410">
                        <c:v>2176.9163987050902</c:v>
                      </c:pt>
                      <c:pt idx="411">
                        <c:v>2178.2264318208731</c:v>
                      </c:pt>
                      <c:pt idx="412">
                        <c:v>2177.40779870509</c:v>
                      </c:pt>
                      <c:pt idx="413">
                        <c:v>2177.7398190173835</c:v>
                      </c:pt>
                      <c:pt idx="414">
                        <c:v>2177.5928755724171</c:v>
                      </c:pt>
                      <c:pt idx="415">
                        <c:v>2178.5595295490625</c:v>
                      </c:pt>
                      <c:pt idx="416">
                        <c:v>2178.9029086882001</c:v>
                      </c:pt>
                      <c:pt idx="417">
                        <c:v>2178.0842755724175</c:v>
                      </c:pt>
                      <c:pt idx="418">
                        <c:v>2178.4162958847105</c:v>
                      </c:pt>
                      <c:pt idx="419">
                        <c:v>2178.1723627715164</c:v>
                      </c:pt>
                      <c:pt idx="420">
                        <c:v>2179.2360064163909</c:v>
                      </c:pt>
                      <c:pt idx="421">
                        <c:v>2178.5054604997067</c:v>
                      </c:pt>
                      <c:pt idx="422">
                        <c:v>2178.6637627715163</c:v>
                      </c:pt>
                      <c:pt idx="423">
                        <c:v>2178.9957830838098</c:v>
                      </c:pt>
                      <c:pt idx="424">
                        <c:v>2178.8488396388434</c:v>
                      </c:pt>
                      <c:pt idx="425">
                        <c:v>2179.8154936154901</c:v>
                      </c:pt>
                      <c:pt idx="426">
                        <c:v>2178.9968604997066</c:v>
                      </c:pt>
                      <c:pt idx="427">
                        <c:v>2179.1819373670342</c:v>
                      </c:pt>
                      <c:pt idx="428">
                        <c:v>2179.3402396388437</c:v>
                      </c:pt>
                      <c:pt idx="429">
                        <c:v>2179.6722599511372</c:v>
                      </c:pt>
                      <c:pt idx="430">
                        <c:v>2180.4919704828171</c:v>
                      </c:pt>
                      <c:pt idx="431">
                        <c:v>2179.673337367034</c:v>
                      </c:pt>
                      <c:pt idx="432">
                        <c:v>2179.7614245661334</c:v>
                      </c:pt>
                      <c:pt idx="433">
                        <c:v>2180.2528245661333</c:v>
                      </c:pt>
                      <c:pt idx="434">
                        <c:v>2180.4379014334604</c:v>
                      </c:pt>
                      <c:pt idx="435">
                        <c:v>2180.9293014334603</c:v>
                      </c:pt>
                      <c:pt idx="436">
                        <c:v>2181.5603987050899</c:v>
                      </c:pt>
                      <c:pt idx="437">
                        <c:v>2182.2368755724174</c:v>
                      </c:pt>
                      <c:pt idx="438">
                        <c:v>2182.8163627715162</c:v>
                      </c:pt>
                      <c:pt idx="439">
                        <c:v>2183.1494604997069</c:v>
                      </c:pt>
                      <c:pt idx="440">
                        <c:v>2183.4928396388436</c:v>
                      </c:pt>
                      <c:pt idx="441">
                        <c:v>2183.8259373670339</c:v>
                      </c:pt>
                      <c:pt idx="442">
                        <c:v>2184.4054245661337</c:v>
                      </c:pt>
                      <c:pt idx="443">
                        <c:v>2185.0819014334602</c:v>
                      </c:pt>
                      <c:pt idx="444">
                        <c:v>2195.1972888348446</c:v>
                      </c:pt>
                      <c:pt idx="445">
                        <c:v>2195.7250888348444</c:v>
                      </c:pt>
                      <c:pt idx="446">
                        <c:v>2195.8737657021711</c:v>
                      </c:pt>
                      <c:pt idx="447">
                        <c:v>2196.4015657021714</c:v>
                      </c:pt>
                      <c:pt idx="448">
                        <c:v>2196.4532529012708</c:v>
                      </c:pt>
                      <c:pt idx="449">
                        <c:v>2196.9810529012707</c:v>
                      </c:pt>
                      <c:pt idx="450">
                        <c:v>2197.1297297685983</c:v>
                      </c:pt>
                      <c:pt idx="451">
                        <c:v>2197.6575297685981</c:v>
                      </c:pt>
                      <c:pt idx="452">
                        <c:v>2200.1852888348444</c:v>
                      </c:pt>
                      <c:pt idx="453">
                        <c:v>2200.8617657021714</c:v>
                      </c:pt>
                      <c:pt idx="454">
                        <c:v>2200.1312197854882</c:v>
                      </c:pt>
                      <c:pt idx="455">
                        <c:v>2201.4412529012707</c:v>
                      </c:pt>
                      <c:pt idx="456">
                        <c:v>2200.622619785488</c:v>
                      </c:pt>
                      <c:pt idx="457">
                        <c:v>2200.8076966528147</c:v>
                      </c:pt>
                      <c:pt idx="458">
                        <c:v>2202.1177297685981</c:v>
                      </c:pt>
                      <c:pt idx="459">
                        <c:v>2201.299096652815</c:v>
                      </c:pt>
                      <c:pt idx="460">
                        <c:v>2201.3871838519144</c:v>
                      </c:pt>
                      <c:pt idx="461">
                        <c:v>2201.8785838519143</c:v>
                      </c:pt>
                      <c:pt idx="462">
                        <c:v>2202.0636607192423</c:v>
                      </c:pt>
                      <c:pt idx="463">
                        <c:v>2202.5550607192422</c:v>
                      </c:pt>
                      <c:pt idx="464">
                        <c:v>2204.7752197854879</c:v>
                      </c:pt>
                      <c:pt idx="465">
                        <c:v>2205.4516966528149</c:v>
                      </c:pt>
                      <c:pt idx="466">
                        <c:v>2206.0311838519142</c:v>
                      </c:pt>
                      <c:pt idx="467">
                        <c:v>2206.7076607192421</c:v>
                      </c:pt>
                      <c:pt idx="468">
                        <c:v>2213.9101007394347</c:v>
                      </c:pt>
                      <c:pt idx="469">
                        <c:v>2214.5865776067621</c:v>
                      </c:pt>
                      <c:pt idx="470">
                        <c:v>2215.1660648058614</c:v>
                      </c:pt>
                      <c:pt idx="471">
                        <c:v>2215.4991625340517</c:v>
                      </c:pt>
                      <c:pt idx="472">
                        <c:v>2215.8425416731889</c:v>
                      </c:pt>
                      <c:pt idx="473">
                        <c:v>2216.2837007394346</c:v>
                      </c:pt>
                      <c:pt idx="474">
                        <c:v>2216.1756394013787</c:v>
                      </c:pt>
                      <c:pt idx="475">
                        <c:v>2216.7551266004775</c:v>
                      </c:pt>
                      <c:pt idx="476">
                        <c:v>2216.960177606762</c:v>
                      </c:pt>
                      <c:pt idx="477">
                        <c:v>2217.5396648058613</c:v>
                      </c:pt>
                      <c:pt idx="478">
                        <c:v>2217.4316034678059</c:v>
                      </c:pt>
                      <c:pt idx="479">
                        <c:v>2217.8727625340521</c:v>
                      </c:pt>
                      <c:pt idx="480">
                        <c:v>2218.2161416731888</c:v>
                      </c:pt>
                      <c:pt idx="481">
                        <c:v>2218.5492394013786</c:v>
                      </c:pt>
                      <c:pt idx="482">
                        <c:v>2219.1287266004779</c:v>
                      </c:pt>
                      <c:pt idx="483">
                        <c:v>2219.8052034678058</c:v>
                      </c:pt>
                      <c:pt idx="484">
                        <c:v>2220.5901007394345</c:v>
                      </c:pt>
                      <c:pt idx="485">
                        <c:v>2221.266577606762</c:v>
                      </c:pt>
                      <c:pt idx="486">
                        <c:v>2221.8460648058613</c:v>
                      </c:pt>
                      <c:pt idx="487">
                        <c:v>2222.179162534052</c:v>
                      </c:pt>
                      <c:pt idx="488">
                        <c:v>2222.5225416731887</c:v>
                      </c:pt>
                      <c:pt idx="489">
                        <c:v>2222.8556394013785</c:v>
                      </c:pt>
                      <c:pt idx="490">
                        <c:v>2223.4351266004778</c:v>
                      </c:pt>
                      <c:pt idx="491">
                        <c:v>2224.1116034678057</c:v>
                      </c:pt>
                      <c:pt idx="492">
                        <c:v>2237.1249218198327</c:v>
                      </c:pt>
                      <c:pt idx="493">
                        <c:v>2237.8013986871606</c:v>
                      </c:pt>
                      <c:pt idx="494">
                        <c:v>2238.380885886259</c:v>
                      </c:pt>
                      <c:pt idx="495">
                        <c:v>2239.0573627535869</c:v>
                      </c:pt>
                      <c:pt idx="496">
                        <c:v>2239.4985218198326</c:v>
                      </c:pt>
                      <c:pt idx="497">
                        <c:v>2240.1749986871605</c:v>
                      </c:pt>
                      <c:pt idx="498">
                        <c:v>2240.7544858862589</c:v>
                      </c:pt>
                      <c:pt idx="499">
                        <c:v>2241.4309627535868</c:v>
                      </c:pt>
                      <c:pt idx="500">
                        <c:v>2243.804921819833</c:v>
                      </c:pt>
                      <c:pt idx="501">
                        <c:v>2244.4813986871604</c:v>
                      </c:pt>
                      <c:pt idx="502">
                        <c:v>2245.0608858862593</c:v>
                      </c:pt>
                      <c:pt idx="503">
                        <c:v>2245.7373627535867</c:v>
                      </c:pt>
                      <c:pt idx="504">
                        <c:v>2290.8794320145839</c:v>
                      </c:pt>
                      <c:pt idx="505">
                        <c:v>2291.4072320145842</c:v>
                      </c:pt>
                      <c:pt idx="506">
                        <c:v>2291.5559088819118</c:v>
                      </c:pt>
                      <c:pt idx="507">
                        <c:v>2292.0837088819117</c:v>
                      </c:pt>
                      <c:pt idx="508">
                        <c:v>2292.1353960810111</c:v>
                      </c:pt>
                      <c:pt idx="509">
                        <c:v>2292.4684938092014</c:v>
                      </c:pt>
                      <c:pt idx="510">
                        <c:v>2292.6631960810114</c:v>
                      </c:pt>
                      <c:pt idx="511">
                        <c:v>2292.8118729483376</c:v>
                      </c:pt>
                      <c:pt idx="512">
                        <c:v>2292.9962938092012</c:v>
                      </c:pt>
                      <c:pt idx="513">
                        <c:v>2293.1449706765288</c:v>
                      </c:pt>
                      <c:pt idx="514">
                        <c:v>2293.3396729483375</c:v>
                      </c:pt>
                      <c:pt idx="515">
                        <c:v>2293.6727706765291</c:v>
                      </c:pt>
                      <c:pt idx="516">
                        <c:v>2293.7244578756281</c:v>
                      </c:pt>
                      <c:pt idx="517">
                        <c:v>2294.2522578756279</c:v>
                      </c:pt>
                      <c:pt idx="518">
                        <c:v>2294.4009347429551</c:v>
                      </c:pt>
                      <c:pt idx="519">
                        <c:v>2294.9287347429554</c:v>
                      </c:pt>
                      <c:pt idx="520">
                        <c:v>2295.8674320145842</c:v>
                      </c:pt>
                      <c:pt idx="521">
                        <c:v>2296.5439088819116</c:v>
                      </c:pt>
                      <c:pt idx="522">
                        <c:v>2297.1233960810114</c:v>
                      </c:pt>
                      <c:pt idx="523">
                        <c:v>2297.4564938092012</c:v>
                      </c:pt>
                      <c:pt idx="524">
                        <c:v>2297.7998729483375</c:v>
                      </c:pt>
                      <c:pt idx="525">
                        <c:v>2298.1329706765291</c:v>
                      </c:pt>
                      <c:pt idx="526">
                        <c:v>2298.7124578756279</c:v>
                      </c:pt>
                      <c:pt idx="527">
                        <c:v>2299.3889347429554</c:v>
                      </c:pt>
                      <c:pt idx="528">
                        <c:v>2314.0942530949819</c:v>
                      </c:pt>
                      <c:pt idx="529">
                        <c:v>2314.6220530949822</c:v>
                      </c:pt>
                      <c:pt idx="530">
                        <c:v>2314.7707299623094</c:v>
                      </c:pt>
                      <c:pt idx="531">
                        <c:v>2315.2985299623092</c:v>
                      </c:pt>
                      <c:pt idx="532">
                        <c:v>2315.3502171614091</c:v>
                      </c:pt>
                      <c:pt idx="533">
                        <c:v>2315.8780171614089</c:v>
                      </c:pt>
                      <c:pt idx="534">
                        <c:v>2316.0266940287365</c:v>
                      </c:pt>
                      <c:pt idx="535">
                        <c:v>2316.5544940287364</c:v>
                      </c:pt>
                      <c:pt idx="536">
                        <c:v>2319.0822530949822</c:v>
                      </c:pt>
                      <c:pt idx="537">
                        <c:v>2319.7587299623092</c:v>
                      </c:pt>
                      <c:pt idx="538">
                        <c:v>2320.3382171614089</c:v>
                      </c:pt>
                      <c:pt idx="539">
                        <c:v>2321.0146940287368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4B68-4CD9-81BB-BF8CD6C979D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17451.903073999161</c:v>
                      </c:pt>
                      <c:pt idx="1">
                        <c:v>17451.903073999161</c:v>
                      </c:pt>
                      <c:pt idx="2">
                        <c:v>17458.590186046022</c:v>
                      </c:pt>
                      <c:pt idx="3">
                        <c:v>17458.590186046022</c:v>
                      </c:pt>
                      <c:pt idx="4">
                        <c:v>17459.437573546664</c:v>
                      </c:pt>
                      <c:pt idx="5">
                        <c:v>17467.195779792331</c:v>
                      </c:pt>
                      <c:pt idx="6">
                        <c:v>17459.437573546664</c:v>
                      </c:pt>
                      <c:pt idx="7">
                        <c:v>17466.124685593531</c:v>
                      </c:pt>
                      <c:pt idx="8">
                        <c:v>17467.195779792331</c:v>
                      </c:pt>
                      <c:pt idx="9">
                        <c:v>17473.882891839188</c:v>
                      </c:pt>
                      <c:pt idx="10">
                        <c:v>17466.124685593531</c:v>
                      </c:pt>
                      <c:pt idx="11">
                        <c:v>17473.882891839188</c:v>
                      </c:pt>
                      <c:pt idx="12">
                        <c:v>17474.730279339834</c:v>
                      </c:pt>
                      <c:pt idx="13">
                        <c:v>17474.730279339834</c:v>
                      </c:pt>
                      <c:pt idx="14">
                        <c:v>17481.417391386694</c:v>
                      </c:pt>
                      <c:pt idx="15">
                        <c:v>17451.903073999161</c:v>
                      </c:pt>
                      <c:pt idx="16">
                        <c:v>17481.417391386694</c:v>
                      </c:pt>
                      <c:pt idx="17">
                        <c:v>17458.590186046022</c:v>
                      </c:pt>
                      <c:pt idx="18">
                        <c:v>17459.437573546664</c:v>
                      </c:pt>
                      <c:pt idx="19">
                        <c:v>17467.195779792331</c:v>
                      </c:pt>
                      <c:pt idx="20">
                        <c:v>17466.124685593531</c:v>
                      </c:pt>
                      <c:pt idx="21">
                        <c:v>17473.882891839188</c:v>
                      </c:pt>
                      <c:pt idx="22">
                        <c:v>17474.730279339834</c:v>
                      </c:pt>
                      <c:pt idx="23">
                        <c:v>17481.417391386694</c:v>
                      </c:pt>
                      <c:pt idx="24">
                        <c:v>17683.386264168035</c:v>
                      </c:pt>
                      <c:pt idx="25">
                        <c:v>17683.386264168035</c:v>
                      </c:pt>
                      <c:pt idx="26">
                        <c:v>17690.073376214899</c:v>
                      </c:pt>
                      <c:pt idx="27">
                        <c:v>17690.073376214899</c:v>
                      </c:pt>
                      <c:pt idx="28">
                        <c:v>17690.920763715545</c:v>
                      </c:pt>
                      <c:pt idx="29">
                        <c:v>17690.920763715545</c:v>
                      </c:pt>
                      <c:pt idx="30">
                        <c:v>17697.607875762409</c:v>
                      </c:pt>
                      <c:pt idx="31">
                        <c:v>17697.607875762409</c:v>
                      </c:pt>
                      <c:pt idx="32">
                        <c:v>17722.206863541513</c:v>
                      </c:pt>
                      <c:pt idx="33">
                        <c:v>17683.386264168035</c:v>
                      </c:pt>
                      <c:pt idx="34">
                        <c:v>17722.206863541513</c:v>
                      </c:pt>
                      <c:pt idx="35">
                        <c:v>17690.073376214899</c:v>
                      </c:pt>
                      <c:pt idx="36">
                        <c:v>17729.741363089015</c:v>
                      </c:pt>
                      <c:pt idx="37">
                        <c:v>17690.920763715545</c:v>
                      </c:pt>
                      <c:pt idx="38">
                        <c:v>17729.741363089015</c:v>
                      </c:pt>
                      <c:pt idx="39">
                        <c:v>17737.499569334668</c:v>
                      </c:pt>
                      <c:pt idx="40">
                        <c:v>17697.607875762409</c:v>
                      </c:pt>
                      <c:pt idx="41">
                        <c:v>17737.499569334668</c:v>
                      </c:pt>
                      <c:pt idx="42">
                        <c:v>17728.893975588373</c:v>
                      </c:pt>
                      <c:pt idx="43">
                        <c:v>17745.034068882182</c:v>
                      </c:pt>
                      <c:pt idx="44">
                        <c:v>17745.034068882182</c:v>
                      </c:pt>
                      <c:pt idx="45">
                        <c:v>17736.428475135879</c:v>
                      </c:pt>
                      <c:pt idx="46">
                        <c:v>17722.206863541513</c:v>
                      </c:pt>
                      <c:pt idx="47">
                        <c:v>17744.18668138154</c:v>
                      </c:pt>
                      <c:pt idx="48">
                        <c:v>17728.893975588373</c:v>
                      </c:pt>
                      <c:pt idx="49">
                        <c:v>17729.741363089015</c:v>
                      </c:pt>
                      <c:pt idx="50">
                        <c:v>17751.721180929038</c:v>
                      </c:pt>
                      <c:pt idx="51">
                        <c:v>17737.499569334668</c:v>
                      </c:pt>
                      <c:pt idx="52">
                        <c:v>17736.428475135879</c:v>
                      </c:pt>
                      <c:pt idx="53">
                        <c:v>17744.18668138154</c:v>
                      </c:pt>
                      <c:pt idx="54">
                        <c:v>17745.034068882182</c:v>
                      </c:pt>
                      <c:pt idx="55">
                        <c:v>17751.721180929038</c:v>
                      </c:pt>
                      <c:pt idx="56">
                        <c:v>17728.893975588373</c:v>
                      </c:pt>
                      <c:pt idx="57">
                        <c:v>17736.428475135879</c:v>
                      </c:pt>
                      <c:pt idx="58">
                        <c:v>17744.18668138154</c:v>
                      </c:pt>
                      <c:pt idx="59">
                        <c:v>17751.721180929038</c:v>
                      </c:pt>
                      <c:pt idx="60">
                        <c:v>17953.690053710383</c:v>
                      </c:pt>
                      <c:pt idx="61">
                        <c:v>17953.690053710383</c:v>
                      </c:pt>
                      <c:pt idx="62">
                        <c:v>17960.377165757247</c:v>
                      </c:pt>
                      <c:pt idx="63">
                        <c:v>17960.377165757247</c:v>
                      </c:pt>
                      <c:pt idx="64">
                        <c:v>17961.224553257893</c:v>
                      </c:pt>
                      <c:pt idx="65">
                        <c:v>17961.224553257893</c:v>
                      </c:pt>
                      <c:pt idx="66">
                        <c:v>17967.911665304749</c:v>
                      </c:pt>
                      <c:pt idx="67">
                        <c:v>17967.911665304749</c:v>
                      </c:pt>
                      <c:pt idx="68">
                        <c:v>17953.690053710383</c:v>
                      </c:pt>
                      <c:pt idx="69">
                        <c:v>17960.377165757247</c:v>
                      </c:pt>
                      <c:pt idx="70">
                        <c:v>17961.224553257893</c:v>
                      </c:pt>
                      <c:pt idx="71">
                        <c:v>17988.404414596953</c:v>
                      </c:pt>
                      <c:pt idx="72">
                        <c:v>17967.911665304749</c:v>
                      </c:pt>
                      <c:pt idx="73">
                        <c:v>17995.09152664381</c:v>
                      </c:pt>
                      <c:pt idx="74">
                        <c:v>17995.938914144455</c:v>
                      </c:pt>
                      <c:pt idx="75">
                        <c:v>18003.697120390116</c:v>
                      </c:pt>
                      <c:pt idx="76">
                        <c:v>18002.626026191323</c:v>
                      </c:pt>
                      <c:pt idx="77">
                        <c:v>17988.404414596953</c:v>
                      </c:pt>
                      <c:pt idx="78">
                        <c:v>18010.384232436976</c:v>
                      </c:pt>
                      <c:pt idx="79">
                        <c:v>18011.231619937622</c:v>
                      </c:pt>
                      <c:pt idx="80">
                        <c:v>17995.09152664381</c:v>
                      </c:pt>
                      <c:pt idx="81">
                        <c:v>17995.938914144455</c:v>
                      </c:pt>
                      <c:pt idx="82">
                        <c:v>18017.918731984482</c:v>
                      </c:pt>
                      <c:pt idx="83">
                        <c:v>18003.697120390116</c:v>
                      </c:pt>
                      <c:pt idx="84">
                        <c:v>18002.626026191323</c:v>
                      </c:pt>
                      <c:pt idx="85">
                        <c:v>18010.384232436976</c:v>
                      </c:pt>
                      <c:pt idx="86">
                        <c:v>18011.231619937622</c:v>
                      </c:pt>
                      <c:pt idx="87">
                        <c:v>17988.404414596953</c:v>
                      </c:pt>
                      <c:pt idx="88">
                        <c:v>18017.918731984482</c:v>
                      </c:pt>
                      <c:pt idx="89">
                        <c:v>17995.09152664381</c:v>
                      </c:pt>
                      <c:pt idx="90">
                        <c:v>17995.938914144455</c:v>
                      </c:pt>
                      <c:pt idx="91">
                        <c:v>18003.697120390116</c:v>
                      </c:pt>
                      <c:pt idx="92">
                        <c:v>18002.626026191323</c:v>
                      </c:pt>
                      <c:pt idx="93">
                        <c:v>18010.384232436976</c:v>
                      </c:pt>
                      <c:pt idx="94">
                        <c:v>18011.231619937622</c:v>
                      </c:pt>
                      <c:pt idx="95">
                        <c:v>18017.918731984482</c:v>
                      </c:pt>
                      <c:pt idx="96">
                        <c:v>18219.887604765834</c:v>
                      </c:pt>
                      <c:pt idx="97">
                        <c:v>18226.574716812687</c:v>
                      </c:pt>
                      <c:pt idx="98">
                        <c:v>18227.422104313337</c:v>
                      </c:pt>
                      <c:pt idx="99">
                        <c:v>18234.109216360193</c:v>
                      </c:pt>
                      <c:pt idx="100">
                        <c:v>18219.887604765834</c:v>
                      </c:pt>
                      <c:pt idx="101">
                        <c:v>18226.574716812687</c:v>
                      </c:pt>
                      <c:pt idx="102">
                        <c:v>18227.422104313337</c:v>
                      </c:pt>
                      <c:pt idx="103">
                        <c:v>18234.109216360193</c:v>
                      </c:pt>
                      <c:pt idx="104">
                        <c:v>18219.887604765834</c:v>
                      </c:pt>
                      <c:pt idx="105">
                        <c:v>18226.574716812687</c:v>
                      </c:pt>
                      <c:pt idx="106">
                        <c:v>18227.422104313337</c:v>
                      </c:pt>
                      <c:pt idx="107">
                        <c:v>18234.109216360193</c:v>
                      </c:pt>
                      <c:pt idx="108">
                        <c:v>18339.79201582259</c:v>
                      </c:pt>
                      <c:pt idx="109">
                        <c:v>18339.79201582259</c:v>
                      </c:pt>
                      <c:pt idx="110">
                        <c:v>18346.479127869447</c:v>
                      </c:pt>
                      <c:pt idx="111">
                        <c:v>18346.479127869447</c:v>
                      </c:pt>
                      <c:pt idx="112">
                        <c:v>18347.326515370096</c:v>
                      </c:pt>
                      <c:pt idx="113">
                        <c:v>18347.326515370096</c:v>
                      </c:pt>
                      <c:pt idx="114">
                        <c:v>18355.084721615756</c:v>
                      </c:pt>
                      <c:pt idx="115">
                        <c:v>18354.013627416956</c:v>
                      </c:pt>
                      <c:pt idx="116">
                        <c:v>18355.084721615756</c:v>
                      </c:pt>
                      <c:pt idx="117">
                        <c:v>18354.013627416956</c:v>
                      </c:pt>
                      <c:pt idx="118">
                        <c:v>18361.771833662609</c:v>
                      </c:pt>
                      <c:pt idx="119">
                        <c:v>18361.771833662609</c:v>
                      </c:pt>
                      <c:pt idx="120">
                        <c:v>18362.619221163262</c:v>
                      </c:pt>
                      <c:pt idx="121">
                        <c:v>18362.619221163262</c:v>
                      </c:pt>
                      <c:pt idx="122">
                        <c:v>18369.306333210123</c:v>
                      </c:pt>
                      <c:pt idx="123">
                        <c:v>18339.79201582259</c:v>
                      </c:pt>
                      <c:pt idx="124">
                        <c:v>18369.306333210123</c:v>
                      </c:pt>
                      <c:pt idx="125">
                        <c:v>18346.479127869447</c:v>
                      </c:pt>
                      <c:pt idx="126">
                        <c:v>18347.326515370096</c:v>
                      </c:pt>
                      <c:pt idx="127">
                        <c:v>18355.084721615756</c:v>
                      </c:pt>
                      <c:pt idx="128">
                        <c:v>18354.013627416956</c:v>
                      </c:pt>
                      <c:pt idx="129">
                        <c:v>18361.771833662609</c:v>
                      </c:pt>
                      <c:pt idx="130">
                        <c:v>18362.619221163262</c:v>
                      </c:pt>
                      <c:pt idx="131">
                        <c:v>18369.306333210123</c:v>
                      </c:pt>
                      <c:pt idx="132">
                        <c:v>18571.275205991467</c:v>
                      </c:pt>
                      <c:pt idx="133">
                        <c:v>18571.275205991467</c:v>
                      </c:pt>
                      <c:pt idx="134">
                        <c:v>18577.962318038324</c:v>
                      </c:pt>
                      <c:pt idx="135">
                        <c:v>18577.962318038324</c:v>
                      </c:pt>
                      <c:pt idx="136">
                        <c:v>18578.80970553897</c:v>
                      </c:pt>
                      <c:pt idx="137">
                        <c:v>18578.80970553897</c:v>
                      </c:pt>
                      <c:pt idx="138">
                        <c:v>18585.496817585834</c:v>
                      </c:pt>
                      <c:pt idx="139">
                        <c:v>18585.496817585834</c:v>
                      </c:pt>
                      <c:pt idx="140">
                        <c:v>18571.275205991467</c:v>
                      </c:pt>
                      <c:pt idx="141">
                        <c:v>18577.962318038324</c:v>
                      </c:pt>
                      <c:pt idx="142">
                        <c:v>18578.80970553897</c:v>
                      </c:pt>
                      <c:pt idx="143">
                        <c:v>18585.496817585834</c:v>
                      </c:pt>
                      <c:pt idx="144">
                        <c:v>18939.331157339097</c:v>
                      </c:pt>
                      <c:pt idx="145">
                        <c:v>18946.018269385957</c:v>
                      </c:pt>
                      <c:pt idx="146">
                        <c:v>18946.865656886603</c:v>
                      </c:pt>
                      <c:pt idx="147">
                        <c:v>18954.623863132259</c:v>
                      </c:pt>
                      <c:pt idx="148">
                        <c:v>18953.552768933463</c:v>
                      </c:pt>
                      <c:pt idx="149">
                        <c:v>18939.331157339097</c:v>
                      </c:pt>
                      <c:pt idx="150">
                        <c:v>18961.310975179127</c:v>
                      </c:pt>
                      <c:pt idx="151">
                        <c:v>18962.158362679766</c:v>
                      </c:pt>
                      <c:pt idx="152">
                        <c:v>18946.018269385957</c:v>
                      </c:pt>
                      <c:pt idx="153">
                        <c:v>18946.865656886603</c:v>
                      </c:pt>
                      <c:pt idx="154">
                        <c:v>18968.84547472663</c:v>
                      </c:pt>
                      <c:pt idx="155">
                        <c:v>18954.623863132259</c:v>
                      </c:pt>
                      <c:pt idx="156">
                        <c:v>18953.552768933463</c:v>
                      </c:pt>
                      <c:pt idx="157">
                        <c:v>18961.310975179127</c:v>
                      </c:pt>
                      <c:pt idx="158">
                        <c:v>18962.158362679766</c:v>
                      </c:pt>
                      <c:pt idx="159">
                        <c:v>18968.84547472663</c:v>
                      </c:pt>
                      <c:pt idx="160">
                        <c:v>18939.331157339097</c:v>
                      </c:pt>
                      <c:pt idx="161">
                        <c:v>18946.018269385957</c:v>
                      </c:pt>
                      <c:pt idx="162">
                        <c:v>18946.865656886603</c:v>
                      </c:pt>
                      <c:pt idx="163">
                        <c:v>18954.623863132259</c:v>
                      </c:pt>
                      <c:pt idx="164">
                        <c:v>18953.552768933463</c:v>
                      </c:pt>
                      <c:pt idx="165">
                        <c:v>19051.007588548244</c:v>
                      </c:pt>
                      <c:pt idx="166">
                        <c:v>18961.310975179127</c:v>
                      </c:pt>
                      <c:pt idx="167">
                        <c:v>19057.694700595104</c:v>
                      </c:pt>
                      <c:pt idx="168">
                        <c:v>18962.158362679766</c:v>
                      </c:pt>
                      <c:pt idx="169">
                        <c:v>19058.54208809575</c:v>
                      </c:pt>
                      <c:pt idx="170">
                        <c:v>18968.84547472663</c:v>
                      </c:pt>
                      <c:pt idx="171">
                        <c:v>19066.30029434141</c:v>
                      </c:pt>
                      <c:pt idx="172">
                        <c:v>19065.22920014261</c:v>
                      </c:pt>
                      <c:pt idx="173">
                        <c:v>19051.007588548244</c:v>
                      </c:pt>
                      <c:pt idx="174">
                        <c:v>19072.987406388274</c:v>
                      </c:pt>
                      <c:pt idx="175">
                        <c:v>19073.834793888916</c:v>
                      </c:pt>
                      <c:pt idx="176">
                        <c:v>19057.694700595104</c:v>
                      </c:pt>
                      <c:pt idx="177">
                        <c:v>19058.54208809575</c:v>
                      </c:pt>
                      <c:pt idx="178">
                        <c:v>19080.521905935777</c:v>
                      </c:pt>
                      <c:pt idx="179">
                        <c:v>19066.30029434141</c:v>
                      </c:pt>
                      <c:pt idx="180">
                        <c:v>19065.22920014261</c:v>
                      </c:pt>
                      <c:pt idx="181">
                        <c:v>19072.987406388274</c:v>
                      </c:pt>
                      <c:pt idx="182">
                        <c:v>19073.834793888916</c:v>
                      </c:pt>
                      <c:pt idx="183">
                        <c:v>19080.521905935777</c:v>
                      </c:pt>
                      <c:pt idx="184">
                        <c:v>19051.007588548244</c:v>
                      </c:pt>
                      <c:pt idx="185">
                        <c:v>19057.694700595104</c:v>
                      </c:pt>
                      <c:pt idx="186">
                        <c:v>19058.54208809575</c:v>
                      </c:pt>
                      <c:pt idx="187">
                        <c:v>19066.30029434141</c:v>
                      </c:pt>
                      <c:pt idx="188">
                        <c:v>19065.22920014261</c:v>
                      </c:pt>
                      <c:pt idx="189">
                        <c:v>19072.987406388274</c:v>
                      </c:pt>
                      <c:pt idx="190">
                        <c:v>19073.834793888916</c:v>
                      </c:pt>
                      <c:pt idx="191">
                        <c:v>19080.521905935777</c:v>
                      </c:pt>
                      <c:pt idx="192">
                        <c:v>19170.814347507974</c:v>
                      </c:pt>
                      <c:pt idx="193">
                        <c:v>19170.814347507974</c:v>
                      </c:pt>
                      <c:pt idx="194">
                        <c:v>19177.501459554831</c:v>
                      </c:pt>
                      <c:pt idx="195">
                        <c:v>19178.348847055477</c:v>
                      </c:pt>
                      <c:pt idx="196">
                        <c:v>19178.348847055477</c:v>
                      </c:pt>
                      <c:pt idx="197">
                        <c:v>19185.035959102333</c:v>
                      </c:pt>
                      <c:pt idx="198">
                        <c:v>19170.814347507974</c:v>
                      </c:pt>
                      <c:pt idx="199">
                        <c:v>19177.501459554831</c:v>
                      </c:pt>
                      <c:pt idx="200">
                        <c:v>19178.348847055477</c:v>
                      </c:pt>
                      <c:pt idx="201">
                        <c:v>19209.634946881444</c:v>
                      </c:pt>
                      <c:pt idx="202">
                        <c:v>19185.035959102333</c:v>
                      </c:pt>
                      <c:pt idx="203">
                        <c:v>19216.322058928297</c:v>
                      </c:pt>
                      <c:pt idx="204">
                        <c:v>19217.169446428947</c:v>
                      </c:pt>
                      <c:pt idx="205">
                        <c:v>19224.927652674611</c:v>
                      </c:pt>
                      <c:pt idx="206">
                        <c:v>19223.856558475803</c:v>
                      </c:pt>
                      <c:pt idx="207">
                        <c:v>19209.634946881444</c:v>
                      </c:pt>
                      <c:pt idx="208">
                        <c:v>19231.614764721468</c:v>
                      </c:pt>
                      <c:pt idx="209">
                        <c:v>19232.462152222113</c:v>
                      </c:pt>
                      <c:pt idx="210">
                        <c:v>19216.322058928297</c:v>
                      </c:pt>
                      <c:pt idx="211">
                        <c:v>19177.501459554831</c:v>
                      </c:pt>
                      <c:pt idx="212">
                        <c:v>19217.169446428947</c:v>
                      </c:pt>
                      <c:pt idx="213">
                        <c:v>19239.149264268977</c:v>
                      </c:pt>
                      <c:pt idx="214">
                        <c:v>19224.927652674611</c:v>
                      </c:pt>
                      <c:pt idx="215">
                        <c:v>19223.856558475803</c:v>
                      </c:pt>
                      <c:pt idx="216">
                        <c:v>19185.035959102333</c:v>
                      </c:pt>
                      <c:pt idx="217">
                        <c:v>19282.490778717121</c:v>
                      </c:pt>
                      <c:pt idx="218">
                        <c:v>19231.614764721468</c:v>
                      </c:pt>
                      <c:pt idx="219">
                        <c:v>19289.177890763978</c:v>
                      </c:pt>
                      <c:pt idx="220">
                        <c:v>19232.462152222113</c:v>
                      </c:pt>
                      <c:pt idx="221">
                        <c:v>19290.025278264631</c:v>
                      </c:pt>
                      <c:pt idx="222">
                        <c:v>19239.149264268977</c:v>
                      </c:pt>
                      <c:pt idx="223">
                        <c:v>19209.634946881444</c:v>
                      </c:pt>
                      <c:pt idx="224">
                        <c:v>19296.712390311484</c:v>
                      </c:pt>
                      <c:pt idx="225">
                        <c:v>19282.490778717121</c:v>
                      </c:pt>
                      <c:pt idx="226">
                        <c:v>19216.322058928297</c:v>
                      </c:pt>
                      <c:pt idx="227">
                        <c:v>19289.177890763978</c:v>
                      </c:pt>
                      <c:pt idx="228">
                        <c:v>19217.169446428947</c:v>
                      </c:pt>
                      <c:pt idx="229">
                        <c:v>19290.025278264631</c:v>
                      </c:pt>
                      <c:pt idx="230">
                        <c:v>19224.927652674611</c:v>
                      </c:pt>
                      <c:pt idx="231">
                        <c:v>19223.856558475803</c:v>
                      </c:pt>
                      <c:pt idx="232">
                        <c:v>19296.712390311484</c:v>
                      </c:pt>
                      <c:pt idx="233">
                        <c:v>19231.614764721468</c:v>
                      </c:pt>
                      <c:pt idx="234">
                        <c:v>19232.462152222113</c:v>
                      </c:pt>
                      <c:pt idx="235">
                        <c:v>19239.149264268977</c:v>
                      </c:pt>
                      <c:pt idx="236">
                        <c:v>19282.490778717121</c:v>
                      </c:pt>
                      <c:pt idx="237">
                        <c:v>19289.177890763978</c:v>
                      </c:pt>
                      <c:pt idx="238">
                        <c:v>19290.025278264631</c:v>
                      </c:pt>
                      <c:pt idx="239">
                        <c:v>19296.712390311484</c:v>
                      </c:pt>
                      <c:pt idx="240">
                        <c:v>19441.118137050322</c:v>
                      </c:pt>
                      <c:pt idx="241">
                        <c:v>19447.805249097179</c:v>
                      </c:pt>
                      <c:pt idx="242">
                        <c:v>19448.652636597828</c:v>
                      </c:pt>
                      <c:pt idx="243">
                        <c:v>19455.339748644681</c:v>
                      </c:pt>
                      <c:pt idx="244">
                        <c:v>19441.118137050322</c:v>
                      </c:pt>
                      <c:pt idx="245">
                        <c:v>19447.805249097179</c:v>
                      </c:pt>
                      <c:pt idx="246">
                        <c:v>19448.652636597828</c:v>
                      </c:pt>
                      <c:pt idx="247">
                        <c:v>19455.339748644681</c:v>
                      </c:pt>
                      <c:pt idx="248">
                        <c:v>19475.832497936884</c:v>
                      </c:pt>
                      <c:pt idx="249">
                        <c:v>19475.832497936884</c:v>
                      </c:pt>
                      <c:pt idx="250">
                        <c:v>19441.118137050322</c:v>
                      </c:pt>
                      <c:pt idx="251">
                        <c:v>19482.519609983745</c:v>
                      </c:pt>
                      <c:pt idx="252">
                        <c:v>19482.519609983745</c:v>
                      </c:pt>
                      <c:pt idx="253">
                        <c:v>19447.805249097179</c:v>
                      </c:pt>
                      <c:pt idx="254">
                        <c:v>19483.366997484398</c:v>
                      </c:pt>
                      <c:pt idx="255">
                        <c:v>19491.125203730055</c:v>
                      </c:pt>
                      <c:pt idx="256">
                        <c:v>19483.366997484398</c:v>
                      </c:pt>
                      <c:pt idx="257">
                        <c:v>19448.652636597828</c:v>
                      </c:pt>
                      <c:pt idx="258">
                        <c:v>19490.054109531251</c:v>
                      </c:pt>
                      <c:pt idx="259">
                        <c:v>19491.125203730055</c:v>
                      </c:pt>
                      <c:pt idx="260">
                        <c:v>19497.812315776911</c:v>
                      </c:pt>
                      <c:pt idx="261">
                        <c:v>19490.054109531251</c:v>
                      </c:pt>
                      <c:pt idx="262">
                        <c:v>19455.339748644681</c:v>
                      </c:pt>
                      <c:pt idx="263">
                        <c:v>19497.812315776911</c:v>
                      </c:pt>
                      <c:pt idx="264">
                        <c:v>19498.659703277553</c:v>
                      </c:pt>
                      <c:pt idx="265">
                        <c:v>19498.659703277553</c:v>
                      </c:pt>
                      <c:pt idx="266">
                        <c:v>19505.346815324425</c:v>
                      </c:pt>
                      <c:pt idx="267">
                        <c:v>19505.346815324425</c:v>
                      </c:pt>
                      <c:pt idx="268">
                        <c:v>19475.832497936884</c:v>
                      </c:pt>
                      <c:pt idx="269">
                        <c:v>19482.519609983745</c:v>
                      </c:pt>
                      <c:pt idx="270">
                        <c:v>19483.366997484398</c:v>
                      </c:pt>
                      <c:pt idx="271">
                        <c:v>19491.125203730055</c:v>
                      </c:pt>
                      <c:pt idx="272">
                        <c:v>19490.054109531251</c:v>
                      </c:pt>
                      <c:pt idx="273">
                        <c:v>19497.812315776911</c:v>
                      </c:pt>
                      <c:pt idx="274">
                        <c:v>19498.659703277553</c:v>
                      </c:pt>
                      <c:pt idx="275">
                        <c:v>19505.346815324425</c:v>
                      </c:pt>
                      <c:pt idx="276">
                        <c:v>19707.315688105766</c:v>
                      </c:pt>
                      <c:pt idx="277">
                        <c:v>19707.315688105766</c:v>
                      </c:pt>
                      <c:pt idx="278">
                        <c:v>19714.002800152626</c:v>
                      </c:pt>
                      <c:pt idx="279">
                        <c:v>19714.002800152626</c:v>
                      </c:pt>
                      <c:pt idx="280">
                        <c:v>19714.850187653265</c:v>
                      </c:pt>
                      <c:pt idx="281">
                        <c:v>19714.850187653265</c:v>
                      </c:pt>
                      <c:pt idx="282">
                        <c:v>19721.537299700132</c:v>
                      </c:pt>
                      <c:pt idx="283">
                        <c:v>19721.537299700132</c:v>
                      </c:pt>
                      <c:pt idx="284">
                        <c:v>19707.315688105766</c:v>
                      </c:pt>
                      <c:pt idx="285">
                        <c:v>19714.002800152626</c:v>
                      </c:pt>
                      <c:pt idx="286">
                        <c:v>19714.850187653265</c:v>
                      </c:pt>
                      <c:pt idx="287">
                        <c:v>19721.537299700132</c:v>
                      </c:pt>
                      <c:pt idx="288">
                        <c:v>19827.220099162521</c:v>
                      </c:pt>
                      <c:pt idx="289">
                        <c:v>19833.907211209382</c:v>
                      </c:pt>
                      <c:pt idx="290">
                        <c:v>19834.754598710027</c:v>
                      </c:pt>
                      <c:pt idx="291">
                        <c:v>19842.512804955684</c:v>
                      </c:pt>
                      <c:pt idx="292">
                        <c:v>19841.441710756895</c:v>
                      </c:pt>
                      <c:pt idx="293">
                        <c:v>19827.220099162521</c:v>
                      </c:pt>
                      <c:pt idx="294">
                        <c:v>19849.199917002552</c:v>
                      </c:pt>
                      <c:pt idx="295">
                        <c:v>19850.04730450319</c:v>
                      </c:pt>
                      <c:pt idx="296">
                        <c:v>19833.907211209382</c:v>
                      </c:pt>
                      <c:pt idx="297">
                        <c:v>19834.754598710027</c:v>
                      </c:pt>
                      <c:pt idx="298">
                        <c:v>19856.734416550054</c:v>
                      </c:pt>
                      <c:pt idx="299">
                        <c:v>19842.512804955684</c:v>
                      </c:pt>
                      <c:pt idx="300">
                        <c:v>19841.441710756895</c:v>
                      </c:pt>
                      <c:pt idx="301">
                        <c:v>19849.199917002552</c:v>
                      </c:pt>
                      <c:pt idx="302">
                        <c:v>19850.04730450319</c:v>
                      </c:pt>
                      <c:pt idx="303">
                        <c:v>19856.734416550054</c:v>
                      </c:pt>
                      <c:pt idx="304">
                        <c:v>19827.220099162521</c:v>
                      </c:pt>
                      <c:pt idx="305">
                        <c:v>19833.907211209382</c:v>
                      </c:pt>
                      <c:pt idx="306">
                        <c:v>19834.754598710027</c:v>
                      </c:pt>
                      <c:pt idx="307">
                        <c:v>19842.512804955684</c:v>
                      </c:pt>
                      <c:pt idx="308">
                        <c:v>19841.441710756895</c:v>
                      </c:pt>
                      <c:pt idx="309">
                        <c:v>19849.199917002552</c:v>
                      </c:pt>
                      <c:pt idx="310">
                        <c:v>19850.04730450319</c:v>
                      </c:pt>
                      <c:pt idx="311">
                        <c:v>19856.734416550054</c:v>
                      </c:pt>
                      <c:pt idx="312">
                        <c:v>20058.703289331403</c:v>
                      </c:pt>
                      <c:pt idx="313">
                        <c:v>20065.390401378263</c:v>
                      </c:pt>
                      <c:pt idx="314">
                        <c:v>20066.237788878909</c:v>
                      </c:pt>
                      <c:pt idx="315">
                        <c:v>20123.127311806475</c:v>
                      </c:pt>
                      <c:pt idx="316">
                        <c:v>20072.924900925762</c:v>
                      </c:pt>
                      <c:pt idx="317">
                        <c:v>20058.703289331403</c:v>
                      </c:pt>
                      <c:pt idx="318">
                        <c:v>20065.390401378263</c:v>
                      </c:pt>
                      <c:pt idx="319">
                        <c:v>20138.420017599638</c:v>
                      </c:pt>
                      <c:pt idx="320">
                        <c:v>20066.237788878909</c:v>
                      </c:pt>
                      <c:pt idx="321">
                        <c:v>20138.420017599638</c:v>
                      </c:pt>
                      <c:pt idx="322">
                        <c:v>20129.814423853331</c:v>
                      </c:pt>
                      <c:pt idx="323">
                        <c:v>20072.924900925762</c:v>
                      </c:pt>
                      <c:pt idx="324">
                        <c:v>20130.661811353977</c:v>
                      </c:pt>
                      <c:pt idx="325">
                        <c:v>20137.348923400834</c:v>
                      </c:pt>
                      <c:pt idx="326">
                        <c:v>20123.127311806475</c:v>
                      </c:pt>
                      <c:pt idx="327">
                        <c:v>20145.107129646498</c:v>
                      </c:pt>
                      <c:pt idx="328">
                        <c:v>20145.954517147136</c:v>
                      </c:pt>
                      <c:pt idx="329">
                        <c:v>20129.814423853331</c:v>
                      </c:pt>
                      <c:pt idx="330">
                        <c:v>20058.703289331403</c:v>
                      </c:pt>
                      <c:pt idx="331">
                        <c:v>20130.661811353977</c:v>
                      </c:pt>
                      <c:pt idx="332">
                        <c:v>20152.641629194004</c:v>
                      </c:pt>
                      <c:pt idx="333">
                        <c:v>20065.390401378263</c:v>
                      </c:pt>
                      <c:pt idx="334">
                        <c:v>20138.420017599638</c:v>
                      </c:pt>
                      <c:pt idx="335">
                        <c:v>20137.348923400834</c:v>
                      </c:pt>
                      <c:pt idx="336">
                        <c:v>20066.237788878909</c:v>
                      </c:pt>
                      <c:pt idx="337">
                        <c:v>20145.107129646498</c:v>
                      </c:pt>
                      <c:pt idx="338">
                        <c:v>20072.924900925762</c:v>
                      </c:pt>
                      <c:pt idx="339">
                        <c:v>20145.954517147136</c:v>
                      </c:pt>
                      <c:pt idx="340">
                        <c:v>20152.641629194004</c:v>
                      </c:pt>
                      <c:pt idx="341">
                        <c:v>20123.127311806475</c:v>
                      </c:pt>
                      <c:pt idx="342">
                        <c:v>20129.814423853331</c:v>
                      </c:pt>
                      <c:pt idx="343">
                        <c:v>20130.661811353977</c:v>
                      </c:pt>
                      <c:pt idx="344">
                        <c:v>20137.348923400834</c:v>
                      </c:pt>
                      <c:pt idx="345">
                        <c:v>20145.107129646498</c:v>
                      </c:pt>
                      <c:pt idx="346">
                        <c:v>20145.954517147136</c:v>
                      </c:pt>
                      <c:pt idx="347">
                        <c:v>20152.641629194004</c:v>
                      </c:pt>
                      <c:pt idx="348">
                        <c:v>20354.610501975345</c:v>
                      </c:pt>
                      <c:pt idx="349">
                        <c:v>20354.610501975345</c:v>
                      </c:pt>
                      <c:pt idx="350">
                        <c:v>20361.297614022205</c:v>
                      </c:pt>
                      <c:pt idx="351">
                        <c:v>20361.297614022205</c:v>
                      </c:pt>
                      <c:pt idx="352">
                        <c:v>20362.145001522855</c:v>
                      </c:pt>
                      <c:pt idx="353">
                        <c:v>20362.145001522855</c:v>
                      </c:pt>
                      <c:pt idx="354">
                        <c:v>20368.832113569715</c:v>
                      </c:pt>
                      <c:pt idx="355">
                        <c:v>20368.832113569715</c:v>
                      </c:pt>
                      <c:pt idx="356">
                        <c:v>20354.610501975345</c:v>
                      </c:pt>
                      <c:pt idx="357">
                        <c:v>20361.297614022205</c:v>
                      </c:pt>
                      <c:pt idx="358">
                        <c:v>20362.145001522855</c:v>
                      </c:pt>
                      <c:pt idx="359">
                        <c:v>20393.431101348819</c:v>
                      </c:pt>
                      <c:pt idx="360">
                        <c:v>20368.832113569715</c:v>
                      </c:pt>
                      <c:pt idx="361">
                        <c:v>20400.118213395679</c:v>
                      </c:pt>
                      <c:pt idx="362">
                        <c:v>20400.965600896314</c:v>
                      </c:pt>
                      <c:pt idx="363">
                        <c:v>20408.723807141985</c:v>
                      </c:pt>
                      <c:pt idx="364">
                        <c:v>20407.652712943182</c:v>
                      </c:pt>
                      <c:pt idx="365">
                        <c:v>20393.431101348819</c:v>
                      </c:pt>
                      <c:pt idx="366">
                        <c:v>20415.410919188842</c:v>
                      </c:pt>
                      <c:pt idx="367">
                        <c:v>20416.258306689484</c:v>
                      </c:pt>
                      <c:pt idx="368">
                        <c:v>20400.118213395679</c:v>
                      </c:pt>
                      <c:pt idx="369">
                        <c:v>20400.965600896314</c:v>
                      </c:pt>
                      <c:pt idx="370">
                        <c:v>20422.945418736352</c:v>
                      </c:pt>
                      <c:pt idx="371">
                        <c:v>20408.723807141985</c:v>
                      </c:pt>
                      <c:pt idx="372">
                        <c:v>20407.652712943182</c:v>
                      </c:pt>
                      <c:pt idx="373">
                        <c:v>20415.410919188842</c:v>
                      </c:pt>
                      <c:pt idx="374">
                        <c:v>20416.258306689484</c:v>
                      </c:pt>
                      <c:pt idx="375">
                        <c:v>20422.945418736352</c:v>
                      </c:pt>
                      <c:pt idx="376">
                        <c:v>20393.431101348819</c:v>
                      </c:pt>
                      <c:pt idx="377">
                        <c:v>20400.118213395679</c:v>
                      </c:pt>
                      <c:pt idx="378">
                        <c:v>20400.965600896314</c:v>
                      </c:pt>
                      <c:pt idx="379">
                        <c:v>20408.723807141985</c:v>
                      </c:pt>
                      <c:pt idx="380">
                        <c:v>20407.652712943182</c:v>
                      </c:pt>
                      <c:pt idx="381">
                        <c:v>20415.410919188842</c:v>
                      </c:pt>
                      <c:pt idx="382">
                        <c:v>20416.258306689484</c:v>
                      </c:pt>
                      <c:pt idx="383">
                        <c:v>20422.945418736352</c:v>
                      </c:pt>
                      <c:pt idx="384">
                        <c:v>20624.914291517693</c:v>
                      </c:pt>
                      <c:pt idx="385">
                        <c:v>20538.435671888179</c:v>
                      </c:pt>
                      <c:pt idx="386">
                        <c:v>20538.435671888179</c:v>
                      </c:pt>
                      <c:pt idx="387">
                        <c:v>20631.601403564549</c:v>
                      </c:pt>
                      <c:pt idx="388">
                        <c:v>20545.122783935043</c:v>
                      </c:pt>
                      <c:pt idx="389">
                        <c:v>20632.448791065199</c:v>
                      </c:pt>
                      <c:pt idx="390">
                        <c:v>20545.122783935043</c:v>
                      </c:pt>
                      <c:pt idx="391">
                        <c:v>20545.970171435689</c:v>
                      </c:pt>
                      <c:pt idx="392">
                        <c:v>20553.728377681342</c:v>
                      </c:pt>
                      <c:pt idx="393">
                        <c:v>20545.970171435689</c:v>
                      </c:pt>
                      <c:pt idx="394">
                        <c:v>20639.135903112063</c:v>
                      </c:pt>
                      <c:pt idx="395">
                        <c:v>20552.657283482546</c:v>
                      </c:pt>
                      <c:pt idx="396">
                        <c:v>20553.728377681342</c:v>
                      </c:pt>
                      <c:pt idx="397">
                        <c:v>20624.914291517693</c:v>
                      </c:pt>
                      <c:pt idx="398">
                        <c:v>20560.415489728206</c:v>
                      </c:pt>
                      <c:pt idx="399">
                        <c:v>20552.657283482546</c:v>
                      </c:pt>
                      <c:pt idx="400">
                        <c:v>20560.415489728206</c:v>
                      </c:pt>
                      <c:pt idx="401">
                        <c:v>20561.262877228848</c:v>
                      </c:pt>
                      <c:pt idx="402">
                        <c:v>20631.601403564549</c:v>
                      </c:pt>
                      <c:pt idx="403">
                        <c:v>20561.262877228848</c:v>
                      </c:pt>
                      <c:pt idx="404">
                        <c:v>20632.448791065199</c:v>
                      </c:pt>
                      <c:pt idx="405">
                        <c:v>20567.949989275712</c:v>
                      </c:pt>
                      <c:pt idx="406">
                        <c:v>20567.949989275712</c:v>
                      </c:pt>
                      <c:pt idx="407">
                        <c:v>20639.135903112063</c:v>
                      </c:pt>
                      <c:pt idx="408">
                        <c:v>20538.435671888179</c:v>
                      </c:pt>
                      <c:pt idx="409">
                        <c:v>20545.122783935043</c:v>
                      </c:pt>
                      <c:pt idx="410">
                        <c:v>20659.628652404259</c:v>
                      </c:pt>
                      <c:pt idx="411">
                        <c:v>20545.970171435689</c:v>
                      </c:pt>
                      <c:pt idx="412">
                        <c:v>20659.628652404259</c:v>
                      </c:pt>
                      <c:pt idx="413">
                        <c:v>20624.914291517693</c:v>
                      </c:pt>
                      <c:pt idx="414">
                        <c:v>20666.315764451119</c:v>
                      </c:pt>
                      <c:pt idx="415">
                        <c:v>20553.728377681342</c:v>
                      </c:pt>
                      <c:pt idx="416">
                        <c:v>20552.657283482546</c:v>
                      </c:pt>
                      <c:pt idx="417">
                        <c:v>20666.315764451119</c:v>
                      </c:pt>
                      <c:pt idx="418">
                        <c:v>20631.601403564549</c:v>
                      </c:pt>
                      <c:pt idx="419">
                        <c:v>20667.163151951761</c:v>
                      </c:pt>
                      <c:pt idx="420">
                        <c:v>20560.415489728206</c:v>
                      </c:pt>
                      <c:pt idx="421">
                        <c:v>20674.921358197425</c:v>
                      </c:pt>
                      <c:pt idx="422">
                        <c:v>20667.163151951761</c:v>
                      </c:pt>
                      <c:pt idx="423">
                        <c:v>20632.448791065199</c:v>
                      </c:pt>
                      <c:pt idx="424">
                        <c:v>20673.850263998625</c:v>
                      </c:pt>
                      <c:pt idx="425">
                        <c:v>20561.262877228848</c:v>
                      </c:pt>
                      <c:pt idx="426">
                        <c:v>20674.921358197425</c:v>
                      </c:pt>
                      <c:pt idx="427">
                        <c:v>20681.608470244282</c:v>
                      </c:pt>
                      <c:pt idx="428">
                        <c:v>20673.850263998625</c:v>
                      </c:pt>
                      <c:pt idx="429">
                        <c:v>20639.135903112063</c:v>
                      </c:pt>
                      <c:pt idx="430">
                        <c:v>20567.949989275712</c:v>
                      </c:pt>
                      <c:pt idx="431">
                        <c:v>20681.608470244282</c:v>
                      </c:pt>
                      <c:pt idx="432">
                        <c:v>20682.455857744928</c:v>
                      </c:pt>
                      <c:pt idx="433">
                        <c:v>20682.455857744928</c:v>
                      </c:pt>
                      <c:pt idx="434">
                        <c:v>20689.142969791792</c:v>
                      </c:pt>
                      <c:pt idx="435">
                        <c:v>20689.142969791792</c:v>
                      </c:pt>
                      <c:pt idx="436">
                        <c:v>20659.628652404259</c:v>
                      </c:pt>
                      <c:pt idx="437">
                        <c:v>20666.315764451119</c:v>
                      </c:pt>
                      <c:pt idx="438">
                        <c:v>20667.163151951761</c:v>
                      </c:pt>
                      <c:pt idx="439">
                        <c:v>20674.921358197425</c:v>
                      </c:pt>
                      <c:pt idx="440">
                        <c:v>20673.850263998625</c:v>
                      </c:pt>
                      <c:pt idx="441">
                        <c:v>20681.608470244282</c:v>
                      </c:pt>
                      <c:pt idx="442">
                        <c:v>20682.455857744928</c:v>
                      </c:pt>
                      <c:pt idx="443">
                        <c:v>20689.142969791792</c:v>
                      </c:pt>
                      <c:pt idx="444">
                        <c:v>20769.918862057057</c:v>
                      </c:pt>
                      <c:pt idx="445">
                        <c:v>20769.918862057057</c:v>
                      </c:pt>
                      <c:pt idx="446">
                        <c:v>20776.605974103913</c:v>
                      </c:pt>
                      <c:pt idx="447">
                        <c:v>20776.605974103913</c:v>
                      </c:pt>
                      <c:pt idx="448">
                        <c:v>20777.453361604556</c:v>
                      </c:pt>
                      <c:pt idx="449">
                        <c:v>20777.453361604556</c:v>
                      </c:pt>
                      <c:pt idx="450">
                        <c:v>20784.140473651423</c:v>
                      </c:pt>
                      <c:pt idx="451">
                        <c:v>20784.140473651423</c:v>
                      </c:pt>
                      <c:pt idx="452">
                        <c:v>20769.918862057057</c:v>
                      </c:pt>
                      <c:pt idx="453">
                        <c:v>20776.605974103913</c:v>
                      </c:pt>
                      <c:pt idx="454">
                        <c:v>20891.111842573137</c:v>
                      </c:pt>
                      <c:pt idx="455">
                        <c:v>20777.453361604556</c:v>
                      </c:pt>
                      <c:pt idx="456">
                        <c:v>20891.111842573137</c:v>
                      </c:pt>
                      <c:pt idx="457">
                        <c:v>20897.798954619993</c:v>
                      </c:pt>
                      <c:pt idx="458">
                        <c:v>20784.140473651423</c:v>
                      </c:pt>
                      <c:pt idx="459">
                        <c:v>20897.798954619993</c:v>
                      </c:pt>
                      <c:pt idx="460">
                        <c:v>20898.646342120643</c:v>
                      </c:pt>
                      <c:pt idx="461">
                        <c:v>20898.646342120643</c:v>
                      </c:pt>
                      <c:pt idx="462">
                        <c:v>20905.333454167507</c:v>
                      </c:pt>
                      <c:pt idx="463">
                        <c:v>20905.333454167507</c:v>
                      </c:pt>
                      <c:pt idx="464">
                        <c:v>20891.111842573137</c:v>
                      </c:pt>
                      <c:pt idx="465">
                        <c:v>20897.798954619993</c:v>
                      </c:pt>
                      <c:pt idx="466">
                        <c:v>20898.646342120643</c:v>
                      </c:pt>
                      <c:pt idx="467">
                        <c:v>20905.333454167507</c:v>
                      </c:pt>
                      <c:pt idx="468">
                        <c:v>21011.016253629892</c:v>
                      </c:pt>
                      <c:pt idx="469">
                        <c:v>21017.70336567676</c:v>
                      </c:pt>
                      <c:pt idx="470">
                        <c:v>21018.550753177402</c:v>
                      </c:pt>
                      <c:pt idx="471">
                        <c:v>21026.308959423066</c:v>
                      </c:pt>
                      <c:pt idx="472">
                        <c:v>21025.237865224266</c:v>
                      </c:pt>
                      <c:pt idx="473">
                        <c:v>21011.016253629892</c:v>
                      </c:pt>
                      <c:pt idx="474">
                        <c:v>21032.996071469923</c:v>
                      </c:pt>
                      <c:pt idx="475">
                        <c:v>21033.843458970565</c:v>
                      </c:pt>
                      <c:pt idx="476">
                        <c:v>21017.70336567676</c:v>
                      </c:pt>
                      <c:pt idx="477">
                        <c:v>21018.550753177402</c:v>
                      </c:pt>
                      <c:pt idx="478">
                        <c:v>21040.530571017429</c:v>
                      </c:pt>
                      <c:pt idx="479">
                        <c:v>21026.308959423066</c:v>
                      </c:pt>
                      <c:pt idx="480">
                        <c:v>21025.237865224266</c:v>
                      </c:pt>
                      <c:pt idx="481">
                        <c:v>21032.996071469923</c:v>
                      </c:pt>
                      <c:pt idx="482">
                        <c:v>21033.843458970565</c:v>
                      </c:pt>
                      <c:pt idx="483">
                        <c:v>21040.530571017429</c:v>
                      </c:pt>
                      <c:pt idx="484">
                        <c:v>21011.016253629892</c:v>
                      </c:pt>
                      <c:pt idx="485">
                        <c:v>21017.70336567676</c:v>
                      </c:pt>
                      <c:pt idx="486">
                        <c:v>21018.550753177402</c:v>
                      </c:pt>
                      <c:pt idx="487">
                        <c:v>21026.308959423066</c:v>
                      </c:pt>
                      <c:pt idx="488">
                        <c:v>21025.237865224266</c:v>
                      </c:pt>
                      <c:pt idx="489">
                        <c:v>21032.996071469923</c:v>
                      </c:pt>
                      <c:pt idx="490">
                        <c:v>21033.843458970565</c:v>
                      </c:pt>
                      <c:pt idx="491">
                        <c:v>21040.530571017429</c:v>
                      </c:pt>
                      <c:pt idx="492">
                        <c:v>21242.499443798773</c:v>
                      </c:pt>
                      <c:pt idx="493">
                        <c:v>21249.186555845634</c:v>
                      </c:pt>
                      <c:pt idx="494">
                        <c:v>21250.033943346276</c:v>
                      </c:pt>
                      <c:pt idx="495">
                        <c:v>21256.72105539314</c:v>
                      </c:pt>
                      <c:pt idx="496">
                        <c:v>21242.499443798773</c:v>
                      </c:pt>
                      <c:pt idx="497">
                        <c:v>21249.186555845634</c:v>
                      </c:pt>
                      <c:pt idx="498">
                        <c:v>21250.033943346276</c:v>
                      </c:pt>
                      <c:pt idx="499">
                        <c:v>21256.72105539314</c:v>
                      </c:pt>
                      <c:pt idx="500">
                        <c:v>21242.499443798773</c:v>
                      </c:pt>
                      <c:pt idx="501">
                        <c:v>21249.186555845634</c:v>
                      </c:pt>
                      <c:pt idx="502">
                        <c:v>21250.033943346276</c:v>
                      </c:pt>
                      <c:pt idx="503">
                        <c:v>21256.72105539314</c:v>
                      </c:pt>
                      <c:pt idx="504">
                        <c:v>21722.231826355553</c:v>
                      </c:pt>
                      <c:pt idx="505">
                        <c:v>21722.231826355553</c:v>
                      </c:pt>
                      <c:pt idx="506">
                        <c:v>21728.918938402414</c:v>
                      </c:pt>
                      <c:pt idx="507">
                        <c:v>21728.918938402414</c:v>
                      </c:pt>
                      <c:pt idx="508">
                        <c:v>21729.766325903063</c:v>
                      </c:pt>
                      <c:pt idx="509">
                        <c:v>21737.52453214872</c:v>
                      </c:pt>
                      <c:pt idx="510">
                        <c:v>21729.766325903063</c:v>
                      </c:pt>
                      <c:pt idx="511">
                        <c:v>21736.453437949916</c:v>
                      </c:pt>
                      <c:pt idx="512">
                        <c:v>21737.52453214872</c:v>
                      </c:pt>
                      <c:pt idx="513">
                        <c:v>21744.211644195588</c:v>
                      </c:pt>
                      <c:pt idx="514">
                        <c:v>21736.453437949916</c:v>
                      </c:pt>
                      <c:pt idx="515">
                        <c:v>21744.211644195588</c:v>
                      </c:pt>
                      <c:pt idx="516">
                        <c:v>21745.059031696226</c:v>
                      </c:pt>
                      <c:pt idx="517">
                        <c:v>21745.059031696226</c:v>
                      </c:pt>
                      <c:pt idx="518">
                        <c:v>21751.74614374309</c:v>
                      </c:pt>
                      <c:pt idx="519">
                        <c:v>21751.74614374309</c:v>
                      </c:pt>
                      <c:pt idx="520">
                        <c:v>21722.231826355553</c:v>
                      </c:pt>
                      <c:pt idx="521">
                        <c:v>21728.918938402414</c:v>
                      </c:pt>
                      <c:pt idx="522">
                        <c:v>21729.766325903063</c:v>
                      </c:pt>
                      <c:pt idx="523">
                        <c:v>21737.52453214872</c:v>
                      </c:pt>
                      <c:pt idx="524">
                        <c:v>21736.453437949916</c:v>
                      </c:pt>
                      <c:pt idx="525">
                        <c:v>21744.211644195588</c:v>
                      </c:pt>
                      <c:pt idx="526">
                        <c:v>21745.059031696226</c:v>
                      </c:pt>
                      <c:pt idx="527">
                        <c:v>21751.74614374309</c:v>
                      </c:pt>
                      <c:pt idx="528">
                        <c:v>21953.715016524431</c:v>
                      </c:pt>
                      <c:pt idx="529">
                        <c:v>21953.715016524431</c:v>
                      </c:pt>
                      <c:pt idx="530">
                        <c:v>21960.402128571292</c:v>
                      </c:pt>
                      <c:pt idx="531">
                        <c:v>21960.402128571292</c:v>
                      </c:pt>
                      <c:pt idx="532">
                        <c:v>21961.249516071937</c:v>
                      </c:pt>
                      <c:pt idx="533">
                        <c:v>21961.249516071937</c:v>
                      </c:pt>
                      <c:pt idx="534">
                        <c:v>21967.936628118801</c:v>
                      </c:pt>
                      <c:pt idx="535">
                        <c:v>21967.936628118801</c:v>
                      </c:pt>
                      <c:pt idx="536">
                        <c:v>21953.715016524431</c:v>
                      </c:pt>
                      <c:pt idx="537">
                        <c:v>21960.402128571292</c:v>
                      </c:pt>
                      <c:pt idx="538">
                        <c:v>21961.249516071937</c:v>
                      </c:pt>
                      <c:pt idx="539">
                        <c:v>21967.936628118801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B68-4CD9-81BB-BF8CD6C979DB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0.99977510467104502</c:v>
                      </c:pt>
                      <c:pt idx="2">
                        <c:v>0.99891157969847422</c:v>
                      </c:pt>
                      <c:pt idx="3">
                        <c:v>0.99875967994537429</c:v>
                      </c:pt>
                      <c:pt idx="4">
                        <c:v>0.99852151419305724</c:v>
                      </c:pt>
                      <c:pt idx="5">
                        <c:v>0.99845081266555358</c:v>
                      </c:pt>
                      <c:pt idx="6">
                        <c:v>0.99787761154344623</c:v>
                      </c:pt>
                      <c:pt idx="7">
                        <c:v>0.99758671038770896</c:v>
                      </c:pt>
                      <c:pt idx="8">
                        <c:v>0.9974818660118463</c:v>
                      </c:pt>
                      <c:pt idx="9">
                        <c:v>0.99713013032478737</c:v>
                      </c:pt>
                      <c:pt idx="10">
                        <c:v>0.9970765006140917</c:v>
                      </c:pt>
                      <c:pt idx="11">
                        <c:v>0.99656219222128162</c:v>
                      </c:pt>
                      <c:pt idx="12">
                        <c:v>0.99649955228346121</c:v>
                      </c:pt>
                      <c:pt idx="13">
                        <c:v>0.99616207602333817</c:v>
                      </c:pt>
                      <c:pt idx="14">
                        <c:v>0.99567716479027368</c:v>
                      </c:pt>
                      <c:pt idx="15">
                        <c:v>0.99559271835541241</c:v>
                      </c:pt>
                      <c:pt idx="16">
                        <c:v>0.99553365721901566</c:v>
                      </c:pt>
                      <c:pt idx="17">
                        <c:v>0.99508374713457837</c:v>
                      </c:pt>
                      <c:pt idx="18">
                        <c:v>0.99502328671702545</c:v>
                      </c:pt>
                      <c:pt idx="19">
                        <c:v>0.99455302041234117</c:v>
                      </c:pt>
                      <c:pt idx="20">
                        <c:v>0.99421282793940335</c:v>
                      </c:pt>
                      <c:pt idx="21">
                        <c:v>0.99418279589675185</c:v>
                      </c:pt>
                      <c:pt idx="22">
                        <c:v>0.99413554591535402</c:v>
                      </c:pt>
                      <c:pt idx="23">
                        <c:v>0.99321675113416141</c:v>
                      </c:pt>
                      <c:pt idx="24">
                        <c:v>0.94886910712817862</c:v>
                      </c:pt>
                      <c:pt idx="25">
                        <c:v>0.9488136169143736</c:v>
                      </c:pt>
                      <c:pt idx="26">
                        <c:v>0.94830995027882514</c:v>
                      </c:pt>
                      <c:pt idx="27">
                        <c:v>0.9480351149650138</c:v>
                      </c:pt>
                      <c:pt idx="28">
                        <c:v>0.94797770242632995</c:v>
                      </c:pt>
                      <c:pt idx="29">
                        <c:v>0.94745856398113915</c:v>
                      </c:pt>
                      <c:pt idx="30">
                        <c:v>0.9473906399206744</c:v>
                      </c:pt>
                      <c:pt idx="31">
                        <c:v>0.94733514619571546</c:v>
                      </c:pt>
                      <c:pt idx="32">
                        <c:v>0.94683247426479378</c:v>
                      </c:pt>
                      <c:pt idx="33">
                        <c:v>0.94655674685526225</c:v>
                      </c:pt>
                      <c:pt idx="34">
                        <c:v>0.94649938696368108</c:v>
                      </c:pt>
                      <c:pt idx="35">
                        <c:v>0.94598167540554357</c:v>
                      </c:pt>
                      <c:pt idx="36">
                        <c:v>0.94031199227603246</c:v>
                      </c:pt>
                      <c:pt idx="37">
                        <c:v>0.9402570495601611</c:v>
                      </c:pt>
                      <c:pt idx="38">
                        <c:v>0.93976319701365041</c:v>
                      </c:pt>
                      <c:pt idx="39">
                        <c:v>0.9394798237613553</c:v>
                      </c:pt>
                      <c:pt idx="40">
                        <c:v>0.93942323626233049</c:v>
                      </c:pt>
                      <c:pt idx="41">
                        <c:v>0.93891605266256373</c:v>
                      </c:pt>
                      <c:pt idx="42">
                        <c:v>0.93858323163995239</c:v>
                      </c:pt>
                      <c:pt idx="43">
                        <c:v>0.93825462382737634</c:v>
                      </c:pt>
                      <c:pt idx="44">
                        <c:v>0.93774406719907466</c:v>
                      </c:pt>
                      <c:pt idx="45">
                        <c:v>0.93768299549043799</c:v>
                      </c:pt>
                      <c:pt idx="46">
                        <c:v>0.93740714978546347</c:v>
                      </c:pt>
                      <c:pt idx="47">
                        <c:v>0.93687442522249031</c:v>
                      </c:pt>
                      <c:pt idx="48">
                        <c:v>0.93682304246893067</c:v>
                      </c:pt>
                      <c:pt idx="49">
                        <c:v>0.93681941132908597</c:v>
                      </c:pt>
                      <c:pt idx="50">
                        <c:v>0.93632667309924156</c:v>
                      </c:pt>
                      <c:pt idx="51">
                        <c:v>0.93604248882155217</c:v>
                      </c:pt>
                      <c:pt idx="52">
                        <c:v>0.93598592532470137</c:v>
                      </c:pt>
                      <c:pt idx="53">
                        <c:v>0.93548060071642125</c:v>
                      </c:pt>
                      <c:pt idx="54">
                        <c:v>0.93514567384110836</c:v>
                      </c:pt>
                      <c:pt idx="55">
                        <c:v>0.93481819186705006</c:v>
                      </c:pt>
                      <c:pt idx="56">
                        <c:v>0.9343071266004872</c:v>
                      </c:pt>
                      <c:pt idx="57">
                        <c:v>0.93425084390109292</c:v>
                      </c:pt>
                      <c:pt idx="58">
                        <c:v>0.93397178297632077</c:v>
                      </c:pt>
                      <c:pt idx="59">
                        <c:v>0.93339258770499001</c:v>
                      </c:pt>
                      <c:pt idx="60">
                        <c:v>0.8891821261517715</c:v>
                      </c:pt>
                      <c:pt idx="61">
                        <c:v>0.8891269173798495</c:v>
                      </c:pt>
                      <c:pt idx="62">
                        <c:v>0.88864542521865064</c:v>
                      </c:pt>
                      <c:pt idx="63">
                        <c:v>0.88835080413835221</c:v>
                      </c:pt>
                      <c:pt idx="64">
                        <c:v>0.88829475959528259</c:v>
                      </c:pt>
                      <c:pt idx="65">
                        <c:v>0.88780637230957815</c:v>
                      </c:pt>
                      <c:pt idx="66">
                        <c:v>0.88770369005750183</c:v>
                      </c:pt>
                      <c:pt idx="67">
                        <c:v>0.88764846927996377</c:v>
                      </c:pt>
                      <c:pt idx="68">
                        <c:v>0.887167103077802</c:v>
                      </c:pt>
                      <c:pt idx="69">
                        <c:v>0.88687236493058408</c:v>
                      </c:pt>
                      <c:pt idx="70">
                        <c:v>0.88681632104274255</c:v>
                      </c:pt>
                      <c:pt idx="71">
                        <c:v>0.88632816241162538</c:v>
                      </c:pt>
                      <c:pt idx="72">
                        <c:v>0.88135869520697008</c:v>
                      </c:pt>
                      <c:pt idx="73">
                        <c:v>0.88104044542774995</c:v>
                      </c:pt>
                      <c:pt idx="74">
                        <c:v>0.8805229509321939</c:v>
                      </c:pt>
                      <c:pt idx="75">
                        <c:v>0.88050830219552845</c:v>
                      </c:pt>
                      <c:pt idx="76">
                        <c:v>0.88020059905693937</c:v>
                      </c:pt>
                      <c:pt idx="77">
                        <c:v>0.87988025958330707</c:v>
                      </c:pt>
                      <c:pt idx="78">
                        <c:v>0.87966210791704613</c:v>
                      </c:pt>
                      <c:pt idx="79">
                        <c:v>0.8795621567325882</c:v>
                      </c:pt>
                      <c:pt idx="80">
                        <c:v>0.87904457382969581</c:v>
                      </c:pt>
                      <c:pt idx="81">
                        <c:v>0.87903055785593653</c:v>
                      </c:pt>
                      <c:pt idx="82">
                        <c:v>0.87872242641140108</c:v>
                      </c:pt>
                      <c:pt idx="83">
                        <c:v>0.87818456634297859</c:v>
                      </c:pt>
                      <c:pt idx="84">
                        <c:v>0.87792108952822034</c:v>
                      </c:pt>
                      <c:pt idx="85">
                        <c:v>0.8776030993769417</c:v>
                      </c:pt>
                      <c:pt idx="86">
                        <c:v>0.87708555154897061</c:v>
                      </c:pt>
                      <c:pt idx="87">
                        <c:v>0.87707208019299066</c:v>
                      </c:pt>
                      <c:pt idx="88">
                        <c:v>0.87676359141644744</c:v>
                      </c:pt>
                      <c:pt idx="89">
                        <c:v>0.87644265345248495</c:v>
                      </c:pt>
                      <c:pt idx="90">
                        <c:v>0.87622642360435687</c:v>
                      </c:pt>
                      <c:pt idx="91">
                        <c:v>0.87612480156392603</c:v>
                      </c:pt>
                      <c:pt idx="92">
                        <c:v>0.87560716905740998</c:v>
                      </c:pt>
                      <c:pt idx="93">
                        <c:v>0.87559429635763009</c:v>
                      </c:pt>
                      <c:pt idx="94">
                        <c:v>0.87528540170140745</c:v>
                      </c:pt>
                      <c:pt idx="95">
                        <c:v>0.87474883020236771</c:v>
                      </c:pt>
                      <c:pt idx="96">
                        <c:v>0.83022989265364244</c:v>
                      </c:pt>
                      <c:pt idx="97">
                        <c:v>0.82991548211085209</c:v>
                      </c:pt>
                      <c:pt idx="98">
                        <c:v>0.82939714378156837</c:v>
                      </c:pt>
                      <c:pt idx="99">
                        <c:v>0.82939564325529425</c:v>
                      </c:pt>
                      <c:pt idx="100">
                        <c:v>0.82907856090923471</c:v>
                      </c:pt>
                      <c:pt idx="101">
                        <c:v>0.82875145641021108</c:v>
                      </c:pt>
                      <c:pt idx="102">
                        <c:v>0.82855605273507238</c:v>
                      </c:pt>
                      <c:pt idx="103">
                        <c:v>0.82843709508208097</c:v>
                      </c:pt>
                      <c:pt idx="104">
                        <c:v>0.82791899194893726</c:v>
                      </c:pt>
                      <c:pt idx="105">
                        <c:v>0.82791722653705668</c:v>
                      </c:pt>
                      <c:pt idx="106">
                        <c:v>0.82760022291435875</c:v>
                      </c:pt>
                      <c:pt idx="107">
                        <c:v>0.82707799537183813</c:v>
                      </c:pt>
                      <c:pt idx="108">
                        <c:v>0.80336844486369474</c:v>
                      </c:pt>
                      <c:pt idx="109">
                        <c:v>0.80330858809586758</c:v>
                      </c:pt>
                      <c:pt idx="110">
                        <c:v>0.80279488553708722</c:v>
                      </c:pt>
                      <c:pt idx="111">
                        <c:v>0.80253308320181582</c:v>
                      </c:pt>
                      <c:pt idx="112">
                        <c:v>0.80247281034432794</c:v>
                      </c:pt>
                      <c:pt idx="113">
                        <c:v>0.80195565262890656</c:v>
                      </c:pt>
                      <c:pt idx="114">
                        <c:v>0.80189002888020033</c:v>
                      </c:pt>
                      <c:pt idx="115">
                        <c:v>0.8018301804048118</c:v>
                      </c:pt>
                      <c:pt idx="116">
                        <c:v>0.80131662991017749</c:v>
                      </c:pt>
                      <c:pt idx="117">
                        <c:v>0.80105469192863865</c:v>
                      </c:pt>
                      <c:pt idx="118">
                        <c:v>0.80099443161880135</c:v>
                      </c:pt>
                      <c:pt idx="119">
                        <c:v>0.80047746108227047</c:v>
                      </c:pt>
                      <c:pt idx="120">
                        <c:v>0.79993086059092522</c:v>
                      </c:pt>
                      <c:pt idx="121">
                        <c:v>0.79987101512399439</c:v>
                      </c:pt>
                      <c:pt idx="122">
                        <c:v>0.79935759724255862</c:v>
                      </c:pt>
                      <c:pt idx="123">
                        <c:v>0.79909559435087874</c:v>
                      </c:pt>
                      <c:pt idx="124">
                        <c:v>0.79903534262871256</c:v>
                      </c:pt>
                      <c:pt idx="125">
                        <c:v>0.79851855076121647</c:v>
                      </c:pt>
                      <c:pt idx="126">
                        <c:v>0.79845244469592147</c:v>
                      </c:pt>
                      <c:pt idx="127">
                        <c:v>0.7983926070705345</c:v>
                      </c:pt>
                      <c:pt idx="128">
                        <c:v>0.79787933487458385</c:v>
                      </c:pt>
                      <c:pt idx="129">
                        <c:v>0.7976172013841395</c:v>
                      </c:pt>
                      <c:pt idx="130">
                        <c:v>0.79755696162702794</c:v>
                      </c:pt>
                      <c:pt idx="131">
                        <c:v>0.79704034949030023</c:v>
                      </c:pt>
                      <c:pt idx="132">
                        <c:v>0.75224061882175386</c:v>
                      </c:pt>
                      <c:pt idx="133">
                        <c:v>0.75218099897667734</c:v>
                      </c:pt>
                      <c:pt idx="134">
                        <c:v>0.75167161006342009</c:v>
                      </c:pt>
                      <c:pt idx="135">
                        <c:v>0.75140593688801138</c:v>
                      </c:pt>
                      <c:pt idx="136">
                        <c:v>0.75134602092627856</c:v>
                      </c:pt>
                      <c:pt idx="137">
                        <c:v>0.7508341698446136</c:v>
                      </c:pt>
                      <c:pt idx="138">
                        <c:v>0.75076220689088624</c:v>
                      </c:pt>
                      <c:pt idx="139">
                        <c:v>0.75070258869750961</c:v>
                      </c:pt>
                      <c:pt idx="140">
                        <c:v>0.75019326801635278</c:v>
                      </c:pt>
                      <c:pt idx="141">
                        <c:v>0.7499275329893792</c:v>
                      </c:pt>
                      <c:pt idx="142">
                        <c:v>0.74986762151220965</c:v>
                      </c:pt>
                      <c:pt idx="143">
                        <c:v>0.7493558621884947</c:v>
                      </c:pt>
                      <c:pt idx="144">
                        <c:v>0.66932280355622076</c:v>
                      </c:pt>
                      <c:pt idx="145">
                        <c:v>0.6689915144064893</c:v>
                      </c:pt>
                      <c:pt idx="146">
                        <c:v>0.66848499560588404</c:v>
                      </c:pt>
                      <c:pt idx="147">
                        <c:v>0.6684019664863684</c:v>
                      </c:pt>
                      <c:pt idx="148">
                        <c:v>0.66815285576364614</c:v>
                      </c:pt>
                      <c:pt idx="149">
                        <c:v>0.66784451524915911</c:v>
                      </c:pt>
                      <c:pt idx="150">
                        <c:v>0.6675618533131924</c:v>
                      </c:pt>
                      <c:pt idx="151">
                        <c:v>0.66751330856229196</c:v>
                      </c:pt>
                      <c:pt idx="152">
                        <c:v>0.66700673535285682</c:v>
                      </c:pt>
                      <c:pt idx="153">
                        <c:v>0.66692396605801429</c:v>
                      </c:pt>
                      <c:pt idx="154">
                        <c:v>0.66667468721451895</c:v>
                      </c:pt>
                      <c:pt idx="155">
                        <c:v>0.66608390618662128</c:v>
                      </c:pt>
                      <c:pt idx="156">
                        <c:v>0.66588545450190673</c:v>
                      </c:pt>
                      <c:pt idx="157">
                        <c:v>0.66555433924796503</c:v>
                      </c:pt>
                      <c:pt idx="158">
                        <c:v>0.66504772693642999</c:v>
                      </c:pt>
                      <c:pt idx="159">
                        <c:v>0.66496523713931865</c:v>
                      </c:pt>
                      <c:pt idx="160">
                        <c:v>0.66471578245839336</c:v>
                      </c:pt>
                      <c:pt idx="161">
                        <c:v>0.66440716279862044</c:v>
                      </c:pt>
                      <c:pt idx="162">
                        <c:v>0.66412526301119279</c:v>
                      </c:pt>
                      <c:pt idx="163">
                        <c:v>0.66407612772367752</c:v>
                      </c:pt>
                      <c:pt idx="164">
                        <c:v>0.6635694621848407</c:v>
                      </c:pt>
                      <c:pt idx="165">
                        <c:v>0.66348722616157463</c:v>
                      </c:pt>
                      <c:pt idx="166">
                        <c:v>0.66323760700285317</c:v>
                      </c:pt>
                      <c:pt idx="167">
                        <c:v>0.66264730390086768</c:v>
                      </c:pt>
                      <c:pt idx="168">
                        <c:v>0.64575896323071202</c:v>
                      </c:pt>
                      <c:pt idx="169">
                        <c:v>0.64543411173876375</c:v>
                      </c:pt>
                      <c:pt idx="170">
                        <c:v>0.64492237054594181</c:v>
                      </c:pt>
                      <c:pt idx="171">
                        <c:v>0.64487399753978181</c:v>
                      </c:pt>
                      <c:pt idx="172">
                        <c:v>0.64459679456768937</c:v>
                      </c:pt>
                      <c:pt idx="173">
                        <c:v>0.64428059320353992</c:v>
                      </c:pt>
                      <c:pt idx="174">
                        <c:v>0.64403547937938144</c:v>
                      </c:pt>
                      <c:pt idx="175">
                        <c:v>0.64395577567103257</c:v>
                      </c:pt>
                      <c:pt idx="176">
                        <c:v>0.64344401305361598</c:v>
                      </c:pt>
                      <c:pt idx="177">
                        <c:v>0.64339577119623348</c:v>
                      </c:pt>
                      <c:pt idx="178">
                        <c:v>0.64311847955779278</c:v>
                      </c:pt>
                      <c:pt idx="179">
                        <c:v>0.64255728847049765</c:v>
                      </c:pt>
                      <c:pt idx="180">
                        <c:v>0.64232146815162183</c:v>
                      </c:pt>
                      <c:pt idx="181">
                        <c:v>0.64199668106018104</c:v>
                      </c:pt>
                      <c:pt idx="182">
                        <c:v>0.64148491703747523</c:v>
                      </c:pt>
                      <c:pt idx="183">
                        <c:v>0.64143679683380095</c:v>
                      </c:pt>
                      <c:pt idx="184">
                        <c:v>0.64115942526906611</c:v>
                      </c:pt>
                      <c:pt idx="185">
                        <c:v>0.64084309773472881</c:v>
                      </c:pt>
                      <c:pt idx="186">
                        <c:v>0.64059837347271675</c:v>
                      </c:pt>
                      <c:pt idx="187">
                        <c:v>0.64051834308424205</c:v>
                      </c:pt>
                      <c:pt idx="188">
                        <c:v>0.64000655831327968</c:v>
                      </c:pt>
                      <c:pt idx="189">
                        <c:v>0.63995856536527618</c:v>
                      </c:pt>
                      <c:pt idx="190">
                        <c:v>0.63968110740901085</c:v>
                      </c:pt>
                      <c:pt idx="191">
                        <c:v>0.63912017633387885</c:v>
                      </c:pt>
                      <c:pt idx="192">
                        <c:v>0.61845827352357197</c:v>
                      </c:pt>
                      <c:pt idx="193">
                        <c:v>0.61839256003334642</c:v>
                      </c:pt>
                      <c:pt idx="194">
                        <c:v>0.61783484130908517</c:v>
                      </c:pt>
                      <c:pt idx="195">
                        <c:v>0.61762171843699021</c:v>
                      </c:pt>
                      <c:pt idx="196">
                        <c:v>0.61755588901028402</c:v>
                      </c:pt>
                      <c:pt idx="197">
                        <c:v>0.61699721545824615</c:v>
                      </c:pt>
                      <c:pt idx="198">
                        <c:v>0.61697991156865561</c:v>
                      </c:pt>
                      <c:pt idx="199">
                        <c:v>0.61639191031133633</c:v>
                      </c:pt>
                      <c:pt idx="200">
                        <c:v>0.61588373932912543</c:v>
                      </c:pt>
                      <c:pt idx="201">
                        <c:v>0.61580865751730152</c:v>
                      </c:pt>
                      <c:pt idx="202">
                        <c:v>0.61555436686344844</c:v>
                      </c:pt>
                      <c:pt idx="203">
                        <c:v>0.61497018034678408</c:v>
                      </c:pt>
                      <c:pt idx="204">
                        <c:v>0.60964529246869392</c:v>
                      </c:pt>
                      <c:pt idx="205">
                        <c:v>0.60931688369109893</c:v>
                      </c:pt>
                      <c:pt idx="206">
                        <c:v>0.60880844573761195</c:v>
                      </c:pt>
                      <c:pt idx="207">
                        <c:v>0.60873459348005288</c:v>
                      </c:pt>
                      <c:pt idx="208">
                        <c:v>0.60847952119451598</c:v>
                      </c:pt>
                      <c:pt idx="209">
                        <c:v>0.60816694569359819</c:v>
                      </c:pt>
                      <c:pt idx="210">
                        <c:v>0.60789635843079826</c:v>
                      </c:pt>
                      <c:pt idx="211">
                        <c:v>0.60783857933723773</c:v>
                      </c:pt>
                      <c:pt idx="212">
                        <c:v>0.60733011178572693</c:v>
                      </c:pt>
                      <c:pt idx="213">
                        <c:v>0.60725641306221578</c:v>
                      </c:pt>
                      <c:pt idx="214">
                        <c:v>0.60700123730617361</c:v>
                      </c:pt>
                      <c:pt idx="215">
                        <c:v>0.60641821180695343</c:v>
                      </c:pt>
                      <c:pt idx="216">
                        <c:v>0.60620783318806604</c:v>
                      </c:pt>
                      <c:pt idx="217">
                        <c:v>0.60587951228607484</c:v>
                      </c:pt>
                      <c:pt idx="218">
                        <c:v>0.60537102523486841</c:v>
                      </c:pt>
                      <c:pt idx="219">
                        <c:v>0.60529749115297604</c:v>
                      </c:pt>
                      <c:pt idx="220">
                        <c:v>0.6050422063468045</c:v>
                      </c:pt>
                      <c:pt idx="221">
                        <c:v>0.60472948528062609</c:v>
                      </c:pt>
                      <c:pt idx="222">
                        <c:v>0.60445934367279897</c:v>
                      </c:pt>
                      <c:pt idx="223">
                        <c:v>0.60440120529276087</c:v>
                      </c:pt>
                      <c:pt idx="224">
                        <c:v>0.60389268936440865</c:v>
                      </c:pt>
                      <c:pt idx="225">
                        <c:v>0.60381930500823477</c:v>
                      </c:pt>
                      <c:pt idx="226">
                        <c:v>0.6035639189684463</c:v>
                      </c:pt>
                      <c:pt idx="227">
                        <c:v>0.6029811903641018</c:v>
                      </c:pt>
                      <c:pt idx="228">
                        <c:v>0.59463301328763096</c:v>
                      </c:pt>
                      <c:pt idx="229">
                        <c:v>0.59430904047313371</c:v>
                      </c:pt>
                      <c:pt idx="230">
                        <c:v>0.59379672750876311</c:v>
                      </c:pt>
                      <c:pt idx="231">
                        <c:v>0.59375208198044049</c:v>
                      </c:pt>
                      <c:pt idx="232">
                        <c:v>0.59347230273037233</c:v>
                      </c:pt>
                      <c:pt idx="233">
                        <c:v>0.59315464254457939</c:v>
                      </c:pt>
                      <c:pt idx="234">
                        <c:v>0.59291460409972374</c:v>
                      </c:pt>
                      <c:pt idx="235">
                        <c:v>0.59283067968111347</c:v>
                      </c:pt>
                      <c:pt idx="236">
                        <c:v>0.59231835961443924</c:v>
                      </c:pt>
                      <c:pt idx="237">
                        <c:v>0.59227378274949938</c:v>
                      </c:pt>
                      <c:pt idx="238">
                        <c:v>0.59199395216546769</c:v>
                      </c:pt>
                      <c:pt idx="239">
                        <c:v>0.59143632760825071</c:v>
                      </c:pt>
                      <c:pt idx="240">
                        <c:v>0.55851999776961037</c:v>
                      </c:pt>
                      <c:pt idx="241">
                        <c:v>0.55819272591675195</c:v>
                      </c:pt>
                      <c:pt idx="242">
                        <c:v>0.55768346163180949</c:v>
                      </c:pt>
                      <c:pt idx="243">
                        <c:v>0.55761404913218116</c:v>
                      </c:pt>
                      <c:pt idx="244">
                        <c:v>0.55735592403690115</c:v>
                      </c:pt>
                      <c:pt idx="245">
                        <c:v>0.55704163605020485</c:v>
                      </c:pt>
                      <c:pt idx="246">
                        <c:v>0.55677681183749828</c:v>
                      </c:pt>
                      <c:pt idx="247">
                        <c:v>0.55671438277505136</c:v>
                      </c:pt>
                      <c:pt idx="248">
                        <c:v>0.55620510343256391</c:v>
                      </c:pt>
                      <c:pt idx="249">
                        <c:v>0.55613578318511014</c:v>
                      </c:pt>
                      <c:pt idx="250">
                        <c:v>0.55587759135497239</c:v>
                      </c:pt>
                      <c:pt idx="251">
                        <c:v>0.55529856851666237</c:v>
                      </c:pt>
                      <c:pt idx="252">
                        <c:v>0.55068557418173858</c:v>
                      </c:pt>
                      <c:pt idx="253">
                        <c:v>0.55061724419853142</c:v>
                      </c:pt>
                      <c:pt idx="254">
                        <c:v>0.55003878035456144</c:v>
                      </c:pt>
                      <c:pt idx="255">
                        <c:v>0.5498488168708674</c:v>
                      </c:pt>
                      <c:pt idx="256">
                        <c:v>0.54978044037051965</c:v>
                      </c:pt>
                      <c:pt idx="257">
                        <c:v>0.54920722606607486</c:v>
                      </c:pt>
                      <c:pt idx="258">
                        <c:v>0.54920160681338659</c:v>
                      </c:pt>
                      <c:pt idx="259">
                        <c:v>0.5491389014384338</c:v>
                      </c:pt>
                      <c:pt idx="260">
                        <c:v>0.54856051424791186</c:v>
                      </c:pt>
                      <c:pt idx="261">
                        <c:v>0.54837047812841344</c:v>
                      </c:pt>
                      <c:pt idx="262">
                        <c:v>0.54830210841538485</c:v>
                      </c:pt>
                      <c:pt idx="263">
                        <c:v>0.54772336356893725</c:v>
                      </c:pt>
                      <c:pt idx="264">
                        <c:v>0.54724812184180338</c:v>
                      </c:pt>
                      <c:pt idx="265">
                        <c:v>0.54717980326172677</c:v>
                      </c:pt>
                      <c:pt idx="266">
                        <c:v>0.54660150880401592</c:v>
                      </c:pt>
                      <c:pt idx="267">
                        <c:v>0.54641139002228245</c:v>
                      </c:pt>
                      <c:pt idx="268">
                        <c:v>0.54634302826052128</c:v>
                      </c:pt>
                      <c:pt idx="269">
                        <c:v>0.54576977270794769</c:v>
                      </c:pt>
                      <c:pt idx="270">
                        <c:v>0.54576439218065609</c:v>
                      </c:pt>
                      <c:pt idx="271">
                        <c:v>0.54570145922339908</c:v>
                      </c:pt>
                      <c:pt idx="272">
                        <c:v>0.54512323910075722</c:v>
                      </c:pt>
                      <c:pt idx="273">
                        <c:v>0.54493304956636057</c:v>
                      </c:pt>
                      <c:pt idx="274">
                        <c:v>0.54486469432669427</c:v>
                      </c:pt>
                      <c:pt idx="275">
                        <c:v>0.54428614459837765</c:v>
                      </c:pt>
                      <c:pt idx="276">
                        <c:v>0.49956026830544353</c:v>
                      </c:pt>
                      <c:pt idx="277">
                        <c:v>0.49949205378660455</c:v>
                      </c:pt>
                      <c:pt idx="278">
                        <c:v>0.49891563001055039</c:v>
                      </c:pt>
                      <c:pt idx="279">
                        <c:v>0.49872369674034323</c:v>
                      </c:pt>
                      <c:pt idx="280">
                        <c:v>0.49865548416287131</c:v>
                      </c:pt>
                      <c:pt idx="281">
                        <c:v>0.49808190770783783</c:v>
                      </c:pt>
                      <c:pt idx="282">
                        <c:v>0.49807909946032214</c:v>
                      </c:pt>
                      <c:pt idx="283">
                        <c:v>0.49801369415430502</c:v>
                      </c:pt>
                      <c:pt idx="284">
                        <c:v>0.49743730905410349</c:v>
                      </c:pt>
                      <c:pt idx="285">
                        <c:v>0.49724533693285533</c:v>
                      </c:pt>
                      <c:pt idx="286">
                        <c:v>0.49717712671559505</c:v>
                      </c:pt>
                      <c:pt idx="287">
                        <c:v>0.49660079247772471</c:v>
                      </c:pt>
                      <c:pt idx="288">
                        <c:v>0.47269571855108189</c:v>
                      </c:pt>
                      <c:pt idx="289">
                        <c:v>0.47236658150557609</c:v>
                      </c:pt>
                      <c:pt idx="290">
                        <c:v>0.47185920773003132</c:v>
                      </c:pt>
                      <c:pt idx="291">
                        <c:v>0.47177033135069374</c:v>
                      </c:pt>
                      <c:pt idx="292">
                        <c:v>0.47153021603226858</c:v>
                      </c:pt>
                      <c:pt idx="293">
                        <c:v>0.47121735847446661</c:v>
                      </c:pt>
                      <c:pt idx="294">
                        <c:v>0.47093426369060909</c:v>
                      </c:pt>
                      <c:pt idx="295">
                        <c:v>0.47088823525401702</c:v>
                      </c:pt>
                      <c:pt idx="296">
                        <c:v>0.47038084840697225</c:v>
                      </c:pt>
                      <c:pt idx="297">
                        <c:v>0.47029205618427444</c:v>
                      </c:pt>
                      <c:pt idx="298">
                        <c:v>0.47005187735263376</c:v>
                      </c:pt>
                      <c:pt idx="299">
                        <c:v>0.46945600850071928</c:v>
                      </c:pt>
                      <c:pt idx="300">
                        <c:v>0.46925825351548228</c:v>
                      </c:pt>
                      <c:pt idx="301">
                        <c:v>0.46892915060409796</c:v>
                      </c:pt>
                      <c:pt idx="302">
                        <c:v>0.46842174160339772</c:v>
                      </c:pt>
                      <c:pt idx="303">
                        <c:v>0.46833306956902399</c:v>
                      </c:pt>
                      <c:pt idx="304">
                        <c:v>0.4680927999526231</c:v>
                      </c:pt>
                      <c:pt idx="305">
                        <c:v>0.46777989324947461</c:v>
                      </c:pt>
                      <c:pt idx="306">
                        <c:v>0.46749704568356937</c:v>
                      </c:pt>
                      <c:pt idx="307">
                        <c:v>0.46745080303829412</c:v>
                      </c:pt>
                      <c:pt idx="308">
                        <c:v>0.46694338143369257</c:v>
                      </c:pt>
                      <c:pt idx="309">
                        <c:v>0.46685479116665213</c:v>
                      </c:pt>
                      <c:pt idx="310">
                        <c:v>0.46661445931994938</c:v>
                      </c:pt>
                      <c:pt idx="311">
                        <c:v>0.46601878665674951</c:v>
                      </c:pt>
                      <c:pt idx="312">
                        <c:v>0.42157021186546811</c:v>
                      </c:pt>
                      <c:pt idx="313">
                        <c:v>0.42124115740910451</c:v>
                      </c:pt>
                      <c:pt idx="314">
                        <c:v>0.42073356510394377</c:v>
                      </c:pt>
                      <c:pt idx="315">
                        <c:v>0.42064669099920543</c:v>
                      </c:pt>
                      <c:pt idx="316">
                        <c:v>0.42040489753775234</c:v>
                      </c:pt>
                      <c:pt idx="317">
                        <c:v>0.42009185366639429</c:v>
                      </c:pt>
                      <c:pt idx="318">
                        <c:v>0.41981116948692854</c:v>
                      </c:pt>
                      <c:pt idx="319">
                        <c:v>0.41976279247961518</c:v>
                      </c:pt>
                      <c:pt idx="320">
                        <c:v>0.41925519896423757</c:v>
                      </c:pt>
                      <c:pt idx="321">
                        <c:v>0.41916836307040573</c:v>
                      </c:pt>
                      <c:pt idx="322">
                        <c:v>0.41892653196320911</c:v>
                      </c:pt>
                      <c:pt idx="323">
                        <c:v>0.4183328542537238</c:v>
                      </c:pt>
                      <c:pt idx="324">
                        <c:v>0.40863586248987271</c:v>
                      </c:pt>
                      <c:pt idx="325">
                        <c:v>0.4080471296669399</c:v>
                      </c:pt>
                      <c:pt idx="326">
                        <c:v>0.40753812052716659</c:v>
                      </c:pt>
                      <c:pt idx="327">
                        <c:v>0.40747126734717781</c:v>
                      </c:pt>
                      <c:pt idx="328">
                        <c:v>0.40721034697356151</c:v>
                      </c:pt>
                      <c:pt idx="329">
                        <c:v>0.40689702732821342</c:v>
                      </c:pt>
                      <c:pt idx="330">
                        <c:v>0.40663528119377418</c:v>
                      </c:pt>
                      <c:pt idx="331">
                        <c:v>0.40656878265752189</c:v>
                      </c:pt>
                      <c:pt idx="332">
                        <c:v>0.40605979427333627</c:v>
                      </c:pt>
                      <c:pt idx="333">
                        <c:v>0.40599289848895381</c:v>
                      </c:pt>
                      <c:pt idx="334">
                        <c:v>0.40573198880788991</c:v>
                      </c:pt>
                      <c:pt idx="335">
                        <c:v>0.40519860831398707</c:v>
                      </c:pt>
                      <c:pt idx="336">
                        <c:v>0.40515691431113487</c:v>
                      </c:pt>
                      <c:pt idx="337">
                        <c:v>0.40513237638385213</c:v>
                      </c:pt>
                      <c:pt idx="338">
                        <c:v>0.40457455638837125</c:v>
                      </c:pt>
                      <c:pt idx="339">
                        <c:v>0.40410071601327124</c:v>
                      </c:pt>
                      <c:pt idx="340">
                        <c:v>0.40377287595514333</c:v>
                      </c:pt>
                      <c:pt idx="341">
                        <c:v>0.40345967775911945</c:v>
                      </c:pt>
                      <c:pt idx="342">
                        <c:v>0.40319780388006915</c:v>
                      </c:pt>
                      <c:pt idx="343">
                        <c:v>0.40313134788257637</c:v>
                      </c:pt>
                      <c:pt idx="344">
                        <c:v>0.40262239194753818</c:v>
                      </c:pt>
                      <c:pt idx="345">
                        <c:v>0.40255542454025922</c:v>
                      </c:pt>
                      <c:pt idx="346">
                        <c:v>0.40229451858186704</c:v>
                      </c:pt>
                      <c:pt idx="347">
                        <c:v>0.40171943570752977</c:v>
                      </c:pt>
                      <c:pt idx="348">
                        <c:v>0.35751551218593292</c:v>
                      </c:pt>
                      <c:pt idx="349">
                        <c:v>0.35744874670012344</c:v>
                      </c:pt>
                      <c:pt idx="350">
                        <c:v>0.35688749883878523</c:v>
                      </c:pt>
                      <c:pt idx="351">
                        <c:v>0.35667687986938157</c:v>
                      </c:pt>
                      <c:pt idx="352">
                        <c:v>0.35661025153578768</c:v>
                      </c:pt>
                      <c:pt idx="353">
                        <c:v>0.35605018976862168</c:v>
                      </c:pt>
                      <c:pt idx="354">
                        <c:v>0.35603734200109277</c:v>
                      </c:pt>
                      <c:pt idx="355">
                        <c:v>0.35597055746935269</c:v>
                      </c:pt>
                      <c:pt idx="356">
                        <c:v>0.3554091848140013</c:v>
                      </c:pt>
                      <c:pt idx="357">
                        <c:v>0.35519867241361458</c:v>
                      </c:pt>
                      <c:pt idx="358">
                        <c:v>0.35513202671787891</c:v>
                      </c:pt>
                      <c:pt idx="359">
                        <c:v>0.35457185453075274</c:v>
                      </c:pt>
                      <c:pt idx="360">
                        <c:v>0.34870030800617507</c:v>
                      </c:pt>
                      <c:pt idx="361">
                        <c:v>0.34836948525759759</c:v>
                      </c:pt>
                      <c:pt idx="362">
                        <c:v>0.34786192981161806</c:v>
                      </c:pt>
                      <c:pt idx="363">
                        <c:v>0.34779107801061643</c:v>
                      </c:pt>
                      <c:pt idx="364">
                        <c:v>0.34753185737724518</c:v>
                      </c:pt>
                      <c:pt idx="365">
                        <c:v>0.3472220940894552</c:v>
                      </c:pt>
                      <c:pt idx="366">
                        <c:v>0.34695481517707405</c:v>
                      </c:pt>
                      <c:pt idx="367">
                        <c:v>0.34689119465668039</c:v>
                      </c:pt>
                      <c:pt idx="368">
                        <c:v>0.34638368170911982</c:v>
                      </c:pt>
                      <c:pt idx="369">
                        <c:v>0.34631270884916893</c:v>
                      </c:pt>
                      <c:pt idx="370">
                        <c:v>0.34605354132311633</c:v>
                      </c:pt>
                      <c:pt idx="371">
                        <c:v>0.34547643619901952</c:v>
                      </c:pt>
                      <c:pt idx="372">
                        <c:v>0.34526316080338154</c:v>
                      </c:pt>
                      <c:pt idx="373">
                        <c:v>0.34493217322069469</c:v>
                      </c:pt>
                      <c:pt idx="374">
                        <c:v>0.34442468791951397</c:v>
                      </c:pt>
                      <c:pt idx="375">
                        <c:v>0.34435360773476381</c:v>
                      </c:pt>
                      <c:pt idx="376">
                        <c:v>0.34409447108915514</c:v>
                      </c:pt>
                      <c:pt idx="377">
                        <c:v>0.34378495284217159</c:v>
                      </c:pt>
                      <c:pt idx="378">
                        <c:v>0.34351730724984086</c:v>
                      </c:pt>
                      <c:pt idx="379">
                        <c:v>0.34345388643356084</c:v>
                      </c:pt>
                      <c:pt idx="380">
                        <c:v>0.34294644462030249</c:v>
                      </c:pt>
                      <c:pt idx="381">
                        <c:v>0.34287523935690378</c:v>
                      </c:pt>
                      <c:pt idx="382">
                        <c:v>0.34261615780623345</c:v>
                      </c:pt>
                      <c:pt idx="383">
                        <c:v>0.34203892821540771</c:v>
                      </c:pt>
                      <c:pt idx="384">
                        <c:v>0.31508611488665977</c:v>
                      </c:pt>
                      <c:pt idx="385">
                        <c:v>0.31501355266877018</c:v>
                      </c:pt>
                      <c:pt idx="386">
                        <c:v>0.31440555277921312</c:v>
                      </c:pt>
                      <c:pt idx="387">
                        <c:v>0.31425057755107738</c:v>
                      </c:pt>
                      <c:pt idx="388">
                        <c:v>0.31417824447975257</c:v>
                      </c:pt>
                      <c:pt idx="389">
                        <c:v>0.31360772914405277</c:v>
                      </c:pt>
                      <c:pt idx="390">
                        <c:v>0.31357222084162906</c:v>
                      </c:pt>
                      <c:pt idx="391">
                        <c:v>0.3135351653047026</c:v>
                      </c:pt>
                      <c:pt idx="392">
                        <c:v>0.31292720599586876</c:v>
                      </c:pt>
                      <c:pt idx="393">
                        <c:v>0.31277218538589868</c:v>
                      </c:pt>
                      <c:pt idx="394">
                        <c:v>0.31269985303010728</c:v>
                      </c:pt>
                      <c:pt idx="395">
                        <c:v>0.31209389000377874</c:v>
                      </c:pt>
                      <c:pt idx="396">
                        <c:v>0.31164863549669825</c:v>
                      </c:pt>
                      <c:pt idx="397">
                        <c:v>0.3115760736392057</c:v>
                      </c:pt>
                      <c:pt idx="398">
                        <c:v>0.31096820377828871</c:v>
                      </c:pt>
                      <c:pt idx="399">
                        <c:v>0.31081306461691049</c:v>
                      </c:pt>
                      <c:pt idx="400">
                        <c:v>0.3107407373815389</c:v>
                      </c:pt>
                      <c:pt idx="401">
                        <c:v>0.31017024977738744</c:v>
                      </c:pt>
                      <c:pt idx="402">
                        <c:v>0.31013489070760136</c:v>
                      </c:pt>
                      <c:pt idx="403">
                        <c:v>0.31009768602177795</c:v>
                      </c:pt>
                      <c:pt idx="404">
                        <c:v>0.30948985531073286</c:v>
                      </c:pt>
                      <c:pt idx="405">
                        <c:v>0.30933467162732126</c:v>
                      </c:pt>
                      <c:pt idx="406">
                        <c:v>0.30926234486974102</c:v>
                      </c:pt>
                      <c:pt idx="407">
                        <c:v>0.30865655771658873</c:v>
                      </c:pt>
                      <c:pt idx="408">
                        <c:v>0.29758245889773249</c:v>
                      </c:pt>
                      <c:pt idx="409">
                        <c:v>0.29724809748719699</c:v>
                      </c:pt>
                      <c:pt idx="410">
                        <c:v>0.29674254599539096</c:v>
                      </c:pt>
                      <c:pt idx="411">
                        <c:v>0.29666562830226062</c:v>
                      </c:pt>
                      <c:pt idx="412">
                        <c:v>0.29640926762779568</c:v>
                      </c:pt>
                      <c:pt idx="413">
                        <c:v>0.29610437755287228</c:v>
                      </c:pt>
                      <c:pt idx="414">
                        <c:v>0.29582876120025042</c:v>
                      </c:pt>
                      <c:pt idx="415">
                        <c:v>0.29576989530290887</c:v>
                      </c:pt>
                      <c:pt idx="416">
                        <c:v>0.29526441198669467</c:v>
                      </c:pt>
                      <c:pt idx="417">
                        <c:v>0.29518728422643276</c:v>
                      </c:pt>
                      <c:pt idx="418">
                        <c:v>0.29493102361947876</c:v>
                      </c:pt>
                      <c:pt idx="419">
                        <c:v>0.29435039483537095</c:v>
                      </c:pt>
                      <c:pt idx="420">
                        <c:v>0.28974191269185351</c:v>
                      </c:pt>
                      <c:pt idx="421">
                        <c:v>0.28967237461423218</c:v>
                      </c:pt>
                      <c:pt idx="422">
                        <c:v>0.28909002283988544</c:v>
                      </c:pt>
                      <c:pt idx="423">
                        <c:v>0.28890289296774496</c:v>
                      </c:pt>
                      <c:pt idx="424">
                        <c:v>0.28883359521541829</c:v>
                      </c:pt>
                      <c:pt idx="425">
                        <c:v>0.28826373185113974</c:v>
                      </c:pt>
                      <c:pt idx="426">
                        <c:v>0.28825331396598508</c:v>
                      </c:pt>
                      <c:pt idx="427">
                        <c:v>0.28819417042317702</c:v>
                      </c:pt>
                      <c:pt idx="428">
                        <c:v>0.28761167430991758</c:v>
                      </c:pt>
                      <c:pt idx="429">
                        <c:v>0.28742466767630725</c:v>
                      </c:pt>
                      <c:pt idx="430">
                        <c:v>0.28735534894522624</c:v>
                      </c:pt>
                      <c:pt idx="431">
                        <c:v>0.28677494372787049</c:v>
                      </c:pt>
                      <c:pt idx="432">
                        <c:v>0.28630483639031634</c:v>
                      </c:pt>
                      <c:pt idx="433">
                        <c:v>0.28623524831229891</c:v>
                      </c:pt>
                      <c:pt idx="434">
                        <c:v>0.28565259805441534</c:v>
                      </c:pt>
                      <c:pt idx="435">
                        <c:v>0.28546569022200619</c:v>
                      </c:pt>
                      <c:pt idx="436">
                        <c:v>0.28539634802908886</c:v>
                      </c:pt>
                      <c:pt idx="437">
                        <c:v>0.28482666329369666</c:v>
                      </c:pt>
                      <c:pt idx="438">
                        <c:v>0.28481581605603468</c:v>
                      </c:pt>
                      <c:pt idx="439">
                        <c:v>0.28475705118285505</c:v>
                      </c:pt>
                      <c:pt idx="440">
                        <c:v>0.28417425183644374</c:v>
                      </c:pt>
                      <c:pt idx="441">
                        <c:v>0.28398747105062294</c:v>
                      </c:pt>
                      <c:pt idx="442">
                        <c:v>0.2839181072400575</c:v>
                      </c:pt>
                      <c:pt idx="443">
                        <c:v>0.28333744693116086</c:v>
                      </c:pt>
                      <c:pt idx="444">
                        <c:v>0.26395959288236487</c:v>
                      </c:pt>
                      <c:pt idx="445">
                        <c:v>0.26388681896993688</c:v>
                      </c:pt>
                      <c:pt idx="446">
                        <c:v>0.2632791750882652</c:v>
                      </c:pt>
                      <c:pt idx="447">
                        <c:v>0.26312354962760742</c:v>
                      </c:pt>
                      <c:pt idx="448">
                        <c:v>0.26305109679828709</c:v>
                      </c:pt>
                      <c:pt idx="449">
                        <c:v>0.26248121386317108</c:v>
                      </c:pt>
                      <c:pt idx="450">
                        <c:v>0.26244621921920186</c:v>
                      </c:pt>
                      <c:pt idx="451">
                        <c:v>0.26240843200601233</c:v>
                      </c:pt>
                      <c:pt idx="452">
                        <c:v>0.26180079311929311</c:v>
                      </c:pt>
                      <c:pt idx="453">
                        <c:v>0.26164515155886836</c:v>
                      </c:pt>
                      <c:pt idx="454">
                        <c:v>0.26157269387950144</c:v>
                      </c:pt>
                      <c:pt idx="455">
                        <c:v>0.26096784795656247</c:v>
                      </c:pt>
                      <c:pt idx="456">
                        <c:v>0.23862610056361647</c:v>
                      </c:pt>
                      <c:pt idx="457">
                        <c:v>0.23855546823900395</c:v>
                      </c:pt>
                      <c:pt idx="458">
                        <c:v>0.23796600461068168</c:v>
                      </c:pt>
                      <c:pt idx="459">
                        <c:v>0.2377850215620749</c:v>
                      </c:pt>
                      <c:pt idx="460">
                        <c:v>0.23771472408792357</c:v>
                      </c:pt>
                      <c:pt idx="461">
                        <c:v>0.23714810144054266</c:v>
                      </c:pt>
                      <c:pt idx="462">
                        <c:v>0.23712814537854884</c:v>
                      </c:pt>
                      <c:pt idx="463">
                        <c:v>0.23707743099432105</c:v>
                      </c:pt>
                      <c:pt idx="464">
                        <c:v>0.23648771850608624</c:v>
                      </c:pt>
                      <c:pt idx="465">
                        <c:v>0.23630695011616185</c:v>
                      </c:pt>
                      <c:pt idx="466">
                        <c:v>0.23623661774687862</c:v>
                      </c:pt>
                      <c:pt idx="467">
                        <c:v>0.2356498180599762</c:v>
                      </c:pt>
                      <c:pt idx="468">
                        <c:v>0.21175975832075625</c:v>
                      </c:pt>
                      <c:pt idx="469">
                        <c:v>0.21142033987889744</c:v>
                      </c:pt>
                      <c:pt idx="470">
                        <c:v>0.21091836697706401</c:v>
                      </c:pt>
                      <c:pt idx="471">
                        <c:v>0.21081789213110766</c:v>
                      </c:pt>
                      <c:pt idx="472">
                        <c:v>0.21058091659033698</c:v>
                      </c:pt>
                      <c:pt idx="473">
                        <c:v>0.21028175462540302</c:v>
                      </c:pt>
                      <c:pt idx="474">
                        <c:v>0.2099821416590755</c:v>
                      </c:pt>
                      <c:pt idx="475">
                        <c:v>0.20994215235456903</c:v>
                      </c:pt>
                      <c:pt idx="476">
                        <c:v>0.20944028064157352</c:v>
                      </c:pt>
                      <c:pt idx="477">
                        <c:v>0.20933950756918535</c:v>
                      </c:pt>
                      <c:pt idx="478">
                        <c:v>0.20910266599093555</c:v>
                      </c:pt>
                      <c:pt idx="479">
                        <c:v>0.2085037308527101</c:v>
                      </c:pt>
                      <c:pt idx="480">
                        <c:v>0.20832308580595746</c:v>
                      </c:pt>
                      <c:pt idx="481">
                        <c:v>0.20798327436349071</c:v>
                      </c:pt>
                      <c:pt idx="482">
                        <c:v>0.20748146281936089</c:v>
                      </c:pt>
                      <c:pt idx="483">
                        <c:v>0.2073804341207835</c:v>
                      </c:pt>
                      <c:pt idx="484">
                        <c:v>0.20714366543673612</c:v>
                      </c:pt>
                      <c:pt idx="485">
                        <c:v>0.20684509884095453</c:v>
                      </c:pt>
                      <c:pt idx="486">
                        <c:v>0.20654458462734607</c:v>
                      </c:pt>
                      <c:pt idx="487">
                        <c:v>0.20650509689162327</c:v>
                      </c:pt>
                      <c:pt idx="488">
                        <c:v>0.20600338974389662</c:v>
                      </c:pt>
                      <c:pt idx="489">
                        <c:v>0.2059020516335828</c:v>
                      </c:pt>
                      <c:pt idx="490">
                        <c:v>0.20566542198684445</c:v>
                      </c:pt>
                      <c:pt idx="491">
                        <c:v>0.20506617409176797</c:v>
                      </c:pt>
                      <c:pt idx="492">
                        <c:v>0.16065410553425752</c:v>
                      </c:pt>
                      <c:pt idx="493">
                        <c:v>0.16030546624673836</c:v>
                      </c:pt>
                      <c:pt idx="494">
                        <c:v>0.15980868756668029</c:v>
                      </c:pt>
                      <c:pt idx="495">
                        <c:v>0.15969232490886676</c:v>
                      </c:pt>
                      <c:pt idx="496">
                        <c:v>0.15946286729766404</c:v>
                      </c:pt>
                      <c:pt idx="497">
                        <c:v>0.15917652898238752</c:v>
                      </c:pt>
                      <c:pt idx="498">
                        <c:v>0.15885501326061208</c:v>
                      </c:pt>
                      <c:pt idx="499">
                        <c:v>0.1588275432458095</c:v>
                      </c:pt>
                      <c:pt idx="500">
                        <c:v>0.15833095915145387</c:v>
                      </c:pt>
                      <c:pt idx="501">
                        <c:v>0.15821400162385713</c:v>
                      </c:pt>
                      <c:pt idx="502">
                        <c:v>0.15798482424761798</c:v>
                      </c:pt>
                      <c:pt idx="503">
                        <c:v>0.15737663077366318</c:v>
                      </c:pt>
                      <c:pt idx="504">
                        <c:v>5.4180316934808695E-2</c:v>
                      </c:pt>
                      <c:pt idx="505">
                        <c:v>5.409685784782696E-2</c:v>
                      </c:pt>
                      <c:pt idx="506">
                        <c:v>5.3443253144739855E-2</c:v>
                      </c:pt>
                      <c:pt idx="507">
                        <c:v>5.3325375941281207E-2</c:v>
                      </c:pt>
                      <c:pt idx="508">
                        <c:v>5.3244021474380974E-2</c:v>
                      </c:pt>
                      <c:pt idx="509">
                        <c:v>5.2704165916607017E-2</c:v>
                      </c:pt>
                      <c:pt idx="510">
                        <c:v>5.2620311942820054E-2</c:v>
                      </c:pt>
                      <c:pt idx="511">
                        <c:v>5.2609360079327018E-2</c:v>
                      </c:pt>
                      <c:pt idx="512">
                        <c:v>5.1964885034988056E-2</c:v>
                      </c:pt>
                      <c:pt idx="513">
                        <c:v>5.184852558960712E-2</c:v>
                      </c:pt>
                      <c:pt idx="514">
                        <c:v>5.1766832668364321E-2</c:v>
                      </c:pt>
                      <c:pt idx="515">
                        <c:v>5.1130892871824124E-2</c:v>
                      </c:pt>
                      <c:pt idx="516">
                        <c:v>5.0748069777768787E-2</c:v>
                      </c:pt>
                      <c:pt idx="517">
                        <c:v>5.0663702661339433E-2</c:v>
                      </c:pt>
                      <c:pt idx="518">
                        <c:v>5.0006085545651217E-2</c:v>
                      </c:pt>
                      <c:pt idx="519">
                        <c:v>4.9891240802682986E-2</c:v>
                      </c:pt>
                      <c:pt idx="520">
                        <c:v>4.980911440399835E-2</c:v>
                      </c:pt>
                      <c:pt idx="521">
                        <c:v>4.9272249522586853E-2</c:v>
                      </c:pt>
                      <c:pt idx="522">
                        <c:v>4.9187432705681738E-2</c:v>
                      </c:pt>
                      <c:pt idx="523">
                        <c:v>4.9171755854638864E-2</c:v>
                      </c:pt>
                      <c:pt idx="524">
                        <c:v>4.8527740279019502E-2</c:v>
                      </c:pt>
                      <c:pt idx="525">
                        <c:v>4.8414618305856368E-2</c:v>
                      </c:pt>
                      <c:pt idx="526">
                        <c:v>4.8332105582432644E-2</c:v>
                      </c:pt>
                      <c:pt idx="527">
                        <c:v>4.7693289272641874E-2</c:v>
                      </c:pt>
                      <c:pt idx="528">
                        <c:v>4.3042870562832701E-3</c:v>
                      </c:pt>
                      <c:pt idx="529">
                        <c:v>4.0631148146908769E-3</c:v>
                      </c:pt>
                      <c:pt idx="530">
                        <c:v>3.4555170811924356E-3</c:v>
                      </c:pt>
                      <c:pt idx="531">
                        <c:v>3.3602603706131286E-3</c:v>
                      </c:pt>
                      <c:pt idx="532">
                        <c:v>3.1826136648142041E-3</c:v>
                      </c:pt>
                      <c:pt idx="533">
                        <c:v>3.1068827490749397E-3</c:v>
                      </c:pt>
                      <c:pt idx="534">
                        <c:v>2.674953262880083E-3</c:v>
                      </c:pt>
                      <c:pt idx="535">
                        <c:v>2.4132896122920772E-3</c:v>
                      </c:pt>
                      <c:pt idx="536">
                        <c:v>2.3924097153130985E-3</c:v>
                      </c:pt>
                      <c:pt idx="537">
                        <c:v>1.4784858069439531E-3</c:v>
                      </c:pt>
                      <c:pt idx="538">
                        <c:v>1.0884203015270788E-3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B68-4CD9-81BB-BF8CD6C979DB}"/>
                  </c:ext>
                </c:extLst>
              </c15:ser>
            </c15:filteredLineSeries>
          </c:ext>
        </c:extLst>
      </c:lineChart>
      <c:catAx>
        <c:axId val="287940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02904"/>
        <c:crosses val="autoZero"/>
        <c:auto val="1"/>
        <c:lblAlgn val="ctr"/>
        <c:lblOffset val="100"/>
        <c:noMultiLvlLbl val="0"/>
      </c:catAx>
      <c:valAx>
        <c:axId val="456902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4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0.99977510467104502</c:v>
                </c:pt>
                <c:pt idx="2">
                  <c:v>0.99891157969847422</c:v>
                </c:pt>
                <c:pt idx="3">
                  <c:v>0.99875967994537429</c:v>
                </c:pt>
                <c:pt idx="4">
                  <c:v>0.99852151419305724</c:v>
                </c:pt>
                <c:pt idx="5">
                  <c:v>0.99845081266555358</c:v>
                </c:pt>
                <c:pt idx="6">
                  <c:v>0.99787761154344623</c:v>
                </c:pt>
                <c:pt idx="7">
                  <c:v>0.99758671038770896</c:v>
                </c:pt>
                <c:pt idx="8">
                  <c:v>0.9974818660118463</c:v>
                </c:pt>
                <c:pt idx="9">
                  <c:v>0.99713013032478737</c:v>
                </c:pt>
                <c:pt idx="10">
                  <c:v>0.9970765006140917</c:v>
                </c:pt>
                <c:pt idx="11">
                  <c:v>0.99656219222128162</c:v>
                </c:pt>
                <c:pt idx="12">
                  <c:v>0.99649955228346121</c:v>
                </c:pt>
                <c:pt idx="13">
                  <c:v>0.99616207602333817</c:v>
                </c:pt>
                <c:pt idx="14">
                  <c:v>0.99567716479027368</c:v>
                </c:pt>
                <c:pt idx="15">
                  <c:v>0.99559271835541241</c:v>
                </c:pt>
                <c:pt idx="16">
                  <c:v>0.99553365721901566</c:v>
                </c:pt>
                <c:pt idx="17">
                  <c:v>0.99508374713457837</c:v>
                </c:pt>
                <c:pt idx="18">
                  <c:v>0.99502328671702545</c:v>
                </c:pt>
                <c:pt idx="19">
                  <c:v>0.99455302041234117</c:v>
                </c:pt>
                <c:pt idx="20">
                  <c:v>0.99421282793940335</c:v>
                </c:pt>
                <c:pt idx="21">
                  <c:v>0.99418279589675185</c:v>
                </c:pt>
                <c:pt idx="22">
                  <c:v>0.99413554591535402</c:v>
                </c:pt>
                <c:pt idx="23">
                  <c:v>0.99321675113416141</c:v>
                </c:pt>
                <c:pt idx="24">
                  <c:v>0.94886910712817862</c:v>
                </c:pt>
                <c:pt idx="25">
                  <c:v>0.9488136169143736</c:v>
                </c:pt>
                <c:pt idx="26">
                  <c:v>0.94830995027882514</c:v>
                </c:pt>
                <c:pt idx="27">
                  <c:v>0.9480351149650138</c:v>
                </c:pt>
                <c:pt idx="28">
                  <c:v>0.94797770242632995</c:v>
                </c:pt>
                <c:pt idx="29">
                  <c:v>0.94745856398113915</c:v>
                </c:pt>
                <c:pt idx="30">
                  <c:v>0.9473906399206744</c:v>
                </c:pt>
                <c:pt idx="31">
                  <c:v>0.94733514619571546</c:v>
                </c:pt>
                <c:pt idx="32">
                  <c:v>0.94683247426479378</c:v>
                </c:pt>
                <c:pt idx="33">
                  <c:v>0.94655674685526225</c:v>
                </c:pt>
                <c:pt idx="34">
                  <c:v>0.94649938696368108</c:v>
                </c:pt>
                <c:pt idx="35">
                  <c:v>0.94598167540554357</c:v>
                </c:pt>
                <c:pt idx="36">
                  <c:v>0.94031199227603246</c:v>
                </c:pt>
                <c:pt idx="37">
                  <c:v>0.9402570495601611</c:v>
                </c:pt>
                <c:pt idx="38">
                  <c:v>0.93976319701365041</c:v>
                </c:pt>
                <c:pt idx="39">
                  <c:v>0.9394798237613553</c:v>
                </c:pt>
                <c:pt idx="40">
                  <c:v>0.93942323626233049</c:v>
                </c:pt>
                <c:pt idx="41">
                  <c:v>0.93891605266256373</c:v>
                </c:pt>
                <c:pt idx="42">
                  <c:v>0.93858323163995239</c:v>
                </c:pt>
                <c:pt idx="43">
                  <c:v>0.93825462382737634</c:v>
                </c:pt>
                <c:pt idx="44">
                  <c:v>0.93774406719907466</c:v>
                </c:pt>
                <c:pt idx="45">
                  <c:v>0.93768299549043799</c:v>
                </c:pt>
                <c:pt idx="46">
                  <c:v>0.93740714978546347</c:v>
                </c:pt>
                <c:pt idx="47">
                  <c:v>0.93687442522249031</c:v>
                </c:pt>
                <c:pt idx="48">
                  <c:v>0.93682304246893067</c:v>
                </c:pt>
                <c:pt idx="49">
                  <c:v>0.93681941132908597</c:v>
                </c:pt>
                <c:pt idx="50">
                  <c:v>0.93632667309924156</c:v>
                </c:pt>
                <c:pt idx="51">
                  <c:v>0.93604248882155217</c:v>
                </c:pt>
                <c:pt idx="52">
                  <c:v>0.93598592532470137</c:v>
                </c:pt>
                <c:pt idx="53">
                  <c:v>0.93548060071642125</c:v>
                </c:pt>
                <c:pt idx="54">
                  <c:v>0.93514567384110836</c:v>
                </c:pt>
                <c:pt idx="55">
                  <c:v>0.93481819186705006</c:v>
                </c:pt>
                <c:pt idx="56">
                  <c:v>0.9343071266004872</c:v>
                </c:pt>
                <c:pt idx="57">
                  <c:v>0.93425084390109292</c:v>
                </c:pt>
                <c:pt idx="58">
                  <c:v>0.93397178297632077</c:v>
                </c:pt>
                <c:pt idx="59">
                  <c:v>0.93339258770499001</c:v>
                </c:pt>
                <c:pt idx="60">
                  <c:v>0.8891821261517715</c:v>
                </c:pt>
                <c:pt idx="61">
                  <c:v>0.8891269173798495</c:v>
                </c:pt>
                <c:pt idx="62">
                  <c:v>0.88864542521865064</c:v>
                </c:pt>
                <c:pt idx="63">
                  <c:v>0.88835080413835221</c:v>
                </c:pt>
                <c:pt idx="64">
                  <c:v>0.88829475959528259</c:v>
                </c:pt>
                <c:pt idx="65">
                  <c:v>0.88780637230957815</c:v>
                </c:pt>
                <c:pt idx="66">
                  <c:v>0.88770369005750183</c:v>
                </c:pt>
                <c:pt idx="67">
                  <c:v>0.88764846927996377</c:v>
                </c:pt>
                <c:pt idx="68">
                  <c:v>0.887167103077802</c:v>
                </c:pt>
                <c:pt idx="69">
                  <c:v>0.88687236493058408</c:v>
                </c:pt>
                <c:pt idx="70">
                  <c:v>0.88681632104274255</c:v>
                </c:pt>
                <c:pt idx="71">
                  <c:v>0.88632816241162538</c:v>
                </c:pt>
                <c:pt idx="72">
                  <c:v>0.88135869520697008</c:v>
                </c:pt>
                <c:pt idx="73">
                  <c:v>0.88104044542774995</c:v>
                </c:pt>
                <c:pt idx="74">
                  <c:v>0.8805229509321939</c:v>
                </c:pt>
                <c:pt idx="75">
                  <c:v>0.88050830219552845</c:v>
                </c:pt>
                <c:pt idx="76">
                  <c:v>0.88020059905693937</c:v>
                </c:pt>
                <c:pt idx="77">
                  <c:v>0.87988025958330707</c:v>
                </c:pt>
                <c:pt idx="78">
                  <c:v>0.87966210791704613</c:v>
                </c:pt>
                <c:pt idx="79">
                  <c:v>0.8795621567325882</c:v>
                </c:pt>
                <c:pt idx="80">
                  <c:v>0.87904457382969581</c:v>
                </c:pt>
                <c:pt idx="81">
                  <c:v>0.87903055785593653</c:v>
                </c:pt>
                <c:pt idx="82">
                  <c:v>0.87872242641140108</c:v>
                </c:pt>
                <c:pt idx="83">
                  <c:v>0.87818456634297859</c:v>
                </c:pt>
                <c:pt idx="84">
                  <c:v>0.87792108952822034</c:v>
                </c:pt>
                <c:pt idx="85">
                  <c:v>0.8776030993769417</c:v>
                </c:pt>
                <c:pt idx="86">
                  <c:v>0.87708555154897061</c:v>
                </c:pt>
                <c:pt idx="87">
                  <c:v>0.87707208019299066</c:v>
                </c:pt>
                <c:pt idx="88">
                  <c:v>0.87676359141644744</c:v>
                </c:pt>
                <c:pt idx="89">
                  <c:v>0.87644265345248495</c:v>
                </c:pt>
                <c:pt idx="90">
                  <c:v>0.87622642360435687</c:v>
                </c:pt>
                <c:pt idx="91">
                  <c:v>0.87612480156392603</c:v>
                </c:pt>
                <c:pt idx="92">
                  <c:v>0.87560716905740998</c:v>
                </c:pt>
                <c:pt idx="93">
                  <c:v>0.87559429635763009</c:v>
                </c:pt>
                <c:pt idx="94">
                  <c:v>0.87528540170140745</c:v>
                </c:pt>
                <c:pt idx="95">
                  <c:v>0.87474883020236771</c:v>
                </c:pt>
                <c:pt idx="96">
                  <c:v>0.83022989265364244</c:v>
                </c:pt>
                <c:pt idx="97">
                  <c:v>0.82991548211085209</c:v>
                </c:pt>
                <c:pt idx="98">
                  <c:v>0.82939714378156837</c:v>
                </c:pt>
                <c:pt idx="99">
                  <c:v>0.82939564325529425</c:v>
                </c:pt>
                <c:pt idx="100">
                  <c:v>0.82907856090923471</c:v>
                </c:pt>
                <c:pt idx="101">
                  <c:v>0.82875145641021108</c:v>
                </c:pt>
                <c:pt idx="102">
                  <c:v>0.82855605273507238</c:v>
                </c:pt>
                <c:pt idx="103">
                  <c:v>0.82843709508208097</c:v>
                </c:pt>
                <c:pt idx="104">
                  <c:v>0.82791899194893726</c:v>
                </c:pt>
                <c:pt idx="105">
                  <c:v>0.82791722653705668</c:v>
                </c:pt>
                <c:pt idx="106">
                  <c:v>0.82760022291435875</c:v>
                </c:pt>
                <c:pt idx="107">
                  <c:v>0.82707799537183813</c:v>
                </c:pt>
                <c:pt idx="108">
                  <c:v>0.80336844486369474</c:v>
                </c:pt>
                <c:pt idx="109">
                  <c:v>0.80330858809586758</c:v>
                </c:pt>
                <c:pt idx="110">
                  <c:v>0.80279488553708722</c:v>
                </c:pt>
                <c:pt idx="111">
                  <c:v>0.80253308320181582</c:v>
                </c:pt>
                <c:pt idx="112">
                  <c:v>0.80247281034432794</c:v>
                </c:pt>
                <c:pt idx="113">
                  <c:v>0.80195565262890656</c:v>
                </c:pt>
                <c:pt idx="114">
                  <c:v>0.80189002888020033</c:v>
                </c:pt>
                <c:pt idx="115">
                  <c:v>0.8018301804048118</c:v>
                </c:pt>
                <c:pt idx="116">
                  <c:v>0.80131662991017749</c:v>
                </c:pt>
                <c:pt idx="117">
                  <c:v>0.80105469192863865</c:v>
                </c:pt>
                <c:pt idx="118">
                  <c:v>0.80099443161880135</c:v>
                </c:pt>
                <c:pt idx="119">
                  <c:v>0.80047746108227047</c:v>
                </c:pt>
                <c:pt idx="120">
                  <c:v>0.79993086059092522</c:v>
                </c:pt>
                <c:pt idx="121">
                  <c:v>0.79987101512399439</c:v>
                </c:pt>
                <c:pt idx="122">
                  <c:v>0.79935759724255862</c:v>
                </c:pt>
                <c:pt idx="123">
                  <c:v>0.79909559435087874</c:v>
                </c:pt>
                <c:pt idx="124">
                  <c:v>0.79903534262871256</c:v>
                </c:pt>
                <c:pt idx="125">
                  <c:v>0.79851855076121647</c:v>
                </c:pt>
                <c:pt idx="126">
                  <c:v>0.79845244469592147</c:v>
                </c:pt>
                <c:pt idx="127">
                  <c:v>0.7983926070705345</c:v>
                </c:pt>
                <c:pt idx="128">
                  <c:v>0.79787933487458385</c:v>
                </c:pt>
                <c:pt idx="129">
                  <c:v>0.7976172013841395</c:v>
                </c:pt>
                <c:pt idx="130">
                  <c:v>0.79755696162702794</c:v>
                </c:pt>
                <c:pt idx="131">
                  <c:v>0.79704034949030023</c:v>
                </c:pt>
                <c:pt idx="132">
                  <c:v>0.75224061882175386</c:v>
                </c:pt>
                <c:pt idx="133">
                  <c:v>0.75218099897667734</c:v>
                </c:pt>
                <c:pt idx="134">
                  <c:v>0.75167161006342009</c:v>
                </c:pt>
                <c:pt idx="135">
                  <c:v>0.75140593688801138</c:v>
                </c:pt>
                <c:pt idx="136">
                  <c:v>0.75134602092627856</c:v>
                </c:pt>
                <c:pt idx="137">
                  <c:v>0.7508341698446136</c:v>
                </c:pt>
                <c:pt idx="138">
                  <c:v>0.75076220689088624</c:v>
                </c:pt>
                <c:pt idx="139">
                  <c:v>0.75070258869750961</c:v>
                </c:pt>
                <c:pt idx="140">
                  <c:v>0.75019326801635278</c:v>
                </c:pt>
                <c:pt idx="141">
                  <c:v>0.7499275329893792</c:v>
                </c:pt>
                <c:pt idx="142">
                  <c:v>0.74986762151220965</c:v>
                </c:pt>
                <c:pt idx="143">
                  <c:v>0.7493558621884947</c:v>
                </c:pt>
                <c:pt idx="144">
                  <c:v>0.66932280355622076</c:v>
                </c:pt>
                <c:pt idx="145">
                  <c:v>0.6689915144064893</c:v>
                </c:pt>
                <c:pt idx="146">
                  <c:v>0.66848499560588404</c:v>
                </c:pt>
                <c:pt idx="147">
                  <c:v>0.6684019664863684</c:v>
                </c:pt>
                <c:pt idx="148">
                  <c:v>0.66815285576364614</c:v>
                </c:pt>
                <c:pt idx="149">
                  <c:v>0.66784451524915911</c:v>
                </c:pt>
                <c:pt idx="150">
                  <c:v>0.6675618533131924</c:v>
                </c:pt>
                <c:pt idx="151">
                  <c:v>0.66751330856229196</c:v>
                </c:pt>
                <c:pt idx="152">
                  <c:v>0.66700673535285682</c:v>
                </c:pt>
                <c:pt idx="153">
                  <c:v>0.66692396605801429</c:v>
                </c:pt>
                <c:pt idx="154">
                  <c:v>0.66667468721451895</c:v>
                </c:pt>
                <c:pt idx="155">
                  <c:v>0.66608390618662128</c:v>
                </c:pt>
                <c:pt idx="156">
                  <c:v>0.66588545450190673</c:v>
                </c:pt>
                <c:pt idx="157">
                  <c:v>0.66555433924796503</c:v>
                </c:pt>
                <c:pt idx="158">
                  <c:v>0.66504772693642999</c:v>
                </c:pt>
                <c:pt idx="159">
                  <c:v>0.66496523713931865</c:v>
                </c:pt>
                <c:pt idx="160">
                  <c:v>0.66471578245839336</c:v>
                </c:pt>
                <c:pt idx="161">
                  <c:v>0.66440716279862044</c:v>
                </c:pt>
                <c:pt idx="162">
                  <c:v>0.66412526301119279</c:v>
                </c:pt>
                <c:pt idx="163">
                  <c:v>0.66407612772367752</c:v>
                </c:pt>
                <c:pt idx="164">
                  <c:v>0.6635694621848407</c:v>
                </c:pt>
                <c:pt idx="165">
                  <c:v>0.66348722616157463</c:v>
                </c:pt>
                <c:pt idx="166">
                  <c:v>0.66323760700285317</c:v>
                </c:pt>
                <c:pt idx="167">
                  <c:v>0.66264730390086768</c:v>
                </c:pt>
                <c:pt idx="168">
                  <c:v>0.64575896323071202</c:v>
                </c:pt>
                <c:pt idx="169">
                  <c:v>0.64543411173876375</c:v>
                </c:pt>
                <c:pt idx="170">
                  <c:v>0.64492237054594181</c:v>
                </c:pt>
                <c:pt idx="171">
                  <c:v>0.64487399753978181</c:v>
                </c:pt>
                <c:pt idx="172">
                  <c:v>0.64459679456768937</c:v>
                </c:pt>
                <c:pt idx="173">
                  <c:v>0.64428059320353992</c:v>
                </c:pt>
                <c:pt idx="174">
                  <c:v>0.64403547937938144</c:v>
                </c:pt>
                <c:pt idx="175">
                  <c:v>0.64395577567103257</c:v>
                </c:pt>
                <c:pt idx="176">
                  <c:v>0.64344401305361598</c:v>
                </c:pt>
                <c:pt idx="177">
                  <c:v>0.64339577119623348</c:v>
                </c:pt>
                <c:pt idx="178">
                  <c:v>0.64311847955779278</c:v>
                </c:pt>
                <c:pt idx="179">
                  <c:v>0.64255728847049765</c:v>
                </c:pt>
                <c:pt idx="180">
                  <c:v>0.64232146815162183</c:v>
                </c:pt>
                <c:pt idx="181">
                  <c:v>0.64199668106018104</c:v>
                </c:pt>
                <c:pt idx="182">
                  <c:v>0.64148491703747523</c:v>
                </c:pt>
                <c:pt idx="183">
                  <c:v>0.64143679683380095</c:v>
                </c:pt>
                <c:pt idx="184">
                  <c:v>0.64115942526906611</c:v>
                </c:pt>
                <c:pt idx="185">
                  <c:v>0.64084309773472881</c:v>
                </c:pt>
                <c:pt idx="186">
                  <c:v>0.64059837347271675</c:v>
                </c:pt>
                <c:pt idx="187">
                  <c:v>0.64051834308424205</c:v>
                </c:pt>
                <c:pt idx="188">
                  <c:v>0.64000655831327968</c:v>
                </c:pt>
                <c:pt idx="189">
                  <c:v>0.63995856536527618</c:v>
                </c:pt>
                <c:pt idx="190">
                  <c:v>0.63968110740901085</c:v>
                </c:pt>
                <c:pt idx="191">
                  <c:v>0.63912017633387885</c:v>
                </c:pt>
                <c:pt idx="192">
                  <c:v>0.61845827352357197</c:v>
                </c:pt>
                <c:pt idx="193">
                  <c:v>0.61839256003334642</c:v>
                </c:pt>
                <c:pt idx="194">
                  <c:v>0.61783484130908517</c:v>
                </c:pt>
                <c:pt idx="195">
                  <c:v>0.61762171843699021</c:v>
                </c:pt>
                <c:pt idx="196">
                  <c:v>0.61755588901028402</c:v>
                </c:pt>
                <c:pt idx="197">
                  <c:v>0.61699721545824615</c:v>
                </c:pt>
                <c:pt idx="198">
                  <c:v>0.61697991156865561</c:v>
                </c:pt>
                <c:pt idx="199">
                  <c:v>0.61639191031133633</c:v>
                </c:pt>
                <c:pt idx="200">
                  <c:v>0.61588373932912543</c:v>
                </c:pt>
                <c:pt idx="201">
                  <c:v>0.61580865751730152</c:v>
                </c:pt>
                <c:pt idx="202">
                  <c:v>0.61555436686344844</c:v>
                </c:pt>
                <c:pt idx="203">
                  <c:v>0.61497018034678408</c:v>
                </c:pt>
                <c:pt idx="204">
                  <c:v>0.60964529246869392</c:v>
                </c:pt>
                <c:pt idx="205">
                  <c:v>0.60931688369109893</c:v>
                </c:pt>
                <c:pt idx="206">
                  <c:v>0.60880844573761195</c:v>
                </c:pt>
                <c:pt idx="207">
                  <c:v>0.60873459348005288</c:v>
                </c:pt>
                <c:pt idx="208">
                  <c:v>0.60847952119451598</c:v>
                </c:pt>
                <c:pt idx="209">
                  <c:v>0.60816694569359819</c:v>
                </c:pt>
                <c:pt idx="210">
                  <c:v>0.60789635843079826</c:v>
                </c:pt>
                <c:pt idx="211">
                  <c:v>0.60783857933723773</c:v>
                </c:pt>
                <c:pt idx="212">
                  <c:v>0.60733011178572693</c:v>
                </c:pt>
                <c:pt idx="213">
                  <c:v>0.60725641306221578</c:v>
                </c:pt>
                <c:pt idx="214">
                  <c:v>0.60700123730617361</c:v>
                </c:pt>
                <c:pt idx="215">
                  <c:v>0.60641821180695343</c:v>
                </c:pt>
                <c:pt idx="216">
                  <c:v>0.60620783318806604</c:v>
                </c:pt>
                <c:pt idx="217">
                  <c:v>0.60587951228607484</c:v>
                </c:pt>
                <c:pt idx="218">
                  <c:v>0.60537102523486841</c:v>
                </c:pt>
                <c:pt idx="219">
                  <c:v>0.60529749115297604</c:v>
                </c:pt>
                <c:pt idx="220">
                  <c:v>0.6050422063468045</c:v>
                </c:pt>
                <c:pt idx="221">
                  <c:v>0.60472948528062609</c:v>
                </c:pt>
                <c:pt idx="222">
                  <c:v>0.60445934367279897</c:v>
                </c:pt>
                <c:pt idx="223">
                  <c:v>0.60440120529276087</c:v>
                </c:pt>
                <c:pt idx="224">
                  <c:v>0.60389268936440865</c:v>
                </c:pt>
                <c:pt idx="225">
                  <c:v>0.60381930500823477</c:v>
                </c:pt>
                <c:pt idx="226">
                  <c:v>0.6035639189684463</c:v>
                </c:pt>
                <c:pt idx="227">
                  <c:v>0.6029811903641018</c:v>
                </c:pt>
                <c:pt idx="228">
                  <c:v>0.59463301328763096</c:v>
                </c:pt>
                <c:pt idx="229">
                  <c:v>0.59430904047313371</c:v>
                </c:pt>
                <c:pt idx="230">
                  <c:v>0.59379672750876311</c:v>
                </c:pt>
                <c:pt idx="231">
                  <c:v>0.59375208198044049</c:v>
                </c:pt>
                <c:pt idx="232">
                  <c:v>0.59347230273037233</c:v>
                </c:pt>
                <c:pt idx="233">
                  <c:v>0.59315464254457939</c:v>
                </c:pt>
                <c:pt idx="234">
                  <c:v>0.59291460409972374</c:v>
                </c:pt>
                <c:pt idx="235">
                  <c:v>0.59283067968111347</c:v>
                </c:pt>
                <c:pt idx="236">
                  <c:v>0.59231835961443924</c:v>
                </c:pt>
                <c:pt idx="237">
                  <c:v>0.59227378274949938</c:v>
                </c:pt>
                <c:pt idx="238">
                  <c:v>0.59199395216546769</c:v>
                </c:pt>
                <c:pt idx="239">
                  <c:v>0.59143632760825071</c:v>
                </c:pt>
                <c:pt idx="240">
                  <c:v>0.55851999776961037</c:v>
                </c:pt>
                <c:pt idx="241">
                  <c:v>0.55819272591675195</c:v>
                </c:pt>
                <c:pt idx="242">
                  <c:v>0.55768346163180949</c:v>
                </c:pt>
                <c:pt idx="243">
                  <c:v>0.55761404913218116</c:v>
                </c:pt>
                <c:pt idx="244">
                  <c:v>0.55735592403690115</c:v>
                </c:pt>
                <c:pt idx="245">
                  <c:v>0.55704163605020485</c:v>
                </c:pt>
                <c:pt idx="246">
                  <c:v>0.55677681183749828</c:v>
                </c:pt>
                <c:pt idx="247">
                  <c:v>0.55671438277505136</c:v>
                </c:pt>
                <c:pt idx="248">
                  <c:v>0.55620510343256391</c:v>
                </c:pt>
                <c:pt idx="249">
                  <c:v>0.55613578318511014</c:v>
                </c:pt>
                <c:pt idx="250">
                  <c:v>0.55587759135497239</c:v>
                </c:pt>
                <c:pt idx="251">
                  <c:v>0.55529856851666237</c:v>
                </c:pt>
                <c:pt idx="252">
                  <c:v>0.55068557418173858</c:v>
                </c:pt>
                <c:pt idx="253">
                  <c:v>0.55061724419853142</c:v>
                </c:pt>
                <c:pt idx="254">
                  <c:v>0.55003878035456144</c:v>
                </c:pt>
                <c:pt idx="255">
                  <c:v>0.5498488168708674</c:v>
                </c:pt>
                <c:pt idx="256">
                  <c:v>0.54978044037051965</c:v>
                </c:pt>
                <c:pt idx="257">
                  <c:v>0.54920722606607486</c:v>
                </c:pt>
                <c:pt idx="258">
                  <c:v>0.54920160681338659</c:v>
                </c:pt>
                <c:pt idx="259">
                  <c:v>0.5491389014384338</c:v>
                </c:pt>
                <c:pt idx="260">
                  <c:v>0.54856051424791186</c:v>
                </c:pt>
                <c:pt idx="261">
                  <c:v>0.54837047812841344</c:v>
                </c:pt>
                <c:pt idx="262">
                  <c:v>0.54830210841538485</c:v>
                </c:pt>
                <c:pt idx="263">
                  <c:v>0.54772336356893725</c:v>
                </c:pt>
                <c:pt idx="264">
                  <c:v>0.54724812184180338</c:v>
                </c:pt>
                <c:pt idx="265">
                  <c:v>0.54717980326172677</c:v>
                </c:pt>
                <c:pt idx="266">
                  <c:v>0.54660150880401592</c:v>
                </c:pt>
                <c:pt idx="267">
                  <c:v>0.54641139002228245</c:v>
                </c:pt>
                <c:pt idx="268">
                  <c:v>0.54634302826052128</c:v>
                </c:pt>
                <c:pt idx="269">
                  <c:v>0.54576977270794769</c:v>
                </c:pt>
                <c:pt idx="270">
                  <c:v>0.54576439218065609</c:v>
                </c:pt>
                <c:pt idx="271">
                  <c:v>0.54570145922339908</c:v>
                </c:pt>
                <c:pt idx="272">
                  <c:v>0.54512323910075722</c:v>
                </c:pt>
                <c:pt idx="273">
                  <c:v>0.54493304956636057</c:v>
                </c:pt>
                <c:pt idx="274">
                  <c:v>0.54486469432669427</c:v>
                </c:pt>
                <c:pt idx="275">
                  <c:v>0.54428614459837765</c:v>
                </c:pt>
                <c:pt idx="276">
                  <c:v>0.49956026830544353</c:v>
                </c:pt>
                <c:pt idx="277">
                  <c:v>0.49949205378660455</c:v>
                </c:pt>
                <c:pt idx="278">
                  <c:v>0.49891563001055039</c:v>
                </c:pt>
                <c:pt idx="279">
                  <c:v>0.49872369674034323</c:v>
                </c:pt>
                <c:pt idx="280">
                  <c:v>0.49865548416287131</c:v>
                </c:pt>
                <c:pt idx="281">
                  <c:v>0.49808190770783783</c:v>
                </c:pt>
                <c:pt idx="282">
                  <c:v>0.49807909946032214</c:v>
                </c:pt>
                <c:pt idx="283">
                  <c:v>0.49801369415430502</c:v>
                </c:pt>
                <c:pt idx="284">
                  <c:v>0.49743730905410349</c:v>
                </c:pt>
                <c:pt idx="285">
                  <c:v>0.49724533693285533</c:v>
                </c:pt>
                <c:pt idx="286">
                  <c:v>0.49717712671559505</c:v>
                </c:pt>
                <c:pt idx="287">
                  <c:v>0.49660079247772471</c:v>
                </c:pt>
                <c:pt idx="288">
                  <c:v>0.47269571855108189</c:v>
                </c:pt>
                <c:pt idx="289">
                  <c:v>0.47236658150557609</c:v>
                </c:pt>
                <c:pt idx="290">
                  <c:v>0.47185920773003132</c:v>
                </c:pt>
                <c:pt idx="291">
                  <c:v>0.47177033135069374</c:v>
                </c:pt>
                <c:pt idx="292">
                  <c:v>0.47153021603226858</c:v>
                </c:pt>
                <c:pt idx="293">
                  <c:v>0.47121735847446661</c:v>
                </c:pt>
                <c:pt idx="294">
                  <c:v>0.47093426369060909</c:v>
                </c:pt>
                <c:pt idx="295">
                  <c:v>0.47088823525401702</c:v>
                </c:pt>
                <c:pt idx="296">
                  <c:v>0.47038084840697225</c:v>
                </c:pt>
                <c:pt idx="297">
                  <c:v>0.47029205618427444</c:v>
                </c:pt>
                <c:pt idx="298">
                  <c:v>0.47005187735263376</c:v>
                </c:pt>
                <c:pt idx="299">
                  <c:v>0.46945600850071928</c:v>
                </c:pt>
                <c:pt idx="300">
                  <c:v>0.46925825351548228</c:v>
                </c:pt>
                <c:pt idx="301">
                  <c:v>0.46892915060409796</c:v>
                </c:pt>
                <c:pt idx="302">
                  <c:v>0.46842174160339772</c:v>
                </c:pt>
                <c:pt idx="303">
                  <c:v>0.46833306956902399</c:v>
                </c:pt>
                <c:pt idx="304">
                  <c:v>0.4680927999526231</c:v>
                </c:pt>
                <c:pt idx="305">
                  <c:v>0.46777989324947461</c:v>
                </c:pt>
                <c:pt idx="306">
                  <c:v>0.46749704568356937</c:v>
                </c:pt>
                <c:pt idx="307">
                  <c:v>0.46745080303829412</c:v>
                </c:pt>
                <c:pt idx="308">
                  <c:v>0.46694338143369257</c:v>
                </c:pt>
                <c:pt idx="309">
                  <c:v>0.46685479116665213</c:v>
                </c:pt>
                <c:pt idx="310">
                  <c:v>0.46661445931994938</c:v>
                </c:pt>
                <c:pt idx="311">
                  <c:v>0.46601878665674951</c:v>
                </c:pt>
                <c:pt idx="312">
                  <c:v>0.42157021186546811</c:v>
                </c:pt>
                <c:pt idx="313">
                  <c:v>0.42124115740910451</c:v>
                </c:pt>
                <c:pt idx="314">
                  <c:v>0.42073356510394377</c:v>
                </c:pt>
                <c:pt idx="315">
                  <c:v>0.42064669099920543</c:v>
                </c:pt>
                <c:pt idx="316">
                  <c:v>0.42040489753775234</c:v>
                </c:pt>
                <c:pt idx="317">
                  <c:v>0.42009185366639429</c:v>
                </c:pt>
                <c:pt idx="318">
                  <c:v>0.41981116948692854</c:v>
                </c:pt>
                <c:pt idx="319">
                  <c:v>0.41976279247961518</c:v>
                </c:pt>
                <c:pt idx="320">
                  <c:v>0.41925519896423757</c:v>
                </c:pt>
                <c:pt idx="321">
                  <c:v>0.41916836307040573</c:v>
                </c:pt>
                <c:pt idx="322">
                  <c:v>0.41892653196320911</c:v>
                </c:pt>
                <c:pt idx="323">
                  <c:v>0.4183328542537238</c:v>
                </c:pt>
                <c:pt idx="324">
                  <c:v>0.40863586248987271</c:v>
                </c:pt>
                <c:pt idx="325">
                  <c:v>0.4080471296669399</c:v>
                </c:pt>
                <c:pt idx="326">
                  <c:v>0.40753812052716659</c:v>
                </c:pt>
                <c:pt idx="327">
                  <c:v>0.40747126734717781</c:v>
                </c:pt>
                <c:pt idx="328">
                  <c:v>0.40721034697356151</c:v>
                </c:pt>
                <c:pt idx="329">
                  <c:v>0.40689702732821342</c:v>
                </c:pt>
                <c:pt idx="330">
                  <c:v>0.40663528119377418</c:v>
                </c:pt>
                <c:pt idx="331">
                  <c:v>0.40656878265752189</c:v>
                </c:pt>
                <c:pt idx="332">
                  <c:v>0.40605979427333627</c:v>
                </c:pt>
                <c:pt idx="333">
                  <c:v>0.40599289848895381</c:v>
                </c:pt>
                <c:pt idx="334">
                  <c:v>0.40573198880788991</c:v>
                </c:pt>
                <c:pt idx="335">
                  <c:v>0.40519860831398707</c:v>
                </c:pt>
                <c:pt idx="336">
                  <c:v>0.40515691431113487</c:v>
                </c:pt>
                <c:pt idx="337">
                  <c:v>0.40513237638385213</c:v>
                </c:pt>
                <c:pt idx="338">
                  <c:v>0.40457455638837125</c:v>
                </c:pt>
                <c:pt idx="339">
                  <c:v>0.40410071601327124</c:v>
                </c:pt>
                <c:pt idx="340">
                  <c:v>0.40377287595514333</c:v>
                </c:pt>
                <c:pt idx="341">
                  <c:v>0.40345967775911945</c:v>
                </c:pt>
                <c:pt idx="342">
                  <c:v>0.40319780388006915</c:v>
                </c:pt>
                <c:pt idx="343">
                  <c:v>0.40313134788257637</c:v>
                </c:pt>
                <c:pt idx="344">
                  <c:v>0.40262239194753818</c:v>
                </c:pt>
                <c:pt idx="345">
                  <c:v>0.40255542454025922</c:v>
                </c:pt>
                <c:pt idx="346">
                  <c:v>0.40229451858186704</c:v>
                </c:pt>
                <c:pt idx="347">
                  <c:v>0.40171943570752977</c:v>
                </c:pt>
                <c:pt idx="348">
                  <c:v>0.35751551218593292</c:v>
                </c:pt>
                <c:pt idx="349">
                  <c:v>0.35744874670012344</c:v>
                </c:pt>
                <c:pt idx="350">
                  <c:v>0.35688749883878523</c:v>
                </c:pt>
                <c:pt idx="351">
                  <c:v>0.35667687986938157</c:v>
                </c:pt>
                <c:pt idx="352">
                  <c:v>0.35661025153578768</c:v>
                </c:pt>
                <c:pt idx="353">
                  <c:v>0.35605018976862168</c:v>
                </c:pt>
                <c:pt idx="354">
                  <c:v>0.35603734200109277</c:v>
                </c:pt>
                <c:pt idx="355">
                  <c:v>0.35597055746935269</c:v>
                </c:pt>
                <c:pt idx="356">
                  <c:v>0.3554091848140013</c:v>
                </c:pt>
                <c:pt idx="357">
                  <c:v>0.35519867241361458</c:v>
                </c:pt>
                <c:pt idx="358">
                  <c:v>0.35513202671787891</c:v>
                </c:pt>
                <c:pt idx="359">
                  <c:v>0.35457185453075274</c:v>
                </c:pt>
                <c:pt idx="360">
                  <c:v>0.34870030800617507</c:v>
                </c:pt>
                <c:pt idx="361">
                  <c:v>0.34836948525759759</c:v>
                </c:pt>
                <c:pt idx="362">
                  <c:v>0.34786192981161806</c:v>
                </c:pt>
                <c:pt idx="363">
                  <c:v>0.34779107801061643</c:v>
                </c:pt>
                <c:pt idx="364">
                  <c:v>0.34753185737724518</c:v>
                </c:pt>
                <c:pt idx="365">
                  <c:v>0.3472220940894552</c:v>
                </c:pt>
                <c:pt idx="366">
                  <c:v>0.34695481517707405</c:v>
                </c:pt>
                <c:pt idx="367">
                  <c:v>0.34689119465668039</c:v>
                </c:pt>
                <c:pt idx="368">
                  <c:v>0.34638368170911982</c:v>
                </c:pt>
                <c:pt idx="369">
                  <c:v>0.34631270884916893</c:v>
                </c:pt>
                <c:pt idx="370">
                  <c:v>0.34605354132311633</c:v>
                </c:pt>
                <c:pt idx="371">
                  <c:v>0.34547643619901952</c:v>
                </c:pt>
                <c:pt idx="372">
                  <c:v>0.34526316080338154</c:v>
                </c:pt>
                <c:pt idx="373">
                  <c:v>0.34493217322069469</c:v>
                </c:pt>
                <c:pt idx="374">
                  <c:v>0.34442468791951397</c:v>
                </c:pt>
                <c:pt idx="375">
                  <c:v>0.34435360773476381</c:v>
                </c:pt>
                <c:pt idx="376">
                  <c:v>0.34409447108915514</c:v>
                </c:pt>
                <c:pt idx="377">
                  <c:v>0.34378495284217159</c:v>
                </c:pt>
                <c:pt idx="378">
                  <c:v>0.34351730724984086</c:v>
                </c:pt>
                <c:pt idx="379">
                  <c:v>0.34345388643356084</c:v>
                </c:pt>
                <c:pt idx="380">
                  <c:v>0.34294644462030249</c:v>
                </c:pt>
                <c:pt idx="381">
                  <c:v>0.34287523935690378</c:v>
                </c:pt>
                <c:pt idx="382">
                  <c:v>0.34261615780623345</c:v>
                </c:pt>
                <c:pt idx="383">
                  <c:v>0.34203892821540771</c:v>
                </c:pt>
                <c:pt idx="384">
                  <c:v>0.31508611488665977</c:v>
                </c:pt>
                <c:pt idx="385">
                  <c:v>0.31501355266877018</c:v>
                </c:pt>
                <c:pt idx="386">
                  <c:v>0.31440555277921312</c:v>
                </c:pt>
                <c:pt idx="387">
                  <c:v>0.31425057755107738</c:v>
                </c:pt>
                <c:pt idx="388">
                  <c:v>0.31417824447975257</c:v>
                </c:pt>
                <c:pt idx="389">
                  <c:v>0.31360772914405277</c:v>
                </c:pt>
                <c:pt idx="390">
                  <c:v>0.31357222084162906</c:v>
                </c:pt>
                <c:pt idx="391">
                  <c:v>0.3135351653047026</c:v>
                </c:pt>
                <c:pt idx="392">
                  <c:v>0.31292720599586876</c:v>
                </c:pt>
                <c:pt idx="393">
                  <c:v>0.31277218538589868</c:v>
                </c:pt>
                <c:pt idx="394">
                  <c:v>0.31269985303010728</c:v>
                </c:pt>
                <c:pt idx="395">
                  <c:v>0.31209389000377874</c:v>
                </c:pt>
                <c:pt idx="396">
                  <c:v>0.31164863549669825</c:v>
                </c:pt>
                <c:pt idx="397">
                  <c:v>0.3115760736392057</c:v>
                </c:pt>
                <c:pt idx="398">
                  <c:v>0.31096820377828871</c:v>
                </c:pt>
                <c:pt idx="399">
                  <c:v>0.31081306461691049</c:v>
                </c:pt>
                <c:pt idx="400">
                  <c:v>0.3107407373815389</c:v>
                </c:pt>
                <c:pt idx="401">
                  <c:v>0.31017024977738744</c:v>
                </c:pt>
                <c:pt idx="402">
                  <c:v>0.31013489070760136</c:v>
                </c:pt>
                <c:pt idx="403">
                  <c:v>0.31009768602177795</c:v>
                </c:pt>
                <c:pt idx="404">
                  <c:v>0.30948985531073286</c:v>
                </c:pt>
                <c:pt idx="405">
                  <c:v>0.30933467162732126</c:v>
                </c:pt>
                <c:pt idx="406">
                  <c:v>0.30926234486974102</c:v>
                </c:pt>
                <c:pt idx="407">
                  <c:v>0.30865655771658873</c:v>
                </c:pt>
                <c:pt idx="408">
                  <c:v>0.29758245889773249</c:v>
                </c:pt>
                <c:pt idx="409">
                  <c:v>0.29724809748719699</c:v>
                </c:pt>
                <c:pt idx="410">
                  <c:v>0.29674254599539096</c:v>
                </c:pt>
                <c:pt idx="411">
                  <c:v>0.29666562830226062</c:v>
                </c:pt>
                <c:pt idx="412">
                  <c:v>0.29640926762779568</c:v>
                </c:pt>
                <c:pt idx="413">
                  <c:v>0.29610437755287228</c:v>
                </c:pt>
                <c:pt idx="414">
                  <c:v>0.29582876120025042</c:v>
                </c:pt>
                <c:pt idx="415">
                  <c:v>0.29576989530290887</c:v>
                </c:pt>
                <c:pt idx="416">
                  <c:v>0.29526441198669467</c:v>
                </c:pt>
                <c:pt idx="417">
                  <c:v>0.29518728422643276</c:v>
                </c:pt>
                <c:pt idx="418">
                  <c:v>0.29493102361947876</c:v>
                </c:pt>
                <c:pt idx="419">
                  <c:v>0.29435039483537095</c:v>
                </c:pt>
                <c:pt idx="420">
                  <c:v>0.28974191269185351</c:v>
                </c:pt>
                <c:pt idx="421">
                  <c:v>0.28967237461423218</c:v>
                </c:pt>
                <c:pt idx="422">
                  <c:v>0.28909002283988544</c:v>
                </c:pt>
                <c:pt idx="423">
                  <c:v>0.28890289296774496</c:v>
                </c:pt>
                <c:pt idx="424">
                  <c:v>0.28883359521541829</c:v>
                </c:pt>
                <c:pt idx="425">
                  <c:v>0.28826373185113974</c:v>
                </c:pt>
                <c:pt idx="426">
                  <c:v>0.28825331396598508</c:v>
                </c:pt>
                <c:pt idx="427">
                  <c:v>0.28819417042317702</c:v>
                </c:pt>
                <c:pt idx="428">
                  <c:v>0.28761167430991758</c:v>
                </c:pt>
                <c:pt idx="429">
                  <c:v>0.28742466767630725</c:v>
                </c:pt>
                <c:pt idx="430">
                  <c:v>0.28735534894522624</c:v>
                </c:pt>
                <c:pt idx="431">
                  <c:v>0.28677494372787049</c:v>
                </c:pt>
                <c:pt idx="432">
                  <c:v>0.28630483639031634</c:v>
                </c:pt>
                <c:pt idx="433">
                  <c:v>0.28623524831229891</c:v>
                </c:pt>
                <c:pt idx="434">
                  <c:v>0.28565259805441534</c:v>
                </c:pt>
                <c:pt idx="435">
                  <c:v>0.28546569022200619</c:v>
                </c:pt>
                <c:pt idx="436">
                  <c:v>0.28539634802908886</c:v>
                </c:pt>
                <c:pt idx="437">
                  <c:v>0.28482666329369666</c:v>
                </c:pt>
                <c:pt idx="438">
                  <c:v>0.28481581605603468</c:v>
                </c:pt>
                <c:pt idx="439">
                  <c:v>0.28475705118285505</c:v>
                </c:pt>
                <c:pt idx="440">
                  <c:v>0.28417425183644374</c:v>
                </c:pt>
                <c:pt idx="441">
                  <c:v>0.28398747105062294</c:v>
                </c:pt>
                <c:pt idx="442">
                  <c:v>0.2839181072400575</c:v>
                </c:pt>
                <c:pt idx="443">
                  <c:v>0.28333744693116086</c:v>
                </c:pt>
                <c:pt idx="444">
                  <c:v>0.26395959288236487</c:v>
                </c:pt>
                <c:pt idx="445">
                  <c:v>0.26388681896993688</c:v>
                </c:pt>
                <c:pt idx="446">
                  <c:v>0.2632791750882652</c:v>
                </c:pt>
                <c:pt idx="447">
                  <c:v>0.26312354962760742</c:v>
                </c:pt>
                <c:pt idx="448">
                  <c:v>0.26305109679828709</c:v>
                </c:pt>
                <c:pt idx="449">
                  <c:v>0.26248121386317108</c:v>
                </c:pt>
                <c:pt idx="450">
                  <c:v>0.26244621921920186</c:v>
                </c:pt>
                <c:pt idx="451">
                  <c:v>0.26240843200601233</c:v>
                </c:pt>
                <c:pt idx="452">
                  <c:v>0.26180079311929311</c:v>
                </c:pt>
                <c:pt idx="453">
                  <c:v>0.26164515155886836</c:v>
                </c:pt>
                <c:pt idx="454">
                  <c:v>0.26157269387950144</c:v>
                </c:pt>
                <c:pt idx="455">
                  <c:v>0.26096784795656247</c:v>
                </c:pt>
                <c:pt idx="456">
                  <c:v>0.23862610056361647</c:v>
                </c:pt>
                <c:pt idx="457">
                  <c:v>0.23855546823900395</c:v>
                </c:pt>
                <c:pt idx="458">
                  <c:v>0.23796600461068168</c:v>
                </c:pt>
                <c:pt idx="459">
                  <c:v>0.2377850215620749</c:v>
                </c:pt>
                <c:pt idx="460">
                  <c:v>0.23771472408792357</c:v>
                </c:pt>
                <c:pt idx="461">
                  <c:v>0.23714810144054266</c:v>
                </c:pt>
                <c:pt idx="462">
                  <c:v>0.23712814537854884</c:v>
                </c:pt>
                <c:pt idx="463">
                  <c:v>0.23707743099432105</c:v>
                </c:pt>
                <c:pt idx="464">
                  <c:v>0.23648771850608624</c:v>
                </c:pt>
                <c:pt idx="465">
                  <c:v>0.23630695011616185</c:v>
                </c:pt>
                <c:pt idx="466">
                  <c:v>0.23623661774687862</c:v>
                </c:pt>
                <c:pt idx="467">
                  <c:v>0.2356498180599762</c:v>
                </c:pt>
                <c:pt idx="468">
                  <c:v>0.21175975832075625</c:v>
                </c:pt>
                <c:pt idx="469">
                  <c:v>0.21142033987889744</c:v>
                </c:pt>
                <c:pt idx="470">
                  <c:v>0.21091836697706401</c:v>
                </c:pt>
                <c:pt idx="471">
                  <c:v>0.21081789213110766</c:v>
                </c:pt>
                <c:pt idx="472">
                  <c:v>0.21058091659033698</c:v>
                </c:pt>
                <c:pt idx="473">
                  <c:v>0.21028175462540302</c:v>
                </c:pt>
                <c:pt idx="474">
                  <c:v>0.2099821416590755</c:v>
                </c:pt>
                <c:pt idx="475">
                  <c:v>0.20994215235456903</c:v>
                </c:pt>
                <c:pt idx="476">
                  <c:v>0.20944028064157352</c:v>
                </c:pt>
                <c:pt idx="477">
                  <c:v>0.20933950756918535</c:v>
                </c:pt>
                <c:pt idx="478">
                  <c:v>0.20910266599093555</c:v>
                </c:pt>
                <c:pt idx="479">
                  <c:v>0.2085037308527101</c:v>
                </c:pt>
                <c:pt idx="480">
                  <c:v>0.20832308580595746</c:v>
                </c:pt>
                <c:pt idx="481">
                  <c:v>0.20798327436349071</c:v>
                </c:pt>
                <c:pt idx="482">
                  <c:v>0.20748146281936089</c:v>
                </c:pt>
                <c:pt idx="483">
                  <c:v>0.2073804341207835</c:v>
                </c:pt>
                <c:pt idx="484">
                  <c:v>0.20714366543673612</c:v>
                </c:pt>
                <c:pt idx="485">
                  <c:v>0.20684509884095453</c:v>
                </c:pt>
                <c:pt idx="486">
                  <c:v>0.20654458462734607</c:v>
                </c:pt>
                <c:pt idx="487">
                  <c:v>0.20650509689162327</c:v>
                </c:pt>
                <c:pt idx="488">
                  <c:v>0.20600338974389662</c:v>
                </c:pt>
                <c:pt idx="489">
                  <c:v>0.2059020516335828</c:v>
                </c:pt>
                <c:pt idx="490">
                  <c:v>0.20566542198684445</c:v>
                </c:pt>
                <c:pt idx="491">
                  <c:v>0.20506617409176797</c:v>
                </c:pt>
                <c:pt idx="492">
                  <c:v>0.16065410553425752</c:v>
                </c:pt>
                <c:pt idx="493">
                  <c:v>0.16030546624673836</c:v>
                </c:pt>
                <c:pt idx="494">
                  <c:v>0.15980868756668029</c:v>
                </c:pt>
                <c:pt idx="495">
                  <c:v>0.15969232490886676</c:v>
                </c:pt>
                <c:pt idx="496">
                  <c:v>0.15946286729766404</c:v>
                </c:pt>
                <c:pt idx="497">
                  <c:v>0.15917652898238752</c:v>
                </c:pt>
                <c:pt idx="498">
                  <c:v>0.15885501326061208</c:v>
                </c:pt>
                <c:pt idx="499">
                  <c:v>0.1588275432458095</c:v>
                </c:pt>
                <c:pt idx="500">
                  <c:v>0.15833095915145387</c:v>
                </c:pt>
                <c:pt idx="501">
                  <c:v>0.15821400162385713</c:v>
                </c:pt>
                <c:pt idx="502">
                  <c:v>0.15798482424761798</c:v>
                </c:pt>
                <c:pt idx="503">
                  <c:v>0.15737663077366318</c:v>
                </c:pt>
                <c:pt idx="504">
                  <c:v>5.4180316934808695E-2</c:v>
                </c:pt>
                <c:pt idx="505">
                  <c:v>5.409685784782696E-2</c:v>
                </c:pt>
                <c:pt idx="506">
                  <c:v>5.3443253144739855E-2</c:v>
                </c:pt>
                <c:pt idx="507">
                  <c:v>5.3325375941281207E-2</c:v>
                </c:pt>
                <c:pt idx="508">
                  <c:v>5.3244021474380974E-2</c:v>
                </c:pt>
                <c:pt idx="509">
                  <c:v>5.2704165916607017E-2</c:v>
                </c:pt>
                <c:pt idx="510">
                  <c:v>5.2620311942820054E-2</c:v>
                </c:pt>
                <c:pt idx="511">
                  <c:v>5.2609360079327018E-2</c:v>
                </c:pt>
                <c:pt idx="512">
                  <c:v>5.1964885034988056E-2</c:v>
                </c:pt>
                <c:pt idx="513">
                  <c:v>5.184852558960712E-2</c:v>
                </c:pt>
                <c:pt idx="514">
                  <c:v>5.1766832668364321E-2</c:v>
                </c:pt>
                <c:pt idx="515">
                  <c:v>5.1130892871824124E-2</c:v>
                </c:pt>
                <c:pt idx="516">
                  <c:v>5.0748069777768787E-2</c:v>
                </c:pt>
                <c:pt idx="517">
                  <c:v>5.0663702661339433E-2</c:v>
                </c:pt>
                <c:pt idx="518">
                  <c:v>5.0006085545651217E-2</c:v>
                </c:pt>
                <c:pt idx="519">
                  <c:v>4.9891240802682986E-2</c:v>
                </c:pt>
                <c:pt idx="520">
                  <c:v>4.980911440399835E-2</c:v>
                </c:pt>
                <c:pt idx="521">
                  <c:v>4.9272249522586853E-2</c:v>
                </c:pt>
                <c:pt idx="522">
                  <c:v>4.9187432705681738E-2</c:v>
                </c:pt>
                <c:pt idx="523">
                  <c:v>4.9171755854638864E-2</c:v>
                </c:pt>
                <c:pt idx="524">
                  <c:v>4.8527740279019502E-2</c:v>
                </c:pt>
                <c:pt idx="525">
                  <c:v>4.8414618305856368E-2</c:v>
                </c:pt>
                <c:pt idx="526">
                  <c:v>4.8332105582432644E-2</c:v>
                </c:pt>
                <c:pt idx="527">
                  <c:v>4.7693289272641874E-2</c:v>
                </c:pt>
                <c:pt idx="528">
                  <c:v>4.3042870562832701E-3</c:v>
                </c:pt>
                <c:pt idx="529">
                  <c:v>4.0631148146908769E-3</c:v>
                </c:pt>
                <c:pt idx="530">
                  <c:v>3.4555170811924356E-3</c:v>
                </c:pt>
                <c:pt idx="531">
                  <c:v>3.3602603706131286E-3</c:v>
                </c:pt>
                <c:pt idx="532">
                  <c:v>3.1826136648142041E-3</c:v>
                </c:pt>
                <c:pt idx="533">
                  <c:v>3.1068827490749397E-3</c:v>
                </c:pt>
                <c:pt idx="534">
                  <c:v>2.674953262880083E-3</c:v>
                </c:pt>
                <c:pt idx="535">
                  <c:v>2.4132896122920772E-3</c:v>
                </c:pt>
                <c:pt idx="536">
                  <c:v>2.3924097153130985E-3</c:v>
                </c:pt>
                <c:pt idx="537">
                  <c:v>1.4784858069439531E-3</c:v>
                </c:pt>
                <c:pt idx="538">
                  <c:v>1.0884203015270788E-3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51-4C01-ACEE-20C694D35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978680"/>
        <c:axId val="5529790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B51-4C01-ACEE-20C694D35E2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209881081.79130456</c:v>
                      </c:pt>
                      <c:pt idx="1">
                        <c:v>209881081.79130456</c:v>
                      </c:pt>
                      <c:pt idx="2">
                        <c:v>209961706.40638381</c:v>
                      </c:pt>
                      <c:pt idx="3">
                        <c:v>209961706.40638381</c:v>
                      </c:pt>
                      <c:pt idx="4">
                        <c:v>209903849.49345756</c:v>
                      </c:pt>
                      <c:pt idx="5">
                        <c:v>210069312.86734039</c:v>
                      </c:pt>
                      <c:pt idx="6">
                        <c:v>209903849.49345756</c:v>
                      </c:pt>
                      <c:pt idx="7">
                        <c:v>209984474.10853684</c:v>
                      </c:pt>
                      <c:pt idx="8">
                        <c:v>210069312.86734039</c:v>
                      </c:pt>
                      <c:pt idx="9">
                        <c:v>210149937.48241967</c:v>
                      </c:pt>
                      <c:pt idx="10">
                        <c:v>209984474.10853684</c:v>
                      </c:pt>
                      <c:pt idx="11">
                        <c:v>210149937.48241967</c:v>
                      </c:pt>
                      <c:pt idx="12">
                        <c:v>210092080.56949338</c:v>
                      </c:pt>
                      <c:pt idx="13">
                        <c:v>210092080.56949338</c:v>
                      </c:pt>
                      <c:pt idx="14">
                        <c:v>210172705.18457264</c:v>
                      </c:pt>
                      <c:pt idx="15">
                        <c:v>209881081.79130456</c:v>
                      </c:pt>
                      <c:pt idx="16">
                        <c:v>210172705.18457264</c:v>
                      </c:pt>
                      <c:pt idx="17">
                        <c:v>209961706.40638381</c:v>
                      </c:pt>
                      <c:pt idx="18">
                        <c:v>209903849.49345756</c:v>
                      </c:pt>
                      <c:pt idx="19">
                        <c:v>210069312.86734039</c:v>
                      </c:pt>
                      <c:pt idx="20">
                        <c:v>209984474.10853684</c:v>
                      </c:pt>
                      <c:pt idx="21">
                        <c:v>210149937.48241967</c:v>
                      </c:pt>
                      <c:pt idx="22">
                        <c:v>210092080.56949338</c:v>
                      </c:pt>
                      <c:pt idx="23">
                        <c:v>210172705.18457264</c:v>
                      </c:pt>
                      <c:pt idx="24">
                        <c:v>212670353.78131595</c:v>
                      </c:pt>
                      <c:pt idx="25">
                        <c:v>212670353.78131595</c:v>
                      </c:pt>
                      <c:pt idx="26">
                        <c:v>212750978.39639521</c:v>
                      </c:pt>
                      <c:pt idx="27">
                        <c:v>212750978.39639521</c:v>
                      </c:pt>
                      <c:pt idx="28">
                        <c:v>212693121.48346895</c:v>
                      </c:pt>
                      <c:pt idx="29">
                        <c:v>212693121.48346895</c:v>
                      </c:pt>
                      <c:pt idx="30">
                        <c:v>212773746.0985482</c:v>
                      </c:pt>
                      <c:pt idx="31">
                        <c:v>212773746.0985482</c:v>
                      </c:pt>
                      <c:pt idx="32">
                        <c:v>213139539.8999415</c:v>
                      </c:pt>
                      <c:pt idx="33">
                        <c:v>212670353.78131595</c:v>
                      </c:pt>
                      <c:pt idx="34">
                        <c:v>213139539.8999415</c:v>
                      </c:pt>
                      <c:pt idx="35">
                        <c:v>212750978.39639521</c:v>
                      </c:pt>
                      <c:pt idx="36">
                        <c:v>213162307.6020945</c:v>
                      </c:pt>
                      <c:pt idx="37">
                        <c:v>212693121.48346895</c:v>
                      </c:pt>
                      <c:pt idx="38">
                        <c:v>213162307.6020945</c:v>
                      </c:pt>
                      <c:pt idx="39">
                        <c:v>213327770.9759773</c:v>
                      </c:pt>
                      <c:pt idx="40">
                        <c:v>212773746.0985482</c:v>
                      </c:pt>
                      <c:pt idx="41">
                        <c:v>213327770.9759773</c:v>
                      </c:pt>
                      <c:pt idx="42">
                        <c:v>213220164.51502082</c:v>
                      </c:pt>
                      <c:pt idx="43">
                        <c:v>213350538.67813036</c:v>
                      </c:pt>
                      <c:pt idx="44">
                        <c:v>213350538.67813036</c:v>
                      </c:pt>
                      <c:pt idx="45">
                        <c:v>213242932.21717381</c:v>
                      </c:pt>
                      <c:pt idx="46">
                        <c:v>213139539.8999415</c:v>
                      </c:pt>
                      <c:pt idx="47">
                        <c:v>213408395.59105662</c:v>
                      </c:pt>
                      <c:pt idx="48">
                        <c:v>213220164.51502082</c:v>
                      </c:pt>
                      <c:pt idx="49">
                        <c:v>213162307.6020945</c:v>
                      </c:pt>
                      <c:pt idx="50">
                        <c:v>213431163.29320958</c:v>
                      </c:pt>
                      <c:pt idx="51">
                        <c:v>213327770.9759773</c:v>
                      </c:pt>
                      <c:pt idx="52">
                        <c:v>213242932.21717381</c:v>
                      </c:pt>
                      <c:pt idx="53">
                        <c:v>213408395.59105662</c:v>
                      </c:pt>
                      <c:pt idx="54">
                        <c:v>213350538.67813036</c:v>
                      </c:pt>
                      <c:pt idx="55">
                        <c:v>213431163.29320958</c:v>
                      </c:pt>
                      <c:pt idx="56">
                        <c:v>213220164.51502082</c:v>
                      </c:pt>
                      <c:pt idx="57">
                        <c:v>213242932.21717381</c:v>
                      </c:pt>
                      <c:pt idx="58">
                        <c:v>213408395.59105662</c:v>
                      </c:pt>
                      <c:pt idx="59">
                        <c:v>213431163.29320958</c:v>
                      </c:pt>
                      <c:pt idx="60">
                        <c:v>215928811.88995287</c:v>
                      </c:pt>
                      <c:pt idx="61">
                        <c:v>215928811.88995287</c:v>
                      </c:pt>
                      <c:pt idx="62">
                        <c:v>216009436.50503215</c:v>
                      </c:pt>
                      <c:pt idx="63">
                        <c:v>216009436.50503215</c:v>
                      </c:pt>
                      <c:pt idx="64">
                        <c:v>215951579.5921059</c:v>
                      </c:pt>
                      <c:pt idx="65">
                        <c:v>215951579.5921059</c:v>
                      </c:pt>
                      <c:pt idx="66">
                        <c:v>216032204.20718515</c:v>
                      </c:pt>
                      <c:pt idx="67">
                        <c:v>216032204.20718515</c:v>
                      </c:pt>
                      <c:pt idx="68">
                        <c:v>215928811.88995287</c:v>
                      </c:pt>
                      <c:pt idx="69">
                        <c:v>216009436.50503215</c:v>
                      </c:pt>
                      <c:pt idx="70">
                        <c:v>215951579.5921059</c:v>
                      </c:pt>
                      <c:pt idx="71">
                        <c:v>216336592.53211403</c:v>
                      </c:pt>
                      <c:pt idx="72">
                        <c:v>216032204.20718515</c:v>
                      </c:pt>
                      <c:pt idx="73">
                        <c:v>216417217.14719328</c:v>
                      </c:pt>
                      <c:pt idx="74">
                        <c:v>216359360.23426706</c:v>
                      </c:pt>
                      <c:pt idx="75">
                        <c:v>216524823.60814989</c:v>
                      </c:pt>
                      <c:pt idx="76">
                        <c:v>216439984.84934634</c:v>
                      </c:pt>
                      <c:pt idx="77">
                        <c:v>216336592.53211403</c:v>
                      </c:pt>
                      <c:pt idx="78">
                        <c:v>216605448.22322914</c:v>
                      </c:pt>
                      <c:pt idx="79">
                        <c:v>216547591.31030285</c:v>
                      </c:pt>
                      <c:pt idx="80">
                        <c:v>216417217.14719328</c:v>
                      </c:pt>
                      <c:pt idx="81">
                        <c:v>216359360.23426706</c:v>
                      </c:pt>
                      <c:pt idx="82">
                        <c:v>216628215.92538217</c:v>
                      </c:pt>
                      <c:pt idx="83">
                        <c:v>216524823.60814989</c:v>
                      </c:pt>
                      <c:pt idx="84">
                        <c:v>216439984.84934634</c:v>
                      </c:pt>
                      <c:pt idx="85">
                        <c:v>216605448.22322914</c:v>
                      </c:pt>
                      <c:pt idx="86">
                        <c:v>216547591.31030285</c:v>
                      </c:pt>
                      <c:pt idx="87">
                        <c:v>216336592.53211403</c:v>
                      </c:pt>
                      <c:pt idx="88">
                        <c:v>216628215.92538217</c:v>
                      </c:pt>
                      <c:pt idx="89">
                        <c:v>216417217.14719328</c:v>
                      </c:pt>
                      <c:pt idx="90">
                        <c:v>216359360.23426706</c:v>
                      </c:pt>
                      <c:pt idx="91">
                        <c:v>216524823.60814989</c:v>
                      </c:pt>
                      <c:pt idx="92">
                        <c:v>216439984.84934634</c:v>
                      </c:pt>
                      <c:pt idx="93">
                        <c:v>216605448.22322914</c:v>
                      </c:pt>
                      <c:pt idx="94">
                        <c:v>216547591.31030285</c:v>
                      </c:pt>
                      <c:pt idx="95">
                        <c:v>216628215.92538217</c:v>
                      </c:pt>
                      <c:pt idx="96">
                        <c:v>219125864.52212551</c:v>
                      </c:pt>
                      <c:pt idx="97">
                        <c:v>219206489.13720468</c:v>
                      </c:pt>
                      <c:pt idx="98">
                        <c:v>219148632.22427851</c:v>
                      </c:pt>
                      <c:pt idx="99">
                        <c:v>219229256.8393577</c:v>
                      </c:pt>
                      <c:pt idx="100">
                        <c:v>219125864.52212551</c:v>
                      </c:pt>
                      <c:pt idx="101">
                        <c:v>219206489.13720468</c:v>
                      </c:pt>
                      <c:pt idx="102">
                        <c:v>219148632.22427851</c:v>
                      </c:pt>
                      <c:pt idx="103">
                        <c:v>219229256.8393577</c:v>
                      </c:pt>
                      <c:pt idx="104">
                        <c:v>219125864.52212551</c:v>
                      </c:pt>
                      <c:pt idx="105">
                        <c:v>219206489.13720468</c:v>
                      </c:pt>
                      <c:pt idx="106">
                        <c:v>219148632.22427851</c:v>
                      </c:pt>
                      <c:pt idx="107">
                        <c:v>219229256.8393577</c:v>
                      </c:pt>
                      <c:pt idx="108">
                        <c:v>220581200.13623542</c:v>
                      </c:pt>
                      <c:pt idx="109">
                        <c:v>220581200.13623542</c:v>
                      </c:pt>
                      <c:pt idx="110">
                        <c:v>220661824.7513147</c:v>
                      </c:pt>
                      <c:pt idx="111">
                        <c:v>220661824.7513147</c:v>
                      </c:pt>
                      <c:pt idx="112">
                        <c:v>220603967.83838844</c:v>
                      </c:pt>
                      <c:pt idx="113">
                        <c:v>220603967.83838844</c:v>
                      </c:pt>
                      <c:pt idx="114">
                        <c:v>220769431.21227127</c:v>
                      </c:pt>
                      <c:pt idx="115">
                        <c:v>220684592.45346773</c:v>
                      </c:pt>
                      <c:pt idx="116">
                        <c:v>220769431.21227127</c:v>
                      </c:pt>
                      <c:pt idx="117">
                        <c:v>220684592.45346773</c:v>
                      </c:pt>
                      <c:pt idx="118">
                        <c:v>220850055.8273505</c:v>
                      </c:pt>
                      <c:pt idx="119">
                        <c:v>220850055.8273505</c:v>
                      </c:pt>
                      <c:pt idx="120">
                        <c:v>220792198.9144243</c:v>
                      </c:pt>
                      <c:pt idx="121">
                        <c:v>220792198.9144243</c:v>
                      </c:pt>
                      <c:pt idx="122">
                        <c:v>220872823.52950355</c:v>
                      </c:pt>
                      <c:pt idx="123">
                        <c:v>220581200.13623542</c:v>
                      </c:pt>
                      <c:pt idx="124">
                        <c:v>220872823.52950355</c:v>
                      </c:pt>
                      <c:pt idx="125">
                        <c:v>220661824.7513147</c:v>
                      </c:pt>
                      <c:pt idx="126">
                        <c:v>220603967.83838844</c:v>
                      </c:pt>
                      <c:pt idx="127">
                        <c:v>220769431.21227127</c:v>
                      </c:pt>
                      <c:pt idx="128">
                        <c:v>220684592.45346773</c:v>
                      </c:pt>
                      <c:pt idx="129">
                        <c:v>220850055.8273505</c:v>
                      </c:pt>
                      <c:pt idx="130">
                        <c:v>220792198.9144243</c:v>
                      </c:pt>
                      <c:pt idx="131">
                        <c:v>220872823.52950355</c:v>
                      </c:pt>
                      <c:pt idx="132">
                        <c:v>223370472.12624684</c:v>
                      </c:pt>
                      <c:pt idx="133">
                        <c:v>223370472.12624684</c:v>
                      </c:pt>
                      <c:pt idx="134">
                        <c:v>223451096.74132606</c:v>
                      </c:pt>
                      <c:pt idx="135">
                        <c:v>223451096.74132606</c:v>
                      </c:pt>
                      <c:pt idx="136">
                        <c:v>223393239.82839987</c:v>
                      </c:pt>
                      <c:pt idx="137">
                        <c:v>223393239.82839987</c:v>
                      </c:pt>
                      <c:pt idx="138">
                        <c:v>223473864.44347912</c:v>
                      </c:pt>
                      <c:pt idx="139">
                        <c:v>223473864.44347912</c:v>
                      </c:pt>
                      <c:pt idx="140">
                        <c:v>223370472.12624684</c:v>
                      </c:pt>
                      <c:pt idx="141">
                        <c:v>223451096.74132606</c:v>
                      </c:pt>
                      <c:pt idx="142">
                        <c:v>223393239.82839987</c:v>
                      </c:pt>
                      <c:pt idx="143">
                        <c:v>223473864.44347912</c:v>
                      </c:pt>
                      <c:pt idx="144">
                        <c:v>227832237.67767566</c:v>
                      </c:pt>
                      <c:pt idx="145">
                        <c:v>227912862.29275492</c:v>
                      </c:pt>
                      <c:pt idx="146">
                        <c:v>227855005.37982866</c:v>
                      </c:pt>
                      <c:pt idx="147">
                        <c:v>228020468.75371146</c:v>
                      </c:pt>
                      <c:pt idx="148">
                        <c:v>227935629.99490792</c:v>
                      </c:pt>
                      <c:pt idx="149">
                        <c:v>227832237.67767566</c:v>
                      </c:pt>
                      <c:pt idx="150">
                        <c:v>228101093.36879078</c:v>
                      </c:pt>
                      <c:pt idx="151">
                        <c:v>228043236.45586446</c:v>
                      </c:pt>
                      <c:pt idx="152">
                        <c:v>227912862.29275492</c:v>
                      </c:pt>
                      <c:pt idx="153">
                        <c:v>227855005.37982866</c:v>
                      </c:pt>
                      <c:pt idx="154">
                        <c:v>228123861.07094377</c:v>
                      </c:pt>
                      <c:pt idx="155">
                        <c:v>228020468.75371146</c:v>
                      </c:pt>
                      <c:pt idx="156">
                        <c:v>227935629.99490792</c:v>
                      </c:pt>
                      <c:pt idx="157">
                        <c:v>228101093.36879078</c:v>
                      </c:pt>
                      <c:pt idx="158">
                        <c:v>228043236.45586446</c:v>
                      </c:pt>
                      <c:pt idx="159">
                        <c:v>228123861.07094377</c:v>
                      </c:pt>
                      <c:pt idx="160">
                        <c:v>227832237.67767566</c:v>
                      </c:pt>
                      <c:pt idx="161">
                        <c:v>227912862.29275492</c:v>
                      </c:pt>
                      <c:pt idx="162">
                        <c:v>227855005.37982866</c:v>
                      </c:pt>
                      <c:pt idx="163">
                        <c:v>228020468.75371146</c:v>
                      </c:pt>
                      <c:pt idx="164">
                        <c:v>227935629.99490792</c:v>
                      </c:pt>
                      <c:pt idx="165">
                        <c:v>229131958.20925334</c:v>
                      </c:pt>
                      <c:pt idx="166">
                        <c:v>228101093.36879078</c:v>
                      </c:pt>
                      <c:pt idx="167">
                        <c:v>229212582.82433265</c:v>
                      </c:pt>
                      <c:pt idx="168">
                        <c:v>228043236.45586446</c:v>
                      </c:pt>
                      <c:pt idx="169">
                        <c:v>229154725.91140637</c:v>
                      </c:pt>
                      <c:pt idx="170">
                        <c:v>228123861.07094377</c:v>
                      </c:pt>
                      <c:pt idx="171">
                        <c:v>229320189.2852892</c:v>
                      </c:pt>
                      <c:pt idx="172">
                        <c:v>229235350.52648562</c:v>
                      </c:pt>
                      <c:pt idx="173">
                        <c:v>229131958.20925334</c:v>
                      </c:pt>
                      <c:pt idx="174">
                        <c:v>229400813.90036851</c:v>
                      </c:pt>
                      <c:pt idx="175">
                        <c:v>229342956.98744223</c:v>
                      </c:pt>
                      <c:pt idx="176">
                        <c:v>229212582.82433265</c:v>
                      </c:pt>
                      <c:pt idx="177">
                        <c:v>229154725.91140637</c:v>
                      </c:pt>
                      <c:pt idx="178">
                        <c:v>229423581.60252148</c:v>
                      </c:pt>
                      <c:pt idx="179">
                        <c:v>229320189.2852892</c:v>
                      </c:pt>
                      <c:pt idx="180">
                        <c:v>229235350.52648562</c:v>
                      </c:pt>
                      <c:pt idx="181">
                        <c:v>229400813.90036851</c:v>
                      </c:pt>
                      <c:pt idx="182">
                        <c:v>229342956.98744223</c:v>
                      </c:pt>
                      <c:pt idx="183">
                        <c:v>229423581.60252148</c:v>
                      </c:pt>
                      <c:pt idx="184">
                        <c:v>229131958.20925334</c:v>
                      </c:pt>
                      <c:pt idx="185">
                        <c:v>229212582.82433265</c:v>
                      </c:pt>
                      <c:pt idx="186">
                        <c:v>229154725.91140637</c:v>
                      </c:pt>
                      <c:pt idx="187">
                        <c:v>229320189.2852892</c:v>
                      </c:pt>
                      <c:pt idx="188">
                        <c:v>229235350.52648562</c:v>
                      </c:pt>
                      <c:pt idx="189">
                        <c:v>229400813.90036851</c:v>
                      </c:pt>
                      <c:pt idx="190">
                        <c:v>229342956.98744223</c:v>
                      </c:pt>
                      <c:pt idx="191">
                        <c:v>229423581.60252148</c:v>
                      </c:pt>
                      <c:pt idx="192">
                        <c:v>230621509.66768706</c:v>
                      </c:pt>
                      <c:pt idx="193">
                        <c:v>230621509.66768706</c:v>
                      </c:pt>
                      <c:pt idx="194">
                        <c:v>230702134.28276631</c:v>
                      </c:pt>
                      <c:pt idx="195">
                        <c:v>230644277.36984012</c:v>
                      </c:pt>
                      <c:pt idx="196">
                        <c:v>230644277.36984012</c:v>
                      </c:pt>
                      <c:pt idx="197">
                        <c:v>230724901.98491928</c:v>
                      </c:pt>
                      <c:pt idx="198">
                        <c:v>230621509.66768706</c:v>
                      </c:pt>
                      <c:pt idx="199">
                        <c:v>230702134.28276631</c:v>
                      </c:pt>
                      <c:pt idx="200">
                        <c:v>230644277.36984012</c:v>
                      </c:pt>
                      <c:pt idx="201">
                        <c:v>231090695.78631264</c:v>
                      </c:pt>
                      <c:pt idx="202">
                        <c:v>230724901.98491928</c:v>
                      </c:pt>
                      <c:pt idx="203">
                        <c:v>231171320.4013918</c:v>
                      </c:pt>
                      <c:pt idx="204">
                        <c:v>231113463.48846561</c:v>
                      </c:pt>
                      <c:pt idx="205">
                        <c:v>231278926.86234844</c:v>
                      </c:pt>
                      <c:pt idx="206">
                        <c:v>231194088.1035448</c:v>
                      </c:pt>
                      <c:pt idx="207">
                        <c:v>231090695.78631264</c:v>
                      </c:pt>
                      <c:pt idx="208">
                        <c:v>231359551.47742769</c:v>
                      </c:pt>
                      <c:pt idx="209">
                        <c:v>231301694.56450143</c:v>
                      </c:pt>
                      <c:pt idx="210">
                        <c:v>231171320.4013918</c:v>
                      </c:pt>
                      <c:pt idx="211">
                        <c:v>230702134.28276631</c:v>
                      </c:pt>
                      <c:pt idx="212">
                        <c:v>231113463.48846561</c:v>
                      </c:pt>
                      <c:pt idx="213">
                        <c:v>231382319.17958072</c:v>
                      </c:pt>
                      <c:pt idx="214">
                        <c:v>231278926.86234844</c:v>
                      </c:pt>
                      <c:pt idx="215">
                        <c:v>231194088.1035448</c:v>
                      </c:pt>
                      <c:pt idx="216">
                        <c:v>230724901.98491928</c:v>
                      </c:pt>
                      <c:pt idx="217">
                        <c:v>231921230.19926482</c:v>
                      </c:pt>
                      <c:pt idx="218">
                        <c:v>231359551.47742769</c:v>
                      </c:pt>
                      <c:pt idx="219">
                        <c:v>232001854.81434402</c:v>
                      </c:pt>
                      <c:pt idx="220">
                        <c:v>231301694.56450143</c:v>
                      </c:pt>
                      <c:pt idx="221">
                        <c:v>231943997.90141782</c:v>
                      </c:pt>
                      <c:pt idx="222">
                        <c:v>231382319.17958072</c:v>
                      </c:pt>
                      <c:pt idx="223">
                        <c:v>231090695.78631264</c:v>
                      </c:pt>
                      <c:pt idx="224">
                        <c:v>232024622.51649705</c:v>
                      </c:pt>
                      <c:pt idx="225">
                        <c:v>231921230.19926482</c:v>
                      </c:pt>
                      <c:pt idx="226">
                        <c:v>231171320.4013918</c:v>
                      </c:pt>
                      <c:pt idx="227">
                        <c:v>232001854.81434402</c:v>
                      </c:pt>
                      <c:pt idx="228">
                        <c:v>231113463.48846561</c:v>
                      </c:pt>
                      <c:pt idx="229">
                        <c:v>231943997.90141782</c:v>
                      </c:pt>
                      <c:pt idx="230">
                        <c:v>231278926.86234844</c:v>
                      </c:pt>
                      <c:pt idx="231">
                        <c:v>231194088.1035448</c:v>
                      </c:pt>
                      <c:pt idx="232">
                        <c:v>232024622.51649705</c:v>
                      </c:pt>
                      <c:pt idx="233">
                        <c:v>231359551.47742769</c:v>
                      </c:pt>
                      <c:pt idx="234">
                        <c:v>231301694.56450143</c:v>
                      </c:pt>
                      <c:pt idx="235">
                        <c:v>231382319.17958072</c:v>
                      </c:pt>
                      <c:pt idx="236">
                        <c:v>231921230.19926482</c:v>
                      </c:pt>
                      <c:pt idx="237">
                        <c:v>232001854.81434402</c:v>
                      </c:pt>
                      <c:pt idx="238">
                        <c:v>231943997.90141782</c:v>
                      </c:pt>
                      <c:pt idx="239">
                        <c:v>232024622.51649705</c:v>
                      </c:pt>
                      <c:pt idx="240">
                        <c:v>233879967.77632403</c:v>
                      </c:pt>
                      <c:pt idx="241">
                        <c:v>233960592.39140326</c:v>
                      </c:pt>
                      <c:pt idx="242">
                        <c:v>233902735.47847706</c:v>
                      </c:pt>
                      <c:pt idx="243">
                        <c:v>233983360.09355626</c:v>
                      </c:pt>
                      <c:pt idx="244">
                        <c:v>233879967.77632403</c:v>
                      </c:pt>
                      <c:pt idx="245">
                        <c:v>233960592.39140326</c:v>
                      </c:pt>
                      <c:pt idx="246">
                        <c:v>233902735.47847706</c:v>
                      </c:pt>
                      <c:pt idx="247">
                        <c:v>233983360.09355626</c:v>
                      </c:pt>
                      <c:pt idx="248">
                        <c:v>234287748.41848516</c:v>
                      </c:pt>
                      <c:pt idx="249">
                        <c:v>234287748.41848516</c:v>
                      </c:pt>
                      <c:pt idx="250">
                        <c:v>233879967.77632403</c:v>
                      </c:pt>
                      <c:pt idx="251">
                        <c:v>234368373.03356445</c:v>
                      </c:pt>
                      <c:pt idx="252">
                        <c:v>234368373.03356445</c:v>
                      </c:pt>
                      <c:pt idx="253">
                        <c:v>233960592.39140326</c:v>
                      </c:pt>
                      <c:pt idx="254">
                        <c:v>234310516.12063822</c:v>
                      </c:pt>
                      <c:pt idx="255">
                        <c:v>234475979.49452102</c:v>
                      </c:pt>
                      <c:pt idx="256">
                        <c:v>234310516.12063822</c:v>
                      </c:pt>
                      <c:pt idx="257">
                        <c:v>233902735.47847706</c:v>
                      </c:pt>
                      <c:pt idx="258">
                        <c:v>234391140.73571742</c:v>
                      </c:pt>
                      <c:pt idx="259">
                        <c:v>234475979.49452102</c:v>
                      </c:pt>
                      <c:pt idx="260">
                        <c:v>234556604.10960025</c:v>
                      </c:pt>
                      <c:pt idx="261">
                        <c:v>234391140.73571742</c:v>
                      </c:pt>
                      <c:pt idx="262">
                        <c:v>233983360.09355626</c:v>
                      </c:pt>
                      <c:pt idx="263">
                        <c:v>234556604.10960025</c:v>
                      </c:pt>
                      <c:pt idx="264">
                        <c:v>234498747.19667402</c:v>
                      </c:pt>
                      <c:pt idx="265">
                        <c:v>234498747.19667402</c:v>
                      </c:pt>
                      <c:pt idx="266">
                        <c:v>234579371.8117533</c:v>
                      </c:pt>
                      <c:pt idx="267">
                        <c:v>234579371.8117533</c:v>
                      </c:pt>
                      <c:pt idx="268">
                        <c:v>234287748.41848516</c:v>
                      </c:pt>
                      <c:pt idx="269">
                        <c:v>234368373.03356445</c:v>
                      </c:pt>
                      <c:pt idx="270">
                        <c:v>234310516.12063822</c:v>
                      </c:pt>
                      <c:pt idx="271">
                        <c:v>234475979.49452102</c:v>
                      </c:pt>
                      <c:pt idx="272">
                        <c:v>234391140.73571742</c:v>
                      </c:pt>
                      <c:pt idx="273">
                        <c:v>234556604.10960025</c:v>
                      </c:pt>
                      <c:pt idx="274">
                        <c:v>234498747.19667402</c:v>
                      </c:pt>
                      <c:pt idx="275">
                        <c:v>234579371.8117533</c:v>
                      </c:pt>
                      <c:pt idx="276">
                        <c:v>237077020.40849656</c:v>
                      </c:pt>
                      <c:pt idx="277">
                        <c:v>237077020.40849656</c:v>
                      </c:pt>
                      <c:pt idx="278">
                        <c:v>237157645.02357587</c:v>
                      </c:pt>
                      <c:pt idx="279">
                        <c:v>237157645.02357587</c:v>
                      </c:pt>
                      <c:pt idx="280">
                        <c:v>237099788.11064956</c:v>
                      </c:pt>
                      <c:pt idx="281">
                        <c:v>237099788.11064956</c:v>
                      </c:pt>
                      <c:pt idx="282">
                        <c:v>237180412.72572884</c:v>
                      </c:pt>
                      <c:pt idx="283">
                        <c:v>237180412.72572884</c:v>
                      </c:pt>
                      <c:pt idx="284">
                        <c:v>237077020.40849656</c:v>
                      </c:pt>
                      <c:pt idx="285">
                        <c:v>237157645.02357587</c:v>
                      </c:pt>
                      <c:pt idx="286">
                        <c:v>237099788.11064956</c:v>
                      </c:pt>
                      <c:pt idx="287">
                        <c:v>237180412.72572884</c:v>
                      </c:pt>
                      <c:pt idx="288">
                        <c:v>238532356.02260655</c:v>
                      </c:pt>
                      <c:pt idx="289">
                        <c:v>238612980.63768578</c:v>
                      </c:pt>
                      <c:pt idx="290">
                        <c:v>238555123.72475952</c:v>
                      </c:pt>
                      <c:pt idx="291">
                        <c:v>238720587.09864238</c:v>
                      </c:pt>
                      <c:pt idx="292">
                        <c:v>238635748.33983886</c:v>
                      </c:pt>
                      <c:pt idx="293">
                        <c:v>238532356.02260655</c:v>
                      </c:pt>
                      <c:pt idx="294">
                        <c:v>238801211.71372163</c:v>
                      </c:pt>
                      <c:pt idx="295">
                        <c:v>238743354.80079532</c:v>
                      </c:pt>
                      <c:pt idx="296">
                        <c:v>238612980.63768578</c:v>
                      </c:pt>
                      <c:pt idx="297">
                        <c:v>238555123.72475952</c:v>
                      </c:pt>
                      <c:pt idx="298">
                        <c:v>238823979.41587463</c:v>
                      </c:pt>
                      <c:pt idx="299">
                        <c:v>238720587.09864238</c:v>
                      </c:pt>
                      <c:pt idx="300">
                        <c:v>238635748.33983886</c:v>
                      </c:pt>
                      <c:pt idx="301">
                        <c:v>238801211.71372163</c:v>
                      </c:pt>
                      <c:pt idx="302">
                        <c:v>238743354.80079532</c:v>
                      </c:pt>
                      <c:pt idx="303">
                        <c:v>238823979.41587463</c:v>
                      </c:pt>
                      <c:pt idx="304">
                        <c:v>238532356.02260655</c:v>
                      </c:pt>
                      <c:pt idx="305">
                        <c:v>238612980.63768578</c:v>
                      </c:pt>
                      <c:pt idx="306">
                        <c:v>238555123.72475952</c:v>
                      </c:pt>
                      <c:pt idx="307">
                        <c:v>238720587.09864238</c:v>
                      </c:pt>
                      <c:pt idx="308">
                        <c:v>238635748.33983886</c:v>
                      </c:pt>
                      <c:pt idx="309">
                        <c:v>238801211.71372163</c:v>
                      </c:pt>
                      <c:pt idx="310">
                        <c:v>238743354.80079532</c:v>
                      </c:pt>
                      <c:pt idx="311">
                        <c:v>238823979.41587463</c:v>
                      </c:pt>
                      <c:pt idx="312">
                        <c:v>241321628.01261801</c:v>
                      </c:pt>
                      <c:pt idx="313">
                        <c:v>241402252.62769726</c:v>
                      </c:pt>
                      <c:pt idx="314">
                        <c:v>241344395.71477097</c:v>
                      </c:pt>
                      <c:pt idx="315">
                        <c:v>242056475.32049227</c:v>
                      </c:pt>
                      <c:pt idx="316">
                        <c:v>241425020.3298502</c:v>
                      </c:pt>
                      <c:pt idx="317">
                        <c:v>241321628.01261801</c:v>
                      </c:pt>
                      <c:pt idx="318">
                        <c:v>241402252.62769726</c:v>
                      </c:pt>
                      <c:pt idx="319">
                        <c:v>242244706.39652807</c:v>
                      </c:pt>
                      <c:pt idx="320">
                        <c:v>241344395.71477097</c:v>
                      </c:pt>
                      <c:pt idx="321">
                        <c:v>242244706.39652807</c:v>
                      </c:pt>
                      <c:pt idx="322">
                        <c:v>242137099.93557149</c:v>
                      </c:pt>
                      <c:pt idx="323">
                        <c:v>241425020.3298502</c:v>
                      </c:pt>
                      <c:pt idx="324">
                        <c:v>242079243.02264521</c:v>
                      </c:pt>
                      <c:pt idx="325">
                        <c:v>242159867.63772449</c:v>
                      </c:pt>
                      <c:pt idx="326">
                        <c:v>242056475.32049227</c:v>
                      </c:pt>
                      <c:pt idx="327">
                        <c:v>242325331.01160732</c:v>
                      </c:pt>
                      <c:pt idx="328">
                        <c:v>242267474.09868103</c:v>
                      </c:pt>
                      <c:pt idx="329">
                        <c:v>242137099.93557149</c:v>
                      </c:pt>
                      <c:pt idx="330">
                        <c:v>241321628.01261801</c:v>
                      </c:pt>
                      <c:pt idx="331">
                        <c:v>242079243.02264521</c:v>
                      </c:pt>
                      <c:pt idx="332">
                        <c:v>242348098.71376032</c:v>
                      </c:pt>
                      <c:pt idx="333">
                        <c:v>241402252.62769726</c:v>
                      </c:pt>
                      <c:pt idx="334">
                        <c:v>242244706.39652807</c:v>
                      </c:pt>
                      <c:pt idx="335">
                        <c:v>242159867.63772449</c:v>
                      </c:pt>
                      <c:pt idx="336">
                        <c:v>241344395.71477097</c:v>
                      </c:pt>
                      <c:pt idx="337">
                        <c:v>242325331.01160732</c:v>
                      </c:pt>
                      <c:pt idx="338">
                        <c:v>241425020.3298502</c:v>
                      </c:pt>
                      <c:pt idx="339">
                        <c:v>242267474.09868103</c:v>
                      </c:pt>
                      <c:pt idx="340">
                        <c:v>242348098.71376032</c:v>
                      </c:pt>
                      <c:pt idx="341">
                        <c:v>242056475.32049227</c:v>
                      </c:pt>
                      <c:pt idx="342">
                        <c:v>242137099.93557149</c:v>
                      </c:pt>
                      <c:pt idx="343">
                        <c:v>242079243.02264521</c:v>
                      </c:pt>
                      <c:pt idx="344">
                        <c:v>242159867.63772449</c:v>
                      </c:pt>
                      <c:pt idx="345">
                        <c:v>242325331.01160732</c:v>
                      </c:pt>
                      <c:pt idx="346">
                        <c:v>242267474.09868103</c:v>
                      </c:pt>
                      <c:pt idx="347">
                        <c:v>242348098.71376032</c:v>
                      </c:pt>
                      <c:pt idx="348">
                        <c:v>244845747.3105036</c:v>
                      </c:pt>
                      <c:pt idx="349">
                        <c:v>244845747.3105036</c:v>
                      </c:pt>
                      <c:pt idx="350">
                        <c:v>244926371.92558286</c:v>
                      </c:pt>
                      <c:pt idx="351">
                        <c:v>244926371.92558286</c:v>
                      </c:pt>
                      <c:pt idx="352">
                        <c:v>244868515.01265666</c:v>
                      </c:pt>
                      <c:pt idx="353">
                        <c:v>244868515.01265666</c:v>
                      </c:pt>
                      <c:pt idx="354">
                        <c:v>244949139.62773588</c:v>
                      </c:pt>
                      <c:pt idx="355">
                        <c:v>244949139.62773588</c:v>
                      </c:pt>
                      <c:pt idx="356">
                        <c:v>244845747.3105036</c:v>
                      </c:pt>
                      <c:pt idx="357">
                        <c:v>244926371.92558286</c:v>
                      </c:pt>
                      <c:pt idx="358">
                        <c:v>244868515.01265666</c:v>
                      </c:pt>
                      <c:pt idx="359">
                        <c:v>245314933.42912915</c:v>
                      </c:pt>
                      <c:pt idx="360">
                        <c:v>244949139.62773588</c:v>
                      </c:pt>
                      <c:pt idx="361">
                        <c:v>245395558.04420847</c:v>
                      </c:pt>
                      <c:pt idx="362">
                        <c:v>245337701.13128212</c:v>
                      </c:pt>
                      <c:pt idx="363">
                        <c:v>245503164.50516501</c:v>
                      </c:pt>
                      <c:pt idx="364">
                        <c:v>245418325.7463614</c:v>
                      </c:pt>
                      <c:pt idx="365">
                        <c:v>245314933.42912915</c:v>
                      </c:pt>
                      <c:pt idx="366">
                        <c:v>245583789.12024423</c:v>
                      </c:pt>
                      <c:pt idx="367">
                        <c:v>245525932.20731795</c:v>
                      </c:pt>
                      <c:pt idx="368">
                        <c:v>245395558.04420847</c:v>
                      </c:pt>
                      <c:pt idx="369">
                        <c:v>245337701.13128212</c:v>
                      </c:pt>
                      <c:pt idx="370">
                        <c:v>245606556.82239726</c:v>
                      </c:pt>
                      <c:pt idx="371">
                        <c:v>245503164.50516501</c:v>
                      </c:pt>
                      <c:pt idx="372">
                        <c:v>245418325.7463614</c:v>
                      </c:pt>
                      <c:pt idx="373">
                        <c:v>245583789.12024423</c:v>
                      </c:pt>
                      <c:pt idx="374">
                        <c:v>245525932.20731795</c:v>
                      </c:pt>
                      <c:pt idx="375">
                        <c:v>245606556.82239726</c:v>
                      </c:pt>
                      <c:pt idx="376">
                        <c:v>245314933.42912915</c:v>
                      </c:pt>
                      <c:pt idx="377">
                        <c:v>245395558.04420847</c:v>
                      </c:pt>
                      <c:pt idx="378">
                        <c:v>245337701.13128212</c:v>
                      </c:pt>
                      <c:pt idx="379">
                        <c:v>245503164.50516501</c:v>
                      </c:pt>
                      <c:pt idx="380">
                        <c:v>245418325.7463614</c:v>
                      </c:pt>
                      <c:pt idx="381">
                        <c:v>245583789.12024423</c:v>
                      </c:pt>
                      <c:pt idx="382">
                        <c:v>245525932.20731795</c:v>
                      </c:pt>
                      <c:pt idx="383">
                        <c:v>245606556.82239726</c:v>
                      </c:pt>
                      <c:pt idx="384">
                        <c:v>248104205.41914055</c:v>
                      </c:pt>
                      <c:pt idx="385">
                        <c:v>247083114.09562451</c:v>
                      </c:pt>
                      <c:pt idx="386">
                        <c:v>247083114.09562451</c:v>
                      </c:pt>
                      <c:pt idx="387">
                        <c:v>248184830.03421977</c:v>
                      </c:pt>
                      <c:pt idx="388">
                        <c:v>247163738.71070373</c:v>
                      </c:pt>
                      <c:pt idx="389">
                        <c:v>248126973.12129357</c:v>
                      </c:pt>
                      <c:pt idx="390">
                        <c:v>247163738.71070373</c:v>
                      </c:pt>
                      <c:pt idx="391">
                        <c:v>247105881.79777753</c:v>
                      </c:pt>
                      <c:pt idx="392">
                        <c:v>247271345.1716603</c:v>
                      </c:pt>
                      <c:pt idx="393">
                        <c:v>247105881.79777753</c:v>
                      </c:pt>
                      <c:pt idx="394">
                        <c:v>248207597.7363728</c:v>
                      </c:pt>
                      <c:pt idx="395">
                        <c:v>247186506.41285673</c:v>
                      </c:pt>
                      <c:pt idx="396">
                        <c:v>247271345.1716603</c:v>
                      </c:pt>
                      <c:pt idx="397">
                        <c:v>248104205.41914055</c:v>
                      </c:pt>
                      <c:pt idx="398">
                        <c:v>247351969.78673962</c:v>
                      </c:pt>
                      <c:pt idx="399">
                        <c:v>247186506.41285673</c:v>
                      </c:pt>
                      <c:pt idx="400">
                        <c:v>247351969.78673962</c:v>
                      </c:pt>
                      <c:pt idx="401">
                        <c:v>247294112.87381333</c:v>
                      </c:pt>
                      <c:pt idx="402">
                        <c:v>248184830.03421977</c:v>
                      </c:pt>
                      <c:pt idx="403">
                        <c:v>247294112.87381333</c:v>
                      </c:pt>
                      <c:pt idx="404">
                        <c:v>248126973.12129357</c:v>
                      </c:pt>
                      <c:pt idx="405">
                        <c:v>247374737.48889259</c:v>
                      </c:pt>
                      <c:pt idx="406">
                        <c:v>247374737.48889259</c:v>
                      </c:pt>
                      <c:pt idx="407">
                        <c:v>248207597.7363728</c:v>
                      </c:pt>
                      <c:pt idx="408">
                        <c:v>247083114.09562451</c:v>
                      </c:pt>
                      <c:pt idx="409">
                        <c:v>247163738.71070373</c:v>
                      </c:pt>
                      <c:pt idx="410">
                        <c:v>248511986.06130171</c:v>
                      </c:pt>
                      <c:pt idx="411">
                        <c:v>247105881.79777753</c:v>
                      </c:pt>
                      <c:pt idx="412">
                        <c:v>248511986.06130171</c:v>
                      </c:pt>
                      <c:pt idx="413">
                        <c:v>248104205.41914055</c:v>
                      </c:pt>
                      <c:pt idx="414">
                        <c:v>248592610.67638093</c:v>
                      </c:pt>
                      <c:pt idx="415">
                        <c:v>247271345.1716603</c:v>
                      </c:pt>
                      <c:pt idx="416">
                        <c:v>247186506.41285673</c:v>
                      </c:pt>
                      <c:pt idx="417">
                        <c:v>248592610.67638093</c:v>
                      </c:pt>
                      <c:pt idx="418">
                        <c:v>248184830.03421977</c:v>
                      </c:pt>
                      <c:pt idx="419">
                        <c:v>248534753.76345468</c:v>
                      </c:pt>
                      <c:pt idx="420">
                        <c:v>247351969.78673962</c:v>
                      </c:pt>
                      <c:pt idx="421">
                        <c:v>248700217.13733754</c:v>
                      </c:pt>
                      <c:pt idx="422">
                        <c:v>248534753.76345468</c:v>
                      </c:pt>
                      <c:pt idx="423">
                        <c:v>248126973.12129357</c:v>
                      </c:pt>
                      <c:pt idx="424">
                        <c:v>248615378.3785339</c:v>
                      </c:pt>
                      <c:pt idx="425">
                        <c:v>247294112.87381333</c:v>
                      </c:pt>
                      <c:pt idx="426">
                        <c:v>248700217.13733754</c:v>
                      </c:pt>
                      <c:pt idx="427">
                        <c:v>248780841.75241676</c:v>
                      </c:pt>
                      <c:pt idx="428">
                        <c:v>248615378.3785339</c:v>
                      </c:pt>
                      <c:pt idx="429">
                        <c:v>248207597.7363728</c:v>
                      </c:pt>
                      <c:pt idx="430">
                        <c:v>247374737.48889259</c:v>
                      </c:pt>
                      <c:pt idx="431">
                        <c:v>248780841.75241676</c:v>
                      </c:pt>
                      <c:pt idx="432">
                        <c:v>248722984.8394905</c:v>
                      </c:pt>
                      <c:pt idx="433">
                        <c:v>248722984.8394905</c:v>
                      </c:pt>
                      <c:pt idx="434">
                        <c:v>248803609.45456979</c:v>
                      </c:pt>
                      <c:pt idx="435">
                        <c:v>248803609.45456979</c:v>
                      </c:pt>
                      <c:pt idx="436">
                        <c:v>248511986.06130171</c:v>
                      </c:pt>
                      <c:pt idx="437">
                        <c:v>248592610.67638093</c:v>
                      </c:pt>
                      <c:pt idx="438">
                        <c:v>248534753.76345468</c:v>
                      </c:pt>
                      <c:pt idx="439">
                        <c:v>248700217.13733754</c:v>
                      </c:pt>
                      <c:pt idx="440">
                        <c:v>248615378.3785339</c:v>
                      </c:pt>
                      <c:pt idx="441">
                        <c:v>248780841.75241676</c:v>
                      </c:pt>
                      <c:pt idx="442">
                        <c:v>248722984.8394905</c:v>
                      </c:pt>
                      <c:pt idx="443">
                        <c:v>248803609.45456979</c:v>
                      </c:pt>
                      <c:pt idx="444">
                        <c:v>249872386.08563587</c:v>
                      </c:pt>
                      <c:pt idx="445">
                        <c:v>249872386.08563587</c:v>
                      </c:pt>
                      <c:pt idx="446">
                        <c:v>249953010.70071509</c:v>
                      </c:pt>
                      <c:pt idx="447">
                        <c:v>249953010.70071509</c:v>
                      </c:pt>
                      <c:pt idx="448">
                        <c:v>249895153.78778887</c:v>
                      </c:pt>
                      <c:pt idx="449">
                        <c:v>249895153.78778887</c:v>
                      </c:pt>
                      <c:pt idx="450">
                        <c:v>249975778.40286812</c:v>
                      </c:pt>
                      <c:pt idx="451">
                        <c:v>249975778.40286812</c:v>
                      </c:pt>
                      <c:pt idx="452">
                        <c:v>249872386.08563587</c:v>
                      </c:pt>
                      <c:pt idx="453">
                        <c:v>249953010.70071509</c:v>
                      </c:pt>
                      <c:pt idx="454">
                        <c:v>251301258.0513131</c:v>
                      </c:pt>
                      <c:pt idx="455">
                        <c:v>249895153.78778887</c:v>
                      </c:pt>
                      <c:pt idx="456">
                        <c:v>251301258.0513131</c:v>
                      </c:pt>
                      <c:pt idx="457">
                        <c:v>251381882.66639233</c:v>
                      </c:pt>
                      <c:pt idx="458">
                        <c:v>249975778.40286812</c:v>
                      </c:pt>
                      <c:pt idx="459">
                        <c:v>251381882.66639233</c:v>
                      </c:pt>
                      <c:pt idx="460">
                        <c:v>251324025.75346613</c:v>
                      </c:pt>
                      <c:pt idx="461">
                        <c:v>251324025.75346613</c:v>
                      </c:pt>
                      <c:pt idx="462">
                        <c:v>251404650.36854541</c:v>
                      </c:pt>
                      <c:pt idx="463">
                        <c:v>251404650.36854541</c:v>
                      </c:pt>
                      <c:pt idx="464">
                        <c:v>251301258.0513131</c:v>
                      </c:pt>
                      <c:pt idx="465">
                        <c:v>251381882.66639233</c:v>
                      </c:pt>
                      <c:pt idx="466">
                        <c:v>251324025.75346613</c:v>
                      </c:pt>
                      <c:pt idx="467">
                        <c:v>251404650.36854541</c:v>
                      </c:pt>
                      <c:pt idx="468">
                        <c:v>252756593.66542307</c:v>
                      </c:pt>
                      <c:pt idx="469">
                        <c:v>252837218.28050235</c:v>
                      </c:pt>
                      <c:pt idx="470">
                        <c:v>252779361.36757609</c:v>
                      </c:pt>
                      <c:pt idx="471">
                        <c:v>252944824.74145895</c:v>
                      </c:pt>
                      <c:pt idx="472">
                        <c:v>252859985.98265538</c:v>
                      </c:pt>
                      <c:pt idx="473">
                        <c:v>252756593.66542307</c:v>
                      </c:pt>
                      <c:pt idx="474">
                        <c:v>253025449.35653818</c:v>
                      </c:pt>
                      <c:pt idx="475">
                        <c:v>252967592.44361189</c:v>
                      </c:pt>
                      <c:pt idx="476">
                        <c:v>252837218.28050235</c:v>
                      </c:pt>
                      <c:pt idx="477">
                        <c:v>252779361.36757609</c:v>
                      </c:pt>
                      <c:pt idx="478">
                        <c:v>253048217.0586912</c:v>
                      </c:pt>
                      <c:pt idx="479">
                        <c:v>252944824.74145895</c:v>
                      </c:pt>
                      <c:pt idx="480">
                        <c:v>252859985.98265538</c:v>
                      </c:pt>
                      <c:pt idx="481">
                        <c:v>253025449.35653818</c:v>
                      </c:pt>
                      <c:pt idx="482">
                        <c:v>252967592.44361189</c:v>
                      </c:pt>
                      <c:pt idx="483">
                        <c:v>253048217.0586912</c:v>
                      </c:pt>
                      <c:pt idx="484">
                        <c:v>252756593.66542307</c:v>
                      </c:pt>
                      <c:pt idx="485">
                        <c:v>252837218.28050235</c:v>
                      </c:pt>
                      <c:pt idx="486">
                        <c:v>252779361.36757609</c:v>
                      </c:pt>
                      <c:pt idx="487">
                        <c:v>252944824.74145895</c:v>
                      </c:pt>
                      <c:pt idx="488">
                        <c:v>252859985.98265538</c:v>
                      </c:pt>
                      <c:pt idx="489">
                        <c:v>253025449.35653818</c:v>
                      </c:pt>
                      <c:pt idx="490">
                        <c:v>252967592.44361189</c:v>
                      </c:pt>
                      <c:pt idx="491">
                        <c:v>253048217.0586912</c:v>
                      </c:pt>
                      <c:pt idx="492">
                        <c:v>255545865.65543449</c:v>
                      </c:pt>
                      <c:pt idx="493">
                        <c:v>255626490.27051377</c:v>
                      </c:pt>
                      <c:pt idx="494">
                        <c:v>255568633.35758746</c:v>
                      </c:pt>
                      <c:pt idx="495">
                        <c:v>255649257.97266674</c:v>
                      </c:pt>
                      <c:pt idx="496">
                        <c:v>255545865.65543449</c:v>
                      </c:pt>
                      <c:pt idx="497">
                        <c:v>255626490.27051377</c:v>
                      </c:pt>
                      <c:pt idx="498">
                        <c:v>255568633.35758746</c:v>
                      </c:pt>
                      <c:pt idx="499">
                        <c:v>255649257.97266674</c:v>
                      </c:pt>
                      <c:pt idx="500">
                        <c:v>255545865.65543449</c:v>
                      </c:pt>
                      <c:pt idx="501">
                        <c:v>255626490.27051377</c:v>
                      </c:pt>
                      <c:pt idx="502">
                        <c:v>255568633.35758746</c:v>
                      </c:pt>
                      <c:pt idx="503">
                        <c:v>255649257.97266674</c:v>
                      </c:pt>
                      <c:pt idx="504">
                        <c:v>261307351.73844099</c:v>
                      </c:pt>
                      <c:pt idx="505">
                        <c:v>261307351.73844099</c:v>
                      </c:pt>
                      <c:pt idx="506">
                        <c:v>261387976.35352027</c:v>
                      </c:pt>
                      <c:pt idx="507">
                        <c:v>261387976.35352027</c:v>
                      </c:pt>
                      <c:pt idx="508">
                        <c:v>261330119.44059405</c:v>
                      </c:pt>
                      <c:pt idx="509">
                        <c:v>261495582.81447688</c:v>
                      </c:pt>
                      <c:pt idx="510">
                        <c:v>261330119.44059405</c:v>
                      </c:pt>
                      <c:pt idx="511">
                        <c:v>261410744.05567327</c:v>
                      </c:pt>
                      <c:pt idx="512">
                        <c:v>261495582.81447688</c:v>
                      </c:pt>
                      <c:pt idx="513">
                        <c:v>261576207.42955622</c:v>
                      </c:pt>
                      <c:pt idx="514">
                        <c:v>261410744.05567327</c:v>
                      </c:pt>
                      <c:pt idx="515">
                        <c:v>261576207.42955622</c:v>
                      </c:pt>
                      <c:pt idx="516">
                        <c:v>261518350.5166299</c:v>
                      </c:pt>
                      <c:pt idx="517">
                        <c:v>261518350.5166299</c:v>
                      </c:pt>
                      <c:pt idx="518">
                        <c:v>261598975.13170913</c:v>
                      </c:pt>
                      <c:pt idx="519">
                        <c:v>261598975.13170913</c:v>
                      </c:pt>
                      <c:pt idx="520">
                        <c:v>261307351.73844099</c:v>
                      </c:pt>
                      <c:pt idx="521">
                        <c:v>261387976.35352027</c:v>
                      </c:pt>
                      <c:pt idx="522">
                        <c:v>261330119.44059405</c:v>
                      </c:pt>
                      <c:pt idx="523">
                        <c:v>261495582.81447688</c:v>
                      </c:pt>
                      <c:pt idx="524">
                        <c:v>261410744.05567327</c:v>
                      </c:pt>
                      <c:pt idx="525">
                        <c:v>261576207.42955622</c:v>
                      </c:pt>
                      <c:pt idx="526">
                        <c:v>261518350.5166299</c:v>
                      </c:pt>
                      <c:pt idx="527">
                        <c:v>261598975.13170913</c:v>
                      </c:pt>
                      <c:pt idx="528">
                        <c:v>264096623.72845244</c:v>
                      </c:pt>
                      <c:pt idx="529">
                        <c:v>264096623.72845244</c:v>
                      </c:pt>
                      <c:pt idx="530">
                        <c:v>264177248.34353173</c:v>
                      </c:pt>
                      <c:pt idx="531">
                        <c:v>264177248.34353173</c:v>
                      </c:pt>
                      <c:pt idx="532">
                        <c:v>264119391.43060547</c:v>
                      </c:pt>
                      <c:pt idx="533">
                        <c:v>264119391.43060547</c:v>
                      </c:pt>
                      <c:pt idx="534">
                        <c:v>264200016.04568475</c:v>
                      </c:pt>
                      <c:pt idx="535">
                        <c:v>264200016.04568475</c:v>
                      </c:pt>
                      <c:pt idx="536">
                        <c:v>264096623.72845244</c:v>
                      </c:pt>
                      <c:pt idx="537">
                        <c:v>264177248.34353173</c:v>
                      </c:pt>
                      <c:pt idx="538">
                        <c:v>264119391.43060547</c:v>
                      </c:pt>
                      <c:pt idx="539">
                        <c:v>264200016.04568475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B51-4C01-ACEE-20C694D35E2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1840.2449222251139</c:v>
                      </c:pt>
                      <c:pt idx="1">
                        <c:v>1840.6635222251139</c:v>
                      </c:pt>
                      <c:pt idx="2">
                        <c:v>1840.9213990924409</c:v>
                      </c:pt>
                      <c:pt idx="3">
                        <c:v>1841.3399990924408</c:v>
                      </c:pt>
                      <c:pt idx="4">
                        <c:v>1841.5008862915402</c:v>
                      </c:pt>
                      <c:pt idx="5">
                        <c:v>1841.8339840197302</c:v>
                      </c:pt>
                      <c:pt idx="6">
                        <c:v>1841.9194862915401</c:v>
                      </c:pt>
                      <c:pt idx="7">
                        <c:v>1842.1773631588674</c:v>
                      </c:pt>
                      <c:pt idx="8">
                        <c:v>1842.2525840197304</c:v>
                      </c:pt>
                      <c:pt idx="9">
                        <c:v>1842.5104608870579</c:v>
                      </c:pt>
                      <c:pt idx="10">
                        <c:v>1842.5959631588673</c:v>
                      </c:pt>
                      <c:pt idx="11">
                        <c:v>1842.9290608870579</c:v>
                      </c:pt>
                      <c:pt idx="12">
                        <c:v>1843.0899480861569</c:v>
                      </c:pt>
                      <c:pt idx="13">
                        <c:v>1843.5085480861569</c:v>
                      </c:pt>
                      <c:pt idx="14">
                        <c:v>1843.7664249534841</c:v>
                      </c:pt>
                      <c:pt idx="15">
                        <c:v>1844.2009222251138</c:v>
                      </c:pt>
                      <c:pt idx="16">
                        <c:v>1844.1850249534841</c:v>
                      </c:pt>
                      <c:pt idx="17">
                        <c:v>1844.8773990924408</c:v>
                      </c:pt>
                      <c:pt idx="18">
                        <c:v>1845.4568862915401</c:v>
                      </c:pt>
                      <c:pt idx="19">
                        <c:v>1845.7899840197304</c:v>
                      </c:pt>
                      <c:pt idx="20">
                        <c:v>1846.1333631588673</c:v>
                      </c:pt>
                      <c:pt idx="21">
                        <c:v>1846.4664608870578</c:v>
                      </c:pt>
                      <c:pt idx="22">
                        <c:v>1847.0459480861568</c:v>
                      </c:pt>
                      <c:pt idx="23">
                        <c:v>1847.7224249534841</c:v>
                      </c:pt>
                      <c:pt idx="24">
                        <c:v>1863.4597433055117</c:v>
                      </c:pt>
                      <c:pt idx="25">
                        <c:v>1863.8783433055116</c:v>
                      </c:pt>
                      <c:pt idx="26">
                        <c:v>1864.1362201728386</c:v>
                      </c:pt>
                      <c:pt idx="27">
                        <c:v>1864.5548201728386</c:v>
                      </c:pt>
                      <c:pt idx="28">
                        <c:v>1864.7157073719382</c:v>
                      </c:pt>
                      <c:pt idx="29">
                        <c:v>1865.1343073719381</c:v>
                      </c:pt>
                      <c:pt idx="30">
                        <c:v>1865.3921842392651</c:v>
                      </c:pt>
                      <c:pt idx="31">
                        <c:v>1865.8107842392651</c:v>
                      </c:pt>
                      <c:pt idx="32">
                        <c:v>1867.0750273470883</c:v>
                      </c:pt>
                      <c:pt idx="33">
                        <c:v>1867.4157433055118</c:v>
                      </c:pt>
                      <c:pt idx="34">
                        <c:v>1867.4936273470882</c:v>
                      </c:pt>
                      <c:pt idx="35">
                        <c:v>1868.0922201728388</c:v>
                      </c:pt>
                      <c:pt idx="36">
                        <c:v>1868.3309914135148</c:v>
                      </c:pt>
                      <c:pt idx="37">
                        <c:v>1868.6717073719383</c:v>
                      </c:pt>
                      <c:pt idx="38">
                        <c:v>1868.749591413515</c:v>
                      </c:pt>
                      <c:pt idx="39">
                        <c:v>1868.6640891417048</c:v>
                      </c:pt>
                      <c:pt idx="40">
                        <c:v>1869.3481842392653</c:v>
                      </c:pt>
                      <c:pt idx="41">
                        <c:v>1869.0826891417048</c:v>
                      </c:pt>
                      <c:pt idx="42">
                        <c:v>1869.6155042144158</c:v>
                      </c:pt>
                      <c:pt idx="43">
                        <c:v>1869.9200532081318</c:v>
                      </c:pt>
                      <c:pt idx="44">
                        <c:v>1870.3386532081317</c:v>
                      </c:pt>
                      <c:pt idx="45">
                        <c:v>1870.8714682808422</c:v>
                      </c:pt>
                      <c:pt idx="46">
                        <c:v>1871.0310273470884</c:v>
                      </c:pt>
                      <c:pt idx="47">
                        <c:v>1871.2045660090323</c:v>
                      </c:pt>
                      <c:pt idx="48">
                        <c:v>1871.9163042144157</c:v>
                      </c:pt>
                      <c:pt idx="49">
                        <c:v>1872.2869914135149</c:v>
                      </c:pt>
                      <c:pt idx="50">
                        <c:v>1872.4605300754586</c:v>
                      </c:pt>
                      <c:pt idx="51">
                        <c:v>1872.6200891417047</c:v>
                      </c:pt>
                      <c:pt idx="52">
                        <c:v>1873.1722682808422</c:v>
                      </c:pt>
                      <c:pt idx="53">
                        <c:v>1873.5053660090323</c:v>
                      </c:pt>
                      <c:pt idx="54">
                        <c:v>1873.8760532081317</c:v>
                      </c:pt>
                      <c:pt idx="55">
                        <c:v>1874.7613300754585</c:v>
                      </c:pt>
                      <c:pt idx="56">
                        <c:v>1875.6075042144157</c:v>
                      </c:pt>
                      <c:pt idx="57">
                        <c:v>1876.8634682808422</c:v>
                      </c:pt>
                      <c:pt idx="58">
                        <c:v>1877.1965660090323</c:v>
                      </c:pt>
                      <c:pt idx="59">
                        <c:v>1878.4525300754585</c:v>
                      </c:pt>
                      <c:pt idx="60">
                        <c:v>1890.2898484274863</c:v>
                      </c:pt>
                      <c:pt idx="61">
                        <c:v>1890.7084484274862</c:v>
                      </c:pt>
                      <c:pt idx="62">
                        <c:v>1890.9663252948133</c:v>
                      </c:pt>
                      <c:pt idx="63">
                        <c:v>1891.3849252948132</c:v>
                      </c:pt>
                      <c:pt idx="64">
                        <c:v>1891.545812493913</c:v>
                      </c:pt>
                      <c:pt idx="65">
                        <c:v>1891.964412493913</c:v>
                      </c:pt>
                      <c:pt idx="66">
                        <c:v>1892.2222893612397</c:v>
                      </c:pt>
                      <c:pt idx="67">
                        <c:v>1892.6408893612397</c:v>
                      </c:pt>
                      <c:pt idx="68">
                        <c:v>1894.2458484274862</c:v>
                      </c:pt>
                      <c:pt idx="69">
                        <c:v>1894.9223252948132</c:v>
                      </c:pt>
                      <c:pt idx="70">
                        <c:v>1895.5018124939129</c:v>
                      </c:pt>
                      <c:pt idx="71">
                        <c:v>1895.9744281151927</c:v>
                      </c:pt>
                      <c:pt idx="72">
                        <c:v>1896.1782893612396</c:v>
                      </c:pt>
                      <c:pt idx="73">
                        <c:v>1896.6509049825199</c:v>
                      </c:pt>
                      <c:pt idx="74">
                        <c:v>1897.2303921816194</c:v>
                      </c:pt>
                      <c:pt idx="75">
                        <c:v>1897.5634899098097</c:v>
                      </c:pt>
                      <c:pt idx="76">
                        <c:v>1897.9068690489469</c:v>
                      </c:pt>
                      <c:pt idx="77">
                        <c:v>1898.2752281151927</c:v>
                      </c:pt>
                      <c:pt idx="78">
                        <c:v>1898.2399667771365</c:v>
                      </c:pt>
                      <c:pt idx="79">
                        <c:v>1898.8194539762362</c:v>
                      </c:pt>
                      <c:pt idx="80">
                        <c:v>1898.9517049825199</c:v>
                      </c:pt>
                      <c:pt idx="81">
                        <c:v>1899.5311921816194</c:v>
                      </c:pt>
                      <c:pt idx="82">
                        <c:v>1899.4959308435634</c:v>
                      </c:pt>
                      <c:pt idx="83">
                        <c:v>1899.8642899098099</c:v>
                      </c:pt>
                      <c:pt idx="84">
                        <c:v>1900.2076690489469</c:v>
                      </c:pt>
                      <c:pt idx="85">
                        <c:v>1900.5407667771365</c:v>
                      </c:pt>
                      <c:pt idx="86">
                        <c:v>1901.1202539762362</c:v>
                      </c:pt>
                      <c:pt idx="87">
                        <c:v>1901.9664281151927</c:v>
                      </c:pt>
                      <c:pt idx="88">
                        <c:v>1901.7967308435634</c:v>
                      </c:pt>
                      <c:pt idx="89">
                        <c:v>1902.6429049825199</c:v>
                      </c:pt>
                      <c:pt idx="90">
                        <c:v>1903.2223921816194</c:v>
                      </c:pt>
                      <c:pt idx="91">
                        <c:v>1903.5554899098099</c:v>
                      </c:pt>
                      <c:pt idx="92">
                        <c:v>1903.8988690489468</c:v>
                      </c:pt>
                      <c:pt idx="93">
                        <c:v>1904.2319667771367</c:v>
                      </c:pt>
                      <c:pt idx="94">
                        <c:v>1904.8114539762362</c:v>
                      </c:pt>
                      <c:pt idx="95">
                        <c:v>1905.4879308435634</c:v>
                      </c:pt>
                      <c:pt idx="96">
                        <c:v>1919.1892491955914</c:v>
                      </c:pt>
                      <c:pt idx="97">
                        <c:v>1919.8657260629177</c:v>
                      </c:pt>
                      <c:pt idx="98">
                        <c:v>1920.4452132620177</c:v>
                      </c:pt>
                      <c:pt idx="99">
                        <c:v>1921.1216901293442</c:v>
                      </c:pt>
                      <c:pt idx="100">
                        <c:v>1921.4900491955914</c:v>
                      </c:pt>
                      <c:pt idx="101">
                        <c:v>1922.1665260629177</c:v>
                      </c:pt>
                      <c:pt idx="102">
                        <c:v>1922.7460132620176</c:v>
                      </c:pt>
                      <c:pt idx="103">
                        <c:v>1923.4224901293442</c:v>
                      </c:pt>
                      <c:pt idx="104">
                        <c:v>1925.1812491955914</c:v>
                      </c:pt>
                      <c:pt idx="105">
                        <c:v>1925.8577260629177</c:v>
                      </c:pt>
                      <c:pt idx="106">
                        <c:v>1926.4372132620176</c:v>
                      </c:pt>
                      <c:pt idx="107">
                        <c:v>1927.1136901293441</c:v>
                      </c:pt>
                      <c:pt idx="108">
                        <c:v>1932.9681301495375</c:v>
                      </c:pt>
                      <c:pt idx="109">
                        <c:v>1933.4049301495377</c:v>
                      </c:pt>
                      <c:pt idx="110">
                        <c:v>1933.6446070168647</c:v>
                      </c:pt>
                      <c:pt idx="111">
                        <c:v>1934.0814070168649</c:v>
                      </c:pt>
                      <c:pt idx="112">
                        <c:v>1934.2240942159642</c:v>
                      </c:pt>
                      <c:pt idx="113">
                        <c:v>1934.6608942159644</c:v>
                      </c:pt>
                      <c:pt idx="114">
                        <c:v>1934.5571919441545</c:v>
                      </c:pt>
                      <c:pt idx="115">
                        <c:v>1934.9005710832919</c:v>
                      </c:pt>
                      <c:pt idx="116">
                        <c:v>1934.9939919441545</c:v>
                      </c:pt>
                      <c:pt idx="117">
                        <c:v>1935.3373710832918</c:v>
                      </c:pt>
                      <c:pt idx="118">
                        <c:v>1935.2336688114813</c:v>
                      </c:pt>
                      <c:pt idx="119">
                        <c:v>1935.6704688114812</c:v>
                      </c:pt>
                      <c:pt idx="120">
                        <c:v>1935.8131560105812</c:v>
                      </c:pt>
                      <c:pt idx="121">
                        <c:v>1936.2499560105812</c:v>
                      </c:pt>
                      <c:pt idx="122">
                        <c:v>1936.4896328779082</c:v>
                      </c:pt>
                      <c:pt idx="123">
                        <c:v>1937.0961301495377</c:v>
                      </c:pt>
                      <c:pt idx="124">
                        <c:v>1936.9264328779082</c:v>
                      </c:pt>
                      <c:pt idx="125">
                        <c:v>1937.7726070168649</c:v>
                      </c:pt>
                      <c:pt idx="126">
                        <c:v>1938.3520942159644</c:v>
                      </c:pt>
                      <c:pt idx="127">
                        <c:v>1938.6851919441544</c:v>
                      </c:pt>
                      <c:pt idx="128">
                        <c:v>1939.0285710832918</c:v>
                      </c:pt>
                      <c:pt idx="129">
                        <c:v>1939.3616688114812</c:v>
                      </c:pt>
                      <c:pt idx="130">
                        <c:v>1939.9411560105812</c:v>
                      </c:pt>
                      <c:pt idx="131">
                        <c:v>1940.6176328779081</c:v>
                      </c:pt>
                      <c:pt idx="132">
                        <c:v>1956.182951229936</c:v>
                      </c:pt>
                      <c:pt idx="133">
                        <c:v>1956.6197512299359</c:v>
                      </c:pt>
                      <c:pt idx="134">
                        <c:v>1956.8594280972627</c:v>
                      </c:pt>
                      <c:pt idx="135">
                        <c:v>1957.2962280972627</c:v>
                      </c:pt>
                      <c:pt idx="136">
                        <c:v>1957.4389152963627</c:v>
                      </c:pt>
                      <c:pt idx="137">
                        <c:v>1957.8757152963626</c:v>
                      </c:pt>
                      <c:pt idx="138">
                        <c:v>1958.1153921636894</c:v>
                      </c:pt>
                      <c:pt idx="139">
                        <c:v>1958.5521921636894</c:v>
                      </c:pt>
                      <c:pt idx="140">
                        <c:v>1960.3109512299359</c:v>
                      </c:pt>
                      <c:pt idx="141">
                        <c:v>1960.9874280972626</c:v>
                      </c:pt>
                      <c:pt idx="142">
                        <c:v>1961.5669152963626</c:v>
                      </c:pt>
                      <c:pt idx="143">
                        <c:v>1962.2433921636894</c:v>
                      </c:pt>
                      <c:pt idx="144">
                        <c:v>2002.2899285548731</c:v>
                      </c:pt>
                      <c:pt idx="145">
                        <c:v>2002.9664054222003</c:v>
                      </c:pt>
                      <c:pt idx="146">
                        <c:v>2003.5458926212996</c:v>
                      </c:pt>
                      <c:pt idx="147">
                        <c:v>2003.8789903494894</c:v>
                      </c:pt>
                      <c:pt idx="148">
                        <c:v>2004.2223694886268</c:v>
                      </c:pt>
                      <c:pt idx="149">
                        <c:v>2004.645328554873</c:v>
                      </c:pt>
                      <c:pt idx="150">
                        <c:v>2004.5554672168171</c:v>
                      </c:pt>
                      <c:pt idx="151">
                        <c:v>2005.1349544159161</c:v>
                      </c:pt>
                      <c:pt idx="152">
                        <c:v>2005.3218054222002</c:v>
                      </c:pt>
                      <c:pt idx="153">
                        <c:v>2005.9012926212995</c:v>
                      </c:pt>
                      <c:pt idx="154">
                        <c:v>2005.8114312832436</c:v>
                      </c:pt>
                      <c:pt idx="155">
                        <c:v>2006.2343903494896</c:v>
                      </c:pt>
                      <c:pt idx="156">
                        <c:v>2006.5777694886267</c:v>
                      </c:pt>
                      <c:pt idx="157">
                        <c:v>2006.9108672168172</c:v>
                      </c:pt>
                      <c:pt idx="158">
                        <c:v>2007.4903544159163</c:v>
                      </c:pt>
                      <c:pt idx="159">
                        <c:v>2008.1668312832437</c:v>
                      </c:pt>
                      <c:pt idx="160">
                        <c:v>2008.7979285548729</c:v>
                      </c:pt>
                      <c:pt idx="161">
                        <c:v>2009.4744054222001</c:v>
                      </c:pt>
                      <c:pt idx="162">
                        <c:v>2010.0538926212996</c:v>
                      </c:pt>
                      <c:pt idx="163">
                        <c:v>2010.3869903494895</c:v>
                      </c:pt>
                      <c:pt idx="164">
                        <c:v>2010.7303694886268</c:v>
                      </c:pt>
                      <c:pt idx="165">
                        <c:v>2009.9374614246869</c:v>
                      </c:pt>
                      <c:pt idx="166">
                        <c:v>2011.0634672168171</c:v>
                      </c:pt>
                      <c:pt idx="167">
                        <c:v>2010.6139382920146</c:v>
                      </c:pt>
                      <c:pt idx="168">
                        <c:v>2011.6429544159162</c:v>
                      </c:pt>
                      <c:pt idx="169">
                        <c:v>2011.1934254911137</c:v>
                      </c:pt>
                      <c:pt idx="170">
                        <c:v>2012.3194312832436</c:v>
                      </c:pt>
                      <c:pt idx="171">
                        <c:v>2011.5265232193042</c:v>
                      </c:pt>
                      <c:pt idx="172">
                        <c:v>2011.8699023584409</c:v>
                      </c:pt>
                      <c:pt idx="173">
                        <c:v>2012.2746614246869</c:v>
                      </c:pt>
                      <c:pt idx="174">
                        <c:v>2012.2030000866314</c:v>
                      </c:pt>
                      <c:pt idx="175">
                        <c:v>2012.7824872857309</c:v>
                      </c:pt>
                      <c:pt idx="176">
                        <c:v>2012.9511382920145</c:v>
                      </c:pt>
                      <c:pt idx="177">
                        <c:v>2013.5306254911136</c:v>
                      </c:pt>
                      <c:pt idx="178">
                        <c:v>2013.4589641530577</c:v>
                      </c:pt>
                      <c:pt idx="179">
                        <c:v>2013.8637232193041</c:v>
                      </c:pt>
                      <c:pt idx="180">
                        <c:v>2014.2071023584408</c:v>
                      </c:pt>
                      <c:pt idx="181">
                        <c:v>2014.5402000866313</c:v>
                      </c:pt>
                      <c:pt idx="182">
                        <c:v>2015.1196872857308</c:v>
                      </c:pt>
                      <c:pt idx="183">
                        <c:v>2015.7961641530576</c:v>
                      </c:pt>
                      <c:pt idx="184">
                        <c:v>2016.273461424687</c:v>
                      </c:pt>
                      <c:pt idx="185">
                        <c:v>2016.9499382920146</c:v>
                      </c:pt>
                      <c:pt idx="186">
                        <c:v>2017.5294254911137</c:v>
                      </c:pt>
                      <c:pt idx="187">
                        <c:v>2017.8625232193042</c:v>
                      </c:pt>
                      <c:pt idx="188">
                        <c:v>2018.2059023584409</c:v>
                      </c:pt>
                      <c:pt idx="189">
                        <c:v>2018.5390000866314</c:v>
                      </c:pt>
                      <c:pt idx="190">
                        <c:v>2019.1184872857309</c:v>
                      </c:pt>
                      <c:pt idx="191">
                        <c:v>2019.7949641530577</c:v>
                      </c:pt>
                      <c:pt idx="192">
                        <c:v>2023.6407496352708</c:v>
                      </c:pt>
                      <c:pt idx="193">
                        <c:v>2024.1139496352707</c:v>
                      </c:pt>
                      <c:pt idx="194">
                        <c:v>2024.317226502598</c:v>
                      </c:pt>
                      <c:pt idx="195">
                        <c:v>2024.8967137016978</c:v>
                      </c:pt>
                      <c:pt idx="196">
                        <c:v>2025.3699137016979</c:v>
                      </c:pt>
                      <c:pt idx="197">
                        <c:v>2027.4371905690243</c:v>
                      </c:pt>
                      <c:pt idx="198">
                        <c:v>2028.1127496352708</c:v>
                      </c:pt>
                      <c:pt idx="199">
                        <c:v>2028.536626502598</c:v>
                      </c:pt>
                      <c:pt idx="200">
                        <c:v>2029.3687137016977</c:v>
                      </c:pt>
                      <c:pt idx="201">
                        <c:v>2029.1200336768477</c:v>
                      </c:pt>
                      <c:pt idx="202">
                        <c:v>2029.7925905690242</c:v>
                      </c:pt>
                      <c:pt idx="203">
                        <c:v>2029.7965105441742</c:v>
                      </c:pt>
                      <c:pt idx="204">
                        <c:v>2030.375997743274</c:v>
                      </c:pt>
                      <c:pt idx="205">
                        <c:v>2030.7090954714643</c:v>
                      </c:pt>
                      <c:pt idx="206">
                        <c:v>2031.0524746106007</c:v>
                      </c:pt>
                      <c:pt idx="207">
                        <c:v>2031.4754336768476</c:v>
                      </c:pt>
                      <c:pt idx="208">
                        <c:v>2031.3855723387915</c:v>
                      </c:pt>
                      <c:pt idx="209">
                        <c:v>2031.965059537891</c:v>
                      </c:pt>
                      <c:pt idx="210">
                        <c:v>2032.1519105441741</c:v>
                      </c:pt>
                      <c:pt idx="211">
                        <c:v>2032.6892265025981</c:v>
                      </c:pt>
                      <c:pt idx="212">
                        <c:v>2032.7313977432739</c:v>
                      </c:pt>
                      <c:pt idx="213">
                        <c:v>2032.6415364052182</c:v>
                      </c:pt>
                      <c:pt idx="214">
                        <c:v>2033.0644954714642</c:v>
                      </c:pt>
                      <c:pt idx="215">
                        <c:v>2033.4078746106006</c:v>
                      </c:pt>
                      <c:pt idx="216">
                        <c:v>2033.9451905690244</c:v>
                      </c:pt>
                      <c:pt idx="217">
                        <c:v>2033.1522825050854</c:v>
                      </c:pt>
                      <c:pt idx="218">
                        <c:v>2033.7409723387914</c:v>
                      </c:pt>
                      <c:pt idx="219">
                        <c:v>2033.8287593724119</c:v>
                      </c:pt>
                      <c:pt idx="220">
                        <c:v>2034.3204595378909</c:v>
                      </c:pt>
                      <c:pt idx="221">
                        <c:v>2034.4082465715119</c:v>
                      </c:pt>
                      <c:pt idx="222">
                        <c:v>2034.9969364052181</c:v>
                      </c:pt>
                      <c:pt idx="223">
                        <c:v>2035.6280336768477</c:v>
                      </c:pt>
                      <c:pt idx="224">
                        <c:v>2035.0847234388386</c:v>
                      </c:pt>
                      <c:pt idx="225">
                        <c:v>2035.4894825050856</c:v>
                      </c:pt>
                      <c:pt idx="226">
                        <c:v>2036.3045105441743</c:v>
                      </c:pt>
                      <c:pt idx="227">
                        <c:v>2036.1659593724119</c:v>
                      </c:pt>
                      <c:pt idx="228">
                        <c:v>2036.883997743274</c:v>
                      </c:pt>
                      <c:pt idx="229">
                        <c:v>2036.745446571512</c:v>
                      </c:pt>
                      <c:pt idx="230">
                        <c:v>2037.2170954714641</c:v>
                      </c:pt>
                      <c:pt idx="231">
                        <c:v>2037.5604746106007</c:v>
                      </c:pt>
                      <c:pt idx="232">
                        <c:v>2037.4219234388388</c:v>
                      </c:pt>
                      <c:pt idx="233">
                        <c:v>2037.8935723387913</c:v>
                      </c:pt>
                      <c:pt idx="234">
                        <c:v>2038.473059537891</c:v>
                      </c:pt>
                      <c:pt idx="235">
                        <c:v>2039.1495364052182</c:v>
                      </c:pt>
                      <c:pt idx="236">
                        <c:v>2039.4882825050854</c:v>
                      </c:pt>
                      <c:pt idx="237">
                        <c:v>2040.1647593724119</c:v>
                      </c:pt>
                      <c:pt idx="238">
                        <c:v>2040.7442465715119</c:v>
                      </c:pt>
                      <c:pt idx="239">
                        <c:v>2041.4207234388386</c:v>
                      </c:pt>
                      <c:pt idx="240">
                        <c:v>2052.3348547572455</c:v>
                      </c:pt>
                      <c:pt idx="241">
                        <c:v>2053.0113316245724</c:v>
                      </c:pt>
                      <c:pt idx="242">
                        <c:v>2053.5908188236722</c:v>
                      </c:pt>
                      <c:pt idx="243">
                        <c:v>2054.2672956909992</c:v>
                      </c:pt>
                      <c:pt idx="244">
                        <c:v>2054.6902547572454</c:v>
                      </c:pt>
                      <c:pt idx="245">
                        <c:v>2055.3667316245724</c:v>
                      </c:pt>
                      <c:pt idx="246">
                        <c:v>2055.9462188236721</c:v>
                      </c:pt>
                      <c:pt idx="247">
                        <c:v>2056.6226956909991</c:v>
                      </c:pt>
                      <c:pt idx="248">
                        <c:v>2058.0194344449519</c:v>
                      </c:pt>
                      <c:pt idx="249">
                        <c:v>2058.5108344449518</c:v>
                      </c:pt>
                      <c:pt idx="250">
                        <c:v>2058.8428547572457</c:v>
                      </c:pt>
                      <c:pt idx="251">
                        <c:v>2058.6959113122793</c:v>
                      </c:pt>
                      <c:pt idx="252">
                        <c:v>2059.1873113122797</c:v>
                      </c:pt>
                      <c:pt idx="253">
                        <c:v>2059.5193316245727</c:v>
                      </c:pt>
                      <c:pt idx="254">
                        <c:v>2059.2753985113786</c:v>
                      </c:pt>
                      <c:pt idx="255">
                        <c:v>2059.6084962395694</c:v>
                      </c:pt>
                      <c:pt idx="256">
                        <c:v>2059.766798511379</c:v>
                      </c:pt>
                      <c:pt idx="257">
                        <c:v>2060.0988188236724</c:v>
                      </c:pt>
                      <c:pt idx="258">
                        <c:v>2059.9518753787056</c:v>
                      </c:pt>
                      <c:pt idx="259">
                        <c:v>2060.0998962395693</c:v>
                      </c:pt>
                      <c:pt idx="260">
                        <c:v>2060.2849731068964</c:v>
                      </c:pt>
                      <c:pt idx="261">
                        <c:v>2060.4432753787055</c:v>
                      </c:pt>
                      <c:pt idx="262">
                        <c:v>2060.775295690999</c:v>
                      </c:pt>
                      <c:pt idx="263">
                        <c:v>2060.7763731068962</c:v>
                      </c:pt>
                      <c:pt idx="264">
                        <c:v>2060.8644603059956</c:v>
                      </c:pt>
                      <c:pt idx="265">
                        <c:v>2061.3558603059955</c:v>
                      </c:pt>
                      <c:pt idx="266">
                        <c:v>2061.5409371733231</c:v>
                      </c:pt>
                      <c:pt idx="267">
                        <c:v>2062.032337173323</c:v>
                      </c:pt>
                      <c:pt idx="268">
                        <c:v>2062.6634344449521</c:v>
                      </c:pt>
                      <c:pt idx="269">
                        <c:v>2063.3399113122796</c:v>
                      </c:pt>
                      <c:pt idx="270">
                        <c:v>2063.9193985113789</c:v>
                      </c:pt>
                      <c:pt idx="271">
                        <c:v>2064.2524962395692</c:v>
                      </c:pt>
                      <c:pt idx="272">
                        <c:v>2064.5958753787054</c:v>
                      </c:pt>
                      <c:pt idx="273">
                        <c:v>2064.9289731068961</c:v>
                      </c:pt>
                      <c:pt idx="274">
                        <c:v>2065.5084603059954</c:v>
                      </c:pt>
                      <c:pt idx="275">
                        <c:v>2066.1849371733233</c:v>
                      </c:pt>
                      <c:pt idx="276">
                        <c:v>2081.2342555253499</c:v>
                      </c:pt>
                      <c:pt idx="277">
                        <c:v>2081.7256555253502</c:v>
                      </c:pt>
                      <c:pt idx="278">
                        <c:v>2081.9107323926778</c:v>
                      </c:pt>
                      <c:pt idx="279">
                        <c:v>2082.4021323926777</c:v>
                      </c:pt>
                      <c:pt idx="280">
                        <c:v>2082.4902195917766</c:v>
                      </c:pt>
                      <c:pt idx="281">
                        <c:v>2082.9816195917765</c:v>
                      </c:pt>
                      <c:pt idx="282">
                        <c:v>2083.1666964591041</c:v>
                      </c:pt>
                      <c:pt idx="283">
                        <c:v>2083.6580964591039</c:v>
                      </c:pt>
                      <c:pt idx="284">
                        <c:v>2085.8782555253501</c:v>
                      </c:pt>
                      <c:pt idx="285">
                        <c:v>2086.5547323926776</c:v>
                      </c:pt>
                      <c:pt idx="286">
                        <c:v>2087.1342195917764</c:v>
                      </c:pt>
                      <c:pt idx="287">
                        <c:v>2087.8106964591038</c:v>
                      </c:pt>
                      <c:pt idx="288">
                        <c:v>2095.0131364792969</c:v>
                      </c:pt>
                      <c:pt idx="289">
                        <c:v>2095.6896133466239</c:v>
                      </c:pt>
                      <c:pt idx="290">
                        <c:v>2096.2691005457232</c:v>
                      </c:pt>
                      <c:pt idx="291">
                        <c:v>2096.6021982739139</c:v>
                      </c:pt>
                      <c:pt idx="292">
                        <c:v>2096.9455774130515</c:v>
                      </c:pt>
                      <c:pt idx="293">
                        <c:v>2097.3867364792968</c:v>
                      </c:pt>
                      <c:pt idx="294">
                        <c:v>2097.2786751412409</c:v>
                      </c:pt>
                      <c:pt idx="295">
                        <c:v>2097.8581623403397</c:v>
                      </c:pt>
                      <c:pt idx="296">
                        <c:v>2098.0632133466238</c:v>
                      </c:pt>
                      <c:pt idx="297">
                        <c:v>2098.6427005457231</c:v>
                      </c:pt>
                      <c:pt idx="298">
                        <c:v>2098.5346392076672</c:v>
                      </c:pt>
                      <c:pt idx="299">
                        <c:v>2098.9757982739138</c:v>
                      </c:pt>
                      <c:pt idx="300">
                        <c:v>2099.3191774130514</c:v>
                      </c:pt>
                      <c:pt idx="301">
                        <c:v>2099.6522751412408</c:v>
                      </c:pt>
                      <c:pt idx="302">
                        <c:v>2100.2317623403401</c:v>
                      </c:pt>
                      <c:pt idx="303">
                        <c:v>2100.9082392076675</c:v>
                      </c:pt>
                      <c:pt idx="304">
                        <c:v>2101.6931364792968</c:v>
                      </c:pt>
                      <c:pt idx="305">
                        <c:v>2102.3696133466237</c:v>
                      </c:pt>
                      <c:pt idx="306">
                        <c:v>2102.949100545723</c:v>
                      </c:pt>
                      <c:pt idx="307">
                        <c:v>2103.2821982739138</c:v>
                      </c:pt>
                      <c:pt idx="308">
                        <c:v>2103.6255774130514</c:v>
                      </c:pt>
                      <c:pt idx="309">
                        <c:v>2103.9586751412407</c:v>
                      </c:pt>
                      <c:pt idx="310">
                        <c:v>2104.53816234034</c:v>
                      </c:pt>
                      <c:pt idx="311">
                        <c:v>2105.2146392076675</c:v>
                      </c:pt>
                      <c:pt idx="312">
                        <c:v>2118.2279575596954</c:v>
                      </c:pt>
                      <c:pt idx="313">
                        <c:v>2118.9044344270228</c:v>
                      </c:pt>
                      <c:pt idx="314">
                        <c:v>2119.4839216261216</c:v>
                      </c:pt>
                      <c:pt idx="315">
                        <c:v>2119.3228928150111</c:v>
                      </c:pt>
                      <c:pt idx="316">
                        <c:v>2120.1603984934486</c:v>
                      </c:pt>
                      <c:pt idx="317">
                        <c:v>2120.6015575596953</c:v>
                      </c:pt>
                      <c:pt idx="318">
                        <c:v>2121.2780344270227</c:v>
                      </c:pt>
                      <c:pt idx="319">
                        <c:v>2120.9119546096276</c:v>
                      </c:pt>
                      <c:pt idx="320">
                        <c:v>2121.8575216261215</c:v>
                      </c:pt>
                      <c:pt idx="321">
                        <c:v>2121.3851546096275</c:v>
                      </c:pt>
                      <c:pt idx="322">
                        <c:v>2121.8633696823381</c:v>
                      </c:pt>
                      <c:pt idx="323">
                        <c:v>2122.5339984934485</c:v>
                      </c:pt>
                      <c:pt idx="324">
                        <c:v>2122.4428568814369</c:v>
                      </c:pt>
                      <c:pt idx="325">
                        <c:v>2123.1193337487643</c:v>
                      </c:pt>
                      <c:pt idx="326">
                        <c:v>2123.5422928150115</c:v>
                      </c:pt>
                      <c:pt idx="327">
                        <c:v>2123.4524314769551</c:v>
                      </c:pt>
                      <c:pt idx="328">
                        <c:v>2124.0319186760539</c:v>
                      </c:pt>
                      <c:pt idx="329">
                        <c:v>2124.2187696823385</c:v>
                      </c:pt>
                      <c:pt idx="330">
                        <c:v>2124.9079575596957</c:v>
                      </c:pt>
                      <c:pt idx="331">
                        <c:v>2124.7982568814373</c:v>
                      </c:pt>
                      <c:pt idx="332">
                        <c:v>2124.7083955433814</c:v>
                      </c:pt>
                      <c:pt idx="333">
                        <c:v>2125.5844344270226</c:v>
                      </c:pt>
                      <c:pt idx="334">
                        <c:v>2125.3839546096278</c:v>
                      </c:pt>
                      <c:pt idx="335">
                        <c:v>2125.4747337487647</c:v>
                      </c:pt>
                      <c:pt idx="336">
                        <c:v>2126.1639216261215</c:v>
                      </c:pt>
                      <c:pt idx="337">
                        <c:v>2125.807831476955</c:v>
                      </c:pt>
                      <c:pt idx="338">
                        <c:v>2126.8403984934484</c:v>
                      </c:pt>
                      <c:pt idx="339">
                        <c:v>2126.3873186760538</c:v>
                      </c:pt>
                      <c:pt idx="340">
                        <c:v>2127.0637955433813</c:v>
                      </c:pt>
                      <c:pt idx="341">
                        <c:v>2127.6948928150114</c:v>
                      </c:pt>
                      <c:pt idx="342">
                        <c:v>2128.3713696823384</c:v>
                      </c:pt>
                      <c:pt idx="343">
                        <c:v>2128.9508568814372</c:v>
                      </c:pt>
                      <c:pt idx="344">
                        <c:v>2129.6273337487646</c:v>
                      </c:pt>
                      <c:pt idx="345">
                        <c:v>2129.9604314769549</c:v>
                      </c:pt>
                      <c:pt idx="346">
                        <c:v>2130.5399186760542</c:v>
                      </c:pt>
                      <c:pt idx="347">
                        <c:v>2131.2163955433812</c:v>
                      </c:pt>
                      <c:pt idx="348">
                        <c:v>2142.5377138954086</c:v>
                      </c:pt>
                      <c:pt idx="349">
                        <c:v>2143.0109138954085</c:v>
                      </c:pt>
                      <c:pt idx="350">
                        <c:v>2143.2141907627361</c:v>
                      </c:pt>
                      <c:pt idx="351">
                        <c:v>2143.687390762736</c:v>
                      </c:pt>
                      <c:pt idx="352">
                        <c:v>2143.7936779618358</c:v>
                      </c:pt>
                      <c:pt idx="353">
                        <c:v>2144.2668779618357</c:v>
                      </c:pt>
                      <c:pt idx="354">
                        <c:v>2144.4701548291628</c:v>
                      </c:pt>
                      <c:pt idx="355">
                        <c:v>2144.9433548291627</c:v>
                      </c:pt>
                      <c:pt idx="356">
                        <c:v>2147.0097138954088</c:v>
                      </c:pt>
                      <c:pt idx="357">
                        <c:v>2147.6861907627363</c:v>
                      </c:pt>
                      <c:pt idx="358">
                        <c:v>2148.265677961836</c:v>
                      </c:pt>
                      <c:pt idx="359">
                        <c:v>2148.0169979369848</c:v>
                      </c:pt>
                      <c:pt idx="360">
                        <c:v>2148.9421548291625</c:v>
                      </c:pt>
                      <c:pt idx="361">
                        <c:v>2148.6934748043127</c:v>
                      </c:pt>
                      <c:pt idx="362">
                        <c:v>2149.2729620034111</c:v>
                      </c:pt>
                      <c:pt idx="363">
                        <c:v>2149.6060597316027</c:v>
                      </c:pt>
                      <c:pt idx="364">
                        <c:v>2149.949438870739</c:v>
                      </c:pt>
                      <c:pt idx="365">
                        <c:v>2150.3723979369852</c:v>
                      </c:pt>
                      <c:pt idx="366">
                        <c:v>2150.2825365989293</c:v>
                      </c:pt>
                      <c:pt idx="367">
                        <c:v>2150.8620237980281</c:v>
                      </c:pt>
                      <c:pt idx="368">
                        <c:v>2151.0488748043126</c:v>
                      </c:pt>
                      <c:pt idx="369">
                        <c:v>2151.6283620034114</c:v>
                      </c:pt>
                      <c:pt idx="370">
                        <c:v>2151.538500665356</c:v>
                      </c:pt>
                      <c:pt idx="371">
                        <c:v>2151.9614597316026</c:v>
                      </c:pt>
                      <c:pt idx="372">
                        <c:v>2152.3048388707389</c:v>
                      </c:pt>
                      <c:pt idx="373">
                        <c:v>2152.6379365989296</c:v>
                      </c:pt>
                      <c:pt idx="374">
                        <c:v>2153.217423798028</c:v>
                      </c:pt>
                      <c:pt idx="375">
                        <c:v>2153.8939006653563</c:v>
                      </c:pt>
                      <c:pt idx="376">
                        <c:v>2154.5249979369851</c:v>
                      </c:pt>
                      <c:pt idx="377">
                        <c:v>2155.2014748043125</c:v>
                      </c:pt>
                      <c:pt idx="378">
                        <c:v>2155.7809620034113</c:v>
                      </c:pt>
                      <c:pt idx="379">
                        <c:v>2156.1140597316025</c:v>
                      </c:pt>
                      <c:pt idx="380">
                        <c:v>2156.4574388707388</c:v>
                      </c:pt>
                      <c:pt idx="381">
                        <c:v>2156.7905365989295</c:v>
                      </c:pt>
                      <c:pt idx="382">
                        <c:v>2157.3700237980279</c:v>
                      </c:pt>
                      <c:pt idx="383">
                        <c:v>2158.0465006653562</c:v>
                      </c:pt>
                      <c:pt idx="384">
                        <c:v>2171.2318190173837</c:v>
                      </c:pt>
                      <c:pt idx="385">
                        <c:v>2171.982467754447</c:v>
                      </c:pt>
                      <c:pt idx="386">
                        <c:v>2172.5102677544469</c:v>
                      </c:pt>
                      <c:pt idx="387">
                        <c:v>2171.9082958847102</c:v>
                      </c:pt>
                      <c:pt idx="388">
                        <c:v>2172.6589446217736</c:v>
                      </c:pt>
                      <c:pt idx="389">
                        <c:v>2172.48778308381</c:v>
                      </c:pt>
                      <c:pt idx="390">
                        <c:v>2173.1867446217739</c:v>
                      </c:pt>
                      <c:pt idx="391">
                        <c:v>2173.2384318208733</c:v>
                      </c:pt>
                      <c:pt idx="392">
                        <c:v>2173.5715295490627</c:v>
                      </c:pt>
                      <c:pt idx="393">
                        <c:v>2173.7662318208731</c:v>
                      </c:pt>
                      <c:pt idx="394">
                        <c:v>2173.164259951137</c:v>
                      </c:pt>
                      <c:pt idx="395">
                        <c:v>2173.9149086881998</c:v>
                      </c:pt>
                      <c:pt idx="396">
                        <c:v>2174.0993295490625</c:v>
                      </c:pt>
                      <c:pt idx="397">
                        <c:v>2173.5872190173836</c:v>
                      </c:pt>
                      <c:pt idx="398">
                        <c:v>2174.248006416391</c:v>
                      </c:pt>
                      <c:pt idx="399">
                        <c:v>2174.4427086882001</c:v>
                      </c:pt>
                      <c:pt idx="400">
                        <c:v>2174.7758064163909</c:v>
                      </c:pt>
                      <c:pt idx="401">
                        <c:v>2174.8274936154899</c:v>
                      </c:pt>
                      <c:pt idx="402">
                        <c:v>2174.2636958847102</c:v>
                      </c:pt>
                      <c:pt idx="403">
                        <c:v>2175.3552936154902</c:v>
                      </c:pt>
                      <c:pt idx="404">
                        <c:v>2174.8431830838099</c:v>
                      </c:pt>
                      <c:pt idx="405">
                        <c:v>2175.5039704828173</c:v>
                      </c:pt>
                      <c:pt idx="406">
                        <c:v>2176.0317704828171</c:v>
                      </c:pt>
                      <c:pt idx="407">
                        <c:v>2175.5196599511369</c:v>
                      </c:pt>
                      <c:pt idx="408">
                        <c:v>2176.9704677544469</c:v>
                      </c:pt>
                      <c:pt idx="409">
                        <c:v>2177.6469446217739</c:v>
                      </c:pt>
                      <c:pt idx="410">
                        <c:v>2176.9163987050902</c:v>
                      </c:pt>
                      <c:pt idx="411">
                        <c:v>2178.2264318208731</c:v>
                      </c:pt>
                      <c:pt idx="412">
                        <c:v>2177.40779870509</c:v>
                      </c:pt>
                      <c:pt idx="413">
                        <c:v>2177.7398190173835</c:v>
                      </c:pt>
                      <c:pt idx="414">
                        <c:v>2177.5928755724171</c:v>
                      </c:pt>
                      <c:pt idx="415">
                        <c:v>2178.5595295490625</c:v>
                      </c:pt>
                      <c:pt idx="416">
                        <c:v>2178.9029086882001</c:v>
                      </c:pt>
                      <c:pt idx="417">
                        <c:v>2178.0842755724175</c:v>
                      </c:pt>
                      <c:pt idx="418">
                        <c:v>2178.4162958847105</c:v>
                      </c:pt>
                      <c:pt idx="419">
                        <c:v>2178.1723627715164</c:v>
                      </c:pt>
                      <c:pt idx="420">
                        <c:v>2179.2360064163909</c:v>
                      </c:pt>
                      <c:pt idx="421">
                        <c:v>2178.5054604997067</c:v>
                      </c:pt>
                      <c:pt idx="422">
                        <c:v>2178.6637627715163</c:v>
                      </c:pt>
                      <c:pt idx="423">
                        <c:v>2178.9957830838098</c:v>
                      </c:pt>
                      <c:pt idx="424">
                        <c:v>2178.8488396388434</c:v>
                      </c:pt>
                      <c:pt idx="425">
                        <c:v>2179.8154936154901</c:v>
                      </c:pt>
                      <c:pt idx="426">
                        <c:v>2178.9968604997066</c:v>
                      </c:pt>
                      <c:pt idx="427">
                        <c:v>2179.1819373670342</c:v>
                      </c:pt>
                      <c:pt idx="428">
                        <c:v>2179.3402396388437</c:v>
                      </c:pt>
                      <c:pt idx="429">
                        <c:v>2179.6722599511372</c:v>
                      </c:pt>
                      <c:pt idx="430">
                        <c:v>2180.4919704828171</c:v>
                      </c:pt>
                      <c:pt idx="431">
                        <c:v>2179.673337367034</c:v>
                      </c:pt>
                      <c:pt idx="432">
                        <c:v>2179.7614245661334</c:v>
                      </c:pt>
                      <c:pt idx="433">
                        <c:v>2180.2528245661333</c:v>
                      </c:pt>
                      <c:pt idx="434">
                        <c:v>2180.4379014334604</c:v>
                      </c:pt>
                      <c:pt idx="435">
                        <c:v>2180.9293014334603</c:v>
                      </c:pt>
                      <c:pt idx="436">
                        <c:v>2181.5603987050899</c:v>
                      </c:pt>
                      <c:pt idx="437">
                        <c:v>2182.2368755724174</c:v>
                      </c:pt>
                      <c:pt idx="438">
                        <c:v>2182.8163627715162</c:v>
                      </c:pt>
                      <c:pt idx="439">
                        <c:v>2183.1494604997069</c:v>
                      </c:pt>
                      <c:pt idx="440">
                        <c:v>2183.4928396388436</c:v>
                      </c:pt>
                      <c:pt idx="441">
                        <c:v>2183.8259373670339</c:v>
                      </c:pt>
                      <c:pt idx="442">
                        <c:v>2184.4054245661337</c:v>
                      </c:pt>
                      <c:pt idx="443">
                        <c:v>2185.0819014334602</c:v>
                      </c:pt>
                      <c:pt idx="444">
                        <c:v>2195.1972888348446</c:v>
                      </c:pt>
                      <c:pt idx="445">
                        <c:v>2195.7250888348444</c:v>
                      </c:pt>
                      <c:pt idx="446">
                        <c:v>2195.8737657021711</c:v>
                      </c:pt>
                      <c:pt idx="447">
                        <c:v>2196.4015657021714</c:v>
                      </c:pt>
                      <c:pt idx="448">
                        <c:v>2196.4532529012708</c:v>
                      </c:pt>
                      <c:pt idx="449">
                        <c:v>2196.9810529012707</c:v>
                      </c:pt>
                      <c:pt idx="450">
                        <c:v>2197.1297297685983</c:v>
                      </c:pt>
                      <c:pt idx="451">
                        <c:v>2197.6575297685981</c:v>
                      </c:pt>
                      <c:pt idx="452">
                        <c:v>2200.1852888348444</c:v>
                      </c:pt>
                      <c:pt idx="453">
                        <c:v>2200.8617657021714</c:v>
                      </c:pt>
                      <c:pt idx="454">
                        <c:v>2200.1312197854882</c:v>
                      </c:pt>
                      <c:pt idx="455">
                        <c:v>2201.4412529012707</c:v>
                      </c:pt>
                      <c:pt idx="456">
                        <c:v>2200.622619785488</c:v>
                      </c:pt>
                      <c:pt idx="457">
                        <c:v>2200.8076966528147</c:v>
                      </c:pt>
                      <c:pt idx="458">
                        <c:v>2202.1177297685981</c:v>
                      </c:pt>
                      <c:pt idx="459">
                        <c:v>2201.299096652815</c:v>
                      </c:pt>
                      <c:pt idx="460">
                        <c:v>2201.3871838519144</c:v>
                      </c:pt>
                      <c:pt idx="461">
                        <c:v>2201.8785838519143</c:v>
                      </c:pt>
                      <c:pt idx="462">
                        <c:v>2202.0636607192423</c:v>
                      </c:pt>
                      <c:pt idx="463">
                        <c:v>2202.5550607192422</c:v>
                      </c:pt>
                      <c:pt idx="464">
                        <c:v>2204.7752197854879</c:v>
                      </c:pt>
                      <c:pt idx="465">
                        <c:v>2205.4516966528149</c:v>
                      </c:pt>
                      <c:pt idx="466">
                        <c:v>2206.0311838519142</c:v>
                      </c:pt>
                      <c:pt idx="467">
                        <c:v>2206.7076607192421</c:v>
                      </c:pt>
                      <c:pt idx="468">
                        <c:v>2213.9101007394347</c:v>
                      </c:pt>
                      <c:pt idx="469">
                        <c:v>2214.5865776067621</c:v>
                      </c:pt>
                      <c:pt idx="470">
                        <c:v>2215.1660648058614</c:v>
                      </c:pt>
                      <c:pt idx="471">
                        <c:v>2215.4991625340517</c:v>
                      </c:pt>
                      <c:pt idx="472">
                        <c:v>2215.8425416731889</c:v>
                      </c:pt>
                      <c:pt idx="473">
                        <c:v>2216.2837007394346</c:v>
                      </c:pt>
                      <c:pt idx="474">
                        <c:v>2216.1756394013787</c:v>
                      </c:pt>
                      <c:pt idx="475">
                        <c:v>2216.7551266004775</c:v>
                      </c:pt>
                      <c:pt idx="476">
                        <c:v>2216.960177606762</c:v>
                      </c:pt>
                      <c:pt idx="477">
                        <c:v>2217.5396648058613</c:v>
                      </c:pt>
                      <c:pt idx="478">
                        <c:v>2217.4316034678059</c:v>
                      </c:pt>
                      <c:pt idx="479">
                        <c:v>2217.8727625340521</c:v>
                      </c:pt>
                      <c:pt idx="480">
                        <c:v>2218.2161416731888</c:v>
                      </c:pt>
                      <c:pt idx="481">
                        <c:v>2218.5492394013786</c:v>
                      </c:pt>
                      <c:pt idx="482">
                        <c:v>2219.1287266004779</c:v>
                      </c:pt>
                      <c:pt idx="483">
                        <c:v>2219.8052034678058</c:v>
                      </c:pt>
                      <c:pt idx="484">
                        <c:v>2220.5901007394345</c:v>
                      </c:pt>
                      <c:pt idx="485">
                        <c:v>2221.266577606762</c:v>
                      </c:pt>
                      <c:pt idx="486">
                        <c:v>2221.8460648058613</c:v>
                      </c:pt>
                      <c:pt idx="487">
                        <c:v>2222.179162534052</c:v>
                      </c:pt>
                      <c:pt idx="488">
                        <c:v>2222.5225416731887</c:v>
                      </c:pt>
                      <c:pt idx="489">
                        <c:v>2222.8556394013785</c:v>
                      </c:pt>
                      <c:pt idx="490">
                        <c:v>2223.4351266004778</c:v>
                      </c:pt>
                      <c:pt idx="491">
                        <c:v>2224.1116034678057</c:v>
                      </c:pt>
                      <c:pt idx="492">
                        <c:v>2237.1249218198327</c:v>
                      </c:pt>
                      <c:pt idx="493">
                        <c:v>2237.8013986871606</c:v>
                      </c:pt>
                      <c:pt idx="494">
                        <c:v>2238.380885886259</c:v>
                      </c:pt>
                      <c:pt idx="495">
                        <c:v>2239.0573627535869</c:v>
                      </c:pt>
                      <c:pt idx="496">
                        <c:v>2239.4985218198326</c:v>
                      </c:pt>
                      <c:pt idx="497">
                        <c:v>2240.1749986871605</c:v>
                      </c:pt>
                      <c:pt idx="498">
                        <c:v>2240.7544858862589</c:v>
                      </c:pt>
                      <c:pt idx="499">
                        <c:v>2241.4309627535868</c:v>
                      </c:pt>
                      <c:pt idx="500">
                        <c:v>2243.804921819833</c:v>
                      </c:pt>
                      <c:pt idx="501">
                        <c:v>2244.4813986871604</c:v>
                      </c:pt>
                      <c:pt idx="502">
                        <c:v>2245.0608858862593</c:v>
                      </c:pt>
                      <c:pt idx="503">
                        <c:v>2245.7373627535867</c:v>
                      </c:pt>
                      <c:pt idx="504">
                        <c:v>2290.8794320145839</c:v>
                      </c:pt>
                      <c:pt idx="505">
                        <c:v>2291.4072320145842</c:v>
                      </c:pt>
                      <c:pt idx="506">
                        <c:v>2291.5559088819118</c:v>
                      </c:pt>
                      <c:pt idx="507">
                        <c:v>2292.0837088819117</c:v>
                      </c:pt>
                      <c:pt idx="508">
                        <c:v>2292.1353960810111</c:v>
                      </c:pt>
                      <c:pt idx="509">
                        <c:v>2292.4684938092014</c:v>
                      </c:pt>
                      <c:pt idx="510">
                        <c:v>2292.6631960810114</c:v>
                      </c:pt>
                      <c:pt idx="511">
                        <c:v>2292.8118729483376</c:v>
                      </c:pt>
                      <c:pt idx="512">
                        <c:v>2292.9962938092012</c:v>
                      </c:pt>
                      <c:pt idx="513">
                        <c:v>2293.1449706765288</c:v>
                      </c:pt>
                      <c:pt idx="514">
                        <c:v>2293.3396729483375</c:v>
                      </c:pt>
                      <c:pt idx="515">
                        <c:v>2293.6727706765291</c:v>
                      </c:pt>
                      <c:pt idx="516">
                        <c:v>2293.7244578756281</c:v>
                      </c:pt>
                      <c:pt idx="517">
                        <c:v>2294.2522578756279</c:v>
                      </c:pt>
                      <c:pt idx="518">
                        <c:v>2294.4009347429551</c:v>
                      </c:pt>
                      <c:pt idx="519">
                        <c:v>2294.9287347429554</c:v>
                      </c:pt>
                      <c:pt idx="520">
                        <c:v>2295.8674320145842</c:v>
                      </c:pt>
                      <c:pt idx="521">
                        <c:v>2296.5439088819116</c:v>
                      </c:pt>
                      <c:pt idx="522">
                        <c:v>2297.1233960810114</c:v>
                      </c:pt>
                      <c:pt idx="523">
                        <c:v>2297.4564938092012</c:v>
                      </c:pt>
                      <c:pt idx="524">
                        <c:v>2297.7998729483375</c:v>
                      </c:pt>
                      <c:pt idx="525">
                        <c:v>2298.1329706765291</c:v>
                      </c:pt>
                      <c:pt idx="526">
                        <c:v>2298.7124578756279</c:v>
                      </c:pt>
                      <c:pt idx="527">
                        <c:v>2299.3889347429554</c:v>
                      </c:pt>
                      <c:pt idx="528">
                        <c:v>2314.0942530949819</c:v>
                      </c:pt>
                      <c:pt idx="529">
                        <c:v>2314.6220530949822</c:v>
                      </c:pt>
                      <c:pt idx="530">
                        <c:v>2314.7707299623094</c:v>
                      </c:pt>
                      <c:pt idx="531">
                        <c:v>2315.2985299623092</c:v>
                      </c:pt>
                      <c:pt idx="532">
                        <c:v>2315.3502171614091</c:v>
                      </c:pt>
                      <c:pt idx="533">
                        <c:v>2315.8780171614089</c:v>
                      </c:pt>
                      <c:pt idx="534">
                        <c:v>2316.0266940287365</c:v>
                      </c:pt>
                      <c:pt idx="535">
                        <c:v>2316.5544940287364</c:v>
                      </c:pt>
                      <c:pt idx="536">
                        <c:v>2319.0822530949822</c:v>
                      </c:pt>
                      <c:pt idx="537">
                        <c:v>2319.7587299623092</c:v>
                      </c:pt>
                      <c:pt idx="538">
                        <c:v>2320.3382171614089</c:v>
                      </c:pt>
                      <c:pt idx="539">
                        <c:v>2321.0146940287368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B51-4C01-ACEE-20C694D35E2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17451.903073999161</c:v>
                      </c:pt>
                      <c:pt idx="1">
                        <c:v>17451.903073999161</c:v>
                      </c:pt>
                      <c:pt idx="2">
                        <c:v>17458.590186046022</c:v>
                      </c:pt>
                      <c:pt idx="3">
                        <c:v>17458.590186046022</c:v>
                      </c:pt>
                      <c:pt idx="4">
                        <c:v>17459.437573546664</c:v>
                      </c:pt>
                      <c:pt idx="5">
                        <c:v>17467.195779792331</c:v>
                      </c:pt>
                      <c:pt idx="6">
                        <c:v>17459.437573546664</c:v>
                      </c:pt>
                      <c:pt idx="7">
                        <c:v>17466.124685593531</c:v>
                      </c:pt>
                      <c:pt idx="8">
                        <c:v>17467.195779792331</c:v>
                      </c:pt>
                      <c:pt idx="9">
                        <c:v>17473.882891839188</c:v>
                      </c:pt>
                      <c:pt idx="10">
                        <c:v>17466.124685593531</c:v>
                      </c:pt>
                      <c:pt idx="11">
                        <c:v>17473.882891839188</c:v>
                      </c:pt>
                      <c:pt idx="12">
                        <c:v>17474.730279339834</c:v>
                      </c:pt>
                      <c:pt idx="13">
                        <c:v>17474.730279339834</c:v>
                      </c:pt>
                      <c:pt idx="14">
                        <c:v>17481.417391386694</c:v>
                      </c:pt>
                      <c:pt idx="15">
                        <c:v>17451.903073999161</c:v>
                      </c:pt>
                      <c:pt idx="16">
                        <c:v>17481.417391386694</c:v>
                      </c:pt>
                      <c:pt idx="17">
                        <c:v>17458.590186046022</c:v>
                      </c:pt>
                      <c:pt idx="18">
                        <c:v>17459.437573546664</c:v>
                      </c:pt>
                      <c:pt idx="19">
                        <c:v>17467.195779792331</c:v>
                      </c:pt>
                      <c:pt idx="20">
                        <c:v>17466.124685593531</c:v>
                      </c:pt>
                      <c:pt idx="21">
                        <c:v>17473.882891839188</c:v>
                      </c:pt>
                      <c:pt idx="22">
                        <c:v>17474.730279339834</c:v>
                      </c:pt>
                      <c:pt idx="23">
                        <c:v>17481.417391386694</c:v>
                      </c:pt>
                      <c:pt idx="24">
                        <c:v>17683.386264168035</c:v>
                      </c:pt>
                      <c:pt idx="25">
                        <c:v>17683.386264168035</c:v>
                      </c:pt>
                      <c:pt idx="26">
                        <c:v>17690.073376214899</c:v>
                      </c:pt>
                      <c:pt idx="27">
                        <c:v>17690.073376214899</c:v>
                      </c:pt>
                      <c:pt idx="28">
                        <c:v>17690.920763715545</c:v>
                      </c:pt>
                      <c:pt idx="29">
                        <c:v>17690.920763715545</c:v>
                      </c:pt>
                      <c:pt idx="30">
                        <c:v>17697.607875762409</c:v>
                      </c:pt>
                      <c:pt idx="31">
                        <c:v>17697.607875762409</c:v>
                      </c:pt>
                      <c:pt idx="32">
                        <c:v>17722.206863541513</c:v>
                      </c:pt>
                      <c:pt idx="33">
                        <c:v>17683.386264168035</c:v>
                      </c:pt>
                      <c:pt idx="34">
                        <c:v>17722.206863541513</c:v>
                      </c:pt>
                      <c:pt idx="35">
                        <c:v>17690.073376214899</c:v>
                      </c:pt>
                      <c:pt idx="36">
                        <c:v>17729.741363089015</c:v>
                      </c:pt>
                      <c:pt idx="37">
                        <c:v>17690.920763715545</c:v>
                      </c:pt>
                      <c:pt idx="38">
                        <c:v>17729.741363089015</c:v>
                      </c:pt>
                      <c:pt idx="39">
                        <c:v>17737.499569334668</c:v>
                      </c:pt>
                      <c:pt idx="40">
                        <c:v>17697.607875762409</c:v>
                      </c:pt>
                      <c:pt idx="41">
                        <c:v>17737.499569334668</c:v>
                      </c:pt>
                      <c:pt idx="42">
                        <c:v>17728.893975588373</c:v>
                      </c:pt>
                      <c:pt idx="43">
                        <c:v>17745.034068882182</c:v>
                      </c:pt>
                      <c:pt idx="44">
                        <c:v>17745.034068882182</c:v>
                      </c:pt>
                      <c:pt idx="45">
                        <c:v>17736.428475135879</c:v>
                      </c:pt>
                      <c:pt idx="46">
                        <c:v>17722.206863541513</c:v>
                      </c:pt>
                      <c:pt idx="47">
                        <c:v>17744.18668138154</c:v>
                      </c:pt>
                      <c:pt idx="48">
                        <c:v>17728.893975588373</c:v>
                      </c:pt>
                      <c:pt idx="49">
                        <c:v>17729.741363089015</c:v>
                      </c:pt>
                      <c:pt idx="50">
                        <c:v>17751.721180929038</c:v>
                      </c:pt>
                      <c:pt idx="51">
                        <c:v>17737.499569334668</c:v>
                      </c:pt>
                      <c:pt idx="52">
                        <c:v>17736.428475135879</c:v>
                      </c:pt>
                      <c:pt idx="53">
                        <c:v>17744.18668138154</c:v>
                      </c:pt>
                      <c:pt idx="54">
                        <c:v>17745.034068882182</c:v>
                      </c:pt>
                      <c:pt idx="55">
                        <c:v>17751.721180929038</c:v>
                      </c:pt>
                      <c:pt idx="56">
                        <c:v>17728.893975588373</c:v>
                      </c:pt>
                      <c:pt idx="57">
                        <c:v>17736.428475135879</c:v>
                      </c:pt>
                      <c:pt idx="58">
                        <c:v>17744.18668138154</c:v>
                      </c:pt>
                      <c:pt idx="59">
                        <c:v>17751.721180929038</c:v>
                      </c:pt>
                      <c:pt idx="60">
                        <c:v>17953.690053710383</c:v>
                      </c:pt>
                      <c:pt idx="61">
                        <c:v>17953.690053710383</c:v>
                      </c:pt>
                      <c:pt idx="62">
                        <c:v>17960.377165757247</c:v>
                      </c:pt>
                      <c:pt idx="63">
                        <c:v>17960.377165757247</c:v>
                      </c:pt>
                      <c:pt idx="64">
                        <c:v>17961.224553257893</c:v>
                      </c:pt>
                      <c:pt idx="65">
                        <c:v>17961.224553257893</c:v>
                      </c:pt>
                      <c:pt idx="66">
                        <c:v>17967.911665304749</c:v>
                      </c:pt>
                      <c:pt idx="67">
                        <c:v>17967.911665304749</c:v>
                      </c:pt>
                      <c:pt idx="68">
                        <c:v>17953.690053710383</c:v>
                      </c:pt>
                      <c:pt idx="69">
                        <c:v>17960.377165757247</c:v>
                      </c:pt>
                      <c:pt idx="70">
                        <c:v>17961.224553257893</c:v>
                      </c:pt>
                      <c:pt idx="71">
                        <c:v>17988.404414596953</c:v>
                      </c:pt>
                      <c:pt idx="72">
                        <c:v>17967.911665304749</c:v>
                      </c:pt>
                      <c:pt idx="73">
                        <c:v>17995.09152664381</c:v>
                      </c:pt>
                      <c:pt idx="74">
                        <c:v>17995.938914144455</c:v>
                      </c:pt>
                      <c:pt idx="75">
                        <c:v>18003.697120390116</c:v>
                      </c:pt>
                      <c:pt idx="76">
                        <c:v>18002.626026191323</c:v>
                      </c:pt>
                      <c:pt idx="77">
                        <c:v>17988.404414596953</c:v>
                      </c:pt>
                      <c:pt idx="78">
                        <c:v>18010.384232436976</c:v>
                      </c:pt>
                      <c:pt idx="79">
                        <c:v>18011.231619937622</c:v>
                      </c:pt>
                      <c:pt idx="80">
                        <c:v>17995.09152664381</c:v>
                      </c:pt>
                      <c:pt idx="81">
                        <c:v>17995.938914144455</c:v>
                      </c:pt>
                      <c:pt idx="82">
                        <c:v>18017.918731984482</c:v>
                      </c:pt>
                      <c:pt idx="83">
                        <c:v>18003.697120390116</c:v>
                      </c:pt>
                      <c:pt idx="84">
                        <c:v>18002.626026191323</c:v>
                      </c:pt>
                      <c:pt idx="85">
                        <c:v>18010.384232436976</c:v>
                      </c:pt>
                      <c:pt idx="86">
                        <c:v>18011.231619937622</c:v>
                      </c:pt>
                      <c:pt idx="87">
                        <c:v>17988.404414596953</c:v>
                      </c:pt>
                      <c:pt idx="88">
                        <c:v>18017.918731984482</c:v>
                      </c:pt>
                      <c:pt idx="89">
                        <c:v>17995.09152664381</c:v>
                      </c:pt>
                      <c:pt idx="90">
                        <c:v>17995.938914144455</c:v>
                      </c:pt>
                      <c:pt idx="91">
                        <c:v>18003.697120390116</c:v>
                      </c:pt>
                      <c:pt idx="92">
                        <c:v>18002.626026191323</c:v>
                      </c:pt>
                      <c:pt idx="93">
                        <c:v>18010.384232436976</c:v>
                      </c:pt>
                      <c:pt idx="94">
                        <c:v>18011.231619937622</c:v>
                      </c:pt>
                      <c:pt idx="95">
                        <c:v>18017.918731984482</c:v>
                      </c:pt>
                      <c:pt idx="96">
                        <c:v>18219.887604765834</c:v>
                      </c:pt>
                      <c:pt idx="97">
                        <c:v>18226.574716812687</c:v>
                      </c:pt>
                      <c:pt idx="98">
                        <c:v>18227.422104313337</c:v>
                      </c:pt>
                      <c:pt idx="99">
                        <c:v>18234.109216360193</c:v>
                      </c:pt>
                      <c:pt idx="100">
                        <c:v>18219.887604765834</c:v>
                      </c:pt>
                      <c:pt idx="101">
                        <c:v>18226.574716812687</c:v>
                      </c:pt>
                      <c:pt idx="102">
                        <c:v>18227.422104313337</c:v>
                      </c:pt>
                      <c:pt idx="103">
                        <c:v>18234.109216360193</c:v>
                      </c:pt>
                      <c:pt idx="104">
                        <c:v>18219.887604765834</c:v>
                      </c:pt>
                      <c:pt idx="105">
                        <c:v>18226.574716812687</c:v>
                      </c:pt>
                      <c:pt idx="106">
                        <c:v>18227.422104313337</c:v>
                      </c:pt>
                      <c:pt idx="107">
                        <c:v>18234.109216360193</c:v>
                      </c:pt>
                      <c:pt idx="108">
                        <c:v>18339.79201582259</c:v>
                      </c:pt>
                      <c:pt idx="109">
                        <c:v>18339.79201582259</c:v>
                      </c:pt>
                      <c:pt idx="110">
                        <c:v>18346.479127869447</c:v>
                      </c:pt>
                      <c:pt idx="111">
                        <c:v>18346.479127869447</c:v>
                      </c:pt>
                      <c:pt idx="112">
                        <c:v>18347.326515370096</c:v>
                      </c:pt>
                      <c:pt idx="113">
                        <c:v>18347.326515370096</c:v>
                      </c:pt>
                      <c:pt idx="114">
                        <c:v>18355.084721615756</c:v>
                      </c:pt>
                      <c:pt idx="115">
                        <c:v>18354.013627416956</c:v>
                      </c:pt>
                      <c:pt idx="116">
                        <c:v>18355.084721615756</c:v>
                      </c:pt>
                      <c:pt idx="117">
                        <c:v>18354.013627416956</c:v>
                      </c:pt>
                      <c:pt idx="118">
                        <c:v>18361.771833662609</c:v>
                      </c:pt>
                      <c:pt idx="119">
                        <c:v>18361.771833662609</c:v>
                      </c:pt>
                      <c:pt idx="120">
                        <c:v>18362.619221163262</c:v>
                      </c:pt>
                      <c:pt idx="121">
                        <c:v>18362.619221163262</c:v>
                      </c:pt>
                      <c:pt idx="122">
                        <c:v>18369.306333210123</c:v>
                      </c:pt>
                      <c:pt idx="123">
                        <c:v>18339.79201582259</c:v>
                      </c:pt>
                      <c:pt idx="124">
                        <c:v>18369.306333210123</c:v>
                      </c:pt>
                      <c:pt idx="125">
                        <c:v>18346.479127869447</c:v>
                      </c:pt>
                      <c:pt idx="126">
                        <c:v>18347.326515370096</c:v>
                      </c:pt>
                      <c:pt idx="127">
                        <c:v>18355.084721615756</c:v>
                      </c:pt>
                      <c:pt idx="128">
                        <c:v>18354.013627416956</c:v>
                      </c:pt>
                      <c:pt idx="129">
                        <c:v>18361.771833662609</c:v>
                      </c:pt>
                      <c:pt idx="130">
                        <c:v>18362.619221163262</c:v>
                      </c:pt>
                      <c:pt idx="131">
                        <c:v>18369.306333210123</c:v>
                      </c:pt>
                      <c:pt idx="132">
                        <c:v>18571.275205991467</c:v>
                      </c:pt>
                      <c:pt idx="133">
                        <c:v>18571.275205991467</c:v>
                      </c:pt>
                      <c:pt idx="134">
                        <c:v>18577.962318038324</c:v>
                      </c:pt>
                      <c:pt idx="135">
                        <c:v>18577.962318038324</c:v>
                      </c:pt>
                      <c:pt idx="136">
                        <c:v>18578.80970553897</c:v>
                      </c:pt>
                      <c:pt idx="137">
                        <c:v>18578.80970553897</c:v>
                      </c:pt>
                      <c:pt idx="138">
                        <c:v>18585.496817585834</c:v>
                      </c:pt>
                      <c:pt idx="139">
                        <c:v>18585.496817585834</c:v>
                      </c:pt>
                      <c:pt idx="140">
                        <c:v>18571.275205991467</c:v>
                      </c:pt>
                      <c:pt idx="141">
                        <c:v>18577.962318038324</c:v>
                      </c:pt>
                      <c:pt idx="142">
                        <c:v>18578.80970553897</c:v>
                      </c:pt>
                      <c:pt idx="143">
                        <c:v>18585.496817585834</c:v>
                      </c:pt>
                      <c:pt idx="144">
                        <c:v>18939.331157339097</c:v>
                      </c:pt>
                      <c:pt idx="145">
                        <c:v>18946.018269385957</c:v>
                      </c:pt>
                      <c:pt idx="146">
                        <c:v>18946.865656886603</c:v>
                      </c:pt>
                      <c:pt idx="147">
                        <c:v>18954.623863132259</c:v>
                      </c:pt>
                      <c:pt idx="148">
                        <c:v>18953.552768933463</c:v>
                      </c:pt>
                      <c:pt idx="149">
                        <c:v>18939.331157339097</c:v>
                      </c:pt>
                      <c:pt idx="150">
                        <c:v>18961.310975179127</c:v>
                      </c:pt>
                      <c:pt idx="151">
                        <c:v>18962.158362679766</c:v>
                      </c:pt>
                      <c:pt idx="152">
                        <c:v>18946.018269385957</c:v>
                      </c:pt>
                      <c:pt idx="153">
                        <c:v>18946.865656886603</c:v>
                      </c:pt>
                      <c:pt idx="154">
                        <c:v>18968.84547472663</c:v>
                      </c:pt>
                      <c:pt idx="155">
                        <c:v>18954.623863132259</c:v>
                      </c:pt>
                      <c:pt idx="156">
                        <c:v>18953.552768933463</c:v>
                      </c:pt>
                      <c:pt idx="157">
                        <c:v>18961.310975179127</c:v>
                      </c:pt>
                      <c:pt idx="158">
                        <c:v>18962.158362679766</c:v>
                      </c:pt>
                      <c:pt idx="159">
                        <c:v>18968.84547472663</c:v>
                      </c:pt>
                      <c:pt idx="160">
                        <c:v>18939.331157339097</c:v>
                      </c:pt>
                      <c:pt idx="161">
                        <c:v>18946.018269385957</c:v>
                      </c:pt>
                      <c:pt idx="162">
                        <c:v>18946.865656886603</c:v>
                      </c:pt>
                      <c:pt idx="163">
                        <c:v>18954.623863132259</c:v>
                      </c:pt>
                      <c:pt idx="164">
                        <c:v>18953.552768933463</c:v>
                      </c:pt>
                      <c:pt idx="165">
                        <c:v>19051.007588548244</c:v>
                      </c:pt>
                      <c:pt idx="166">
                        <c:v>18961.310975179127</c:v>
                      </c:pt>
                      <c:pt idx="167">
                        <c:v>19057.694700595104</c:v>
                      </c:pt>
                      <c:pt idx="168">
                        <c:v>18962.158362679766</c:v>
                      </c:pt>
                      <c:pt idx="169">
                        <c:v>19058.54208809575</c:v>
                      </c:pt>
                      <c:pt idx="170">
                        <c:v>18968.84547472663</c:v>
                      </c:pt>
                      <c:pt idx="171">
                        <c:v>19066.30029434141</c:v>
                      </c:pt>
                      <c:pt idx="172">
                        <c:v>19065.22920014261</c:v>
                      </c:pt>
                      <c:pt idx="173">
                        <c:v>19051.007588548244</c:v>
                      </c:pt>
                      <c:pt idx="174">
                        <c:v>19072.987406388274</c:v>
                      </c:pt>
                      <c:pt idx="175">
                        <c:v>19073.834793888916</c:v>
                      </c:pt>
                      <c:pt idx="176">
                        <c:v>19057.694700595104</c:v>
                      </c:pt>
                      <c:pt idx="177">
                        <c:v>19058.54208809575</c:v>
                      </c:pt>
                      <c:pt idx="178">
                        <c:v>19080.521905935777</c:v>
                      </c:pt>
                      <c:pt idx="179">
                        <c:v>19066.30029434141</c:v>
                      </c:pt>
                      <c:pt idx="180">
                        <c:v>19065.22920014261</c:v>
                      </c:pt>
                      <c:pt idx="181">
                        <c:v>19072.987406388274</c:v>
                      </c:pt>
                      <c:pt idx="182">
                        <c:v>19073.834793888916</c:v>
                      </c:pt>
                      <c:pt idx="183">
                        <c:v>19080.521905935777</c:v>
                      </c:pt>
                      <c:pt idx="184">
                        <c:v>19051.007588548244</c:v>
                      </c:pt>
                      <c:pt idx="185">
                        <c:v>19057.694700595104</c:v>
                      </c:pt>
                      <c:pt idx="186">
                        <c:v>19058.54208809575</c:v>
                      </c:pt>
                      <c:pt idx="187">
                        <c:v>19066.30029434141</c:v>
                      </c:pt>
                      <c:pt idx="188">
                        <c:v>19065.22920014261</c:v>
                      </c:pt>
                      <c:pt idx="189">
                        <c:v>19072.987406388274</c:v>
                      </c:pt>
                      <c:pt idx="190">
                        <c:v>19073.834793888916</c:v>
                      </c:pt>
                      <c:pt idx="191">
                        <c:v>19080.521905935777</c:v>
                      </c:pt>
                      <c:pt idx="192">
                        <c:v>19170.814347507974</c:v>
                      </c:pt>
                      <c:pt idx="193">
                        <c:v>19170.814347507974</c:v>
                      </c:pt>
                      <c:pt idx="194">
                        <c:v>19177.501459554831</c:v>
                      </c:pt>
                      <c:pt idx="195">
                        <c:v>19178.348847055477</c:v>
                      </c:pt>
                      <c:pt idx="196">
                        <c:v>19178.348847055477</c:v>
                      </c:pt>
                      <c:pt idx="197">
                        <c:v>19185.035959102333</c:v>
                      </c:pt>
                      <c:pt idx="198">
                        <c:v>19170.814347507974</c:v>
                      </c:pt>
                      <c:pt idx="199">
                        <c:v>19177.501459554831</c:v>
                      </c:pt>
                      <c:pt idx="200">
                        <c:v>19178.348847055477</c:v>
                      </c:pt>
                      <c:pt idx="201">
                        <c:v>19209.634946881444</c:v>
                      </c:pt>
                      <c:pt idx="202">
                        <c:v>19185.035959102333</c:v>
                      </c:pt>
                      <c:pt idx="203">
                        <c:v>19216.322058928297</c:v>
                      </c:pt>
                      <c:pt idx="204">
                        <c:v>19217.169446428947</c:v>
                      </c:pt>
                      <c:pt idx="205">
                        <c:v>19224.927652674611</c:v>
                      </c:pt>
                      <c:pt idx="206">
                        <c:v>19223.856558475803</c:v>
                      </c:pt>
                      <c:pt idx="207">
                        <c:v>19209.634946881444</c:v>
                      </c:pt>
                      <c:pt idx="208">
                        <c:v>19231.614764721468</c:v>
                      </c:pt>
                      <c:pt idx="209">
                        <c:v>19232.462152222113</c:v>
                      </c:pt>
                      <c:pt idx="210">
                        <c:v>19216.322058928297</c:v>
                      </c:pt>
                      <c:pt idx="211">
                        <c:v>19177.501459554831</c:v>
                      </c:pt>
                      <c:pt idx="212">
                        <c:v>19217.169446428947</c:v>
                      </c:pt>
                      <c:pt idx="213">
                        <c:v>19239.149264268977</c:v>
                      </c:pt>
                      <c:pt idx="214">
                        <c:v>19224.927652674611</c:v>
                      </c:pt>
                      <c:pt idx="215">
                        <c:v>19223.856558475803</c:v>
                      </c:pt>
                      <c:pt idx="216">
                        <c:v>19185.035959102333</c:v>
                      </c:pt>
                      <c:pt idx="217">
                        <c:v>19282.490778717121</c:v>
                      </c:pt>
                      <c:pt idx="218">
                        <c:v>19231.614764721468</c:v>
                      </c:pt>
                      <c:pt idx="219">
                        <c:v>19289.177890763978</c:v>
                      </c:pt>
                      <c:pt idx="220">
                        <c:v>19232.462152222113</c:v>
                      </c:pt>
                      <c:pt idx="221">
                        <c:v>19290.025278264631</c:v>
                      </c:pt>
                      <c:pt idx="222">
                        <c:v>19239.149264268977</c:v>
                      </c:pt>
                      <c:pt idx="223">
                        <c:v>19209.634946881444</c:v>
                      </c:pt>
                      <c:pt idx="224">
                        <c:v>19296.712390311484</c:v>
                      </c:pt>
                      <c:pt idx="225">
                        <c:v>19282.490778717121</c:v>
                      </c:pt>
                      <c:pt idx="226">
                        <c:v>19216.322058928297</c:v>
                      </c:pt>
                      <c:pt idx="227">
                        <c:v>19289.177890763978</c:v>
                      </c:pt>
                      <c:pt idx="228">
                        <c:v>19217.169446428947</c:v>
                      </c:pt>
                      <c:pt idx="229">
                        <c:v>19290.025278264631</c:v>
                      </c:pt>
                      <c:pt idx="230">
                        <c:v>19224.927652674611</c:v>
                      </c:pt>
                      <c:pt idx="231">
                        <c:v>19223.856558475803</c:v>
                      </c:pt>
                      <c:pt idx="232">
                        <c:v>19296.712390311484</c:v>
                      </c:pt>
                      <c:pt idx="233">
                        <c:v>19231.614764721468</c:v>
                      </c:pt>
                      <c:pt idx="234">
                        <c:v>19232.462152222113</c:v>
                      </c:pt>
                      <c:pt idx="235">
                        <c:v>19239.149264268977</c:v>
                      </c:pt>
                      <c:pt idx="236">
                        <c:v>19282.490778717121</c:v>
                      </c:pt>
                      <c:pt idx="237">
                        <c:v>19289.177890763978</c:v>
                      </c:pt>
                      <c:pt idx="238">
                        <c:v>19290.025278264631</c:v>
                      </c:pt>
                      <c:pt idx="239">
                        <c:v>19296.712390311484</c:v>
                      </c:pt>
                      <c:pt idx="240">
                        <c:v>19441.118137050322</c:v>
                      </c:pt>
                      <c:pt idx="241">
                        <c:v>19447.805249097179</c:v>
                      </c:pt>
                      <c:pt idx="242">
                        <c:v>19448.652636597828</c:v>
                      </c:pt>
                      <c:pt idx="243">
                        <c:v>19455.339748644681</c:v>
                      </c:pt>
                      <c:pt idx="244">
                        <c:v>19441.118137050322</c:v>
                      </c:pt>
                      <c:pt idx="245">
                        <c:v>19447.805249097179</c:v>
                      </c:pt>
                      <c:pt idx="246">
                        <c:v>19448.652636597828</c:v>
                      </c:pt>
                      <c:pt idx="247">
                        <c:v>19455.339748644681</c:v>
                      </c:pt>
                      <c:pt idx="248">
                        <c:v>19475.832497936884</c:v>
                      </c:pt>
                      <c:pt idx="249">
                        <c:v>19475.832497936884</c:v>
                      </c:pt>
                      <c:pt idx="250">
                        <c:v>19441.118137050322</c:v>
                      </c:pt>
                      <c:pt idx="251">
                        <c:v>19482.519609983745</c:v>
                      </c:pt>
                      <c:pt idx="252">
                        <c:v>19482.519609983745</c:v>
                      </c:pt>
                      <c:pt idx="253">
                        <c:v>19447.805249097179</c:v>
                      </c:pt>
                      <c:pt idx="254">
                        <c:v>19483.366997484398</c:v>
                      </c:pt>
                      <c:pt idx="255">
                        <c:v>19491.125203730055</c:v>
                      </c:pt>
                      <c:pt idx="256">
                        <c:v>19483.366997484398</c:v>
                      </c:pt>
                      <c:pt idx="257">
                        <c:v>19448.652636597828</c:v>
                      </c:pt>
                      <c:pt idx="258">
                        <c:v>19490.054109531251</c:v>
                      </c:pt>
                      <c:pt idx="259">
                        <c:v>19491.125203730055</c:v>
                      </c:pt>
                      <c:pt idx="260">
                        <c:v>19497.812315776911</c:v>
                      </c:pt>
                      <c:pt idx="261">
                        <c:v>19490.054109531251</c:v>
                      </c:pt>
                      <c:pt idx="262">
                        <c:v>19455.339748644681</c:v>
                      </c:pt>
                      <c:pt idx="263">
                        <c:v>19497.812315776911</c:v>
                      </c:pt>
                      <c:pt idx="264">
                        <c:v>19498.659703277553</c:v>
                      </c:pt>
                      <c:pt idx="265">
                        <c:v>19498.659703277553</c:v>
                      </c:pt>
                      <c:pt idx="266">
                        <c:v>19505.346815324425</c:v>
                      </c:pt>
                      <c:pt idx="267">
                        <c:v>19505.346815324425</c:v>
                      </c:pt>
                      <c:pt idx="268">
                        <c:v>19475.832497936884</c:v>
                      </c:pt>
                      <c:pt idx="269">
                        <c:v>19482.519609983745</c:v>
                      </c:pt>
                      <c:pt idx="270">
                        <c:v>19483.366997484398</c:v>
                      </c:pt>
                      <c:pt idx="271">
                        <c:v>19491.125203730055</c:v>
                      </c:pt>
                      <c:pt idx="272">
                        <c:v>19490.054109531251</c:v>
                      </c:pt>
                      <c:pt idx="273">
                        <c:v>19497.812315776911</c:v>
                      </c:pt>
                      <c:pt idx="274">
                        <c:v>19498.659703277553</c:v>
                      </c:pt>
                      <c:pt idx="275">
                        <c:v>19505.346815324425</c:v>
                      </c:pt>
                      <c:pt idx="276">
                        <c:v>19707.315688105766</c:v>
                      </c:pt>
                      <c:pt idx="277">
                        <c:v>19707.315688105766</c:v>
                      </c:pt>
                      <c:pt idx="278">
                        <c:v>19714.002800152626</c:v>
                      </c:pt>
                      <c:pt idx="279">
                        <c:v>19714.002800152626</c:v>
                      </c:pt>
                      <c:pt idx="280">
                        <c:v>19714.850187653265</c:v>
                      </c:pt>
                      <c:pt idx="281">
                        <c:v>19714.850187653265</c:v>
                      </c:pt>
                      <c:pt idx="282">
                        <c:v>19721.537299700132</c:v>
                      </c:pt>
                      <c:pt idx="283">
                        <c:v>19721.537299700132</c:v>
                      </c:pt>
                      <c:pt idx="284">
                        <c:v>19707.315688105766</c:v>
                      </c:pt>
                      <c:pt idx="285">
                        <c:v>19714.002800152626</c:v>
                      </c:pt>
                      <c:pt idx="286">
                        <c:v>19714.850187653265</c:v>
                      </c:pt>
                      <c:pt idx="287">
                        <c:v>19721.537299700132</c:v>
                      </c:pt>
                      <c:pt idx="288">
                        <c:v>19827.220099162521</c:v>
                      </c:pt>
                      <c:pt idx="289">
                        <c:v>19833.907211209382</c:v>
                      </c:pt>
                      <c:pt idx="290">
                        <c:v>19834.754598710027</c:v>
                      </c:pt>
                      <c:pt idx="291">
                        <c:v>19842.512804955684</c:v>
                      </c:pt>
                      <c:pt idx="292">
                        <c:v>19841.441710756895</c:v>
                      </c:pt>
                      <c:pt idx="293">
                        <c:v>19827.220099162521</c:v>
                      </c:pt>
                      <c:pt idx="294">
                        <c:v>19849.199917002552</c:v>
                      </c:pt>
                      <c:pt idx="295">
                        <c:v>19850.04730450319</c:v>
                      </c:pt>
                      <c:pt idx="296">
                        <c:v>19833.907211209382</c:v>
                      </c:pt>
                      <c:pt idx="297">
                        <c:v>19834.754598710027</c:v>
                      </c:pt>
                      <c:pt idx="298">
                        <c:v>19856.734416550054</c:v>
                      </c:pt>
                      <c:pt idx="299">
                        <c:v>19842.512804955684</c:v>
                      </c:pt>
                      <c:pt idx="300">
                        <c:v>19841.441710756895</c:v>
                      </c:pt>
                      <c:pt idx="301">
                        <c:v>19849.199917002552</c:v>
                      </c:pt>
                      <c:pt idx="302">
                        <c:v>19850.04730450319</c:v>
                      </c:pt>
                      <c:pt idx="303">
                        <c:v>19856.734416550054</c:v>
                      </c:pt>
                      <c:pt idx="304">
                        <c:v>19827.220099162521</c:v>
                      </c:pt>
                      <c:pt idx="305">
                        <c:v>19833.907211209382</c:v>
                      </c:pt>
                      <c:pt idx="306">
                        <c:v>19834.754598710027</c:v>
                      </c:pt>
                      <c:pt idx="307">
                        <c:v>19842.512804955684</c:v>
                      </c:pt>
                      <c:pt idx="308">
                        <c:v>19841.441710756895</c:v>
                      </c:pt>
                      <c:pt idx="309">
                        <c:v>19849.199917002552</c:v>
                      </c:pt>
                      <c:pt idx="310">
                        <c:v>19850.04730450319</c:v>
                      </c:pt>
                      <c:pt idx="311">
                        <c:v>19856.734416550054</c:v>
                      </c:pt>
                      <c:pt idx="312">
                        <c:v>20058.703289331403</c:v>
                      </c:pt>
                      <c:pt idx="313">
                        <c:v>20065.390401378263</c:v>
                      </c:pt>
                      <c:pt idx="314">
                        <c:v>20066.237788878909</c:v>
                      </c:pt>
                      <c:pt idx="315">
                        <c:v>20123.127311806475</c:v>
                      </c:pt>
                      <c:pt idx="316">
                        <c:v>20072.924900925762</c:v>
                      </c:pt>
                      <c:pt idx="317">
                        <c:v>20058.703289331403</c:v>
                      </c:pt>
                      <c:pt idx="318">
                        <c:v>20065.390401378263</c:v>
                      </c:pt>
                      <c:pt idx="319">
                        <c:v>20138.420017599638</c:v>
                      </c:pt>
                      <c:pt idx="320">
                        <c:v>20066.237788878909</c:v>
                      </c:pt>
                      <c:pt idx="321">
                        <c:v>20138.420017599638</c:v>
                      </c:pt>
                      <c:pt idx="322">
                        <c:v>20129.814423853331</c:v>
                      </c:pt>
                      <c:pt idx="323">
                        <c:v>20072.924900925762</c:v>
                      </c:pt>
                      <c:pt idx="324">
                        <c:v>20130.661811353977</c:v>
                      </c:pt>
                      <c:pt idx="325">
                        <c:v>20137.348923400834</c:v>
                      </c:pt>
                      <c:pt idx="326">
                        <c:v>20123.127311806475</c:v>
                      </c:pt>
                      <c:pt idx="327">
                        <c:v>20145.107129646498</c:v>
                      </c:pt>
                      <c:pt idx="328">
                        <c:v>20145.954517147136</c:v>
                      </c:pt>
                      <c:pt idx="329">
                        <c:v>20129.814423853331</c:v>
                      </c:pt>
                      <c:pt idx="330">
                        <c:v>20058.703289331403</c:v>
                      </c:pt>
                      <c:pt idx="331">
                        <c:v>20130.661811353977</c:v>
                      </c:pt>
                      <c:pt idx="332">
                        <c:v>20152.641629194004</c:v>
                      </c:pt>
                      <c:pt idx="333">
                        <c:v>20065.390401378263</c:v>
                      </c:pt>
                      <c:pt idx="334">
                        <c:v>20138.420017599638</c:v>
                      </c:pt>
                      <c:pt idx="335">
                        <c:v>20137.348923400834</c:v>
                      </c:pt>
                      <c:pt idx="336">
                        <c:v>20066.237788878909</c:v>
                      </c:pt>
                      <c:pt idx="337">
                        <c:v>20145.107129646498</c:v>
                      </c:pt>
                      <c:pt idx="338">
                        <c:v>20072.924900925762</c:v>
                      </c:pt>
                      <c:pt idx="339">
                        <c:v>20145.954517147136</c:v>
                      </c:pt>
                      <c:pt idx="340">
                        <c:v>20152.641629194004</c:v>
                      </c:pt>
                      <c:pt idx="341">
                        <c:v>20123.127311806475</c:v>
                      </c:pt>
                      <c:pt idx="342">
                        <c:v>20129.814423853331</c:v>
                      </c:pt>
                      <c:pt idx="343">
                        <c:v>20130.661811353977</c:v>
                      </c:pt>
                      <c:pt idx="344">
                        <c:v>20137.348923400834</c:v>
                      </c:pt>
                      <c:pt idx="345">
                        <c:v>20145.107129646498</c:v>
                      </c:pt>
                      <c:pt idx="346">
                        <c:v>20145.954517147136</c:v>
                      </c:pt>
                      <c:pt idx="347">
                        <c:v>20152.641629194004</c:v>
                      </c:pt>
                      <c:pt idx="348">
                        <c:v>20354.610501975345</c:v>
                      </c:pt>
                      <c:pt idx="349">
                        <c:v>20354.610501975345</c:v>
                      </c:pt>
                      <c:pt idx="350">
                        <c:v>20361.297614022205</c:v>
                      </c:pt>
                      <c:pt idx="351">
                        <c:v>20361.297614022205</c:v>
                      </c:pt>
                      <c:pt idx="352">
                        <c:v>20362.145001522855</c:v>
                      </c:pt>
                      <c:pt idx="353">
                        <c:v>20362.145001522855</c:v>
                      </c:pt>
                      <c:pt idx="354">
                        <c:v>20368.832113569715</c:v>
                      </c:pt>
                      <c:pt idx="355">
                        <c:v>20368.832113569715</c:v>
                      </c:pt>
                      <c:pt idx="356">
                        <c:v>20354.610501975345</c:v>
                      </c:pt>
                      <c:pt idx="357">
                        <c:v>20361.297614022205</c:v>
                      </c:pt>
                      <c:pt idx="358">
                        <c:v>20362.145001522855</c:v>
                      </c:pt>
                      <c:pt idx="359">
                        <c:v>20393.431101348819</c:v>
                      </c:pt>
                      <c:pt idx="360">
                        <c:v>20368.832113569715</c:v>
                      </c:pt>
                      <c:pt idx="361">
                        <c:v>20400.118213395679</c:v>
                      </c:pt>
                      <c:pt idx="362">
                        <c:v>20400.965600896314</c:v>
                      </c:pt>
                      <c:pt idx="363">
                        <c:v>20408.723807141985</c:v>
                      </c:pt>
                      <c:pt idx="364">
                        <c:v>20407.652712943182</c:v>
                      </c:pt>
                      <c:pt idx="365">
                        <c:v>20393.431101348819</c:v>
                      </c:pt>
                      <c:pt idx="366">
                        <c:v>20415.410919188842</c:v>
                      </c:pt>
                      <c:pt idx="367">
                        <c:v>20416.258306689484</c:v>
                      </c:pt>
                      <c:pt idx="368">
                        <c:v>20400.118213395679</c:v>
                      </c:pt>
                      <c:pt idx="369">
                        <c:v>20400.965600896314</c:v>
                      </c:pt>
                      <c:pt idx="370">
                        <c:v>20422.945418736352</c:v>
                      </c:pt>
                      <c:pt idx="371">
                        <c:v>20408.723807141985</c:v>
                      </c:pt>
                      <c:pt idx="372">
                        <c:v>20407.652712943182</c:v>
                      </c:pt>
                      <c:pt idx="373">
                        <c:v>20415.410919188842</c:v>
                      </c:pt>
                      <c:pt idx="374">
                        <c:v>20416.258306689484</c:v>
                      </c:pt>
                      <c:pt idx="375">
                        <c:v>20422.945418736352</c:v>
                      </c:pt>
                      <c:pt idx="376">
                        <c:v>20393.431101348819</c:v>
                      </c:pt>
                      <c:pt idx="377">
                        <c:v>20400.118213395679</c:v>
                      </c:pt>
                      <c:pt idx="378">
                        <c:v>20400.965600896314</c:v>
                      </c:pt>
                      <c:pt idx="379">
                        <c:v>20408.723807141985</c:v>
                      </c:pt>
                      <c:pt idx="380">
                        <c:v>20407.652712943182</c:v>
                      </c:pt>
                      <c:pt idx="381">
                        <c:v>20415.410919188842</c:v>
                      </c:pt>
                      <c:pt idx="382">
                        <c:v>20416.258306689484</c:v>
                      </c:pt>
                      <c:pt idx="383">
                        <c:v>20422.945418736352</c:v>
                      </c:pt>
                      <c:pt idx="384">
                        <c:v>20624.914291517693</c:v>
                      </c:pt>
                      <c:pt idx="385">
                        <c:v>20538.435671888179</c:v>
                      </c:pt>
                      <c:pt idx="386">
                        <c:v>20538.435671888179</c:v>
                      </c:pt>
                      <c:pt idx="387">
                        <c:v>20631.601403564549</c:v>
                      </c:pt>
                      <c:pt idx="388">
                        <c:v>20545.122783935043</c:v>
                      </c:pt>
                      <c:pt idx="389">
                        <c:v>20632.448791065199</c:v>
                      </c:pt>
                      <c:pt idx="390">
                        <c:v>20545.122783935043</c:v>
                      </c:pt>
                      <c:pt idx="391">
                        <c:v>20545.970171435689</c:v>
                      </c:pt>
                      <c:pt idx="392">
                        <c:v>20553.728377681342</c:v>
                      </c:pt>
                      <c:pt idx="393">
                        <c:v>20545.970171435689</c:v>
                      </c:pt>
                      <c:pt idx="394">
                        <c:v>20639.135903112063</c:v>
                      </c:pt>
                      <c:pt idx="395">
                        <c:v>20552.657283482546</c:v>
                      </c:pt>
                      <c:pt idx="396">
                        <c:v>20553.728377681342</c:v>
                      </c:pt>
                      <c:pt idx="397">
                        <c:v>20624.914291517693</c:v>
                      </c:pt>
                      <c:pt idx="398">
                        <c:v>20560.415489728206</c:v>
                      </c:pt>
                      <c:pt idx="399">
                        <c:v>20552.657283482546</c:v>
                      </c:pt>
                      <c:pt idx="400">
                        <c:v>20560.415489728206</c:v>
                      </c:pt>
                      <c:pt idx="401">
                        <c:v>20561.262877228848</c:v>
                      </c:pt>
                      <c:pt idx="402">
                        <c:v>20631.601403564549</c:v>
                      </c:pt>
                      <c:pt idx="403">
                        <c:v>20561.262877228848</c:v>
                      </c:pt>
                      <c:pt idx="404">
                        <c:v>20632.448791065199</c:v>
                      </c:pt>
                      <c:pt idx="405">
                        <c:v>20567.949989275712</c:v>
                      </c:pt>
                      <c:pt idx="406">
                        <c:v>20567.949989275712</c:v>
                      </c:pt>
                      <c:pt idx="407">
                        <c:v>20639.135903112063</c:v>
                      </c:pt>
                      <c:pt idx="408">
                        <c:v>20538.435671888179</c:v>
                      </c:pt>
                      <c:pt idx="409">
                        <c:v>20545.122783935043</c:v>
                      </c:pt>
                      <c:pt idx="410">
                        <c:v>20659.628652404259</c:v>
                      </c:pt>
                      <c:pt idx="411">
                        <c:v>20545.970171435689</c:v>
                      </c:pt>
                      <c:pt idx="412">
                        <c:v>20659.628652404259</c:v>
                      </c:pt>
                      <c:pt idx="413">
                        <c:v>20624.914291517693</c:v>
                      </c:pt>
                      <c:pt idx="414">
                        <c:v>20666.315764451119</c:v>
                      </c:pt>
                      <c:pt idx="415">
                        <c:v>20553.728377681342</c:v>
                      </c:pt>
                      <c:pt idx="416">
                        <c:v>20552.657283482546</c:v>
                      </c:pt>
                      <c:pt idx="417">
                        <c:v>20666.315764451119</c:v>
                      </c:pt>
                      <c:pt idx="418">
                        <c:v>20631.601403564549</c:v>
                      </c:pt>
                      <c:pt idx="419">
                        <c:v>20667.163151951761</c:v>
                      </c:pt>
                      <c:pt idx="420">
                        <c:v>20560.415489728206</c:v>
                      </c:pt>
                      <c:pt idx="421">
                        <c:v>20674.921358197425</c:v>
                      </c:pt>
                      <c:pt idx="422">
                        <c:v>20667.163151951761</c:v>
                      </c:pt>
                      <c:pt idx="423">
                        <c:v>20632.448791065199</c:v>
                      </c:pt>
                      <c:pt idx="424">
                        <c:v>20673.850263998625</c:v>
                      </c:pt>
                      <c:pt idx="425">
                        <c:v>20561.262877228848</c:v>
                      </c:pt>
                      <c:pt idx="426">
                        <c:v>20674.921358197425</c:v>
                      </c:pt>
                      <c:pt idx="427">
                        <c:v>20681.608470244282</c:v>
                      </c:pt>
                      <c:pt idx="428">
                        <c:v>20673.850263998625</c:v>
                      </c:pt>
                      <c:pt idx="429">
                        <c:v>20639.135903112063</c:v>
                      </c:pt>
                      <c:pt idx="430">
                        <c:v>20567.949989275712</c:v>
                      </c:pt>
                      <c:pt idx="431">
                        <c:v>20681.608470244282</c:v>
                      </c:pt>
                      <c:pt idx="432">
                        <c:v>20682.455857744928</c:v>
                      </c:pt>
                      <c:pt idx="433">
                        <c:v>20682.455857744928</c:v>
                      </c:pt>
                      <c:pt idx="434">
                        <c:v>20689.142969791792</c:v>
                      </c:pt>
                      <c:pt idx="435">
                        <c:v>20689.142969791792</c:v>
                      </c:pt>
                      <c:pt idx="436">
                        <c:v>20659.628652404259</c:v>
                      </c:pt>
                      <c:pt idx="437">
                        <c:v>20666.315764451119</c:v>
                      </c:pt>
                      <c:pt idx="438">
                        <c:v>20667.163151951761</c:v>
                      </c:pt>
                      <c:pt idx="439">
                        <c:v>20674.921358197425</c:v>
                      </c:pt>
                      <c:pt idx="440">
                        <c:v>20673.850263998625</c:v>
                      </c:pt>
                      <c:pt idx="441">
                        <c:v>20681.608470244282</c:v>
                      </c:pt>
                      <c:pt idx="442">
                        <c:v>20682.455857744928</c:v>
                      </c:pt>
                      <c:pt idx="443">
                        <c:v>20689.142969791792</c:v>
                      </c:pt>
                      <c:pt idx="444">
                        <c:v>20769.918862057057</c:v>
                      </c:pt>
                      <c:pt idx="445">
                        <c:v>20769.918862057057</c:v>
                      </c:pt>
                      <c:pt idx="446">
                        <c:v>20776.605974103913</c:v>
                      </c:pt>
                      <c:pt idx="447">
                        <c:v>20776.605974103913</c:v>
                      </c:pt>
                      <c:pt idx="448">
                        <c:v>20777.453361604556</c:v>
                      </c:pt>
                      <c:pt idx="449">
                        <c:v>20777.453361604556</c:v>
                      </c:pt>
                      <c:pt idx="450">
                        <c:v>20784.140473651423</c:v>
                      </c:pt>
                      <c:pt idx="451">
                        <c:v>20784.140473651423</c:v>
                      </c:pt>
                      <c:pt idx="452">
                        <c:v>20769.918862057057</c:v>
                      </c:pt>
                      <c:pt idx="453">
                        <c:v>20776.605974103913</c:v>
                      </c:pt>
                      <c:pt idx="454">
                        <c:v>20891.111842573137</c:v>
                      </c:pt>
                      <c:pt idx="455">
                        <c:v>20777.453361604556</c:v>
                      </c:pt>
                      <c:pt idx="456">
                        <c:v>20891.111842573137</c:v>
                      </c:pt>
                      <c:pt idx="457">
                        <c:v>20897.798954619993</c:v>
                      </c:pt>
                      <c:pt idx="458">
                        <c:v>20784.140473651423</c:v>
                      </c:pt>
                      <c:pt idx="459">
                        <c:v>20897.798954619993</c:v>
                      </c:pt>
                      <c:pt idx="460">
                        <c:v>20898.646342120643</c:v>
                      </c:pt>
                      <c:pt idx="461">
                        <c:v>20898.646342120643</c:v>
                      </c:pt>
                      <c:pt idx="462">
                        <c:v>20905.333454167507</c:v>
                      </c:pt>
                      <c:pt idx="463">
                        <c:v>20905.333454167507</c:v>
                      </c:pt>
                      <c:pt idx="464">
                        <c:v>20891.111842573137</c:v>
                      </c:pt>
                      <c:pt idx="465">
                        <c:v>20897.798954619993</c:v>
                      </c:pt>
                      <c:pt idx="466">
                        <c:v>20898.646342120643</c:v>
                      </c:pt>
                      <c:pt idx="467">
                        <c:v>20905.333454167507</c:v>
                      </c:pt>
                      <c:pt idx="468">
                        <c:v>21011.016253629892</c:v>
                      </c:pt>
                      <c:pt idx="469">
                        <c:v>21017.70336567676</c:v>
                      </c:pt>
                      <c:pt idx="470">
                        <c:v>21018.550753177402</c:v>
                      </c:pt>
                      <c:pt idx="471">
                        <c:v>21026.308959423066</c:v>
                      </c:pt>
                      <c:pt idx="472">
                        <c:v>21025.237865224266</c:v>
                      </c:pt>
                      <c:pt idx="473">
                        <c:v>21011.016253629892</c:v>
                      </c:pt>
                      <c:pt idx="474">
                        <c:v>21032.996071469923</c:v>
                      </c:pt>
                      <c:pt idx="475">
                        <c:v>21033.843458970565</c:v>
                      </c:pt>
                      <c:pt idx="476">
                        <c:v>21017.70336567676</c:v>
                      </c:pt>
                      <c:pt idx="477">
                        <c:v>21018.550753177402</c:v>
                      </c:pt>
                      <c:pt idx="478">
                        <c:v>21040.530571017429</c:v>
                      </c:pt>
                      <c:pt idx="479">
                        <c:v>21026.308959423066</c:v>
                      </c:pt>
                      <c:pt idx="480">
                        <c:v>21025.237865224266</c:v>
                      </c:pt>
                      <c:pt idx="481">
                        <c:v>21032.996071469923</c:v>
                      </c:pt>
                      <c:pt idx="482">
                        <c:v>21033.843458970565</c:v>
                      </c:pt>
                      <c:pt idx="483">
                        <c:v>21040.530571017429</c:v>
                      </c:pt>
                      <c:pt idx="484">
                        <c:v>21011.016253629892</c:v>
                      </c:pt>
                      <c:pt idx="485">
                        <c:v>21017.70336567676</c:v>
                      </c:pt>
                      <c:pt idx="486">
                        <c:v>21018.550753177402</c:v>
                      </c:pt>
                      <c:pt idx="487">
                        <c:v>21026.308959423066</c:v>
                      </c:pt>
                      <c:pt idx="488">
                        <c:v>21025.237865224266</c:v>
                      </c:pt>
                      <c:pt idx="489">
                        <c:v>21032.996071469923</c:v>
                      </c:pt>
                      <c:pt idx="490">
                        <c:v>21033.843458970565</c:v>
                      </c:pt>
                      <c:pt idx="491">
                        <c:v>21040.530571017429</c:v>
                      </c:pt>
                      <c:pt idx="492">
                        <c:v>21242.499443798773</c:v>
                      </c:pt>
                      <c:pt idx="493">
                        <c:v>21249.186555845634</c:v>
                      </c:pt>
                      <c:pt idx="494">
                        <c:v>21250.033943346276</c:v>
                      </c:pt>
                      <c:pt idx="495">
                        <c:v>21256.72105539314</c:v>
                      </c:pt>
                      <c:pt idx="496">
                        <c:v>21242.499443798773</c:v>
                      </c:pt>
                      <c:pt idx="497">
                        <c:v>21249.186555845634</c:v>
                      </c:pt>
                      <c:pt idx="498">
                        <c:v>21250.033943346276</c:v>
                      </c:pt>
                      <c:pt idx="499">
                        <c:v>21256.72105539314</c:v>
                      </c:pt>
                      <c:pt idx="500">
                        <c:v>21242.499443798773</c:v>
                      </c:pt>
                      <c:pt idx="501">
                        <c:v>21249.186555845634</c:v>
                      </c:pt>
                      <c:pt idx="502">
                        <c:v>21250.033943346276</c:v>
                      </c:pt>
                      <c:pt idx="503">
                        <c:v>21256.72105539314</c:v>
                      </c:pt>
                      <c:pt idx="504">
                        <c:v>21722.231826355553</c:v>
                      </c:pt>
                      <c:pt idx="505">
                        <c:v>21722.231826355553</c:v>
                      </c:pt>
                      <c:pt idx="506">
                        <c:v>21728.918938402414</c:v>
                      </c:pt>
                      <c:pt idx="507">
                        <c:v>21728.918938402414</c:v>
                      </c:pt>
                      <c:pt idx="508">
                        <c:v>21729.766325903063</c:v>
                      </c:pt>
                      <c:pt idx="509">
                        <c:v>21737.52453214872</c:v>
                      </c:pt>
                      <c:pt idx="510">
                        <c:v>21729.766325903063</c:v>
                      </c:pt>
                      <c:pt idx="511">
                        <c:v>21736.453437949916</c:v>
                      </c:pt>
                      <c:pt idx="512">
                        <c:v>21737.52453214872</c:v>
                      </c:pt>
                      <c:pt idx="513">
                        <c:v>21744.211644195588</c:v>
                      </c:pt>
                      <c:pt idx="514">
                        <c:v>21736.453437949916</c:v>
                      </c:pt>
                      <c:pt idx="515">
                        <c:v>21744.211644195588</c:v>
                      </c:pt>
                      <c:pt idx="516">
                        <c:v>21745.059031696226</c:v>
                      </c:pt>
                      <c:pt idx="517">
                        <c:v>21745.059031696226</c:v>
                      </c:pt>
                      <c:pt idx="518">
                        <c:v>21751.74614374309</c:v>
                      </c:pt>
                      <c:pt idx="519">
                        <c:v>21751.74614374309</c:v>
                      </c:pt>
                      <c:pt idx="520">
                        <c:v>21722.231826355553</c:v>
                      </c:pt>
                      <c:pt idx="521">
                        <c:v>21728.918938402414</c:v>
                      </c:pt>
                      <c:pt idx="522">
                        <c:v>21729.766325903063</c:v>
                      </c:pt>
                      <c:pt idx="523">
                        <c:v>21737.52453214872</c:v>
                      </c:pt>
                      <c:pt idx="524">
                        <c:v>21736.453437949916</c:v>
                      </c:pt>
                      <c:pt idx="525">
                        <c:v>21744.211644195588</c:v>
                      </c:pt>
                      <c:pt idx="526">
                        <c:v>21745.059031696226</c:v>
                      </c:pt>
                      <c:pt idx="527">
                        <c:v>21751.74614374309</c:v>
                      </c:pt>
                      <c:pt idx="528">
                        <c:v>21953.715016524431</c:v>
                      </c:pt>
                      <c:pt idx="529">
                        <c:v>21953.715016524431</c:v>
                      </c:pt>
                      <c:pt idx="530">
                        <c:v>21960.402128571292</c:v>
                      </c:pt>
                      <c:pt idx="531">
                        <c:v>21960.402128571292</c:v>
                      </c:pt>
                      <c:pt idx="532">
                        <c:v>21961.249516071937</c:v>
                      </c:pt>
                      <c:pt idx="533">
                        <c:v>21961.249516071937</c:v>
                      </c:pt>
                      <c:pt idx="534">
                        <c:v>21967.936628118801</c:v>
                      </c:pt>
                      <c:pt idx="535">
                        <c:v>21967.936628118801</c:v>
                      </c:pt>
                      <c:pt idx="536">
                        <c:v>21953.715016524431</c:v>
                      </c:pt>
                      <c:pt idx="537">
                        <c:v>21960.402128571292</c:v>
                      </c:pt>
                      <c:pt idx="538">
                        <c:v>21961.249516071937</c:v>
                      </c:pt>
                      <c:pt idx="539">
                        <c:v>21967.936628118801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B51-4C01-ACEE-20C694D35E2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0.99916123090808451</c:v>
                      </c:pt>
                      <c:pt idx="2">
                        <c:v>0.99858727783402945</c:v>
                      </c:pt>
                      <c:pt idx="3">
                        <c:v>0.99776991205403598</c:v>
                      </c:pt>
                      <c:pt idx="4">
                        <c:v>0.99747513269933497</c:v>
                      </c:pt>
                      <c:pt idx="5">
                        <c:v>0.99668390146240826</c:v>
                      </c:pt>
                      <c:pt idx="6">
                        <c:v>0.99663855132578205</c:v>
                      </c:pt>
                      <c:pt idx="7">
                        <c:v>0.996085378519461</c:v>
                      </c:pt>
                      <c:pt idx="8">
                        <c:v>0.99587184170680487</c:v>
                      </c:pt>
                      <c:pt idx="9">
                        <c:v>0.99527118530447412</c:v>
                      </c:pt>
                      <c:pt idx="10">
                        <c:v>0.99525422929086482</c:v>
                      </c:pt>
                      <c:pt idx="11">
                        <c:v>0.99446096619786728</c:v>
                      </c:pt>
                      <c:pt idx="12">
                        <c:v>0.99419474473957525</c:v>
                      </c:pt>
                      <c:pt idx="13">
                        <c:v>0.99336928815135095</c:v>
                      </c:pt>
                      <c:pt idx="14">
                        <c:v>0.99278752447420793</c:v>
                      </c:pt>
                      <c:pt idx="15">
                        <c:v>0.99207524653761758</c:v>
                      </c:pt>
                      <c:pt idx="16">
                        <c:v>0.99196514527980351</c:v>
                      </c:pt>
                      <c:pt idx="17">
                        <c:v>0.99071113959110613</c:v>
                      </c:pt>
                      <c:pt idx="18">
                        <c:v>0.98955780328274967</c:v>
                      </c:pt>
                      <c:pt idx="19">
                        <c:v>0.9888524508346298</c:v>
                      </c:pt>
                      <c:pt idx="20">
                        <c:v>0.98819019394957563</c:v>
                      </c:pt>
                      <c:pt idx="21">
                        <c:v>0.98746529829726626</c:v>
                      </c:pt>
                      <c:pt idx="22">
                        <c:v>0.98633147252985909</c:v>
                      </c:pt>
                      <c:pt idx="23">
                        <c:v>0.98494575012817864</c:v>
                      </c:pt>
                      <c:pt idx="24">
                        <c:v>0.95148789775025133</c:v>
                      </c:pt>
                      <c:pt idx="25">
                        <c:v>0.95068285163716038</c:v>
                      </c:pt>
                      <c:pt idx="26">
                        <c:v>0.95007519587939693</c:v>
                      </c:pt>
                      <c:pt idx="27">
                        <c:v>0.94927014615149063</c:v>
                      </c:pt>
                      <c:pt idx="28">
                        <c:v>0.94902450880484779</c:v>
                      </c:pt>
                      <c:pt idx="29">
                        <c:v>0.94821710329827114</c:v>
                      </c:pt>
                      <c:pt idx="30">
                        <c:v>0.94761184847269753</c:v>
                      </c:pt>
                      <c:pt idx="31">
                        <c:v>0.94680450454501563</c:v>
                      </c:pt>
                      <c:pt idx="32">
                        <c:v>0.94388457599383846</c:v>
                      </c:pt>
                      <c:pt idx="33">
                        <c:v>0.94384225616070649</c:v>
                      </c:pt>
                      <c:pt idx="34">
                        <c:v>0.94308022499733823</c:v>
                      </c:pt>
                      <c:pt idx="35">
                        <c:v>0.94243049431333614</c:v>
                      </c:pt>
                      <c:pt idx="36">
                        <c:v>0.94142301091892977</c:v>
                      </c:pt>
                      <c:pt idx="37">
                        <c:v>0.94136098867273799</c:v>
                      </c:pt>
                      <c:pt idx="38">
                        <c:v>0.9406165602242762</c:v>
                      </c:pt>
                      <c:pt idx="39">
                        <c:v>0.94056862163064292</c:v>
                      </c:pt>
                      <c:pt idx="40">
                        <c:v>0.93994967051062128</c:v>
                      </c:pt>
                      <c:pt idx="41">
                        <c:v>0.93976418763510128</c:v>
                      </c:pt>
                      <c:pt idx="42">
                        <c:v>0.93888331812396608</c:v>
                      </c:pt>
                      <c:pt idx="43">
                        <c:v>0.93810696827104045</c:v>
                      </c:pt>
                      <c:pt idx="44">
                        <c:v>0.93730055619756847</c:v>
                      </c:pt>
                      <c:pt idx="45">
                        <c:v>0.93641332778417707</c:v>
                      </c:pt>
                      <c:pt idx="46">
                        <c:v>0.93624946920641017</c:v>
                      </c:pt>
                      <c:pt idx="47">
                        <c:v>0.93556738745330292</c:v>
                      </c:pt>
                      <c:pt idx="48">
                        <c:v>0.93443261883914863</c:v>
                      </c:pt>
                      <c:pt idx="49">
                        <c:v>0.93377157011145295</c:v>
                      </c:pt>
                      <c:pt idx="50">
                        <c:v>0.93309775716900434</c:v>
                      </c:pt>
                      <c:pt idx="51">
                        <c:v>0.93293457238608002</c:v>
                      </c:pt>
                      <c:pt idx="52">
                        <c:v>0.9319543857705388</c:v>
                      </c:pt>
                      <c:pt idx="53">
                        <c:v>0.93111780584654535</c:v>
                      </c:pt>
                      <c:pt idx="54">
                        <c:v>0.9304573898157612</c:v>
                      </c:pt>
                      <c:pt idx="55">
                        <c:v>0.92864028563013268</c:v>
                      </c:pt>
                      <c:pt idx="56">
                        <c:v>0.927254392237159</c:v>
                      </c:pt>
                      <c:pt idx="57">
                        <c:v>0.92476654025781668</c:v>
                      </c:pt>
                      <c:pt idx="58">
                        <c:v>0.92394290069410112</c:v>
                      </c:pt>
                      <c:pt idx="59">
                        <c:v>0.92145604419476901</c:v>
                      </c:pt>
                      <c:pt idx="60">
                        <c:v>0.89537358372520393</c:v>
                      </c:pt>
                      <c:pt idx="61">
                        <c:v>0.89456893505877477</c:v>
                      </c:pt>
                      <c:pt idx="62">
                        <c:v>0.89396091588318827</c:v>
                      </c:pt>
                      <c:pt idx="63">
                        <c:v>0.89315625320206593</c:v>
                      </c:pt>
                      <c:pt idx="64">
                        <c:v>0.89291208223349783</c:v>
                      </c:pt>
                      <c:pt idx="65">
                        <c:v>0.89210633667824413</c:v>
                      </c:pt>
                      <c:pt idx="66">
                        <c:v>0.89149939399859324</c:v>
                      </c:pt>
                      <c:pt idx="67">
                        <c:v>0.89069365068204476</c:v>
                      </c:pt>
                      <c:pt idx="68">
                        <c:v>0.88775124037423769</c:v>
                      </c:pt>
                      <c:pt idx="69">
                        <c:v>0.88633869926267483</c:v>
                      </c:pt>
                      <c:pt idx="70">
                        <c:v>0.88528051006085806</c:v>
                      </c:pt>
                      <c:pt idx="71">
                        <c:v>0.88387061551908908</c:v>
                      </c:pt>
                      <c:pt idx="72">
                        <c:v>0.88386807418883562</c:v>
                      </c:pt>
                      <c:pt idx="73">
                        <c:v>0.88245795035587205</c:v>
                      </c:pt>
                      <c:pt idx="74">
                        <c:v>0.88140382966645447</c:v>
                      </c:pt>
                      <c:pt idx="75">
                        <c:v>0.88055459994011553</c:v>
                      </c:pt>
                      <c:pt idx="76">
                        <c:v>0.87999121468537767</c:v>
                      </c:pt>
                      <c:pt idx="77">
                        <c:v>0.87943041874854888</c:v>
                      </c:pt>
                      <c:pt idx="78">
                        <c:v>0.87914193431150556</c:v>
                      </c:pt>
                      <c:pt idx="79">
                        <c:v>0.8780879039922137</c:v>
                      </c:pt>
                      <c:pt idx="80">
                        <c:v>0.87801791261019424</c:v>
                      </c:pt>
                      <c:pt idx="81">
                        <c:v>0.87695906244504374</c:v>
                      </c:pt>
                      <c:pt idx="82">
                        <c:v>0.87667528550826457</c:v>
                      </c:pt>
                      <c:pt idx="83">
                        <c:v>0.87611469633733741</c:v>
                      </c:pt>
                      <c:pt idx="84">
                        <c:v>0.87554666170003059</c:v>
                      </c:pt>
                      <c:pt idx="85">
                        <c:v>0.87470218072484507</c:v>
                      </c:pt>
                      <c:pt idx="86">
                        <c:v>0.87364356059094295</c:v>
                      </c:pt>
                      <c:pt idx="87">
                        <c:v>0.87228539515206283</c:v>
                      </c:pt>
                      <c:pt idx="88">
                        <c:v>0.87223114479235064</c:v>
                      </c:pt>
                      <c:pt idx="89">
                        <c:v>0.87087339840496125</c:v>
                      </c:pt>
                      <c:pt idx="90">
                        <c:v>0.86980796814133554</c:v>
                      </c:pt>
                      <c:pt idx="91">
                        <c:v>0.86897074474122094</c:v>
                      </c:pt>
                      <c:pt idx="92">
                        <c:v>0.86839613977056673</c:v>
                      </c:pt>
                      <c:pt idx="93">
                        <c:v>0.86755871283819275</c:v>
                      </c:pt>
                      <c:pt idx="94">
                        <c:v>0.86649368847985619</c:v>
                      </c:pt>
                      <c:pt idx="95">
                        <c:v>0.86508181711497101</c:v>
                      </c:pt>
                      <c:pt idx="96">
                        <c:v>0.83536091227347598</c:v>
                      </c:pt>
                      <c:pt idx="97">
                        <c:v>0.8339482443691274</c:v>
                      </c:pt>
                      <c:pt idx="98">
                        <c:v>0.83289550925466849</c:v>
                      </c:pt>
                      <c:pt idx="99">
                        <c:v>0.83148285666600896</c:v>
                      </c:pt>
                      <c:pt idx="100">
                        <c:v>0.83092499654213825</c:v>
                      </c:pt>
                      <c:pt idx="101">
                        <c:v>0.82951238629490764</c:v>
                      </c:pt>
                      <c:pt idx="102">
                        <c:v>0.82845642972958711</c:v>
                      </c:pt>
                      <c:pt idx="103">
                        <c:v>0.82704386598664481</c:v>
                      </c:pt>
                      <c:pt idx="104">
                        <c:v>0.82379339685371333</c:v>
                      </c:pt>
                      <c:pt idx="105">
                        <c:v>0.82238102561757032</c:v>
                      </c:pt>
                      <c:pt idx="106">
                        <c:v>0.82132045157512445</c:v>
                      </c:pt>
                      <c:pt idx="107">
                        <c:v>0.81990816668142219</c:v>
                      </c:pt>
                      <c:pt idx="108">
                        <c:v>0.80684151453929231</c:v>
                      </c:pt>
                      <c:pt idx="109">
                        <c:v>0.80599917993278414</c:v>
                      </c:pt>
                      <c:pt idx="110">
                        <c:v>0.80542887112902695</c:v>
                      </c:pt>
                      <c:pt idx="111">
                        <c:v>0.80458654621702075</c:v>
                      </c:pt>
                      <c:pt idx="112">
                        <c:v>0.80437446515965161</c:v>
                      </c:pt>
                      <c:pt idx="113">
                        <c:v>0.80353163973207642</c:v>
                      </c:pt>
                      <c:pt idx="114">
                        <c:v>0.80352553677398275</c:v>
                      </c:pt>
                      <c:pt idx="115">
                        <c:v>0.80296184623403632</c:v>
                      </c:pt>
                      <c:pt idx="116">
                        <c:v>0.80268321686931798</c:v>
                      </c:pt>
                      <c:pt idx="117">
                        <c:v>0.80211903494135672</c:v>
                      </c:pt>
                      <c:pt idx="118">
                        <c:v>0.80211289329459501</c:v>
                      </c:pt>
                      <c:pt idx="119">
                        <c:v>0.8012705825864771</c:v>
                      </c:pt>
                      <c:pt idx="120">
                        <c:v>0.8010585302900517</c:v>
                      </c:pt>
                      <c:pt idx="121">
                        <c:v>0.8002157301145808</c:v>
                      </c:pt>
                      <c:pt idx="122">
                        <c:v>0.79964591008087005</c:v>
                      </c:pt>
                      <c:pt idx="123">
                        <c:v>0.79887240064983522</c:v>
                      </c:pt>
                      <c:pt idx="124">
                        <c:v>0.79880312341464887</c:v>
                      </c:pt>
                      <c:pt idx="125">
                        <c:v>0.79745992683060507</c:v>
                      </c:pt>
                      <c:pt idx="126">
                        <c:v>0.79640108289309919</c:v>
                      </c:pt>
                      <c:pt idx="127">
                        <c:v>0.79555674691081368</c:v>
                      </c:pt>
                      <c:pt idx="128">
                        <c:v>0.79498867090812164</c:v>
                      </c:pt>
                      <c:pt idx="129">
                        <c:v>0.79414426611175859</c:v>
                      </c:pt>
                      <c:pt idx="130">
                        <c:v>0.79308556097205163</c:v>
                      </c:pt>
                      <c:pt idx="131">
                        <c:v>0.79167313980455278</c:v>
                      </c:pt>
                      <c:pt idx="132">
                        <c:v>0.75833289196783826</c:v>
                      </c:pt>
                      <c:pt idx="133">
                        <c:v>0.75749084621857943</c:v>
                      </c:pt>
                      <c:pt idx="134">
                        <c:v>0.75692025103547234</c:v>
                      </c:pt>
                      <c:pt idx="135">
                        <c:v>0.75607820785998314</c:v>
                      </c:pt>
                      <c:pt idx="136">
                        <c:v>0.75586656863357282</c:v>
                      </c:pt>
                      <c:pt idx="137">
                        <c:v>0.75502415701189796</c:v>
                      </c:pt>
                      <c:pt idx="138">
                        <c:v>0.75445393560277152</c:v>
                      </c:pt>
                      <c:pt idx="139">
                        <c:v>0.75361152963488587</c:v>
                      </c:pt>
                      <c:pt idx="140">
                        <c:v>0.75036871302519181</c:v>
                      </c:pt>
                      <c:pt idx="141">
                        <c:v>0.74895615078719302</c:v>
                      </c:pt>
                      <c:pt idx="142">
                        <c:v>0.7478991860782721</c:v>
                      </c:pt>
                      <c:pt idx="143">
                        <c:v>0.74648665841363859</c:v>
                      </c:pt>
                      <c:pt idx="144">
                        <c:v>0.66342990696701476</c:v>
                      </c:pt>
                      <c:pt idx="145">
                        <c:v>0.66201739701271822</c:v>
                      </c:pt>
                      <c:pt idx="146">
                        <c:v>0.66095981398760584</c:v>
                      </c:pt>
                      <c:pt idx="147">
                        <c:v>0.66011418478648798</c:v>
                      </c:pt>
                      <c:pt idx="148">
                        <c:v>0.65954733336810734</c:v>
                      </c:pt>
                      <c:pt idx="149">
                        <c:v>0.65887883576940731</c:v>
                      </c:pt>
                      <c:pt idx="150">
                        <c:v>0.65870167119451573</c:v>
                      </c:pt>
                      <c:pt idx="151">
                        <c:v>0.65764415562063738</c:v>
                      </c:pt>
                      <c:pt idx="152">
                        <c:v>0.65746640489854358</c:v>
                      </c:pt>
                      <c:pt idx="153">
                        <c:v>0.65640796706111826</c:v>
                      </c:pt>
                      <c:pt idx="154">
                        <c:v>0.65623167052111286</c:v>
                      </c:pt>
                      <c:pt idx="155">
                        <c:v>0.65556328391595031</c:v>
                      </c:pt>
                      <c:pt idx="156">
                        <c:v>0.65499557358184846</c:v>
                      </c:pt>
                      <c:pt idx="157">
                        <c:v>0.65415084727788164</c:v>
                      </c:pt>
                      <c:pt idx="158">
                        <c:v>0.6530924983260713</c:v>
                      </c:pt>
                      <c:pt idx="159">
                        <c:v>0.65168009816311079</c:v>
                      </c:pt>
                      <c:pt idx="160">
                        <c:v>0.65085077172786188</c:v>
                      </c:pt>
                      <c:pt idx="161">
                        <c:v>0.64943852863294604</c:v>
                      </c:pt>
                      <c:pt idx="162">
                        <c:v>0.64837878218285627</c:v>
                      </c:pt>
                      <c:pt idx="163">
                        <c:v>0.64753563581716878</c:v>
                      </c:pt>
                      <c:pt idx="164">
                        <c:v>0.64696658953546604</c:v>
                      </c:pt>
                      <c:pt idx="165">
                        <c:v>0.64693941902482055</c:v>
                      </c:pt>
                      <c:pt idx="166">
                        <c:v>0.64612338275993308</c:v>
                      </c:pt>
                      <c:pt idx="167">
                        <c:v>0.64552682715157261</c:v>
                      </c:pt>
                      <c:pt idx="168">
                        <c:v>0.64506376072801253</c:v>
                      </c:pt>
                      <c:pt idx="169">
                        <c:v>0.64447082491350216</c:v>
                      </c:pt>
                      <c:pt idx="170">
                        <c:v>0.64365155711055599</c:v>
                      </c:pt>
                      <c:pt idx="171">
                        <c:v>0.64362353209349321</c:v>
                      </c:pt>
                      <c:pt idx="172">
                        <c:v>0.643058245303473</c:v>
                      </c:pt>
                      <c:pt idx="173">
                        <c:v>0.6424272444260497</c:v>
                      </c:pt>
                      <c:pt idx="174">
                        <c:v>0.64221093973471</c:v>
                      </c:pt>
                      <c:pt idx="175">
                        <c:v>0.64115496199220323</c:v>
                      </c:pt>
                      <c:pt idx="176">
                        <c:v>0.64101468820886309</c:v>
                      </c:pt>
                      <c:pt idx="177">
                        <c:v>0.63995786858801307</c:v>
                      </c:pt>
                      <c:pt idx="178">
                        <c:v>0.63974238127608385</c:v>
                      </c:pt>
                      <c:pt idx="179">
                        <c:v>0.63911142730373527</c:v>
                      </c:pt>
                      <c:pt idx="180">
                        <c:v>0.63854533278693226</c:v>
                      </c:pt>
                      <c:pt idx="181">
                        <c:v>0.63769886905359208</c:v>
                      </c:pt>
                      <c:pt idx="182">
                        <c:v>0.63664209497981494</c:v>
                      </c:pt>
                      <c:pt idx="183">
                        <c:v>0.63522955644471069</c:v>
                      </c:pt>
                      <c:pt idx="184">
                        <c:v>0.63470302212508112</c:v>
                      </c:pt>
                      <c:pt idx="185">
                        <c:v>0.63329057274664369</c:v>
                      </c:pt>
                      <c:pt idx="186">
                        <c:v>0.63223253422579573</c:v>
                      </c:pt>
                      <c:pt idx="187">
                        <c:v>0.63138743393328789</c:v>
                      </c:pt>
                      <c:pt idx="188">
                        <c:v>0.63082011821989326</c:v>
                      </c:pt>
                      <c:pt idx="189">
                        <c:v>0.6299749794377838</c:v>
                      </c:pt>
                      <c:pt idx="190">
                        <c:v>0.62891702058904331</c:v>
                      </c:pt>
                      <c:pt idx="191">
                        <c:v>0.62750459866209884</c:v>
                      </c:pt>
                      <c:pt idx="192">
                        <c:v>0.61852439007724325</c:v>
                      </c:pt>
                      <c:pt idx="193">
                        <c:v>0.61761089804112357</c:v>
                      </c:pt>
                      <c:pt idx="194">
                        <c:v>0.61711180556745671</c:v>
                      </c:pt>
                      <c:pt idx="195">
                        <c:v>0.61605563140165942</c:v>
                      </c:pt>
                      <c:pt idx="196">
                        <c:v>0.61514201300731386</c:v>
                      </c:pt>
                      <c:pt idx="197">
                        <c:v>0.61104388085288608</c:v>
                      </c:pt>
                      <c:pt idx="198">
                        <c:v>0.60988901758187819</c:v>
                      </c:pt>
                      <c:pt idx="199">
                        <c:v>0.60896440473383517</c:v>
                      </c:pt>
                      <c:pt idx="200">
                        <c:v>0.60741921249609376</c:v>
                      </c:pt>
                      <c:pt idx="201">
                        <c:v>0.60732619184568681</c:v>
                      </c:pt>
                      <c:pt idx="202">
                        <c:v>0.60649467456382089</c:v>
                      </c:pt>
                      <c:pt idx="203">
                        <c:v>0.60591362289746931</c:v>
                      </c:pt>
                      <c:pt idx="204">
                        <c:v>0.60485712558425564</c:v>
                      </c:pt>
                      <c:pt idx="205">
                        <c:v>0.6040103489012405</c:v>
                      </c:pt>
                      <c:pt idx="206">
                        <c:v>0.60344457127562956</c:v>
                      </c:pt>
                      <c:pt idx="207">
                        <c:v>0.6027778920343605</c:v>
                      </c:pt>
                      <c:pt idx="208">
                        <c:v>0.60259777857746721</c:v>
                      </c:pt>
                      <c:pt idx="209">
                        <c:v>0.60154131377536346</c:v>
                      </c:pt>
                      <c:pt idx="210">
                        <c:v>0.60136536482956815</c:v>
                      </c:pt>
                      <c:pt idx="211">
                        <c:v>0.60094211732590086</c:v>
                      </c:pt>
                      <c:pt idx="212">
                        <c:v>0.60030833558831187</c:v>
                      </c:pt>
                      <c:pt idx="213">
                        <c:v>0.60012875749057948</c:v>
                      </c:pt>
                      <c:pt idx="214">
                        <c:v>0.59946213750954735</c:v>
                      </c:pt>
                      <c:pt idx="215">
                        <c:v>0.59889583017543935</c:v>
                      </c:pt>
                      <c:pt idx="216">
                        <c:v>0.59847169875293771</c:v>
                      </c:pt>
                      <c:pt idx="217">
                        <c:v>0.59843292976993789</c:v>
                      </c:pt>
                      <c:pt idx="218">
                        <c:v>0.59804960743495816</c:v>
                      </c:pt>
                      <c:pt idx="219">
                        <c:v>0.59702033614531458</c:v>
                      </c:pt>
                      <c:pt idx="220">
                        <c:v>0.5969926293337835</c:v>
                      </c:pt>
                      <c:pt idx="221">
                        <c:v>0.59596465082079031</c:v>
                      </c:pt>
                      <c:pt idx="222">
                        <c:v>0.59558012040698016</c:v>
                      </c:pt>
                      <c:pt idx="223">
                        <c:v>0.59475644233669722</c:v>
                      </c:pt>
                      <c:pt idx="224">
                        <c:v>0.59455205994661564</c:v>
                      </c:pt>
                      <c:pt idx="225">
                        <c:v>0.59392170403080913</c:v>
                      </c:pt>
                      <c:pt idx="226">
                        <c:v>0.59334403170877492</c:v>
                      </c:pt>
                      <c:pt idx="227">
                        <c:v>0.59250912210015028</c:v>
                      </c:pt>
                      <c:pt idx="228">
                        <c:v>0.59228623463114349</c:v>
                      </c:pt>
                      <c:pt idx="229">
                        <c:v>0.59145290136026718</c:v>
                      </c:pt>
                      <c:pt idx="230">
                        <c:v>0.5914409465075614</c:v>
                      </c:pt>
                      <c:pt idx="231">
                        <c:v>0.59087385778624413</c:v>
                      </c:pt>
                      <c:pt idx="232">
                        <c:v>0.59004032942225249</c:v>
                      </c:pt>
                      <c:pt idx="233">
                        <c:v>0.59002853012645406</c:v>
                      </c:pt>
                      <c:pt idx="234">
                        <c:v>0.58897081583190769</c:v>
                      </c:pt>
                      <c:pt idx="235">
                        <c:v>0.58755843253918993</c:v>
                      </c:pt>
                      <c:pt idx="236">
                        <c:v>0.58620056355626105</c:v>
                      </c:pt>
                      <c:pt idx="237">
                        <c:v>0.58478804256130179</c:v>
                      </c:pt>
                      <c:pt idx="238">
                        <c:v>0.58373106388420859</c:v>
                      </c:pt>
                      <c:pt idx="239">
                        <c:v>0.58231856470264154</c:v>
                      </c:pt>
                      <c:pt idx="240">
                        <c:v>0.55882035963491861</c:v>
                      </c:pt>
                      <c:pt idx="241">
                        <c:v>0.55740777512573914</c:v>
                      </c:pt>
                      <c:pt idx="242">
                        <c:v>0.5563516730607746</c:v>
                      </c:pt>
                      <c:pt idx="243">
                        <c:v>0.55493909391841911</c:v>
                      </c:pt>
                      <c:pt idx="244">
                        <c:v>0.5542731793893293</c:v>
                      </c:pt>
                      <c:pt idx="245">
                        <c:v>0.55286061330826552</c:v>
                      </c:pt>
                      <c:pt idx="246">
                        <c:v>0.55180423469297302</c:v>
                      </c:pt>
                      <c:pt idx="247">
                        <c:v>0.55039168067427768</c:v>
                      </c:pt>
                      <c:pt idx="248">
                        <c:v>0.54730469582279306</c:v>
                      </c:pt>
                      <c:pt idx="249">
                        <c:v>0.54635598394821971</c:v>
                      </c:pt>
                      <c:pt idx="250">
                        <c:v>0.54625510563533741</c:v>
                      </c:pt>
                      <c:pt idx="251">
                        <c:v>0.54589212525367237</c:v>
                      </c:pt>
                      <c:pt idx="252">
                        <c:v>0.54494341854874362</c:v>
                      </c:pt>
                      <c:pt idx="253">
                        <c:v>0.54484261247282439</c:v>
                      </c:pt>
                      <c:pt idx="254">
                        <c:v>0.54483581735810938</c:v>
                      </c:pt>
                      <c:pt idx="255">
                        <c:v>0.5439888514220127</c:v>
                      </c:pt>
                      <c:pt idx="256">
                        <c:v>0.54388706817701626</c:v>
                      </c:pt>
                      <c:pt idx="257">
                        <c:v>0.54378590354340983</c:v>
                      </c:pt>
                      <c:pt idx="258">
                        <c:v>0.54342325735502106</c:v>
                      </c:pt>
                      <c:pt idx="259">
                        <c:v>0.54304015079424006</c:v>
                      </c:pt>
                      <c:pt idx="260">
                        <c:v>0.54257627962864907</c:v>
                      </c:pt>
                      <c:pt idx="261">
                        <c:v>0.54247451471826735</c:v>
                      </c:pt>
                      <c:pt idx="262">
                        <c:v>0.54237343396537829</c:v>
                      </c:pt>
                      <c:pt idx="263">
                        <c:v>0.54162758390750398</c:v>
                      </c:pt>
                      <c:pt idx="264">
                        <c:v>0.54151999640045545</c:v>
                      </c:pt>
                      <c:pt idx="265">
                        <c:v>0.54057126176213388</c:v>
                      </c:pt>
                      <c:pt idx="266">
                        <c:v>0.54010743465087141</c:v>
                      </c:pt>
                      <c:pt idx="267">
                        <c:v>0.53915870629100426</c:v>
                      </c:pt>
                      <c:pt idx="268">
                        <c:v>0.53833817156387254</c:v>
                      </c:pt>
                      <c:pt idx="269">
                        <c:v>0.53692567836823424</c:v>
                      </c:pt>
                      <c:pt idx="270">
                        <c:v>0.53586908008685619</c:v>
                      </c:pt>
                      <c:pt idx="271">
                        <c:v>0.53502250171160837</c:v>
                      </c:pt>
                      <c:pt idx="272">
                        <c:v>0.53445661029862734</c:v>
                      </c:pt>
                      <c:pt idx="273">
                        <c:v>0.5336100047532979</c:v>
                      </c:pt>
                      <c:pt idx="274">
                        <c:v>0.53255346447975282</c:v>
                      </c:pt>
                      <c:pt idx="275">
                        <c:v>0.5311409903940385</c:v>
                      </c:pt>
                      <c:pt idx="276">
                        <c:v>0.49879885258585061</c:v>
                      </c:pt>
                      <c:pt idx="277">
                        <c:v>0.49785024932425725</c:v>
                      </c:pt>
                      <c:pt idx="278">
                        <c:v>0.49738626933564234</c:v>
                      </c:pt>
                      <c:pt idx="279">
                        <c:v>0.49643766689201257</c:v>
                      </c:pt>
                      <c:pt idx="280">
                        <c:v>0.4963302020251989</c:v>
                      </c:pt>
                      <c:pt idx="281">
                        <c:v>0.49538160728789976</c:v>
                      </c:pt>
                      <c:pt idx="282">
                        <c:v>0.4949176208834849</c:v>
                      </c:pt>
                      <c:pt idx="283">
                        <c:v>0.49396902832485434</c:v>
                      </c:pt>
                      <c:pt idx="284">
                        <c:v>0.48983431049311299</c:v>
                      </c:pt>
                      <c:pt idx="285">
                        <c:v>0.48842176332217246</c:v>
                      </c:pt>
                      <c:pt idx="286">
                        <c:v>0.4873658783085511</c:v>
                      </c:pt>
                      <c:pt idx="287">
                        <c:v>0.48595334615791008</c:v>
                      </c:pt>
                      <c:pt idx="288">
                        <c:v>0.47027588813441557</c:v>
                      </c:pt>
                      <c:pt idx="289">
                        <c:v>0.46886330414531879</c:v>
                      </c:pt>
                      <c:pt idx="290">
                        <c:v>0.46780735977462634</c:v>
                      </c:pt>
                      <c:pt idx="291">
                        <c:v>0.46696001764454736</c:v>
                      </c:pt>
                      <c:pt idx="292">
                        <c:v>0.46639477825859588</c:v>
                      </c:pt>
                      <c:pt idx="293">
                        <c:v>0.46569433726765175</c:v>
                      </c:pt>
                      <c:pt idx="294">
                        <c:v>0.46554743322832109</c:v>
                      </c:pt>
                      <c:pt idx="295">
                        <c:v>0.46449149585669292</c:v>
                      </c:pt>
                      <c:pt idx="296">
                        <c:v>0.4642817650086844</c:v>
                      </c:pt>
                      <c:pt idx="297">
                        <c:v>0.46322605569024783</c:v>
                      </c:pt>
                      <c:pt idx="298">
                        <c:v>0.46307891342971669</c:v>
                      </c:pt>
                      <c:pt idx="299">
                        <c:v>0.46237849690609339</c:v>
                      </c:pt>
                      <c:pt idx="300">
                        <c:v>0.46181349264761873</c:v>
                      </c:pt>
                      <c:pt idx="301">
                        <c:v>0.46096592306241718</c:v>
                      </c:pt>
                      <c:pt idx="302">
                        <c:v>0.45991023808853571</c:v>
                      </c:pt>
                      <c:pt idx="303">
                        <c:v>0.4584976730020196</c:v>
                      </c:pt>
                      <c:pt idx="304">
                        <c:v>0.45738382285382156</c:v>
                      </c:pt>
                      <c:pt idx="305">
                        <c:v>0.45597131548931147</c:v>
                      </c:pt>
                      <c:pt idx="306">
                        <c:v>0.45491619958850599</c:v>
                      </c:pt>
                      <c:pt idx="307">
                        <c:v>0.4540681416768329</c:v>
                      </c:pt>
                      <c:pt idx="308">
                        <c:v>0.45350371399728212</c:v>
                      </c:pt>
                      <c:pt idx="309">
                        <c:v>0.45265563080862337</c:v>
                      </c:pt>
                      <c:pt idx="310">
                        <c:v>0.45160057132006692</c:v>
                      </c:pt>
                      <c:pt idx="311">
                        <c:v>0.45018808183358383</c:v>
                      </c:pt>
                      <c:pt idx="312">
                        <c:v>0.42176980587629403</c:v>
                      </c:pt>
                      <c:pt idx="313">
                        <c:v>0.42035722396826164</c:v>
                      </c:pt>
                      <c:pt idx="314">
                        <c:v>0.4193011971032467</c:v>
                      </c:pt>
                      <c:pt idx="315">
                        <c:v>0.41867803145538285</c:v>
                      </c:pt>
                      <c:pt idx="316">
                        <c:v>0.41788860920879645</c:v>
                      </c:pt>
                      <c:pt idx="317">
                        <c:v>0.41718825053930153</c:v>
                      </c:pt>
                      <c:pt idx="318">
                        <c:v>0.41577565972535357</c:v>
                      </c:pt>
                      <c:pt idx="319">
                        <c:v>0.4153623747791626</c:v>
                      </c:pt>
                      <c:pt idx="320">
                        <c:v>0.41472012242636691</c:v>
                      </c:pt>
                      <c:pt idx="321">
                        <c:v>0.41444841359138446</c:v>
                      </c:pt>
                      <c:pt idx="322">
                        <c:v>0.41366558364873385</c:v>
                      </c:pt>
                      <c:pt idx="323">
                        <c:v>0.41330753286086525</c:v>
                      </c:pt>
                      <c:pt idx="324">
                        <c:v>0.4126088384423392</c:v>
                      </c:pt>
                      <c:pt idx="325">
                        <c:v>0.41119629126033747</c:v>
                      </c:pt>
                      <c:pt idx="326">
                        <c:v>0.41052999389230183</c:v>
                      </c:pt>
                      <c:pt idx="327">
                        <c:v>0.4103498331225599</c:v>
                      </c:pt>
                      <c:pt idx="328">
                        <c:v>0.40929304479775319</c:v>
                      </c:pt>
                      <c:pt idx="329">
                        <c:v>0.40911742560627085</c:v>
                      </c:pt>
                      <c:pt idx="330">
                        <c:v>0.40887925193167379</c:v>
                      </c:pt>
                      <c:pt idx="331">
                        <c:v>0.40806114209302008</c:v>
                      </c:pt>
                      <c:pt idx="332">
                        <c:v>0.40788049990696396</c:v>
                      </c:pt>
                      <c:pt idx="333">
                        <c:v>0.40746669216082559</c:v>
                      </c:pt>
                      <c:pt idx="334">
                        <c:v>0.40672645740700836</c:v>
                      </c:pt>
                      <c:pt idx="335">
                        <c:v>0.40664856291771223</c:v>
                      </c:pt>
                      <c:pt idx="336">
                        <c:v>0.40641222324263043</c:v>
                      </c:pt>
                      <c:pt idx="337">
                        <c:v>0.40580158844855074</c:v>
                      </c:pt>
                      <c:pt idx="338">
                        <c:v>0.40499967853501206</c:v>
                      </c:pt>
                      <c:pt idx="339">
                        <c:v>0.40474528011460326</c:v>
                      </c:pt>
                      <c:pt idx="340">
                        <c:v>0.40333270182615655</c:v>
                      </c:pt>
                      <c:pt idx="341">
                        <c:v>0.40251441987444536</c:v>
                      </c:pt>
                      <c:pt idx="342">
                        <c:v>0.40110182636038044</c:v>
                      </c:pt>
                      <c:pt idx="343">
                        <c:v>0.40004652657724954</c:v>
                      </c:pt>
                      <c:pt idx="344">
                        <c:v>0.39863393517449197</c:v>
                      </c:pt>
                      <c:pt idx="345">
                        <c:v>0.39778594121743155</c:v>
                      </c:pt>
                      <c:pt idx="346">
                        <c:v>0.39673065011770997</c:v>
                      </c:pt>
                      <c:pt idx="347">
                        <c:v>0.395318057438315</c:v>
                      </c:pt>
                      <c:pt idx="348">
                        <c:v>0.37017704956469377</c:v>
                      </c:pt>
                      <c:pt idx="349">
                        <c:v>0.36926259006704287</c:v>
                      </c:pt>
                      <c:pt idx="350">
                        <c:v>0.36876465295545208</c:v>
                      </c:pt>
                      <c:pt idx="351">
                        <c:v>0.36785017563665057</c:v>
                      </c:pt>
                      <c:pt idx="352">
                        <c:v>0.36770647323867373</c:v>
                      </c:pt>
                      <c:pt idx="353">
                        <c:v>0.36679212526638749</c:v>
                      </c:pt>
                      <c:pt idx="354">
                        <c:v>0.36629404166683011</c:v>
                      </c:pt>
                      <c:pt idx="355">
                        <c:v>0.36537967733090781</c:v>
                      </c:pt>
                      <c:pt idx="356">
                        <c:v>0.36153732680015022</c:v>
                      </c:pt>
                      <c:pt idx="357">
                        <c:v>0.36012479198649899</c:v>
                      </c:pt>
                      <c:pt idx="358">
                        <c:v>0.35906795813043474</c:v>
                      </c:pt>
                      <c:pt idx="359">
                        <c:v>0.35897683796278484</c:v>
                      </c:pt>
                      <c:pt idx="360">
                        <c:v>0.35765540275561791</c:v>
                      </c:pt>
                      <c:pt idx="361">
                        <c:v>0.35756440055490019</c:v>
                      </c:pt>
                      <c:pt idx="362">
                        <c:v>0.35650645884673821</c:v>
                      </c:pt>
                      <c:pt idx="363">
                        <c:v>0.35566128222631271</c:v>
                      </c:pt>
                      <c:pt idx="364">
                        <c:v>0.35509398917095214</c:v>
                      </c:pt>
                      <c:pt idx="365">
                        <c:v>0.35442618950542037</c:v>
                      </c:pt>
                      <c:pt idx="366">
                        <c:v>0.3542488504707495</c:v>
                      </c:pt>
                      <c:pt idx="367">
                        <c:v>0.35319083056825085</c:v>
                      </c:pt>
                      <c:pt idx="368">
                        <c:v>0.35301367799956579</c:v>
                      </c:pt>
                      <c:pt idx="369">
                        <c:v>0.3519565109630472</c:v>
                      </c:pt>
                      <c:pt idx="370">
                        <c:v>0.35177836570434728</c:v>
                      </c:pt>
                      <c:pt idx="371">
                        <c:v>0.3511104709457285</c:v>
                      </c:pt>
                      <c:pt idx="372">
                        <c:v>0.3505439750103036</c:v>
                      </c:pt>
                      <c:pt idx="373">
                        <c:v>0.34969796308402074</c:v>
                      </c:pt>
                      <c:pt idx="374">
                        <c:v>0.34864073869380657</c:v>
                      </c:pt>
                      <c:pt idx="375">
                        <c:v>0.34722820561391049</c:v>
                      </c:pt>
                      <c:pt idx="376">
                        <c:v>0.34640791323964654</c:v>
                      </c:pt>
                      <c:pt idx="377">
                        <c:v>0.3449953206097508</c:v>
                      </c:pt>
                      <c:pt idx="378">
                        <c:v>0.34393971749931801</c:v>
                      </c:pt>
                      <c:pt idx="379">
                        <c:v>0.34309202660622112</c:v>
                      </c:pt>
                      <c:pt idx="380">
                        <c:v>0.34252711539480096</c:v>
                      </c:pt>
                      <c:pt idx="381">
                        <c:v>0.3416794345818</c:v>
                      </c:pt>
                      <c:pt idx="382">
                        <c:v>0.34062381319309615</c:v>
                      </c:pt>
                      <c:pt idx="383">
                        <c:v>0.33921121108673996</c:v>
                      </c:pt>
                      <c:pt idx="384">
                        <c:v>0.31047831032133155</c:v>
                      </c:pt>
                      <c:pt idx="385">
                        <c:v>0.31037335531293736</c:v>
                      </c:pt>
                      <c:pt idx="386">
                        <c:v>0.30935526734742957</c:v>
                      </c:pt>
                      <c:pt idx="387">
                        <c:v>0.30906599901890969</c:v>
                      </c:pt>
                      <c:pt idx="388">
                        <c:v>0.30896074033908388</c:v>
                      </c:pt>
                      <c:pt idx="389">
                        <c:v>0.30800649833553773</c:v>
                      </c:pt>
                      <c:pt idx="390">
                        <c:v>0.30794264967709661</c:v>
                      </c:pt>
                      <c:pt idx="391">
                        <c:v>0.30790623826388552</c:v>
                      </c:pt>
                      <c:pt idx="392">
                        <c:v>0.30705743247973</c:v>
                      </c:pt>
                      <c:pt idx="393">
                        <c:v>0.30688844064844478</c:v>
                      </c:pt>
                      <c:pt idx="394">
                        <c:v>0.30659413873406888</c:v>
                      </c:pt>
                      <c:pt idx="395">
                        <c:v>0.30649361896590754</c:v>
                      </c:pt>
                      <c:pt idx="396">
                        <c:v>0.30603934242026065</c:v>
                      </c:pt>
                      <c:pt idx="397">
                        <c:v>0.3059243120023275</c:v>
                      </c:pt>
                      <c:pt idx="398">
                        <c:v>0.30564481712011193</c:v>
                      </c:pt>
                      <c:pt idx="399">
                        <c:v>0.30547582115033173</c:v>
                      </c:pt>
                      <c:pt idx="400">
                        <c:v>0.30462672406165175</c:v>
                      </c:pt>
                      <c:pt idx="401">
                        <c:v>0.30459031163536976</c:v>
                      </c:pt>
                      <c:pt idx="402">
                        <c:v>0.3045118873671484</c:v>
                      </c:pt>
                      <c:pt idx="403">
                        <c:v>0.30357251793469137</c:v>
                      </c:pt>
                      <c:pt idx="404">
                        <c:v>0.3034534806167245</c:v>
                      </c:pt>
                      <c:pt idx="405">
                        <c:v>0.30317769139687539</c:v>
                      </c:pt>
                      <c:pt idx="406">
                        <c:v>0.30215989723480746</c:v>
                      </c:pt>
                      <c:pt idx="407">
                        <c:v>0.30204101666714034</c:v>
                      </c:pt>
                      <c:pt idx="408">
                        <c:v>0.30075840396312309</c:v>
                      </c:pt>
                      <c:pt idx="409">
                        <c:v>0.29934582047031727</c:v>
                      </c:pt>
                      <c:pt idx="410">
                        <c:v>0.29895685238394293</c:v>
                      </c:pt>
                      <c:pt idx="411">
                        <c:v>0.29829429751104791</c:v>
                      </c:pt>
                      <c:pt idx="412">
                        <c:v>0.29800694437362868</c:v>
                      </c:pt>
                      <c:pt idx="413">
                        <c:v>0.29790192949224376</c:v>
                      </c:pt>
                      <c:pt idx="414">
                        <c:v>0.29754444878669778</c:v>
                      </c:pt>
                      <c:pt idx="415">
                        <c:v>0.29744259822846669</c:v>
                      </c:pt>
                      <c:pt idx="416">
                        <c:v>0.29688173520435257</c:v>
                      </c:pt>
                      <c:pt idx="417">
                        <c:v>0.29659451845610635</c:v>
                      </c:pt>
                      <c:pt idx="418">
                        <c:v>0.29648936324582892</c:v>
                      </c:pt>
                      <c:pt idx="419">
                        <c:v>0.2964857716715476</c:v>
                      </c:pt>
                      <c:pt idx="420">
                        <c:v>0.2960300124726295</c:v>
                      </c:pt>
                      <c:pt idx="421">
                        <c:v>0.29564136443281042</c:v>
                      </c:pt>
                      <c:pt idx="422">
                        <c:v>0.29553609231823824</c:v>
                      </c:pt>
                      <c:pt idx="423">
                        <c:v>0.295433126358638</c:v>
                      </c:pt>
                      <c:pt idx="424">
                        <c:v>0.29507332580758316</c:v>
                      </c:pt>
                      <c:pt idx="425">
                        <c:v>0.29497854935707724</c:v>
                      </c:pt>
                      <c:pt idx="426">
                        <c:v>0.29469140763701712</c:v>
                      </c:pt>
                      <c:pt idx="427">
                        <c:v>0.29422896814631105</c:v>
                      </c:pt>
                      <c:pt idx="428">
                        <c:v>0.29412362614932908</c:v>
                      </c:pt>
                      <c:pt idx="429">
                        <c:v>0.29402053858161575</c:v>
                      </c:pt>
                      <c:pt idx="430">
                        <c:v>0.29356598469276479</c:v>
                      </c:pt>
                      <c:pt idx="431">
                        <c:v>0.29327898841455891</c:v>
                      </c:pt>
                      <c:pt idx="432">
                        <c:v>0.29317018981539955</c:v>
                      </c:pt>
                      <c:pt idx="433">
                        <c:v>0.29222046653968869</c:v>
                      </c:pt>
                      <c:pt idx="434">
                        <c:v>0.29175775007570631</c:v>
                      </c:pt>
                      <c:pt idx="435">
                        <c:v>0.29080800590591105</c:v>
                      </c:pt>
                      <c:pt idx="436">
                        <c:v>0.28998466911570286</c:v>
                      </c:pt>
                      <c:pt idx="437">
                        <c:v>0.28857209871150558</c:v>
                      </c:pt>
                      <c:pt idx="438">
                        <c:v>0.28751597492155312</c:v>
                      </c:pt>
                      <c:pt idx="439">
                        <c:v>0.28666882637667945</c:v>
                      </c:pt>
                      <c:pt idx="440">
                        <c:v>0.28610338286307069</c:v>
                      </c:pt>
                      <c:pt idx="441">
                        <c:v>0.28525625811273098</c:v>
                      </c:pt>
                      <c:pt idx="442">
                        <c:v>0.28420008798869778</c:v>
                      </c:pt>
                      <c:pt idx="443">
                        <c:v>0.28278749719129115</c:v>
                      </c:pt>
                      <c:pt idx="444">
                        <c:v>0.26186607451302429</c:v>
                      </c:pt>
                      <c:pt idx="445">
                        <c:v>0.26084772424760511</c:v>
                      </c:pt>
                      <c:pt idx="446">
                        <c:v>0.26045346669816805</c:v>
                      </c:pt>
                      <c:pt idx="447">
                        <c:v>0.25943510710303819</c:v>
                      </c:pt>
                      <c:pt idx="448">
                        <c:v>0.25939850198119901</c:v>
                      </c:pt>
                      <c:pt idx="449">
                        <c:v>0.25838053703940322</c:v>
                      </c:pt>
                      <c:pt idx="450">
                        <c:v>0.25798587798451189</c:v>
                      </c:pt>
                      <c:pt idx="451">
                        <c:v>0.25696790694180843</c:v>
                      </c:pt>
                      <c:pt idx="452">
                        <c:v>0.25225083295481532</c:v>
                      </c:pt>
                      <c:pt idx="453">
                        <c:v>0.25083821165944725</c:v>
                      </c:pt>
                      <c:pt idx="454">
                        <c:v>0.25046034283678081</c:v>
                      </c:pt>
                      <c:pt idx="455">
                        <c:v>0.24978725420088832</c:v>
                      </c:pt>
                      <c:pt idx="456">
                        <c:v>0.24950941631463261</c:v>
                      </c:pt>
                      <c:pt idx="457">
                        <c:v>0.24904811020959039</c:v>
                      </c:pt>
                      <c:pt idx="458">
                        <c:v>0.24837465053843713</c:v>
                      </c:pt>
                      <c:pt idx="459">
                        <c:v>0.24809714885160788</c:v>
                      </c:pt>
                      <c:pt idx="460">
                        <c:v>0.24798733240345991</c:v>
                      </c:pt>
                      <c:pt idx="461">
                        <c:v>0.24703670874793621</c:v>
                      </c:pt>
                      <c:pt idx="462">
                        <c:v>0.24657503384660764</c:v>
                      </c:pt>
                      <c:pt idx="463">
                        <c:v>0.24562437780973118</c:v>
                      </c:pt>
                      <c:pt idx="464">
                        <c:v>0.2414801888089631</c:v>
                      </c:pt>
                      <c:pt idx="465">
                        <c:v>0.24006768227788564</c:v>
                      </c:pt>
                      <c:pt idx="466">
                        <c:v>0.23901033557412613</c:v>
                      </c:pt>
                      <c:pt idx="467">
                        <c:v>0.23759778896704895</c:v>
                      </c:pt>
                      <c:pt idx="468">
                        <c:v>0.2219356423999238</c:v>
                      </c:pt>
                      <c:pt idx="469">
                        <c:v>0.22052340595249828</c:v>
                      </c:pt>
                      <c:pt idx="470">
                        <c:v>0.21946245135903558</c:v>
                      </c:pt>
                      <c:pt idx="471">
                        <c:v>0.21862051449782846</c:v>
                      </c:pt>
                      <c:pt idx="472">
                        <c:v>0.21805014081286478</c:v>
                      </c:pt>
                      <c:pt idx="473">
                        <c:v>0.21734375530870745</c:v>
                      </c:pt>
                      <c:pt idx="474">
                        <c:v>0.21720829306784037</c:v>
                      </c:pt>
                      <c:pt idx="475">
                        <c:v>0.21614715803608997</c:v>
                      </c:pt>
                      <c:pt idx="476">
                        <c:v>0.21593134533731889</c:v>
                      </c:pt>
                      <c:pt idx="477">
                        <c:v>0.21487247004191443</c:v>
                      </c:pt>
                      <c:pt idx="478">
                        <c:v>0.21473486010360648</c:v>
                      </c:pt>
                      <c:pt idx="479">
                        <c:v>0.21402824944859317</c:v>
                      </c:pt>
                      <c:pt idx="480">
                        <c:v>0.21346000158356412</c:v>
                      </c:pt>
                      <c:pt idx="481">
                        <c:v>0.21261584872732664</c:v>
                      </c:pt>
                      <c:pt idx="482">
                        <c:v>0.21155683656013116</c:v>
                      </c:pt>
                      <c:pt idx="483">
                        <c:v>0.21014437527537194</c:v>
                      </c:pt>
                      <c:pt idx="484">
                        <c:v>0.20902568395016238</c:v>
                      </c:pt>
                      <c:pt idx="485">
                        <c:v>0.20761307011691163</c:v>
                      </c:pt>
                      <c:pt idx="486">
                        <c:v>0.20655843176519953</c:v>
                      </c:pt>
                      <c:pt idx="487">
                        <c:v>0.20570976033568084</c:v>
                      </c:pt>
                      <c:pt idx="488">
                        <c:v>0.20514579417101148</c:v>
                      </c:pt>
                      <c:pt idx="489">
                        <c:v>0.2042971479416815</c:v>
                      </c:pt>
                      <c:pt idx="490">
                        <c:v>0.20324246448424385</c:v>
                      </c:pt>
                      <c:pt idx="491">
                        <c:v>0.20182982713934192</c:v>
                      </c:pt>
                      <c:pt idx="492">
                        <c:v>0.17344841161997379</c:v>
                      </c:pt>
                      <c:pt idx="493">
                        <c:v>0.17203655141651636</c:v>
                      </c:pt>
                      <c:pt idx="494">
                        <c:v>0.17097171703371353</c:v>
                      </c:pt>
                      <c:pt idx="495">
                        <c:v>0.16955973071736424</c:v>
                      </c:pt>
                      <c:pt idx="496">
                        <c:v>0.16884817329537991</c:v>
                      </c:pt>
                      <c:pt idx="497">
                        <c:v>0.16743601069820571</c:v>
                      </c:pt>
                      <c:pt idx="498">
                        <c:v>0.16637398964050398</c:v>
                      </c:pt>
                      <c:pt idx="499">
                        <c:v>0.16496172204431736</c:v>
                      </c:pt>
                      <c:pt idx="500">
                        <c:v>0.16051940037552551</c:v>
                      </c:pt>
                      <c:pt idx="501">
                        <c:v>0.15910684868394842</c:v>
                      </c:pt>
                      <c:pt idx="502">
                        <c:v>0.15805065661918824</c:v>
                      </c:pt>
                      <c:pt idx="503">
                        <c:v>0.15663805117176324</c:v>
                      </c:pt>
                      <c:pt idx="504">
                        <c:v>6.2059233907637151E-2</c:v>
                      </c:pt>
                      <c:pt idx="505">
                        <c:v>6.1031371022090136E-2</c:v>
                      </c:pt>
                      <c:pt idx="506">
                        <c:v>6.0648462319346508E-2</c:v>
                      </c:pt>
                      <c:pt idx="507">
                        <c:v>5.962031311886188E-2</c:v>
                      </c:pt>
                      <c:pt idx="508">
                        <c:v>5.9575098234841556E-2</c:v>
                      </c:pt>
                      <c:pt idx="509">
                        <c:v>5.8747457702984951E-2</c:v>
                      </c:pt>
                      <c:pt idx="510">
                        <c:v>5.8548877360604663E-2</c:v>
                      </c:pt>
                      <c:pt idx="511">
                        <c:v>5.8163834110980139E-2</c:v>
                      </c:pt>
                      <c:pt idx="512">
                        <c:v>5.7718935338755523E-2</c:v>
                      </c:pt>
                      <c:pt idx="513">
                        <c:v>5.7336909163817201E-2</c:v>
                      </c:pt>
                      <c:pt idx="514">
                        <c:v>5.7137349902754923E-2</c:v>
                      </c:pt>
                      <c:pt idx="515">
                        <c:v>5.6308070656366442E-2</c:v>
                      </c:pt>
                      <c:pt idx="516">
                        <c:v>5.6262175899828494E-2</c:v>
                      </c:pt>
                      <c:pt idx="517">
                        <c:v>5.5235352279066931E-2</c:v>
                      </c:pt>
                      <c:pt idx="518">
                        <c:v>5.4851084664945073E-2</c:v>
                      </c:pt>
                      <c:pt idx="519">
                        <c:v>5.3823968402543609E-2</c:v>
                      </c:pt>
                      <c:pt idx="520">
                        <c:v>5.2388151527304895E-2</c:v>
                      </c:pt>
                      <c:pt idx="521">
                        <c:v>5.0975491195153246E-2</c:v>
                      </c:pt>
                      <c:pt idx="522">
                        <c:v>4.9924804120604051E-2</c:v>
                      </c:pt>
                      <c:pt idx="523">
                        <c:v>4.9072160325180449E-2</c:v>
                      </c:pt>
                      <c:pt idx="524">
                        <c:v>4.8512102249751554E-2</c:v>
                      </c:pt>
                      <c:pt idx="525">
                        <c:v>4.7659505448546968E-2</c:v>
                      </c:pt>
                      <c:pt idx="526">
                        <c:v>4.6608784296224379E-2</c:v>
                      </c:pt>
                      <c:pt idx="527">
                        <c:v>4.519608268067233E-2</c:v>
                      </c:pt>
                      <c:pt idx="528">
                        <c:v>1.3873987931335284E-2</c:v>
                      </c:pt>
                      <c:pt idx="529">
                        <c:v>1.2818251229018774E-2</c:v>
                      </c:pt>
                      <c:pt idx="530">
                        <c:v>1.2508123316182998E-2</c:v>
                      </c:pt>
                      <c:pt idx="531">
                        <c:v>1.1451563459009075E-2</c:v>
                      </c:pt>
                      <c:pt idx="532">
                        <c:v>1.1353878870158943E-2</c:v>
                      </c:pt>
                      <c:pt idx="533">
                        <c:v>1.0297720369436974E-2</c:v>
                      </c:pt>
                      <c:pt idx="534">
                        <c:v>9.9913103892778059E-3</c:v>
                      </c:pt>
                      <c:pt idx="535">
                        <c:v>8.9344428386185261E-3</c:v>
                      </c:pt>
                      <c:pt idx="536">
                        <c:v>3.9146214805412943E-3</c:v>
                      </c:pt>
                      <c:pt idx="537">
                        <c:v>2.5248673006677837E-3</c:v>
                      </c:pt>
                      <c:pt idx="538">
                        <c:v>1.4127221659714622E-3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2B51-4C01-ACEE-20C694D35E2F}"/>
                  </c:ext>
                </c:extLst>
              </c15:ser>
            </c15:filteredLineSeries>
          </c:ext>
        </c:extLst>
      </c:lineChart>
      <c:catAx>
        <c:axId val="552978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79008"/>
        <c:crosses val="autoZero"/>
        <c:auto val="1"/>
        <c:lblAlgn val="ctr"/>
        <c:lblOffset val="100"/>
        <c:noMultiLvlLbl val="0"/>
      </c:catAx>
      <c:valAx>
        <c:axId val="55297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7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0.77721875198789003</c:v>
                </c:pt>
                <c:pt idx="1">
                  <c:v>0.77718579809201971</c:v>
                </c:pt>
                <c:pt idx="2">
                  <c:v>0.77711828495270863</c:v>
                </c:pt>
                <c:pt idx="3">
                  <c:v>0.77708537475218176</c:v>
                </c:pt>
                <c:pt idx="4">
                  <c:v>0.77669973021822936</c:v>
                </c:pt>
                <c:pt idx="5">
                  <c:v>0.77660019253655355</c:v>
                </c:pt>
                <c:pt idx="6">
                  <c:v>0.77413827911688304</c:v>
                </c:pt>
                <c:pt idx="7">
                  <c:v>0.77334230436056595</c:v>
                </c:pt>
                <c:pt idx="8">
                  <c:v>0.77295464624803489</c:v>
                </c:pt>
                <c:pt idx="9">
                  <c:v>0.77253337878544903</c:v>
                </c:pt>
                <c:pt idx="10">
                  <c:v>0.77216485555626524</c:v>
                </c:pt>
                <c:pt idx="11">
                  <c:v>0.77175945394131218</c:v>
                </c:pt>
                <c:pt idx="12">
                  <c:v>0.77133454081568797</c:v>
                </c:pt>
                <c:pt idx="13">
                  <c:v>0.77056659233386149</c:v>
                </c:pt>
                <c:pt idx="14">
                  <c:v>0.77049556237796823</c:v>
                </c:pt>
                <c:pt idx="15">
                  <c:v>0.769718971613778</c:v>
                </c:pt>
                <c:pt idx="16">
                  <c:v>0.76884534643507763</c:v>
                </c:pt>
                <c:pt idx="17">
                  <c:v>0.76809016165968402</c:v>
                </c:pt>
                <c:pt idx="18">
                  <c:v>0.76634777755428041</c:v>
                </c:pt>
                <c:pt idx="19">
                  <c:v>0.76631358388979809</c:v>
                </c:pt>
                <c:pt idx="20">
                  <c:v>0.76624207105629716</c:v>
                </c:pt>
                <c:pt idx="21">
                  <c:v>0.76620792451093023</c:v>
                </c:pt>
                <c:pt idx="22">
                  <c:v>0.76583451276676984</c:v>
                </c:pt>
                <c:pt idx="23">
                  <c:v>0.76572974328500298</c:v>
                </c:pt>
                <c:pt idx="24">
                  <c:v>0.75811659566760725</c:v>
                </c:pt>
                <c:pt idx="25">
                  <c:v>0.75811592350490287</c:v>
                </c:pt>
                <c:pt idx="26">
                  <c:v>0.75807919705068183</c:v>
                </c:pt>
                <c:pt idx="27">
                  <c:v>0.75807858498515202</c:v>
                </c:pt>
                <c:pt idx="28">
                  <c:v>0.75757397947764549</c:v>
                </c:pt>
                <c:pt idx="29">
                  <c:v>0.75757377711200835</c:v>
                </c:pt>
                <c:pt idx="30">
                  <c:v>0.74371933253156763</c:v>
                </c:pt>
                <c:pt idx="31">
                  <c:v>0.74354518490385324</c:v>
                </c:pt>
                <c:pt idx="32">
                  <c:v>0.74297332550345074</c:v>
                </c:pt>
                <c:pt idx="33">
                  <c:v>0.74186460792825693</c:v>
                </c:pt>
                <c:pt idx="34">
                  <c:v>0.74138811300970731</c:v>
                </c:pt>
                <c:pt idx="35">
                  <c:v>0.74129677504537606</c:v>
                </c:pt>
                <c:pt idx="36">
                  <c:v>0.74124322741553428</c:v>
                </c:pt>
                <c:pt idx="37">
                  <c:v>0.74105103929230665</c:v>
                </c:pt>
                <c:pt idx="38">
                  <c:v>0.74095967849074351</c:v>
                </c:pt>
                <c:pt idx="39">
                  <c:v>0.74031982373210881</c:v>
                </c:pt>
                <c:pt idx="40">
                  <c:v>0.73998287941836871</c:v>
                </c:pt>
                <c:pt idx="41">
                  <c:v>0.73914804838880055</c:v>
                </c:pt>
                <c:pt idx="42">
                  <c:v>0.7391423465822945</c:v>
                </c:pt>
                <c:pt idx="43">
                  <c:v>0.73910185737443623</c:v>
                </c:pt>
                <c:pt idx="44">
                  <c:v>0.73892633014833675</c:v>
                </c:pt>
                <c:pt idx="45">
                  <c:v>0.73859408163616536</c:v>
                </c:pt>
                <c:pt idx="46">
                  <c:v>0.73855041213815276</c:v>
                </c:pt>
                <c:pt idx="47">
                  <c:v>0.73768688271378224</c:v>
                </c:pt>
                <c:pt idx="48">
                  <c:v>0.73184315233370667</c:v>
                </c:pt>
                <c:pt idx="49">
                  <c:v>0.73175302415314936</c:v>
                </c:pt>
                <c:pt idx="50">
                  <c:v>0.73153776220078548</c:v>
                </c:pt>
                <c:pt idx="51">
                  <c:v>0.73144758868596604</c:v>
                </c:pt>
                <c:pt idx="52">
                  <c:v>0.73080003276211536</c:v>
                </c:pt>
                <c:pt idx="53">
                  <c:v>0.73049446967418008</c:v>
                </c:pt>
                <c:pt idx="54">
                  <c:v>0.72955816485575786</c:v>
                </c:pt>
                <c:pt idx="55">
                  <c:v>0.72886885232848175</c:v>
                </c:pt>
                <c:pt idx="56">
                  <c:v>0.72857484007313422</c:v>
                </c:pt>
                <c:pt idx="57">
                  <c:v>0.72831768840700895</c:v>
                </c:pt>
                <c:pt idx="58">
                  <c:v>0.72827583741952351</c:v>
                </c:pt>
                <c:pt idx="59">
                  <c:v>0.7281035482041589</c:v>
                </c:pt>
                <c:pt idx="60">
                  <c:v>0.72788931806905088</c:v>
                </c:pt>
                <c:pt idx="61">
                  <c:v>0.72777047930203198</c:v>
                </c:pt>
                <c:pt idx="62">
                  <c:v>0.72773296806511578</c:v>
                </c:pt>
                <c:pt idx="63">
                  <c:v>0.72689981617473387</c:v>
                </c:pt>
                <c:pt idx="64">
                  <c:v>0.72655692302574393</c:v>
                </c:pt>
                <c:pt idx="65">
                  <c:v>0.7260194340591245</c:v>
                </c:pt>
                <c:pt idx="66">
                  <c:v>0.7258796356626338</c:v>
                </c:pt>
                <c:pt idx="67">
                  <c:v>0.72535232527670968</c:v>
                </c:pt>
                <c:pt idx="68">
                  <c:v>0.7250334434634248</c:v>
                </c:pt>
                <c:pt idx="69">
                  <c:v>0.72436989757243042</c:v>
                </c:pt>
                <c:pt idx="70">
                  <c:v>0.72301286302784251</c:v>
                </c:pt>
                <c:pt idx="71">
                  <c:v>0.72235707520045822</c:v>
                </c:pt>
                <c:pt idx="72">
                  <c:v>0.71573555911513465</c:v>
                </c:pt>
                <c:pt idx="73">
                  <c:v>0.71568934781849047</c:v>
                </c:pt>
                <c:pt idx="74">
                  <c:v>0.71564355166127103</c:v>
                </c:pt>
                <c:pt idx="75">
                  <c:v>0.71559725032660493</c:v>
                </c:pt>
                <c:pt idx="76">
                  <c:v>0.71515320967509244</c:v>
                </c:pt>
                <c:pt idx="77">
                  <c:v>0.71506021578307577</c:v>
                </c:pt>
                <c:pt idx="78">
                  <c:v>0.71017674106629991</c:v>
                </c:pt>
                <c:pt idx="79">
                  <c:v>0.71008591865415849</c:v>
                </c:pt>
                <c:pt idx="80">
                  <c:v>0.70979090415685364</c:v>
                </c:pt>
                <c:pt idx="81">
                  <c:v>0.70970004665754627</c:v>
                </c:pt>
                <c:pt idx="82">
                  <c:v>0.70915033671368477</c:v>
                </c:pt>
                <c:pt idx="83">
                  <c:v>0.70876453629055269</c:v>
                </c:pt>
                <c:pt idx="84">
                  <c:v>0.70032890273194526</c:v>
                </c:pt>
                <c:pt idx="85">
                  <c:v>0.7001787579729517</c:v>
                </c:pt>
                <c:pt idx="86">
                  <c:v>0.69993654783187342</c:v>
                </c:pt>
                <c:pt idx="87">
                  <c:v>0.6997858124618942</c:v>
                </c:pt>
                <c:pt idx="88">
                  <c:v>0.69910093886061042</c:v>
                </c:pt>
                <c:pt idx="89">
                  <c:v>0.69894918548720264</c:v>
                </c:pt>
                <c:pt idx="90">
                  <c:v>0.69757034280212149</c:v>
                </c:pt>
                <c:pt idx="91">
                  <c:v>0.69692431681834666</c:v>
                </c:pt>
                <c:pt idx="92">
                  <c:v>0.69670482989278781</c:v>
                </c:pt>
                <c:pt idx="93">
                  <c:v>0.69606166855206775</c:v>
                </c:pt>
                <c:pt idx="94">
                  <c:v>0.69495069724618019</c:v>
                </c:pt>
                <c:pt idx="95">
                  <c:v>0.69431382657102503</c:v>
                </c:pt>
                <c:pt idx="96">
                  <c:v>0.69039835222397117</c:v>
                </c:pt>
                <c:pt idx="97">
                  <c:v>0.69025799385487785</c:v>
                </c:pt>
                <c:pt idx="98">
                  <c:v>0.69000742490793499</c:v>
                </c:pt>
                <c:pt idx="99">
                  <c:v>0.68986643493683575</c:v>
                </c:pt>
                <c:pt idx="100">
                  <c:v>0.68919034728417261</c:v>
                </c:pt>
                <c:pt idx="101">
                  <c:v>0.68904825206593023</c:v>
                </c:pt>
                <c:pt idx="102">
                  <c:v>0.68472081626011716</c:v>
                </c:pt>
                <c:pt idx="103">
                  <c:v>0.68453757687423533</c:v>
                </c:pt>
                <c:pt idx="104">
                  <c:v>0.68406311509988316</c:v>
                </c:pt>
                <c:pt idx="105">
                  <c:v>0.68388050591464433</c:v>
                </c:pt>
                <c:pt idx="106">
                  <c:v>0.68283835015401628</c:v>
                </c:pt>
                <c:pt idx="107">
                  <c:v>0.68218747442970873</c:v>
                </c:pt>
                <c:pt idx="108">
                  <c:v>0.68054543905486464</c:v>
                </c:pt>
                <c:pt idx="109">
                  <c:v>0.68036155888065997</c:v>
                </c:pt>
                <c:pt idx="110">
                  <c:v>0.67990392878779193</c:v>
                </c:pt>
                <c:pt idx="111">
                  <c:v>0.67972064503505603</c:v>
                </c:pt>
                <c:pt idx="112">
                  <c:v>0.6786588812666916</c:v>
                </c:pt>
                <c:pt idx="113">
                  <c:v>0.67802384325491893</c:v>
                </c:pt>
                <c:pt idx="114">
                  <c:v>0.67446708521460919</c:v>
                </c:pt>
                <c:pt idx="115">
                  <c:v>0.67424724151531035</c:v>
                </c:pt>
                <c:pt idx="116">
                  <c:v>0.67405332133890916</c:v>
                </c:pt>
                <c:pt idx="117">
                  <c:v>0.67383284340441862</c:v>
                </c:pt>
                <c:pt idx="118">
                  <c:v>0.67321347496117045</c:v>
                </c:pt>
                <c:pt idx="119">
                  <c:v>0.6729920425922914</c:v>
                </c:pt>
                <c:pt idx="120">
                  <c:v>0.67259662436282619</c:v>
                </c:pt>
                <c:pt idx="121">
                  <c:v>0.67195893149131503</c:v>
                </c:pt>
                <c:pt idx="122">
                  <c:v>0.67179093619282204</c:v>
                </c:pt>
                <c:pt idx="123">
                  <c:v>0.67115636462101125</c:v>
                </c:pt>
                <c:pt idx="124">
                  <c:v>0.67052238999606295</c:v>
                </c:pt>
                <c:pt idx="125">
                  <c:v>0.67015737372491568</c:v>
                </c:pt>
                <c:pt idx="126">
                  <c:v>0.66988856398141761</c:v>
                </c:pt>
                <c:pt idx="127">
                  <c:v>0.66970313806941306</c:v>
                </c:pt>
                <c:pt idx="128">
                  <c:v>0.66952951180688824</c:v>
                </c:pt>
                <c:pt idx="129">
                  <c:v>0.66907241649160076</c:v>
                </c:pt>
                <c:pt idx="130">
                  <c:v>0.66804372141799706</c:v>
                </c:pt>
                <c:pt idx="131">
                  <c:v>0.6674196783058739</c:v>
                </c:pt>
                <c:pt idx="132">
                  <c:v>0.65329691183094407</c:v>
                </c:pt>
                <c:pt idx="133">
                  <c:v>0.65313229900052883</c:v>
                </c:pt>
                <c:pt idx="134">
                  <c:v>0.65268367985271059</c:v>
                </c:pt>
                <c:pt idx="135">
                  <c:v>0.65251956051415116</c:v>
                </c:pt>
                <c:pt idx="136">
                  <c:v>0.65162282228185464</c:v>
                </c:pt>
                <c:pt idx="137">
                  <c:v>0.65101496346946142</c:v>
                </c:pt>
                <c:pt idx="138">
                  <c:v>0.6457263672371828</c:v>
                </c:pt>
                <c:pt idx="139">
                  <c:v>0.64513666999757313</c:v>
                </c:pt>
                <c:pt idx="140">
                  <c:v>0.64499904311902234</c:v>
                </c:pt>
                <c:pt idx="141">
                  <c:v>0.64441189213263728</c:v>
                </c:pt>
                <c:pt idx="142">
                  <c:v>0.64354100879344878</c:v>
                </c:pt>
                <c:pt idx="143">
                  <c:v>0.64295934643623287</c:v>
                </c:pt>
                <c:pt idx="144">
                  <c:v>0.63643711348896326</c:v>
                </c:pt>
                <c:pt idx="145">
                  <c:v>0.63596841978024454</c:v>
                </c:pt>
                <c:pt idx="146">
                  <c:v>0.63572363497568363</c:v>
                </c:pt>
                <c:pt idx="147">
                  <c:v>0.63525536492730661</c:v>
                </c:pt>
                <c:pt idx="148">
                  <c:v>0.63434461278714294</c:v>
                </c:pt>
                <c:pt idx="149">
                  <c:v>0.63387768714152648</c:v>
                </c:pt>
                <c:pt idx="150">
                  <c:v>0.62813737361683109</c:v>
                </c:pt>
                <c:pt idx="151">
                  <c:v>0.62768598253914976</c:v>
                </c:pt>
                <c:pt idx="152">
                  <c:v>0.62743217533831619</c:v>
                </c:pt>
                <c:pt idx="153">
                  <c:v>0.62698104481424222</c:v>
                </c:pt>
                <c:pt idx="154">
                  <c:v>0.62607841628505079</c:v>
                </c:pt>
                <c:pt idx="155">
                  <c:v>0.62562829390382446</c:v>
                </c:pt>
                <c:pt idx="156">
                  <c:v>0.6030869496870026</c:v>
                </c:pt>
                <c:pt idx="157">
                  <c:v>0.60260890099380793</c:v>
                </c:pt>
                <c:pt idx="158">
                  <c:v>0.6023978953330098</c:v>
                </c:pt>
                <c:pt idx="159">
                  <c:v>0.6019201243035246</c:v>
                </c:pt>
                <c:pt idx="160">
                  <c:v>0.60110309318124788</c:v>
                </c:pt>
                <c:pt idx="161">
                  <c:v>0.60062638433538595</c:v>
                </c:pt>
                <c:pt idx="162">
                  <c:v>0.58565726827807185</c:v>
                </c:pt>
                <c:pt idx="163">
                  <c:v>0.58551291275737216</c:v>
                </c:pt>
                <c:pt idx="164">
                  <c:v>0.58517348415096937</c:v>
                </c:pt>
                <c:pt idx="165">
                  <c:v>0.58502961162761169</c:v>
                </c:pt>
                <c:pt idx="166">
                  <c:v>0.58423843527310981</c:v>
                </c:pt>
                <c:pt idx="167">
                  <c:v>0.58375963986683099</c:v>
                </c:pt>
                <c:pt idx="168">
                  <c:v>0.58171853455871736</c:v>
                </c:pt>
                <c:pt idx="169">
                  <c:v>0.58157277083552328</c:v>
                </c:pt>
                <c:pt idx="170">
                  <c:v>0.58123754637261904</c:v>
                </c:pt>
                <c:pt idx="171">
                  <c:v>0.58109226016349147</c:v>
                </c:pt>
                <c:pt idx="172">
                  <c:v>0.58028810481378568</c:v>
                </c:pt>
                <c:pt idx="173">
                  <c:v>0.57981205155425941</c:v>
                </c:pt>
                <c:pt idx="174">
                  <c:v>0.5732246080979202</c:v>
                </c:pt>
                <c:pt idx="175">
                  <c:v>0.57310020137734397</c:v>
                </c:pt>
                <c:pt idx="176">
                  <c:v>0.57221481336479918</c:v>
                </c:pt>
                <c:pt idx="177">
                  <c:v>0.5719983322516794</c:v>
                </c:pt>
                <c:pt idx="178">
                  <c:v>0.57155951808902761</c:v>
                </c:pt>
                <c:pt idx="179">
                  <c:v>0.57033154678072218</c:v>
                </c:pt>
                <c:pt idx="180">
                  <c:v>0.56702742638034875</c:v>
                </c:pt>
                <c:pt idx="181">
                  <c:v>0.56601966106598478</c:v>
                </c:pt>
                <c:pt idx="182">
                  <c:v>0.56586285409483661</c:v>
                </c:pt>
                <c:pt idx="183">
                  <c:v>0.56535931627729707</c:v>
                </c:pt>
                <c:pt idx="184">
                  <c:v>0.56462889890290535</c:v>
                </c:pt>
                <c:pt idx="185">
                  <c:v>0.56412808924474789</c:v>
                </c:pt>
                <c:pt idx="186">
                  <c:v>0.56083111801146568</c:v>
                </c:pt>
                <c:pt idx="187">
                  <c:v>0.56070043769760469</c:v>
                </c:pt>
                <c:pt idx="188">
                  <c:v>0.56039557630433334</c:v>
                </c:pt>
                <c:pt idx="189">
                  <c:v>0.56026530342040282</c:v>
                </c:pt>
                <c:pt idx="190">
                  <c:v>0.55955932510058215</c:v>
                </c:pt>
                <c:pt idx="191">
                  <c:v>0.55912798096460348</c:v>
                </c:pt>
                <c:pt idx="192">
                  <c:v>0.54299761568106719</c:v>
                </c:pt>
                <c:pt idx="193">
                  <c:v>0.54287623239046612</c:v>
                </c:pt>
                <c:pt idx="194">
                  <c:v>0.54252872138391695</c:v>
                </c:pt>
                <c:pt idx="195">
                  <c:v>0.54240750118873782</c:v>
                </c:pt>
                <c:pt idx="196">
                  <c:v>0.5418216430114895</c:v>
                </c:pt>
                <c:pt idx="197">
                  <c:v>0.54135464594637572</c:v>
                </c:pt>
                <c:pt idx="198">
                  <c:v>0.5373310295973367</c:v>
                </c:pt>
                <c:pt idx="199">
                  <c:v>0.53691919116437126</c:v>
                </c:pt>
                <c:pt idx="200">
                  <c:v>0.53665883869700259</c:v>
                </c:pt>
                <c:pt idx="201">
                  <c:v>0.53624660800196533</c:v>
                </c:pt>
                <c:pt idx="202">
                  <c:v>0.53543559634314697</c:v>
                </c:pt>
                <c:pt idx="203">
                  <c:v>0.53502309400295034</c:v>
                </c:pt>
                <c:pt idx="204">
                  <c:v>0.53097821198160999</c:v>
                </c:pt>
                <c:pt idx="205">
                  <c:v>0.53091642986574195</c:v>
                </c:pt>
                <c:pt idx="206">
                  <c:v>0.53077559817162523</c:v>
                </c:pt>
                <c:pt idx="207">
                  <c:v>0.53071364296077017</c:v>
                </c:pt>
                <c:pt idx="208">
                  <c:v>0.53038266888963848</c:v>
                </c:pt>
                <c:pt idx="209">
                  <c:v>0.53017846234098198</c:v>
                </c:pt>
                <c:pt idx="210">
                  <c:v>0.5293562149343477</c:v>
                </c:pt>
                <c:pt idx="211">
                  <c:v>0.52894502888790407</c:v>
                </c:pt>
                <c:pt idx="212">
                  <c:v>0.52869478409338933</c:v>
                </c:pt>
                <c:pt idx="213">
                  <c:v>0.52828310845955551</c:v>
                </c:pt>
                <c:pt idx="214">
                  <c:v>0.52749949239048777</c:v>
                </c:pt>
                <c:pt idx="215">
                  <c:v>0.52708737099100722</c:v>
                </c:pt>
                <c:pt idx="216">
                  <c:v>0.525851473993735</c:v>
                </c:pt>
                <c:pt idx="217">
                  <c:v>0.5257898112315128</c:v>
                </c:pt>
                <c:pt idx="218">
                  <c:v>0.52564479239949924</c:v>
                </c:pt>
                <c:pt idx="219">
                  <c:v>0.52558295492431506</c:v>
                </c:pt>
                <c:pt idx="220">
                  <c:v>0.52555198273753301</c:v>
                </c:pt>
                <c:pt idx="221">
                  <c:v>0.52525902826182347</c:v>
                </c:pt>
                <c:pt idx="222">
                  <c:v>0.52510591954172114</c:v>
                </c:pt>
                <c:pt idx="223">
                  <c:v>0.52505074200927593</c:v>
                </c:pt>
                <c:pt idx="224">
                  <c:v>0.52492807237207018</c:v>
                </c:pt>
                <c:pt idx="225">
                  <c:v>0.52448291216734633</c:v>
                </c:pt>
                <c:pt idx="226">
                  <c:v>0.52380423917996433</c:v>
                </c:pt>
                <c:pt idx="227">
                  <c:v>0.52336114990183769</c:v>
                </c:pt>
                <c:pt idx="228">
                  <c:v>0.51863927721224068</c:v>
                </c:pt>
                <c:pt idx="229">
                  <c:v>0.51819750785110641</c:v>
                </c:pt>
                <c:pt idx="230">
                  <c:v>0.51800905600938463</c:v>
                </c:pt>
                <c:pt idx="231">
                  <c:v>0.5175681090701757</c:v>
                </c:pt>
                <c:pt idx="232">
                  <c:v>0.51688092840189426</c:v>
                </c:pt>
                <c:pt idx="233">
                  <c:v>0.51644190141297752</c:v>
                </c:pt>
                <c:pt idx="234">
                  <c:v>0.51274857668547336</c:v>
                </c:pt>
                <c:pt idx="235">
                  <c:v>0.51268016738726352</c:v>
                </c:pt>
                <c:pt idx="236">
                  <c:v>0.51250108690517981</c:v>
                </c:pt>
                <c:pt idx="237">
                  <c:v>0.51243247546023329</c:v>
                </c:pt>
                <c:pt idx="238">
                  <c:v>0.51209631140241618</c:v>
                </c:pt>
                <c:pt idx="239">
                  <c:v>0.51184698246138738</c:v>
                </c:pt>
                <c:pt idx="240">
                  <c:v>0.50661028786846485</c:v>
                </c:pt>
                <c:pt idx="241">
                  <c:v>0.50647621704723211</c:v>
                </c:pt>
                <c:pt idx="242">
                  <c:v>0.50563521966636515</c:v>
                </c:pt>
                <c:pt idx="243">
                  <c:v>0.505338424730291</c:v>
                </c:pt>
                <c:pt idx="244">
                  <c:v>0.5049638662434548</c:v>
                </c:pt>
                <c:pt idx="245">
                  <c:v>0.5037764910793513</c:v>
                </c:pt>
                <c:pt idx="246">
                  <c:v>0.50136619096988178</c:v>
                </c:pt>
                <c:pt idx="247">
                  <c:v>0.50129580444770039</c:v>
                </c:pt>
                <c:pt idx="248">
                  <c:v>0.50078590474218176</c:v>
                </c:pt>
                <c:pt idx="249">
                  <c:v>0.50069919205747415</c:v>
                </c:pt>
                <c:pt idx="250">
                  <c:v>0.50039628843571893</c:v>
                </c:pt>
                <c:pt idx="251">
                  <c:v>0.49992605959289149</c:v>
                </c:pt>
                <c:pt idx="252">
                  <c:v>0.49976936518943221</c:v>
                </c:pt>
                <c:pt idx="253">
                  <c:v>0.49957401590481765</c:v>
                </c:pt>
                <c:pt idx="254">
                  <c:v>0.49939791258981725</c:v>
                </c:pt>
                <c:pt idx="255">
                  <c:v>0.49904702548024354</c:v>
                </c:pt>
                <c:pt idx="256">
                  <c:v>0.49844292619783553</c:v>
                </c:pt>
                <c:pt idx="257">
                  <c:v>0.49809444724073376</c:v>
                </c:pt>
                <c:pt idx="258">
                  <c:v>0.49683064136091432</c:v>
                </c:pt>
                <c:pt idx="259">
                  <c:v>0.49676067571833626</c:v>
                </c:pt>
                <c:pt idx="260">
                  <c:v>0.49632091245383952</c:v>
                </c:pt>
                <c:pt idx="261">
                  <c:v>0.4962496333694007</c:v>
                </c:pt>
                <c:pt idx="262">
                  <c:v>0.49616918431642643</c:v>
                </c:pt>
                <c:pt idx="263">
                  <c:v>0.49591834768227472</c:v>
                </c:pt>
                <c:pt idx="264">
                  <c:v>0.49586377180214425</c:v>
                </c:pt>
                <c:pt idx="265">
                  <c:v>0.49571513733867145</c:v>
                </c:pt>
                <c:pt idx="266">
                  <c:v>0.49531335439664054</c:v>
                </c:pt>
                <c:pt idx="267">
                  <c:v>0.49524533106353169</c:v>
                </c:pt>
                <c:pt idx="268">
                  <c:v>0.4946527762077188</c:v>
                </c:pt>
                <c:pt idx="269">
                  <c:v>0.49425276209311281</c:v>
                </c:pt>
                <c:pt idx="270">
                  <c:v>0.49372507818965522</c:v>
                </c:pt>
                <c:pt idx="271">
                  <c:v>0.49337644301478617</c:v>
                </c:pt>
                <c:pt idx="272">
                  <c:v>0.49319025980080344</c:v>
                </c:pt>
                <c:pt idx="273">
                  <c:v>0.49284274853016002</c:v>
                </c:pt>
                <c:pt idx="274">
                  <c:v>0.49222907767708257</c:v>
                </c:pt>
                <c:pt idx="275">
                  <c:v>0.49188390930774506</c:v>
                </c:pt>
                <c:pt idx="276">
                  <c:v>0.48736719274024742</c:v>
                </c:pt>
                <c:pt idx="277">
                  <c:v>0.48690733524456159</c:v>
                </c:pt>
                <c:pt idx="278">
                  <c:v>0.48670280763345869</c:v>
                </c:pt>
                <c:pt idx="279">
                  <c:v>0.48624229210099834</c:v>
                </c:pt>
                <c:pt idx="280">
                  <c:v>0.48554761840856853</c:v>
                </c:pt>
                <c:pt idx="281">
                  <c:v>0.48508646269400357</c:v>
                </c:pt>
                <c:pt idx="282">
                  <c:v>0.4820508295154422</c:v>
                </c:pt>
                <c:pt idx="283">
                  <c:v>0.48197292370898442</c:v>
                </c:pt>
                <c:pt idx="284">
                  <c:v>0.48173974398642672</c:v>
                </c:pt>
                <c:pt idx="285">
                  <c:v>0.48166158619449284</c:v>
                </c:pt>
                <c:pt idx="286">
                  <c:v>0.48133920363864924</c:v>
                </c:pt>
                <c:pt idx="287">
                  <c:v>0.48131934329045123</c:v>
                </c:pt>
                <c:pt idx="288">
                  <c:v>0.48127417183921123</c:v>
                </c:pt>
                <c:pt idx="289">
                  <c:v>0.48124309835451495</c:v>
                </c:pt>
                <c:pt idx="290">
                  <c:v>0.48114705662038626</c:v>
                </c:pt>
                <c:pt idx="291">
                  <c:v>0.48100599008897493</c:v>
                </c:pt>
                <c:pt idx="292">
                  <c:v>0.48097526275728208</c:v>
                </c:pt>
                <c:pt idx="293">
                  <c:v>0.48088841000812416</c:v>
                </c:pt>
                <c:pt idx="294">
                  <c:v>0.48087888083722424</c:v>
                </c:pt>
                <c:pt idx="295">
                  <c:v>0.48076147563565547</c:v>
                </c:pt>
                <c:pt idx="296">
                  <c:v>0.48043791362174193</c:v>
                </c:pt>
                <c:pt idx="297">
                  <c:v>0.48008774769574003</c:v>
                </c:pt>
                <c:pt idx="298">
                  <c:v>0.48007153288691978</c:v>
                </c:pt>
                <c:pt idx="299">
                  <c:v>0.479907476222173</c:v>
                </c:pt>
                <c:pt idx="300">
                  <c:v>0.47970395060440635</c:v>
                </c:pt>
                <c:pt idx="301">
                  <c:v>0.47944365050935855</c:v>
                </c:pt>
                <c:pt idx="302">
                  <c:v>0.47925050933828989</c:v>
                </c:pt>
                <c:pt idx="303">
                  <c:v>0.47878592830933997</c:v>
                </c:pt>
                <c:pt idx="304">
                  <c:v>0.47811624207295483</c:v>
                </c:pt>
                <c:pt idx="305">
                  <c:v>0.47765085967158366</c:v>
                </c:pt>
                <c:pt idx="306">
                  <c:v>0.4761825796597402</c:v>
                </c:pt>
                <c:pt idx="307">
                  <c:v>0.47608708729532428</c:v>
                </c:pt>
                <c:pt idx="308">
                  <c:v>0.47581562092057694</c:v>
                </c:pt>
                <c:pt idx="309">
                  <c:v>0.47571984760370251</c:v>
                </c:pt>
                <c:pt idx="310">
                  <c:v>0.47569977561542964</c:v>
                </c:pt>
                <c:pt idx="311">
                  <c:v>0.47540018774798593</c:v>
                </c:pt>
                <c:pt idx="312">
                  <c:v>0.47528925616509399</c:v>
                </c:pt>
                <c:pt idx="313">
                  <c:v>0.47519816409365334</c:v>
                </c:pt>
                <c:pt idx="314">
                  <c:v>0.47491981909594455</c:v>
                </c:pt>
                <c:pt idx="315">
                  <c:v>0.47489960956427574</c:v>
                </c:pt>
                <c:pt idx="316">
                  <c:v>0.47431283406723518</c:v>
                </c:pt>
                <c:pt idx="317">
                  <c:v>0.47401637478888348</c:v>
                </c:pt>
                <c:pt idx="318">
                  <c:v>0.47378406023503172</c:v>
                </c:pt>
                <c:pt idx="319">
                  <c:v>0.47365508069435175</c:v>
                </c:pt>
                <c:pt idx="320">
                  <c:v>0.4734000532235319</c:v>
                </c:pt>
                <c:pt idx="321">
                  <c:v>0.47327124025430095</c:v>
                </c:pt>
                <c:pt idx="322">
                  <c:v>0.47258575065984249</c:v>
                </c:pt>
                <c:pt idx="323">
                  <c:v>0.47231418083299753</c:v>
                </c:pt>
                <c:pt idx="324">
                  <c:v>0.4722035717588719</c:v>
                </c:pt>
                <c:pt idx="325">
                  <c:v>0.47198891330663911</c:v>
                </c:pt>
                <c:pt idx="326">
                  <c:v>0.47188193163884118</c:v>
                </c:pt>
                <c:pt idx="327">
                  <c:v>0.47155537523046481</c:v>
                </c:pt>
                <c:pt idx="328">
                  <c:v>0.47120207749440707</c:v>
                </c:pt>
                <c:pt idx="329">
                  <c:v>0.47087365391975761</c:v>
                </c:pt>
                <c:pt idx="330">
                  <c:v>0.46839134414627498</c:v>
                </c:pt>
                <c:pt idx="331">
                  <c:v>0.46806444557750909</c:v>
                </c:pt>
                <c:pt idx="332">
                  <c:v>0.46796378056631593</c:v>
                </c:pt>
                <c:pt idx="333">
                  <c:v>0.46763559374273894</c:v>
                </c:pt>
                <c:pt idx="334">
                  <c:v>0.46729326242635055</c:v>
                </c:pt>
                <c:pt idx="335">
                  <c:v>0.46696321036323601</c:v>
                </c:pt>
                <c:pt idx="336">
                  <c:v>0.45752399158990764</c:v>
                </c:pt>
                <c:pt idx="337">
                  <c:v>0.45712582216740966</c:v>
                </c:pt>
                <c:pt idx="338">
                  <c:v>0.45704963851908526</c:v>
                </c:pt>
                <c:pt idx="339">
                  <c:v>0.45701990042689927</c:v>
                </c:pt>
                <c:pt idx="340">
                  <c:v>0.4568441099780125</c:v>
                </c:pt>
                <c:pt idx="341">
                  <c:v>0.45671232502488851</c:v>
                </c:pt>
                <c:pt idx="342">
                  <c:v>0.4566060778552874</c:v>
                </c:pt>
                <c:pt idx="343">
                  <c:v>0.45636992223807255</c:v>
                </c:pt>
                <c:pt idx="344">
                  <c:v>0.45614314825857316</c:v>
                </c:pt>
                <c:pt idx="345">
                  <c:v>0.45572679820116185</c:v>
                </c:pt>
                <c:pt idx="346">
                  <c:v>0.45566838882563943</c:v>
                </c:pt>
                <c:pt idx="347">
                  <c:v>0.45539969421338511</c:v>
                </c:pt>
                <c:pt idx="348">
                  <c:v>0.45519509706644568</c:v>
                </c:pt>
                <c:pt idx="349">
                  <c:v>0.45490720012387736</c:v>
                </c:pt>
                <c:pt idx="350">
                  <c:v>0.4547218418408237</c:v>
                </c:pt>
                <c:pt idx="351">
                  <c:v>0.45422854589452205</c:v>
                </c:pt>
                <c:pt idx="352">
                  <c:v>0.45357870450356219</c:v>
                </c:pt>
                <c:pt idx="353">
                  <c:v>0.45322095684304847</c:v>
                </c:pt>
                <c:pt idx="354">
                  <c:v>0.45309612399245819</c:v>
                </c:pt>
                <c:pt idx="355">
                  <c:v>0.45308459987689254</c:v>
                </c:pt>
                <c:pt idx="356">
                  <c:v>0.45288527009511975</c:v>
                </c:pt>
                <c:pt idx="357">
                  <c:v>0.45276060337979335</c:v>
                </c:pt>
                <c:pt idx="358">
                  <c:v>0.45207579111858609</c:v>
                </c:pt>
                <c:pt idx="359">
                  <c:v>0.45205847936953164</c:v>
                </c:pt>
                <c:pt idx="360">
                  <c:v>0.45174186618637246</c:v>
                </c:pt>
                <c:pt idx="361">
                  <c:v>0.45168923488775936</c:v>
                </c:pt>
                <c:pt idx="362">
                  <c:v>0.45158506484090322</c:v>
                </c:pt>
                <c:pt idx="363">
                  <c:v>0.45121432768709191</c:v>
                </c:pt>
                <c:pt idx="364">
                  <c:v>0.45085083756438349</c:v>
                </c:pt>
                <c:pt idx="365">
                  <c:v>0.45047795893103015</c:v>
                </c:pt>
                <c:pt idx="366">
                  <c:v>0.44944675949149843</c:v>
                </c:pt>
                <c:pt idx="367">
                  <c:v>0.44896625021022535</c:v>
                </c:pt>
                <c:pt idx="368">
                  <c:v>0.44877067714730906</c:v>
                </c:pt>
                <c:pt idx="369">
                  <c:v>0.44829020884623288</c:v>
                </c:pt>
                <c:pt idx="370">
                  <c:v>0.44761191390711258</c:v>
                </c:pt>
                <c:pt idx="371">
                  <c:v>0.44713213875317609</c:v>
                </c:pt>
                <c:pt idx="372">
                  <c:v>0.43911066680414912</c:v>
                </c:pt>
                <c:pt idx="373">
                  <c:v>0.43897043456887463</c:v>
                </c:pt>
                <c:pt idx="374">
                  <c:v>0.43861126136164164</c:v>
                </c:pt>
                <c:pt idx="375">
                  <c:v>0.43847087859460676</c:v>
                </c:pt>
                <c:pt idx="376">
                  <c:v>0.43783555203811308</c:v>
                </c:pt>
                <c:pt idx="377">
                  <c:v>0.43733517478611139</c:v>
                </c:pt>
                <c:pt idx="378">
                  <c:v>0.43205247830586763</c:v>
                </c:pt>
                <c:pt idx="379">
                  <c:v>0.43191308386204558</c:v>
                </c:pt>
                <c:pt idx="380">
                  <c:v>0.43154452266046717</c:v>
                </c:pt>
                <c:pt idx="381">
                  <c:v>0.43140495426540282</c:v>
                </c:pt>
                <c:pt idx="382">
                  <c:v>0.43079052892800096</c:v>
                </c:pt>
                <c:pt idx="383">
                  <c:v>0.43028139792225184</c:v>
                </c:pt>
                <c:pt idx="384">
                  <c:v>0.42637309461070927</c:v>
                </c:pt>
                <c:pt idx="385">
                  <c:v>0.42628295662739257</c:v>
                </c:pt>
                <c:pt idx="386">
                  <c:v>0.42619948714975037</c:v>
                </c:pt>
                <c:pt idx="387">
                  <c:v>0.42610955565777481</c:v>
                </c:pt>
                <c:pt idx="388">
                  <c:v>0.42557244460151078</c:v>
                </c:pt>
                <c:pt idx="389">
                  <c:v>0.42540080328002444</c:v>
                </c:pt>
                <c:pt idx="390">
                  <c:v>0.4241699842013944</c:v>
                </c:pt>
                <c:pt idx="391">
                  <c:v>0.42369988513124296</c:v>
                </c:pt>
                <c:pt idx="392">
                  <c:v>0.42349723763904623</c:v>
                </c:pt>
                <c:pt idx="393">
                  <c:v>0.4230271831550434</c:v>
                </c:pt>
                <c:pt idx="394">
                  <c:v>0.4223772803065125</c:v>
                </c:pt>
                <c:pt idx="395">
                  <c:v>0.42190792332940985</c:v>
                </c:pt>
                <c:pt idx="396">
                  <c:v>0.41927035094380299</c:v>
                </c:pt>
                <c:pt idx="397">
                  <c:v>0.41917955864991469</c:v>
                </c:pt>
                <c:pt idx="398">
                  <c:v>0.41910138835439115</c:v>
                </c:pt>
                <c:pt idx="399">
                  <c:v>0.41901079866934998</c:v>
                </c:pt>
                <c:pt idx="400">
                  <c:v>0.41846961193981741</c:v>
                </c:pt>
                <c:pt idx="401">
                  <c:v>0.41830256975690522</c:v>
                </c:pt>
                <c:pt idx="402">
                  <c:v>0.40712651304605857</c:v>
                </c:pt>
                <c:pt idx="403">
                  <c:v>0.40704227340692578</c:v>
                </c:pt>
                <c:pt idx="404">
                  <c:v>0.40700606187339378</c:v>
                </c:pt>
                <c:pt idx="405">
                  <c:v>0.40692200846761251</c:v>
                </c:pt>
                <c:pt idx="406">
                  <c:v>0.4063928724775796</c:v>
                </c:pt>
                <c:pt idx="407">
                  <c:v>0.40635154193788298</c:v>
                </c:pt>
                <c:pt idx="408">
                  <c:v>0.40627413549910774</c:v>
                </c:pt>
                <c:pt idx="409">
                  <c:v>0.40620590798244</c:v>
                </c:pt>
                <c:pt idx="410">
                  <c:v>0.40582631161623761</c:v>
                </c:pt>
                <c:pt idx="411">
                  <c:v>0.40568048543677282</c:v>
                </c:pt>
                <c:pt idx="412">
                  <c:v>0.40505390345870074</c:v>
                </c:pt>
                <c:pt idx="413">
                  <c:v>0.40452737879204825</c:v>
                </c:pt>
                <c:pt idx="414">
                  <c:v>0.39799299159165835</c:v>
                </c:pt>
                <c:pt idx="415">
                  <c:v>0.39746972040565559</c:v>
                </c:pt>
                <c:pt idx="416">
                  <c:v>0.3973699748691098</c:v>
                </c:pt>
                <c:pt idx="417">
                  <c:v>0.39684489712896465</c:v>
                </c:pt>
                <c:pt idx="418">
                  <c:v>0.39639073236027483</c:v>
                </c:pt>
                <c:pt idx="419">
                  <c:v>0.39586318510904211</c:v>
                </c:pt>
                <c:pt idx="420">
                  <c:v>0.39427921712388048</c:v>
                </c:pt>
                <c:pt idx="421">
                  <c:v>0.39375233336222654</c:v>
                </c:pt>
                <c:pt idx="422">
                  <c:v>0.39366460359048133</c:v>
                </c:pt>
                <c:pt idx="423">
                  <c:v>0.39313588392116788</c:v>
                </c:pt>
                <c:pt idx="424">
                  <c:v>0.39270120137120823</c:v>
                </c:pt>
                <c:pt idx="425">
                  <c:v>0.39216996586576647</c:v>
                </c:pt>
                <c:pt idx="426">
                  <c:v>0.37088958702793862</c:v>
                </c:pt>
                <c:pt idx="427">
                  <c:v>0.37031778800452064</c:v>
                </c:pt>
                <c:pt idx="428">
                  <c:v>0.37021057226591597</c:v>
                </c:pt>
                <c:pt idx="429">
                  <c:v>0.36963658717210196</c:v>
                </c:pt>
                <c:pt idx="430">
                  <c:v>0.36916310785997747</c:v>
                </c:pt>
                <c:pt idx="431">
                  <c:v>0.36858613967697468</c:v>
                </c:pt>
                <c:pt idx="432">
                  <c:v>0.34971118885624197</c:v>
                </c:pt>
                <c:pt idx="433">
                  <c:v>0.3495914292106182</c:v>
                </c:pt>
                <c:pt idx="434">
                  <c:v>0.34929664701756996</c:v>
                </c:pt>
                <c:pt idx="435">
                  <c:v>0.34917696591352887</c:v>
                </c:pt>
                <c:pt idx="436">
                  <c:v>0.34874106380505376</c:v>
                </c:pt>
                <c:pt idx="437">
                  <c:v>0.34832772476354368</c:v>
                </c:pt>
                <c:pt idx="438">
                  <c:v>0.34108219044075816</c:v>
                </c:pt>
                <c:pt idx="439">
                  <c:v>0.34096267134525071</c:v>
                </c:pt>
                <c:pt idx="440">
                  <c:v>0.34064780784743592</c:v>
                </c:pt>
                <c:pt idx="441">
                  <c:v>0.34052834457961451</c:v>
                </c:pt>
                <c:pt idx="442">
                  <c:v>0.34012595022682257</c:v>
                </c:pt>
                <c:pt idx="443">
                  <c:v>0.33969262110796855</c:v>
                </c:pt>
                <c:pt idx="444">
                  <c:v>0.31795701932859005</c:v>
                </c:pt>
                <c:pt idx="445">
                  <c:v>0.31771045626727051</c:v>
                </c:pt>
                <c:pt idx="446">
                  <c:v>0.31759293386022897</c:v>
                </c:pt>
                <c:pt idx="447">
                  <c:v>0.31736542577264754</c:v>
                </c:pt>
                <c:pt idx="448">
                  <c:v>0.31733050214252662</c:v>
                </c:pt>
                <c:pt idx="449">
                  <c:v>0.31721303912149179</c:v>
                </c:pt>
                <c:pt idx="450">
                  <c:v>0.31709864162389323</c:v>
                </c:pt>
                <c:pt idx="451">
                  <c:v>0.31680319639918764</c:v>
                </c:pt>
                <c:pt idx="452">
                  <c:v>0.31650493375789462</c:v>
                </c:pt>
                <c:pt idx="453">
                  <c:v>0.31642424999666985</c:v>
                </c:pt>
                <c:pt idx="454">
                  <c:v>0.31581955883922425</c:v>
                </c:pt>
                <c:pt idx="455">
                  <c:v>0.31522327875998718</c:v>
                </c:pt>
                <c:pt idx="456">
                  <c:v>0.31220796240529025</c:v>
                </c:pt>
                <c:pt idx="457">
                  <c:v>0.31159307871359027</c:v>
                </c:pt>
                <c:pt idx="458">
                  <c:v>0.31134451847530831</c:v>
                </c:pt>
                <c:pt idx="459">
                  <c:v>0.31072728474583922</c:v>
                </c:pt>
                <c:pt idx="460">
                  <c:v>0.31006352546907712</c:v>
                </c:pt>
                <c:pt idx="461">
                  <c:v>0.30944339401994525</c:v>
                </c:pt>
                <c:pt idx="462">
                  <c:v>0.28501676775073098</c:v>
                </c:pt>
                <c:pt idx="463">
                  <c:v>0.28479474426559087</c:v>
                </c:pt>
                <c:pt idx="464">
                  <c:v>0.28440551215723453</c:v>
                </c:pt>
                <c:pt idx="465">
                  <c:v>0.28418279683063957</c:v>
                </c:pt>
                <c:pt idx="466">
                  <c:v>0.2831092408786815</c:v>
                </c:pt>
                <c:pt idx="467">
                  <c:v>0.28249234336165341</c:v>
                </c:pt>
                <c:pt idx="468">
                  <c:v>0.2677523471980211</c:v>
                </c:pt>
                <c:pt idx="469">
                  <c:v>0.26708283794541826</c:v>
                </c:pt>
                <c:pt idx="470">
                  <c:v>0.26674006620491147</c:v>
                </c:pt>
                <c:pt idx="471">
                  <c:v>0.26606699965396852</c:v>
                </c:pt>
                <c:pt idx="472">
                  <c:v>0.26528295522471584</c:v>
                </c:pt>
                <c:pt idx="473">
                  <c:v>0.26460535271881175</c:v>
                </c:pt>
                <c:pt idx="474">
                  <c:v>0.26324167621170358</c:v>
                </c:pt>
                <c:pt idx="475">
                  <c:v>0.26254279872464442</c:v>
                </c:pt>
                <c:pt idx="476">
                  <c:v>0.26222560846917781</c:v>
                </c:pt>
                <c:pt idx="477">
                  <c:v>0.26152284308521812</c:v>
                </c:pt>
                <c:pt idx="478">
                  <c:v>0.26076708601351267</c:v>
                </c:pt>
                <c:pt idx="479">
                  <c:v>0.26005933392618907</c:v>
                </c:pt>
                <c:pt idx="480">
                  <c:v>0.23460953536495202</c:v>
                </c:pt>
                <c:pt idx="481">
                  <c:v>0.23391070555879268</c:v>
                </c:pt>
                <c:pt idx="482">
                  <c:v>0.23344057718301103</c:v>
                </c:pt>
                <c:pt idx="483">
                  <c:v>0.23273691571659835</c:v>
                </c:pt>
                <c:pt idx="484">
                  <c:v>0.23178795320994341</c:v>
                </c:pt>
                <c:pt idx="485">
                  <c:v>0.23107800475899859</c:v>
                </c:pt>
                <c:pt idx="486">
                  <c:v>0.22869008425300905</c:v>
                </c:pt>
                <c:pt idx="487">
                  <c:v>0.22828646706676473</c:v>
                </c:pt>
                <c:pt idx="488">
                  <c:v>0.22773250589222477</c:v>
                </c:pt>
                <c:pt idx="489">
                  <c:v>0.22732755396927085</c:v>
                </c:pt>
                <c:pt idx="490">
                  <c:v>0.22647342570528037</c:v>
                </c:pt>
                <c:pt idx="491">
                  <c:v>0.22606722134392032</c:v>
                </c:pt>
                <c:pt idx="492">
                  <c:v>0.22016210948671153</c:v>
                </c:pt>
                <c:pt idx="493">
                  <c:v>0.21971069710766983</c:v>
                </c:pt>
                <c:pt idx="494">
                  <c:v>0.21916825649231136</c:v>
                </c:pt>
                <c:pt idx="495">
                  <c:v>0.21871497748439023</c:v>
                </c:pt>
                <c:pt idx="496">
                  <c:v>0.21804682893501645</c:v>
                </c:pt>
                <c:pt idx="497">
                  <c:v>0.21787218990188567</c:v>
                </c:pt>
                <c:pt idx="498">
                  <c:v>0.21779962057824825</c:v>
                </c:pt>
                <c:pt idx="499">
                  <c:v>0.21741702961774867</c:v>
                </c:pt>
                <c:pt idx="500">
                  <c:v>0.21736390469554137</c:v>
                </c:pt>
                <c:pt idx="501">
                  <c:v>0.2171156753555642</c:v>
                </c:pt>
                <c:pt idx="502">
                  <c:v>0.21603507449906409</c:v>
                </c:pt>
                <c:pt idx="503">
                  <c:v>0.21534422339721823</c:v>
                </c:pt>
                <c:pt idx="504">
                  <c:v>0.21390173675410876</c:v>
                </c:pt>
                <c:pt idx="505">
                  <c:v>0.21365266437738081</c:v>
                </c:pt>
                <c:pt idx="506">
                  <c:v>0.21317670557914453</c:v>
                </c:pt>
                <c:pt idx="507">
                  <c:v>0.21292649379060338</c:v>
                </c:pt>
                <c:pt idx="508">
                  <c:v>0.21187728223790017</c:v>
                </c:pt>
                <c:pt idx="509">
                  <c:v>0.21114338095220536</c:v>
                </c:pt>
                <c:pt idx="510">
                  <c:v>0.19731006562352604</c:v>
                </c:pt>
                <c:pt idx="511">
                  <c:v>0.19696589704874662</c:v>
                </c:pt>
                <c:pt idx="512">
                  <c:v>0.19621254922729145</c:v>
                </c:pt>
                <c:pt idx="513">
                  <c:v>0.19586692340659556</c:v>
                </c:pt>
                <c:pt idx="514">
                  <c:v>0.19480991894442656</c:v>
                </c:pt>
                <c:pt idx="515">
                  <c:v>0.1944628286278817</c:v>
                </c:pt>
                <c:pt idx="516">
                  <c:v>0.18388794268398437</c:v>
                </c:pt>
                <c:pt idx="517">
                  <c:v>0.18358922254792012</c:v>
                </c:pt>
                <c:pt idx="518">
                  <c:v>0.18317562557679157</c:v>
                </c:pt>
                <c:pt idx="519">
                  <c:v>0.18287540599318333</c:v>
                </c:pt>
                <c:pt idx="520">
                  <c:v>0.18147630233653794</c:v>
                </c:pt>
                <c:pt idx="521">
                  <c:v>0.18075217816286249</c:v>
                </c:pt>
                <c:pt idx="522">
                  <c:v>0.13448112950940638</c:v>
                </c:pt>
                <c:pt idx="523">
                  <c:v>0.13447957663778445</c:v>
                </c:pt>
                <c:pt idx="524">
                  <c:v>0.13429387825145064</c:v>
                </c:pt>
                <c:pt idx="525">
                  <c:v>0.13429209008626303</c:v>
                </c:pt>
                <c:pt idx="526">
                  <c:v>0.13344061430054441</c:v>
                </c:pt>
                <c:pt idx="527">
                  <c:v>0.1334377543606601</c:v>
                </c:pt>
                <c:pt idx="528">
                  <c:v>0.12300813023025602</c:v>
                </c:pt>
                <c:pt idx="529">
                  <c:v>0.12294584926544515</c:v>
                </c:pt>
                <c:pt idx="530">
                  <c:v>0.12280239517293799</c:v>
                </c:pt>
                <c:pt idx="531">
                  <c:v>0.12274023160916289</c:v>
                </c:pt>
                <c:pt idx="532">
                  <c:v>0.12188359692398547</c:v>
                </c:pt>
                <c:pt idx="533">
                  <c:v>0.12182205658019032</c:v>
                </c:pt>
                <c:pt idx="534">
                  <c:v>0.11555108868795466</c:v>
                </c:pt>
                <c:pt idx="535">
                  <c:v>0.11534630805728535</c:v>
                </c:pt>
                <c:pt idx="536">
                  <c:v>0.11534216045871912</c:v>
                </c:pt>
                <c:pt idx="537">
                  <c:v>0.11513667223501142</c:v>
                </c:pt>
                <c:pt idx="538">
                  <c:v>0.11442052011578191</c:v>
                </c:pt>
                <c:pt idx="539">
                  <c:v>0.11421220453360671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B5-4EEA-B4D8-62C9978B3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957688"/>
        <c:axId val="5529488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6B5-4EEA-B4D8-62C9978B3427}"/>
                  </c:ext>
                </c:extLst>
              </c15:ser>
            </c15:filteredLineSeries>
          </c:ext>
        </c:extLst>
      </c:lineChart>
      <c:catAx>
        <c:axId val="552957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48832"/>
        <c:crosses val="autoZero"/>
        <c:auto val="1"/>
        <c:lblAlgn val="ctr"/>
        <c:lblOffset val="100"/>
        <c:noMultiLvlLbl val="0"/>
      </c:catAx>
      <c:valAx>
        <c:axId val="55294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5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1165805.4939485607</c:v>
                </c:pt>
                <c:pt idx="1">
                  <c:v>1165805.4939485607</c:v>
                </c:pt>
                <c:pt idx="2">
                  <c:v>1165805.4939485607</c:v>
                </c:pt>
                <c:pt idx="3">
                  <c:v>1165805.4939485607</c:v>
                </c:pt>
                <c:pt idx="4">
                  <c:v>1165805.4939485607</c:v>
                </c:pt>
                <c:pt idx="5">
                  <c:v>1165805.4939485607</c:v>
                </c:pt>
                <c:pt idx="6">
                  <c:v>1165805.4939485607</c:v>
                </c:pt>
                <c:pt idx="7">
                  <c:v>1165805.4939485607</c:v>
                </c:pt>
                <c:pt idx="8">
                  <c:v>1165805.4939485607</c:v>
                </c:pt>
                <c:pt idx="9">
                  <c:v>1165805.4939485607</c:v>
                </c:pt>
                <c:pt idx="10">
                  <c:v>1165805.4939485607</c:v>
                </c:pt>
                <c:pt idx="11">
                  <c:v>1165805.4939485607</c:v>
                </c:pt>
                <c:pt idx="12">
                  <c:v>1165805.4939485607</c:v>
                </c:pt>
                <c:pt idx="13">
                  <c:v>1165805.4939485607</c:v>
                </c:pt>
                <c:pt idx="14">
                  <c:v>1165805.4939485607</c:v>
                </c:pt>
                <c:pt idx="15">
                  <c:v>1165805.4939485607</c:v>
                </c:pt>
                <c:pt idx="16">
                  <c:v>1165805.4939485607</c:v>
                </c:pt>
                <c:pt idx="17">
                  <c:v>1165805.4939485607</c:v>
                </c:pt>
                <c:pt idx="18">
                  <c:v>1165805.4939485607</c:v>
                </c:pt>
                <c:pt idx="19">
                  <c:v>1165805.4939485607</c:v>
                </c:pt>
                <c:pt idx="20">
                  <c:v>1165805.4939485607</c:v>
                </c:pt>
                <c:pt idx="21">
                  <c:v>1165805.4939485607</c:v>
                </c:pt>
                <c:pt idx="22">
                  <c:v>1165805.4939485607</c:v>
                </c:pt>
                <c:pt idx="23">
                  <c:v>1324557.3150147339</c:v>
                </c:pt>
                <c:pt idx="24">
                  <c:v>1324557.3150147339</c:v>
                </c:pt>
                <c:pt idx="25">
                  <c:v>1324557.3150147339</c:v>
                </c:pt>
                <c:pt idx="26">
                  <c:v>1324557.3150147339</c:v>
                </c:pt>
                <c:pt idx="27">
                  <c:v>1324557.3150147339</c:v>
                </c:pt>
                <c:pt idx="28">
                  <c:v>1324557.3150147339</c:v>
                </c:pt>
                <c:pt idx="29">
                  <c:v>1324557.3150147339</c:v>
                </c:pt>
                <c:pt idx="30">
                  <c:v>1324557.3150147339</c:v>
                </c:pt>
                <c:pt idx="31">
                  <c:v>1324557.3150147339</c:v>
                </c:pt>
                <c:pt idx="32">
                  <c:v>1324557.3150147339</c:v>
                </c:pt>
                <c:pt idx="33">
                  <c:v>1324557.3150147339</c:v>
                </c:pt>
                <c:pt idx="34">
                  <c:v>1324557.3150147339</c:v>
                </c:pt>
                <c:pt idx="35">
                  <c:v>1324557.3150147339</c:v>
                </c:pt>
                <c:pt idx="36">
                  <c:v>1324557.3150147339</c:v>
                </c:pt>
                <c:pt idx="37">
                  <c:v>1324557.3150147339</c:v>
                </c:pt>
                <c:pt idx="38">
                  <c:v>1324557.3150147339</c:v>
                </c:pt>
                <c:pt idx="39">
                  <c:v>1324557.3150147339</c:v>
                </c:pt>
                <c:pt idx="40">
                  <c:v>1324557.3150147339</c:v>
                </c:pt>
                <c:pt idx="41">
                  <c:v>1324557.3150147339</c:v>
                </c:pt>
                <c:pt idx="42">
                  <c:v>1324557.3150147339</c:v>
                </c:pt>
                <c:pt idx="43">
                  <c:v>1324557.3150147339</c:v>
                </c:pt>
                <c:pt idx="44">
                  <c:v>1324557.3150147339</c:v>
                </c:pt>
                <c:pt idx="45">
                  <c:v>1324557.3150147339</c:v>
                </c:pt>
                <c:pt idx="46">
                  <c:v>1324557.3150147339</c:v>
                </c:pt>
                <c:pt idx="47">
                  <c:v>1324557.3150147339</c:v>
                </c:pt>
                <c:pt idx="48">
                  <c:v>1324557.3150147339</c:v>
                </c:pt>
                <c:pt idx="49">
                  <c:v>1324557.3150147339</c:v>
                </c:pt>
                <c:pt idx="50">
                  <c:v>1324557.3150147339</c:v>
                </c:pt>
                <c:pt idx="51">
                  <c:v>1324557.3150147339</c:v>
                </c:pt>
                <c:pt idx="52">
                  <c:v>1324557.3150147339</c:v>
                </c:pt>
                <c:pt idx="53">
                  <c:v>1324557.3150147339</c:v>
                </c:pt>
                <c:pt idx="54">
                  <c:v>1324557.3150147339</c:v>
                </c:pt>
                <c:pt idx="55">
                  <c:v>1324557.3150147339</c:v>
                </c:pt>
                <c:pt idx="56">
                  <c:v>1324557.3150147339</c:v>
                </c:pt>
                <c:pt idx="57">
                  <c:v>1324557.3150147339</c:v>
                </c:pt>
                <c:pt idx="58">
                  <c:v>1324557.3150147339</c:v>
                </c:pt>
                <c:pt idx="59">
                  <c:v>1324557.3150147339</c:v>
                </c:pt>
                <c:pt idx="60">
                  <c:v>1324557.3150147339</c:v>
                </c:pt>
                <c:pt idx="61">
                  <c:v>1324557.3150147339</c:v>
                </c:pt>
                <c:pt idx="62">
                  <c:v>1324557.3150147339</c:v>
                </c:pt>
                <c:pt idx="63">
                  <c:v>1324557.3150147339</c:v>
                </c:pt>
                <c:pt idx="64">
                  <c:v>1324557.3150147339</c:v>
                </c:pt>
                <c:pt idx="65">
                  <c:v>1324557.3150147339</c:v>
                </c:pt>
                <c:pt idx="66">
                  <c:v>1324557.3150147339</c:v>
                </c:pt>
                <c:pt idx="67">
                  <c:v>1324557.3150147339</c:v>
                </c:pt>
                <c:pt idx="68">
                  <c:v>1446694.0862666927</c:v>
                </c:pt>
                <c:pt idx="69">
                  <c:v>1446694.0862666927</c:v>
                </c:pt>
                <c:pt idx="70">
                  <c:v>1446694.0862666927</c:v>
                </c:pt>
                <c:pt idx="71">
                  <c:v>1446694.0862666927</c:v>
                </c:pt>
                <c:pt idx="72">
                  <c:v>1446694.0862666927</c:v>
                </c:pt>
                <c:pt idx="73">
                  <c:v>1446694.0862666927</c:v>
                </c:pt>
                <c:pt idx="74">
                  <c:v>1446694.0862666927</c:v>
                </c:pt>
                <c:pt idx="75">
                  <c:v>1446694.0862666927</c:v>
                </c:pt>
                <c:pt idx="76">
                  <c:v>1446694.0862666927</c:v>
                </c:pt>
                <c:pt idx="77">
                  <c:v>1446694.0862666927</c:v>
                </c:pt>
                <c:pt idx="78">
                  <c:v>1446694.0862666927</c:v>
                </c:pt>
                <c:pt idx="79">
                  <c:v>1446694.0862666927</c:v>
                </c:pt>
                <c:pt idx="80">
                  <c:v>1446694.0862666927</c:v>
                </c:pt>
                <c:pt idx="81">
                  <c:v>1446694.0862666927</c:v>
                </c:pt>
                <c:pt idx="82">
                  <c:v>1446694.0862666927</c:v>
                </c:pt>
                <c:pt idx="83">
                  <c:v>1446694.0862666927</c:v>
                </c:pt>
                <c:pt idx="84">
                  <c:v>1446694.0862666927</c:v>
                </c:pt>
                <c:pt idx="85">
                  <c:v>1446694.0862666927</c:v>
                </c:pt>
                <c:pt idx="86">
                  <c:v>1446694.0862666927</c:v>
                </c:pt>
                <c:pt idx="87">
                  <c:v>1446694.0862666927</c:v>
                </c:pt>
                <c:pt idx="88">
                  <c:v>1446694.0862666927</c:v>
                </c:pt>
                <c:pt idx="89">
                  <c:v>1446694.0862666927</c:v>
                </c:pt>
                <c:pt idx="90">
                  <c:v>1446694.0862666927</c:v>
                </c:pt>
                <c:pt idx="91">
                  <c:v>1446694.0862666927</c:v>
                </c:pt>
                <c:pt idx="92">
                  <c:v>1446694.0862666927</c:v>
                </c:pt>
                <c:pt idx="93">
                  <c:v>1446694.0862666927</c:v>
                </c:pt>
                <c:pt idx="94">
                  <c:v>1446694.0862666927</c:v>
                </c:pt>
                <c:pt idx="95">
                  <c:v>1446694.0862666927</c:v>
                </c:pt>
                <c:pt idx="96">
                  <c:v>1446694.0862666927</c:v>
                </c:pt>
                <c:pt idx="97">
                  <c:v>1446694.0862666927</c:v>
                </c:pt>
                <c:pt idx="98">
                  <c:v>1446694.0862666927</c:v>
                </c:pt>
                <c:pt idx="99">
                  <c:v>1446694.0862666927</c:v>
                </c:pt>
                <c:pt idx="100">
                  <c:v>1446694.0862666927</c:v>
                </c:pt>
                <c:pt idx="101">
                  <c:v>1446694.0862666927</c:v>
                </c:pt>
                <c:pt idx="102">
                  <c:v>1446694.0862666927</c:v>
                </c:pt>
                <c:pt idx="103">
                  <c:v>1446694.0862666927</c:v>
                </c:pt>
                <c:pt idx="104">
                  <c:v>1446694.0862666927</c:v>
                </c:pt>
                <c:pt idx="105">
                  <c:v>1446694.0862666927</c:v>
                </c:pt>
                <c:pt idx="106">
                  <c:v>1446694.0862666927</c:v>
                </c:pt>
                <c:pt idx="107">
                  <c:v>1446694.0862666927</c:v>
                </c:pt>
                <c:pt idx="108">
                  <c:v>1446694.0862666927</c:v>
                </c:pt>
                <c:pt idx="109">
                  <c:v>1446694.0862666927</c:v>
                </c:pt>
                <c:pt idx="110">
                  <c:v>1446694.0862666927</c:v>
                </c:pt>
                <c:pt idx="111">
                  <c:v>1446694.0862666927</c:v>
                </c:pt>
                <c:pt idx="112">
                  <c:v>1446694.0862666927</c:v>
                </c:pt>
                <c:pt idx="113">
                  <c:v>1326897.8821416509</c:v>
                </c:pt>
                <c:pt idx="114">
                  <c:v>1326897.8821416509</c:v>
                </c:pt>
                <c:pt idx="115">
                  <c:v>1326897.8821416509</c:v>
                </c:pt>
                <c:pt idx="116">
                  <c:v>1326897.8821416509</c:v>
                </c:pt>
                <c:pt idx="117">
                  <c:v>1326897.8821416509</c:v>
                </c:pt>
                <c:pt idx="118">
                  <c:v>1326897.8821416509</c:v>
                </c:pt>
                <c:pt idx="119">
                  <c:v>1326897.8821416509</c:v>
                </c:pt>
                <c:pt idx="120">
                  <c:v>1326897.8821416509</c:v>
                </c:pt>
                <c:pt idx="121">
                  <c:v>1326897.8821416509</c:v>
                </c:pt>
                <c:pt idx="122">
                  <c:v>1326897.8821416509</c:v>
                </c:pt>
                <c:pt idx="123">
                  <c:v>1326897.8821416509</c:v>
                </c:pt>
                <c:pt idx="124">
                  <c:v>1326897.8821416509</c:v>
                </c:pt>
                <c:pt idx="125">
                  <c:v>1326897.8821416509</c:v>
                </c:pt>
                <c:pt idx="126">
                  <c:v>1326897.8821416509</c:v>
                </c:pt>
                <c:pt idx="127">
                  <c:v>1326897.8821416509</c:v>
                </c:pt>
                <c:pt idx="128">
                  <c:v>1326897.8821416509</c:v>
                </c:pt>
                <c:pt idx="129">
                  <c:v>1326897.8821416509</c:v>
                </c:pt>
                <c:pt idx="130">
                  <c:v>1326897.8821416509</c:v>
                </c:pt>
                <c:pt idx="131">
                  <c:v>1326897.8821416509</c:v>
                </c:pt>
                <c:pt idx="132">
                  <c:v>1326897.8821416509</c:v>
                </c:pt>
                <c:pt idx="133">
                  <c:v>1326897.8821416509</c:v>
                </c:pt>
                <c:pt idx="134">
                  <c:v>1326897.8821416509</c:v>
                </c:pt>
                <c:pt idx="135">
                  <c:v>1326897.8821416509</c:v>
                </c:pt>
                <c:pt idx="136">
                  <c:v>1326897.8821416509</c:v>
                </c:pt>
                <c:pt idx="137">
                  <c:v>1326897.8821416509</c:v>
                </c:pt>
                <c:pt idx="138">
                  <c:v>1326897.8821416509</c:v>
                </c:pt>
                <c:pt idx="139">
                  <c:v>1326897.8821416509</c:v>
                </c:pt>
                <c:pt idx="140">
                  <c:v>1326897.8821416509</c:v>
                </c:pt>
                <c:pt idx="141">
                  <c:v>1326897.8821416509</c:v>
                </c:pt>
                <c:pt idx="142">
                  <c:v>1326897.8821416509</c:v>
                </c:pt>
                <c:pt idx="143">
                  <c:v>1326897.8821416509</c:v>
                </c:pt>
                <c:pt idx="144">
                  <c:v>1326897.8821416509</c:v>
                </c:pt>
                <c:pt idx="145">
                  <c:v>1326897.8821416509</c:v>
                </c:pt>
                <c:pt idx="146">
                  <c:v>1326897.8821416509</c:v>
                </c:pt>
                <c:pt idx="147">
                  <c:v>1326897.8821416509</c:v>
                </c:pt>
                <c:pt idx="148">
                  <c:v>1326897.8821416509</c:v>
                </c:pt>
                <c:pt idx="149">
                  <c:v>1326897.8821416509</c:v>
                </c:pt>
                <c:pt idx="150">
                  <c:v>1326897.8821416509</c:v>
                </c:pt>
                <c:pt idx="151">
                  <c:v>1326897.8821416509</c:v>
                </c:pt>
                <c:pt idx="152">
                  <c:v>1326897.8821416509</c:v>
                </c:pt>
                <c:pt idx="153">
                  <c:v>1326897.8821416509</c:v>
                </c:pt>
                <c:pt idx="154">
                  <c:v>1326897.8821416509</c:v>
                </c:pt>
                <c:pt idx="155">
                  <c:v>1326897.8821416509</c:v>
                </c:pt>
                <c:pt idx="156">
                  <c:v>1326897.8821416509</c:v>
                </c:pt>
                <c:pt idx="157">
                  <c:v>1326897.8821416509</c:v>
                </c:pt>
                <c:pt idx="158">
                  <c:v>1158627.1249185756</c:v>
                </c:pt>
                <c:pt idx="159">
                  <c:v>1158627.1249185756</c:v>
                </c:pt>
                <c:pt idx="160">
                  <c:v>1158627.1249185756</c:v>
                </c:pt>
                <c:pt idx="161">
                  <c:v>1158627.1249185756</c:v>
                </c:pt>
                <c:pt idx="162">
                  <c:v>1158627.1249185756</c:v>
                </c:pt>
                <c:pt idx="163">
                  <c:v>1158627.1249185756</c:v>
                </c:pt>
                <c:pt idx="164">
                  <c:v>1158627.1249185756</c:v>
                </c:pt>
                <c:pt idx="165">
                  <c:v>1158627.1249185756</c:v>
                </c:pt>
                <c:pt idx="166">
                  <c:v>1158627.1249185756</c:v>
                </c:pt>
                <c:pt idx="167">
                  <c:v>1158627.1249185756</c:v>
                </c:pt>
                <c:pt idx="168">
                  <c:v>1158627.1249185756</c:v>
                </c:pt>
                <c:pt idx="169">
                  <c:v>1158627.1249185756</c:v>
                </c:pt>
                <c:pt idx="170">
                  <c:v>1158627.1249185756</c:v>
                </c:pt>
                <c:pt idx="171">
                  <c:v>1158627.1249185756</c:v>
                </c:pt>
                <c:pt idx="172">
                  <c:v>1158627.1249185756</c:v>
                </c:pt>
                <c:pt idx="173">
                  <c:v>1158627.1249185756</c:v>
                </c:pt>
                <c:pt idx="174">
                  <c:v>1158627.1249185756</c:v>
                </c:pt>
                <c:pt idx="175">
                  <c:v>1158627.1249185756</c:v>
                </c:pt>
                <c:pt idx="176">
                  <c:v>1158627.1249185756</c:v>
                </c:pt>
                <c:pt idx="177">
                  <c:v>1158627.1249185756</c:v>
                </c:pt>
                <c:pt idx="178">
                  <c:v>1158627.1249185756</c:v>
                </c:pt>
                <c:pt idx="179">
                  <c:v>1158627.1249185756</c:v>
                </c:pt>
                <c:pt idx="180">
                  <c:v>1158627.1249185756</c:v>
                </c:pt>
                <c:pt idx="181">
                  <c:v>1158627.1249185756</c:v>
                </c:pt>
                <c:pt idx="182">
                  <c:v>1158627.1249185756</c:v>
                </c:pt>
                <c:pt idx="183">
                  <c:v>1158627.1249185756</c:v>
                </c:pt>
                <c:pt idx="184">
                  <c:v>1158627.1249185756</c:v>
                </c:pt>
                <c:pt idx="185">
                  <c:v>1158627.1249185756</c:v>
                </c:pt>
                <c:pt idx="186">
                  <c:v>1158627.1249185756</c:v>
                </c:pt>
                <c:pt idx="187">
                  <c:v>1158627.1249185756</c:v>
                </c:pt>
                <c:pt idx="188">
                  <c:v>1158627.1249185756</c:v>
                </c:pt>
                <c:pt idx="189">
                  <c:v>1158627.1249185756</c:v>
                </c:pt>
                <c:pt idx="190">
                  <c:v>1158627.1249185756</c:v>
                </c:pt>
                <c:pt idx="191">
                  <c:v>1158627.1249185756</c:v>
                </c:pt>
                <c:pt idx="192">
                  <c:v>1158627.1249185756</c:v>
                </c:pt>
                <c:pt idx="193">
                  <c:v>1158627.1249185756</c:v>
                </c:pt>
                <c:pt idx="194">
                  <c:v>1158627.1249185756</c:v>
                </c:pt>
                <c:pt idx="195">
                  <c:v>1158627.1249185756</c:v>
                </c:pt>
                <c:pt idx="196">
                  <c:v>1158627.1249185756</c:v>
                </c:pt>
                <c:pt idx="197">
                  <c:v>1158627.1249185756</c:v>
                </c:pt>
                <c:pt idx="198">
                  <c:v>1158627.1249185756</c:v>
                </c:pt>
                <c:pt idx="199">
                  <c:v>1158627.1249185756</c:v>
                </c:pt>
                <c:pt idx="200">
                  <c:v>1158627.1249185756</c:v>
                </c:pt>
                <c:pt idx="201">
                  <c:v>1158627.1249185756</c:v>
                </c:pt>
                <c:pt idx="202">
                  <c:v>1158627.1249185756</c:v>
                </c:pt>
                <c:pt idx="203">
                  <c:v>1306002.3826826541</c:v>
                </c:pt>
                <c:pt idx="204">
                  <c:v>1306002.3826826541</c:v>
                </c:pt>
                <c:pt idx="205">
                  <c:v>1306002.3826826541</c:v>
                </c:pt>
                <c:pt idx="206">
                  <c:v>1306002.3826826541</c:v>
                </c:pt>
                <c:pt idx="207">
                  <c:v>1306002.3826826541</c:v>
                </c:pt>
                <c:pt idx="208">
                  <c:v>1306002.3826826541</c:v>
                </c:pt>
                <c:pt idx="209">
                  <c:v>1306002.3826826541</c:v>
                </c:pt>
                <c:pt idx="210">
                  <c:v>1306002.3826826541</c:v>
                </c:pt>
                <c:pt idx="211">
                  <c:v>1306002.3826826541</c:v>
                </c:pt>
                <c:pt idx="212">
                  <c:v>1306002.3826826541</c:v>
                </c:pt>
                <c:pt idx="213">
                  <c:v>1306002.3826826541</c:v>
                </c:pt>
                <c:pt idx="214">
                  <c:v>1306002.3826826541</c:v>
                </c:pt>
                <c:pt idx="215">
                  <c:v>1306002.3826826541</c:v>
                </c:pt>
                <c:pt idx="216">
                  <c:v>1306002.3826826541</c:v>
                </c:pt>
                <c:pt idx="217">
                  <c:v>1306002.3826826541</c:v>
                </c:pt>
                <c:pt idx="218">
                  <c:v>1306002.3826826541</c:v>
                </c:pt>
                <c:pt idx="219">
                  <c:v>1306002.3826826541</c:v>
                </c:pt>
                <c:pt idx="220">
                  <c:v>1306002.3826826541</c:v>
                </c:pt>
                <c:pt idx="221">
                  <c:v>1306002.3826826541</c:v>
                </c:pt>
                <c:pt idx="222">
                  <c:v>1306002.3826826541</c:v>
                </c:pt>
                <c:pt idx="223">
                  <c:v>1306002.3826826541</c:v>
                </c:pt>
                <c:pt idx="224">
                  <c:v>1306002.3826826541</c:v>
                </c:pt>
                <c:pt idx="225">
                  <c:v>1306002.3826826541</c:v>
                </c:pt>
                <c:pt idx="226">
                  <c:v>1306002.3826826541</c:v>
                </c:pt>
                <c:pt idx="227">
                  <c:v>1306002.3826826541</c:v>
                </c:pt>
                <c:pt idx="228">
                  <c:v>1306002.3826826541</c:v>
                </c:pt>
                <c:pt idx="229">
                  <c:v>1306002.3826826541</c:v>
                </c:pt>
                <c:pt idx="230">
                  <c:v>1306002.3826826541</c:v>
                </c:pt>
                <c:pt idx="231">
                  <c:v>1306002.3826826541</c:v>
                </c:pt>
                <c:pt idx="232">
                  <c:v>1306002.3826826541</c:v>
                </c:pt>
                <c:pt idx="233">
                  <c:v>1306002.3826826541</c:v>
                </c:pt>
                <c:pt idx="234">
                  <c:v>1306002.3826826541</c:v>
                </c:pt>
                <c:pt idx="235">
                  <c:v>1306002.3826826541</c:v>
                </c:pt>
                <c:pt idx="236">
                  <c:v>1306002.3826826541</c:v>
                </c:pt>
                <c:pt idx="237">
                  <c:v>1306002.3826826541</c:v>
                </c:pt>
                <c:pt idx="238">
                  <c:v>1306002.3826826541</c:v>
                </c:pt>
                <c:pt idx="239">
                  <c:v>1306002.3826826541</c:v>
                </c:pt>
                <c:pt idx="240">
                  <c:v>1306002.3826826541</c:v>
                </c:pt>
                <c:pt idx="241">
                  <c:v>1306002.3826826541</c:v>
                </c:pt>
                <c:pt idx="242">
                  <c:v>1306002.3826826541</c:v>
                </c:pt>
                <c:pt idx="243">
                  <c:v>1306002.3826826541</c:v>
                </c:pt>
                <c:pt idx="244">
                  <c:v>1306002.3826826541</c:v>
                </c:pt>
                <c:pt idx="245">
                  <c:v>1306002.3826826541</c:v>
                </c:pt>
                <c:pt idx="246">
                  <c:v>1306002.3826826541</c:v>
                </c:pt>
                <c:pt idx="247">
                  <c:v>1306002.3826826541</c:v>
                </c:pt>
                <c:pt idx="248">
                  <c:v>1444785.3665326925</c:v>
                </c:pt>
                <c:pt idx="249">
                  <c:v>1444785.3665326925</c:v>
                </c:pt>
                <c:pt idx="250">
                  <c:v>1444785.3665326925</c:v>
                </c:pt>
                <c:pt idx="251">
                  <c:v>1444785.3665326925</c:v>
                </c:pt>
                <c:pt idx="252">
                  <c:v>1444785.3665326925</c:v>
                </c:pt>
                <c:pt idx="253">
                  <c:v>1444785.3665326925</c:v>
                </c:pt>
                <c:pt idx="254">
                  <c:v>1444785.3665326925</c:v>
                </c:pt>
                <c:pt idx="255">
                  <c:v>1444785.3665326925</c:v>
                </c:pt>
                <c:pt idx="256">
                  <c:v>1444785.3665326925</c:v>
                </c:pt>
                <c:pt idx="257">
                  <c:v>1444785.3665326925</c:v>
                </c:pt>
                <c:pt idx="258">
                  <c:v>1444785.3665326925</c:v>
                </c:pt>
                <c:pt idx="259">
                  <c:v>1444785.3665326925</c:v>
                </c:pt>
                <c:pt idx="260">
                  <c:v>1444785.3665326925</c:v>
                </c:pt>
                <c:pt idx="261">
                  <c:v>1444785.3665326925</c:v>
                </c:pt>
                <c:pt idx="262">
                  <c:v>1444785.3665326925</c:v>
                </c:pt>
                <c:pt idx="263">
                  <c:v>1444785.3665326925</c:v>
                </c:pt>
                <c:pt idx="264">
                  <c:v>1444785.3665326925</c:v>
                </c:pt>
                <c:pt idx="265">
                  <c:v>1444785.3665326925</c:v>
                </c:pt>
                <c:pt idx="266">
                  <c:v>1444785.3665326925</c:v>
                </c:pt>
                <c:pt idx="267">
                  <c:v>1444785.3665326925</c:v>
                </c:pt>
                <c:pt idx="268">
                  <c:v>1444785.3665326925</c:v>
                </c:pt>
                <c:pt idx="269">
                  <c:v>1444785.3665326925</c:v>
                </c:pt>
                <c:pt idx="270">
                  <c:v>1444785.3665326925</c:v>
                </c:pt>
                <c:pt idx="271">
                  <c:v>1444785.3665326925</c:v>
                </c:pt>
                <c:pt idx="272">
                  <c:v>1444785.3665326925</c:v>
                </c:pt>
                <c:pt idx="273">
                  <c:v>1444785.3665326925</c:v>
                </c:pt>
                <c:pt idx="274">
                  <c:v>1444785.3665326925</c:v>
                </c:pt>
                <c:pt idx="275">
                  <c:v>1444785.3665326925</c:v>
                </c:pt>
                <c:pt idx="276">
                  <c:v>1444785.3665326925</c:v>
                </c:pt>
                <c:pt idx="277">
                  <c:v>1444785.3665326925</c:v>
                </c:pt>
                <c:pt idx="278">
                  <c:v>1444785.3665326925</c:v>
                </c:pt>
                <c:pt idx="279">
                  <c:v>1444785.3665326925</c:v>
                </c:pt>
                <c:pt idx="280">
                  <c:v>1444785.3665326925</c:v>
                </c:pt>
                <c:pt idx="281">
                  <c:v>1444785.3665326925</c:v>
                </c:pt>
                <c:pt idx="282">
                  <c:v>1444785.3665326925</c:v>
                </c:pt>
                <c:pt idx="283">
                  <c:v>1444785.3665326925</c:v>
                </c:pt>
                <c:pt idx="284">
                  <c:v>1444785.3665326925</c:v>
                </c:pt>
                <c:pt idx="285">
                  <c:v>1444785.3665326925</c:v>
                </c:pt>
                <c:pt idx="286">
                  <c:v>1444785.3665326925</c:v>
                </c:pt>
                <c:pt idx="287">
                  <c:v>1444785.3665326925</c:v>
                </c:pt>
                <c:pt idx="288">
                  <c:v>1444785.3665326925</c:v>
                </c:pt>
                <c:pt idx="289">
                  <c:v>1444785.3665326925</c:v>
                </c:pt>
                <c:pt idx="290">
                  <c:v>1444785.3665326925</c:v>
                </c:pt>
                <c:pt idx="291">
                  <c:v>1444785.3665326925</c:v>
                </c:pt>
                <c:pt idx="292">
                  <c:v>1444785.3665326925</c:v>
                </c:pt>
                <c:pt idx="293">
                  <c:v>1305273.9721174033</c:v>
                </c:pt>
                <c:pt idx="294">
                  <c:v>1305273.9721174033</c:v>
                </c:pt>
                <c:pt idx="295">
                  <c:v>1305273.9721174033</c:v>
                </c:pt>
                <c:pt idx="296">
                  <c:v>1305273.9721174033</c:v>
                </c:pt>
                <c:pt idx="297">
                  <c:v>1305273.9721174033</c:v>
                </c:pt>
                <c:pt idx="298">
                  <c:v>1305273.9721174033</c:v>
                </c:pt>
                <c:pt idx="299">
                  <c:v>1305273.9721174033</c:v>
                </c:pt>
                <c:pt idx="300">
                  <c:v>1305273.9721174033</c:v>
                </c:pt>
                <c:pt idx="301">
                  <c:v>1305273.9721174033</c:v>
                </c:pt>
                <c:pt idx="302">
                  <c:v>1305273.9721174033</c:v>
                </c:pt>
                <c:pt idx="303">
                  <c:v>1305273.9721174033</c:v>
                </c:pt>
                <c:pt idx="304">
                  <c:v>1305273.9721174033</c:v>
                </c:pt>
                <c:pt idx="305">
                  <c:v>1305273.9721174033</c:v>
                </c:pt>
                <c:pt idx="306">
                  <c:v>1305273.9721174033</c:v>
                </c:pt>
                <c:pt idx="307">
                  <c:v>1305273.9721174033</c:v>
                </c:pt>
                <c:pt idx="308">
                  <c:v>1305273.9721174033</c:v>
                </c:pt>
                <c:pt idx="309">
                  <c:v>1305273.9721174033</c:v>
                </c:pt>
                <c:pt idx="310">
                  <c:v>1305273.9721174033</c:v>
                </c:pt>
                <c:pt idx="311">
                  <c:v>1305273.9721174033</c:v>
                </c:pt>
                <c:pt idx="312">
                  <c:v>1305273.9721174033</c:v>
                </c:pt>
                <c:pt idx="313">
                  <c:v>1305273.9721174033</c:v>
                </c:pt>
                <c:pt idx="314">
                  <c:v>1305273.9721174033</c:v>
                </c:pt>
                <c:pt idx="315">
                  <c:v>1305273.9721174033</c:v>
                </c:pt>
                <c:pt idx="316">
                  <c:v>1305273.9721174033</c:v>
                </c:pt>
                <c:pt idx="317">
                  <c:v>1305273.9721174033</c:v>
                </c:pt>
                <c:pt idx="318">
                  <c:v>1305273.9721174033</c:v>
                </c:pt>
                <c:pt idx="319">
                  <c:v>1305273.9721174033</c:v>
                </c:pt>
                <c:pt idx="320">
                  <c:v>1305273.9721174033</c:v>
                </c:pt>
                <c:pt idx="321">
                  <c:v>1305273.9721174033</c:v>
                </c:pt>
                <c:pt idx="322">
                  <c:v>1305273.9721174033</c:v>
                </c:pt>
                <c:pt idx="323">
                  <c:v>1305273.9721174033</c:v>
                </c:pt>
                <c:pt idx="324">
                  <c:v>1305273.9721174033</c:v>
                </c:pt>
                <c:pt idx="325">
                  <c:v>1305273.9721174033</c:v>
                </c:pt>
                <c:pt idx="326">
                  <c:v>1305273.9721174033</c:v>
                </c:pt>
                <c:pt idx="327">
                  <c:v>1305273.9721174033</c:v>
                </c:pt>
                <c:pt idx="328">
                  <c:v>1305273.9721174033</c:v>
                </c:pt>
                <c:pt idx="329">
                  <c:v>1305273.9721174033</c:v>
                </c:pt>
                <c:pt idx="330">
                  <c:v>1305273.9721174033</c:v>
                </c:pt>
                <c:pt idx="331">
                  <c:v>1305273.9721174033</c:v>
                </c:pt>
                <c:pt idx="332">
                  <c:v>1305273.9721174033</c:v>
                </c:pt>
                <c:pt idx="333">
                  <c:v>1305273.9721174033</c:v>
                </c:pt>
                <c:pt idx="334">
                  <c:v>1305273.9721174033</c:v>
                </c:pt>
                <c:pt idx="335">
                  <c:v>1305273.9721174033</c:v>
                </c:pt>
                <c:pt idx="336">
                  <c:v>1305273.9721174033</c:v>
                </c:pt>
                <c:pt idx="337">
                  <c:v>1305273.9721174033</c:v>
                </c:pt>
                <c:pt idx="338">
                  <c:v>1165805.4939485607</c:v>
                </c:pt>
                <c:pt idx="339">
                  <c:v>1165805.4939485607</c:v>
                </c:pt>
                <c:pt idx="340">
                  <c:v>1165805.4939485607</c:v>
                </c:pt>
                <c:pt idx="341">
                  <c:v>1165805.4939485607</c:v>
                </c:pt>
                <c:pt idx="342">
                  <c:v>1165805.4939485607</c:v>
                </c:pt>
                <c:pt idx="343">
                  <c:v>1165805.4939485607</c:v>
                </c:pt>
                <c:pt idx="344">
                  <c:v>1165805.4939485607</c:v>
                </c:pt>
                <c:pt idx="345">
                  <c:v>1165805.4939485607</c:v>
                </c:pt>
                <c:pt idx="346">
                  <c:v>1165805.4939485607</c:v>
                </c:pt>
                <c:pt idx="347">
                  <c:v>1165805.4939485607</c:v>
                </c:pt>
                <c:pt idx="348">
                  <c:v>1165805.4939485607</c:v>
                </c:pt>
                <c:pt idx="349">
                  <c:v>1165805.4939485607</c:v>
                </c:pt>
                <c:pt idx="350">
                  <c:v>1165805.4939485607</c:v>
                </c:pt>
                <c:pt idx="351">
                  <c:v>1165805.4939485607</c:v>
                </c:pt>
                <c:pt idx="352">
                  <c:v>1165805.4939485607</c:v>
                </c:pt>
                <c:pt idx="353">
                  <c:v>1165805.4939485607</c:v>
                </c:pt>
                <c:pt idx="354">
                  <c:v>1165805.4939485607</c:v>
                </c:pt>
                <c:pt idx="355">
                  <c:v>1165805.4939485607</c:v>
                </c:pt>
                <c:pt idx="356">
                  <c:v>1165805.4939485607</c:v>
                </c:pt>
                <c:pt idx="357">
                  <c:v>1165805.4939485607</c:v>
                </c:pt>
                <c:pt idx="358">
                  <c:v>1165805.4939485607</c:v>
                </c:pt>
                <c:pt idx="359">
                  <c:v>1165805.4939485607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AB-463F-ADE5-262D08075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975072"/>
        <c:axId val="552975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CAB-463F-ADE5-262D0807524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-13.617350569217503</c:v>
                      </c:pt>
                      <c:pt idx="24">
                        <c:v>-13.617350569217503</c:v>
                      </c:pt>
                      <c:pt idx="25">
                        <c:v>-13.617350569217503</c:v>
                      </c:pt>
                      <c:pt idx="26">
                        <c:v>-13.617350569217503</c:v>
                      </c:pt>
                      <c:pt idx="27">
                        <c:v>-13.617350569217503</c:v>
                      </c:pt>
                      <c:pt idx="28">
                        <c:v>-13.617350569217503</c:v>
                      </c:pt>
                      <c:pt idx="29">
                        <c:v>-13.617350569217503</c:v>
                      </c:pt>
                      <c:pt idx="30">
                        <c:v>-13.617350569217503</c:v>
                      </c:pt>
                      <c:pt idx="31">
                        <c:v>-13.617350569217503</c:v>
                      </c:pt>
                      <c:pt idx="32">
                        <c:v>-13.617350569217503</c:v>
                      </c:pt>
                      <c:pt idx="33">
                        <c:v>-13.617350569217503</c:v>
                      </c:pt>
                      <c:pt idx="34">
                        <c:v>-13.617350569217503</c:v>
                      </c:pt>
                      <c:pt idx="35">
                        <c:v>-13.617350569217503</c:v>
                      </c:pt>
                      <c:pt idx="36">
                        <c:v>-13.617350569217503</c:v>
                      </c:pt>
                      <c:pt idx="37">
                        <c:v>-13.617350569217503</c:v>
                      </c:pt>
                      <c:pt idx="38">
                        <c:v>-13.617350569217503</c:v>
                      </c:pt>
                      <c:pt idx="39">
                        <c:v>-13.617350569217503</c:v>
                      </c:pt>
                      <c:pt idx="40">
                        <c:v>-13.617350569217503</c:v>
                      </c:pt>
                      <c:pt idx="41">
                        <c:v>-13.617350569217503</c:v>
                      </c:pt>
                      <c:pt idx="42">
                        <c:v>-13.617350569217503</c:v>
                      </c:pt>
                      <c:pt idx="43">
                        <c:v>-13.617350569217503</c:v>
                      </c:pt>
                      <c:pt idx="44">
                        <c:v>-13.617350569217503</c:v>
                      </c:pt>
                      <c:pt idx="45">
                        <c:v>-13.617350569217503</c:v>
                      </c:pt>
                      <c:pt idx="46">
                        <c:v>-13.617350569217503</c:v>
                      </c:pt>
                      <c:pt idx="47">
                        <c:v>-13.617350569217503</c:v>
                      </c:pt>
                      <c:pt idx="48">
                        <c:v>-13.617350569217503</c:v>
                      </c:pt>
                      <c:pt idx="49">
                        <c:v>-13.617350569217503</c:v>
                      </c:pt>
                      <c:pt idx="50">
                        <c:v>-13.617350569217503</c:v>
                      </c:pt>
                      <c:pt idx="51">
                        <c:v>-13.617350569217503</c:v>
                      </c:pt>
                      <c:pt idx="52">
                        <c:v>-13.617350569217503</c:v>
                      </c:pt>
                      <c:pt idx="53">
                        <c:v>-13.617350569217503</c:v>
                      </c:pt>
                      <c:pt idx="54">
                        <c:v>-13.617350569217503</c:v>
                      </c:pt>
                      <c:pt idx="55">
                        <c:v>-13.617350569217503</c:v>
                      </c:pt>
                      <c:pt idx="56">
                        <c:v>-13.617350569217503</c:v>
                      </c:pt>
                      <c:pt idx="57">
                        <c:v>-13.617350569217503</c:v>
                      </c:pt>
                      <c:pt idx="58">
                        <c:v>-13.617350569217503</c:v>
                      </c:pt>
                      <c:pt idx="59">
                        <c:v>-13.617350569217503</c:v>
                      </c:pt>
                      <c:pt idx="60">
                        <c:v>-13.617350569217503</c:v>
                      </c:pt>
                      <c:pt idx="61">
                        <c:v>-13.617350569217503</c:v>
                      </c:pt>
                      <c:pt idx="62">
                        <c:v>-13.617350569217503</c:v>
                      </c:pt>
                      <c:pt idx="63">
                        <c:v>-13.617350569217503</c:v>
                      </c:pt>
                      <c:pt idx="64">
                        <c:v>-13.617350569217503</c:v>
                      </c:pt>
                      <c:pt idx="65">
                        <c:v>-13.617350569217503</c:v>
                      </c:pt>
                      <c:pt idx="66">
                        <c:v>-13.617350569217503</c:v>
                      </c:pt>
                      <c:pt idx="67">
                        <c:v>-13.617350569217503</c:v>
                      </c:pt>
                      <c:pt idx="68">
                        <c:v>-24.093949957875722</c:v>
                      </c:pt>
                      <c:pt idx="69">
                        <c:v>-24.093949957875722</c:v>
                      </c:pt>
                      <c:pt idx="70">
                        <c:v>-24.093949957875722</c:v>
                      </c:pt>
                      <c:pt idx="71">
                        <c:v>-24.093949957875722</c:v>
                      </c:pt>
                      <c:pt idx="72">
                        <c:v>-24.093949957875722</c:v>
                      </c:pt>
                      <c:pt idx="73">
                        <c:v>-24.093949957875722</c:v>
                      </c:pt>
                      <c:pt idx="74">
                        <c:v>-24.093949957875722</c:v>
                      </c:pt>
                      <c:pt idx="75">
                        <c:v>-24.093949957875722</c:v>
                      </c:pt>
                      <c:pt idx="76">
                        <c:v>-24.093949957875722</c:v>
                      </c:pt>
                      <c:pt idx="77">
                        <c:v>-24.093949957875722</c:v>
                      </c:pt>
                      <c:pt idx="78">
                        <c:v>-24.093949957875722</c:v>
                      </c:pt>
                      <c:pt idx="79">
                        <c:v>-24.093949957875722</c:v>
                      </c:pt>
                      <c:pt idx="80">
                        <c:v>-24.093949957875722</c:v>
                      </c:pt>
                      <c:pt idx="81">
                        <c:v>-24.093949957875722</c:v>
                      </c:pt>
                      <c:pt idx="82">
                        <c:v>-24.093949957875722</c:v>
                      </c:pt>
                      <c:pt idx="83">
                        <c:v>-24.093949957875722</c:v>
                      </c:pt>
                      <c:pt idx="84">
                        <c:v>-24.093949957875722</c:v>
                      </c:pt>
                      <c:pt idx="85">
                        <c:v>-24.093949957875722</c:v>
                      </c:pt>
                      <c:pt idx="86">
                        <c:v>-24.093949957875722</c:v>
                      </c:pt>
                      <c:pt idx="87">
                        <c:v>-24.093949957875722</c:v>
                      </c:pt>
                      <c:pt idx="88">
                        <c:v>-24.093949957875722</c:v>
                      </c:pt>
                      <c:pt idx="89">
                        <c:v>-24.093949957875722</c:v>
                      </c:pt>
                      <c:pt idx="90">
                        <c:v>-24.093949957875722</c:v>
                      </c:pt>
                      <c:pt idx="91">
                        <c:v>-24.093949957875722</c:v>
                      </c:pt>
                      <c:pt idx="92">
                        <c:v>-24.093949957875722</c:v>
                      </c:pt>
                      <c:pt idx="93">
                        <c:v>-24.093949957875722</c:v>
                      </c:pt>
                      <c:pt idx="94">
                        <c:v>-24.093949957875722</c:v>
                      </c:pt>
                      <c:pt idx="95">
                        <c:v>-24.093949957875722</c:v>
                      </c:pt>
                      <c:pt idx="96">
                        <c:v>-24.093949957875722</c:v>
                      </c:pt>
                      <c:pt idx="97">
                        <c:v>-24.093949957875722</c:v>
                      </c:pt>
                      <c:pt idx="98">
                        <c:v>-24.093949957875722</c:v>
                      </c:pt>
                      <c:pt idx="99">
                        <c:v>-24.093949957875722</c:v>
                      </c:pt>
                      <c:pt idx="100">
                        <c:v>-24.093949957875722</c:v>
                      </c:pt>
                      <c:pt idx="101">
                        <c:v>-24.093949957875722</c:v>
                      </c:pt>
                      <c:pt idx="102">
                        <c:v>-24.093949957875722</c:v>
                      </c:pt>
                      <c:pt idx="103">
                        <c:v>-24.093949957875722</c:v>
                      </c:pt>
                      <c:pt idx="104">
                        <c:v>-24.093949957875722</c:v>
                      </c:pt>
                      <c:pt idx="105">
                        <c:v>-24.093949957875722</c:v>
                      </c:pt>
                      <c:pt idx="106">
                        <c:v>-24.093949957875722</c:v>
                      </c:pt>
                      <c:pt idx="107">
                        <c:v>-24.093949957875722</c:v>
                      </c:pt>
                      <c:pt idx="108">
                        <c:v>-24.093949957875722</c:v>
                      </c:pt>
                      <c:pt idx="109">
                        <c:v>-24.093949957875722</c:v>
                      </c:pt>
                      <c:pt idx="110">
                        <c:v>-24.093949957875722</c:v>
                      </c:pt>
                      <c:pt idx="111">
                        <c:v>-24.093949957875722</c:v>
                      </c:pt>
                      <c:pt idx="112">
                        <c:v>-24.093949957875722</c:v>
                      </c:pt>
                      <c:pt idx="113">
                        <c:v>-13.818118805348345</c:v>
                      </c:pt>
                      <c:pt idx="114">
                        <c:v>-13.818118805348345</c:v>
                      </c:pt>
                      <c:pt idx="115">
                        <c:v>-13.818118805348345</c:v>
                      </c:pt>
                      <c:pt idx="116">
                        <c:v>-13.818118805348345</c:v>
                      </c:pt>
                      <c:pt idx="117">
                        <c:v>-13.818118805348345</c:v>
                      </c:pt>
                      <c:pt idx="118">
                        <c:v>-13.818118805348345</c:v>
                      </c:pt>
                      <c:pt idx="119">
                        <c:v>-13.818118805348345</c:v>
                      </c:pt>
                      <c:pt idx="120">
                        <c:v>-13.818118805348345</c:v>
                      </c:pt>
                      <c:pt idx="121">
                        <c:v>-13.818118805348345</c:v>
                      </c:pt>
                      <c:pt idx="122">
                        <c:v>-13.818118805348345</c:v>
                      </c:pt>
                      <c:pt idx="123">
                        <c:v>-13.818118805348345</c:v>
                      </c:pt>
                      <c:pt idx="124">
                        <c:v>-13.818118805348345</c:v>
                      </c:pt>
                      <c:pt idx="125">
                        <c:v>-13.818118805348345</c:v>
                      </c:pt>
                      <c:pt idx="126">
                        <c:v>-13.818118805348345</c:v>
                      </c:pt>
                      <c:pt idx="127">
                        <c:v>-13.818118805348345</c:v>
                      </c:pt>
                      <c:pt idx="128">
                        <c:v>-13.818118805348345</c:v>
                      </c:pt>
                      <c:pt idx="129">
                        <c:v>-13.818118805348345</c:v>
                      </c:pt>
                      <c:pt idx="130">
                        <c:v>-13.818118805348345</c:v>
                      </c:pt>
                      <c:pt idx="131">
                        <c:v>-13.818118805348345</c:v>
                      </c:pt>
                      <c:pt idx="132">
                        <c:v>-13.818118805348345</c:v>
                      </c:pt>
                      <c:pt idx="133">
                        <c:v>-13.818118805348345</c:v>
                      </c:pt>
                      <c:pt idx="134">
                        <c:v>-13.818118805348345</c:v>
                      </c:pt>
                      <c:pt idx="135">
                        <c:v>-13.818118805348345</c:v>
                      </c:pt>
                      <c:pt idx="136">
                        <c:v>-13.818118805348345</c:v>
                      </c:pt>
                      <c:pt idx="137">
                        <c:v>-13.818118805348345</c:v>
                      </c:pt>
                      <c:pt idx="138">
                        <c:v>-13.818118805348345</c:v>
                      </c:pt>
                      <c:pt idx="139">
                        <c:v>-13.818118805348345</c:v>
                      </c:pt>
                      <c:pt idx="140">
                        <c:v>-13.818118805348345</c:v>
                      </c:pt>
                      <c:pt idx="141">
                        <c:v>-13.818118805348345</c:v>
                      </c:pt>
                      <c:pt idx="142">
                        <c:v>-13.818118805348345</c:v>
                      </c:pt>
                      <c:pt idx="143">
                        <c:v>-13.818118805348345</c:v>
                      </c:pt>
                      <c:pt idx="144">
                        <c:v>-13.818118805348345</c:v>
                      </c:pt>
                      <c:pt idx="145">
                        <c:v>-13.818118805348345</c:v>
                      </c:pt>
                      <c:pt idx="146">
                        <c:v>-13.818118805348345</c:v>
                      </c:pt>
                      <c:pt idx="147">
                        <c:v>-13.818118805348345</c:v>
                      </c:pt>
                      <c:pt idx="148">
                        <c:v>-13.818118805348345</c:v>
                      </c:pt>
                      <c:pt idx="149">
                        <c:v>-13.818118805348345</c:v>
                      </c:pt>
                      <c:pt idx="150">
                        <c:v>-13.818118805348345</c:v>
                      </c:pt>
                      <c:pt idx="151">
                        <c:v>-13.818118805348345</c:v>
                      </c:pt>
                      <c:pt idx="152">
                        <c:v>-13.818118805348345</c:v>
                      </c:pt>
                      <c:pt idx="153">
                        <c:v>-13.818118805348345</c:v>
                      </c:pt>
                      <c:pt idx="154">
                        <c:v>-13.818118805348345</c:v>
                      </c:pt>
                      <c:pt idx="155">
                        <c:v>-13.818118805348345</c:v>
                      </c:pt>
                      <c:pt idx="156">
                        <c:v>-13.818118805348345</c:v>
                      </c:pt>
                      <c:pt idx="157">
                        <c:v>-13.818118805348345</c:v>
                      </c:pt>
                      <c:pt idx="158">
                        <c:v>0.61574328369924258</c:v>
                      </c:pt>
                      <c:pt idx="159">
                        <c:v>0.61574328369924258</c:v>
                      </c:pt>
                      <c:pt idx="160">
                        <c:v>0.61574328369924258</c:v>
                      </c:pt>
                      <c:pt idx="161">
                        <c:v>0.61574328369924258</c:v>
                      </c:pt>
                      <c:pt idx="162">
                        <c:v>0.61574328369924258</c:v>
                      </c:pt>
                      <c:pt idx="163">
                        <c:v>0.61574328369924258</c:v>
                      </c:pt>
                      <c:pt idx="164">
                        <c:v>0.61574328369924258</c:v>
                      </c:pt>
                      <c:pt idx="165">
                        <c:v>0.61574328369924258</c:v>
                      </c:pt>
                      <c:pt idx="166">
                        <c:v>0.61574328369924258</c:v>
                      </c:pt>
                      <c:pt idx="167">
                        <c:v>0.61574328369924258</c:v>
                      </c:pt>
                      <c:pt idx="168">
                        <c:v>0.61574328369924258</c:v>
                      </c:pt>
                      <c:pt idx="169">
                        <c:v>0.61574328369924258</c:v>
                      </c:pt>
                      <c:pt idx="170">
                        <c:v>0.61574328369924258</c:v>
                      </c:pt>
                      <c:pt idx="171">
                        <c:v>0.61574328369924258</c:v>
                      </c:pt>
                      <c:pt idx="172">
                        <c:v>0.61574328369924258</c:v>
                      </c:pt>
                      <c:pt idx="173">
                        <c:v>0.61574328369924258</c:v>
                      </c:pt>
                      <c:pt idx="174">
                        <c:v>0.61574328369924258</c:v>
                      </c:pt>
                      <c:pt idx="175">
                        <c:v>0.61574328369924258</c:v>
                      </c:pt>
                      <c:pt idx="176">
                        <c:v>0.61574328369924258</c:v>
                      </c:pt>
                      <c:pt idx="177">
                        <c:v>0.61574328369924258</c:v>
                      </c:pt>
                      <c:pt idx="178">
                        <c:v>0.61574328369924258</c:v>
                      </c:pt>
                      <c:pt idx="179">
                        <c:v>0.61574328369924258</c:v>
                      </c:pt>
                      <c:pt idx="180">
                        <c:v>0.61574328369924258</c:v>
                      </c:pt>
                      <c:pt idx="181">
                        <c:v>0.61574328369924258</c:v>
                      </c:pt>
                      <c:pt idx="182">
                        <c:v>0.61574328369924258</c:v>
                      </c:pt>
                      <c:pt idx="183">
                        <c:v>0.61574328369924258</c:v>
                      </c:pt>
                      <c:pt idx="184">
                        <c:v>0.61574328369924258</c:v>
                      </c:pt>
                      <c:pt idx="185">
                        <c:v>0.61574328369924258</c:v>
                      </c:pt>
                      <c:pt idx="186">
                        <c:v>0.61574328369924258</c:v>
                      </c:pt>
                      <c:pt idx="187">
                        <c:v>0.61574328369924258</c:v>
                      </c:pt>
                      <c:pt idx="188">
                        <c:v>0.61574328369924258</c:v>
                      </c:pt>
                      <c:pt idx="189">
                        <c:v>0.61574328369924258</c:v>
                      </c:pt>
                      <c:pt idx="190">
                        <c:v>0.61574328369924258</c:v>
                      </c:pt>
                      <c:pt idx="191">
                        <c:v>0.61574328369924258</c:v>
                      </c:pt>
                      <c:pt idx="192">
                        <c:v>0.61574328369924258</c:v>
                      </c:pt>
                      <c:pt idx="193">
                        <c:v>0.61574328369924258</c:v>
                      </c:pt>
                      <c:pt idx="194">
                        <c:v>0.61574328369924258</c:v>
                      </c:pt>
                      <c:pt idx="195">
                        <c:v>0.61574328369924258</c:v>
                      </c:pt>
                      <c:pt idx="196">
                        <c:v>0.61574328369924258</c:v>
                      </c:pt>
                      <c:pt idx="197">
                        <c:v>0.61574328369924258</c:v>
                      </c:pt>
                      <c:pt idx="198">
                        <c:v>0.61574328369924258</c:v>
                      </c:pt>
                      <c:pt idx="199">
                        <c:v>0.61574328369924258</c:v>
                      </c:pt>
                      <c:pt idx="200">
                        <c:v>0.61574328369924258</c:v>
                      </c:pt>
                      <c:pt idx="201">
                        <c:v>0.61574328369924258</c:v>
                      </c:pt>
                      <c:pt idx="202">
                        <c:v>0.61574328369924258</c:v>
                      </c:pt>
                      <c:pt idx="203">
                        <c:v>-12.025752963236538</c:v>
                      </c:pt>
                      <c:pt idx="204">
                        <c:v>-12.025752963236538</c:v>
                      </c:pt>
                      <c:pt idx="205">
                        <c:v>-12.025752963236538</c:v>
                      </c:pt>
                      <c:pt idx="206">
                        <c:v>-12.025752963236538</c:v>
                      </c:pt>
                      <c:pt idx="207">
                        <c:v>-12.025752963236538</c:v>
                      </c:pt>
                      <c:pt idx="208">
                        <c:v>-12.025752963236538</c:v>
                      </c:pt>
                      <c:pt idx="209">
                        <c:v>-12.025752963236538</c:v>
                      </c:pt>
                      <c:pt idx="210">
                        <c:v>-12.025752963236538</c:v>
                      </c:pt>
                      <c:pt idx="211">
                        <c:v>-12.025752963236538</c:v>
                      </c:pt>
                      <c:pt idx="212">
                        <c:v>-12.025752963236538</c:v>
                      </c:pt>
                      <c:pt idx="213">
                        <c:v>-12.025752963236538</c:v>
                      </c:pt>
                      <c:pt idx="214">
                        <c:v>-12.025752963236538</c:v>
                      </c:pt>
                      <c:pt idx="215">
                        <c:v>-12.025752963236538</c:v>
                      </c:pt>
                      <c:pt idx="216">
                        <c:v>-12.025752963236538</c:v>
                      </c:pt>
                      <c:pt idx="217">
                        <c:v>-12.025752963236538</c:v>
                      </c:pt>
                      <c:pt idx="218">
                        <c:v>-12.025752963236538</c:v>
                      </c:pt>
                      <c:pt idx="219">
                        <c:v>-12.025752963236538</c:v>
                      </c:pt>
                      <c:pt idx="220">
                        <c:v>-12.025752963236538</c:v>
                      </c:pt>
                      <c:pt idx="221">
                        <c:v>-12.025752963236538</c:v>
                      </c:pt>
                      <c:pt idx="222">
                        <c:v>-12.025752963236538</c:v>
                      </c:pt>
                      <c:pt idx="223">
                        <c:v>-12.025752963236538</c:v>
                      </c:pt>
                      <c:pt idx="224">
                        <c:v>-12.025752963236538</c:v>
                      </c:pt>
                      <c:pt idx="225">
                        <c:v>-12.025752963236538</c:v>
                      </c:pt>
                      <c:pt idx="226">
                        <c:v>-12.025752963236538</c:v>
                      </c:pt>
                      <c:pt idx="227">
                        <c:v>-12.025752963236538</c:v>
                      </c:pt>
                      <c:pt idx="228">
                        <c:v>-12.025752963236538</c:v>
                      </c:pt>
                      <c:pt idx="229">
                        <c:v>-12.025752963236538</c:v>
                      </c:pt>
                      <c:pt idx="230">
                        <c:v>-12.025752963236538</c:v>
                      </c:pt>
                      <c:pt idx="231">
                        <c:v>-12.025752963236538</c:v>
                      </c:pt>
                      <c:pt idx="232">
                        <c:v>-12.025752963236538</c:v>
                      </c:pt>
                      <c:pt idx="233">
                        <c:v>-12.025752963236538</c:v>
                      </c:pt>
                      <c:pt idx="234">
                        <c:v>-12.025752963236538</c:v>
                      </c:pt>
                      <c:pt idx="235">
                        <c:v>-12.025752963236538</c:v>
                      </c:pt>
                      <c:pt idx="236">
                        <c:v>-12.025752963236538</c:v>
                      </c:pt>
                      <c:pt idx="237">
                        <c:v>-12.025752963236538</c:v>
                      </c:pt>
                      <c:pt idx="238">
                        <c:v>-12.025752963236538</c:v>
                      </c:pt>
                      <c:pt idx="239">
                        <c:v>-12.025752963236538</c:v>
                      </c:pt>
                      <c:pt idx="240">
                        <c:v>-12.025752963236538</c:v>
                      </c:pt>
                      <c:pt idx="241">
                        <c:v>-12.025752963236538</c:v>
                      </c:pt>
                      <c:pt idx="242">
                        <c:v>-12.025752963236538</c:v>
                      </c:pt>
                      <c:pt idx="243">
                        <c:v>-12.025752963236538</c:v>
                      </c:pt>
                      <c:pt idx="244">
                        <c:v>-12.025752963236538</c:v>
                      </c:pt>
                      <c:pt idx="245">
                        <c:v>-12.025752963236538</c:v>
                      </c:pt>
                      <c:pt idx="246">
                        <c:v>-12.025752963236538</c:v>
                      </c:pt>
                      <c:pt idx="247">
                        <c:v>-12.025752963236538</c:v>
                      </c:pt>
                      <c:pt idx="248">
                        <c:v>-23.930224555661709</c:v>
                      </c:pt>
                      <c:pt idx="249">
                        <c:v>-23.930224555661709</c:v>
                      </c:pt>
                      <c:pt idx="250">
                        <c:v>-23.930224555661709</c:v>
                      </c:pt>
                      <c:pt idx="251">
                        <c:v>-23.930224555661709</c:v>
                      </c:pt>
                      <c:pt idx="252">
                        <c:v>-23.930224555661709</c:v>
                      </c:pt>
                      <c:pt idx="253">
                        <c:v>-23.930224555661709</c:v>
                      </c:pt>
                      <c:pt idx="254">
                        <c:v>-23.930224555661709</c:v>
                      </c:pt>
                      <c:pt idx="255">
                        <c:v>-23.930224555661709</c:v>
                      </c:pt>
                      <c:pt idx="256">
                        <c:v>-23.930224555661709</c:v>
                      </c:pt>
                      <c:pt idx="257">
                        <c:v>-23.930224555661709</c:v>
                      </c:pt>
                      <c:pt idx="258">
                        <c:v>-23.930224555661709</c:v>
                      </c:pt>
                      <c:pt idx="259">
                        <c:v>-23.930224555661709</c:v>
                      </c:pt>
                      <c:pt idx="260">
                        <c:v>-23.930224555661709</c:v>
                      </c:pt>
                      <c:pt idx="261">
                        <c:v>-23.930224555661709</c:v>
                      </c:pt>
                      <c:pt idx="262">
                        <c:v>-23.930224555661709</c:v>
                      </c:pt>
                      <c:pt idx="263">
                        <c:v>-23.930224555661709</c:v>
                      </c:pt>
                      <c:pt idx="264">
                        <c:v>-23.930224555661709</c:v>
                      </c:pt>
                      <c:pt idx="265">
                        <c:v>-23.930224555661709</c:v>
                      </c:pt>
                      <c:pt idx="266">
                        <c:v>-23.930224555661709</c:v>
                      </c:pt>
                      <c:pt idx="267">
                        <c:v>-23.930224555661709</c:v>
                      </c:pt>
                      <c:pt idx="268">
                        <c:v>-23.930224555661709</c:v>
                      </c:pt>
                      <c:pt idx="269">
                        <c:v>-23.930224555661709</c:v>
                      </c:pt>
                      <c:pt idx="270">
                        <c:v>-23.930224555661709</c:v>
                      </c:pt>
                      <c:pt idx="271">
                        <c:v>-23.930224555661709</c:v>
                      </c:pt>
                      <c:pt idx="272">
                        <c:v>-23.930224555661709</c:v>
                      </c:pt>
                      <c:pt idx="273">
                        <c:v>-23.930224555661709</c:v>
                      </c:pt>
                      <c:pt idx="274">
                        <c:v>-23.930224555661709</c:v>
                      </c:pt>
                      <c:pt idx="275">
                        <c:v>-23.930224555661709</c:v>
                      </c:pt>
                      <c:pt idx="276">
                        <c:v>-23.930224555661709</c:v>
                      </c:pt>
                      <c:pt idx="277">
                        <c:v>-23.930224555661709</c:v>
                      </c:pt>
                      <c:pt idx="278">
                        <c:v>-23.930224555661709</c:v>
                      </c:pt>
                      <c:pt idx="279">
                        <c:v>-23.930224555661709</c:v>
                      </c:pt>
                      <c:pt idx="280">
                        <c:v>-23.930224555661709</c:v>
                      </c:pt>
                      <c:pt idx="281">
                        <c:v>-23.930224555661709</c:v>
                      </c:pt>
                      <c:pt idx="282">
                        <c:v>-23.930224555661709</c:v>
                      </c:pt>
                      <c:pt idx="283">
                        <c:v>-23.930224555661709</c:v>
                      </c:pt>
                      <c:pt idx="284">
                        <c:v>-23.930224555661709</c:v>
                      </c:pt>
                      <c:pt idx="285">
                        <c:v>-23.930224555661709</c:v>
                      </c:pt>
                      <c:pt idx="286">
                        <c:v>-23.930224555661709</c:v>
                      </c:pt>
                      <c:pt idx="287">
                        <c:v>-23.930224555661709</c:v>
                      </c:pt>
                      <c:pt idx="288">
                        <c:v>-23.930224555661709</c:v>
                      </c:pt>
                      <c:pt idx="289">
                        <c:v>-23.930224555661709</c:v>
                      </c:pt>
                      <c:pt idx="290">
                        <c:v>-23.930224555661709</c:v>
                      </c:pt>
                      <c:pt idx="291">
                        <c:v>-23.930224555661709</c:v>
                      </c:pt>
                      <c:pt idx="292">
                        <c:v>-23.930224555661709</c:v>
                      </c:pt>
                      <c:pt idx="293">
                        <c:v>-11.963271651471256</c:v>
                      </c:pt>
                      <c:pt idx="294">
                        <c:v>-11.963271651471256</c:v>
                      </c:pt>
                      <c:pt idx="295">
                        <c:v>-11.963271651471256</c:v>
                      </c:pt>
                      <c:pt idx="296">
                        <c:v>-11.963271651471256</c:v>
                      </c:pt>
                      <c:pt idx="297">
                        <c:v>-11.963271651471256</c:v>
                      </c:pt>
                      <c:pt idx="298">
                        <c:v>-11.963271651471256</c:v>
                      </c:pt>
                      <c:pt idx="299">
                        <c:v>-11.963271651471256</c:v>
                      </c:pt>
                      <c:pt idx="300">
                        <c:v>-11.963271651471256</c:v>
                      </c:pt>
                      <c:pt idx="301">
                        <c:v>-11.963271651471256</c:v>
                      </c:pt>
                      <c:pt idx="302">
                        <c:v>-11.963271651471256</c:v>
                      </c:pt>
                      <c:pt idx="303">
                        <c:v>-11.963271651471256</c:v>
                      </c:pt>
                      <c:pt idx="304">
                        <c:v>-11.963271651471256</c:v>
                      </c:pt>
                      <c:pt idx="305">
                        <c:v>-11.963271651471256</c:v>
                      </c:pt>
                      <c:pt idx="306">
                        <c:v>-11.963271651471256</c:v>
                      </c:pt>
                      <c:pt idx="307">
                        <c:v>-11.963271651471256</c:v>
                      </c:pt>
                      <c:pt idx="308">
                        <c:v>-11.963271651471256</c:v>
                      </c:pt>
                      <c:pt idx="309">
                        <c:v>-11.963271651471256</c:v>
                      </c:pt>
                      <c:pt idx="310">
                        <c:v>-11.963271651471256</c:v>
                      </c:pt>
                      <c:pt idx="311">
                        <c:v>-11.963271651471256</c:v>
                      </c:pt>
                      <c:pt idx="312">
                        <c:v>-11.963271651471256</c:v>
                      </c:pt>
                      <c:pt idx="313">
                        <c:v>-11.963271651471256</c:v>
                      </c:pt>
                      <c:pt idx="314">
                        <c:v>-11.963271651471256</c:v>
                      </c:pt>
                      <c:pt idx="315">
                        <c:v>-11.963271651471256</c:v>
                      </c:pt>
                      <c:pt idx="316">
                        <c:v>-11.963271651471256</c:v>
                      </c:pt>
                      <c:pt idx="317">
                        <c:v>-11.963271651471256</c:v>
                      </c:pt>
                      <c:pt idx="318">
                        <c:v>-11.963271651471256</c:v>
                      </c:pt>
                      <c:pt idx="319">
                        <c:v>-11.963271651471256</c:v>
                      </c:pt>
                      <c:pt idx="320">
                        <c:v>-11.963271651471256</c:v>
                      </c:pt>
                      <c:pt idx="321">
                        <c:v>-11.963271651471256</c:v>
                      </c:pt>
                      <c:pt idx="322">
                        <c:v>-11.963271651471256</c:v>
                      </c:pt>
                      <c:pt idx="323">
                        <c:v>-11.963271651471256</c:v>
                      </c:pt>
                      <c:pt idx="324">
                        <c:v>-11.963271651471256</c:v>
                      </c:pt>
                      <c:pt idx="325">
                        <c:v>-11.963271651471256</c:v>
                      </c:pt>
                      <c:pt idx="326">
                        <c:v>-11.963271651471256</c:v>
                      </c:pt>
                      <c:pt idx="327">
                        <c:v>-11.963271651471256</c:v>
                      </c:pt>
                      <c:pt idx="328">
                        <c:v>-11.963271651471256</c:v>
                      </c:pt>
                      <c:pt idx="329">
                        <c:v>-11.963271651471256</c:v>
                      </c:pt>
                      <c:pt idx="330">
                        <c:v>-11.963271651471256</c:v>
                      </c:pt>
                      <c:pt idx="331">
                        <c:v>-11.963271651471256</c:v>
                      </c:pt>
                      <c:pt idx="332">
                        <c:v>-11.963271651471256</c:v>
                      </c:pt>
                      <c:pt idx="333">
                        <c:v>-11.963271651471256</c:v>
                      </c:pt>
                      <c:pt idx="334">
                        <c:v>-11.963271651471256</c:v>
                      </c:pt>
                      <c:pt idx="335">
                        <c:v>-11.963271651471256</c:v>
                      </c:pt>
                      <c:pt idx="336">
                        <c:v>-11.963271651471256</c:v>
                      </c:pt>
                      <c:pt idx="337">
                        <c:v>-11.963271651471256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CAB-463F-ADE5-262D0807524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1165805.4939485607</c:v>
                      </c:pt>
                      <c:pt idx="1">
                        <c:v>1165805.4939485607</c:v>
                      </c:pt>
                      <c:pt idx="2">
                        <c:v>1165805.4939485607</c:v>
                      </c:pt>
                      <c:pt idx="3">
                        <c:v>1165805.4939485607</c:v>
                      </c:pt>
                      <c:pt idx="4">
                        <c:v>1165805.4939485607</c:v>
                      </c:pt>
                      <c:pt idx="5">
                        <c:v>1165805.4939485607</c:v>
                      </c:pt>
                      <c:pt idx="6">
                        <c:v>1165805.4939485607</c:v>
                      </c:pt>
                      <c:pt idx="7">
                        <c:v>1165805.4939485607</c:v>
                      </c:pt>
                      <c:pt idx="8">
                        <c:v>1165805.4939485607</c:v>
                      </c:pt>
                      <c:pt idx="9">
                        <c:v>1165805.4939485607</c:v>
                      </c:pt>
                      <c:pt idx="10">
                        <c:v>1165805.4939485607</c:v>
                      </c:pt>
                      <c:pt idx="11">
                        <c:v>1165805.4939485607</c:v>
                      </c:pt>
                      <c:pt idx="12">
                        <c:v>1165805.4939485607</c:v>
                      </c:pt>
                      <c:pt idx="13">
                        <c:v>1165805.4939485607</c:v>
                      </c:pt>
                      <c:pt idx="14">
                        <c:v>1165805.4939485607</c:v>
                      </c:pt>
                      <c:pt idx="15">
                        <c:v>1165805.4939485607</c:v>
                      </c:pt>
                      <c:pt idx="16">
                        <c:v>1165805.4939485607</c:v>
                      </c:pt>
                      <c:pt idx="17">
                        <c:v>1165805.4939485607</c:v>
                      </c:pt>
                      <c:pt idx="18">
                        <c:v>1165805.4939485607</c:v>
                      </c:pt>
                      <c:pt idx="19">
                        <c:v>1165805.4939485607</c:v>
                      </c:pt>
                      <c:pt idx="20">
                        <c:v>1165805.4939485607</c:v>
                      </c:pt>
                      <c:pt idx="21">
                        <c:v>1165805.4939485607</c:v>
                      </c:pt>
                      <c:pt idx="22">
                        <c:v>1165805.4939485607</c:v>
                      </c:pt>
                      <c:pt idx="23">
                        <c:v>1324557.3150147339</c:v>
                      </c:pt>
                      <c:pt idx="24">
                        <c:v>1324557.3150147339</c:v>
                      </c:pt>
                      <c:pt idx="25">
                        <c:v>1324557.3150147339</c:v>
                      </c:pt>
                      <c:pt idx="26">
                        <c:v>1324557.3150147339</c:v>
                      </c:pt>
                      <c:pt idx="27">
                        <c:v>1324557.3150147339</c:v>
                      </c:pt>
                      <c:pt idx="28">
                        <c:v>1324557.3150147339</c:v>
                      </c:pt>
                      <c:pt idx="29">
                        <c:v>1324557.3150147339</c:v>
                      </c:pt>
                      <c:pt idx="30">
                        <c:v>1324557.3150147339</c:v>
                      </c:pt>
                      <c:pt idx="31">
                        <c:v>1324557.3150147339</c:v>
                      </c:pt>
                      <c:pt idx="32">
                        <c:v>1324557.3150147339</c:v>
                      </c:pt>
                      <c:pt idx="33">
                        <c:v>1324557.3150147339</c:v>
                      </c:pt>
                      <c:pt idx="34">
                        <c:v>1324557.3150147339</c:v>
                      </c:pt>
                      <c:pt idx="35">
                        <c:v>1324557.3150147339</c:v>
                      </c:pt>
                      <c:pt idx="36">
                        <c:v>1324557.3150147339</c:v>
                      </c:pt>
                      <c:pt idx="37">
                        <c:v>1324557.3150147339</c:v>
                      </c:pt>
                      <c:pt idx="38">
                        <c:v>1324557.3150147339</c:v>
                      </c:pt>
                      <c:pt idx="39">
                        <c:v>1324557.3150147339</c:v>
                      </c:pt>
                      <c:pt idx="40">
                        <c:v>1324557.3150147339</c:v>
                      </c:pt>
                      <c:pt idx="41">
                        <c:v>1324557.3150147339</c:v>
                      </c:pt>
                      <c:pt idx="42">
                        <c:v>1324557.3150147339</c:v>
                      </c:pt>
                      <c:pt idx="43">
                        <c:v>1324557.3150147339</c:v>
                      </c:pt>
                      <c:pt idx="44">
                        <c:v>1324557.3150147339</c:v>
                      </c:pt>
                      <c:pt idx="45">
                        <c:v>1324557.3150147339</c:v>
                      </c:pt>
                      <c:pt idx="46">
                        <c:v>1324557.3150147339</c:v>
                      </c:pt>
                      <c:pt idx="47">
                        <c:v>1324557.3150147339</c:v>
                      </c:pt>
                      <c:pt idx="48">
                        <c:v>1324557.3150147339</c:v>
                      </c:pt>
                      <c:pt idx="49">
                        <c:v>1324557.3150147339</c:v>
                      </c:pt>
                      <c:pt idx="50">
                        <c:v>1324557.3150147339</c:v>
                      </c:pt>
                      <c:pt idx="51">
                        <c:v>1324557.3150147339</c:v>
                      </c:pt>
                      <c:pt idx="52">
                        <c:v>1324557.3150147339</c:v>
                      </c:pt>
                      <c:pt idx="53">
                        <c:v>1324557.3150147339</c:v>
                      </c:pt>
                      <c:pt idx="54">
                        <c:v>1324557.3150147339</c:v>
                      </c:pt>
                      <c:pt idx="55">
                        <c:v>1324557.3150147339</c:v>
                      </c:pt>
                      <c:pt idx="56">
                        <c:v>1324557.3150147339</c:v>
                      </c:pt>
                      <c:pt idx="57">
                        <c:v>1324557.3150147339</c:v>
                      </c:pt>
                      <c:pt idx="58">
                        <c:v>1324557.3150147339</c:v>
                      </c:pt>
                      <c:pt idx="59">
                        <c:v>1324557.3150147339</c:v>
                      </c:pt>
                      <c:pt idx="60">
                        <c:v>1324557.3150147339</c:v>
                      </c:pt>
                      <c:pt idx="61">
                        <c:v>1324557.3150147339</c:v>
                      </c:pt>
                      <c:pt idx="62">
                        <c:v>1324557.3150147339</c:v>
                      </c:pt>
                      <c:pt idx="63">
                        <c:v>1324557.3150147339</c:v>
                      </c:pt>
                      <c:pt idx="64">
                        <c:v>1324557.3150147339</c:v>
                      </c:pt>
                      <c:pt idx="65">
                        <c:v>1324557.3150147339</c:v>
                      </c:pt>
                      <c:pt idx="66">
                        <c:v>1324557.3150147339</c:v>
                      </c:pt>
                      <c:pt idx="67">
                        <c:v>1324557.3150147339</c:v>
                      </c:pt>
                      <c:pt idx="68">
                        <c:v>1446694.0862666927</c:v>
                      </c:pt>
                      <c:pt idx="69">
                        <c:v>1446694.0862666927</c:v>
                      </c:pt>
                      <c:pt idx="70">
                        <c:v>1446694.0862666927</c:v>
                      </c:pt>
                      <c:pt idx="71">
                        <c:v>1446694.0862666927</c:v>
                      </c:pt>
                      <c:pt idx="72">
                        <c:v>1446694.0862666927</c:v>
                      </c:pt>
                      <c:pt idx="73">
                        <c:v>1446694.0862666927</c:v>
                      </c:pt>
                      <c:pt idx="74">
                        <c:v>1446694.0862666927</c:v>
                      </c:pt>
                      <c:pt idx="75">
                        <c:v>1446694.0862666927</c:v>
                      </c:pt>
                      <c:pt idx="76">
                        <c:v>1446694.0862666927</c:v>
                      </c:pt>
                      <c:pt idx="77">
                        <c:v>1446694.0862666927</c:v>
                      </c:pt>
                      <c:pt idx="78">
                        <c:v>1446694.0862666927</c:v>
                      </c:pt>
                      <c:pt idx="79">
                        <c:v>1446694.0862666927</c:v>
                      </c:pt>
                      <c:pt idx="80">
                        <c:v>1446694.0862666927</c:v>
                      </c:pt>
                      <c:pt idx="81">
                        <c:v>1446694.0862666927</c:v>
                      </c:pt>
                      <c:pt idx="82">
                        <c:v>1446694.0862666927</c:v>
                      </c:pt>
                      <c:pt idx="83">
                        <c:v>1446694.0862666927</c:v>
                      </c:pt>
                      <c:pt idx="84">
                        <c:v>1446694.0862666927</c:v>
                      </c:pt>
                      <c:pt idx="85">
                        <c:v>1446694.0862666927</c:v>
                      </c:pt>
                      <c:pt idx="86">
                        <c:v>1446694.0862666927</c:v>
                      </c:pt>
                      <c:pt idx="87">
                        <c:v>1446694.0862666927</c:v>
                      </c:pt>
                      <c:pt idx="88">
                        <c:v>1446694.0862666927</c:v>
                      </c:pt>
                      <c:pt idx="89">
                        <c:v>1446694.0862666927</c:v>
                      </c:pt>
                      <c:pt idx="90">
                        <c:v>1446694.0862666927</c:v>
                      </c:pt>
                      <c:pt idx="91">
                        <c:v>1446694.0862666927</c:v>
                      </c:pt>
                      <c:pt idx="92">
                        <c:v>1446694.0862666927</c:v>
                      </c:pt>
                      <c:pt idx="93">
                        <c:v>1446694.0862666927</c:v>
                      </c:pt>
                      <c:pt idx="94">
                        <c:v>1446694.0862666927</c:v>
                      </c:pt>
                      <c:pt idx="95">
                        <c:v>1446694.0862666927</c:v>
                      </c:pt>
                      <c:pt idx="96">
                        <c:v>1446694.0862666927</c:v>
                      </c:pt>
                      <c:pt idx="97">
                        <c:v>1446694.0862666927</c:v>
                      </c:pt>
                      <c:pt idx="98">
                        <c:v>1446694.0862666927</c:v>
                      </c:pt>
                      <c:pt idx="99">
                        <c:v>1446694.0862666927</c:v>
                      </c:pt>
                      <c:pt idx="100">
                        <c:v>1446694.0862666927</c:v>
                      </c:pt>
                      <c:pt idx="101">
                        <c:v>1446694.0862666927</c:v>
                      </c:pt>
                      <c:pt idx="102">
                        <c:v>1446694.0862666927</c:v>
                      </c:pt>
                      <c:pt idx="103">
                        <c:v>1446694.0862666927</c:v>
                      </c:pt>
                      <c:pt idx="104">
                        <c:v>1446694.0862666927</c:v>
                      </c:pt>
                      <c:pt idx="105">
                        <c:v>1446694.0862666927</c:v>
                      </c:pt>
                      <c:pt idx="106">
                        <c:v>1446694.0862666927</c:v>
                      </c:pt>
                      <c:pt idx="107">
                        <c:v>1446694.0862666927</c:v>
                      </c:pt>
                      <c:pt idx="108">
                        <c:v>1446694.0862666927</c:v>
                      </c:pt>
                      <c:pt idx="109">
                        <c:v>1446694.0862666927</c:v>
                      </c:pt>
                      <c:pt idx="110">
                        <c:v>1446694.0862666927</c:v>
                      </c:pt>
                      <c:pt idx="111">
                        <c:v>1446694.0862666927</c:v>
                      </c:pt>
                      <c:pt idx="112">
                        <c:v>1446694.0862666927</c:v>
                      </c:pt>
                      <c:pt idx="113">
                        <c:v>1326897.8821416509</c:v>
                      </c:pt>
                      <c:pt idx="114">
                        <c:v>1326897.8821416509</c:v>
                      </c:pt>
                      <c:pt idx="115">
                        <c:v>1326897.8821416509</c:v>
                      </c:pt>
                      <c:pt idx="116">
                        <c:v>1326897.8821416509</c:v>
                      </c:pt>
                      <c:pt idx="117">
                        <c:v>1326897.8821416509</c:v>
                      </c:pt>
                      <c:pt idx="118">
                        <c:v>1326897.8821416509</c:v>
                      </c:pt>
                      <c:pt idx="119">
                        <c:v>1326897.8821416509</c:v>
                      </c:pt>
                      <c:pt idx="120">
                        <c:v>1326897.8821416509</c:v>
                      </c:pt>
                      <c:pt idx="121">
                        <c:v>1326897.8821416509</c:v>
                      </c:pt>
                      <c:pt idx="122">
                        <c:v>1326897.8821416509</c:v>
                      </c:pt>
                      <c:pt idx="123">
                        <c:v>1326897.8821416509</c:v>
                      </c:pt>
                      <c:pt idx="124">
                        <c:v>1326897.8821416509</c:v>
                      </c:pt>
                      <c:pt idx="125">
                        <c:v>1326897.8821416509</c:v>
                      </c:pt>
                      <c:pt idx="126">
                        <c:v>1326897.8821416509</c:v>
                      </c:pt>
                      <c:pt idx="127">
                        <c:v>1326897.8821416509</c:v>
                      </c:pt>
                      <c:pt idx="128">
                        <c:v>1326897.8821416509</c:v>
                      </c:pt>
                      <c:pt idx="129">
                        <c:v>1326897.8821416509</c:v>
                      </c:pt>
                      <c:pt idx="130">
                        <c:v>1326897.8821416509</c:v>
                      </c:pt>
                      <c:pt idx="131">
                        <c:v>1326897.8821416509</c:v>
                      </c:pt>
                      <c:pt idx="132">
                        <c:v>1326897.8821416509</c:v>
                      </c:pt>
                      <c:pt idx="133">
                        <c:v>1326897.8821416509</c:v>
                      </c:pt>
                      <c:pt idx="134">
                        <c:v>1326897.8821416509</c:v>
                      </c:pt>
                      <c:pt idx="135">
                        <c:v>1326897.8821416509</c:v>
                      </c:pt>
                      <c:pt idx="136">
                        <c:v>1326897.8821416509</c:v>
                      </c:pt>
                      <c:pt idx="137">
                        <c:v>1326897.8821416509</c:v>
                      </c:pt>
                      <c:pt idx="138">
                        <c:v>1326897.8821416509</c:v>
                      </c:pt>
                      <c:pt idx="139">
                        <c:v>1326897.8821416509</c:v>
                      </c:pt>
                      <c:pt idx="140">
                        <c:v>1326897.8821416509</c:v>
                      </c:pt>
                      <c:pt idx="141">
                        <c:v>1326897.8821416509</c:v>
                      </c:pt>
                      <c:pt idx="142">
                        <c:v>1326897.8821416509</c:v>
                      </c:pt>
                      <c:pt idx="143">
                        <c:v>1326897.8821416509</c:v>
                      </c:pt>
                      <c:pt idx="144">
                        <c:v>1326897.8821416509</c:v>
                      </c:pt>
                      <c:pt idx="145">
                        <c:v>1326897.8821416509</c:v>
                      </c:pt>
                      <c:pt idx="146">
                        <c:v>1326897.8821416509</c:v>
                      </c:pt>
                      <c:pt idx="147">
                        <c:v>1326897.8821416509</c:v>
                      </c:pt>
                      <c:pt idx="148">
                        <c:v>1326897.8821416509</c:v>
                      </c:pt>
                      <c:pt idx="149">
                        <c:v>1326897.8821416509</c:v>
                      </c:pt>
                      <c:pt idx="150">
                        <c:v>1326897.8821416509</c:v>
                      </c:pt>
                      <c:pt idx="151">
                        <c:v>1326897.8821416509</c:v>
                      </c:pt>
                      <c:pt idx="152">
                        <c:v>1326897.8821416509</c:v>
                      </c:pt>
                      <c:pt idx="153">
                        <c:v>1326897.8821416509</c:v>
                      </c:pt>
                      <c:pt idx="154">
                        <c:v>1326897.8821416509</c:v>
                      </c:pt>
                      <c:pt idx="155">
                        <c:v>1326897.8821416509</c:v>
                      </c:pt>
                      <c:pt idx="156">
                        <c:v>1326897.8821416509</c:v>
                      </c:pt>
                      <c:pt idx="157">
                        <c:v>1326897.8821416509</c:v>
                      </c:pt>
                      <c:pt idx="158">
                        <c:v>1158627.1249185756</c:v>
                      </c:pt>
                      <c:pt idx="159">
                        <c:v>1158627.1249185756</c:v>
                      </c:pt>
                      <c:pt idx="160">
                        <c:v>1158627.1249185756</c:v>
                      </c:pt>
                      <c:pt idx="161">
                        <c:v>1158627.1249185756</c:v>
                      </c:pt>
                      <c:pt idx="162">
                        <c:v>1158627.1249185756</c:v>
                      </c:pt>
                      <c:pt idx="163">
                        <c:v>1158627.1249185756</c:v>
                      </c:pt>
                      <c:pt idx="164">
                        <c:v>1158627.1249185756</c:v>
                      </c:pt>
                      <c:pt idx="165">
                        <c:v>1158627.1249185756</c:v>
                      </c:pt>
                      <c:pt idx="166">
                        <c:v>1158627.1249185756</c:v>
                      </c:pt>
                      <c:pt idx="167">
                        <c:v>1158627.1249185756</c:v>
                      </c:pt>
                      <c:pt idx="168">
                        <c:v>1158627.1249185756</c:v>
                      </c:pt>
                      <c:pt idx="169">
                        <c:v>1158627.1249185756</c:v>
                      </c:pt>
                      <c:pt idx="170">
                        <c:v>1158627.1249185756</c:v>
                      </c:pt>
                      <c:pt idx="171">
                        <c:v>1158627.1249185756</c:v>
                      </c:pt>
                      <c:pt idx="172">
                        <c:v>1158627.1249185756</c:v>
                      </c:pt>
                      <c:pt idx="173">
                        <c:v>1158627.1249185756</c:v>
                      </c:pt>
                      <c:pt idx="174">
                        <c:v>1158627.1249185756</c:v>
                      </c:pt>
                      <c:pt idx="175">
                        <c:v>1158627.1249185756</c:v>
                      </c:pt>
                      <c:pt idx="176">
                        <c:v>1158627.1249185756</c:v>
                      </c:pt>
                      <c:pt idx="177">
                        <c:v>1158627.1249185756</c:v>
                      </c:pt>
                      <c:pt idx="178">
                        <c:v>1158627.1249185756</c:v>
                      </c:pt>
                      <c:pt idx="179">
                        <c:v>1158627.1249185756</c:v>
                      </c:pt>
                      <c:pt idx="180">
                        <c:v>1158627.1249185756</c:v>
                      </c:pt>
                      <c:pt idx="181">
                        <c:v>1158627.1249185756</c:v>
                      </c:pt>
                      <c:pt idx="182">
                        <c:v>1158627.1249185756</c:v>
                      </c:pt>
                      <c:pt idx="183">
                        <c:v>1158627.1249185756</c:v>
                      </c:pt>
                      <c:pt idx="184">
                        <c:v>1158627.1249185756</c:v>
                      </c:pt>
                      <c:pt idx="185">
                        <c:v>1158627.1249185756</c:v>
                      </c:pt>
                      <c:pt idx="186">
                        <c:v>1158627.1249185756</c:v>
                      </c:pt>
                      <c:pt idx="187">
                        <c:v>1158627.1249185756</c:v>
                      </c:pt>
                      <c:pt idx="188">
                        <c:v>1158627.1249185756</c:v>
                      </c:pt>
                      <c:pt idx="189">
                        <c:v>1158627.1249185756</c:v>
                      </c:pt>
                      <c:pt idx="190">
                        <c:v>1158627.1249185756</c:v>
                      </c:pt>
                      <c:pt idx="191">
                        <c:v>1158627.1249185756</c:v>
                      </c:pt>
                      <c:pt idx="192">
                        <c:v>1158627.1249185756</c:v>
                      </c:pt>
                      <c:pt idx="193">
                        <c:v>1158627.1249185756</c:v>
                      </c:pt>
                      <c:pt idx="194">
                        <c:v>1158627.1249185756</c:v>
                      </c:pt>
                      <c:pt idx="195">
                        <c:v>1158627.1249185756</c:v>
                      </c:pt>
                      <c:pt idx="196">
                        <c:v>1158627.1249185756</c:v>
                      </c:pt>
                      <c:pt idx="197">
                        <c:v>1158627.1249185756</c:v>
                      </c:pt>
                      <c:pt idx="198">
                        <c:v>1158627.1249185756</c:v>
                      </c:pt>
                      <c:pt idx="199">
                        <c:v>1158627.1249185756</c:v>
                      </c:pt>
                      <c:pt idx="200">
                        <c:v>1158627.1249185756</c:v>
                      </c:pt>
                      <c:pt idx="201">
                        <c:v>1158627.1249185756</c:v>
                      </c:pt>
                      <c:pt idx="202">
                        <c:v>1158627.1249185756</c:v>
                      </c:pt>
                      <c:pt idx="203">
                        <c:v>1306002.3826826541</c:v>
                      </c:pt>
                      <c:pt idx="204">
                        <c:v>1306002.3826826541</c:v>
                      </c:pt>
                      <c:pt idx="205">
                        <c:v>1306002.3826826541</c:v>
                      </c:pt>
                      <c:pt idx="206">
                        <c:v>1306002.3826826541</c:v>
                      </c:pt>
                      <c:pt idx="207">
                        <c:v>1306002.3826826541</c:v>
                      </c:pt>
                      <c:pt idx="208">
                        <c:v>1306002.3826826541</c:v>
                      </c:pt>
                      <c:pt idx="209">
                        <c:v>1306002.3826826541</c:v>
                      </c:pt>
                      <c:pt idx="210">
                        <c:v>1306002.3826826541</c:v>
                      </c:pt>
                      <c:pt idx="211">
                        <c:v>1306002.3826826541</c:v>
                      </c:pt>
                      <c:pt idx="212">
                        <c:v>1306002.3826826541</c:v>
                      </c:pt>
                      <c:pt idx="213">
                        <c:v>1306002.3826826541</c:v>
                      </c:pt>
                      <c:pt idx="214">
                        <c:v>1306002.3826826541</c:v>
                      </c:pt>
                      <c:pt idx="215">
                        <c:v>1306002.3826826541</c:v>
                      </c:pt>
                      <c:pt idx="216">
                        <c:v>1306002.3826826541</c:v>
                      </c:pt>
                      <c:pt idx="217">
                        <c:v>1306002.3826826541</c:v>
                      </c:pt>
                      <c:pt idx="218">
                        <c:v>1306002.3826826541</c:v>
                      </c:pt>
                      <c:pt idx="219">
                        <c:v>1306002.3826826541</c:v>
                      </c:pt>
                      <c:pt idx="220">
                        <c:v>1306002.3826826541</c:v>
                      </c:pt>
                      <c:pt idx="221">
                        <c:v>1306002.3826826541</c:v>
                      </c:pt>
                      <c:pt idx="222">
                        <c:v>1306002.3826826541</c:v>
                      </c:pt>
                      <c:pt idx="223">
                        <c:v>1306002.3826826541</c:v>
                      </c:pt>
                      <c:pt idx="224">
                        <c:v>1306002.3826826541</c:v>
                      </c:pt>
                      <c:pt idx="225">
                        <c:v>1306002.3826826541</c:v>
                      </c:pt>
                      <c:pt idx="226">
                        <c:v>1306002.3826826541</c:v>
                      </c:pt>
                      <c:pt idx="227">
                        <c:v>1306002.3826826541</c:v>
                      </c:pt>
                      <c:pt idx="228">
                        <c:v>1306002.3826826541</c:v>
                      </c:pt>
                      <c:pt idx="229">
                        <c:v>1306002.3826826541</c:v>
                      </c:pt>
                      <c:pt idx="230">
                        <c:v>1306002.3826826541</c:v>
                      </c:pt>
                      <c:pt idx="231">
                        <c:v>1306002.3826826541</c:v>
                      </c:pt>
                      <c:pt idx="232">
                        <c:v>1306002.3826826541</c:v>
                      </c:pt>
                      <c:pt idx="233">
                        <c:v>1306002.3826826541</c:v>
                      </c:pt>
                      <c:pt idx="234">
                        <c:v>1306002.3826826541</c:v>
                      </c:pt>
                      <c:pt idx="235">
                        <c:v>1306002.3826826541</c:v>
                      </c:pt>
                      <c:pt idx="236">
                        <c:v>1306002.3826826541</c:v>
                      </c:pt>
                      <c:pt idx="237">
                        <c:v>1306002.3826826541</c:v>
                      </c:pt>
                      <c:pt idx="238">
                        <c:v>1306002.3826826541</c:v>
                      </c:pt>
                      <c:pt idx="239">
                        <c:v>1306002.3826826541</c:v>
                      </c:pt>
                      <c:pt idx="240">
                        <c:v>1306002.3826826541</c:v>
                      </c:pt>
                      <c:pt idx="241">
                        <c:v>1306002.3826826541</c:v>
                      </c:pt>
                      <c:pt idx="242">
                        <c:v>1306002.3826826541</c:v>
                      </c:pt>
                      <c:pt idx="243">
                        <c:v>1306002.3826826541</c:v>
                      </c:pt>
                      <c:pt idx="244">
                        <c:v>1306002.3826826541</c:v>
                      </c:pt>
                      <c:pt idx="245">
                        <c:v>1306002.3826826541</c:v>
                      </c:pt>
                      <c:pt idx="246">
                        <c:v>1306002.3826826541</c:v>
                      </c:pt>
                      <c:pt idx="247">
                        <c:v>1306002.3826826541</c:v>
                      </c:pt>
                      <c:pt idx="248">
                        <c:v>1444785.3665326925</c:v>
                      </c:pt>
                      <c:pt idx="249">
                        <c:v>1444785.3665326925</c:v>
                      </c:pt>
                      <c:pt idx="250">
                        <c:v>1444785.3665326925</c:v>
                      </c:pt>
                      <c:pt idx="251">
                        <c:v>1444785.3665326925</c:v>
                      </c:pt>
                      <c:pt idx="252">
                        <c:v>1444785.3665326925</c:v>
                      </c:pt>
                      <c:pt idx="253">
                        <c:v>1444785.3665326925</c:v>
                      </c:pt>
                      <c:pt idx="254">
                        <c:v>1444785.3665326925</c:v>
                      </c:pt>
                      <c:pt idx="255">
                        <c:v>1444785.3665326925</c:v>
                      </c:pt>
                      <c:pt idx="256">
                        <c:v>1444785.3665326925</c:v>
                      </c:pt>
                      <c:pt idx="257">
                        <c:v>1444785.3665326925</c:v>
                      </c:pt>
                      <c:pt idx="258">
                        <c:v>1444785.3665326925</c:v>
                      </c:pt>
                      <c:pt idx="259">
                        <c:v>1444785.3665326925</c:v>
                      </c:pt>
                      <c:pt idx="260">
                        <c:v>1444785.3665326925</c:v>
                      </c:pt>
                      <c:pt idx="261">
                        <c:v>1444785.3665326925</c:v>
                      </c:pt>
                      <c:pt idx="262">
                        <c:v>1444785.3665326925</c:v>
                      </c:pt>
                      <c:pt idx="263">
                        <c:v>1444785.3665326925</c:v>
                      </c:pt>
                      <c:pt idx="264">
                        <c:v>1444785.3665326925</c:v>
                      </c:pt>
                      <c:pt idx="265">
                        <c:v>1444785.3665326925</c:v>
                      </c:pt>
                      <c:pt idx="266">
                        <c:v>1444785.3665326925</c:v>
                      </c:pt>
                      <c:pt idx="267">
                        <c:v>1444785.3665326925</c:v>
                      </c:pt>
                      <c:pt idx="268">
                        <c:v>1444785.3665326925</c:v>
                      </c:pt>
                      <c:pt idx="269">
                        <c:v>1444785.3665326925</c:v>
                      </c:pt>
                      <c:pt idx="270">
                        <c:v>1444785.3665326925</c:v>
                      </c:pt>
                      <c:pt idx="271">
                        <c:v>1444785.3665326925</c:v>
                      </c:pt>
                      <c:pt idx="272">
                        <c:v>1444785.3665326925</c:v>
                      </c:pt>
                      <c:pt idx="273">
                        <c:v>1444785.3665326925</c:v>
                      </c:pt>
                      <c:pt idx="274">
                        <c:v>1444785.3665326925</c:v>
                      </c:pt>
                      <c:pt idx="275">
                        <c:v>1444785.3665326925</c:v>
                      </c:pt>
                      <c:pt idx="276">
                        <c:v>1444785.3665326925</c:v>
                      </c:pt>
                      <c:pt idx="277">
                        <c:v>1444785.3665326925</c:v>
                      </c:pt>
                      <c:pt idx="278">
                        <c:v>1444785.3665326925</c:v>
                      </c:pt>
                      <c:pt idx="279">
                        <c:v>1444785.3665326925</c:v>
                      </c:pt>
                      <c:pt idx="280">
                        <c:v>1444785.3665326925</c:v>
                      </c:pt>
                      <c:pt idx="281">
                        <c:v>1444785.3665326925</c:v>
                      </c:pt>
                      <c:pt idx="282">
                        <c:v>1444785.3665326925</c:v>
                      </c:pt>
                      <c:pt idx="283">
                        <c:v>1444785.3665326925</c:v>
                      </c:pt>
                      <c:pt idx="284">
                        <c:v>1444785.3665326925</c:v>
                      </c:pt>
                      <c:pt idx="285">
                        <c:v>1444785.3665326925</c:v>
                      </c:pt>
                      <c:pt idx="286">
                        <c:v>1444785.3665326925</c:v>
                      </c:pt>
                      <c:pt idx="287">
                        <c:v>1444785.3665326925</c:v>
                      </c:pt>
                      <c:pt idx="288">
                        <c:v>1444785.3665326925</c:v>
                      </c:pt>
                      <c:pt idx="289">
                        <c:v>1444785.3665326925</c:v>
                      </c:pt>
                      <c:pt idx="290">
                        <c:v>1444785.3665326925</c:v>
                      </c:pt>
                      <c:pt idx="291">
                        <c:v>1444785.3665326925</c:v>
                      </c:pt>
                      <c:pt idx="292">
                        <c:v>1444785.3665326925</c:v>
                      </c:pt>
                      <c:pt idx="293">
                        <c:v>1305273.9721174033</c:v>
                      </c:pt>
                      <c:pt idx="294">
                        <c:v>1305273.9721174033</c:v>
                      </c:pt>
                      <c:pt idx="295">
                        <c:v>1305273.9721174033</c:v>
                      </c:pt>
                      <c:pt idx="296">
                        <c:v>1305273.9721174033</c:v>
                      </c:pt>
                      <c:pt idx="297">
                        <c:v>1305273.9721174033</c:v>
                      </c:pt>
                      <c:pt idx="298">
                        <c:v>1305273.9721174033</c:v>
                      </c:pt>
                      <c:pt idx="299">
                        <c:v>1305273.9721174033</c:v>
                      </c:pt>
                      <c:pt idx="300">
                        <c:v>1305273.9721174033</c:v>
                      </c:pt>
                      <c:pt idx="301">
                        <c:v>1305273.9721174033</c:v>
                      </c:pt>
                      <c:pt idx="302">
                        <c:v>1305273.9721174033</c:v>
                      </c:pt>
                      <c:pt idx="303">
                        <c:v>1305273.9721174033</c:v>
                      </c:pt>
                      <c:pt idx="304">
                        <c:v>1305273.9721174033</c:v>
                      </c:pt>
                      <c:pt idx="305">
                        <c:v>1305273.9721174033</c:v>
                      </c:pt>
                      <c:pt idx="306">
                        <c:v>1305273.9721174033</c:v>
                      </c:pt>
                      <c:pt idx="307">
                        <c:v>1305273.9721174033</c:v>
                      </c:pt>
                      <c:pt idx="308">
                        <c:v>1305273.9721174033</c:v>
                      </c:pt>
                      <c:pt idx="309">
                        <c:v>1305273.9721174033</c:v>
                      </c:pt>
                      <c:pt idx="310">
                        <c:v>1305273.9721174033</c:v>
                      </c:pt>
                      <c:pt idx="311">
                        <c:v>1305273.9721174033</c:v>
                      </c:pt>
                      <c:pt idx="312">
                        <c:v>1305273.9721174033</c:v>
                      </c:pt>
                      <c:pt idx="313">
                        <c:v>1305273.9721174033</c:v>
                      </c:pt>
                      <c:pt idx="314">
                        <c:v>1305273.9721174033</c:v>
                      </c:pt>
                      <c:pt idx="315">
                        <c:v>1305273.9721174033</c:v>
                      </c:pt>
                      <c:pt idx="316">
                        <c:v>1305273.9721174033</c:v>
                      </c:pt>
                      <c:pt idx="317">
                        <c:v>1305273.9721174033</c:v>
                      </c:pt>
                      <c:pt idx="318">
                        <c:v>1305273.9721174033</c:v>
                      </c:pt>
                      <c:pt idx="319">
                        <c:v>1305273.9721174033</c:v>
                      </c:pt>
                      <c:pt idx="320">
                        <c:v>1305273.9721174033</c:v>
                      </c:pt>
                      <c:pt idx="321">
                        <c:v>1305273.9721174033</c:v>
                      </c:pt>
                      <c:pt idx="322">
                        <c:v>1305273.9721174033</c:v>
                      </c:pt>
                      <c:pt idx="323">
                        <c:v>1305273.9721174033</c:v>
                      </c:pt>
                      <c:pt idx="324">
                        <c:v>1305273.9721174033</c:v>
                      </c:pt>
                      <c:pt idx="325">
                        <c:v>1305273.9721174033</c:v>
                      </c:pt>
                      <c:pt idx="326">
                        <c:v>1305273.9721174033</c:v>
                      </c:pt>
                      <c:pt idx="327">
                        <c:v>1305273.9721174033</c:v>
                      </c:pt>
                      <c:pt idx="328">
                        <c:v>1305273.9721174033</c:v>
                      </c:pt>
                      <c:pt idx="329">
                        <c:v>1305273.9721174033</c:v>
                      </c:pt>
                      <c:pt idx="330">
                        <c:v>1305273.9721174033</c:v>
                      </c:pt>
                      <c:pt idx="331">
                        <c:v>1305273.9721174033</c:v>
                      </c:pt>
                      <c:pt idx="332">
                        <c:v>1305273.9721174033</c:v>
                      </c:pt>
                      <c:pt idx="333">
                        <c:v>1305273.9721174033</c:v>
                      </c:pt>
                      <c:pt idx="334">
                        <c:v>1305273.9721174033</c:v>
                      </c:pt>
                      <c:pt idx="335">
                        <c:v>1305273.9721174033</c:v>
                      </c:pt>
                      <c:pt idx="336">
                        <c:v>1305273.9721174033</c:v>
                      </c:pt>
                      <c:pt idx="337">
                        <c:v>1305273.9721174033</c:v>
                      </c:pt>
                      <c:pt idx="338">
                        <c:v>1165805.4939485607</c:v>
                      </c:pt>
                      <c:pt idx="339">
                        <c:v>1165805.4939485607</c:v>
                      </c:pt>
                      <c:pt idx="340">
                        <c:v>1165805.4939485607</c:v>
                      </c:pt>
                      <c:pt idx="341">
                        <c:v>1165805.4939485607</c:v>
                      </c:pt>
                      <c:pt idx="342">
                        <c:v>1165805.4939485607</c:v>
                      </c:pt>
                      <c:pt idx="343">
                        <c:v>1165805.4939485607</c:v>
                      </c:pt>
                      <c:pt idx="344">
                        <c:v>1165805.4939485607</c:v>
                      </c:pt>
                      <c:pt idx="345">
                        <c:v>1165805.4939485607</c:v>
                      </c:pt>
                      <c:pt idx="346">
                        <c:v>1165805.4939485607</c:v>
                      </c:pt>
                      <c:pt idx="347">
                        <c:v>1165805.4939485607</c:v>
                      </c:pt>
                      <c:pt idx="348">
                        <c:v>1165805.4939485607</c:v>
                      </c:pt>
                      <c:pt idx="349">
                        <c:v>1165805.4939485607</c:v>
                      </c:pt>
                      <c:pt idx="350">
                        <c:v>1165805.4939485607</c:v>
                      </c:pt>
                      <c:pt idx="351">
                        <c:v>1165805.4939485607</c:v>
                      </c:pt>
                      <c:pt idx="352">
                        <c:v>1165805.4939485607</c:v>
                      </c:pt>
                      <c:pt idx="353">
                        <c:v>1165805.4939485607</c:v>
                      </c:pt>
                      <c:pt idx="354">
                        <c:v>1165805.4939485607</c:v>
                      </c:pt>
                      <c:pt idx="355">
                        <c:v>1165805.4939485607</c:v>
                      </c:pt>
                      <c:pt idx="356">
                        <c:v>1165805.4939485607</c:v>
                      </c:pt>
                      <c:pt idx="357">
                        <c:v>1165805.4939485607</c:v>
                      </c:pt>
                      <c:pt idx="358">
                        <c:v>1165805.4939485607</c:v>
                      </c:pt>
                      <c:pt idx="359">
                        <c:v>1165805.4939485607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CAB-463F-ADE5-262D0807524A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-13.617350569217503</c:v>
                      </c:pt>
                      <c:pt idx="24">
                        <c:v>-13.617350569217503</c:v>
                      </c:pt>
                      <c:pt idx="25">
                        <c:v>-13.617350569217503</c:v>
                      </c:pt>
                      <c:pt idx="26">
                        <c:v>-13.617350569217503</c:v>
                      </c:pt>
                      <c:pt idx="27">
                        <c:v>-13.617350569217503</c:v>
                      </c:pt>
                      <c:pt idx="28">
                        <c:v>-13.617350569217503</c:v>
                      </c:pt>
                      <c:pt idx="29">
                        <c:v>-13.617350569217503</c:v>
                      </c:pt>
                      <c:pt idx="30">
                        <c:v>-13.617350569217503</c:v>
                      </c:pt>
                      <c:pt idx="31">
                        <c:v>-13.617350569217503</c:v>
                      </c:pt>
                      <c:pt idx="32">
                        <c:v>-13.617350569217503</c:v>
                      </c:pt>
                      <c:pt idx="33">
                        <c:v>-13.617350569217503</c:v>
                      </c:pt>
                      <c:pt idx="34">
                        <c:v>-13.617350569217503</c:v>
                      </c:pt>
                      <c:pt idx="35">
                        <c:v>-13.617350569217503</c:v>
                      </c:pt>
                      <c:pt idx="36">
                        <c:v>-13.617350569217503</c:v>
                      </c:pt>
                      <c:pt idx="37">
                        <c:v>-13.617350569217503</c:v>
                      </c:pt>
                      <c:pt idx="38">
                        <c:v>-13.617350569217503</c:v>
                      </c:pt>
                      <c:pt idx="39">
                        <c:v>-13.617350569217503</c:v>
                      </c:pt>
                      <c:pt idx="40">
                        <c:v>-13.617350569217503</c:v>
                      </c:pt>
                      <c:pt idx="41">
                        <c:v>-13.617350569217503</c:v>
                      </c:pt>
                      <c:pt idx="42">
                        <c:v>-13.617350569217503</c:v>
                      </c:pt>
                      <c:pt idx="43">
                        <c:v>-13.617350569217503</c:v>
                      </c:pt>
                      <c:pt idx="44">
                        <c:v>-13.617350569217503</c:v>
                      </c:pt>
                      <c:pt idx="45">
                        <c:v>-13.617350569217503</c:v>
                      </c:pt>
                      <c:pt idx="46">
                        <c:v>-13.617350569217503</c:v>
                      </c:pt>
                      <c:pt idx="47">
                        <c:v>-13.617350569217503</c:v>
                      </c:pt>
                      <c:pt idx="48">
                        <c:v>-13.617350569217503</c:v>
                      </c:pt>
                      <c:pt idx="49">
                        <c:v>-13.617350569217503</c:v>
                      </c:pt>
                      <c:pt idx="50">
                        <c:v>-13.617350569217503</c:v>
                      </c:pt>
                      <c:pt idx="51">
                        <c:v>-13.617350569217503</c:v>
                      </c:pt>
                      <c:pt idx="52">
                        <c:v>-13.617350569217503</c:v>
                      </c:pt>
                      <c:pt idx="53">
                        <c:v>-13.617350569217503</c:v>
                      </c:pt>
                      <c:pt idx="54">
                        <c:v>-13.617350569217503</c:v>
                      </c:pt>
                      <c:pt idx="55">
                        <c:v>-13.617350569217503</c:v>
                      </c:pt>
                      <c:pt idx="56">
                        <c:v>-13.617350569217503</c:v>
                      </c:pt>
                      <c:pt idx="57">
                        <c:v>-13.617350569217503</c:v>
                      </c:pt>
                      <c:pt idx="58">
                        <c:v>-13.617350569217503</c:v>
                      </c:pt>
                      <c:pt idx="59">
                        <c:v>-13.617350569217503</c:v>
                      </c:pt>
                      <c:pt idx="60">
                        <c:v>-13.617350569217503</c:v>
                      </c:pt>
                      <c:pt idx="61">
                        <c:v>-13.617350569217503</c:v>
                      </c:pt>
                      <c:pt idx="62">
                        <c:v>-13.617350569217503</c:v>
                      </c:pt>
                      <c:pt idx="63">
                        <c:v>-13.617350569217503</c:v>
                      </c:pt>
                      <c:pt idx="64">
                        <c:v>-13.617350569217503</c:v>
                      </c:pt>
                      <c:pt idx="65">
                        <c:v>-13.617350569217503</c:v>
                      </c:pt>
                      <c:pt idx="66">
                        <c:v>-13.617350569217503</c:v>
                      </c:pt>
                      <c:pt idx="67">
                        <c:v>-13.617350569217503</c:v>
                      </c:pt>
                      <c:pt idx="68">
                        <c:v>-24.093949957875722</c:v>
                      </c:pt>
                      <c:pt idx="69">
                        <c:v>-24.093949957875722</c:v>
                      </c:pt>
                      <c:pt idx="70">
                        <c:v>-24.093949957875722</c:v>
                      </c:pt>
                      <c:pt idx="71">
                        <c:v>-24.093949957875722</c:v>
                      </c:pt>
                      <c:pt idx="72">
                        <c:v>-24.093949957875722</c:v>
                      </c:pt>
                      <c:pt idx="73">
                        <c:v>-24.093949957875722</c:v>
                      </c:pt>
                      <c:pt idx="74">
                        <c:v>-24.093949957875722</c:v>
                      </c:pt>
                      <c:pt idx="75">
                        <c:v>-24.093949957875722</c:v>
                      </c:pt>
                      <c:pt idx="76">
                        <c:v>-24.093949957875722</c:v>
                      </c:pt>
                      <c:pt idx="77">
                        <c:v>-24.093949957875722</c:v>
                      </c:pt>
                      <c:pt idx="78">
                        <c:v>-24.093949957875722</c:v>
                      </c:pt>
                      <c:pt idx="79">
                        <c:v>-24.093949957875722</c:v>
                      </c:pt>
                      <c:pt idx="80">
                        <c:v>-24.093949957875722</c:v>
                      </c:pt>
                      <c:pt idx="81">
                        <c:v>-24.093949957875722</c:v>
                      </c:pt>
                      <c:pt idx="82">
                        <c:v>-24.093949957875722</c:v>
                      </c:pt>
                      <c:pt idx="83">
                        <c:v>-24.093949957875722</c:v>
                      </c:pt>
                      <c:pt idx="84">
                        <c:v>-24.093949957875722</c:v>
                      </c:pt>
                      <c:pt idx="85">
                        <c:v>-24.093949957875722</c:v>
                      </c:pt>
                      <c:pt idx="86">
                        <c:v>-24.093949957875722</c:v>
                      </c:pt>
                      <c:pt idx="87">
                        <c:v>-24.093949957875722</c:v>
                      </c:pt>
                      <c:pt idx="88">
                        <c:v>-24.093949957875722</c:v>
                      </c:pt>
                      <c:pt idx="89">
                        <c:v>-24.093949957875722</c:v>
                      </c:pt>
                      <c:pt idx="90">
                        <c:v>-24.093949957875722</c:v>
                      </c:pt>
                      <c:pt idx="91">
                        <c:v>-24.093949957875722</c:v>
                      </c:pt>
                      <c:pt idx="92">
                        <c:v>-24.093949957875722</c:v>
                      </c:pt>
                      <c:pt idx="93">
                        <c:v>-24.093949957875722</c:v>
                      </c:pt>
                      <c:pt idx="94">
                        <c:v>-24.093949957875722</c:v>
                      </c:pt>
                      <c:pt idx="95">
                        <c:v>-24.093949957875722</c:v>
                      </c:pt>
                      <c:pt idx="96">
                        <c:v>-24.093949957875722</c:v>
                      </c:pt>
                      <c:pt idx="97">
                        <c:v>-24.093949957875722</c:v>
                      </c:pt>
                      <c:pt idx="98">
                        <c:v>-24.093949957875722</c:v>
                      </c:pt>
                      <c:pt idx="99">
                        <c:v>-24.093949957875722</c:v>
                      </c:pt>
                      <c:pt idx="100">
                        <c:v>-24.093949957875722</c:v>
                      </c:pt>
                      <c:pt idx="101">
                        <c:v>-24.093949957875722</c:v>
                      </c:pt>
                      <c:pt idx="102">
                        <c:v>-24.093949957875722</c:v>
                      </c:pt>
                      <c:pt idx="103">
                        <c:v>-24.093949957875722</c:v>
                      </c:pt>
                      <c:pt idx="104">
                        <c:v>-24.093949957875722</c:v>
                      </c:pt>
                      <c:pt idx="105">
                        <c:v>-24.093949957875722</c:v>
                      </c:pt>
                      <c:pt idx="106">
                        <c:v>-24.093949957875722</c:v>
                      </c:pt>
                      <c:pt idx="107">
                        <c:v>-24.093949957875722</c:v>
                      </c:pt>
                      <c:pt idx="108">
                        <c:v>-24.093949957875722</c:v>
                      </c:pt>
                      <c:pt idx="109">
                        <c:v>-24.093949957875722</c:v>
                      </c:pt>
                      <c:pt idx="110">
                        <c:v>-24.093949957875722</c:v>
                      </c:pt>
                      <c:pt idx="111">
                        <c:v>-24.093949957875722</c:v>
                      </c:pt>
                      <c:pt idx="112">
                        <c:v>-24.093949957875722</c:v>
                      </c:pt>
                      <c:pt idx="113">
                        <c:v>-13.818118805348345</c:v>
                      </c:pt>
                      <c:pt idx="114">
                        <c:v>-13.818118805348345</c:v>
                      </c:pt>
                      <c:pt idx="115">
                        <c:v>-13.818118805348345</c:v>
                      </c:pt>
                      <c:pt idx="116">
                        <c:v>-13.818118805348345</c:v>
                      </c:pt>
                      <c:pt idx="117">
                        <c:v>-13.818118805348345</c:v>
                      </c:pt>
                      <c:pt idx="118">
                        <c:v>-13.818118805348345</c:v>
                      </c:pt>
                      <c:pt idx="119">
                        <c:v>-13.818118805348345</c:v>
                      </c:pt>
                      <c:pt idx="120">
                        <c:v>-13.818118805348345</c:v>
                      </c:pt>
                      <c:pt idx="121">
                        <c:v>-13.818118805348345</c:v>
                      </c:pt>
                      <c:pt idx="122">
                        <c:v>-13.818118805348345</c:v>
                      </c:pt>
                      <c:pt idx="123">
                        <c:v>-13.818118805348345</c:v>
                      </c:pt>
                      <c:pt idx="124">
                        <c:v>-13.818118805348345</c:v>
                      </c:pt>
                      <c:pt idx="125">
                        <c:v>-13.818118805348345</c:v>
                      </c:pt>
                      <c:pt idx="126">
                        <c:v>-13.818118805348345</c:v>
                      </c:pt>
                      <c:pt idx="127">
                        <c:v>-13.818118805348345</c:v>
                      </c:pt>
                      <c:pt idx="128">
                        <c:v>-13.818118805348345</c:v>
                      </c:pt>
                      <c:pt idx="129">
                        <c:v>-13.818118805348345</c:v>
                      </c:pt>
                      <c:pt idx="130">
                        <c:v>-13.818118805348345</c:v>
                      </c:pt>
                      <c:pt idx="131">
                        <c:v>-13.818118805348345</c:v>
                      </c:pt>
                      <c:pt idx="132">
                        <c:v>-13.818118805348345</c:v>
                      </c:pt>
                      <c:pt idx="133">
                        <c:v>-13.818118805348345</c:v>
                      </c:pt>
                      <c:pt idx="134">
                        <c:v>-13.818118805348345</c:v>
                      </c:pt>
                      <c:pt idx="135">
                        <c:v>-13.818118805348345</c:v>
                      </c:pt>
                      <c:pt idx="136">
                        <c:v>-13.818118805348345</c:v>
                      </c:pt>
                      <c:pt idx="137">
                        <c:v>-13.818118805348345</c:v>
                      </c:pt>
                      <c:pt idx="138">
                        <c:v>-13.818118805348345</c:v>
                      </c:pt>
                      <c:pt idx="139">
                        <c:v>-13.818118805348345</c:v>
                      </c:pt>
                      <c:pt idx="140">
                        <c:v>-13.818118805348345</c:v>
                      </c:pt>
                      <c:pt idx="141">
                        <c:v>-13.818118805348345</c:v>
                      </c:pt>
                      <c:pt idx="142">
                        <c:v>-13.818118805348345</c:v>
                      </c:pt>
                      <c:pt idx="143">
                        <c:v>-13.818118805348345</c:v>
                      </c:pt>
                      <c:pt idx="144">
                        <c:v>-13.818118805348345</c:v>
                      </c:pt>
                      <c:pt idx="145">
                        <c:v>-13.818118805348345</c:v>
                      </c:pt>
                      <c:pt idx="146">
                        <c:v>-13.818118805348345</c:v>
                      </c:pt>
                      <c:pt idx="147">
                        <c:v>-13.818118805348345</c:v>
                      </c:pt>
                      <c:pt idx="148">
                        <c:v>-13.818118805348345</c:v>
                      </c:pt>
                      <c:pt idx="149">
                        <c:v>-13.818118805348345</c:v>
                      </c:pt>
                      <c:pt idx="150">
                        <c:v>-13.818118805348345</c:v>
                      </c:pt>
                      <c:pt idx="151">
                        <c:v>-13.818118805348345</c:v>
                      </c:pt>
                      <c:pt idx="152">
                        <c:v>-13.818118805348345</c:v>
                      </c:pt>
                      <c:pt idx="153">
                        <c:v>-13.818118805348345</c:v>
                      </c:pt>
                      <c:pt idx="154">
                        <c:v>-13.818118805348345</c:v>
                      </c:pt>
                      <c:pt idx="155">
                        <c:v>-13.818118805348345</c:v>
                      </c:pt>
                      <c:pt idx="156">
                        <c:v>-13.818118805348345</c:v>
                      </c:pt>
                      <c:pt idx="157">
                        <c:v>-13.818118805348345</c:v>
                      </c:pt>
                      <c:pt idx="158">
                        <c:v>0.61574328369924258</c:v>
                      </c:pt>
                      <c:pt idx="159">
                        <c:v>0.61574328369924258</c:v>
                      </c:pt>
                      <c:pt idx="160">
                        <c:v>0.61574328369924258</c:v>
                      </c:pt>
                      <c:pt idx="161">
                        <c:v>0.61574328369924258</c:v>
                      </c:pt>
                      <c:pt idx="162">
                        <c:v>0.61574328369924258</c:v>
                      </c:pt>
                      <c:pt idx="163">
                        <c:v>0.61574328369924258</c:v>
                      </c:pt>
                      <c:pt idx="164">
                        <c:v>0.61574328369924258</c:v>
                      </c:pt>
                      <c:pt idx="165">
                        <c:v>0.61574328369924258</c:v>
                      </c:pt>
                      <c:pt idx="166">
                        <c:v>0.61574328369924258</c:v>
                      </c:pt>
                      <c:pt idx="167">
                        <c:v>0.61574328369924258</c:v>
                      </c:pt>
                      <c:pt idx="168">
                        <c:v>0.61574328369924258</c:v>
                      </c:pt>
                      <c:pt idx="169">
                        <c:v>0.61574328369924258</c:v>
                      </c:pt>
                      <c:pt idx="170">
                        <c:v>0.61574328369924258</c:v>
                      </c:pt>
                      <c:pt idx="171">
                        <c:v>0.61574328369924258</c:v>
                      </c:pt>
                      <c:pt idx="172">
                        <c:v>0.61574328369924258</c:v>
                      </c:pt>
                      <c:pt idx="173">
                        <c:v>0.61574328369924258</c:v>
                      </c:pt>
                      <c:pt idx="174">
                        <c:v>0.61574328369924258</c:v>
                      </c:pt>
                      <c:pt idx="175">
                        <c:v>0.61574328369924258</c:v>
                      </c:pt>
                      <c:pt idx="176">
                        <c:v>0.61574328369924258</c:v>
                      </c:pt>
                      <c:pt idx="177">
                        <c:v>0.61574328369924258</c:v>
                      </c:pt>
                      <c:pt idx="178">
                        <c:v>0.61574328369924258</c:v>
                      </c:pt>
                      <c:pt idx="179">
                        <c:v>0.61574328369924258</c:v>
                      </c:pt>
                      <c:pt idx="180">
                        <c:v>0.61574328369924258</c:v>
                      </c:pt>
                      <c:pt idx="181">
                        <c:v>0.61574328369924258</c:v>
                      </c:pt>
                      <c:pt idx="182">
                        <c:v>0.61574328369924258</c:v>
                      </c:pt>
                      <c:pt idx="183">
                        <c:v>0.61574328369924258</c:v>
                      </c:pt>
                      <c:pt idx="184">
                        <c:v>0.61574328369924258</c:v>
                      </c:pt>
                      <c:pt idx="185">
                        <c:v>0.61574328369924258</c:v>
                      </c:pt>
                      <c:pt idx="186">
                        <c:v>0.61574328369924258</c:v>
                      </c:pt>
                      <c:pt idx="187">
                        <c:v>0.61574328369924258</c:v>
                      </c:pt>
                      <c:pt idx="188">
                        <c:v>0.61574328369924258</c:v>
                      </c:pt>
                      <c:pt idx="189">
                        <c:v>0.61574328369924258</c:v>
                      </c:pt>
                      <c:pt idx="190">
                        <c:v>0.61574328369924258</c:v>
                      </c:pt>
                      <c:pt idx="191">
                        <c:v>0.61574328369924258</c:v>
                      </c:pt>
                      <c:pt idx="192">
                        <c:v>0.61574328369924258</c:v>
                      </c:pt>
                      <c:pt idx="193">
                        <c:v>0.61574328369924258</c:v>
                      </c:pt>
                      <c:pt idx="194">
                        <c:v>0.61574328369924258</c:v>
                      </c:pt>
                      <c:pt idx="195">
                        <c:v>0.61574328369924258</c:v>
                      </c:pt>
                      <c:pt idx="196">
                        <c:v>0.61574328369924258</c:v>
                      </c:pt>
                      <c:pt idx="197">
                        <c:v>0.61574328369924258</c:v>
                      </c:pt>
                      <c:pt idx="198">
                        <c:v>0.61574328369924258</c:v>
                      </c:pt>
                      <c:pt idx="199">
                        <c:v>0.61574328369924258</c:v>
                      </c:pt>
                      <c:pt idx="200">
                        <c:v>0.61574328369924258</c:v>
                      </c:pt>
                      <c:pt idx="201">
                        <c:v>0.61574328369924258</c:v>
                      </c:pt>
                      <c:pt idx="202">
                        <c:v>0.61574328369924258</c:v>
                      </c:pt>
                      <c:pt idx="203">
                        <c:v>-12.025752963236538</c:v>
                      </c:pt>
                      <c:pt idx="204">
                        <c:v>-12.025752963236538</c:v>
                      </c:pt>
                      <c:pt idx="205">
                        <c:v>-12.025752963236538</c:v>
                      </c:pt>
                      <c:pt idx="206">
                        <c:v>-12.025752963236538</c:v>
                      </c:pt>
                      <c:pt idx="207">
                        <c:v>-12.025752963236538</c:v>
                      </c:pt>
                      <c:pt idx="208">
                        <c:v>-12.025752963236538</c:v>
                      </c:pt>
                      <c:pt idx="209">
                        <c:v>-12.025752963236538</c:v>
                      </c:pt>
                      <c:pt idx="210">
                        <c:v>-12.025752963236538</c:v>
                      </c:pt>
                      <c:pt idx="211">
                        <c:v>-12.025752963236538</c:v>
                      </c:pt>
                      <c:pt idx="212">
                        <c:v>-12.025752963236538</c:v>
                      </c:pt>
                      <c:pt idx="213">
                        <c:v>-12.025752963236538</c:v>
                      </c:pt>
                      <c:pt idx="214">
                        <c:v>-12.025752963236538</c:v>
                      </c:pt>
                      <c:pt idx="215">
                        <c:v>-12.025752963236538</c:v>
                      </c:pt>
                      <c:pt idx="216">
                        <c:v>-12.025752963236538</c:v>
                      </c:pt>
                      <c:pt idx="217">
                        <c:v>-12.025752963236538</c:v>
                      </c:pt>
                      <c:pt idx="218">
                        <c:v>-12.025752963236538</c:v>
                      </c:pt>
                      <c:pt idx="219">
                        <c:v>-12.025752963236538</c:v>
                      </c:pt>
                      <c:pt idx="220">
                        <c:v>-12.025752963236538</c:v>
                      </c:pt>
                      <c:pt idx="221">
                        <c:v>-12.025752963236538</c:v>
                      </c:pt>
                      <c:pt idx="222">
                        <c:v>-12.025752963236538</c:v>
                      </c:pt>
                      <c:pt idx="223">
                        <c:v>-12.025752963236538</c:v>
                      </c:pt>
                      <c:pt idx="224">
                        <c:v>-12.025752963236538</c:v>
                      </c:pt>
                      <c:pt idx="225">
                        <c:v>-12.025752963236538</c:v>
                      </c:pt>
                      <c:pt idx="226">
                        <c:v>-12.025752963236538</c:v>
                      </c:pt>
                      <c:pt idx="227">
                        <c:v>-12.025752963236538</c:v>
                      </c:pt>
                      <c:pt idx="228">
                        <c:v>-12.025752963236538</c:v>
                      </c:pt>
                      <c:pt idx="229">
                        <c:v>-12.025752963236538</c:v>
                      </c:pt>
                      <c:pt idx="230">
                        <c:v>-12.025752963236538</c:v>
                      </c:pt>
                      <c:pt idx="231">
                        <c:v>-12.025752963236538</c:v>
                      </c:pt>
                      <c:pt idx="232">
                        <c:v>-12.025752963236538</c:v>
                      </c:pt>
                      <c:pt idx="233">
                        <c:v>-12.025752963236538</c:v>
                      </c:pt>
                      <c:pt idx="234">
                        <c:v>-12.025752963236538</c:v>
                      </c:pt>
                      <c:pt idx="235">
                        <c:v>-12.025752963236538</c:v>
                      </c:pt>
                      <c:pt idx="236">
                        <c:v>-12.025752963236538</c:v>
                      </c:pt>
                      <c:pt idx="237">
                        <c:v>-12.025752963236538</c:v>
                      </c:pt>
                      <c:pt idx="238">
                        <c:v>-12.025752963236538</c:v>
                      </c:pt>
                      <c:pt idx="239">
                        <c:v>-12.025752963236538</c:v>
                      </c:pt>
                      <c:pt idx="240">
                        <c:v>-12.025752963236538</c:v>
                      </c:pt>
                      <c:pt idx="241">
                        <c:v>-12.025752963236538</c:v>
                      </c:pt>
                      <c:pt idx="242">
                        <c:v>-12.025752963236538</c:v>
                      </c:pt>
                      <c:pt idx="243">
                        <c:v>-12.025752963236538</c:v>
                      </c:pt>
                      <c:pt idx="244">
                        <c:v>-12.025752963236538</c:v>
                      </c:pt>
                      <c:pt idx="245">
                        <c:v>-12.025752963236538</c:v>
                      </c:pt>
                      <c:pt idx="246">
                        <c:v>-12.025752963236538</c:v>
                      </c:pt>
                      <c:pt idx="247">
                        <c:v>-12.025752963236538</c:v>
                      </c:pt>
                      <c:pt idx="248">
                        <c:v>-23.930224555661709</c:v>
                      </c:pt>
                      <c:pt idx="249">
                        <c:v>-23.930224555661709</c:v>
                      </c:pt>
                      <c:pt idx="250">
                        <c:v>-23.930224555661709</c:v>
                      </c:pt>
                      <c:pt idx="251">
                        <c:v>-23.930224555661709</c:v>
                      </c:pt>
                      <c:pt idx="252">
                        <c:v>-23.930224555661709</c:v>
                      </c:pt>
                      <c:pt idx="253">
                        <c:v>-23.930224555661709</c:v>
                      </c:pt>
                      <c:pt idx="254">
                        <c:v>-23.930224555661709</c:v>
                      </c:pt>
                      <c:pt idx="255">
                        <c:v>-23.930224555661709</c:v>
                      </c:pt>
                      <c:pt idx="256">
                        <c:v>-23.930224555661709</c:v>
                      </c:pt>
                      <c:pt idx="257">
                        <c:v>-23.930224555661709</c:v>
                      </c:pt>
                      <c:pt idx="258">
                        <c:v>-23.930224555661709</c:v>
                      </c:pt>
                      <c:pt idx="259">
                        <c:v>-23.930224555661709</c:v>
                      </c:pt>
                      <c:pt idx="260">
                        <c:v>-23.930224555661709</c:v>
                      </c:pt>
                      <c:pt idx="261">
                        <c:v>-23.930224555661709</c:v>
                      </c:pt>
                      <c:pt idx="262">
                        <c:v>-23.930224555661709</c:v>
                      </c:pt>
                      <c:pt idx="263">
                        <c:v>-23.930224555661709</c:v>
                      </c:pt>
                      <c:pt idx="264">
                        <c:v>-23.930224555661709</c:v>
                      </c:pt>
                      <c:pt idx="265">
                        <c:v>-23.930224555661709</c:v>
                      </c:pt>
                      <c:pt idx="266">
                        <c:v>-23.930224555661709</c:v>
                      </c:pt>
                      <c:pt idx="267">
                        <c:v>-23.930224555661709</c:v>
                      </c:pt>
                      <c:pt idx="268">
                        <c:v>-23.930224555661709</c:v>
                      </c:pt>
                      <c:pt idx="269">
                        <c:v>-23.930224555661709</c:v>
                      </c:pt>
                      <c:pt idx="270">
                        <c:v>-23.930224555661709</c:v>
                      </c:pt>
                      <c:pt idx="271">
                        <c:v>-23.930224555661709</c:v>
                      </c:pt>
                      <c:pt idx="272">
                        <c:v>-23.930224555661709</c:v>
                      </c:pt>
                      <c:pt idx="273">
                        <c:v>-23.930224555661709</c:v>
                      </c:pt>
                      <c:pt idx="274">
                        <c:v>-23.930224555661709</c:v>
                      </c:pt>
                      <c:pt idx="275">
                        <c:v>-23.930224555661709</c:v>
                      </c:pt>
                      <c:pt idx="276">
                        <c:v>-23.930224555661709</c:v>
                      </c:pt>
                      <c:pt idx="277">
                        <c:v>-23.930224555661709</c:v>
                      </c:pt>
                      <c:pt idx="278">
                        <c:v>-23.930224555661709</c:v>
                      </c:pt>
                      <c:pt idx="279">
                        <c:v>-23.930224555661709</c:v>
                      </c:pt>
                      <c:pt idx="280">
                        <c:v>-23.930224555661709</c:v>
                      </c:pt>
                      <c:pt idx="281">
                        <c:v>-23.930224555661709</c:v>
                      </c:pt>
                      <c:pt idx="282">
                        <c:v>-23.930224555661709</c:v>
                      </c:pt>
                      <c:pt idx="283">
                        <c:v>-23.930224555661709</c:v>
                      </c:pt>
                      <c:pt idx="284">
                        <c:v>-23.930224555661709</c:v>
                      </c:pt>
                      <c:pt idx="285">
                        <c:v>-23.930224555661709</c:v>
                      </c:pt>
                      <c:pt idx="286">
                        <c:v>-23.930224555661709</c:v>
                      </c:pt>
                      <c:pt idx="287">
                        <c:v>-23.930224555661709</c:v>
                      </c:pt>
                      <c:pt idx="288">
                        <c:v>-23.930224555661709</c:v>
                      </c:pt>
                      <c:pt idx="289">
                        <c:v>-23.930224555661709</c:v>
                      </c:pt>
                      <c:pt idx="290">
                        <c:v>-23.930224555661709</c:v>
                      </c:pt>
                      <c:pt idx="291">
                        <c:v>-23.930224555661709</c:v>
                      </c:pt>
                      <c:pt idx="292">
                        <c:v>-23.930224555661709</c:v>
                      </c:pt>
                      <c:pt idx="293">
                        <c:v>-11.963271651471256</c:v>
                      </c:pt>
                      <c:pt idx="294">
                        <c:v>-11.963271651471256</c:v>
                      </c:pt>
                      <c:pt idx="295">
                        <c:v>-11.963271651471256</c:v>
                      </c:pt>
                      <c:pt idx="296">
                        <c:v>-11.963271651471256</c:v>
                      </c:pt>
                      <c:pt idx="297">
                        <c:v>-11.963271651471256</c:v>
                      </c:pt>
                      <c:pt idx="298">
                        <c:v>-11.963271651471256</c:v>
                      </c:pt>
                      <c:pt idx="299">
                        <c:v>-11.963271651471256</c:v>
                      </c:pt>
                      <c:pt idx="300">
                        <c:v>-11.963271651471256</c:v>
                      </c:pt>
                      <c:pt idx="301">
                        <c:v>-11.963271651471256</c:v>
                      </c:pt>
                      <c:pt idx="302">
                        <c:v>-11.963271651471256</c:v>
                      </c:pt>
                      <c:pt idx="303">
                        <c:v>-11.963271651471256</c:v>
                      </c:pt>
                      <c:pt idx="304">
                        <c:v>-11.963271651471256</c:v>
                      </c:pt>
                      <c:pt idx="305">
                        <c:v>-11.963271651471256</c:v>
                      </c:pt>
                      <c:pt idx="306">
                        <c:v>-11.963271651471256</c:v>
                      </c:pt>
                      <c:pt idx="307">
                        <c:v>-11.963271651471256</c:v>
                      </c:pt>
                      <c:pt idx="308">
                        <c:v>-11.963271651471256</c:v>
                      </c:pt>
                      <c:pt idx="309">
                        <c:v>-11.963271651471256</c:v>
                      </c:pt>
                      <c:pt idx="310">
                        <c:v>-11.963271651471256</c:v>
                      </c:pt>
                      <c:pt idx="311">
                        <c:v>-11.963271651471256</c:v>
                      </c:pt>
                      <c:pt idx="312">
                        <c:v>-11.963271651471256</c:v>
                      </c:pt>
                      <c:pt idx="313">
                        <c:v>-11.963271651471256</c:v>
                      </c:pt>
                      <c:pt idx="314">
                        <c:v>-11.963271651471256</c:v>
                      </c:pt>
                      <c:pt idx="315">
                        <c:v>-11.963271651471256</c:v>
                      </c:pt>
                      <c:pt idx="316">
                        <c:v>-11.963271651471256</c:v>
                      </c:pt>
                      <c:pt idx="317">
                        <c:v>-11.963271651471256</c:v>
                      </c:pt>
                      <c:pt idx="318">
                        <c:v>-11.963271651471256</c:v>
                      </c:pt>
                      <c:pt idx="319">
                        <c:v>-11.963271651471256</c:v>
                      </c:pt>
                      <c:pt idx="320">
                        <c:v>-11.963271651471256</c:v>
                      </c:pt>
                      <c:pt idx="321">
                        <c:v>-11.963271651471256</c:v>
                      </c:pt>
                      <c:pt idx="322">
                        <c:v>-11.963271651471256</c:v>
                      </c:pt>
                      <c:pt idx="323">
                        <c:v>-11.963271651471256</c:v>
                      </c:pt>
                      <c:pt idx="324">
                        <c:v>-11.963271651471256</c:v>
                      </c:pt>
                      <c:pt idx="325">
                        <c:v>-11.963271651471256</c:v>
                      </c:pt>
                      <c:pt idx="326">
                        <c:v>-11.963271651471256</c:v>
                      </c:pt>
                      <c:pt idx="327">
                        <c:v>-11.963271651471256</c:v>
                      </c:pt>
                      <c:pt idx="328">
                        <c:v>-11.963271651471256</c:v>
                      </c:pt>
                      <c:pt idx="329">
                        <c:v>-11.963271651471256</c:v>
                      </c:pt>
                      <c:pt idx="330">
                        <c:v>-11.963271651471256</c:v>
                      </c:pt>
                      <c:pt idx="331">
                        <c:v>-11.963271651471256</c:v>
                      </c:pt>
                      <c:pt idx="332">
                        <c:v>-11.963271651471256</c:v>
                      </c:pt>
                      <c:pt idx="333">
                        <c:v>-11.963271651471256</c:v>
                      </c:pt>
                      <c:pt idx="334">
                        <c:v>-11.963271651471256</c:v>
                      </c:pt>
                      <c:pt idx="335">
                        <c:v>-11.963271651471256</c:v>
                      </c:pt>
                      <c:pt idx="336">
                        <c:v>-11.963271651471256</c:v>
                      </c:pt>
                      <c:pt idx="337">
                        <c:v>-11.963271651471256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CAB-463F-ADE5-262D0807524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1167294.5879004628</c:v>
                      </c:pt>
                      <c:pt idx="1">
                        <c:v>1167294.5879004628</c:v>
                      </c:pt>
                      <c:pt idx="2">
                        <c:v>1167294.5879004628</c:v>
                      </c:pt>
                      <c:pt idx="3">
                        <c:v>1167294.5879004628</c:v>
                      </c:pt>
                      <c:pt idx="4">
                        <c:v>1167294.5879004628</c:v>
                      </c:pt>
                      <c:pt idx="5">
                        <c:v>1167294.5879004628</c:v>
                      </c:pt>
                      <c:pt idx="6">
                        <c:v>1167294.5879004628</c:v>
                      </c:pt>
                      <c:pt idx="7">
                        <c:v>1167294.5879004628</c:v>
                      </c:pt>
                      <c:pt idx="8">
                        <c:v>1167294.5879004628</c:v>
                      </c:pt>
                      <c:pt idx="9">
                        <c:v>1167294.5879004628</c:v>
                      </c:pt>
                      <c:pt idx="10">
                        <c:v>1167294.5879004628</c:v>
                      </c:pt>
                      <c:pt idx="11">
                        <c:v>1167294.5879004628</c:v>
                      </c:pt>
                      <c:pt idx="12">
                        <c:v>1167294.5879004628</c:v>
                      </c:pt>
                      <c:pt idx="13">
                        <c:v>1167294.5879004628</c:v>
                      </c:pt>
                      <c:pt idx="14">
                        <c:v>1167294.5879004628</c:v>
                      </c:pt>
                      <c:pt idx="15">
                        <c:v>1167294.5879004628</c:v>
                      </c:pt>
                      <c:pt idx="16">
                        <c:v>1167294.5879004628</c:v>
                      </c:pt>
                      <c:pt idx="17">
                        <c:v>1167294.5879004628</c:v>
                      </c:pt>
                      <c:pt idx="18">
                        <c:v>1167294.5879004628</c:v>
                      </c:pt>
                      <c:pt idx="19">
                        <c:v>1167294.5879004628</c:v>
                      </c:pt>
                      <c:pt idx="20">
                        <c:v>1167294.5879004628</c:v>
                      </c:pt>
                      <c:pt idx="21">
                        <c:v>1167294.5879004628</c:v>
                      </c:pt>
                      <c:pt idx="22">
                        <c:v>1167294.5879004628</c:v>
                      </c:pt>
                      <c:pt idx="23">
                        <c:v>1326046.4089666363</c:v>
                      </c:pt>
                      <c:pt idx="24">
                        <c:v>1326046.4089666363</c:v>
                      </c:pt>
                      <c:pt idx="25">
                        <c:v>1326046.4089666363</c:v>
                      </c:pt>
                      <c:pt idx="26">
                        <c:v>1326046.4089666363</c:v>
                      </c:pt>
                      <c:pt idx="27">
                        <c:v>1326046.4089666363</c:v>
                      </c:pt>
                      <c:pt idx="28">
                        <c:v>1326046.4089666363</c:v>
                      </c:pt>
                      <c:pt idx="29">
                        <c:v>1326046.4089666363</c:v>
                      </c:pt>
                      <c:pt idx="30">
                        <c:v>1326046.4089666363</c:v>
                      </c:pt>
                      <c:pt idx="31">
                        <c:v>1326046.4089666363</c:v>
                      </c:pt>
                      <c:pt idx="32">
                        <c:v>1326046.4089666363</c:v>
                      </c:pt>
                      <c:pt idx="33">
                        <c:v>1326046.4089666363</c:v>
                      </c:pt>
                      <c:pt idx="34">
                        <c:v>1326046.4089666363</c:v>
                      </c:pt>
                      <c:pt idx="35">
                        <c:v>1326046.4089666363</c:v>
                      </c:pt>
                      <c:pt idx="36">
                        <c:v>1326046.4089666363</c:v>
                      </c:pt>
                      <c:pt idx="37">
                        <c:v>1326046.4089666363</c:v>
                      </c:pt>
                      <c:pt idx="38">
                        <c:v>1326046.4089666363</c:v>
                      </c:pt>
                      <c:pt idx="39">
                        <c:v>1326046.4089666363</c:v>
                      </c:pt>
                      <c:pt idx="40">
                        <c:v>1326046.4089666363</c:v>
                      </c:pt>
                      <c:pt idx="41">
                        <c:v>1326046.4089666363</c:v>
                      </c:pt>
                      <c:pt idx="42">
                        <c:v>1326046.4089666363</c:v>
                      </c:pt>
                      <c:pt idx="43">
                        <c:v>1326046.4089666363</c:v>
                      </c:pt>
                      <c:pt idx="44">
                        <c:v>1326046.4089666363</c:v>
                      </c:pt>
                      <c:pt idx="45">
                        <c:v>1326046.4089666363</c:v>
                      </c:pt>
                      <c:pt idx="46">
                        <c:v>1326046.4089666363</c:v>
                      </c:pt>
                      <c:pt idx="47">
                        <c:v>1326046.4089666363</c:v>
                      </c:pt>
                      <c:pt idx="48">
                        <c:v>1326046.4089666363</c:v>
                      </c:pt>
                      <c:pt idx="49">
                        <c:v>1326046.4089666363</c:v>
                      </c:pt>
                      <c:pt idx="50">
                        <c:v>1326046.4089666363</c:v>
                      </c:pt>
                      <c:pt idx="51">
                        <c:v>1326046.4089666363</c:v>
                      </c:pt>
                      <c:pt idx="52">
                        <c:v>1326046.4089666363</c:v>
                      </c:pt>
                      <c:pt idx="53">
                        <c:v>1326046.4089666363</c:v>
                      </c:pt>
                      <c:pt idx="54">
                        <c:v>1326046.4089666363</c:v>
                      </c:pt>
                      <c:pt idx="55">
                        <c:v>1326046.4089666363</c:v>
                      </c:pt>
                      <c:pt idx="56">
                        <c:v>1326046.4089666363</c:v>
                      </c:pt>
                      <c:pt idx="57">
                        <c:v>1326046.4089666363</c:v>
                      </c:pt>
                      <c:pt idx="58">
                        <c:v>1326046.4089666363</c:v>
                      </c:pt>
                      <c:pt idx="59">
                        <c:v>1326046.4089666363</c:v>
                      </c:pt>
                      <c:pt idx="60">
                        <c:v>1326046.4089666363</c:v>
                      </c:pt>
                      <c:pt idx="61">
                        <c:v>1326046.4089666363</c:v>
                      </c:pt>
                      <c:pt idx="62">
                        <c:v>1326046.4089666363</c:v>
                      </c:pt>
                      <c:pt idx="63">
                        <c:v>1326046.4089666363</c:v>
                      </c:pt>
                      <c:pt idx="64">
                        <c:v>1326046.4089666363</c:v>
                      </c:pt>
                      <c:pt idx="65">
                        <c:v>1326046.4089666363</c:v>
                      </c:pt>
                      <c:pt idx="66">
                        <c:v>1326046.4089666363</c:v>
                      </c:pt>
                      <c:pt idx="67">
                        <c:v>1326046.4089666363</c:v>
                      </c:pt>
                      <c:pt idx="68">
                        <c:v>1448183.1802185944</c:v>
                      </c:pt>
                      <c:pt idx="69">
                        <c:v>1448183.1802185944</c:v>
                      </c:pt>
                      <c:pt idx="70">
                        <c:v>1448183.1802185944</c:v>
                      </c:pt>
                      <c:pt idx="71">
                        <c:v>1448183.1802185944</c:v>
                      </c:pt>
                      <c:pt idx="72">
                        <c:v>1448183.1802185944</c:v>
                      </c:pt>
                      <c:pt idx="73">
                        <c:v>1448183.1802185944</c:v>
                      </c:pt>
                      <c:pt idx="74">
                        <c:v>1448183.1802185944</c:v>
                      </c:pt>
                      <c:pt idx="75">
                        <c:v>1448183.1802185944</c:v>
                      </c:pt>
                      <c:pt idx="76">
                        <c:v>1448183.1802185944</c:v>
                      </c:pt>
                      <c:pt idx="77">
                        <c:v>1448183.1802185944</c:v>
                      </c:pt>
                      <c:pt idx="78">
                        <c:v>1448183.1802185944</c:v>
                      </c:pt>
                      <c:pt idx="79">
                        <c:v>1448183.1802185944</c:v>
                      </c:pt>
                      <c:pt idx="80">
                        <c:v>1448183.1802185944</c:v>
                      </c:pt>
                      <c:pt idx="81">
                        <c:v>1448183.1802185944</c:v>
                      </c:pt>
                      <c:pt idx="82">
                        <c:v>1448183.1802185944</c:v>
                      </c:pt>
                      <c:pt idx="83">
                        <c:v>1448183.1802185944</c:v>
                      </c:pt>
                      <c:pt idx="84">
                        <c:v>1448183.1802185944</c:v>
                      </c:pt>
                      <c:pt idx="85">
                        <c:v>1448183.1802185944</c:v>
                      </c:pt>
                      <c:pt idx="86">
                        <c:v>1448183.1802185944</c:v>
                      </c:pt>
                      <c:pt idx="87">
                        <c:v>1448183.1802185944</c:v>
                      </c:pt>
                      <c:pt idx="88">
                        <c:v>1448183.1802185944</c:v>
                      </c:pt>
                      <c:pt idx="89">
                        <c:v>1448183.1802185944</c:v>
                      </c:pt>
                      <c:pt idx="90">
                        <c:v>1448183.1802185944</c:v>
                      </c:pt>
                      <c:pt idx="91">
                        <c:v>1448183.1802185944</c:v>
                      </c:pt>
                      <c:pt idx="92">
                        <c:v>1448183.1802185944</c:v>
                      </c:pt>
                      <c:pt idx="93">
                        <c:v>1448183.1802185944</c:v>
                      </c:pt>
                      <c:pt idx="94">
                        <c:v>1448183.1802185944</c:v>
                      </c:pt>
                      <c:pt idx="95">
                        <c:v>1448183.1802185944</c:v>
                      </c:pt>
                      <c:pt idx="96">
                        <c:v>1448183.1802185944</c:v>
                      </c:pt>
                      <c:pt idx="97">
                        <c:v>1448183.1802185944</c:v>
                      </c:pt>
                      <c:pt idx="98">
                        <c:v>1448183.1802185944</c:v>
                      </c:pt>
                      <c:pt idx="99">
                        <c:v>1448183.1802185944</c:v>
                      </c:pt>
                      <c:pt idx="100">
                        <c:v>1448183.1802185944</c:v>
                      </c:pt>
                      <c:pt idx="101">
                        <c:v>1448183.1802185944</c:v>
                      </c:pt>
                      <c:pt idx="102">
                        <c:v>1448183.1802185944</c:v>
                      </c:pt>
                      <c:pt idx="103">
                        <c:v>1448183.1802185944</c:v>
                      </c:pt>
                      <c:pt idx="104">
                        <c:v>1448183.1802185944</c:v>
                      </c:pt>
                      <c:pt idx="105">
                        <c:v>1448183.1802185944</c:v>
                      </c:pt>
                      <c:pt idx="106">
                        <c:v>1448183.1802185944</c:v>
                      </c:pt>
                      <c:pt idx="107">
                        <c:v>1448183.1802185944</c:v>
                      </c:pt>
                      <c:pt idx="108">
                        <c:v>1448183.1802185944</c:v>
                      </c:pt>
                      <c:pt idx="109">
                        <c:v>1448183.1802185944</c:v>
                      </c:pt>
                      <c:pt idx="110">
                        <c:v>1448183.1802185944</c:v>
                      </c:pt>
                      <c:pt idx="111">
                        <c:v>1448183.1802185944</c:v>
                      </c:pt>
                      <c:pt idx="112">
                        <c:v>1448183.1802185944</c:v>
                      </c:pt>
                      <c:pt idx="113">
                        <c:v>1328386.9760935528</c:v>
                      </c:pt>
                      <c:pt idx="114">
                        <c:v>1328386.9760935528</c:v>
                      </c:pt>
                      <c:pt idx="115">
                        <c:v>1328386.9760935528</c:v>
                      </c:pt>
                      <c:pt idx="116">
                        <c:v>1328386.9760935528</c:v>
                      </c:pt>
                      <c:pt idx="117">
                        <c:v>1328386.9760935528</c:v>
                      </c:pt>
                      <c:pt idx="118">
                        <c:v>1328386.9760935528</c:v>
                      </c:pt>
                      <c:pt idx="119">
                        <c:v>1328386.9760935528</c:v>
                      </c:pt>
                      <c:pt idx="120">
                        <c:v>1328386.9760935528</c:v>
                      </c:pt>
                      <c:pt idx="121">
                        <c:v>1328386.9760935528</c:v>
                      </c:pt>
                      <c:pt idx="122">
                        <c:v>1328386.9760935528</c:v>
                      </c:pt>
                      <c:pt idx="123">
                        <c:v>1328386.9760935528</c:v>
                      </c:pt>
                      <c:pt idx="124">
                        <c:v>1328386.9760935528</c:v>
                      </c:pt>
                      <c:pt idx="125">
                        <c:v>1328386.9760935528</c:v>
                      </c:pt>
                      <c:pt idx="126">
                        <c:v>1328386.9760935528</c:v>
                      </c:pt>
                      <c:pt idx="127">
                        <c:v>1328386.9760935528</c:v>
                      </c:pt>
                      <c:pt idx="128">
                        <c:v>1328386.9760935528</c:v>
                      </c:pt>
                      <c:pt idx="129">
                        <c:v>1328386.9760935528</c:v>
                      </c:pt>
                      <c:pt idx="130">
                        <c:v>1328386.9760935528</c:v>
                      </c:pt>
                      <c:pt idx="131">
                        <c:v>1328386.9760935528</c:v>
                      </c:pt>
                      <c:pt idx="132">
                        <c:v>1328386.9760935528</c:v>
                      </c:pt>
                      <c:pt idx="133">
                        <c:v>1328386.9760935528</c:v>
                      </c:pt>
                      <c:pt idx="134">
                        <c:v>1328386.9760935528</c:v>
                      </c:pt>
                      <c:pt idx="135">
                        <c:v>1328386.9760935528</c:v>
                      </c:pt>
                      <c:pt idx="136">
                        <c:v>1328386.9760935528</c:v>
                      </c:pt>
                      <c:pt idx="137">
                        <c:v>1328386.9760935528</c:v>
                      </c:pt>
                      <c:pt idx="138">
                        <c:v>1328386.9760935528</c:v>
                      </c:pt>
                      <c:pt idx="139">
                        <c:v>1328386.9760935528</c:v>
                      </c:pt>
                      <c:pt idx="140">
                        <c:v>1328386.9760935528</c:v>
                      </c:pt>
                      <c:pt idx="141">
                        <c:v>1328386.9760935528</c:v>
                      </c:pt>
                      <c:pt idx="142">
                        <c:v>1328386.9760935528</c:v>
                      </c:pt>
                      <c:pt idx="143">
                        <c:v>1328386.9760935528</c:v>
                      </c:pt>
                      <c:pt idx="144">
                        <c:v>1328386.9760935528</c:v>
                      </c:pt>
                      <c:pt idx="145">
                        <c:v>1328386.9760935528</c:v>
                      </c:pt>
                      <c:pt idx="146">
                        <c:v>1328386.9760935528</c:v>
                      </c:pt>
                      <c:pt idx="147">
                        <c:v>1328386.9760935528</c:v>
                      </c:pt>
                      <c:pt idx="148">
                        <c:v>1328386.9760935528</c:v>
                      </c:pt>
                      <c:pt idx="149">
                        <c:v>1328386.9760935528</c:v>
                      </c:pt>
                      <c:pt idx="150">
                        <c:v>1328386.9760935528</c:v>
                      </c:pt>
                      <c:pt idx="151">
                        <c:v>1328386.9760935528</c:v>
                      </c:pt>
                      <c:pt idx="152">
                        <c:v>1328386.9760935528</c:v>
                      </c:pt>
                      <c:pt idx="153">
                        <c:v>1328386.9760935528</c:v>
                      </c:pt>
                      <c:pt idx="154">
                        <c:v>1328386.9760935528</c:v>
                      </c:pt>
                      <c:pt idx="155">
                        <c:v>1328386.9760935528</c:v>
                      </c:pt>
                      <c:pt idx="156">
                        <c:v>1328386.9760935528</c:v>
                      </c:pt>
                      <c:pt idx="157">
                        <c:v>1328386.9760935528</c:v>
                      </c:pt>
                      <c:pt idx="158">
                        <c:v>1160116.2188704778</c:v>
                      </c:pt>
                      <c:pt idx="159">
                        <c:v>1160116.2188704778</c:v>
                      </c:pt>
                      <c:pt idx="160">
                        <c:v>1160116.2188704778</c:v>
                      </c:pt>
                      <c:pt idx="161">
                        <c:v>1160116.2188704778</c:v>
                      </c:pt>
                      <c:pt idx="162">
                        <c:v>1160116.2188704778</c:v>
                      </c:pt>
                      <c:pt idx="163">
                        <c:v>1160116.2188704778</c:v>
                      </c:pt>
                      <c:pt idx="164">
                        <c:v>1160116.2188704778</c:v>
                      </c:pt>
                      <c:pt idx="165">
                        <c:v>1160116.2188704778</c:v>
                      </c:pt>
                      <c:pt idx="166">
                        <c:v>1160116.2188704778</c:v>
                      </c:pt>
                      <c:pt idx="167">
                        <c:v>1160116.2188704778</c:v>
                      </c:pt>
                      <c:pt idx="168">
                        <c:v>1160116.2188704778</c:v>
                      </c:pt>
                      <c:pt idx="169">
                        <c:v>1160116.2188704778</c:v>
                      </c:pt>
                      <c:pt idx="170">
                        <c:v>1160116.2188704778</c:v>
                      </c:pt>
                      <c:pt idx="171">
                        <c:v>1160116.2188704778</c:v>
                      </c:pt>
                      <c:pt idx="172">
                        <c:v>1160116.2188704778</c:v>
                      </c:pt>
                      <c:pt idx="173">
                        <c:v>1160116.2188704778</c:v>
                      </c:pt>
                      <c:pt idx="174">
                        <c:v>1160116.2188704778</c:v>
                      </c:pt>
                      <c:pt idx="175">
                        <c:v>1160116.2188704778</c:v>
                      </c:pt>
                      <c:pt idx="176">
                        <c:v>1160116.2188704778</c:v>
                      </c:pt>
                      <c:pt idx="177">
                        <c:v>1160116.2188704778</c:v>
                      </c:pt>
                      <c:pt idx="178">
                        <c:v>1160116.2188704778</c:v>
                      </c:pt>
                      <c:pt idx="179">
                        <c:v>1160116.2188704778</c:v>
                      </c:pt>
                      <c:pt idx="180">
                        <c:v>1160116.2188704778</c:v>
                      </c:pt>
                      <c:pt idx="181">
                        <c:v>1160116.2188704778</c:v>
                      </c:pt>
                      <c:pt idx="182">
                        <c:v>1160116.2188704778</c:v>
                      </c:pt>
                      <c:pt idx="183">
                        <c:v>1160116.2188704778</c:v>
                      </c:pt>
                      <c:pt idx="184">
                        <c:v>1160116.2188704778</c:v>
                      </c:pt>
                      <c:pt idx="185">
                        <c:v>1160116.2188704778</c:v>
                      </c:pt>
                      <c:pt idx="186">
                        <c:v>1160116.2188704778</c:v>
                      </c:pt>
                      <c:pt idx="187">
                        <c:v>1160116.2188704778</c:v>
                      </c:pt>
                      <c:pt idx="188">
                        <c:v>1160116.2188704778</c:v>
                      </c:pt>
                      <c:pt idx="189">
                        <c:v>1160116.2188704778</c:v>
                      </c:pt>
                      <c:pt idx="190">
                        <c:v>1160116.2188704778</c:v>
                      </c:pt>
                      <c:pt idx="191">
                        <c:v>1160116.2188704778</c:v>
                      </c:pt>
                      <c:pt idx="192">
                        <c:v>1160116.2188704778</c:v>
                      </c:pt>
                      <c:pt idx="193">
                        <c:v>1160116.2188704778</c:v>
                      </c:pt>
                      <c:pt idx="194">
                        <c:v>1160116.2188704778</c:v>
                      </c:pt>
                      <c:pt idx="195">
                        <c:v>1160116.2188704778</c:v>
                      </c:pt>
                      <c:pt idx="196">
                        <c:v>1160116.2188704778</c:v>
                      </c:pt>
                      <c:pt idx="197">
                        <c:v>1160116.2188704778</c:v>
                      </c:pt>
                      <c:pt idx="198">
                        <c:v>1160116.2188704778</c:v>
                      </c:pt>
                      <c:pt idx="199">
                        <c:v>1160116.2188704778</c:v>
                      </c:pt>
                      <c:pt idx="200">
                        <c:v>1160116.2188704778</c:v>
                      </c:pt>
                      <c:pt idx="201">
                        <c:v>1160116.2188704778</c:v>
                      </c:pt>
                      <c:pt idx="202">
                        <c:v>1160116.2188704778</c:v>
                      </c:pt>
                      <c:pt idx="203">
                        <c:v>1307491.4766345557</c:v>
                      </c:pt>
                      <c:pt idx="204">
                        <c:v>1307491.4766345557</c:v>
                      </c:pt>
                      <c:pt idx="205">
                        <c:v>1307491.4766345557</c:v>
                      </c:pt>
                      <c:pt idx="206">
                        <c:v>1307491.4766345557</c:v>
                      </c:pt>
                      <c:pt idx="207">
                        <c:v>1307491.4766345557</c:v>
                      </c:pt>
                      <c:pt idx="208">
                        <c:v>1307491.4766345557</c:v>
                      </c:pt>
                      <c:pt idx="209">
                        <c:v>1307491.4766345557</c:v>
                      </c:pt>
                      <c:pt idx="210">
                        <c:v>1307491.4766345557</c:v>
                      </c:pt>
                      <c:pt idx="211">
                        <c:v>1307491.4766345557</c:v>
                      </c:pt>
                      <c:pt idx="212">
                        <c:v>1307491.4766345557</c:v>
                      </c:pt>
                      <c:pt idx="213">
                        <c:v>1307491.4766345557</c:v>
                      </c:pt>
                      <c:pt idx="214">
                        <c:v>1307491.4766345557</c:v>
                      </c:pt>
                      <c:pt idx="215">
                        <c:v>1307491.4766345557</c:v>
                      </c:pt>
                      <c:pt idx="216">
                        <c:v>1307491.4766345557</c:v>
                      </c:pt>
                      <c:pt idx="217">
                        <c:v>1307491.4766345557</c:v>
                      </c:pt>
                      <c:pt idx="218">
                        <c:v>1307491.4766345557</c:v>
                      </c:pt>
                      <c:pt idx="219">
                        <c:v>1307491.4766345557</c:v>
                      </c:pt>
                      <c:pt idx="220">
                        <c:v>1307491.4766345557</c:v>
                      </c:pt>
                      <c:pt idx="221">
                        <c:v>1307491.4766345557</c:v>
                      </c:pt>
                      <c:pt idx="222">
                        <c:v>1307491.4766345557</c:v>
                      </c:pt>
                      <c:pt idx="223">
                        <c:v>1307491.4766345557</c:v>
                      </c:pt>
                      <c:pt idx="224">
                        <c:v>1307491.4766345557</c:v>
                      </c:pt>
                      <c:pt idx="225">
                        <c:v>1307491.4766345557</c:v>
                      </c:pt>
                      <c:pt idx="226">
                        <c:v>1307491.4766345557</c:v>
                      </c:pt>
                      <c:pt idx="227">
                        <c:v>1307491.4766345557</c:v>
                      </c:pt>
                      <c:pt idx="228">
                        <c:v>1307491.4766345557</c:v>
                      </c:pt>
                      <c:pt idx="229">
                        <c:v>1307491.4766345557</c:v>
                      </c:pt>
                      <c:pt idx="230">
                        <c:v>1307491.4766345557</c:v>
                      </c:pt>
                      <c:pt idx="231">
                        <c:v>1307491.4766345557</c:v>
                      </c:pt>
                      <c:pt idx="232">
                        <c:v>1307491.4766345557</c:v>
                      </c:pt>
                      <c:pt idx="233">
                        <c:v>1307491.4766345557</c:v>
                      </c:pt>
                      <c:pt idx="234">
                        <c:v>1307491.4766345557</c:v>
                      </c:pt>
                      <c:pt idx="235">
                        <c:v>1307491.4766345557</c:v>
                      </c:pt>
                      <c:pt idx="236">
                        <c:v>1307491.4766345557</c:v>
                      </c:pt>
                      <c:pt idx="237">
                        <c:v>1307491.4766345557</c:v>
                      </c:pt>
                      <c:pt idx="238">
                        <c:v>1307491.4766345557</c:v>
                      </c:pt>
                      <c:pt idx="239">
                        <c:v>1307491.4766345557</c:v>
                      </c:pt>
                      <c:pt idx="240">
                        <c:v>1307491.4766345557</c:v>
                      </c:pt>
                      <c:pt idx="241">
                        <c:v>1307491.4766345557</c:v>
                      </c:pt>
                      <c:pt idx="242">
                        <c:v>1307491.4766345557</c:v>
                      </c:pt>
                      <c:pt idx="243">
                        <c:v>1307491.4766345557</c:v>
                      </c:pt>
                      <c:pt idx="244">
                        <c:v>1307491.4766345557</c:v>
                      </c:pt>
                      <c:pt idx="245">
                        <c:v>1307491.4766345557</c:v>
                      </c:pt>
                      <c:pt idx="246">
                        <c:v>1307491.4766345557</c:v>
                      </c:pt>
                      <c:pt idx="247">
                        <c:v>1307491.4766345557</c:v>
                      </c:pt>
                      <c:pt idx="248">
                        <c:v>1446274.460484595</c:v>
                      </c:pt>
                      <c:pt idx="249">
                        <c:v>1446274.460484595</c:v>
                      </c:pt>
                      <c:pt idx="250">
                        <c:v>1446274.460484595</c:v>
                      </c:pt>
                      <c:pt idx="251">
                        <c:v>1446274.460484595</c:v>
                      </c:pt>
                      <c:pt idx="252">
                        <c:v>1446274.460484595</c:v>
                      </c:pt>
                      <c:pt idx="253">
                        <c:v>1446274.460484595</c:v>
                      </c:pt>
                      <c:pt idx="254">
                        <c:v>1446274.460484595</c:v>
                      </c:pt>
                      <c:pt idx="255">
                        <c:v>1446274.460484595</c:v>
                      </c:pt>
                      <c:pt idx="256">
                        <c:v>1446274.460484595</c:v>
                      </c:pt>
                      <c:pt idx="257">
                        <c:v>1446274.460484595</c:v>
                      </c:pt>
                      <c:pt idx="258">
                        <c:v>1446274.460484595</c:v>
                      </c:pt>
                      <c:pt idx="259">
                        <c:v>1446274.460484595</c:v>
                      </c:pt>
                      <c:pt idx="260">
                        <c:v>1446274.460484595</c:v>
                      </c:pt>
                      <c:pt idx="261">
                        <c:v>1446274.460484595</c:v>
                      </c:pt>
                      <c:pt idx="262">
                        <c:v>1446274.460484595</c:v>
                      </c:pt>
                      <c:pt idx="263">
                        <c:v>1446274.460484595</c:v>
                      </c:pt>
                      <c:pt idx="264">
                        <c:v>1446274.460484595</c:v>
                      </c:pt>
                      <c:pt idx="265">
                        <c:v>1446274.460484595</c:v>
                      </c:pt>
                      <c:pt idx="266">
                        <c:v>1446274.460484595</c:v>
                      </c:pt>
                      <c:pt idx="267">
                        <c:v>1446274.460484595</c:v>
                      </c:pt>
                      <c:pt idx="268">
                        <c:v>1446274.460484595</c:v>
                      </c:pt>
                      <c:pt idx="269">
                        <c:v>1446274.460484595</c:v>
                      </c:pt>
                      <c:pt idx="270">
                        <c:v>1446274.460484595</c:v>
                      </c:pt>
                      <c:pt idx="271">
                        <c:v>1446274.460484595</c:v>
                      </c:pt>
                      <c:pt idx="272">
                        <c:v>1446274.460484595</c:v>
                      </c:pt>
                      <c:pt idx="273">
                        <c:v>1446274.460484595</c:v>
                      </c:pt>
                      <c:pt idx="274">
                        <c:v>1446274.460484595</c:v>
                      </c:pt>
                      <c:pt idx="275">
                        <c:v>1446274.460484595</c:v>
                      </c:pt>
                      <c:pt idx="276">
                        <c:v>1446274.460484595</c:v>
                      </c:pt>
                      <c:pt idx="277">
                        <c:v>1446274.460484595</c:v>
                      </c:pt>
                      <c:pt idx="278">
                        <c:v>1446274.460484595</c:v>
                      </c:pt>
                      <c:pt idx="279">
                        <c:v>1446274.460484595</c:v>
                      </c:pt>
                      <c:pt idx="280">
                        <c:v>1446274.460484595</c:v>
                      </c:pt>
                      <c:pt idx="281">
                        <c:v>1446274.460484595</c:v>
                      </c:pt>
                      <c:pt idx="282">
                        <c:v>1446274.460484595</c:v>
                      </c:pt>
                      <c:pt idx="283">
                        <c:v>1446274.460484595</c:v>
                      </c:pt>
                      <c:pt idx="284">
                        <c:v>1446274.460484595</c:v>
                      </c:pt>
                      <c:pt idx="285">
                        <c:v>1446274.460484595</c:v>
                      </c:pt>
                      <c:pt idx="286">
                        <c:v>1446274.460484595</c:v>
                      </c:pt>
                      <c:pt idx="287">
                        <c:v>1446274.460484595</c:v>
                      </c:pt>
                      <c:pt idx="288">
                        <c:v>1446274.460484595</c:v>
                      </c:pt>
                      <c:pt idx="289">
                        <c:v>1446274.460484595</c:v>
                      </c:pt>
                      <c:pt idx="290">
                        <c:v>1446274.460484595</c:v>
                      </c:pt>
                      <c:pt idx="291">
                        <c:v>1446274.460484595</c:v>
                      </c:pt>
                      <c:pt idx="292">
                        <c:v>1446274.460484595</c:v>
                      </c:pt>
                      <c:pt idx="293">
                        <c:v>1306763.0660693049</c:v>
                      </c:pt>
                      <c:pt idx="294">
                        <c:v>1306763.0660693049</c:v>
                      </c:pt>
                      <c:pt idx="295">
                        <c:v>1306763.0660693049</c:v>
                      </c:pt>
                      <c:pt idx="296">
                        <c:v>1306763.0660693049</c:v>
                      </c:pt>
                      <c:pt idx="297">
                        <c:v>1306763.0660693049</c:v>
                      </c:pt>
                      <c:pt idx="298">
                        <c:v>1306763.0660693049</c:v>
                      </c:pt>
                      <c:pt idx="299">
                        <c:v>1306763.0660693049</c:v>
                      </c:pt>
                      <c:pt idx="300">
                        <c:v>1306763.0660693049</c:v>
                      </c:pt>
                      <c:pt idx="301">
                        <c:v>1306763.0660693049</c:v>
                      </c:pt>
                      <c:pt idx="302">
                        <c:v>1306763.0660693049</c:v>
                      </c:pt>
                      <c:pt idx="303">
                        <c:v>1306763.0660693049</c:v>
                      </c:pt>
                      <c:pt idx="304">
                        <c:v>1306763.0660693049</c:v>
                      </c:pt>
                      <c:pt idx="305">
                        <c:v>1306763.0660693049</c:v>
                      </c:pt>
                      <c:pt idx="306">
                        <c:v>1306763.0660693049</c:v>
                      </c:pt>
                      <c:pt idx="307">
                        <c:v>1306763.0660693049</c:v>
                      </c:pt>
                      <c:pt idx="308">
                        <c:v>1306763.0660693049</c:v>
                      </c:pt>
                      <c:pt idx="309">
                        <c:v>1306763.0660693049</c:v>
                      </c:pt>
                      <c:pt idx="310">
                        <c:v>1306763.0660693049</c:v>
                      </c:pt>
                      <c:pt idx="311">
                        <c:v>1306763.0660693049</c:v>
                      </c:pt>
                      <c:pt idx="312">
                        <c:v>1306763.0660693049</c:v>
                      </c:pt>
                      <c:pt idx="313">
                        <c:v>1306763.0660693049</c:v>
                      </c:pt>
                      <c:pt idx="314">
                        <c:v>1306763.0660693049</c:v>
                      </c:pt>
                      <c:pt idx="315">
                        <c:v>1306763.0660693049</c:v>
                      </c:pt>
                      <c:pt idx="316">
                        <c:v>1306763.0660693049</c:v>
                      </c:pt>
                      <c:pt idx="317">
                        <c:v>1306763.0660693049</c:v>
                      </c:pt>
                      <c:pt idx="318">
                        <c:v>1306763.0660693049</c:v>
                      </c:pt>
                      <c:pt idx="319">
                        <c:v>1306763.0660693049</c:v>
                      </c:pt>
                      <c:pt idx="320">
                        <c:v>1306763.0660693049</c:v>
                      </c:pt>
                      <c:pt idx="321">
                        <c:v>1306763.0660693049</c:v>
                      </c:pt>
                      <c:pt idx="322">
                        <c:v>1306763.0660693049</c:v>
                      </c:pt>
                      <c:pt idx="323">
                        <c:v>1306763.0660693049</c:v>
                      </c:pt>
                      <c:pt idx="324">
                        <c:v>1306763.0660693049</c:v>
                      </c:pt>
                      <c:pt idx="325">
                        <c:v>1306763.0660693049</c:v>
                      </c:pt>
                      <c:pt idx="326">
                        <c:v>1306763.0660693049</c:v>
                      </c:pt>
                      <c:pt idx="327">
                        <c:v>1306763.0660693049</c:v>
                      </c:pt>
                      <c:pt idx="328">
                        <c:v>1306763.0660693049</c:v>
                      </c:pt>
                      <c:pt idx="329">
                        <c:v>1306763.0660693049</c:v>
                      </c:pt>
                      <c:pt idx="330">
                        <c:v>1306763.0660693049</c:v>
                      </c:pt>
                      <c:pt idx="331">
                        <c:v>1306763.0660693049</c:v>
                      </c:pt>
                      <c:pt idx="332">
                        <c:v>1306763.0660693049</c:v>
                      </c:pt>
                      <c:pt idx="333">
                        <c:v>1306763.0660693049</c:v>
                      </c:pt>
                      <c:pt idx="334">
                        <c:v>1306763.0660693049</c:v>
                      </c:pt>
                      <c:pt idx="335">
                        <c:v>1306763.0660693049</c:v>
                      </c:pt>
                      <c:pt idx="336">
                        <c:v>1306763.0660693049</c:v>
                      </c:pt>
                      <c:pt idx="337">
                        <c:v>1306763.0660693049</c:v>
                      </c:pt>
                      <c:pt idx="338">
                        <c:v>1167294.5879004628</c:v>
                      </c:pt>
                      <c:pt idx="339">
                        <c:v>1167294.5879004628</c:v>
                      </c:pt>
                      <c:pt idx="340">
                        <c:v>1167294.5879004628</c:v>
                      </c:pt>
                      <c:pt idx="341">
                        <c:v>1167294.5879004628</c:v>
                      </c:pt>
                      <c:pt idx="342">
                        <c:v>1167294.5879004628</c:v>
                      </c:pt>
                      <c:pt idx="343">
                        <c:v>1167294.5879004628</c:v>
                      </c:pt>
                      <c:pt idx="344">
                        <c:v>1167294.5879004628</c:v>
                      </c:pt>
                      <c:pt idx="345">
                        <c:v>1167294.5879004628</c:v>
                      </c:pt>
                      <c:pt idx="346">
                        <c:v>1167294.5879004628</c:v>
                      </c:pt>
                      <c:pt idx="347">
                        <c:v>1167294.5879004628</c:v>
                      </c:pt>
                      <c:pt idx="348">
                        <c:v>1167294.5879004628</c:v>
                      </c:pt>
                      <c:pt idx="349">
                        <c:v>1167294.5879004628</c:v>
                      </c:pt>
                      <c:pt idx="350">
                        <c:v>1167294.5879004628</c:v>
                      </c:pt>
                      <c:pt idx="351">
                        <c:v>1167294.5879004628</c:v>
                      </c:pt>
                      <c:pt idx="352">
                        <c:v>1167294.5879004628</c:v>
                      </c:pt>
                      <c:pt idx="353">
                        <c:v>1167294.5879004628</c:v>
                      </c:pt>
                      <c:pt idx="354">
                        <c:v>1167294.5879004628</c:v>
                      </c:pt>
                      <c:pt idx="355">
                        <c:v>1167294.5879004628</c:v>
                      </c:pt>
                      <c:pt idx="356">
                        <c:v>1167294.5879004628</c:v>
                      </c:pt>
                      <c:pt idx="357">
                        <c:v>1167294.5879004628</c:v>
                      </c:pt>
                      <c:pt idx="358">
                        <c:v>1167294.5879004628</c:v>
                      </c:pt>
                      <c:pt idx="359">
                        <c:v>1167294.5879004628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CAB-463F-ADE5-262D0807524A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-13.599979192202898</c:v>
                      </c:pt>
                      <c:pt idx="24">
                        <c:v>-13.599979192202898</c:v>
                      </c:pt>
                      <c:pt idx="25">
                        <c:v>-13.599979192202898</c:v>
                      </c:pt>
                      <c:pt idx="26">
                        <c:v>-13.599979192202898</c:v>
                      </c:pt>
                      <c:pt idx="27">
                        <c:v>-13.599979192202898</c:v>
                      </c:pt>
                      <c:pt idx="28">
                        <c:v>-13.599979192202898</c:v>
                      </c:pt>
                      <c:pt idx="29">
                        <c:v>-13.599979192202898</c:v>
                      </c:pt>
                      <c:pt idx="30">
                        <c:v>-13.599979192202898</c:v>
                      </c:pt>
                      <c:pt idx="31">
                        <c:v>-13.599979192202898</c:v>
                      </c:pt>
                      <c:pt idx="32">
                        <c:v>-13.599979192202898</c:v>
                      </c:pt>
                      <c:pt idx="33">
                        <c:v>-13.599979192202898</c:v>
                      </c:pt>
                      <c:pt idx="34">
                        <c:v>-13.599979192202898</c:v>
                      </c:pt>
                      <c:pt idx="35">
                        <c:v>-13.599979192202898</c:v>
                      </c:pt>
                      <c:pt idx="36">
                        <c:v>-13.599979192202898</c:v>
                      </c:pt>
                      <c:pt idx="37">
                        <c:v>-13.599979192202898</c:v>
                      </c:pt>
                      <c:pt idx="38">
                        <c:v>-13.599979192202898</c:v>
                      </c:pt>
                      <c:pt idx="39">
                        <c:v>-13.599979192202898</c:v>
                      </c:pt>
                      <c:pt idx="40">
                        <c:v>-13.599979192202898</c:v>
                      </c:pt>
                      <c:pt idx="41">
                        <c:v>-13.599979192202898</c:v>
                      </c:pt>
                      <c:pt idx="42">
                        <c:v>-13.599979192202898</c:v>
                      </c:pt>
                      <c:pt idx="43">
                        <c:v>-13.599979192202898</c:v>
                      </c:pt>
                      <c:pt idx="44">
                        <c:v>-13.599979192202898</c:v>
                      </c:pt>
                      <c:pt idx="45">
                        <c:v>-13.599979192202898</c:v>
                      </c:pt>
                      <c:pt idx="46">
                        <c:v>-13.599979192202898</c:v>
                      </c:pt>
                      <c:pt idx="47">
                        <c:v>-13.599979192202898</c:v>
                      </c:pt>
                      <c:pt idx="48">
                        <c:v>-13.599979192202898</c:v>
                      </c:pt>
                      <c:pt idx="49">
                        <c:v>-13.599979192202898</c:v>
                      </c:pt>
                      <c:pt idx="50">
                        <c:v>-13.599979192202898</c:v>
                      </c:pt>
                      <c:pt idx="51">
                        <c:v>-13.599979192202898</c:v>
                      </c:pt>
                      <c:pt idx="52">
                        <c:v>-13.599979192202898</c:v>
                      </c:pt>
                      <c:pt idx="53">
                        <c:v>-13.599979192202898</c:v>
                      </c:pt>
                      <c:pt idx="54">
                        <c:v>-13.599979192202898</c:v>
                      </c:pt>
                      <c:pt idx="55">
                        <c:v>-13.599979192202898</c:v>
                      </c:pt>
                      <c:pt idx="56">
                        <c:v>-13.599979192202898</c:v>
                      </c:pt>
                      <c:pt idx="57">
                        <c:v>-13.599979192202898</c:v>
                      </c:pt>
                      <c:pt idx="58">
                        <c:v>-13.599979192202898</c:v>
                      </c:pt>
                      <c:pt idx="59">
                        <c:v>-13.599979192202898</c:v>
                      </c:pt>
                      <c:pt idx="60">
                        <c:v>-13.599979192202898</c:v>
                      </c:pt>
                      <c:pt idx="61">
                        <c:v>-13.599979192202898</c:v>
                      </c:pt>
                      <c:pt idx="62">
                        <c:v>-13.599979192202898</c:v>
                      </c:pt>
                      <c:pt idx="63">
                        <c:v>-13.599979192202898</c:v>
                      </c:pt>
                      <c:pt idx="64">
                        <c:v>-13.599979192202898</c:v>
                      </c:pt>
                      <c:pt idx="65">
                        <c:v>-13.599979192202898</c:v>
                      </c:pt>
                      <c:pt idx="66">
                        <c:v>-13.599979192202898</c:v>
                      </c:pt>
                      <c:pt idx="67">
                        <c:v>-13.599979192202898</c:v>
                      </c:pt>
                      <c:pt idx="68">
                        <c:v>-24.06321379621469</c:v>
                      </c:pt>
                      <c:pt idx="69">
                        <c:v>-24.06321379621469</c:v>
                      </c:pt>
                      <c:pt idx="70">
                        <c:v>-24.06321379621469</c:v>
                      </c:pt>
                      <c:pt idx="71">
                        <c:v>-24.06321379621469</c:v>
                      </c:pt>
                      <c:pt idx="72">
                        <c:v>-24.06321379621469</c:v>
                      </c:pt>
                      <c:pt idx="73">
                        <c:v>-24.06321379621469</c:v>
                      </c:pt>
                      <c:pt idx="74">
                        <c:v>-24.06321379621469</c:v>
                      </c:pt>
                      <c:pt idx="75">
                        <c:v>-24.06321379621469</c:v>
                      </c:pt>
                      <c:pt idx="76">
                        <c:v>-24.06321379621469</c:v>
                      </c:pt>
                      <c:pt idx="77">
                        <c:v>-24.06321379621469</c:v>
                      </c:pt>
                      <c:pt idx="78">
                        <c:v>-24.06321379621469</c:v>
                      </c:pt>
                      <c:pt idx="79">
                        <c:v>-24.06321379621469</c:v>
                      </c:pt>
                      <c:pt idx="80">
                        <c:v>-24.06321379621469</c:v>
                      </c:pt>
                      <c:pt idx="81">
                        <c:v>-24.06321379621469</c:v>
                      </c:pt>
                      <c:pt idx="82">
                        <c:v>-24.06321379621469</c:v>
                      </c:pt>
                      <c:pt idx="83">
                        <c:v>-24.06321379621469</c:v>
                      </c:pt>
                      <c:pt idx="84">
                        <c:v>-24.06321379621469</c:v>
                      </c:pt>
                      <c:pt idx="85">
                        <c:v>-24.06321379621469</c:v>
                      </c:pt>
                      <c:pt idx="86">
                        <c:v>-24.06321379621469</c:v>
                      </c:pt>
                      <c:pt idx="87">
                        <c:v>-24.06321379621469</c:v>
                      </c:pt>
                      <c:pt idx="88">
                        <c:v>-24.06321379621469</c:v>
                      </c:pt>
                      <c:pt idx="89">
                        <c:v>-24.06321379621469</c:v>
                      </c:pt>
                      <c:pt idx="90">
                        <c:v>-24.06321379621469</c:v>
                      </c:pt>
                      <c:pt idx="91">
                        <c:v>-24.06321379621469</c:v>
                      </c:pt>
                      <c:pt idx="92">
                        <c:v>-24.06321379621469</c:v>
                      </c:pt>
                      <c:pt idx="93">
                        <c:v>-24.06321379621469</c:v>
                      </c:pt>
                      <c:pt idx="94">
                        <c:v>-24.06321379621469</c:v>
                      </c:pt>
                      <c:pt idx="95">
                        <c:v>-24.06321379621469</c:v>
                      </c:pt>
                      <c:pt idx="96">
                        <c:v>-24.06321379621469</c:v>
                      </c:pt>
                      <c:pt idx="97">
                        <c:v>-24.06321379621469</c:v>
                      </c:pt>
                      <c:pt idx="98">
                        <c:v>-24.06321379621469</c:v>
                      </c:pt>
                      <c:pt idx="99">
                        <c:v>-24.06321379621469</c:v>
                      </c:pt>
                      <c:pt idx="100">
                        <c:v>-24.06321379621469</c:v>
                      </c:pt>
                      <c:pt idx="101">
                        <c:v>-24.06321379621469</c:v>
                      </c:pt>
                      <c:pt idx="102">
                        <c:v>-24.06321379621469</c:v>
                      </c:pt>
                      <c:pt idx="103">
                        <c:v>-24.06321379621469</c:v>
                      </c:pt>
                      <c:pt idx="104">
                        <c:v>-24.06321379621469</c:v>
                      </c:pt>
                      <c:pt idx="105">
                        <c:v>-24.06321379621469</c:v>
                      </c:pt>
                      <c:pt idx="106">
                        <c:v>-24.06321379621469</c:v>
                      </c:pt>
                      <c:pt idx="107">
                        <c:v>-24.06321379621469</c:v>
                      </c:pt>
                      <c:pt idx="108">
                        <c:v>-24.06321379621469</c:v>
                      </c:pt>
                      <c:pt idx="109">
                        <c:v>-24.06321379621469</c:v>
                      </c:pt>
                      <c:pt idx="110">
                        <c:v>-24.06321379621469</c:v>
                      </c:pt>
                      <c:pt idx="111">
                        <c:v>-24.06321379621469</c:v>
                      </c:pt>
                      <c:pt idx="112">
                        <c:v>-24.06321379621469</c:v>
                      </c:pt>
                      <c:pt idx="113">
                        <c:v>-13.800491312380402</c:v>
                      </c:pt>
                      <c:pt idx="114">
                        <c:v>-13.800491312380402</c:v>
                      </c:pt>
                      <c:pt idx="115">
                        <c:v>-13.800491312380402</c:v>
                      </c:pt>
                      <c:pt idx="116">
                        <c:v>-13.800491312380402</c:v>
                      </c:pt>
                      <c:pt idx="117">
                        <c:v>-13.800491312380402</c:v>
                      </c:pt>
                      <c:pt idx="118">
                        <c:v>-13.800491312380402</c:v>
                      </c:pt>
                      <c:pt idx="119">
                        <c:v>-13.800491312380402</c:v>
                      </c:pt>
                      <c:pt idx="120">
                        <c:v>-13.800491312380402</c:v>
                      </c:pt>
                      <c:pt idx="121">
                        <c:v>-13.800491312380402</c:v>
                      </c:pt>
                      <c:pt idx="122">
                        <c:v>-13.800491312380402</c:v>
                      </c:pt>
                      <c:pt idx="123">
                        <c:v>-13.800491312380402</c:v>
                      </c:pt>
                      <c:pt idx="124">
                        <c:v>-13.800491312380402</c:v>
                      </c:pt>
                      <c:pt idx="125">
                        <c:v>-13.800491312380402</c:v>
                      </c:pt>
                      <c:pt idx="126">
                        <c:v>-13.800491312380402</c:v>
                      </c:pt>
                      <c:pt idx="127">
                        <c:v>-13.800491312380402</c:v>
                      </c:pt>
                      <c:pt idx="128">
                        <c:v>-13.800491312380402</c:v>
                      </c:pt>
                      <c:pt idx="129">
                        <c:v>-13.800491312380402</c:v>
                      </c:pt>
                      <c:pt idx="130">
                        <c:v>-13.800491312380402</c:v>
                      </c:pt>
                      <c:pt idx="131">
                        <c:v>-13.800491312380402</c:v>
                      </c:pt>
                      <c:pt idx="132">
                        <c:v>-13.800491312380402</c:v>
                      </c:pt>
                      <c:pt idx="133">
                        <c:v>-13.800491312380402</c:v>
                      </c:pt>
                      <c:pt idx="134">
                        <c:v>-13.800491312380402</c:v>
                      </c:pt>
                      <c:pt idx="135">
                        <c:v>-13.800491312380402</c:v>
                      </c:pt>
                      <c:pt idx="136">
                        <c:v>-13.800491312380402</c:v>
                      </c:pt>
                      <c:pt idx="137">
                        <c:v>-13.800491312380402</c:v>
                      </c:pt>
                      <c:pt idx="138">
                        <c:v>-13.800491312380402</c:v>
                      </c:pt>
                      <c:pt idx="139">
                        <c:v>-13.800491312380402</c:v>
                      </c:pt>
                      <c:pt idx="140">
                        <c:v>-13.800491312380402</c:v>
                      </c:pt>
                      <c:pt idx="141">
                        <c:v>-13.800491312380402</c:v>
                      </c:pt>
                      <c:pt idx="142">
                        <c:v>-13.800491312380402</c:v>
                      </c:pt>
                      <c:pt idx="143">
                        <c:v>-13.800491312380402</c:v>
                      </c:pt>
                      <c:pt idx="144">
                        <c:v>-13.800491312380402</c:v>
                      </c:pt>
                      <c:pt idx="145">
                        <c:v>-13.800491312380402</c:v>
                      </c:pt>
                      <c:pt idx="146">
                        <c:v>-13.800491312380402</c:v>
                      </c:pt>
                      <c:pt idx="147">
                        <c:v>-13.800491312380402</c:v>
                      </c:pt>
                      <c:pt idx="148">
                        <c:v>-13.800491312380402</c:v>
                      </c:pt>
                      <c:pt idx="149">
                        <c:v>-13.800491312380402</c:v>
                      </c:pt>
                      <c:pt idx="150">
                        <c:v>-13.800491312380402</c:v>
                      </c:pt>
                      <c:pt idx="151">
                        <c:v>-13.800491312380402</c:v>
                      </c:pt>
                      <c:pt idx="152">
                        <c:v>-13.800491312380402</c:v>
                      </c:pt>
                      <c:pt idx="153">
                        <c:v>-13.800491312380402</c:v>
                      </c:pt>
                      <c:pt idx="154">
                        <c:v>-13.800491312380402</c:v>
                      </c:pt>
                      <c:pt idx="155">
                        <c:v>-13.800491312380402</c:v>
                      </c:pt>
                      <c:pt idx="156">
                        <c:v>-13.800491312380402</c:v>
                      </c:pt>
                      <c:pt idx="157">
                        <c:v>-13.800491312380402</c:v>
                      </c:pt>
                      <c:pt idx="158">
                        <c:v>0.61495779252230665</c:v>
                      </c:pt>
                      <c:pt idx="159">
                        <c:v>0.61495779252230665</c:v>
                      </c:pt>
                      <c:pt idx="160">
                        <c:v>0.61495779252230665</c:v>
                      </c:pt>
                      <c:pt idx="161">
                        <c:v>0.61495779252230665</c:v>
                      </c:pt>
                      <c:pt idx="162">
                        <c:v>0.61495779252230665</c:v>
                      </c:pt>
                      <c:pt idx="163">
                        <c:v>0.61495779252230665</c:v>
                      </c:pt>
                      <c:pt idx="164">
                        <c:v>0.61495779252230665</c:v>
                      </c:pt>
                      <c:pt idx="165">
                        <c:v>0.61495779252230665</c:v>
                      </c:pt>
                      <c:pt idx="166">
                        <c:v>0.61495779252230665</c:v>
                      </c:pt>
                      <c:pt idx="167">
                        <c:v>0.61495779252230665</c:v>
                      </c:pt>
                      <c:pt idx="168">
                        <c:v>0.61495779252230665</c:v>
                      </c:pt>
                      <c:pt idx="169">
                        <c:v>0.61495779252230665</c:v>
                      </c:pt>
                      <c:pt idx="170">
                        <c:v>0.61495779252230665</c:v>
                      </c:pt>
                      <c:pt idx="171">
                        <c:v>0.61495779252230665</c:v>
                      </c:pt>
                      <c:pt idx="172">
                        <c:v>0.61495779252230665</c:v>
                      </c:pt>
                      <c:pt idx="173">
                        <c:v>0.61495779252230665</c:v>
                      </c:pt>
                      <c:pt idx="174">
                        <c:v>0.61495779252230665</c:v>
                      </c:pt>
                      <c:pt idx="175">
                        <c:v>0.61495779252230665</c:v>
                      </c:pt>
                      <c:pt idx="176">
                        <c:v>0.61495779252230665</c:v>
                      </c:pt>
                      <c:pt idx="177">
                        <c:v>0.61495779252230665</c:v>
                      </c:pt>
                      <c:pt idx="178">
                        <c:v>0.61495779252230665</c:v>
                      </c:pt>
                      <c:pt idx="179">
                        <c:v>0.61495779252230665</c:v>
                      </c:pt>
                      <c:pt idx="180">
                        <c:v>0.61495779252230665</c:v>
                      </c:pt>
                      <c:pt idx="181">
                        <c:v>0.61495779252230665</c:v>
                      </c:pt>
                      <c:pt idx="182">
                        <c:v>0.61495779252230665</c:v>
                      </c:pt>
                      <c:pt idx="183">
                        <c:v>0.61495779252230665</c:v>
                      </c:pt>
                      <c:pt idx="184">
                        <c:v>0.61495779252230665</c:v>
                      </c:pt>
                      <c:pt idx="185">
                        <c:v>0.61495779252230665</c:v>
                      </c:pt>
                      <c:pt idx="186">
                        <c:v>0.61495779252230665</c:v>
                      </c:pt>
                      <c:pt idx="187">
                        <c:v>0.61495779252230665</c:v>
                      </c:pt>
                      <c:pt idx="188">
                        <c:v>0.61495779252230665</c:v>
                      </c:pt>
                      <c:pt idx="189">
                        <c:v>0.61495779252230665</c:v>
                      </c:pt>
                      <c:pt idx="190">
                        <c:v>0.61495779252230665</c:v>
                      </c:pt>
                      <c:pt idx="191">
                        <c:v>0.61495779252230665</c:v>
                      </c:pt>
                      <c:pt idx="192">
                        <c:v>0.61495779252230665</c:v>
                      </c:pt>
                      <c:pt idx="193">
                        <c:v>0.61495779252230665</c:v>
                      </c:pt>
                      <c:pt idx="194">
                        <c:v>0.61495779252230665</c:v>
                      </c:pt>
                      <c:pt idx="195">
                        <c:v>0.61495779252230665</c:v>
                      </c:pt>
                      <c:pt idx="196">
                        <c:v>0.61495779252230665</c:v>
                      </c:pt>
                      <c:pt idx="197">
                        <c:v>0.61495779252230665</c:v>
                      </c:pt>
                      <c:pt idx="198">
                        <c:v>0.61495779252230665</c:v>
                      </c:pt>
                      <c:pt idx="199">
                        <c:v>0.61495779252230665</c:v>
                      </c:pt>
                      <c:pt idx="200">
                        <c:v>0.61495779252230665</c:v>
                      </c:pt>
                      <c:pt idx="201">
                        <c:v>0.61495779252230665</c:v>
                      </c:pt>
                      <c:pt idx="202">
                        <c:v>0.61495779252230665</c:v>
                      </c:pt>
                      <c:pt idx="203">
                        <c:v>-12.010411954899578</c:v>
                      </c:pt>
                      <c:pt idx="204">
                        <c:v>-12.010411954899578</c:v>
                      </c:pt>
                      <c:pt idx="205">
                        <c:v>-12.010411954899578</c:v>
                      </c:pt>
                      <c:pt idx="206">
                        <c:v>-12.010411954899578</c:v>
                      </c:pt>
                      <c:pt idx="207">
                        <c:v>-12.010411954899578</c:v>
                      </c:pt>
                      <c:pt idx="208">
                        <c:v>-12.010411954899578</c:v>
                      </c:pt>
                      <c:pt idx="209">
                        <c:v>-12.010411954899578</c:v>
                      </c:pt>
                      <c:pt idx="210">
                        <c:v>-12.010411954899578</c:v>
                      </c:pt>
                      <c:pt idx="211">
                        <c:v>-12.010411954899578</c:v>
                      </c:pt>
                      <c:pt idx="212">
                        <c:v>-12.010411954899578</c:v>
                      </c:pt>
                      <c:pt idx="213">
                        <c:v>-12.010411954899578</c:v>
                      </c:pt>
                      <c:pt idx="214">
                        <c:v>-12.010411954899578</c:v>
                      </c:pt>
                      <c:pt idx="215">
                        <c:v>-12.010411954899578</c:v>
                      </c:pt>
                      <c:pt idx="216">
                        <c:v>-12.010411954899578</c:v>
                      </c:pt>
                      <c:pt idx="217">
                        <c:v>-12.010411954899578</c:v>
                      </c:pt>
                      <c:pt idx="218">
                        <c:v>-12.010411954899578</c:v>
                      </c:pt>
                      <c:pt idx="219">
                        <c:v>-12.010411954899578</c:v>
                      </c:pt>
                      <c:pt idx="220">
                        <c:v>-12.010411954899578</c:v>
                      </c:pt>
                      <c:pt idx="221">
                        <c:v>-12.010411954899578</c:v>
                      </c:pt>
                      <c:pt idx="222">
                        <c:v>-12.010411954899578</c:v>
                      </c:pt>
                      <c:pt idx="223">
                        <c:v>-12.010411954899578</c:v>
                      </c:pt>
                      <c:pt idx="224">
                        <c:v>-12.010411954899578</c:v>
                      </c:pt>
                      <c:pt idx="225">
                        <c:v>-12.010411954899578</c:v>
                      </c:pt>
                      <c:pt idx="226">
                        <c:v>-12.010411954899578</c:v>
                      </c:pt>
                      <c:pt idx="227">
                        <c:v>-12.010411954899578</c:v>
                      </c:pt>
                      <c:pt idx="228">
                        <c:v>-12.010411954899578</c:v>
                      </c:pt>
                      <c:pt idx="229">
                        <c:v>-12.010411954899578</c:v>
                      </c:pt>
                      <c:pt idx="230">
                        <c:v>-12.010411954899578</c:v>
                      </c:pt>
                      <c:pt idx="231">
                        <c:v>-12.010411954899578</c:v>
                      </c:pt>
                      <c:pt idx="232">
                        <c:v>-12.010411954899578</c:v>
                      </c:pt>
                      <c:pt idx="233">
                        <c:v>-12.010411954899578</c:v>
                      </c:pt>
                      <c:pt idx="234">
                        <c:v>-12.010411954899578</c:v>
                      </c:pt>
                      <c:pt idx="235">
                        <c:v>-12.010411954899578</c:v>
                      </c:pt>
                      <c:pt idx="236">
                        <c:v>-12.010411954899578</c:v>
                      </c:pt>
                      <c:pt idx="237">
                        <c:v>-12.010411954899578</c:v>
                      </c:pt>
                      <c:pt idx="238">
                        <c:v>-12.010411954899578</c:v>
                      </c:pt>
                      <c:pt idx="239">
                        <c:v>-12.010411954899578</c:v>
                      </c:pt>
                      <c:pt idx="240">
                        <c:v>-12.010411954899578</c:v>
                      </c:pt>
                      <c:pt idx="241">
                        <c:v>-12.010411954899578</c:v>
                      </c:pt>
                      <c:pt idx="242">
                        <c:v>-12.010411954899578</c:v>
                      </c:pt>
                      <c:pt idx="243">
                        <c:v>-12.010411954899578</c:v>
                      </c:pt>
                      <c:pt idx="244">
                        <c:v>-12.010411954899578</c:v>
                      </c:pt>
                      <c:pt idx="245">
                        <c:v>-12.010411954899578</c:v>
                      </c:pt>
                      <c:pt idx="246">
                        <c:v>-12.010411954899578</c:v>
                      </c:pt>
                      <c:pt idx="247">
                        <c:v>-12.010411954899578</c:v>
                      </c:pt>
                      <c:pt idx="248">
                        <c:v>-23.899697255164636</c:v>
                      </c:pt>
                      <c:pt idx="249">
                        <c:v>-23.899697255164636</c:v>
                      </c:pt>
                      <c:pt idx="250">
                        <c:v>-23.899697255164636</c:v>
                      </c:pt>
                      <c:pt idx="251">
                        <c:v>-23.899697255164636</c:v>
                      </c:pt>
                      <c:pt idx="252">
                        <c:v>-23.899697255164636</c:v>
                      </c:pt>
                      <c:pt idx="253">
                        <c:v>-23.899697255164636</c:v>
                      </c:pt>
                      <c:pt idx="254">
                        <c:v>-23.899697255164636</c:v>
                      </c:pt>
                      <c:pt idx="255">
                        <c:v>-23.899697255164636</c:v>
                      </c:pt>
                      <c:pt idx="256">
                        <c:v>-23.899697255164636</c:v>
                      </c:pt>
                      <c:pt idx="257">
                        <c:v>-23.899697255164636</c:v>
                      </c:pt>
                      <c:pt idx="258">
                        <c:v>-23.899697255164636</c:v>
                      </c:pt>
                      <c:pt idx="259">
                        <c:v>-23.899697255164636</c:v>
                      </c:pt>
                      <c:pt idx="260">
                        <c:v>-23.899697255164636</c:v>
                      </c:pt>
                      <c:pt idx="261">
                        <c:v>-23.899697255164636</c:v>
                      </c:pt>
                      <c:pt idx="262">
                        <c:v>-23.899697255164636</c:v>
                      </c:pt>
                      <c:pt idx="263">
                        <c:v>-23.899697255164636</c:v>
                      </c:pt>
                      <c:pt idx="264">
                        <c:v>-23.899697255164636</c:v>
                      </c:pt>
                      <c:pt idx="265">
                        <c:v>-23.899697255164636</c:v>
                      </c:pt>
                      <c:pt idx="266">
                        <c:v>-23.899697255164636</c:v>
                      </c:pt>
                      <c:pt idx="267">
                        <c:v>-23.899697255164636</c:v>
                      </c:pt>
                      <c:pt idx="268">
                        <c:v>-23.899697255164636</c:v>
                      </c:pt>
                      <c:pt idx="269">
                        <c:v>-23.899697255164636</c:v>
                      </c:pt>
                      <c:pt idx="270">
                        <c:v>-23.899697255164636</c:v>
                      </c:pt>
                      <c:pt idx="271">
                        <c:v>-23.899697255164636</c:v>
                      </c:pt>
                      <c:pt idx="272">
                        <c:v>-23.899697255164636</c:v>
                      </c:pt>
                      <c:pt idx="273">
                        <c:v>-23.899697255164636</c:v>
                      </c:pt>
                      <c:pt idx="274">
                        <c:v>-23.899697255164636</c:v>
                      </c:pt>
                      <c:pt idx="275">
                        <c:v>-23.899697255164636</c:v>
                      </c:pt>
                      <c:pt idx="276">
                        <c:v>-23.899697255164636</c:v>
                      </c:pt>
                      <c:pt idx="277">
                        <c:v>-23.899697255164636</c:v>
                      </c:pt>
                      <c:pt idx="278">
                        <c:v>-23.899697255164636</c:v>
                      </c:pt>
                      <c:pt idx="279">
                        <c:v>-23.899697255164636</c:v>
                      </c:pt>
                      <c:pt idx="280">
                        <c:v>-23.899697255164636</c:v>
                      </c:pt>
                      <c:pt idx="281">
                        <c:v>-23.899697255164636</c:v>
                      </c:pt>
                      <c:pt idx="282">
                        <c:v>-23.899697255164636</c:v>
                      </c:pt>
                      <c:pt idx="283">
                        <c:v>-23.899697255164636</c:v>
                      </c:pt>
                      <c:pt idx="284">
                        <c:v>-23.899697255164636</c:v>
                      </c:pt>
                      <c:pt idx="285">
                        <c:v>-23.899697255164636</c:v>
                      </c:pt>
                      <c:pt idx="286">
                        <c:v>-23.899697255164636</c:v>
                      </c:pt>
                      <c:pt idx="287">
                        <c:v>-23.899697255164636</c:v>
                      </c:pt>
                      <c:pt idx="288">
                        <c:v>-23.899697255164636</c:v>
                      </c:pt>
                      <c:pt idx="289">
                        <c:v>-23.899697255164636</c:v>
                      </c:pt>
                      <c:pt idx="290">
                        <c:v>-23.899697255164636</c:v>
                      </c:pt>
                      <c:pt idx="291">
                        <c:v>-23.899697255164636</c:v>
                      </c:pt>
                      <c:pt idx="292">
                        <c:v>-23.899697255164636</c:v>
                      </c:pt>
                      <c:pt idx="293">
                        <c:v>-11.94801034927225</c:v>
                      </c:pt>
                      <c:pt idx="294">
                        <c:v>-11.94801034927225</c:v>
                      </c:pt>
                      <c:pt idx="295">
                        <c:v>-11.94801034927225</c:v>
                      </c:pt>
                      <c:pt idx="296">
                        <c:v>-11.94801034927225</c:v>
                      </c:pt>
                      <c:pt idx="297">
                        <c:v>-11.94801034927225</c:v>
                      </c:pt>
                      <c:pt idx="298">
                        <c:v>-11.94801034927225</c:v>
                      </c:pt>
                      <c:pt idx="299">
                        <c:v>-11.94801034927225</c:v>
                      </c:pt>
                      <c:pt idx="300">
                        <c:v>-11.94801034927225</c:v>
                      </c:pt>
                      <c:pt idx="301">
                        <c:v>-11.94801034927225</c:v>
                      </c:pt>
                      <c:pt idx="302">
                        <c:v>-11.94801034927225</c:v>
                      </c:pt>
                      <c:pt idx="303">
                        <c:v>-11.94801034927225</c:v>
                      </c:pt>
                      <c:pt idx="304">
                        <c:v>-11.94801034927225</c:v>
                      </c:pt>
                      <c:pt idx="305">
                        <c:v>-11.94801034927225</c:v>
                      </c:pt>
                      <c:pt idx="306">
                        <c:v>-11.94801034927225</c:v>
                      </c:pt>
                      <c:pt idx="307">
                        <c:v>-11.94801034927225</c:v>
                      </c:pt>
                      <c:pt idx="308">
                        <c:v>-11.94801034927225</c:v>
                      </c:pt>
                      <c:pt idx="309">
                        <c:v>-11.94801034927225</c:v>
                      </c:pt>
                      <c:pt idx="310">
                        <c:v>-11.94801034927225</c:v>
                      </c:pt>
                      <c:pt idx="311">
                        <c:v>-11.94801034927225</c:v>
                      </c:pt>
                      <c:pt idx="312">
                        <c:v>-11.94801034927225</c:v>
                      </c:pt>
                      <c:pt idx="313">
                        <c:v>-11.94801034927225</c:v>
                      </c:pt>
                      <c:pt idx="314">
                        <c:v>-11.94801034927225</c:v>
                      </c:pt>
                      <c:pt idx="315">
                        <c:v>-11.94801034927225</c:v>
                      </c:pt>
                      <c:pt idx="316">
                        <c:v>-11.94801034927225</c:v>
                      </c:pt>
                      <c:pt idx="317">
                        <c:v>-11.94801034927225</c:v>
                      </c:pt>
                      <c:pt idx="318">
                        <c:v>-11.94801034927225</c:v>
                      </c:pt>
                      <c:pt idx="319">
                        <c:v>-11.94801034927225</c:v>
                      </c:pt>
                      <c:pt idx="320">
                        <c:v>-11.94801034927225</c:v>
                      </c:pt>
                      <c:pt idx="321">
                        <c:v>-11.94801034927225</c:v>
                      </c:pt>
                      <c:pt idx="322">
                        <c:v>-11.94801034927225</c:v>
                      </c:pt>
                      <c:pt idx="323">
                        <c:v>-11.94801034927225</c:v>
                      </c:pt>
                      <c:pt idx="324">
                        <c:v>-11.94801034927225</c:v>
                      </c:pt>
                      <c:pt idx="325">
                        <c:v>-11.94801034927225</c:v>
                      </c:pt>
                      <c:pt idx="326">
                        <c:v>-11.94801034927225</c:v>
                      </c:pt>
                      <c:pt idx="327">
                        <c:v>-11.94801034927225</c:v>
                      </c:pt>
                      <c:pt idx="328">
                        <c:v>-11.94801034927225</c:v>
                      </c:pt>
                      <c:pt idx="329">
                        <c:v>-11.94801034927225</c:v>
                      </c:pt>
                      <c:pt idx="330">
                        <c:v>-11.94801034927225</c:v>
                      </c:pt>
                      <c:pt idx="331">
                        <c:v>-11.94801034927225</c:v>
                      </c:pt>
                      <c:pt idx="332">
                        <c:v>-11.94801034927225</c:v>
                      </c:pt>
                      <c:pt idx="333">
                        <c:v>-11.94801034927225</c:v>
                      </c:pt>
                      <c:pt idx="334">
                        <c:v>-11.94801034927225</c:v>
                      </c:pt>
                      <c:pt idx="335">
                        <c:v>-11.94801034927225</c:v>
                      </c:pt>
                      <c:pt idx="336">
                        <c:v>-11.94801034927225</c:v>
                      </c:pt>
                      <c:pt idx="337">
                        <c:v>-11.94801034927225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ECAB-463F-ADE5-262D0807524A}"/>
                  </c:ext>
                </c:extLst>
              </c15:ser>
            </c15:filteredLineSeries>
          </c:ext>
        </c:extLst>
      </c:lineChart>
      <c:catAx>
        <c:axId val="552975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75400"/>
        <c:crosses val="autoZero"/>
        <c:auto val="1"/>
        <c:lblAlgn val="ctr"/>
        <c:lblOffset val="100"/>
        <c:noMultiLvlLbl val="0"/>
      </c:catAx>
      <c:valAx>
        <c:axId val="55297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7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1165805.4939485607</c:v>
                </c:pt>
                <c:pt idx="1">
                  <c:v>1165805.4939485607</c:v>
                </c:pt>
                <c:pt idx="2">
                  <c:v>1165805.4939485607</c:v>
                </c:pt>
                <c:pt idx="3">
                  <c:v>1165805.4939485607</c:v>
                </c:pt>
                <c:pt idx="4">
                  <c:v>1165805.4939485607</c:v>
                </c:pt>
                <c:pt idx="5">
                  <c:v>1165805.4939485607</c:v>
                </c:pt>
                <c:pt idx="6">
                  <c:v>1165805.4939485607</c:v>
                </c:pt>
                <c:pt idx="7">
                  <c:v>1165805.4939485607</c:v>
                </c:pt>
                <c:pt idx="8">
                  <c:v>1165805.4939485607</c:v>
                </c:pt>
                <c:pt idx="9">
                  <c:v>1165805.4939485607</c:v>
                </c:pt>
                <c:pt idx="10">
                  <c:v>1165805.4939485607</c:v>
                </c:pt>
                <c:pt idx="11">
                  <c:v>1165805.4939485607</c:v>
                </c:pt>
                <c:pt idx="12">
                  <c:v>1165805.4939485607</c:v>
                </c:pt>
                <c:pt idx="13">
                  <c:v>1165805.4939485607</c:v>
                </c:pt>
                <c:pt idx="14">
                  <c:v>1165805.4939485607</c:v>
                </c:pt>
                <c:pt idx="15">
                  <c:v>1165805.4939485607</c:v>
                </c:pt>
                <c:pt idx="16">
                  <c:v>1165805.4939485607</c:v>
                </c:pt>
                <c:pt idx="17">
                  <c:v>1165805.4939485607</c:v>
                </c:pt>
                <c:pt idx="18">
                  <c:v>1165805.4939485607</c:v>
                </c:pt>
                <c:pt idx="19">
                  <c:v>1165805.4939485607</c:v>
                </c:pt>
                <c:pt idx="20">
                  <c:v>1165805.4939485607</c:v>
                </c:pt>
                <c:pt idx="21">
                  <c:v>1165805.4939485607</c:v>
                </c:pt>
                <c:pt idx="22">
                  <c:v>1165805.4939485607</c:v>
                </c:pt>
                <c:pt idx="23">
                  <c:v>1324557.3150147339</c:v>
                </c:pt>
                <c:pt idx="24">
                  <c:v>1324557.3150147339</c:v>
                </c:pt>
                <c:pt idx="25">
                  <c:v>1324557.3150147339</c:v>
                </c:pt>
                <c:pt idx="26">
                  <c:v>1324557.3150147339</c:v>
                </c:pt>
                <c:pt idx="27">
                  <c:v>1324557.3150147339</c:v>
                </c:pt>
                <c:pt idx="28">
                  <c:v>1324557.3150147339</c:v>
                </c:pt>
                <c:pt idx="29">
                  <c:v>1324557.3150147339</c:v>
                </c:pt>
                <c:pt idx="30">
                  <c:v>1324557.3150147339</c:v>
                </c:pt>
                <c:pt idx="31">
                  <c:v>1324557.3150147339</c:v>
                </c:pt>
                <c:pt idx="32">
                  <c:v>1324557.3150147339</c:v>
                </c:pt>
                <c:pt idx="33">
                  <c:v>1324557.3150147339</c:v>
                </c:pt>
                <c:pt idx="34">
                  <c:v>1324557.3150147339</c:v>
                </c:pt>
                <c:pt idx="35">
                  <c:v>1324557.3150147339</c:v>
                </c:pt>
                <c:pt idx="36">
                  <c:v>1324557.3150147339</c:v>
                </c:pt>
                <c:pt idx="37">
                  <c:v>1324557.3150147339</c:v>
                </c:pt>
                <c:pt idx="38">
                  <c:v>1324557.3150147339</c:v>
                </c:pt>
                <c:pt idx="39">
                  <c:v>1324557.3150147339</c:v>
                </c:pt>
                <c:pt idx="40">
                  <c:v>1324557.3150147339</c:v>
                </c:pt>
                <c:pt idx="41">
                  <c:v>1324557.3150147339</c:v>
                </c:pt>
                <c:pt idx="42">
                  <c:v>1324557.3150147339</c:v>
                </c:pt>
                <c:pt idx="43">
                  <c:v>1324557.3150147339</c:v>
                </c:pt>
                <c:pt idx="44">
                  <c:v>1324557.3150147339</c:v>
                </c:pt>
                <c:pt idx="45">
                  <c:v>1324557.3150147339</c:v>
                </c:pt>
                <c:pt idx="46">
                  <c:v>1324557.3150147339</c:v>
                </c:pt>
                <c:pt idx="47">
                  <c:v>1324557.3150147339</c:v>
                </c:pt>
                <c:pt idx="48">
                  <c:v>1324557.3150147339</c:v>
                </c:pt>
                <c:pt idx="49">
                  <c:v>1324557.3150147339</c:v>
                </c:pt>
                <c:pt idx="50">
                  <c:v>1324557.3150147339</c:v>
                </c:pt>
                <c:pt idx="51">
                  <c:v>1324557.3150147339</c:v>
                </c:pt>
                <c:pt idx="52">
                  <c:v>1324557.3150147339</c:v>
                </c:pt>
                <c:pt idx="53">
                  <c:v>1324557.3150147339</c:v>
                </c:pt>
                <c:pt idx="54">
                  <c:v>1324557.3150147339</c:v>
                </c:pt>
                <c:pt idx="55">
                  <c:v>1324557.3150147339</c:v>
                </c:pt>
                <c:pt idx="56">
                  <c:v>1324557.3150147339</c:v>
                </c:pt>
                <c:pt idx="57">
                  <c:v>1324557.3150147339</c:v>
                </c:pt>
                <c:pt idx="58">
                  <c:v>1324557.3150147339</c:v>
                </c:pt>
                <c:pt idx="59">
                  <c:v>1324557.3150147339</c:v>
                </c:pt>
                <c:pt idx="60">
                  <c:v>1324557.3150147339</c:v>
                </c:pt>
                <c:pt idx="61">
                  <c:v>1324557.3150147339</c:v>
                </c:pt>
                <c:pt idx="62">
                  <c:v>1324557.3150147339</c:v>
                </c:pt>
                <c:pt idx="63">
                  <c:v>1324557.3150147339</c:v>
                </c:pt>
                <c:pt idx="64">
                  <c:v>1324557.3150147339</c:v>
                </c:pt>
                <c:pt idx="65">
                  <c:v>1324557.3150147339</c:v>
                </c:pt>
                <c:pt idx="66">
                  <c:v>1324557.3150147339</c:v>
                </c:pt>
                <c:pt idx="67">
                  <c:v>1324557.3150147339</c:v>
                </c:pt>
                <c:pt idx="68">
                  <c:v>1446694.0862666927</c:v>
                </c:pt>
                <c:pt idx="69">
                  <c:v>1446694.0862666927</c:v>
                </c:pt>
                <c:pt idx="70">
                  <c:v>1446694.0862666927</c:v>
                </c:pt>
                <c:pt idx="71">
                  <c:v>1446694.0862666927</c:v>
                </c:pt>
                <c:pt idx="72">
                  <c:v>1446694.0862666927</c:v>
                </c:pt>
                <c:pt idx="73">
                  <c:v>1446694.0862666927</c:v>
                </c:pt>
                <c:pt idx="74">
                  <c:v>1446694.0862666927</c:v>
                </c:pt>
                <c:pt idx="75">
                  <c:v>1446694.0862666927</c:v>
                </c:pt>
                <c:pt idx="76">
                  <c:v>1446694.0862666927</c:v>
                </c:pt>
                <c:pt idx="77">
                  <c:v>1446694.0862666927</c:v>
                </c:pt>
                <c:pt idx="78">
                  <c:v>1446694.0862666927</c:v>
                </c:pt>
                <c:pt idx="79">
                  <c:v>1446694.0862666927</c:v>
                </c:pt>
                <c:pt idx="80">
                  <c:v>1446694.0862666927</c:v>
                </c:pt>
                <c:pt idx="81">
                  <c:v>1446694.0862666927</c:v>
                </c:pt>
                <c:pt idx="82">
                  <c:v>1446694.0862666927</c:v>
                </c:pt>
                <c:pt idx="83">
                  <c:v>1446694.0862666927</c:v>
                </c:pt>
                <c:pt idx="84">
                  <c:v>1446694.0862666927</c:v>
                </c:pt>
                <c:pt idx="85">
                  <c:v>1446694.0862666927</c:v>
                </c:pt>
                <c:pt idx="86">
                  <c:v>1446694.0862666927</c:v>
                </c:pt>
                <c:pt idx="87">
                  <c:v>1446694.0862666927</c:v>
                </c:pt>
                <c:pt idx="88">
                  <c:v>1446694.0862666927</c:v>
                </c:pt>
                <c:pt idx="89">
                  <c:v>1446694.0862666927</c:v>
                </c:pt>
                <c:pt idx="90">
                  <c:v>1446694.0862666927</c:v>
                </c:pt>
                <c:pt idx="91">
                  <c:v>1446694.0862666927</c:v>
                </c:pt>
                <c:pt idx="92">
                  <c:v>1446694.0862666927</c:v>
                </c:pt>
                <c:pt idx="93">
                  <c:v>1446694.0862666927</c:v>
                </c:pt>
                <c:pt idx="94">
                  <c:v>1446694.0862666927</c:v>
                </c:pt>
                <c:pt idx="95">
                  <c:v>1446694.0862666927</c:v>
                </c:pt>
                <c:pt idx="96">
                  <c:v>1446694.0862666927</c:v>
                </c:pt>
                <c:pt idx="97">
                  <c:v>1446694.0862666927</c:v>
                </c:pt>
                <c:pt idx="98">
                  <c:v>1446694.0862666927</c:v>
                </c:pt>
                <c:pt idx="99">
                  <c:v>1446694.0862666927</c:v>
                </c:pt>
                <c:pt idx="100">
                  <c:v>1446694.0862666927</c:v>
                </c:pt>
                <c:pt idx="101">
                  <c:v>1446694.0862666927</c:v>
                </c:pt>
                <c:pt idx="102">
                  <c:v>1446694.0862666927</c:v>
                </c:pt>
                <c:pt idx="103">
                  <c:v>1446694.0862666927</c:v>
                </c:pt>
                <c:pt idx="104">
                  <c:v>1446694.0862666927</c:v>
                </c:pt>
                <c:pt idx="105">
                  <c:v>1446694.0862666927</c:v>
                </c:pt>
                <c:pt idx="106">
                  <c:v>1446694.0862666927</c:v>
                </c:pt>
                <c:pt idx="107">
                  <c:v>1446694.0862666927</c:v>
                </c:pt>
                <c:pt idx="108">
                  <c:v>1446694.0862666927</c:v>
                </c:pt>
                <c:pt idx="109">
                  <c:v>1446694.0862666927</c:v>
                </c:pt>
                <c:pt idx="110">
                  <c:v>1446694.0862666927</c:v>
                </c:pt>
                <c:pt idx="111">
                  <c:v>1446694.0862666927</c:v>
                </c:pt>
                <c:pt idx="112">
                  <c:v>1446694.0862666927</c:v>
                </c:pt>
                <c:pt idx="113">
                  <c:v>1326897.8821416509</c:v>
                </c:pt>
                <c:pt idx="114">
                  <c:v>1326897.8821416509</c:v>
                </c:pt>
                <c:pt idx="115">
                  <c:v>1326897.8821416509</c:v>
                </c:pt>
                <c:pt idx="116">
                  <c:v>1326897.8821416509</c:v>
                </c:pt>
                <c:pt idx="117">
                  <c:v>1326897.8821416509</c:v>
                </c:pt>
                <c:pt idx="118">
                  <c:v>1326897.8821416509</c:v>
                </c:pt>
                <c:pt idx="119">
                  <c:v>1326897.8821416509</c:v>
                </c:pt>
                <c:pt idx="120">
                  <c:v>1326897.8821416509</c:v>
                </c:pt>
                <c:pt idx="121">
                  <c:v>1326897.8821416509</c:v>
                </c:pt>
                <c:pt idx="122">
                  <c:v>1326897.8821416509</c:v>
                </c:pt>
                <c:pt idx="123">
                  <c:v>1326897.8821416509</c:v>
                </c:pt>
                <c:pt idx="124">
                  <c:v>1326897.8821416509</c:v>
                </c:pt>
                <c:pt idx="125">
                  <c:v>1326897.8821416509</c:v>
                </c:pt>
                <c:pt idx="126">
                  <c:v>1326897.8821416509</c:v>
                </c:pt>
                <c:pt idx="127">
                  <c:v>1326897.8821416509</c:v>
                </c:pt>
                <c:pt idx="128">
                  <c:v>1326897.8821416509</c:v>
                </c:pt>
                <c:pt idx="129">
                  <c:v>1326897.8821416509</c:v>
                </c:pt>
                <c:pt idx="130">
                  <c:v>1326897.8821416509</c:v>
                </c:pt>
                <c:pt idx="131">
                  <c:v>1326897.8821416509</c:v>
                </c:pt>
                <c:pt idx="132">
                  <c:v>1326897.8821416509</c:v>
                </c:pt>
                <c:pt idx="133">
                  <c:v>1326897.8821416509</c:v>
                </c:pt>
                <c:pt idx="134">
                  <c:v>1326897.8821416509</c:v>
                </c:pt>
                <c:pt idx="135">
                  <c:v>1326897.8821416509</c:v>
                </c:pt>
                <c:pt idx="136">
                  <c:v>1326897.8821416509</c:v>
                </c:pt>
                <c:pt idx="137">
                  <c:v>1326897.8821416509</c:v>
                </c:pt>
                <c:pt idx="138">
                  <c:v>1326897.8821416509</c:v>
                </c:pt>
                <c:pt idx="139">
                  <c:v>1326897.8821416509</c:v>
                </c:pt>
                <c:pt idx="140">
                  <c:v>1326897.8821416509</c:v>
                </c:pt>
                <c:pt idx="141">
                  <c:v>1326897.8821416509</c:v>
                </c:pt>
                <c:pt idx="142">
                  <c:v>1326897.8821416509</c:v>
                </c:pt>
                <c:pt idx="143">
                  <c:v>1326897.8821416509</c:v>
                </c:pt>
                <c:pt idx="144">
                  <c:v>1326897.8821416509</c:v>
                </c:pt>
                <c:pt idx="145">
                  <c:v>1326897.8821416509</c:v>
                </c:pt>
                <c:pt idx="146">
                  <c:v>1326897.8821416509</c:v>
                </c:pt>
                <c:pt idx="147">
                  <c:v>1326897.8821416509</c:v>
                </c:pt>
                <c:pt idx="148">
                  <c:v>1326897.8821416509</c:v>
                </c:pt>
                <c:pt idx="149">
                  <c:v>1326897.8821416509</c:v>
                </c:pt>
                <c:pt idx="150">
                  <c:v>1326897.8821416509</c:v>
                </c:pt>
                <c:pt idx="151">
                  <c:v>1326897.8821416509</c:v>
                </c:pt>
                <c:pt idx="152">
                  <c:v>1326897.8821416509</c:v>
                </c:pt>
                <c:pt idx="153">
                  <c:v>1326897.8821416509</c:v>
                </c:pt>
                <c:pt idx="154">
                  <c:v>1326897.8821416509</c:v>
                </c:pt>
                <c:pt idx="155">
                  <c:v>1326897.8821416509</c:v>
                </c:pt>
                <c:pt idx="156">
                  <c:v>1326897.8821416509</c:v>
                </c:pt>
                <c:pt idx="157">
                  <c:v>1326897.8821416509</c:v>
                </c:pt>
                <c:pt idx="158">
                  <c:v>1158627.1249185756</c:v>
                </c:pt>
                <c:pt idx="159">
                  <c:v>1158627.1249185756</c:v>
                </c:pt>
                <c:pt idx="160">
                  <c:v>1158627.1249185756</c:v>
                </c:pt>
                <c:pt idx="161">
                  <c:v>1158627.1249185756</c:v>
                </c:pt>
                <c:pt idx="162">
                  <c:v>1158627.1249185756</c:v>
                </c:pt>
                <c:pt idx="163">
                  <c:v>1158627.1249185756</c:v>
                </c:pt>
                <c:pt idx="164">
                  <c:v>1158627.1249185756</c:v>
                </c:pt>
                <c:pt idx="165">
                  <c:v>1158627.1249185756</c:v>
                </c:pt>
                <c:pt idx="166">
                  <c:v>1158627.1249185756</c:v>
                </c:pt>
                <c:pt idx="167">
                  <c:v>1158627.1249185756</c:v>
                </c:pt>
                <c:pt idx="168">
                  <c:v>1158627.1249185756</c:v>
                </c:pt>
                <c:pt idx="169">
                  <c:v>1158627.1249185756</c:v>
                </c:pt>
                <c:pt idx="170">
                  <c:v>1158627.1249185756</c:v>
                </c:pt>
                <c:pt idx="171">
                  <c:v>1158627.1249185756</c:v>
                </c:pt>
                <c:pt idx="172">
                  <c:v>1158627.1249185756</c:v>
                </c:pt>
                <c:pt idx="173">
                  <c:v>1158627.1249185756</c:v>
                </c:pt>
                <c:pt idx="174">
                  <c:v>1158627.1249185756</c:v>
                </c:pt>
                <c:pt idx="175">
                  <c:v>1158627.1249185756</c:v>
                </c:pt>
                <c:pt idx="176">
                  <c:v>1158627.1249185756</c:v>
                </c:pt>
                <c:pt idx="177">
                  <c:v>1158627.1249185756</c:v>
                </c:pt>
                <c:pt idx="178">
                  <c:v>1158627.1249185756</c:v>
                </c:pt>
                <c:pt idx="179">
                  <c:v>1158627.1249185756</c:v>
                </c:pt>
                <c:pt idx="180">
                  <c:v>1158627.1249185756</c:v>
                </c:pt>
                <c:pt idx="181">
                  <c:v>1158627.1249185756</c:v>
                </c:pt>
                <c:pt idx="182">
                  <c:v>1158627.1249185756</c:v>
                </c:pt>
                <c:pt idx="183">
                  <c:v>1158627.1249185756</c:v>
                </c:pt>
                <c:pt idx="184">
                  <c:v>1158627.1249185756</c:v>
                </c:pt>
                <c:pt idx="185">
                  <c:v>1158627.1249185756</c:v>
                </c:pt>
                <c:pt idx="186">
                  <c:v>1158627.1249185756</c:v>
                </c:pt>
                <c:pt idx="187">
                  <c:v>1158627.1249185756</c:v>
                </c:pt>
                <c:pt idx="188">
                  <c:v>1158627.1249185756</c:v>
                </c:pt>
                <c:pt idx="189">
                  <c:v>1158627.1249185756</c:v>
                </c:pt>
                <c:pt idx="190">
                  <c:v>1158627.1249185756</c:v>
                </c:pt>
                <c:pt idx="191">
                  <c:v>1158627.1249185756</c:v>
                </c:pt>
                <c:pt idx="192">
                  <c:v>1158627.1249185756</c:v>
                </c:pt>
                <c:pt idx="193">
                  <c:v>1158627.1249185756</c:v>
                </c:pt>
                <c:pt idx="194">
                  <c:v>1158627.1249185756</c:v>
                </c:pt>
                <c:pt idx="195">
                  <c:v>1158627.1249185756</c:v>
                </c:pt>
                <c:pt idx="196">
                  <c:v>1158627.1249185756</c:v>
                </c:pt>
                <c:pt idx="197">
                  <c:v>1158627.1249185756</c:v>
                </c:pt>
                <c:pt idx="198">
                  <c:v>1158627.1249185756</c:v>
                </c:pt>
                <c:pt idx="199">
                  <c:v>1158627.1249185756</c:v>
                </c:pt>
                <c:pt idx="200">
                  <c:v>1158627.1249185756</c:v>
                </c:pt>
                <c:pt idx="201">
                  <c:v>1158627.1249185756</c:v>
                </c:pt>
                <c:pt idx="202">
                  <c:v>1158627.1249185756</c:v>
                </c:pt>
                <c:pt idx="203">
                  <c:v>1306002.3826826541</c:v>
                </c:pt>
                <c:pt idx="204">
                  <c:v>1306002.3826826541</c:v>
                </c:pt>
                <c:pt idx="205">
                  <c:v>1306002.3826826541</c:v>
                </c:pt>
                <c:pt idx="206">
                  <c:v>1306002.3826826541</c:v>
                </c:pt>
                <c:pt idx="207">
                  <c:v>1306002.3826826541</c:v>
                </c:pt>
                <c:pt idx="208">
                  <c:v>1306002.3826826541</c:v>
                </c:pt>
                <c:pt idx="209">
                  <c:v>1306002.3826826541</c:v>
                </c:pt>
                <c:pt idx="210">
                  <c:v>1306002.3826826541</c:v>
                </c:pt>
                <c:pt idx="211">
                  <c:v>1306002.3826826541</c:v>
                </c:pt>
                <c:pt idx="212">
                  <c:v>1306002.3826826541</c:v>
                </c:pt>
                <c:pt idx="213">
                  <c:v>1306002.3826826541</c:v>
                </c:pt>
                <c:pt idx="214">
                  <c:v>1306002.3826826541</c:v>
                </c:pt>
                <c:pt idx="215">
                  <c:v>1306002.3826826541</c:v>
                </c:pt>
                <c:pt idx="216">
                  <c:v>1306002.3826826541</c:v>
                </c:pt>
                <c:pt idx="217">
                  <c:v>1306002.3826826541</c:v>
                </c:pt>
                <c:pt idx="218">
                  <c:v>1306002.3826826541</c:v>
                </c:pt>
                <c:pt idx="219">
                  <c:v>1306002.3826826541</c:v>
                </c:pt>
                <c:pt idx="220">
                  <c:v>1306002.3826826541</c:v>
                </c:pt>
                <c:pt idx="221">
                  <c:v>1306002.3826826541</c:v>
                </c:pt>
                <c:pt idx="222">
                  <c:v>1306002.3826826541</c:v>
                </c:pt>
                <c:pt idx="223">
                  <c:v>1306002.3826826541</c:v>
                </c:pt>
                <c:pt idx="224">
                  <c:v>1306002.3826826541</c:v>
                </c:pt>
                <c:pt idx="225">
                  <c:v>1306002.3826826541</c:v>
                </c:pt>
                <c:pt idx="226">
                  <c:v>1306002.3826826541</c:v>
                </c:pt>
                <c:pt idx="227">
                  <c:v>1306002.3826826541</c:v>
                </c:pt>
                <c:pt idx="228">
                  <c:v>1306002.3826826541</c:v>
                </c:pt>
                <c:pt idx="229">
                  <c:v>1306002.3826826541</c:v>
                </c:pt>
                <c:pt idx="230">
                  <c:v>1306002.3826826541</c:v>
                </c:pt>
                <c:pt idx="231">
                  <c:v>1306002.3826826541</c:v>
                </c:pt>
                <c:pt idx="232">
                  <c:v>1306002.3826826541</c:v>
                </c:pt>
                <c:pt idx="233">
                  <c:v>1306002.3826826541</c:v>
                </c:pt>
                <c:pt idx="234">
                  <c:v>1306002.3826826541</c:v>
                </c:pt>
                <c:pt idx="235">
                  <c:v>1306002.3826826541</c:v>
                </c:pt>
                <c:pt idx="236">
                  <c:v>1306002.3826826541</c:v>
                </c:pt>
                <c:pt idx="237">
                  <c:v>1306002.3826826541</c:v>
                </c:pt>
                <c:pt idx="238">
                  <c:v>1306002.3826826541</c:v>
                </c:pt>
                <c:pt idx="239">
                  <c:v>1306002.3826826541</c:v>
                </c:pt>
                <c:pt idx="240">
                  <c:v>1306002.3826826541</c:v>
                </c:pt>
                <c:pt idx="241">
                  <c:v>1306002.3826826541</c:v>
                </c:pt>
                <c:pt idx="242">
                  <c:v>1306002.3826826541</c:v>
                </c:pt>
                <c:pt idx="243">
                  <c:v>1306002.3826826541</c:v>
                </c:pt>
                <c:pt idx="244">
                  <c:v>1306002.3826826541</c:v>
                </c:pt>
                <c:pt idx="245">
                  <c:v>1306002.3826826541</c:v>
                </c:pt>
                <c:pt idx="246">
                  <c:v>1306002.3826826541</c:v>
                </c:pt>
                <c:pt idx="247">
                  <c:v>1306002.3826826541</c:v>
                </c:pt>
                <c:pt idx="248">
                  <c:v>1444785.3665326925</c:v>
                </c:pt>
                <c:pt idx="249">
                  <c:v>1444785.3665326925</c:v>
                </c:pt>
                <c:pt idx="250">
                  <c:v>1444785.3665326925</c:v>
                </c:pt>
                <c:pt idx="251">
                  <c:v>1444785.3665326925</c:v>
                </c:pt>
                <c:pt idx="252">
                  <c:v>1444785.3665326925</c:v>
                </c:pt>
                <c:pt idx="253">
                  <c:v>1444785.3665326925</c:v>
                </c:pt>
                <c:pt idx="254">
                  <c:v>1444785.3665326925</c:v>
                </c:pt>
                <c:pt idx="255">
                  <c:v>1444785.3665326925</c:v>
                </c:pt>
                <c:pt idx="256">
                  <c:v>1444785.3665326925</c:v>
                </c:pt>
                <c:pt idx="257">
                  <c:v>1444785.3665326925</c:v>
                </c:pt>
                <c:pt idx="258">
                  <c:v>1444785.3665326925</c:v>
                </c:pt>
                <c:pt idx="259">
                  <c:v>1444785.3665326925</c:v>
                </c:pt>
                <c:pt idx="260">
                  <c:v>1444785.3665326925</c:v>
                </c:pt>
                <c:pt idx="261">
                  <c:v>1444785.3665326925</c:v>
                </c:pt>
                <c:pt idx="262">
                  <c:v>1444785.3665326925</c:v>
                </c:pt>
                <c:pt idx="263">
                  <c:v>1444785.3665326925</c:v>
                </c:pt>
                <c:pt idx="264">
                  <c:v>1444785.3665326925</c:v>
                </c:pt>
                <c:pt idx="265">
                  <c:v>1444785.3665326925</c:v>
                </c:pt>
                <c:pt idx="266">
                  <c:v>1444785.3665326925</c:v>
                </c:pt>
                <c:pt idx="267">
                  <c:v>1444785.3665326925</c:v>
                </c:pt>
                <c:pt idx="268">
                  <c:v>1444785.3665326925</c:v>
                </c:pt>
                <c:pt idx="269">
                  <c:v>1444785.3665326925</c:v>
                </c:pt>
                <c:pt idx="270">
                  <c:v>1444785.3665326925</c:v>
                </c:pt>
                <c:pt idx="271">
                  <c:v>1444785.3665326925</c:v>
                </c:pt>
                <c:pt idx="272">
                  <c:v>1444785.3665326925</c:v>
                </c:pt>
                <c:pt idx="273">
                  <c:v>1444785.3665326925</c:v>
                </c:pt>
                <c:pt idx="274">
                  <c:v>1444785.3665326925</c:v>
                </c:pt>
                <c:pt idx="275">
                  <c:v>1444785.3665326925</c:v>
                </c:pt>
                <c:pt idx="276">
                  <c:v>1444785.3665326925</c:v>
                </c:pt>
                <c:pt idx="277">
                  <c:v>1444785.3665326925</c:v>
                </c:pt>
                <c:pt idx="278">
                  <c:v>1444785.3665326925</c:v>
                </c:pt>
                <c:pt idx="279">
                  <c:v>1444785.3665326925</c:v>
                </c:pt>
                <c:pt idx="280">
                  <c:v>1444785.3665326925</c:v>
                </c:pt>
                <c:pt idx="281">
                  <c:v>1444785.3665326925</c:v>
                </c:pt>
                <c:pt idx="282">
                  <c:v>1444785.3665326925</c:v>
                </c:pt>
                <c:pt idx="283">
                  <c:v>1444785.3665326925</c:v>
                </c:pt>
                <c:pt idx="284">
                  <c:v>1444785.3665326925</c:v>
                </c:pt>
                <c:pt idx="285">
                  <c:v>1444785.3665326925</c:v>
                </c:pt>
                <c:pt idx="286">
                  <c:v>1444785.3665326925</c:v>
                </c:pt>
                <c:pt idx="287">
                  <c:v>1444785.3665326925</c:v>
                </c:pt>
                <c:pt idx="288">
                  <c:v>1444785.3665326925</c:v>
                </c:pt>
                <c:pt idx="289">
                  <c:v>1444785.3665326925</c:v>
                </c:pt>
                <c:pt idx="290">
                  <c:v>1444785.3665326925</c:v>
                </c:pt>
                <c:pt idx="291">
                  <c:v>1444785.3665326925</c:v>
                </c:pt>
                <c:pt idx="292">
                  <c:v>1444785.3665326925</c:v>
                </c:pt>
                <c:pt idx="293">
                  <c:v>1305273.9721174033</c:v>
                </c:pt>
                <c:pt idx="294">
                  <c:v>1305273.9721174033</c:v>
                </c:pt>
                <c:pt idx="295">
                  <c:v>1305273.9721174033</c:v>
                </c:pt>
                <c:pt idx="296">
                  <c:v>1305273.9721174033</c:v>
                </c:pt>
                <c:pt idx="297">
                  <c:v>1305273.9721174033</c:v>
                </c:pt>
                <c:pt idx="298">
                  <c:v>1305273.9721174033</c:v>
                </c:pt>
                <c:pt idx="299">
                  <c:v>1305273.9721174033</c:v>
                </c:pt>
                <c:pt idx="300">
                  <c:v>1305273.9721174033</c:v>
                </c:pt>
                <c:pt idx="301">
                  <c:v>1305273.9721174033</c:v>
                </c:pt>
                <c:pt idx="302">
                  <c:v>1305273.9721174033</c:v>
                </c:pt>
                <c:pt idx="303">
                  <c:v>1305273.9721174033</c:v>
                </c:pt>
                <c:pt idx="304">
                  <c:v>1305273.9721174033</c:v>
                </c:pt>
                <c:pt idx="305">
                  <c:v>1305273.9721174033</c:v>
                </c:pt>
                <c:pt idx="306">
                  <c:v>1305273.9721174033</c:v>
                </c:pt>
                <c:pt idx="307">
                  <c:v>1305273.9721174033</c:v>
                </c:pt>
                <c:pt idx="308">
                  <c:v>1305273.9721174033</c:v>
                </c:pt>
                <c:pt idx="309">
                  <c:v>1305273.9721174033</c:v>
                </c:pt>
                <c:pt idx="310">
                  <c:v>1305273.9721174033</c:v>
                </c:pt>
                <c:pt idx="311">
                  <c:v>1305273.9721174033</c:v>
                </c:pt>
                <c:pt idx="312">
                  <c:v>1305273.9721174033</c:v>
                </c:pt>
                <c:pt idx="313">
                  <c:v>1305273.9721174033</c:v>
                </c:pt>
                <c:pt idx="314">
                  <c:v>1305273.9721174033</c:v>
                </c:pt>
                <c:pt idx="315">
                  <c:v>1305273.9721174033</c:v>
                </c:pt>
                <c:pt idx="316">
                  <c:v>1305273.9721174033</c:v>
                </c:pt>
                <c:pt idx="317">
                  <c:v>1305273.9721174033</c:v>
                </c:pt>
                <c:pt idx="318">
                  <c:v>1305273.9721174033</c:v>
                </c:pt>
                <c:pt idx="319">
                  <c:v>1305273.9721174033</c:v>
                </c:pt>
                <c:pt idx="320">
                  <c:v>1305273.9721174033</c:v>
                </c:pt>
                <c:pt idx="321">
                  <c:v>1305273.9721174033</c:v>
                </c:pt>
                <c:pt idx="322">
                  <c:v>1305273.9721174033</c:v>
                </c:pt>
                <c:pt idx="323">
                  <c:v>1305273.9721174033</c:v>
                </c:pt>
                <c:pt idx="324">
                  <c:v>1305273.9721174033</c:v>
                </c:pt>
                <c:pt idx="325">
                  <c:v>1305273.9721174033</c:v>
                </c:pt>
                <c:pt idx="326">
                  <c:v>1305273.9721174033</c:v>
                </c:pt>
                <c:pt idx="327">
                  <c:v>1305273.9721174033</c:v>
                </c:pt>
                <c:pt idx="328">
                  <c:v>1305273.9721174033</c:v>
                </c:pt>
                <c:pt idx="329">
                  <c:v>1305273.9721174033</c:v>
                </c:pt>
                <c:pt idx="330">
                  <c:v>1305273.9721174033</c:v>
                </c:pt>
                <c:pt idx="331">
                  <c:v>1305273.9721174033</c:v>
                </c:pt>
                <c:pt idx="332">
                  <c:v>1305273.9721174033</c:v>
                </c:pt>
                <c:pt idx="333">
                  <c:v>1305273.9721174033</c:v>
                </c:pt>
                <c:pt idx="334">
                  <c:v>1305273.9721174033</c:v>
                </c:pt>
                <c:pt idx="335">
                  <c:v>1305273.9721174033</c:v>
                </c:pt>
                <c:pt idx="336">
                  <c:v>1305273.9721174033</c:v>
                </c:pt>
                <c:pt idx="337">
                  <c:v>1305273.9721174033</c:v>
                </c:pt>
                <c:pt idx="338">
                  <c:v>1165805.4939485607</c:v>
                </c:pt>
                <c:pt idx="339">
                  <c:v>1165805.4939485607</c:v>
                </c:pt>
                <c:pt idx="340">
                  <c:v>1165805.4939485607</c:v>
                </c:pt>
                <c:pt idx="341">
                  <c:v>1165805.4939485607</c:v>
                </c:pt>
                <c:pt idx="342">
                  <c:v>1165805.4939485607</c:v>
                </c:pt>
                <c:pt idx="343">
                  <c:v>1165805.4939485607</c:v>
                </c:pt>
                <c:pt idx="344">
                  <c:v>1165805.4939485607</c:v>
                </c:pt>
                <c:pt idx="345">
                  <c:v>1165805.4939485607</c:v>
                </c:pt>
                <c:pt idx="346">
                  <c:v>1165805.4939485607</c:v>
                </c:pt>
                <c:pt idx="347">
                  <c:v>1165805.4939485607</c:v>
                </c:pt>
                <c:pt idx="348">
                  <c:v>1165805.4939485607</c:v>
                </c:pt>
                <c:pt idx="349">
                  <c:v>1165805.4939485607</c:v>
                </c:pt>
                <c:pt idx="350">
                  <c:v>1165805.4939485607</c:v>
                </c:pt>
                <c:pt idx="351">
                  <c:v>1165805.4939485607</c:v>
                </c:pt>
                <c:pt idx="352">
                  <c:v>1165805.4939485607</c:v>
                </c:pt>
                <c:pt idx="353">
                  <c:v>1165805.4939485607</c:v>
                </c:pt>
                <c:pt idx="354">
                  <c:v>1165805.4939485607</c:v>
                </c:pt>
                <c:pt idx="355">
                  <c:v>1165805.4939485607</c:v>
                </c:pt>
                <c:pt idx="356">
                  <c:v>1165805.4939485607</c:v>
                </c:pt>
                <c:pt idx="357">
                  <c:v>1165805.4939485607</c:v>
                </c:pt>
                <c:pt idx="358">
                  <c:v>1165805.4939485607</c:v>
                </c:pt>
                <c:pt idx="359">
                  <c:v>1165805.4939485607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6E-42AE-889C-E862EDDA8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965888"/>
        <c:axId val="5529599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56E-42AE-889C-E862EDDA82F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1165805.4939485607</c:v>
                      </c:pt>
                      <c:pt idx="1">
                        <c:v>1165805.4939485607</c:v>
                      </c:pt>
                      <c:pt idx="2">
                        <c:v>1165805.4939485607</c:v>
                      </c:pt>
                      <c:pt idx="3">
                        <c:v>1165805.4939485607</c:v>
                      </c:pt>
                      <c:pt idx="4">
                        <c:v>1165805.4939485607</c:v>
                      </c:pt>
                      <c:pt idx="5">
                        <c:v>1165805.4939485607</c:v>
                      </c:pt>
                      <c:pt idx="6">
                        <c:v>1165805.4939485607</c:v>
                      </c:pt>
                      <c:pt idx="7">
                        <c:v>1165805.4939485607</c:v>
                      </c:pt>
                      <c:pt idx="8">
                        <c:v>1165805.4939485607</c:v>
                      </c:pt>
                      <c:pt idx="9">
                        <c:v>1165805.4939485607</c:v>
                      </c:pt>
                      <c:pt idx="10">
                        <c:v>1165805.4939485607</c:v>
                      </c:pt>
                      <c:pt idx="11">
                        <c:v>1165805.4939485607</c:v>
                      </c:pt>
                      <c:pt idx="12">
                        <c:v>1165805.4939485607</c:v>
                      </c:pt>
                      <c:pt idx="13">
                        <c:v>1165805.4939485607</c:v>
                      </c:pt>
                      <c:pt idx="14">
                        <c:v>1165805.4939485607</c:v>
                      </c:pt>
                      <c:pt idx="15">
                        <c:v>1165805.4939485607</c:v>
                      </c:pt>
                      <c:pt idx="16">
                        <c:v>1165805.4939485607</c:v>
                      </c:pt>
                      <c:pt idx="17">
                        <c:v>1165805.4939485607</c:v>
                      </c:pt>
                      <c:pt idx="18">
                        <c:v>1165805.4939485607</c:v>
                      </c:pt>
                      <c:pt idx="19">
                        <c:v>1165805.4939485607</c:v>
                      </c:pt>
                      <c:pt idx="20">
                        <c:v>1165805.4939485607</c:v>
                      </c:pt>
                      <c:pt idx="21">
                        <c:v>1165805.4939485607</c:v>
                      </c:pt>
                      <c:pt idx="22">
                        <c:v>1165805.4939485607</c:v>
                      </c:pt>
                      <c:pt idx="23">
                        <c:v>1324557.3150147339</c:v>
                      </c:pt>
                      <c:pt idx="24">
                        <c:v>1324557.3150147339</c:v>
                      </c:pt>
                      <c:pt idx="25">
                        <c:v>1324557.3150147339</c:v>
                      </c:pt>
                      <c:pt idx="26">
                        <c:v>1324557.3150147339</c:v>
                      </c:pt>
                      <c:pt idx="27">
                        <c:v>1324557.3150147339</c:v>
                      </c:pt>
                      <c:pt idx="28">
                        <c:v>1324557.3150147339</c:v>
                      </c:pt>
                      <c:pt idx="29">
                        <c:v>1324557.3150147339</c:v>
                      </c:pt>
                      <c:pt idx="30">
                        <c:v>1324557.3150147339</c:v>
                      </c:pt>
                      <c:pt idx="31">
                        <c:v>1324557.3150147339</c:v>
                      </c:pt>
                      <c:pt idx="32">
                        <c:v>1324557.3150147339</c:v>
                      </c:pt>
                      <c:pt idx="33">
                        <c:v>1324557.3150147339</c:v>
                      </c:pt>
                      <c:pt idx="34">
                        <c:v>1324557.3150147339</c:v>
                      </c:pt>
                      <c:pt idx="35">
                        <c:v>1324557.3150147339</c:v>
                      </c:pt>
                      <c:pt idx="36">
                        <c:v>1324557.3150147339</c:v>
                      </c:pt>
                      <c:pt idx="37">
                        <c:v>1324557.3150147339</c:v>
                      </c:pt>
                      <c:pt idx="38">
                        <c:v>1324557.3150147339</c:v>
                      </c:pt>
                      <c:pt idx="39">
                        <c:v>1324557.3150147339</c:v>
                      </c:pt>
                      <c:pt idx="40">
                        <c:v>1324557.3150147339</c:v>
                      </c:pt>
                      <c:pt idx="41">
                        <c:v>1324557.3150147339</c:v>
                      </c:pt>
                      <c:pt idx="42">
                        <c:v>1324557.3150147339</c:v>
                      </c:pt>
                      <c:pt idx="43">
                        <c:v>1324557.3150147339</c:v>
                      </c:pt>
                      <c:pt idx="44">
                        <c:v>1324557.3150147339</c:v>
                      </c:pt>
                      <c:pt idx="45">
                        <c:v>1324557.3150147339</c:v>
                      </c:pt>
                      <c:pt idx="46">
                        <c:v>1324557.3150147339</c:v>
                      </c:pt>
                      <c:pt idx="47">
                        <c:v>1324557.3150147339</c:v>
                      </c:pt>
                      <c:pt idx="48">
                        <c:v>1324557.3150147339</c:v>
                      </c:pt>
                      <c:pt idx="49">
                        <c:v>1324557.3150147339</c:v>
                      </c:pt>
                      <c:pt idx="50">
                        <c:v>1324557.3150147339</c:v>
                      </c:pt>
                      <c:pt idx="51">
                        <c:v>1324557.3150147339</c:v>
                      </c:pt>
                      <c:pt idx="52">
                        <c:v>1324557.3150147339</c:v>
                      </c:pt>
                      <c:pt idx="53">
                        <c:v>1324557.3150147339</c:v>
                      </c:pt>
                      <c:pt idx="54">
                        <c:v>1324557.3150147339</c:v>
                      </c:pt>
                      <c:pt idx="55">
                        <c:v>1324557.3150147339</c:v>
                      </c:pt>
                      <c:pt idx="56">
                        <c:v>1324557.3150147339</c:v>
                      </c:pt>
                      <c:pt idx="57">
                        <c:v>1324557.3150147339</c:v>
                      </c:pt>
                      <c:pt idx="58">
                        <c:v>1324557.3150147339</c:v>
                      </c:pt>
                      <c:pt idx="59">
                        <c:v>1324557.3150147339</c:v>
                      </c:pt>
                      <c:pt idx="60">
                        <c:v>1324557.3150147339</c:v>
                      </c:pt>
                      <c:pt idx="61">
                        <c:v>1324557.3150147339</c:v>
                      </c:pt>
                      <c:pt idx="62">
                        <c:v>1324557.3150147339</c:v>
                      </c:pt>
                      <c:pt idx="63">
                        <c:v>1324557.3150147339</c:v>
                      </c:pt>
                      <c:pt idx="64">
                        <c:v>1324557.3150147339</c:v>
                      </c:pt>
                      <c:pt idx="65">
                        <c:v>1324557.3150147339</c:v>
                      </c:pt>
                      <c:pt idx="66">
                        <c:v>1324557.3150147339</c:v>
                      </c:pt>
                      <c:pt idx="67">
                        <c:v>1324557.3150147339</c:v>
                      </c:pt>
                      <c:pt idx="68">
                        <c:v>1446694.0862666927</c:v>
                      </c:pt>
                      <c:pt idx="69">
                        <c:v>1446694.0862666927</c:v>
                      </c:pt>
                      <c:pt idx="70">
                        <c:v>1446694.0862666927</c:v>
                      </c:pt>
                      <c:pt idx="71">
                        <c:v>1446694.0862666927</c:v>
                      </c:pt>
                      <c:pt idx="72">
                        <c:v>1446694.0862666927</c:v>
                      </c:pt>
                      <c:pt idx="73">
                        <c:v>1446694.0862666927</c:v>
                      </c:pt>
                      <c:pt idx="74">
                        <c:v>1446694.0862666927</c:v>
                      </c:pt>
                      <c:pt idx="75">
                        <c:v>1446694.0862666927</c:v>
                      </c:pt>
                      <c:pt idx="76">
                        <c:v>1446694.0862666927</c:v>
                      </c:pt>
                      <c:pt idx="77">
                        <c:v>1446694.0862666927</c:v>
                      </c:pt>
                      <c:pt idx="78">
                        <c:v>1446694.0862666927</c:v>
                      </c:pt>
                      <c:pt idx="79">
                        <c:v>1446694.0862666927</c:v>
                      </c:pt>
                      <c:pt idx="80">
                        <c:v>1446694.0862666927</c:v>
                      </c:pt>
                      <c:pt idx="81">
                        <c:v>1446694.0862666927</c:v>
                      </c:pt>
                      <c:pt idx="82">
                        <c:v>1446694.0862666927</c:v>
                      </c:pt>
                      <c:pt idx="83">
                        <c:v>1446694.0862666927</c:v>
                      </c:pt>
                      <c:pt idx="84">
                        <c:v>1446694.0862666927</c:v>
                      </c:pt>
                      <c:pt idx="85">
                        <c:v>1446694.0862666927</c:v>
                      </c:pt>
                      <c:pt idx="86">
                        <c:v>1446694.0862666927</c:v>
                      </c:pt>
                      <c:pt idx="87">
                        <c:v>1446694.0862666927</c:v>
                      </c:pt>
                      <c:pt idx="88">
                        <c:v>1446694.0862666927</c:v>
                      </c:pt>
                      <c:pt idx="89">
                        <c:v>1446694.0862666927</c:v>
                      </c:pt>
                      <c:pt idx="90">
                        <c:v>1446694.0862666927</c:v>
                      </c:pt>
                      <c:pt idx="91">
                        <c:v>1446694.0862666927</c:v>
                      </c:pt>
                      <c:pt idx="92">
                        <c:v>1446694.0862666927</c:v>
                      </c:pt>
                      <c:pt idx="93">
                        <c:v>1446694.0862666927</c:v>
                      </c:pt>
                      <c:pt idx="94">
                        <c:v>1446694.0862666927</c:v>
                      </c:pt>
                      <c:pt idx="95">
                        <c:v>1446694.0862666927</c:v>
                      </c:pt>
                      <c:pt idx="96">
                        <c:v>1446694.0862666927</c:v>
                      </c:pt>
                      <c:pt idx="97">
                        <c:v>1446694.0862666927</c:v>
                      </c:pt>
                      <c:pt idx="98">
                        <c:v>1446694.0862666927</c:v>
                      </c:pt>
                      <c:pt idx="99">
                        <c:v>1446694.0862666927</c:v>
                      </c:pt>
                      <c:pt idx="100">
                        <c:v>1446694.0862666927</c:v>
                      </c:pt>
                      <c:pt idx="101">
                        <c:v>1446694.0862666927</c:v>
                      </c:pt>
                      <c:pt idx="102">
                        <c:v>1446694.0862666927</c:v>
                      </c:pt>
                      <c:pt idx="103">
                        <c:v>1446694.0862666927</c:v>
                      </c:pt>
                      <c:pt idx="104">
                        <c:v>1446694.0862666927</c:v>
                      </c:pt>
                      <c:pt idx="105">
                        <c:v>1446694.0862666927</c:v>
                      </c:pt>
                      <c:pt idx="106">
                        <c:v>1446694.0862666927</c:v>
                      </c:pt>
                      <c:pt idx="107">
                        <c:v>1446694.0862666927</c:v>
                      </c:pt>
                      <c:pt idx="108">
                        <c:v>1446694.0862666927</c:v>
                      </c:pt>
                      <c:pt idx="109">
                        <c:v>1446694.0862666927</c:v>
                      </c:pt>
                      <c:pt idx="110">
                        <c:v>1446694.0862666927</c:v>
                      </c:pt>
                      <c:pt idx="111">
                        <c:v>1446694.0862666927</c:v>
                      </c:pt>
                      <c:pt idx="112">
                        <c:v>1446694.0862666927</c:v>
                      </c:pt>
                      <c:pt idx="113">
                        <c:v>1326897.8821416509</c:v>
                      </c:pt>
                      <c:pt idx="114">
                        <c:v>1326897.8821416509</c:v>
                      </c:pt>
                      <c:pt idx="115">
                        <c:v>1326897.8821416509</c:v>
                      </c:pt>
                      <c:pt idx="116">
                        <c:v>1326897.8821416509</c:v>
                      </c:pt>
                      <c:pt idx="117">
                        <c:v>1326897.8821416509</c:v>
                      </c:pt>
                      <c:pt idx="118">
                        <c:v>1326897.8821416509</c:v>
                      </c:pt>
                      <c:pt idx="119">
                        <c:v>1326897.8821416509</c:v>
                      </c:pt>
                      <c:pt idx="120">
                        <c:v>1326897.8821416509</c:v>
                      </c:pt>
                      <c:pt idx="121">
                        <c:v>1326897.8821416509</c:v>
                      </c:pt>
                      <c:pt idx="122">
                        <c:v>1326897.8821416509</c:v>
                      </c:pt>
                      <c:pt idx="123">
                        <c:v>1326897.8821416509</c:v>
                      </c:pt>
                      <c:pt idx="124">
                        <c:v>1326897.8821416509</c:v>
                      </c:pt>
                      <c:pt idx="125">
                        <c:v>1326897.8821416509</c:v>
                      </c:pt>
                      <c:pt idx="126">
                        <c:v>1326897.8821416509</c:v>
                      </c:pt>
                      <c:pt idx="127">
                        <c:v>1326897.8821416509</c:v>
                      </c:pt>
                      <c:pt idx="128">
                        <c:v>1326897.8821416509</c:v>
                      </c:pt>
                      <c:pt idx="129">
                        <c:v>1326897.8821416509</c:v>
                      </c:pt>
                      <c:pt idx="130">
                        <c:v>1326897.8821416509</c:v>
                      </c:pt>
                      <c:pt idx="131">
                        <c:v>1326897.8821416509</c:v>
                      </c:pt>
                      <c:pt idx="132">
                        <c:v>1326897.8821416509</c:v>
                      </c:pt>
                      <c:pt idx="133">
                        <c:v>1326897.8821416509</c:v>
                      </c:pt>
                      <c:pt idx="134">
                        <c:v>1326897.8821416509</c:v>
                      </c:pt>
                      <c:pt idx="135">
                        <c:v>1326897.8821416509</c:v>
                      </c:pt>
                      <c:pt idx="136">
                        <c:v>1326897.8821416509</c:v>
                      </c:pt>
                      <c:pt idx="137">
                        <c:v>1326897.8821416509</c:v>
                      </c:pt>
                      <c:pt idx="138">
                        <c:v>1326897.8821416509</c:v>
                      </c:pt>
                      <c:pt idx="139">
                        <c:v>1326897.8821416509</c:v>
                      </c:pt>
                      <c:pt idx="140">
                        <c:v>1326897.8821416509</c:v>
                      </c:pt>
                      <c:pt idx="141">
                        <c:v>1326897.8821416509</c:v>
                      </c:pt>
                      <c:pt idx="142">
                        <c:v>1326897.8821416509</c:v>
                      </c:pt>
                      <c:pt idx="143">
                        <c:v>1326897.8821416509</c:v>
                      </c:pt>
                      <c:pt idx="144">
                        <c:v>1326897.8821416509</c:v>
                      </c:pt>
                      <c:pt idx="145">
                        <c:v>1326897.8821416509</c:v>
                      </c:pt>
                      <c:pt idx="146">
                        <c:v>1326897.8821416509</c:v>
                      </c:pt>
                      <c:pt idx="147">
                        <c:v>1326897.8821416509</c:v>
                      </c:pt>
                      <c:pt idx="148">
                        <c:v>1326897.8821416509</c:v>
                      </c:pt>
                      <c:pt idx="149">
                        <c:v>1326897.8821416509</c:v>
                      </c:pt>
                      <c:pt idx="150">
                        <c:v>1326897.8821416509</c:v>
                      </c:pt>
                      <c:pt idx="151">
                        <c:v>1326897.8821416509</c:v>
                      </c:pt>
                      <c:pt idx="152">
                        <c:v>1326897.8821416509</c:v>
                      </c:pt>
                      <c:pt idx="153">
                        <c:v>1326897.8821416509</c:v>
                      </c:pt>
                      <c:pt idx="154">
                        <c:v>1326897.8821416509</c:v>
                      </c:pt>
                      <c:pt idx="155">
                        <c:v>1326897.8821416509</c:v>
                      </c:pt>
                      <c:pt idx="156">
                        <c:v>1326897.8821416509</c:v>
                      </c:pt>
                      <c:pt idx="157">
                        <c:v>1326897.8821416509</c:v>
                      </c:pt>
                      <c:pt idx="158">
                        <c:v>1158627.1249185756</c:v>
                      </c:pt>
                      <c:pt idx="159">
                        <c:v>1158627.1249185756</c:v>
                      </c:pt>
                      <c:pt idx="160">
                        <c:v>1158627.1249185756</c:v>
                      </c:pt>
                      <c:pt idx="161">
                        <c:v>1158627.1249185756</c:v>
                      </c:pt>
                      <c:pt idx="162">
                        <c:v>1158627.1249185756</c:v>
                      </c:pt>
                      <c:pt idx="163">
                        <c:v>1158627.1249185756</c:v>
                      </c:pt>
                      <c:pt idx="164">
                        <c:v>1158627.1249185756</c:v>
                      </c:pt>
                      <c:pt idx="165">
                        <c:v>1158627.1249185756</c:v>
                      </c:pt>
                      <c:pt idx="166">
                        <c:v>1158627.1249185756</c:v>
                      </c:pt>
                      <c:pt idx="167">
                        <c:v>1158627.1249185756</c:v>
                      </c:pt>
                      <c:pt idx="168">
                        <c:v>1158627.1249185756</c:v>
                      </c:pt>
                      <c:pt idx="169">
                        <c:v>1158627.1249185756</c:v>
                      </c:pt>
                      <c:pt idx="170">
                        <c:v>1158627.1249185756</c:v>
                      </c:pt>
                      <c:pt idx="171">
                        <c:v>1158627.1249185756</c:v>
                      </c:pt>
                      <c:pt idx="172">
                        <c:v>1158627.1249185756</c:v>
                      </c:pt>
                      <c:pt idx="173">
                        <c:v>1158627.1249185756</c:v>
                      </c:pt>
                      <c:pt idx="174">
                        <c:v>1158627.1249185756</c:v>
                      </c:pt>
                      <c:pt idx="175">
                        <c:v>1158627.1249185756</c:v>
                      </c:pt>
                      <c:pt idx="176">
                        <c:v>1158627.1249185756</c:v>
                      </c:pt>
                      <c:pt idx="177">
                        <c:v>1158627.1249185756</c:v>
                      </c:pt>
                      <c:pt idx="178">
                        <c:v>1158627.1249185756</c:v>
                      </c:pt>
                      <c:pt idx="179">
                        <c:v>1158627.1249185756</c:v>
                      </c:pt>
                      <c:pt idx="180">
                        <c:v>1158627.1249185756</c:v>
                      </c:pt>
                      <c:pt idx="181">
                        <c:v>1158627.1249185756</c:v>
                      </c:pt>
                      <c:pt idx="182">
                        <c:v>1158627.1249185756</c:v>
                      </c:pt>
                      <c:pt idx="183">
                        <c:v>1158627.1249185756</c:v>
                      </c:pt>
                      <c:pt idx="184">
                        <c:v>1158627.1249185756</c:v>
                      </c:pt>
                      <c:pt idx="185">
                        <c:v>1158627.1249185756</c:v>
                      </c:pt>
                      <c:pt idx="186">
                        <c:v>1158627.1249185756</c:v>
                      </c:pt>
                      <c:pt idx="187">
                        <c:v>1158627.1249185756</c:v>
                      </c:pt>
                      <c:pt idx="188">
                        <c:v>1158627.1249185756</c:v>
                      </c:pt>
                      <c:pt idx="189">
                        <c:v>1158627.1249185756</c:v>
                      </c:pt>
                      <c:pt idx="190">
                        <c:v>1158627.1249185756</c:v>
                      </c:pt>
                      <c:pt idx="191">
                        <c:v>1158627.1249185756</c:v>
                      </c:pt>
                      <c:pt idx="192">
                        <c:v>1158627.1249185756</c:v>
                      </c:pt>
                      <c:pt idx="193">
                        <c:v>1158627.1249185756</c:v>
                      </c:pt>
                      <c:pt idx="194">
                        <c:v>1158627.1249185756</c:v>
                      </c:pt>
                      <c:pt idx="195">
                        <c:v>1158627.1249185756</c:v>
                      </c:pt>
                      <c:pt idx="196">
                        <c:v>1158627.1249185756</c:v>
                      </c:pt>
                      <c:pt idx="197">
                        <c:v>1158627.1249185756</c:v>
                      </c:pt>
                      <c:pt idx="198">
                        <c:v>1158627.1249185756</c:v>
                      </c:pt>
                      <c:pt idx="199">
                        <c:v>1158627.1249185756</c:v>
                      </c:pt>
                      <c:pt idx="200">
                        <c:v>1158627.1249185756</c:v>
                      </c:pt>
                      <c:pt idx="201">
                        <c:v>1158627.1249185756</c:v>
                      </c:pt>
                      <c:pt idx="202">
                        <c:v>1158627.1249185756</c:v>
                      </c:pt>
                      <c:pt idx="203">
                        <c:v>1306002.3826826541</c:v>
                      </c:pt>
                      <c:pt idx="204">
                        <c:v>1306002.3826826541</c:v>
                      </c:pt>
                      <c:pt idx="205">
                        <c:v>1306002.3826826541</c:v>
                      </c:pt>
                      <c:pt idx="206">
                        <c:v>1306002.3826826541</c:v>
                      </c:pt>
                      <c:pt idx="207">
                        <c:v>1306002.3826826541</c:v>
                      </c:pt>
                      <c:pt idx="208">
                        <c:v>1306002.3826826541</c:v>
                      </c:pt>
                      <c:pt idx="209">
                        <c:v>1306002.3826826541</c:v>
                      </c:pt>
                      <c:pt idx="210">
                        <c:v>1306002.3826826541</c:v>
                      </c:pt>
                      <c:pt idx="211">
                        <c:v>1306002.3826826541</c:v>
                      </c:pt>
                      <c:pt idx="212">
                        <c:v>1306002.3826826541</c:v>
                      </c:pt>
                      <c:pt idx="213">
                        <c:v>1306002.3826826541</c:v>
                      </c:pt>
                      <c:pt idx="214">
                        <c:v>1306002.3826826541</c:v>
                      </c:pt>
                      <c:pt idx="215">
                        <c:v>1306002.3826826541</c:v>
                      </c:pt>
                      <c:pt idx="216">
                        <c:v>1306002.3826826541</c:v>
                      </c:pt>
                      <c:pt idx="217">
                        <c:v>1306002.3826826541</c:v>
                      </c:pt>
                      <c:pt idx="218">
                        <c:v>1306002.3826826541</c:v>
                      </c:pt>
                      <c:pt idx="219">
                        <c:v>1306002.3826826541</c:v>
                      </c:pt>
                      <c:pt idx="220">
                        <c:v>1306002.3826826541</c:v>
                      </c:pt>
                      <c:pt idx="221">
                        <c:v>1306002.3826826541</c:v>
                      </c:pt>
                      <c:pt idx="222">
                        <c:v>1306002.3826826541</c:v>
                      </c:pt>
                      <c:pt idx="223">
                        <c:v>1306002.3826826541</c:v>
                      </c:pt>
                      <c:pt idx="224">
                        <c:v>1306002.3826826541</c:v>
                      </c:pt>
                      <c:pt idx="225">
                        <c:v>1306002.3826826541</c:v>
                      </c:pt>
                      <c:pt idx="226">
                        <c:v>1306002.3826826541</c:v>
                      </c:pt>
                      <c:pt idx="227">
                        <c:v>1306002.3826826541</c:v>
                      </c:pt>
                      <c:pt idx="228">
                        <c:v>1306002.3826826541</c:v>
                      </c:pt>
                      <c:pt idx="229">
                        <c:v>1306002.3826826541</c:v>
                      </c:pt>
                      <c:pt idx="230">
                        <c:v>1306002.3826826541</c:v>
                      </c:pt>
                      <c:pt idx="231">
                        <c:v>1306002.3826826541</c:v>
                      </c:pt>
                      <c:pt idx="232">
                        <c:v>1306002.3826826541</c:v>
                      </c:pt>
                      <c:pt idx="233">
                        <c:v>1306002.3826826541</c:v>
                      </c:pt>
                      <c:pt idx="234">
                        <c:v>1306002.3826826541</c:v>
                      </c:pt>
                      <c:pt idx="235">
                        <c:v>1306002.3826826541</c:v>
                      </c:pt>
                      <c:pt idx="236">
                        <c:v>1306002.3826826541</c:v>
                      </c:pt>
                      <c:pt idx="237">
                        <c:v>1306002.3826826541</c:v>
                      </c:pt>
                      <c:pt idx="238">
                        <c:v>1306002.3826826541</c:v>
                      </c:pt>
                      <c:pt idx="239">
                        <c:v>1306002.3826826541</c:v>
                      </c:pt>
                      <c:pt idx="240">
                        <c:v>1306002.3826826541</c:v>
                      </c:pt>
                      <c:pt idx="241">
                        <c:v>1306002.3826826541</c:v>
                      </c:pt>
                      <c:pt idx="242">
                        <c:v>1306002.3826826541</c:v>
                      </c:pt>
                      <c:pt idx="243">
                        <c:v>1306002.3826826541</c:v>
                      </c:pt>
                      <c:pt idx="244">
                        <c:v>1306002.3826826541</c:v>
                      </c:pt>
                      <c:pt idx="245">
                        <c:v>1306002.3826826541</c:v>
                      </c:pt>
                      <c:pt idx="246">
                        <c:v>1306002.3826826541</c:v>
                      </c:pt>
                      <c:pt idx="247">
                        <c:v>1306002.3826826541</c:v>
                      </c:pt>
                      <c:pt idx="248">
                        <c:v>1444785.3665326925</c:v>
                      </c:pt>
                      <c:pt idx="249">
                        <c:v>1444785.3665326925</c:v>
                      </c:pt>
                      <c:pt idx="250">
                        <c:v>1444785.3665326925</c:v>
                      </c:pt>
                      <c:pt idx="251">
                        <c:v>1444785.3665326925</c:v>
                      </c:pt>
                      <c:pt idx="252">
                        <c:v>1444785.3665326925</c:v>
                      </c:pt>
                      <c:pt idx="253">
                        <c:v>1444785.3665326925</c:v>
                      </c:pt>
                      <c:pt idx="254">
                        <c:v>1444785.3665326925</c:v>
                      </c:pt>
                      <c:pt idx="255">
                        <c:v>1444785.3665326925</c:v>
                      </c:pt>
                      <c:pt idx="256">
                        <c:v>1444785.3665326925</c:v>
                      </c:pt>
                      <c:pt idx="257">
                        <c:v>1444785.3665326925</c:v>
                      </c:pt>
                      <c:pt idx="258">
                        <c:v>1444785.3665326925</c:v>
                      </c:pt>
                      <c:pt idx="259">
                        <c:v>1444785.3665326925</c:v>
                      </c:pt>
                      <c:pt idx="260">
                        <c:v>1444785.3665326925</c:v>
                      </c:pt>
                      <c:pt idx="261">
                        <c:v>1444785.3665326925</c:v>
                      </c:pt>
                      <c:pt idx="262">
                        <c:v>1444785.3665326925</c:v>
                      </c:pt>
                      <c:pt idx="263">
                        <c:v>1444785.3665326925</c:v>
                      </c:pt>
                      <c:pt idx="264">
                        <c:v>1444785.3665326925</c:v>
                      </c:pt>
                      <c:pt idx="265">
                        <c:v>1444785.3665326925</c:v>
                      </c:pt>
                      <c:pt idx="266">
                        <c:v>1444785.3665326925</c:v>
                      </c:pt>
                      <c:pt idx="267">
                        <c:v>1444785.3665326925</c:v>
                      </c:pt>
                      <c:pt idx="268">
                        <c:v>1444785.3665326925</c:v>
                      </c:pt>
                      <c:pt idx="269">
                        <c:v>1444785.3665326925</c:v>
                      </c:pt>
                      <c:pt idx="270">
                        <c:v>1444785.3665326925</c:v>
                      </c:pt>
                      <c:pt idx="271">
                        <c:v>1444785.3665326925</c:v>
                      </c:pt>
                      <c:pt idx="272">
                        <c:v>1444785.3665326925</c:v>
                      </c:pt>
                      <c:pt idx="273">
                        <c:v>1444785.3665326925</c:v>
                      </c:pt>
                      <c:pt idx="274">
                        <c:v>1444785.3665326925</c:v>
                      </c:pt>
                      <c:pt idx="275">
                        <c:v>1444785.3665326925</c:v>
                      </c:pt>
                      <c:pt idx="276">
                        <c:v>1444785.3665326925</c:v>
                      </c:pt>
                      <c:pt idx="277">
                        <c:v>1444785.3665326925</c:v>
                      </c:pt>
                      <c:pt idx="278">
                        <c:v>1444785.3665326925</c:v>
                      </c:pt>
                      <c:pt idx="279">
                        <c:v>1444785.3665326925</c:v>
                      </c:pt>
                      <c:pt idx="280">
                        <c:v>1444785.3665326925</c:v>
                      </c:pt>
                      <c:pt idx="281">
                        <c:v>1444785.3665326925</c:v>
                      </c:pt>
                      <c:pt idx="282">
                        <c:v>1444785.3665326925</c:v>
                      </c:pt>
                      <c:pt idx="283">
                        <c:v>1444785.3665326925</c:v>
                      </c:pt>
                      <c:pt idx="284">
                        <c:v>1444785.3665326925</c:v>
                      </c:pt>
                      <c:pt idx="285">
                        <c:v>1444785.3665326925</c:v>
                      </c:pt>
                      <c:pt idx="286">
                        <c:v>1444785.3665326925</c:v>
                      </c:pt>
                      <c:pt idx="287">
                        <c:v>1444785.3665326925</c:v>
                      </c:pt>
                      <c:pt idx="288">
                        <c:v>1444785.3665326925</c:v>
                      </c:pt>
                      <c:pt idx="289">
                        <c:v>1444785.3665326925</c:v>
                      </c:pt>
                      <c:pt idx="290">
                        <c:v>1444785.3665326925</c:v>
                      </c:pt>
                      <c:pt idx="291">
                        <c:v>1444785.3665326925</c:v>
                      </c:pt>
                      <c:pt idx="292">
                        <c:v>1444785.3665326925</c:v>
                      </c:pt>
                      <c:pt idx="293">
                        <c:v>1305273.9721174033</c:v>
                      </c:pt>
                      <c:pt idx="294">
                        <c:v>1305273.9721174033</c:v>
                      </c:pt>
                      <c:pt idx="295">
                        <c:v>1305273.9721174033</c:v>
                      </c:pt>
                      <c:pt idx="296">
                        <c:v>1305273.9721174033</c:v>
                      </c:pt>
                      <c:pt idx="297">
                        <c:v>1305273.9721174033</c:v>
                      </c:pt>
                      <c:pt idx="298">
                        <c:v>1305273.9721174033</c:v>
                      </c:pt>
                      <c:pt idx="299">
                        <c:v>1305273.9721174033</c:v>
                      </c:pt>
                      <c:pt idx="300">
                        <c:v>1305273.9721174033</c:v>
                      </c:pt>
                      <c:pt idx="301">
                        <c:v>1305273.9721174033</c:v>
                      </c:pt>
                      <c:pt idx="302">
                        <c:v>1305273.9721174033</c:v>
                      </c:pt>
                      <c:pt idx="303">
                        <c:v>1305273.9721174033</c:v>
                      </c:pt>
                      <c:pt idx="304">
                        <c:v>1305273.9721174033</c:v>
                      </c:pt>
                      <c:pt idx="305">
                        <c:v>1305273.9721174033</c:v>
                      </c:pt>
                      <c:pt idx="306">
                        <c:v>1305273.9721174033</c:v>
                      </c:pt>
                      <c:pt idx="307">
                        <c:v>1305273.9721174033</c:v>
                      </c:pt>
                      <c:pt idx="308">
                        <c:v>1305273.9721174033</c:v>
                      </c:pt>
                      <c:pt idx="309">
                        <c:v>1305273.9721174033</c:v>
                      </c:pt>
                      <c:pt idx="310">
                        <c:v>1305273.9721174033</c:v>
                      </c:pt>
                      <c:pt idx="311">
                        <c:v>1305273.9721174033</c:v>
                      </c:pt>
                      <c:pt idx="312">
                        <c:v>1305273.9721174033</c:v>
                      </c:pt>
                      <c:pt idx="313">
                        <c:v>1305273.9721174033</c:v>
                      </c:pt>
                      <c:pt idx="314">
                        <c:v>1305273.9721174033</c:v>
                      </c:pt>
                      <c:pt idx="315">
                        <c:v>1305273.9721174033</c:v>
                      </c:pt>
                      <c:pt idx="316">
                        <c:v>1305273.9721174033</c:v>
                      </c:pt>
                      <c:pt idx="317">
                        <c:v>1305273.9721174033</c:v>
                      </c:pt>
                      <c:pt idx="318">
                        <c:v>1305273.9721174033</c:v>
                      </c:pt>
                      <c:pt idx="319">
                        <c:v>1305273.9721174033</c:v>
                      </c:pt>
                      <c:pt idx="320">
                        <c:v>1305273.9721174033</c:v>
                      </c:pt>
                      <c:pt idx="321">
                        <c:v>1305273.9721174033</c:v>
                      </c:pt>
                      <c:pt idx="322">
                        <c:v>1305273.9721174033</c:v>
                      </c:pt>
                      <c:pt idx="323">
                        <c:v>1305273.9721174033</c:v>
                      </c:pt>
                      <c:pt idx="324">
                        <c:v>1305273.9721174033</c:v>
                      </c:pt>
                      <c:pt idx="325">
                        <c:v>1305273.9721174033</c:v>
                      </c:pt>
                      <c:pt idx="326">
                        <c:v>1305273.9721174033</c:v>
                      </c:pt>
                      <c:pt idx="327">
                        <c:v>1305273.9721174033</c:v>
                      </c:pt>
                      <c:pt idx="328">
                        <c:v>1305273.9721174033</c:v>
                      </c:pt>
                      <c:pt idx="329">
                        <c:v>1305273.9721174033</c:v>
                      </c:pt>
                      <c:pt idx="330">
                        <c:v>1305273.9721174033</c:v>
                      </c:pt>
                      <c:pt idx="331">
                        <c:v>1305273.9721174033</c:v>
                      </c:pt>
                      <c:pt idx="332">
                        <c:v>1305273.9721174033</c:v>
                      </c:pt>
                      <c:pt idx="333">
                        <c:v>1305273.9721174033</c:v>
                      </c:pt>
                      <c:pt idx="334">
                        <c:v>1305273.9721174033</c:v>
                      </c:pt>
                      <c:pt idx="335">
                        <c:v>1305273.9721174033</c:v>
                      </c:pt>
                      <c:pt idx="336">
                        <c:v>1305273.9721174033</c:v>
                      </c:pt>
                      <c:pt idx="337">
                        <c:v>1305273.9721174033</c:v>
                      </c:pt>
                      <c:pt idx="338">
                        <c:v>1165805.4939485607</c:v>
                      </c:pt>
                      <c:pt idx="339">
                        <c:v>1165805.4939485607</c:v>
                      </c:pt>
                      <c:pt idx="340">
                        <c:v>1165805.4939485607</c:v>
                      </c:pt>
                      <c:pt idx="341">
                        <c:v>1165805.4939485607</c:v>
                      </c:pt>
                      <c:pt idx="342">
                        <c:v>1165805.4939485607</c:v>
                      </c:pt>
                      <c:pt idx="343">
                        <c:v>1165805.4939485607</c:v>
                      </c:pt>
                      <c:pt idx="344">
                        <c:v>1165805.4939485607</c:v>
                      </c:pt>
                      <c:pt idx="345">
                        <c:v>1165805.4939485607</c:v>
                      </c:pt>
                      <c:pt idx="346">
                        <c:v>1165805.4939485607</c:v>
                      </c:pt>
                      <c:pt idx="347">
                        <c:v>1165805.4939485607</c:v>
                      </c:pt>
                      <c:pt idx="348">
                        <c:v>1165805.4939485607</c:v>
                      </c:pt>
                      <c:pt idx="349">
                        <c:v>1165805.4939485607</c:v>
                      </c:pt>
                      <c:pt idx="350">
                        <c:v>1165805.4939485607</c:v>
                      </c:pt>
                      <c:pt idx="351">
                        <c:v>1165805.4939485607</c:v>
                      </c:pt>
                      <c:pt idx="352">
                        <c:v>1165805.4939485607</c:v>
                      </c:pt>
                      <c:pt idx="353">
                        <c:v>1165805.4939485607</c:v>
                      </c:pt>
                      <c:pt idx="354">
                        <c:v>1165805.4939485607</c:v>
                      </c:pt>
                      <c:pt idx="355">
                        <c:v>1165805.4939485607</c:v>
                      </c:pt>
                      <c:pt idx="356">
                        <c:v>1165805.4939485607</c:v>
                      </c:pt>
                      <c:pt idx="357">
                        <c:v>1165805.4939485607</c:v>
                      </c:pt>
                      <c:pt idx="358">
                        <c:v>1165805.4939485607</c:v>
                      </c:pt>
                      <c:pt idx="359">
                        <c:v>1165805.4939485607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56E-42AE-889C-E862EDDA82F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-13.617350569217503</c:v>
                      </c:pt>
                      <c:pt idx="24">
                        <c:v>-13.617350569217503</c:v>
                      </c:pt>
                      <c:pt idx="25">
                        <c:v>-13.617350569217503</c:v>
                      </c:pt>
                      <c:pt idx="26">
                        <c:v>-13.617350569217503</c:v>
                      </c:pt>
                      <c:pt idx="27">
                        <c:v>-13.617350569217503</c:v>
                      </c:pt>
                      <c:pt idx="28">
                        <c:v>-13.617350569217503</c:v>
                      </c:pt>
                      <c:pt idx="29">
                        <c:v>-13.617350569217503</c:v>
                      </c:pt>
                      <c:pt idx="30">
                        <c:v>-13.617350569217503</c:v>
                      </c:pt>
                      <c:pt idx="31">
                        <c:v>-13.617350569217503</c:v>
                      </c:pt>
                      <c:pt idx="32">
                        <c:v>-13.617350569217503</c:v>
                      </c:pt>
                      <c:pt idx="33">
                        <c:v>-13.617350569217503</c:v>
                      </c:pt>
                      <c:pt idx="34">
                        <c:v>-13.617350569217503</c:v>
                      </c:pt>
                      <c:pt idx="35">
                        <c:v>-13.617350569217503</c:v>
                      </c:pt>
                      <c:pt idx="36">
                        <c:v>-13.617350569217503</c:v>
                      </c:pt>
                      <c:pt idx="37">
                        <c:v>-13.617350569217503</c:v>
                      </c:pt>
                      <c:pt idx="38">
                        <c:v>-13.617350569217503</c:v>
                      </c:pt>
                      <c:pt idx="39">
                        <c:v>-13.617350569217503</c:v>
                      </c:pt>
                      <c:pt idx="40">
                        <c:v>-13.617350569217503</c:v>
                      </c:pt>
                      <c:pt idx="41">
                        <c:v>-13.617350569217503</c:v>
                      </c:pt>
                      <c:pt idx="42">
                        <c:v>-13.617350569217503</c:v>
                      </c:pt>
                      <c:pt idx="43">
                        <c:v>-13.617350569217503</c:v>
                      </c:pt>
                      <c:pt idx="44">
                        <c:v>-13.617350569217503</c:v>
                      </c:pt>
                      <c:pt idx="45">
                        <c:v>-13.617350569217503</c:v>
                      </c:pt>
                      <c:pt idx="46">
                        <c:v>-13.617350569217503</c:v>
                      </c:pt>
                      <c:pt idx="47">
                        <c:v>-13.617350569217503</c:v>
                      </c:pt>
                      <c:pt idx="48">
                        <c:v>-13.617350569217503</c:v>
                      </c:pt>
                      <c:pt idx="49">
                        <c:v>-13.617350569217503</c:v>
                      </c:pt>
                      <c:pt idx="50">
                        <c:v>-13.617350569217503</c:v>
                      </c:pt>
                      <c:pt idx="51">
                        <c:v>-13.617350569217503</c:v>
                      </c:pt>
                      <c:pt idx="52">
                        <c:v>-13.617350569217503</c:v>
                      </c:pt>
                      <c:pt idx="53">
                        <c:v>-13.617350569217503</c:v>
                      </c:pt>
                      <c:pt idx="54">
                        <c:v>-13.617350569217503</c:v>
                      </c:pt>
                      <c:pt idx="55">
                        <c:v>-13.617350569217503</c:v>
                      </c:pt>
                      <c:pt idx="56">
                        <c:v>-13.617350569217503</c:v>
                      </c:pt>
                      <c:pt idx="57">
                        <c:v>-13.617350569217503</c:v>
                      </c:pt>
                      <c:pt idx="58">
                        <c:v>-13.617350569217503</c:v>
                      </c:pt>
                      <c:pt idx="59">
                        <c:v>-13.617350569217503</c:v>
                      </c:pt>
                      <c:pt idx="60">
                        <c:v>-13.617350569217503</c:v>
                      </c:pt>
                      <c:pt idx="61">
                        <c:v>-13.617350569217503</c:v>
                      </c:pt>
                      <c:pt idx="62">
                        <c:v>-13.617350569217503</c:v>
                      </c:pt>
                      <c:pt idx="63">
                        <c:v>-13.617350569217503</c:v>
                      </c:pt>
                      <c:pt idx="64">
                        <c:v>-13.617350569217503</c:v>
                      </c:pt>
                      <c:pt idx="65">
                        <c:v>-13.617350569217503</c:v>
                      </c:pt>
                      <c:pt idx="66">
                        <c:v>-13.617350569217503</c:v>
                      </c:pt>
                      <c:pt idx="67">
                        <c:v>-13.617350569217503</c:v>
                      </c:pt>
                      <c:pt idx="68">
                        <c:v>-24.093949957875722</c:v>
                      </c:pt>
                      <c:pt idx="69">
                        <c:v>-24.093949957875722</c:v>
                      </c:pt>
                      <c:pt idx="70">
                        <c:v>-24.093949957875722</c:v>
                      </c:pt>
                      <c:pt idx="71">
                        <c:v>-24.093949957875722</c:v>
                      </c:pt>
                      <c:pt idx="72">
                        <c:v>-24.093949957875722</c:v>
                      </c:pt>
                      <c:pt idx="73">
                        <c:v>-24.093949957875722</c:v>
                      </c:pt>
                      <c:pt idx="74">
                        <c:v>-24.093949957875722</c:v>
                      </c:pt>
                      <c:pt idx="75">
                        <c:v>-24.093949957875722</c:v>
                      </c:pt>
                      <c:pt idx="76">
                        <c:v>-24.093949957875722</c:v>
                      </c:pt>
                      <c:pt idx="77">
                        <c:v>-24.093949957875722</c:v>
                      </c:pt>
                      <c:pt idx="78">
                        <c:v>-24.093949957875722</c:v>
                      </c:pt>
                      <c:pt idx="79">
                        <c:v>-24.093949957875722</c:v>
                      </c:pt>
                      <c:pt idx="80">
                        <c:v>-24.093949957875722</c:v>
                      </c:pt>
                      <c:pt idx="81">
                        <c:v>-24.093949957875722</c:v>
                      </c:pt>
                      <c:pt idx="82">
                        <c:v>-24.093949957875722</c:v>
                      </c:pt>
                      <c:pt idx="83">
                        <c:v>-24.093949957875722</c:v>
                      </c:pt>
                      <c:pt idx="84">
                        <c:v>-24.093949957875722</c:v>
                      </c:pt>
                      <c:pt idx="85">
                        <c:v>-24.093949957875722</c:v>
                      </c:pt>
                      <c:pt idx="86">
                        <c:v>-24.093949957875722</c:v>
                      </c:pt>
                      <c:pt idx="87">
                        <c:v>-24.093949957875722</c:v>
                      </c:pt>
                      <c:pt idx="88">
                        <c:v>-24.093949957875722</c:v>
                      </c:pt>
                      <c:pt idx="89">
                        <c:v>-24.093949957875722</c:v>
                      </c:pt>
                      <c:pt idx="90">
                        <c:v>-24.093949957875722</c:v>
                      </c:pt>
                      <c:pt idx="91">
                        <c:v>-24.093949957875722</c:v>
                      </c:pt>
                      <c:pt idx="92">
                        <c:v>-24.093949957875722</c:v>
                      </c:pt>
                      <c:pt idx="93">
                        <c:v>-24.093949957875722</c:v>
                      </c:pt>
                      <c:pt idx="94">
                        <c:v>-24.093949957875722</c:v>
                      </c:pt>
                      <c:pt idx="95">
                        <c:v>-24.093949957875722</c:v>
                      </c:pt>
                      <c:pt idx="96">
                        <c:v>-24.093949957875722</c:v>
                      </c:pt>
                      <c:pt idx="97">
                        <c:v>-24.093949957875722</c:v>
                      </c:pt>
                      <c:pt idx="98">
                        <c:v>-24.093949957875722</c:v>
                      </c:pt>
                      <c:pt idx="99">
                        <c:v>-24.093949957875722</c:v>
                      </c:pt>
                      <c:pt idx="100">
                        <c:v>-24.093949957875722</c:v>
                      </c:pt>
                      <c:pt idx="101">
                        <c:v>-24.093949957875722</c:v>
                      </c:pt>
                      <c:pt idx="102">
                        <c:v>-24.093949957875722</c:v>
                      </c:pt>
                      <c:pt idx="103">
                        <c:v>-24.093949957875722</c:v>
                      </c:pt>
                      <c:pt idx="104">
                        <c:v>-24.093949957875722</c:v>
                      </c:pt>
                      <c:pt idx="105">
                        <c:v>-24.093949957875722</c:v>
                      </c:pt>
                      <c:pt idx="106">
                        <c:v>-24.093949957875722</c:v>
                      </c:pt>
                      <c:pt idx="107">
                        <c:v>-24.093949957875722</c:v>
                      </c:pt>
                      <c:pt idx="108">
                        <c:v>-24.093949957875722</c:v>
                      </c:pt>
                      <c:pt idx="109">
                        <c:v>-24.093949957875722</c:v>
                      </c:pt>
                      <c:pt idx="110">
                        <c:v>-24.093949957875722</c:v>
                      </c:pt>
                      <c:pt idx="111">
                        <c:v>-24.093949957875722</c:v>
                      </c:pt>
                      <c:pt idx="112">
                        <c:v>-24.093949957875722</c:v>
                      </c:pt>
                      <c:pt idx="113">
                        <c:v>-13.818118805348345</c:v>
                      </c:pt>
                      <c:pt idx="114">
                        <c:v>-13.818118805348345</c:v>
                      </c:pt>
                      <c:pt idx="115">
                        <c:v>-13.818118805348345</c:v>
                      </c:pt>
                      <c:pt idx="116">
                        <c:v>-13.818118805348345</c:v>
                      </c:pt>
                      <c:pt idx="117">
                        <c:v>-13.818118805348345</c:v>
                      </c:pt>
                      <c:pt idx="118">
                        <c:v>-13.818118805348345</c:v>
                      </c:pt>
                      <c:pt idx="119">
                        <c:v>-13.818118805348345</c:v>
                      </c:pt>
                      <c:pt idx="120">
                        <c:v>-13.818118805348345</c:v>
                      </c:pt>
                      <c:pt idx="121">
                        <c:v>-13.818118805348345</c:v>
                      </c:pt>
                      <c:pt idx="122">
                        <c:v>-13.818118805348345</c:v>
                      </c:pt>
                      <c:pt idx="123">
                        <c:v>-13.818118805348345</c:v>
                      </c:pt>
                      <c:pt idx="124">
                        <c:v>-13.818118805348345</c:v>
                      </c:pt>
                      <c:pt idx="125">
                        <c:v>-13.818118805348345</c:v>
                      </c:pt>
                      <c:pt idx="126">
                        <c:v>-13.818118805348345</c:v>
                      </c:pt>
                      <c:pt idx="127">
                        <c:v>-13.818118805348345</c:v>
                      </c:pt>
                      <c:pt idx="128">
                        <c:v>-13.818118805348345</c:v>
                      </c:pt>
                      <c:pt idx="129">
                        <c:v>-13.818118805348345</c:v>
                      </c:pt>
                      <c:pt idx="130">
                        <c:v>-13.818118805348345</c:v>
                      </c:pt>
                      <c:pt idx="131">
                        <c:v>-13.818118805348345</c:v>
                      </c:pt>
                      <c:pt idx="132">
                        <c:v>-13.818118805348345</c:v>
                      </c:pt>
                      <c:pt idx="133">
                        <c:v>-13.818118805348345</c:v>
                      </c:pt>
                      <c:pt idx="134">
                        <c:v>-13.818118805348345</c:v>
                      </c:pt>
                      <c:pt idx="135">
                        <c:v>-13.818118805348345</c:v>
                      </c:pt>
                      <c:pt idx="136">
                        <c:v>-13.818118805348345</c:v>
                      </c:pt>
                      <c:pt idx="137">
                        <c:v>-13.818118805348345</c:v>
                      </c:pt>
                      <c:pt idx="138">
                        <c:v>-13.818118805348345</c:v>
                      </c:pt>
                      <c:pt idx="139">
                        <c:v>-13.818118805348345</c:v>
                      </c:pt>
                      <c:pt idx="140">
                        <c:v>-13.818118805348345</c:v>
                      </c:pt>
                      <c:pt idx="141">
                        <c:v>-13.818118805348345</c:v>
                      </c:pt>
                      <c:pt idx="142">
                        <c:v>-13.818118805348345</c:v>
                      </c:pt>
                      <c:pt idx="143">
                        <c:v>-13.818118805348345</c:v>
                      </c:pt>
                      <c:pt idx="144">
                        <c:v>-13.818118805348345</c:v>
                      </c:pt>
                      <c:pt idx="145">
                        <c:v>-13.818118805348345</c:v>
                      </c:pt>
                      <c:pt idx="146">
                        <c:v>-13.818118805348345</c:v>
                      </c:pt>
                      <c:pt idx="147">
                        <c:v>-13.818118805348345</c:v>
                      </c:pt>
                      <c:pt idx="148">
                        <c:v>-13.818118805348345</c:v>
                      </c:pt>
                      <c:pt idx="149">
                        <c:v>-13.818118805348345</c:v>
                      </c:pt>
                      <c:pt idx="150">
                        <c:v>-13.818118805348345</c:v>
                      </c:pt>
                      <c:pt idx="151">
                        <c:v>-13.818118805348345</c:v>
                      </c:pt>
                      <c:pt idx="152">
                        <c:v>-13.818118805348345</c:v>
                      </c:pt>
                      <c:pt idx="153">
                        <c:v>-13.818118805348345</c:v>
                      </c:pt>
                      <c:pt idx="154">
                        <c:v>-13.818118805348345</c:v>
                      </c:pt>
                      <c:pt idx="155">
                        <c:v>-13.818118805348345</c:v>
                      </c:pt>
                      <c:pt idx="156">
                        <c:v>-13.818118805348345</c:v>
                      </c:pt>
                      <c:pt idx="157">
                        <c:v>-13.818118805348345</c:v>
                      </c:pt>
                      <c:pt idx="158">
                        <c:v>0.61574328369924258</c:v>
                      </c:pt>
                      <c:pt idx="159">
                        <c:v>0.61574328369924258</c:v>
                      </c:pt>
                      <c:pt idx="160">
                        <c:v>0.61574328369924258</c:v>
                      </c:pt>
                      <c:pt idx="161">
                        <c:v>0.61574328369924258</c:v>
                      </c:pt>
                      <c:pt idx="162">
                        <c:v>0.61574328369924258</c:v>
                      </c:pt>
                      <c:pt idx="163">
                        <c:v>0.61574328369924258</c:v>
                      </c:pt>
                      <c:pt idx="164">
                        <c:v>0.61574328369924258</c:v>
                      </c:pt>
                      <c:pt idx="165">
                        <c:v>0.61574328369924258</c:v>
                      </c:pt>
                      <c:pt idx="166">
                        <c:v>0.61574328369924258</c:v>
                      </c:pt>
                      <c:pt idx="167">
                        <c:v>0.61574328369924258</c:v>
                      </c:pt>
                      <c:pt idx="168">
                        <c:v>0.61574328369924258</c:v>
                      </c:pt>
                      <c:pt idx="169">
                        <c:v>0.61574328369924258</c:v>
                      </c:pt>
                      <c:pt idx="170">
                        <c:v>0.61574328369924258</c:v>
                      </c:pt>
                      <c:pt idx="171">
                        <c:v>0.61574328369924258</c:v>
                      </c:pt>
                      <c:pt idx="172">
                        <c:v>0.61574328369924258</c:v>
                      </c:pt>
                      <c:pt idx="173">
                        <c:v>0.61574328369924258</c:v>
                      </c:pt>
                      <c:pt idx="174">
                        <c:v>0.61574328369924258</c:v>
                      </c:pt>
                      <c:pt idx="175">
                        <c:v>0.61574328369924258</c:v>
                      </c:pt>
                      <c:pt idx="176">
                        <c:v>0.61574328369924258</c:v>
                      </c:pt>
                      <c:pt idx="177">
                        <c:v>0.61574328369924258</c:v>
                      </c:pt>
                      <c:pt idx="178">
                        <c:v>0.61574328369924258</c:v>
                      </c:pt>
                      <c:pt idx="179">
                        <c:v>0.61574328369924258</c:v>
                      </c:pt>
                      <c:pt idx="180">
                        <c:v>0.61574328369924258</c:v>
                      </c:pt>
                      <c:pt idx="181">
                        <c:v>0.61574328369924258</c:v>
                      </c:pt>
                      <c:pt idx="182">
                        <c:v>0.61574328369924258</c:v>
                      </c:pt>
                      <c:pt idx="183">
                        <c:v>0.61574328369924258</c:v>
                      </c:pt>
                      <c:pt idx="184">
                        <c:v>0.61574328369924258</c:v>
                      </c:pt>
                      <c:pt idx="185">
                        <c:v>0.61574328369924258</c:v>
                      </c:pt>
                      <c:pt idx="186">
                        <c:v>0.61574328369924258</c:v>
                      </c:pt>
                      <c:pt idx="187">
                        <c:v>0.61574328369924258</c:v>
                      </c:pt>
                      <c:pt idx="188">
                        <c:v>0.61574328369924258</c:v>
                      </c:pt>
                      <c:pt idx="189">
                        <c:v>0.61574328369924258</c:v>
                      </c:pt>
                      <c:pt idx="190">
                        <c:v>0.61574328369924258</c:v>
                      </c:pt>
                      <c:pt idx="191">
                        <c:v>0.61574328369924258</c:v>
                      </c:pt>
                      <c:pt idx="192">
                        <c:v>0.61574328369924258</c:v>
                      </c:pt>
                      <c:pt idx="193">
                        <c:v>0.61574328369924258</c:v>
                      </c:pt>
                      <c:pt idx="194">
                        <c:v>0.61574328369924258</c:v>
                      </c:pt>
                      <c:pt idx="195">
                        <c:v>0.61574328369924258</c:v>
                      </c:pt>
                      <c:pt idx="196">
                        <c:v>0.61574328369924258</c:v>
                      </c:pt>
                      <c:pt idx="197">
                        <c:v>0.61574328369924258</c:v>
                      </c:pt>
                      <c:pt idx="198">
                        <c:v>0.61574328369924258</c:v>
                      </c:pt>
                      <c:pt idx="199">
                        <c:v>0.61574328369924258</c:v>
                      </c:pt>
                      <c:pt idx="200">
                        <c:v>0.61574328369924258</c:v>
                      </c:pt>
                      <c:pt idx="201">
                        <c:v>0.61574328369924258</c:v>
                      </c:pt>
                      <c:pt idx="202">
                        <c:v>0.61574328369924258</c:v>
                      </c:pt>
                      <c:pt idx="203">
                        <c:v>-12.025752963236538</c:v>
                      </c:pt>
                      <c:pt idx="204">
                        <c:v>-12.025752963236538</c:v>
                      </c:pt>
                      <c:pt idx="205">
                        <c:v>-12.025752963236538</c:v>
                      </c:pt>
                      <c:pt idx="206">
                        <c:v>-12.025752963236538</c:v>
                      </c:pt>
                      <c:pt idx="207">
                        <c:v>-12.025752963236538</c:v>
                      </c:pt>
                      <c:pt idx="208">
                        <c:v>-12.025752963236538</c:v>
                      </c:pt>
                      <c:pt idx="209">
                        <c:v>-12.025752963236538</c:v>
                      </c:pt>
                      <c:pt idx="210">
                        <c:v>-12.025752963236538</c:v>
                      </c:pt>
                      <c:pt idx="211">
                        <c:v>-12.025752963236538</c:v>
                      </c:pt>
                      <c:pt idx="212">
                        <c:v>-12.025752963236538</c:v>
                      </c:pt>
                      <c:pt idx="213">
                        <c:v>-12.025752963236538</c:v>
                      </c:pt>
                      <c:pt idx="214">
                        <c:v>-12.025752963236538</c:v>
                      </c:pt>
                      <c:pt idx="215">
                        <c:v>-12.025752963236538</c:v>
                      </c:pt>
                      <c:pt idx="216">
                        <c:v>-12.025752963236538</c:v>
                      </c:pt>
                      <c:pt idx="217">
                        <c:v>-12.025752963236538</c:v>
                      </c:pt>
                      <c:pt idx="218">
                        <c:v>-12.025752963236538</c:v>
                      </c:pt>
                      <c:pt idx="219">
                        <c:v>-12.025752963236538</c:v>
                      </c:pt>
                      <c:pt idx="220">
                        <c:v>-12.025752963236538</c:v>
                      </c:pt>
                      <c:pt idx="221">
                        <c:v>-12.025752963236538</c:v>
                      </c:pt>
                      <c:pt idx="222">
                        <c:v>-12.025752963236538</c:v>
                      </c:pt>
                      <c:pt idx="223">
                        <c:v>-12.025752963236538</c:v>
                      </c:pt>
                      <c:pt idx="224">
                        <c:v>-12.025752963236538</c:v>
                      </c:pt>
                      <c:pt idx="225">
                        <c:v>-12.025752963236538</c:v>
                      </c:pt>
                      <c:pt idx="226">
                        <c:v>-12.025752963236538</c:v>
                      </c:pt>
                      <c:pt idx="227">
                        <c:v>-12.025752963236538</c:v>
                      </c:pt>
                      <c:pt idx="228">
                        <c:v>-12.025752963236538</c:v>
                      </c:pt>
                      <c:pt idx="229">
                        <c:v>-12.025752963236538</c:v>
                      </c:pt>
                      <c:pt idx="230">
                        <c:v>-12.025752963236538</c:v>
                      </c:pt>
                      <c:pt idx="231">
                        <c:v>-12.025752963236538</c:v>
                      </c:pt>
                      <c:pt idx="232">
                        <c:v>-12.025752963236538</c:v>
                      </c:pt>
                      <c:pt idx="233">
                        <c:v>-12.025752963236538</c:v>
                      </c:pt>
                      <c:pt idx="234">
                        <c:v>-12.025752963236538</c:v>
                      </c:pt>
                      <c:pt idx="235">
                        <c:v>-12.025752963236538</c:v>
                      </c:pt>
                      <c:pt idx="236">
                        <c:v>-12.025752963236538</c:v>
                      </c:pt>
                      <c:pt idx="237">
                        <c:v>-12.025752963236538</c:v>
                      </c:pt>
                      <c:pt idx="238">
                        <c:v>-12.025752963236538</c:v>
                      </c:pt>
                      <c:pt idx="239">
                        <c:v>-12.025752963236538</c:v>
                      </c:pt>
                      <c:pt idx="240">
                        <c:v>-12.025752963236538</c:v>
                      </c:pt>
                      <c:pt idx="241">
                        <c:v>-12.025752963236538</c:v>
                      </c:pt>
                      <c:pt idx="242">
                        <c:v>-12.025752963236538</c:v>
                      </c:pt>
                      <c:pt idx="243">
                        <c:v>-12.025752963236538</c:v>
                      </c:pt>
                      <c:pt idx="244">
                        <c:v>-12.025752963236538</c:v>
                      </c:pt>
                      <c:pt idx="245">
                        <c:v>-12.025752963236538</c:v>
                      </c:pt>
                      <c:pt idx="246">
                        <c:v>-12.025752963236538</c:v>
                      </c:pt>
                      <c:pt idx="247">
                        <c:v>-12.025752963236538</c:v>
                      </c:pt>
                      <c:pt idx="248">
                        <c:v>-23.930224555661709</c:v>
                      </c:pt>
                      <c:pt idx="249">
                        <c:v>-23.930224555661709</c:v>
                      </c:pt>
                      <c:pt idx="250">
                        <c:v>-23.930224555661709</c:v>
                      </c:pt>
                      <c:pt idx="251">
                        <c:v>-23.930224555661709</c:v>
                      </c:pt>
                      <c:pt idx="252">
                        <c:v>-23.930224555661709</c:v>
                      </c:pt>
                      <c:pt idx="253">
                        <c:v>-23.930224555661709</c:v>
                      </c:pt>
                      <c:pt idx="254">
                        <c:v>-23.930224555661709</c:v>
                      </c:pt>
                      <c:pt idx="255">
                        <c:v>-23.930224555661709</c:v>
                      </c:pt>
                      <c:pt idx="256">
                        <c:v>-23.930224555661709</c:v>
                      </c:pt>
                      <c:pt idx="257">
                        <c:v>-23.930224555661709</c:v>
                      </c:pt>
                      <c:pt idx="258">
                        <c:v>-23.930224555661709</c:v>
                      </c:pt>
                      <c:pt idx="259">
                        <c:v>-23.930224555661709</c:v>
                      </c:pt>
                      <c:pt idx="260">
                        <c:v>-23.930224555661709</c:v>
                      </c:pt>
                      <c:pt idx="261">
                        <c:v>-23.930224555661709</c:v>
                      </c:pt>
                      <c:pt idx="262">
                        <c:v>-23.930224555661709</c:v>
                      </c:pt>
                      <c:pt idx="263">
                        <c:v>-23.930224555661709</c:v>
                      </c:pt>
                      <c:pt idx="264">
                        <c:v>-23.930224555661709</c:v>
                      </c:pt>
                      <c:pt idx="265">
                        <c:v>-23.930224555661709</c:v>
                      </c:pt>
                      <c:pt idx="266">
                        <c:v>-23.930224555661709</c:v>
                      </c:pt>
                      <c:pt idx="267">
                        <c:v>-23.930224555661709</c:v>
                      </c:pt>
                      <c:pt idx="268">
                        <c:v>-23.930224555661709</c:v>
                      </c:pt>
                      <c:pt idx="269">
                        <c:v>-23.930224555661709</c:v>
                      </c:pt>
                      <c:pt idx="270">
                        <c:v>-23.930224555661709</c:v>
                      </c:pt>
                      <c:pt idx="271">
                        <c:v>-23.930224555661709</c:v>
                      </c:pt>
                      <c:pt idx="272">
                        <c:v>-23.930224555661709</c:v>
                      </c:pt>
                      <c:pt idx="273">
                        <c:v>-23.930224555661709</c:v>
                      </c:pt>
                      <c:pt idx="274">
                        <c:v>-23.930224555661709</c:v>
                      </c:pt>
                      <c:pt idx="275">
                        <c:v>-23.930224555661709</c:v>
                      </c:pt>
                      <c:pt idx="276">
                        <c:v>-23.930224555661709</c:v>
                      </c:pt>
                      <c:pt idx="277">
                        <c:v>-23.930224555661709</c:v>
                      </c:pt>
                      <c:pt idx="278">
                        <c:v>-23.930224555661709</c:v>
                      </c:pt>
                      <c:pt idx="279">
                        <c:v>-23.930224555661709</c:v>
                      </c:pt>
                      <c:pt idx="280">
                        <c:v>-23.930224555661709</c:v>
                      </c:pt>
                      <c:pt idx="281">
                        <c:v>-23.930224555661709</c:v>
                      </c:pt>
                      <c:pt idx="282">
                        <c:v>-23.930224555661709</c:v>
                      </c:pt>
                      <c:pt idx="283">
                        <c:v>-23.930224555661709</c:v>
                      </c:pt>
                      <c:pt idx="284">
                        <c:v>-23.930224555661709</c:v>
                      </c:pt>
                      <c:pt idx="285">
                        <c:v>-23.930224555661709</c:v>
                      </c:pt>
                      <c:pt idx="286">
                        <c:v>-23.930224555661709</c:v>
                      </c:pt>
                      <c:pt idx="287">
                        <c:v>-23.930224555661709</c:v>
                      </c:pt>
                      <c:pt idx="288">
                        <c:v>-23.930224555661709</c:v>
                      </c:pt>
                      <c:pt idx="289">
                        <c:v>-23.930224555661709</c:v>
                      </c:pt>
                      <c:pt idx="290">
                        <c:v>-23.930224555661709</c:v>
                      </c:pt>
                      <c:pt idx="291">
                        <c:v>-23.930224555661709</c:v>
                      </c:pt>
                      <c:pt idx="292">
                        <c:v>-23.930224555661709</c:v>
                      </c:pt>
                      <c:pt idx="293">
                        <c:v>-11.963271651471256</c:v>
                      </c:pt>
                      <c:pt idx="294">
                        <c:v>-11.963271651471256</c:v>
                      </c:pt>
                      <c:pt idx="295">
                        <c:v>-11.963271651471256</c:v>
                      </c:pt>
                      <c:pt idx="296">
                        <c:v>-11.963271651471256</c:v>
                      </c:pt>
                      <c:pt idx="297">
                        <c:v>-11.963271651471256</c:v>
                      </c:pt>
                      <c:pt idx="298">
                        <c:v>-11.963271651471256</c:v>
                      </c:pt>
                      <c:pt idx="299">
                        <c:v>-11.963271651471256</c:v>
                      </c:pt>
                      <c:pt idx="300">
                        <c:v>-11.963271651471256</c:v>
                      </c:pt>
                      <c:pt idx="301">
                        <c:v>-11.963271651471256</c:v>
                      </c:pt>
                      <c:pt idx="302">
                        <c:v>-11.963271651471256</c:v>
                      </c:pt>
                      <c:pt idx="303">
                        <c:v>-11.963271651471256</c:v>
                      </c:pt>
                      <c:pt idx="304">
                        <c:v>-11.963271651471256</c:v>
                      </c:pt>
                      <c:pt idx="305">
                        <c:v>-11.963271651471256</c:v>
                      </c:pt>
                      <c:pt idx="306">
                        <c:v>-11.963271651471256</c:v>
                      </c:pt>
                      <c:pt idx="307">
                        <c:v>-11.963271651471256</c:v>
                      </c:pt>
                      <c:pt idx="308">
                        <c:v>-11.963271651471256</c:v>
                      </c:pt>
                      <c:pt idx="309">
                        <c:v>-11.963271651471256</c:v>
                      </c:pt>
                      <c:pt idx="310">
                        <c:v>-11.963271651471256</c:v>
                      </c:pt>
                      <c:pt idx="311">
                        <c:v>-11.963271651471256</c:v>
                      </c:pt>
                      <c:pt idx="312">
                        <c:v>-11.963271651471256</c:v>
                      </c:pt>
                      <c:pt idx="313">
                        <c:v>-11.963271651471256</c:v>
                      </c:pt>
                      <c:pt idx="314">
                        <c:v>-11.963271651471256</c:v>
                      </c:pt>
                      <c:pt idx="315">
                        <c:v>-11.963271651471256</c:v>
                      </c:pt>
                      <c:pt idx="316">
                        <c:v>-11.963271651471256</c:v>
                      </c:pt>
                      <c:pt idx="317">
                        <c:v>-11.963271651471256</c:v>
                      </c:pt>
                      <c:pt idx="318">
                        <c:v>-11.963271651471256</c:v>
                      </c:pt>
                      <c:pt idx="319">
                        <c:v>-11.963271651471256</c:v>
                      </c:pt>
                      <c:pt idx="320">
                        <c:v>-11.963271651471256</c:v>
                      </c:pt>
                      <c:pt idx="321">
                        <c:v>-11.963271651471256</c:v>
                      </c:pt>
                      <c:pt idx="322">
                        <c:v>-11.963271651471256</c:v>
                      </c:pt>
                      <c:pt idx="323">
                        <c:v>-11.963271651471256</c:v>
                      </c:pt>
                      <c:pt idx="324">
                        <c:v>-11.963271651471256</c:v>
                      </c:pt>
                      <c:pt idx="325">
                        <c:v>-11.963271651471256</c:v>
                      </c:pt>
                      <c:pt idx="326">
                        <c:v>-11.963271651471256</c:v>
                      </c:pt>
                      <c:pt idx="327">
                        <c:v>-11.963271651471256</c:v>
                      </c:pt>
                      <c:pt idx="328">
                        <c:v>-11.963271651471256</c:v>
                      </c:pt>
                      <c:pt idx="329">
                        <c:v>-11.963271651471256</c:v>
                      </c:pt>
                      <c:pt idx="330">
                        <c:v>-11.963271651471256</c:v>
                      </c:pt>
                      <c:pt idx="331">
                        <c:v>-11.963271651471256</c:v>
                      </c:pt>
                      <c:pt idx="332">
                        <c:v>-11.963271651471256</c:v>
                      </c:pt>
                      <c:pt idx="333">
                        <c:v>-11.963271651471256</c:v>
                      </c:pt>
                      <c:pt idx="334">
                        <c:v>-11.963271651471256</c:v>
                      </c:pt>
                      <c:pt idx="335">
                        <c:v>-11.963271651471256</c:v>
                      </c:pt>
                      <c:pt idx="336">
                        <c:v>-11.963271651471256</c:v>
                      </c:pt>
                      <c:pt idx="337">
                        <c:v>-11.963271651471256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356E-42AE-889C-E862EDDA82F5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-13.617350569217503</c:v>
                      </c:pt>
                      <c:pt idx="24">
                        <c:v>-13.617350569217503</c:v>
                      </c:pt>
                      <c:pt idx="25">
                        <c:v>-13.617350569217503</c:v>
                      </c:pt>
                      <c:pt idx="26">
                        <c:v>-13.617350569217503</c:v>
                      </c:pt>
                      <c:pt idx="27">
                        <c:v>-13.617350569217503</c:v>
                      </c:pt>
                      <c:pt idx="28">
                        <c:v>-13.617350569217503</c:v>
                      </c:pt>
                      <c:pt idx="29">
                        <c:v>-13.617350569217503</c:v>
                      </c:pt>
                      <c:pt idx="30">
                        <c:v>-13.617350569217503</c:v>
                      </c:pt>
                      <c:pt idx="31">
                        <c:v>-13.617350569217503</c:v>
                      </c:pt>
                      <c:pt idx="32">
                        <c:v>-13.617350569217503</c:v>
                      </c:pt>
                      <c:pt idx="33">
                        <c:v>-13.617350569217503</c:v>
                      </c:pt>
                      <c:pt idx="34">
                        <c:v>-13.617350569217503</c:v>
                      </c:pt>
                      <c:pt idx="35">
                        <c:v>-13.617350569217503</c:v>
                      </c:pt>
                      <c:pt idx="36">
                        <c:v>-13.617350569217503</c:v>
                      </c:pt>
                      <c:pt idx="37">
                        <c:v>-13.617350569217503</c:v>
                      </c:pt>
                      <c:pt idx="38">
                        <c:v>-13.617350569217503</c:v>
                      </c:pt>
                      <c:pt idx="39">
                        <c:v>-13.617350569217503</c:v>
                      </c:pt>
                      <c:pt idx="40">
                        <c:v>-13.617350569217503</c:v>
                      </c:pt>
                      <c:pt idx="41">
                        <c:v>-13.617350569217503</c:v>
                      </c:pt>
                      <c:pt idx="42">
                        <c:v>-13.617350569217503</c:v>
                      </c:pt>
                      <c:pt idx="43">
                        <c:v>-13.617350569217503</c:v>
                      </c:pt>
                      <c:pt idx="44">
                        <c:v>-13.617350569217503</c:v>
                      </c:pt>
                      <c:pt idx="45">
                        <c:v>-13.617350569217503</c:v>
                      </c:pt>
                      <c:pt idx="46">
                        <c:v>-13.617350569217503</c:v>
                      </c:pt>
                      <c:pt idx="47">
                        <c:v>-13.617350569217503</c:v>
                      </c:pt>
                      <c:pt idx="48">
                        <c:v>-13.617350569217503</c:v>
                      </c:pt>
                      <c:pt idx="49">
                        <c:v>-13.617350569217503</c:v>
                      </c:pt>
                      <c:pt idx="50">
                        <c:v>-13.617350569217503</c:v>
                      </c:pt>
                      <c:pt idx="51">
                        <c:v>-13.617350569217503</c:v>
                      </c:pt>
                      <c:pt idx="52">
                        <c:v>-13.617350569217503</c:v>
                      </c:pt>
                      <c:pt idx="53">
                        <c:v>-13.617350569217503</c:v>
                      </c:pt>
                      <c:pt idx="54">
                        <c:v>-13.617350569217503</c:v>
                      </c:pt>
                      <c:pt idx="55">
                        <c:v>-13.617350569217503</c:v>
                      </c:pt>
                      <c:pt idx="56">
                        <c:v>-13.617350569217503</c:v>
                      </c:pt>
                      <c:pt idx="57">
                        <c:v>-13.617350569217503</c:v>
                      </c:pt>
                      <c:pt idx="58">
                        <c:v>-13.617350569217503</c:v>
                      </c:pt>
                      <c:pt idx="59">
                        <c:v>-13.617350569217503</c:v>
                      </c:pt>
                      <c:pt idx="60">
                        <c:v>-13.617350569217503</c:v>
                      </c:pt>
                      <c:pt idx="61">
                        <c:v>-13.617350569217503</c:v>
                      </c:pt>
                      <c:pt idx="62">
                        <c:v>-13.617350569217503</c:v>
                      </c:pt>
                      <c:pt idx="63">
                        <c:v>-13.617350569217503</c:v>
                      </c:pt>
                      <c:pt idx="64">
                        <c:v>-13.617350569217503</c:v>
                      </c:pt>
                      <c:pt idx="65">
                        <c:v>-13.617350569217503</c:v>
                      </c:pt>
                      <c:pt idx="66">
                        <c:v>-13.617350569217503</c:v>
                      </c:pt>
                      <c:pt idx="67">
                        <c:v>-13.617350569217503</c:v>
                      </c:pt>
                      <c:pt idx="68">
                        <c:v>-24.093949957875722</c:v>
                      </c:pt>
                      <c:pt idx="69">
                        <c:v>-24.093949957875722</c:v>
                      </c:pt>
                      <c:pt idx="70">
                        <c:v>-24.093949957875722</c:v>
                      </c:pt>
                      <c:pt idx="71">
                        <c:v>-24.093949957875722</c:v>
                      </c:pt>
                      <c:pt idx="72">
                        <c:v>-24.093949957875722</c:v>
                      </c:pt>
                      <c:pt idx="73">
                        <c:v>-24.093949957875722</c:v>
                      </c:pt>
                      <c:pt idx="74">
                        <c:v>-24.093949957875722</c:v>
                      </c:pt>
                      <c:pt idx="75">
                        <c:v>-24.093949957875722</c:v>
                      </c:pt>
                      <c:pt idx="76">
                        <c:v>-24.093949957875722</c:v>
                      </c:pt>
                      <c:pt idx="77">
                        <c:v>-24.093949957875722</c:v>
                      </c:pt>
                      <c:pt idx="78">
                        <c:v>-24.093949957875722</c:v>
                      </c:pt>
                      <c:pt idx="79">
                        <c:v>-24.093949957875722</c:v>
                      </c:pt>
                      <c:pt idx="80">
                        <c:v>-24.093949957875722</c:v>
                      </c:pt>
                      <c:pt idx="81">
                        <c:v>-24.093949957875722</c:v>
                      </c:pt>
                      <c:pt idx="82">
                        <c:v>-24.093949957875722</c:v>
                      </c:pt>
                      <c:pt idx="83">
                        <c:v>-24.093949957875722</c:v>
                      </c:pt>
                      <c:pt idx="84">
                        <c:v>-24.093949957875722</c:v>
                      </c:pt>
                      <c:pt idx="85">
                        <c:v>-24.093949957875722</c:v>
                      </c:pt>
                      <c:pt idx="86">
                        <c:v>-24.093949957875722</c:v>
                      </c:pt>
                      <c:pt idx="87">
                        <c:v>-24.093949957875722</c:v>
                      </c:pt>
                      <c:pt idx="88">
                        <c:v>-24.093949957875722</c:v>
                      </c:pt>
                      <c:pt idx="89">
                        <c:v>-24.093949957875722</c:v>
                      </c:pt>
                      <c:pt idx="90">
                        <c:v>-24.093949957875722</c:v>
                      </c:pt>
                      <c:pt idx="91">
                        <c:v>-24.093949957875722</c:v>
                      </c:pt>
                      <c:pt idx="92">
                        <c:v>-24.093949957875722</c:v>
                      </c:pt>
                      <c:pt idx="93">
                        <c:v>-24.093949957875722</c:v>
                      </c:pt>
                      <c:pt idx="94">
                        <c:v>-24.093949957875722</c:v>
                      </c:pt>
                      <c:pt idx="95">
                        <c:v>-24.093949957875722</c:v>
                      </c:pt>
                      <c:pt idx="96">
                        <c:v>-24.093949957875722</c:v>
                      </c:pt>
                      <c:pt idx="97">
                        <c:v>-24.093949957875722</c:v>
                      </c:pt>
                      <c:pt idx="98">
                        <c:v>-24.093949957875722</c:v>
                      </c:pt>
                      <c:pt idx="99">
                        <c:v>-24.093949957875722</c:v>
                      </c:pt>
                      <c:pt idx="100">
                        <c:v>-24.093949957875722</c:v>
                      </c:pt>
                      <c:pt idx="101">
                        <c:v>-24.093949957875722</c:v>
                      </c:pt>
                      <c:pt idx="102">
                        <c:v>-24.093949957875722</c:v>
                      </c:pt>
                      <c:pt idx="103">
                        <c:v>-24.093949957875722</c:v>
                      </c:pt>
                      <c:pt idx="104">
                        <c:v>-24.093949957875722</c:v>
                      </c:pt>
                      <c:pt idx="105">
                        <c:v>-24.093949957875722</c:v>
                      </c:pt>
                      <c:pt idx="106">
                        <c:v>-24.093949957875722</c:v>
                      </c:pt>
                      <c:pt idx="107">
                        <c:v>-24.093949957875722</c:v>
                      </c:pt>
                      <c:pt idx="108">
                        <c:v>-24.093949957875722</c:v>
                      </c:pt>
                      <c:pt idx="109">
                        <c:v>-24.093949957875722</c:v>
                      </c:pt>
                      <c:pt idx="110">
                        <c:v>-24.093949957875722</c:v>
                      </c:pt>
                      <c:pt idx="111">
                        <c:v>-24.093949957875722</c:v>
                      </c:pt>
                      <c:pt idx="112">
                        <c:v>-24.093949957875722</c:v>
                      </c:pt>
                      <c:pt idx="113">
                        <c:v>-13.818118805348345</c:v>
                      </c:pt>
                      <c:pt idx="114">
                        <c:v>-13.818118805348345</c:v>
                      </c:pt>
                      <c:pt idx="115">
                        <c:v>-13.818118805348345</c:v>
                      </c:pt>
                      <c:pt idx="116">
                        <c:v>-13.818118805348345</c:v>
                      </c:pt>
                      <c:pt idx="117">
                        <c:v>-13.818118805348345</c:v>
                      </c:pt>
                      <c:pt idx="118">
                        <c:v>-13.818118805348345</c:v>
                      </c:pt>
                      <c:pt idx="119">
                        <c:v>-13.818118805348345</c:v>
                      </c:pt>
                      <c:pt idx="120">
                        <c:v>-13.818118805348345</c:v>
                      </c:pt>
                      <c:pt idx="121">
                        <c:v>-13.818118805348345</c:v>
                      </c:pt>
                      <c:pt idx="122">
                        <c:v>-13.818118805348345</c:v>
                      </c:pt>
                      <c:pt idx="123">
                        <c:v>-13.818118805348345</c:v>
                      </c:pt>
                      <c:pt idx="124">
                        <c:v>-13.818118805348345</c:v>
                      </c:pt>
                      <c:pt idx="125">
                        <c:v>-13.818118805348345</c:v>
                      </c:pt>
                      <c:pt idx="126">
                        <c:v>-13.818118805348345</c:v>
                      </c:pt>
                      <c:pt idx="127">
                        <c:v>-13.818118805348345</c:v>
                      </c:pt>
                      <c:pt idx="128">
                        <c:v>-13.818118805348345</c:v>
                      </c:pt>
                      <c:pt idx="129">
                        <c:v>-13.818118805348345</c:v>
                      </c:pt>
                      <c:pt idx="130">
                        <c:v>-13.818118805348345</c:v>
                      </c:pt>
                      <c:pt idx="131">
                        <c:v>-13.818118805348345</c:v>
                      </c:pt>
                      <c:pt idx="132">
                        <c:v>-13.818118805348345</c:v>
                      </c:pt>
                      <c:pt idx="133">
                        <c:v>-13.818118805348345</c:v>
                      </c:pt>
                      <c:pt idx="134">
                        <c:v>-13.818118805348345</c:v>
                      </c:pt>
                      <c:pt idx="135">
                        <c:v>-13.818118805348345</c:v>
                      </c:pt>
                      <c:pt idx="136">
                        <c:v>-13.818118805348345</c:v>
                      </c:pt>
                      <c:pt idx="137">
                        <c:v>-13.818118805348345</c:v>
                      </c:pt>
                      <c:pt idx="138">
                        <c:v>-13.818118805348345</c:v>
                      </c:pt>
                      <c:pt idx="139">
                        <c:v>-13.818118805348345</c:v>
                      </c:pt>
                      <c:pt idx="140">
                        <c:v>-13.818118805348345</c:v>
                      </c:pt>
                      <c:pt idx="141">
                        <c:v>-13.818118805348345</c:v>
                      </c:pt>
                      <c:pt idx="142">
                        <c:v>-13.818118805348345</c:v>
                      </c:pt>
                      <c:pt idx="143">
                        <c:v>-13.818118805348345</c:v>
                      </c:pt>
                      <c:pt idx="144">
                        <c:v>-13.818118805348345</c:v>
                      </c:pt>
                      <c:pt idx="145">
                        <c:v>-13.818118805348345</c:v>
                      </c:pt>
                      <c:pt idx="146">
                        <c:v>-13.818118805348345</c:v>
                      </c:pt>
                      <c:pt idx="147">
                        <c:v>-13.818118805348345</c:v>
                      </c:pt>
                      <c:pt idx="148">
                        <c:v>-13.818118805348345</c:v>
                      </c:pt>
                      <c:pt idx="149">
                        <c:v>-13.818118805348345</c:v>
                      </c:pt>
                      <c:pt idx="150">
                        <c:v>-13.818118805348345</c:v>
                      </c:pt>
                      <c:pt idx="151">
                        <c:v>-13.818118805348345</c:v>
                      </c:pt>
                      <c:pt idx="152">
                        <c:v>-13.818118805348345</c:v>
                      </c:pt>
                      <c:pt idx="153">
                        <c:v>-13.818118805348345</c:v>
                      </c:pt>
                      <c:pt idx="154">
                        <c:v>-13.818118805348345</c:v>
                      </c:pt>
                      <c:pt idx="155">
                        <c:v>-13.818118805348345</c:v>
                      </c:pt>
                      <c:pt idx="156">
                        <c:v>-13.818118805348345</c:v>
                      </c:pt>
                      <c:pt idx="157">
                        <c:v>-13.818118805348345</c:v>
                      </c:pt>
                      <c:pt idx="158">
                        <c:v>0.61574328369924258</c:v>
                      </c:pt>
                      <c:pt idx="159">
                        <c:v>0.61574328369924258</c:v>
                      </c:pt>
                      <c:pt idx="160">
                        <c:v>0.61574328369924258</c:v>
                      </c:pt>
                      <c:pt idx="161">
                        <c:v>0.61574328369924258</c:v>
                      </c:pt>
                      <c:pt idx="162">
                        <c:v>0.61574328369924258</c:v>
                      </c:pt>
                      <c:pt idx="163">
                        <c:v>0.61574328369924258</c:v>
                      </c:pt>
                      <c:pt idx="164">
                        <c:v>0.61574328369924258</c:v>
                      </c:pt>
                      <c:pt idx="165">
                        <c:v>0.61574328369924258</c:v>
                      </c:pt>
                      <c:pt idx="166">
                        <c:v>0.61574328369924258</c:v>
                      </c:pt>
                      <c:pt idx="167">
                        <c:v>0.61574328369924258</c:v>
                      </c:pt>
                      <c:pt idx="168">
                        <c:v>0.61574328369924258</c:v>
                      </c:pt>
                      <c:pt idx="169">
                        <c:v>0.61574328369924258</c:v>
                      </c:pt>
                      <c:pt idx="170">
                        <c:v>0.61574328369924258</c:v>
                      </c:pt>
                      <c:pt idx="171">
                        <c:v>0.61574328369924258</c:v>
                      </c:pt>
                      <c:pt idx="172">
                        <c:v>0.61574328369924258</c:v>
                      </c:pt>
                      <c:pt idx="173">
                        <c:v>0.61574328369924258</c:v>
                      </c:pt>
                      <c:pt idx="174">
                        <c:v>0.61574328369924258</c:v>
                      </c:pt>
                      <c:pt idx="175">
                        <c:v>0.61574328369924258</c:v>
                      </c:pt>
                      <c:pt idx="176">
                        <c:v>0.61574328369924258</c:v>
                      </c:pt>
                      <c:pt idx="177">
                        <c:v>0.61574328369924258</c:v>
                      </c:pt>
                      <c:pt idx="178">
                        <c:v>0.61574328369924258</c:v>
                      </c:pt>
                      <c:pt idx="179">
                        <c:v>0.61574328369924258</c:v>
                      </c:pt>
                      <c:pt idx="180">
                        <c:v>0.61574328369924258</c:v>
                      </c:pt>
                      <c:pt idx="181">
                        <c:v>0.61574328369924258</c:v>
                      </c:pt>
                      <c:pt idx="182">
                        <c:v>0.61574328369924258</c:v>
                      </c:pt>
                      <c:pt idx="183">
                        <c:v>0.61574328369924258</c:v>
                      </c:pt>
                      <c:pt idx="184">
                        <c:v>0.61574328369924258</c:v>
                      </c:pt>
                      <c:pt idx="185">
                        <c:v>0.61574328369924258</c:v>
                      </c:pt>
                      <c:pt idx="186">
                        <c:v>0.61574328369924258</c:v>
                      </c:pt>
                      <c:pt idx="187">
                        <c:v>0.61574328369924258</c:v>
                      </c:pt>
                      <c:pt idx="188">
                        <c:v>0.61574328369924258</c:v>
                      </c:pt>
                      <c:pt idx="189">
                        <c:v>0.61574328369924258</c:v>
                      </c:pt>
                      <c:pt idx="190">
                        <c:v>0.61574328369924258</c:v>
                      </c:pt>
                      <c:pt idx="191">
                        <c:v>0.61574328369924258</c:v>
                      </c:pt>
                      <c:pt idx="192">
                        <c:v>0.61574328369924258</c:v>
                      </c:pt>
                      <c:pt idx="193">
                        <c:v>0.61574328369924258</c:v>
                      </c:pt>
                      <c:pt idx="194">
                        <c:v>0.61574328369924258</c:v>
                      </c:pt>
                      <c:pt idx="195">
                        <c:v>0.61574328369924258</c:v>
                      </c:pt>
                      <c:pt idx="196">
                        <c:v>0.61574328369924258</c:v>
                      </c:pt>
                      <c:pt idx="197">
                        <c:v>0.61574328369924258</c:v>
                      </c:pt>
                      <c:pt idx="198">
                        <c:v>0.61574328369924258</c:v>
                      </c:pt>
                      <c:pt idx="199">
                        <c:v>0.61574328369924258</c:v>
                      </c:pt>
                      <c:pt idx="200">
                        <c:v>0.61574328369924258</c:v>
                      </c:pt>
                      <c:pt idx="201">
                        <c:v>0.61574328369924258</c:v>
                      </c:pt>
                      <c:pt idx="202">
                        <c:v>0.61574328369924258</c:v>
                      </c:pt>
                      <c:pt idx="203">
                        <c:v>-12.025752963236538</c:v>
                      </c:pt>
                      <c:pt idx="204">
                        <c:v>-12.025752963236538</c:v>
                      </c:pt>
                      <c:pt idx="205">
                        <c:v>-12.025752963236538</c:v>
                      </c:pt>
                      <c:pt idx="206">
                        <c:v>-12.025752963236538</c:v>
                      </c:pt>
                      <c:pt idx="207">
                        <c:v>-12.025752963236538</c:v>
                      </c:pt>
                      <c:pt idx="208">
                        <c:v>-12.025752963236538</c:v>
                      </c:pt>
                      <c:pt idx="209">
                        <c:v>-12.025752963236538</c:v>
                      </c:pt>
                      <c:pt idx="210">
                        <c:v>-12.025752963236538</c:v>
                      </c:pt>
                      <c:pt idx="211">
                        <c:v>-12.025752963236538</c:v>
                      </c:pt>
                      <c:pt idx="212">
                        <c:v>-12.025752963236538</c:v>
                      </c:pt>
                      <c:pt idx="213">
                        <c:v>-12.025752963236538</c:v>
                      </c:pt>
                      <c:pt idx="214">
                        <c:v>-12.025752963236538</c:v>
                      </c:pt>
                      <c:pt idx="215">
                        <c:v>-12.025752963236538</c:v>
                      </c:pt>
                      <c:pt idx="216">
                        <c:v>-12.025752963236538</c:v>
                      </c:pt>
                      <c:pt idx="217">
                        <c:v>-12.025752963236538</c:v>
                      </c:pt>
                      <c:pt idx="218">
                        <c:v>-12.025752963236538</c:v>
                      </c:pt>
                      <c:pt idx="219">
                        <c:v>-12.025752963236538</c:v>
                      </c:pt>
                      <c:pt idx="220">
                        <c:v>-12.025752963236538</c:v>
                      </c:pt>
                      <c:pt idx="221">
                        <c:v>-12.025752963236538</c:v>
                      </c:pt>
                      <c:pt idx="222">
                        <c:v>-12.025752963236538</c:v>
                      </c:pt>
                      <c:pt idx="223">
                        <c:v>-12.025752963236538</c:v>
                      </c:pt>
                      <c:pt idx="224">
                        <c:v>-12.025752963236538</c:v>
                      </c:pt>
                      <c:pt idx="225">
                        <c:v>-12.025752963236538</c:v>
                      </c:pt>
                      <c:pt idx="226">
                        <c:v>-12.025752963236538</c:v>
                      </c:pt>
                      <c:pt idx="227">
                        <c:v>-12.025752963236538</c:v>
                      </c:pt>
                      <c:pt idx="228">
                        <c:v>-12.025752963236538</c:v>
                      </c:pt>
                      <c:pt idx="229">
                        <c:v>-12.025752963236538</c:v>
                      </c:pt>
                      <c:pt idx="230">
                        <c:v>-12.025752963236538</c:v>
                      </c:pt>
                      <c:pt idx="231">
                        <c:v>-12.025752963236538</c:v>
                      </c:pt>
                      <c:pt idx="232">
                        <c:v>-12.025752963236538</c:v>
                      </c:pt>
                      <c:pt idx="233">
                        <c:v>-12.025752963236538</c:v>
                      </c:pt>
                      <c:pt idx="234">
                        <c:v>-12.025752963236538</c:v>
                      </c:pt>
                      <c:pt idx="235">
                        <c:v>-12.025752963236538</c:v>
                      </c:pt>
                      <c:pt idx="236">
                        <c:v>-12.025752963236538</c:v>
                      </c:pt>
                      <c:pt idx="237">
                        <c:v>-12.025752963236538</c:v>
                      </c:pt>
                      <c:pt idx="238">
                        <c:v>-12.025752963236538</c:v>
                      </c:pt>
                      <c:pt idx="239">
                        <c:v>-12.025752963236538</c:v>
                      </c:pt>
                      <c:pt idx="240">
                        <c:v>-12.025752963236538</c:v>
                      </c:pt>
                      <c:pt idx="241">
                        <c:v>-12.025752963236538</c:v>
                      </c:pt>
                      <c:pt idx="242">
                        <c:v>-12.025752963236538</c:v>
                      </c:pt>
                      <c:pt idx="243">
                        <c:v>-12.025752963236538</c:v>
                      </c:pt>
                      <c:pt idx="244">
                        <c:v>-12.025752963236538</c:v>
                      </c:pt>
                      <c:pt idx="245">
                        <c:v>-12.025752963236538</c:v>
                      </c:pt>
                      <c:pt idx="246">
                        <c:v>-12.025752963236538</c:v>
                      </c:pt>
                      <c:pt idx="247">
                        <c:v>-12.025752963236538</c:v>
                      </c:pt>
                      <c:pt idx="248">
                        <c:v>-23.930224555661709</c:v>
                      </c:pt>
                      <c:pt idx="249">
                        <c:v>-23.930224555661709</c:v>
                      </c:pt>
                      <c:pt idx="250">
                        <c:v>-23.930224555661709</c:v>
                      </c:pt>
                      <c:pt idx="251">
                        <c:v>-23.930224555661709</c:v>
                      </c:pt>
                      <c:pt idx="252">
                        <c:v>-23.930224555661709</c:v>
                      </c:pt>
                      <c:pt idx="253">
                        <c:v>-23.930224555661709</c:v>
                      </c:pt>
                      <c:pt idx="254">
                        <c:v>-23.930224555661709</c:v>
                      </c:pt>
                      <c:pt idx="255">
                        <c:v>-23.930224555661709</c:v>
                      </c:pt>
                      <c:pt idx="256">
                        <c:v>-23.930224555661709</c:v>
                      </c:pt>
                      <c:pt idx="257">
                        <c:v>-23.930224555661709</c:v>
                      </c:pt>
                      <c:pt idx="258">
                        <c:v>-23.930224555661709</c:v>
                      </c:pt>
                      <c:pt idx="259">
                        <c:v>-23.930224555661709</c:v>
                      </c:pt>
                      <c:pt idx="260">
                        <c:v>-23.930224555661709</c:v>
                      </c:pt>
                      <c:pt idx="261">
                        <c:v>-23.930224555661709</c:v>
                      </c:pt>
                      <c:pt idx="262">
                        <c:v>-23.930224555661709</c:v>
                      </c:pt>
                      <c:pt idx="263">
                        <c:v>-23.930224555661709</c:v>
                      </c:pt>
                      <c:pt idx="264">
                        <c:v>-23.930224555661709</c:v>
                      </c:pt>
                      <c:pt idx="265">
                        <c:v>-23.930224555661709</c:v>
                      </c:pt>
                      <c:pt idx="266">
                        <c:v>-23.930224555661709</c:v>
                      </c:pt>
                      <c:pt idx="267">
                        <c:v>-23.930224555661709</c:v>
                      </c:pt>
                      <c:pt idx="268">
                        <c:v>-23.930224555661709</c:v>
                      </c:pt>
                      <c:pt idx="269">
                        <c:v>-23.930224555661709</c:v>
                      </c:pt>
                      <c:pt idx="270">
                        <c:v>-23.930224555661709</c:v>
                      </c:pt>
                      <c:pt idx="271">
                        <c:v>-23.930224555661709</c:v>
                      </c:pt>
                      <c:pt idx="272">
                        <c:v>-23.930224555661709</c:v>
                      </c:pt>
                      <c:pt idx="273">
                        <c:v>-23.930224555661709</c:v>
                      </c:pt>
                      <c:pt idx="274">
                        <c:v>-23.930224555661709</c:v>
                      </c:pt>
                      <c:pt idx="275">
                        <c:v>-23.930224555661709</c:v>
                      </c:pt>
                      <c:pt idx="276">
                        <c:v>-23.930224555661709</c:v>
                      </c:pt>
                      <c:pt idx="277">
                        <c:v>-23.930224555661709</c:v>
                      </c:pt>
                      <c:pt idx="278">
                        <c:v>-23.930224555661709</c:v>
                      </c:pt>
                      <c:pt idx="279">
                        <c:v>-23.930224555661709</c:v>
                      </c:pt>
                      <c:pt idx="280">
                        <c:v>-23.930224555661709</c:v>
                      </c:pt>
                      <c:pt idx="281">
                        <c:v>-23.930224555661709</c:v>
                      </c:pt>
                      <c:pt idx="282">
                        <c:v>-23.930224555661709</c:v>
                      </c:pt>
                      <c:pt idx="283">
                        <c:v>-23.930224555661709</c:v>
                      </c:pt>
                      <c:pt idx="284">
                        <c:v>-23.930224555661709</c:v>
                      </c:pt>
                      <c:pt idx="285">
                        <c:v>-23.930224555661709</c:v>
                      </c:pt>
                      <c:pt idx="286">
                        <c:v>-23.930224555661709</c:v>
                      </c:pt>
                      <c:pt idx="287">
                        <c:v>-23.930224555661709</c:v>
                      </c:pt>
                      <c:pt idx="288">
                        <c:v>-23.930224555661709</c:v>
                      </c:pt>
                      <c:pt idx="289">
                        <c:v>-23.930224555661709</c:v>
                      </c:pt>
                      <c:pt idx="290">
                        <c:v>-23.930224555661709</c:v>
                      </c:pt>
                      <c:pt idx="291">
                        <c:v>-23.930224555661709</c:v>
                      </c:pt>
                      <c:pt idx="292">
                        <c:v>-23.930224555661709</c:v>
                      </c:pt>
                      <c:pt idx="293">
                        <c:v>-11.963271651471256</c:v>
                      </c:pt>
                      <c:pt idx="294">
                        <c:v>-11.963271651471256</c:v>
                      </c:pt>
                      <c:pt idx="295">
                        <c:v>-11.963271651471256</c:v>
                      </c:pt>
                      <c:pt idx="296">
                        <c:v>-11.963271651471256</c:v>
                      </c:pt>
                      <c:pt idx="297">
                        <c:v>-11.963271651471256</c:v>
                      </c:pt>
                      <c:pt idx="298">
                        <c:v>-11.963271651471256</c:v>
                      </c:pt>
                      <c:pt idx="299">
                        <c:v>-11.963271651471256</c:v>
                      </c:pt>
                      <c:pt idx="300">
                        <c:v>-11.963271651471256</c:v>
                      </c:pt>
                      <c:pt idx="301">
                        <c:v>-11.963271651471256</c:v>
                      </c:pt>
                      <c:pt idx="302">
                        <c:v>-11.963271651471256</c:v>
                      </c:pt>
                      <c:pt idx="303">
                        <c:v>-11.963271651471256</c:v>
                      </c:pt>
                      <c:pt idx="304">
                        <c:v>-11.963271651471256</c:v>
                      </c:pt>
                      <c:pt idx="305">
                        <c:v>-11.963271651471256</c:v>
                      </c:pt>
                      <c:pt idx="306">
                        <c:v>-11.963271651471256</c:v>
                      </c:pt>
                      <c:pt idx="307">
                        <c:v>-11.963271651471256</c:v>
                      </c:pt>
                      <c:pt idx="308">
                        <c:v>-11.963271651471256</c:v>
                      </c:pt>
                      <c:pt idx="309">
                        <c:v>-11.963271651471256</c:v>
                      </c:pt>
                      <c:pt idx="310">
                        <c:v>-11.963271651471256</c:v>
                      </c:pt>
                      <c:pt idx="311">
                        <c:v>-11.963271651471256</c:v>
                      </c:pt>
                      <c:pt idx="312">
                        <c:v>-11.963271651471256</c:v>
                      </c:pt>
                      <c:pt idx="313">
                        <c:v>-11.963271651471256</c:v>
                      </c:pt>
                      <c:pt idx="314">
                        <c:v>-11.963271651471256</c:v>
                      </c:pt>
                      <c:pt idx="315">
                        <c:v>-11.963271651471256</c:v>
                      </c:pt>
                      <c:pt idx="316">
                        <c:v>-11.963271651471256</c:v>
                      </c:pt>
                      <c:pt idx="317">
                        <c:v>-11.963271651471256</c:v>
                      </c:pt>
                      <c:pt idx="318">
                        <c:v>-11.963271651471256</c:v>
                      </c:pt>
                      <c:pt idx="319">
                        <c:v>-11.963271651471256</c:v>
                      </c:pt>
                      <c:pt idx="320">
                        <c:v>-11.963271651471256</c:v>
                      </c:pt>
                      <c:pt idx="321">
                        <c:v>-11.963271651471256</c:v>
                      </c:pt>
                      <c:pt idx="322">
                        <c:v>-11.963271651471256</c:v>
                      </c:pt>
                      <c:pt idx="323">
                        <c:v>-11.963271651471256</c:v>
                      </c:pt>
                      <c:pt idx="324">
                        <c:v>-11.963271651471256</c:v>
                      </c:pt>
                      <c:pt idx="325">
                        <c:v>-11.963271651471256</c:v>
                      </c:pt>
                      <c:pt idx="326">
                        <c:v>-11.963271651471256</c:v>
                      </c:pt>
                      <c:pt idx="327">
                        <c:v>-11.963271651471256</c:v>
                      </c:pt>
                      <c:pt idx="328">
                        <c:v>-11.963271651471256</c:v>
                      </c:pt>
                      <c:pt idx="329">
                        <c:v>-11.963271651471256</c:v>
                      </c:pt>
                      <c:pt idx="330">
                        <c:v>-11.963271651471256</c:v>
                      </c:pt>
                      <c:pt idx="331">
                        <c:v>-11.963271651471256</c:v>
                      </c:pt>
                      <c:pt idx="332">
                        <c:v>-11.963271651471256</c:v>
                      </c:pt>
                      <c:pt idx="333">
                        <c:v>-11.963271651471256</c:v>
                      </c:pt>
                      <c:pt idx="334">
                        <c:v>-11.963271651471256</c:v>
                      </c:pt>
                      <c:pt idx="335">
                        <c:v>-11.963271651471256</c:v>
                      </c:pt>
                      <c:pt idx="336">
                        <c:v>-11.963271651471256</c:v>
                      </c:pt>
                      <c:pt idx="337">
                        <c:v>-11.963271651471256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356E-42AE-889C-E862EDDA82F5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1167294.5879004628</c:v>
                      </c:pt>
                      <c:pt idx="1">
                        <c:v>1167294.5879004628</c:v>
                      </c:pt>
                      <c:pt idx="2">
                        <c:v>1167294.5879004628</c:v>
                      </c:pt>
                      <c:pt idx="3">
                        <c:v>1167294.5879004628</c:v>
                      </c:pt>
                      <c:pt idx="4">
                        <c:v>1167294.5879004628</c:v>
                      </c:pt>
                      <c:pt idx="5">
                        <c:v>1167294.5879004628</c:v>
                      </c:pt>
                      <c:pt idx="6">
                        <c:v>1167294.5879004628</c:v>
                      </c:pt>
                      <c:pt idx="7">
                        <c:v>1167294.5879004628</c:v>
                      </c:pt>
                      <c:pt idx="8">
                        <c:v>1167294.5879004628</c:v>
                      </c:pt>
                      <c:pt idx="9">
                        <c:v>1167294.5879004628</c:v>
                      </c:pt>
                      <c:pt idx="10">
                        <c:v>1167294.5879004628</c:v>
                      </c:pt>
                      <c:pt idx="11">
                        <c:v>1167294.5879004628</c:v>
                      </c:pt>
                      <c:pt idx="12">
                        <c:v>1167294.5879004628</c:v>
                      </c:pt>
                      <c:pt idx="13">
                        <c:v>1167294.5879004628</c:v>
                      </c:pt>
                      <c:pt idx="14">
                        <c:v>1167294.5879004628</c:v>
                      </c:pt>
                      <c:pt idx="15">
                        <c:v>1167294.5879004628</c:v>
                      </c:pt>
                      <c:pt idx="16">
                        <c:v>1167294.5879004628</c:v>
                      </c:pt>
                      <c:pt idx="17">
                        <c:v>1167294.5879004628</c:v>
                      </c:pt>
                      <c:pt idx="18">
                        <c:v>1167294.5879004628</c:v>
                      </c:pt>
                      <c:pt idx="19">
                        <c:v>1167294.5879004628</c:v>
                      </c:pt>
                      <c:pt idx="20">
                        <c:v>1167294.5879004628</c:v>
                      </c:pt>
                      <c:pt idx="21">
                        <c:v>1167294.5879004628</c:v>
                      </c:pt>
                      <c:pt idx="22">
                        <c:v>1167294.5879004628</c:v>
                      </c:pt>
                      <c:pt idx="23">
                        <c:v>1326046.4089666363</c:v>
                      </c:pt>
                      <c:pt idx="24">
                        <c:v>1326046.4089666363</c:v>
                      </c:pt>
                      <c:pt idx="25">
                        <c:v>1326046.4089666363</c:v>
                      </c:pt>
                      <c:pt idx="26">
                        <c:v>1326046.4089666363</c:v>
                      </c:pt>
                      <c:pt idx="27">
                        <c:v>1326046.4089666363</c:v>
                      </c:pt>
                      <c:pt idx="28">
                        <c:v>1326046.4089666363</c:v>
                      </c:pt>
                      <c:pt idx="29">
                        <c:v>1326046.4089666363</c:v>
                      </c:pt>
                      <c:pt idx="30">
                        <c:v>1326046.4089666363</c:v>
                      </c:pt>
                      <c:pt idx="31">
                        <c:v>1326046.4089666363</c:v>
                      </c:pt>
                      <c:pt idx="32">
                        <c:v>1326046.4089666363</c:v>
                      </c:pt>
                      <c:pt idx="33">
                        <c:v>1326046.4089666363</c:v>
                      </c:pt>
                      <c:pt idx="34">
                        <c:v>1326046.4089666363</c:v>
                      </c:pt>
                      <c:pt idx="35">
                        <c:v>1326046.4089666363</c:v>
                      </c:pt>
                      <c:pt idx="36">
                        <c:v>1326046.4089666363</c:v>
                      </c:pt>
                      <c:pt idx="37">
                        <c:v>1326046.4089666363</c:v>
                      </c:pt>
                      <c:pt idx="38">
                        <c:v>1326046.4089666363</c:v>
                      </c:pt>
                      <c:pt idx="39">
                        <c:v>1326046.4089666363</c:v>
                      </c:pt>
                      <c:pt idx="40">
                        <c:v>1326046.4089666363</c:v>
                      </c:pt>
                      <c:pt idx="41">
                        <c:v>1326046.4089666363</c:v>
                      </c:pt>
                      <c:pt idx="42">
                        <c:v>1326046.4089666363</c:v>
                      </c:pt>
                      <c:pt idx="43">
                        <c:v>1326046.4089666363</c:v>
                      </c:pt>
                      <c:pt idx="44">
                        <c:v>1326046.4089666363</c:v>
                      </c:pt>
                      <c:pt idx="45">
                        <c:v>1326046.4089666363</c:v>
                      </c:pt>
                      <c:pt idx="46">
                        <c:v>1326046.4089666363</c:v>
                      </c:pt>
                      <c:pt idx="47">
                        <c:v>1326046.4089666363</c:v>
                      </c:pt>
                      <c:pt idx="48">
                        <c:v>1326046.4089666363</c:v>
                      </c:pt>
                      <c:pt idx="49">
                        <c:v>1326046.4089666363</c:v>
                      </c:pt>
                      <c:pt idx="50">
                        <c:v>1326046.4089666363</c:v>
                      </c:pt>
                      <c:pt idx="51">
                        <c:v>1326046.4089666363</c:v>
                      </c:pt>
                      <c:pt idx="52">
                        <c:v>1326046.4089666363</c:v>
                      </c:pt>
                      <c:pt idx="53">
                        <c:v>1326046.4089666363</c:v>
                      </c:pt>
                      <c:pt idx="54">
                        <c:v>1326046.4089666363</c:v>
                      </c:pt>
                      <c:pt idx="55">
                        <c:v>1326046.4089666363</c:v>
                      </c:pt>
                      <c:pt idx="56">
                        <c:v>1326046.4089666363</c:v>
                      </c:pt>
                      <c:pt idx="57">
                        <c:v>1326046.4089666363</c:v>
                      </c:pt>
                      <c:pt idx="58">
                        <c:v>1326046.4089666363</c:v>
                      </c:pt>
                      <c:pt idx="59">
                        <c:v>1326046.4089666363</c:v>
                      </c:pt>
                      <c:pt idx="60">
                        <c:v>1326046.4089666363</c:v>
                      </c:pt>
                      <c:pt idx="61">
                        <c:v>1326046.4089666363</c:v>
                      </c:pt>
                      <c:pt idx="62">
                        <c:v>1326046.4089666363</c:v>
                      </c:pt>
                      <c:pt idx="63">
                        <c:v>1326046.4089666363</c:v>
                      </c:pt>
                      <c:pt idx="64">
                        <c:v>1326046.4089666363</c:v>
                      </c:pt>
                      <c:pt idx="65">
                        <c:v>1326046.4089666363</c:v>
                      </c:pt>
                      <c:pt idx="66">
                        <c:v>1326046.4089666363</c:v>
                      </c:pt>
                      <c:pt idx="67">
                        <c:v>1326046.4089666363</c:v>
                      </c:pt>
                      <c:pt idx="68">
                        <c:v>1448183.1802185944</c:v>
                      </c:pt>
                      <c:pt idx="69">
                        <c:v>1448183.1802185944</c:v>
                      </c:pt>
                      <c:pt idx="70">
                        <c:v>1448183.1802185944</c:v>
                      </c:pt>
                      <c:pt idx="71">
                        <c:v>1448183.1802185944</c:v>
                      </c:pt>
                      <c:pt idx="72">
                        <c:v>1448183.1802185944</c:v>
                      </c:pt>
                      <c:pt idx="73">
                        <c:v>1448183.1802185944</c:v>
                      </c:pt>
                      <c:pt idx="74">
                        <c:v>1448183.1802185944</c:v>
                      </c:pt>
                      <c:pt idx="75">
                        <c:v>1448183.1802185944</c:v>
                      </c:pt>
                      <c:pt idx="76">
                        <c:v>1448183.1802185944</c:v>
                      </c:pt>
                      <c:pt idx="77">
                        <c:v>1448183.1802185944</c:v>
                      </c:pt>
                      <c:pt idx="78">
                        <c:v>1448183.1802185944</c:v>
                      </c:pt>
                      <c:pt idx="79">
                        <c:v>1448183.1802185944</c:v>
                      </c:pt>
                      <c:pt idx="80">
                        <c:v>1448183.1802185944</c:v>
                      </c:pt>
                      <c:pt idx="81">
                        <c:v>1448183.1802185944</c:v>
                      </c:pt>
                      <c:pt idx="82">
                        <c:v>1448183.1802185944</c:v>
                      </c:pt>
                      <c:pt idx="83">
                        <c:v>1448183.1802185944</c:v>
                      </c:pt>
                      <c:pt idx="84">
                        <c:v>1448183.1802185944</c:v>
                      </c:pt>
                      <c:pt idx="85">
                        <c:v>1448183.1802185944</c:v>
                      </c:pt>
                      <c:pt idx="86">
                        <c:v>1448183.1802185944</c:v>
                      </c:pt>
                      <c:pt idx="87">
                        <c:v>1448183.1802185944</c:v>
                      </c:pt>
                      <c:pt idx="88">
                        <c:v>1448183.1802185944</c:v>
                      </c:pt>
                      <c:pt idx="89">
                        <c:v>1448183.1802185944</c:v>
                      </c:pt>
                      <c:pt idx="90">
                        <c:v>1448183.1802185944</c:v>
                      </c:pt>
                      <c:pt idx="91">
                        <c:v>1448183.1802185944</c:v>
                      </c:pt>
                      <c:pt idx="92">
                        <c:v>1448183.1802185944</c:v>
                      </c:pt>
                      <c:pt idx="93">
                        <c:v>1448183.1802185944</c:v>
                      </c:pt>
                      <c:pt idx="94">
                        <c:v>1448183.1802185944</c:v>
                      </c:pt>
                      <c:pt idx="95">
                        <c:v>1448183.1802185944</c:v>
                      </c:pt>
                      <c:pt idx="96">
                        <c:v>1448183.1802185944</c:v>
                      </c:pt>
                      <c:pt idx="97">
                        <c:v>1448183.1802185944</c:v>
                      </c:pt>
                      <c:pt idx="98">
                        <c:v>1448183.1802185944</c:v>
                      </c:pt>
                      <c:pt idx="99">
                        <c:v>1448183.1802185944</c:v>
                      </c:pt>
                      <c:pt idx="100">
                        <c:v>1448183.1802185944</c:v>
                      </c:pt>
                      <c:pt idx="101">
                        <c:v>1448183.1802185944</c:v>
                      </c:pt>
                      <c:pt idx="102">
                        <c:v>1448183.1802185944</c:v>
                      </c:pt>
                      <c:pt idx="103">
                        <c:v>1448183.1802185944</c:v>
                      </c:pt>
                      <c:pt idx="104">
                        <c:v>1448183.1802185944</c:v>
                      </c:pt>
                      <c:pt idx="105">
                        <c:v>1448183.1802185944</c:v>
                      </c:pt>
                      <c:pt idx="106">
                        <c:v>1448183.1802185944</c:v>
                      </c:pt>
                      <c:pt idx="107">
                        <c:v>1448183.1802185944</c:v>
                      </c:pt>
                      <c:pt idx="108">
                        <c:v>1448183.1802185944</c:v>
                      </c:pt>
                      <c:pt idx="109">
                        <c:v>1448183.1802185944</c:v>
                      </c:pt>
                      <c:pt idx="110">
                        <c:v>1448183.1802185944</c:v>
                      </c:pt>
                      <c:pt idx="111">
                        <c:v>1448183.1802185944</c:v>
                      </c:pt>
                      <c:pt idx="112">
                        <c:v>1448183.1802185944</c:v>
                      </c:pt>
                      <c:pt idx="113">
                        <c:v>1328386.9760935528</c:v>
                      </c:pt>
                      <c:pt idx="114">
                        <c:v>1328386.9760935528</c:v>
                      </c:pt>
                      <c:pt idx="115">
                        <c:v>1328386.9760935528</c:v>
                      </c:pt>
                      <c:pt idx="116">
                        <c:v>1328386.9760935528</c:v>
                      </c:pt>
                      <c:pt idx="117">
                        <c:v>1328386.9760935528</c:v>
                      </c:pt>
                      <c:pt idx="118">
                        <c:v>1328386.9760935528</c:v>
                      </c:pt>
                      <c:pt idx="119">
                        <c:v>1328386.9760935528</c:v>
                      </c:pt>
                      <c:pt idx="120">
                        <c:v>1328386.9760935528</c:v>
                      </c:pt>
                      <c:pt idx="121">
                        <c:v>1328386.9760935528</c:v>
                      </c:pt>
                      <c:pt idx="122">
                        <c:v>1328386.9760935528</c:v>
                      </c:pt>
                      <c:pt idx="123">
                        <c:v>1328386.9760935528</c:v>
                      </c:pt>
                      <c:pt idx="124">
                        <c:v>1328386.9760935528</c:v>
                      </c:pt>
                      <c:pt idx="125">
                        <c:v>1328386.9760935528</c:v>
                      </c:pt>
                      <c:pt idx="126">
                        <c:v>1328386.9760935528</c:v>
                      </c:pt>
                      <c:pt idx="127">
                        <c:v>1328386.9760935528</c:v>
                      </c:pt>
                      <c:pt idx="128">
                        <c:v>1328386.9760935528</c:v>
                      </c:pt>
                      <c:pt idx="129">
                        <c:v>1328386.9760935528</c:v>
                      </c:pt>
                      <c:pt idx="130">
                        <c:v>1328386.9760935528</c:v>
                      </c:pt>
                      <c:pt idx="131">
                        <c:v>1328386.9760935528</c:v>
                      </c:pt>
                      <c:pt idx="132">
                        <c:v>1328386.9760935528</c:v>
                      </c:pt>
                      <c:pt idx="133">
                        <c:v>1328386.9760935528</c:v>
                      </c:pt>
                      <c:pt idx="134">
                        <c:v>1328386.9760935528</c:v>
                      </c:pt>
                      <c:pt idx="135">
                        <c:v>1328386.9760935528</c:v>
                      </c:pt>
                      <c:pt idx="136">
                        <c:v>1328386.9760935528</c:v>
                      </c:pt>
                      <c:pt idx="137">
                        <c:v>1328386.9760935528</c:v>
                      </c:pt>
                      <c:pt idx="138">
                        <c:v>1328386.9760935528</c:v>
                      </c:pt>
                      <c:pt idx="139">
                        <c:v>1328386.9760935528</c:v>
                      </c:pt>
                      <c:pt idx="140">
                        <c:v>1328386.9760935528</c:v>
                      </c:pt>
                      <c:pt idx="141">
                        <c:v>1328386.9760935528</c:v>
                      </c:pt>
                      <c:pt idx="142">
                        <c:v>1328386.9760935528</c:v>
                      </c:pt>
                      <c:pt idx="143">
                        <c:v>1328386.9760935528</c:v>
                      </c:pt>
                      <c:pt idx="144">
                        <c:v>1328386.9760935528</c:v>
                      </c:pt>
                      <c:pt idx="145">
                        <c:v>1328386.9760935528</c:v>
                      </c:pt>
                      <c:pt idx="146">
                        <c:v>1328386.9760935528</c:v>
                      </c:pt>
                      <c:pt idx="147">
                        <c:v>1328386.9760935528</c:v>
                      </c:pt>
                      <c:pt idx="148">
                        <c:v>1328386.9760935528</c:v>
                      </c:pt>
                      <c:pt idx="149">
                        <c:v>1328386.9760935528</c:v>
                      </c:pt>
                      <c:pt idx="150">
                        <c:v>1328386.9760935528</c:v>
                      </c:pt>
                      <c:pt idx="151">
                        <c:v>1328386.9760935528</c:v>
                      </c:pt>
                      <c:pt idx="152">
                        <c:v>1328386.9760935528</c:v>
                      </c:pt>
                      <c:pt idx="153">
                        <c:v>1328386.9760935528</c:v>
                      </c:pt>
                      <c:pt idx="154">
                        <c:v>1328386.9760935528</c:v>
                      </c:pt>
                      <c:pt idx="155">
                        <c:v>1328386.9760935528</c:v>
                      </c:pt>
                      <c:pt idx="156">
                        <c:v>1328386.9760935528</c:v>
                      </c:pt>
                      <c:pt idx="157">
                        <c:v>1328386.9760935528</c:v>
                      </c:pt>
                      <c:pt idx="158">
                        <c:v>1160116.2188704778</c:v>
                      </c:pt>
                      <c:pt idx="159">
                        <c:v>1160116.2188704778</c:v>
                      </c:pt>
                      <c:pt idx="160">
                        <c:v>1160116.2188704778</c:v>
                      </c:pt>
                      <c:pt idx="161">
                        <c:v>1160116.2188704778</c:v>
                      </c:pt>
                      <c:pt idx="162">
                        <c:v>1160116.2188704778</c:v>
                      </c:pt>
                      <c:pt idx="163">
                        <c:v>1160116.2188704778</c:v>
                      </c:pt>
                      <c:pt idx="164">
                        <c:v>1160116.2188704778</c:v>
                      </c:pt>
                      <c:pt idx="165">
                        <c:v>1160116.2188704778</c:v>
                      </c:pt>
                      <c:pt idx="166">
                        <c:v>1160116.2188704778</c:v>
                      </c:pt>
                      <c:pt idx="167">
                        <c:v>1160116.2188704778</c:v>
                      </c:pt>
                      <c:pt idx="168">
                        <c:v>1160116.2188704778</c:v>
                      </c:pt>
                      <c:pt idx="169">
                        <c:v>1160116.2188704778</c:v>
                      </c:pt>
                      <c:pt idx="170">
                        <c:v>1160116.2188704778</c:v>
                      </c:pt>
                      <c:pt idx="171">
                        <c:v>1160116.2188704778</c:v>
                      </c:pt>
                      <c:pt idx="172">
                        <c:v>1160116.2188704778</c:v>
                      </c:pt>
                      <c:pt idx="173">
                        <c:v>1160116.2188704778</c:v>
                      </c:pt>
                      <c:pt idx="174">
                        <c:v>1160116.2188704778</c:v>
                      </c:pt>
                      <c:pt idx="175">
                        <c:v>1160116.2188704778</c:v>
                      </c:pt>
                      <c:pt idx="176">
                        <c:v>1160116.2188704778</c:v>
                      </c:pt>
                      <c:pt idx="177">
                        <c:v>1160116.2188704778</c:v>
                      </c:pt>
                      <c:pt idx="178">
                        <c:v>1160116.2188704778</c:v>
                      </c:pt>
                      <c:pt idx="179">
                        <c:v>1160116.2188704778</c:v>
                      </c:pt>
                      <c:pt idx="180">
                        <c:v>1160116.2188704778</c:v>
                      </c:pt>
                      <c:pt idx="181">
                        <c:v>1160116.2188704778</c:v>
                      </c:pt>
                      <c:pt idx="182">
                        <c:v>1160116.2188704778</c:v>
                      </c:pt>
                      <c:pt idx="183">
                        <c:v>1160116.2188704778</c:v>
                      </c:pt>
                      <c:pt idx="184">
                        <c:v>1160116.2188704778</c:v>
                      </c:pt>
                      <c:pt idx="185">
                        <c:v>1160116.2188704778</c:v>
                      </c:pt>
                      <c:pt idx="186">
                        <c:v>1160116.2188704778</c:v>
                      </c:pt>
                      <c:pt idx="187">
                        <c:v>1160116.2188704778</c:v>
                      </c:pt>
                      <c:pt idx="188">
                        <c:v>1160116.2188704778</c:v>
                      </c:pt>
                      <c:pt idx="189">
                        <c:v>1160116.2188704778</c:v>
                      </c:pt>
                      <c:pt idx="190">
                        <c:v>1160116.2188704778</c:v>
                      </c:pt>
                      <c:pt idx="191">
                        <c:v>1160116.2188704778</c:v>
                      </c:pt>
                      <c:pt idx="192">
                        <c:v>1160116.2188704778</c:v>
                      </c:pt>
                      <c:pt idx="193">
                        <c:v>1160116.2188704778</c:v>
                      </c:pt>
                      <c:pt idx="194">
                        <c:v>1160116.2188704778</c:v>
                      </c:pt>
                      <c:pt idx="195">
                        <c:v>1160116.2188704778</c:v>
                      </c:pt>
                      <c:pt idx="196">
                        <c:v>1160116.2188704778</c:v>
                      </c:pt>
                      <c:pt idx="197">
                        <c:v>1160116.2188704778</c:v>
                      </c:pt>
                      <c:pt idx="198">
                        <c:v>1160116.2188704778</c:v>
                      </c:pt>
                      <c:pt idx="199">
                        <c:v>1160116.2188704778</c:v>
                      </c:pt>
                      <c:pt idx="200">
                        <c:v>1160116.2188704778</c:v>
                      </c:pt>
                      <c:pt idx="201">
                        <c:v>1160116.2188704778</c:v>
                      </c:pt>
                      <c:pt idx="202">
                        <c:v>1160116.2188704778</c:v>
                      </c:pt>
                      <c:pt idx="203">
                        <c:v>1307491.4766345557</c:v>
                      </c:pt>
                      <c:pt idx="204">
                        <c:v>1307491.4766345557</c:v>
                      </c:pt>
                      <c:pt idx="205">
                        <c:v>1307491.4766345557</c:v>
                      </c:pt>
                      <c:pt idx="206">
                        <c:v>1307491.4766345557</c:v>
                      </c:pt>
                      <c:pt idx="207">
                        <c:v>1307491.4766345557</c:v>
                      </c:pt>
                      <c:pt idx="208">
                        <c:v>1307491.4766345557</c:v>
                      </c:pt>
                      <c:pt idx="209">
                        <c:v>1307491.4766345557</c:v>
                      </c:pt>
                      <c:pt idx="210">
                        <c:v>1307491.4766345557</c:v>
                      </c:pt>
                      <c:pt idx="211">
                        <c:v>1307491.4766345557</c:v>
                      </c:pt>
                      <c:pt idx="212">
                        <c:v>1307491.4766345557</c:v>
                      </c:pt>
                      <c:pt idx="213">
                        <c:v>1307491.4766345557</c:v>
                      </c:pt>
                      <c:pt idx="214">
                        <c:v>1307491.4766345557</c:v>
                      </c:pt>
                      <c:pt idx="215">
                        <c:v>1307491.4766345557</c:v>
                      </c:pt>
                      <c:pt idx="216">
                        <c:v>1307491.4766345557</c:v>
                      </c:pt>
                      <c:pt idx="217">
                        <c:v>1307491.4766345557</c:v>
                      </c:pt>
                      <c:pt idx="218">
                        <c:v>1307491.4766345557</c:v>
                      </c:pt>
                      <c:pt idx="219">
                        <c:v>1307491.4766345557</c:v>
                      </c:pt>
                      <c:pt idx="220">
                        <c:v>1307491.4766345557</c:v>
                      </c:pt>
                      <c:pt idx="221">
                        <c:v>1307491.4766345557</c:v>
                      </c:pt>
                      <c:pt idx="222">
                        <c:v>1307491.4766345557</c:v>
                      </c:pt>
                      <c:pt idx="223">
                        <c:v>1307491.4766345557</c:v>
                      </c:pt>
                      <c:pt idx="224">
                        <c:v>1307491.4766345557</c:v>
                      </c:pt>
                      <c:pt idx="225">
                        <c:v>1307491.4766345557</c:v>
                      </c:pt>
                      <c:pt idx="226">
                        <c:v>1307491.4766345557</c:v>
                      </c:pt>
                      <c:pt idx="227">
                        <c:v>1307491.4766345557</c:v>
                      </c:pt>
                      <c:pt idx="228">
                        <c:v>1307491.4766345557</c:v>
                      </c:pt>
                      <c:pt idx="229">
                        <c:v>1307491.4766345557</c:v>
                      </c:pt>
                      <c:pt idx="230">
                        <c:v>1307491.4766345557</c:v>
                      </c:pt>
                      <c:pt idx="231">
                        <c:v>1307491.4766345557</c:v>
                      </c:pt>
                      <c:pt idx="232">
                        <c:v>1307491.4766345557</c:v>
                      </c:pt>
                      <c:pt idx="233">
                        <c:v>1307491.4766345557</c:v>
                      </c:pt>
                      <c:pt idx="234">
                        <c:v>1307491.4766345557</c:v>
                      </c:pt>
                      <c:pt idx="235">
                        <c:v>1307491.4766345557</c:v>
                      </c:pt>
                      <c:pt idx="236">
                        <c:v>1307491.4766345557</c:v>
                      </c:pt>
                      <c:pt idx="237">
                        <c:v>1307491.4766345557</c:v>
                      </c:pt>
                      <c:pt idx="238">
                        <c:v>1307491.4766345557</c:v>
                      </c:pt>
                      <c:pt idx="239">
                        <c:v>1307491.4766345557</c:v>
                      </c:pt>
                      <c:pt idx="240">
                        <c:v>1307491.4766345557</c:v>
                      </c:pt>
                      <c:pt idx="241">
                        <c:v>1307491.4766345557</c:v>
                      </c:pt>
                      <c:pt idx="242">
                        <c:v>1307491.4766345557</c:v>
                      </c:pt>
                      <c:pt idx="243">
                        <c:v>1307491.4766345557</c:v>
                      </c:pt>
                      <c:pt idx="244">
                        <c:v>1307491.4766345557</c:v>
                      </c:pt>
                      <c:pt idx="245">
                        <c:v>1307491.4766345557</c:v>
                      </c:pt>
                      <c:pt idx="246">
                        <c:v>1307491.4766345557</c:v>
                      </c:pt>
                      <c:pt idx="247">
                        <c:v>1307491.4766345557</c:v>
                      </c:pt>
                      <c:pt idx="248">
                        <c:v>1446274.460484595</c:v>
                      </c:pt>
                      <c:pt idx="249">
                        <c:v>1446274.460484595</c:v>
                      </c:pt>
                      <c:pt idx="250">
                        <c:v>1446274.460484595</c:v>
                      </c:pt>
                      <c:pt idx="251">
                        <c:v>1446274.460484595</c:v>
                      </c:pt>
                      <c:pt idx="252">
                        <c:v>1446274.460484595</c:v>
                      </c:pt>
                      <c:pt idx="253">
                        <c:v>1446274.460484595</c:v>
                      </c:pt>
                      <c:pt idx="254">
                        <c:v>1446274.460484595</c:v>
                      </c:pt>
                      <c:pt idx="255">
                        <c:v>1446274.460484595</c:v>
                      </c:pt>
                      <c:pt idx="256">
                        <c:v>1446274.460484595</c:v>
                      </c:pt>
                      <c:pt idx="257">
                        <c:v>1446274.460484595</c:v>
                      </c:pt>
                      <c:pt idx="258">
                        <c:v>1446274.460484595</c:v>
                      </c:pt>
                      <c:pt idx="259">
                        <c:v>1446274.460484595</c:v>
                      </c:pt>
                      <c:pt idx="260">
                        <c:v>1446274.460484595</c:v>
                      </c:pt>
                      <c:pt idx="261">
                        <c:v>1446274.460484595</c:v>
                      </c:pt>
                      <c:pt idx="262">
                        <c:v>1446274.460484595</c:v>
                      </c:pt>
                      <c:pt idx="263">
                        <c:v>1446274.460484595</c:v>
                      </c:pt>
                      <c:pt idx="264">
                        <c:v>1446274.460484595</c:v>
                      </c:pt>
                      <c:pt idx="265">
                        <c:v>1446274.460484595</c:v>
                      </c:pt>
                      <c:pt idx="266">
                        <c:v>1446274.460484595</c:v>
                      </c:pt>
                      <c:pt idx="267">
                        <c:v>1446274.460484595</c:v>
                      </c:pt>
                      <c:pt idx="268">
                        <c:v>1446274.460484595</c:v>
                      </c:pt>
                      <c:pt idx="269">
                        <c:v>1446274.460484595</c:v>
                      </c:pt>
                      <c:pt idx="270">
                        <c:v>1446274.460484595</c:v>
                      </c:pt>
                      <c:pt idx="271">
                        <c:v>1446274.460484595</c:v>
                      </c:pt>
                      <c:pt idx="272">
                        <c:v>1446274.460484595</c:v>
                      </c:pt>
                      <c:pt idx="273">
                        <c:v>1446274.460484595</c:v>
                      </c:pt>
                      <c:pt idx="274">
                        <c:v>1446274.460484595</c:v>
                      </c:pt>
                      <c:pt idx="275">
                        <c:v>1446274.460484595</c:v>
                      </c:pt>
                      <c:pt idx="276">
                        <c:v>1446274.460484595</c:v>
                      </c:pt>
                      <c:pt idx="277">
                        <c:v>1446274.460484595</c:v>
                      </c:pt>
                      <c:pt idx="278">
                        <c:v>1446274.460484595</c:v>
                      </c:pt>
                      <c:pt idx="279">
                        <c:v>1446274.460484595</c:v>
                      </c:pt>
                      <c:pt idx="280">
                        <c:v>1446274.460484595</c:v>
                      </c:pt>
                      <c:pt idx="281">
                        <c:v>1446274.460484595</c:v>
                      </c:pt>
                      <c:pt idx="282">
                        <c:v>1446274.460484595</c:v>
                      </c:pt>
                      <c:pt idx="283">
                        <c:v>1446274.460484595</c:v>
                      </c:pt>
                      <c:pt idx="284">
                        <c:v>1446274.460484595</c:v>
                      </c:pt>
                      <c:pt idx="285">
                        <c:v>1446274.460484595</c:v>
                      </c:pt>
                      <c:pt idx="286">
                        <c:v>1446274.460484595</c:v>
                      </c:pt>
                      <c:pt idx="287">
                        <c:v>1446274.460484595</c:v>
                      </c:pt>
                      <c:pt idx="288">
                        <c:v>1446274.460484595</c:v>
                      </c:pt>
                      <c:pt idx="289">
                        <c:v>1446274.460484595</c:v>
                      </c:pt>
                      <c:pt idx="290">
                        <c:v>1446274.460484595</c:v>
                      </c:pt>
                      <c:pt idx="291">
                        <c:v>1446274.460484595</c:v>
                      </c:pt>
                      <c:pt idx="292">
                        <c:v>1446274.460484595</c:v>
                      </c:pt>
                      <c:pt idx="293">
                        <c:v>1306763.0660693049</c:v>
                      </c:pt>
                      <c:pt idx="294">
                        <c:v>1306763.0660693049</c:v>
                      </c:pt>
                      <c:pt idx="295">
                        <c:v>1306763.0660693049</c:v>
                      </c:pt>
                      <c:pt idx="296">
                        <c:v>1306763.0660693049</c:v>
                      </c:pt>
                      <c:pt idx="297">
                        <c:v>1306763.0660693049</c:v>
                      </c:pt>
                      <c:pt idx="298">
                        <c:v>1306763.0660693049</c:v>
                      </c:pt>
                      <c:pt idx="299">
                        <c:v>1306763.0660693049</c:v>
                      </c:pt>
                      <c:pt idx="300">
                        <c:v>1306763.0660693049</c:v>
                      </c:pt>
                      <c:pt idx="301">
                        <c:v>1306763.0660693049</c:v>
                      </c:pt>
                      <c:pt idx="302">
                        <c:v>1306763.0660693049</c:v>
                      </c:pt>
                      <c:pt idx="303">
                        <c:v>1306763.0660693049</c:v>
                      </c:pt>
                      <c:pt idx="304">
                        <c:v>1306763.0660693049</c:v>
                      </c:pt>
                      <c:pt idx="305">
                        <c:v>1306763.0660693049</c:v>
                      </c:pt>
                      <c:pt idx="306">
                        <c:v>1306763.0660693049</c:v>
                      </c:pt>
                      <c:pt idx="307">
                        <c:v>1306763.0660693049</c:v>
                      </c:pt>
                      <c:pt idx="308">
                        <c:v>1306763.0660693049</c:v>
                      </c:pt>
                      <c:pt idx="309">
                        <c:v>1306763.0660693049</c:v>
                      </c:pt>
                      <c:pt idx="310">
                        <c:v>1306763.0660693049</c:v>
                      </c:pt>
                      <c:pt idx="311">
                        <c:v>1306763.0660693049</c:v>
                      </c:pt>
                      <c:pt idx="312">
                        <c:v>1306763.0660693049</c:v>
                      </c:pt>
                      <c:pt idx="313">
                        <c:v>1306763.0660693049</c:v>
                      </c:pt>
                      <c:pt idx="314">
                        <c:v>1306763.0660693049</c:v>
                      </c:pt>
                      <c:pt idx="315">
                        <c:v>1306763.0660693049</c:v>
                      </c:pt>
                      <c:pt idx="316">
                        <c:v>1306763.0660693049</c:v>
                      </c:pt>
                      <c:pt idx="317">
                        <c:v>1306763.0660693049</c:v>
                      </c:pt>
                      <c:pt idx="318">
                        <c:v>1306763.0660693049</c:v>
                      </c:pt>
                      <c:pt idx="319">
                        <c:v>1306763.0660693049</c:v>
                      </c:pt>
                      <c:pt idx="320">
                        <c:v>1306763.0660693049</c:v>
                      </c:pt>
                      <c:pt idx="321">
                        <c:v>1306763.0660693049</c:v>
                      </c:pt>
                      <c:pt idx="322">
                        <c:v>1306763.0660693049</c:v>
                      </c:pt>
                      <c:pt idx="323">
                        <c:v>1306763.0660693049</c:v>
                      </c:pt>
                      <c:pt idx="324">
                        <c:v>1306763.0660693049</c:v>
                      </c:pt>
                      <c:pt idx="325">
                        <c:v>1306763.0660693049</c:v>
                      </c:pt>
                      <c:pt idx="326">
                        <c:v>1306763.0660693049</c:v>
                      </c:pt>
                      <c:pt idx="327">
                        <c:v>1306763.0660693049</c:v>
                      </c:pt>
                      <c:pt idx="328">
                        <c:v>1306763.0660693049</c:v>
                      </c:pt>
                      <c:pt idx="329">
                        <c:v>1306763.0660693049</c:v>
                      </c:pt>
                      <c:pt idx="330">
                        <c:v>1306763.0660693049</c:v>
                      </c:pt>
                      <c:pt idx="331">
                        <c:v>1306763.0660693049</c:v>
                      </c:pt>
                      <c:pt idx="332">
                        <c:v>1306763.0660693049</c:v>
                      </c:pt>
                      <c:pt idx="333">
                        <c:v>1306763.0660693049</c:v>
                      </c:pt>
                      <c:pt idx="334">
                        <c:v>1306763.0660693049</c:v>
                      </c:pt>
                      <c:pt idx="335">
                        <c:v>1306763.0660693049</c:v>
                      </c:pt>
                      <c:pt idx="336">
                        <c:v>1306763.0660693049</c:v>
                      </c:pt>
                      <c:pt idx="337">
                        <c:v>1306763.0660693049</c:v>
                      </c:pt>
                      <c:pt idx="338">
                        <c:v>1167294.5879004628</c:v>
                      </c:pt>
                      <c:pt idx="339">
                        <c:v>1167294.5879004628</c:v>
                      </c:pt>
                      <c:pt idx="340">
                        <c:v>1167294.5879004628</c:v>
                      </c:pt>
                      <c:pt idx="341">
                        <c:v>1167294.5879004628</c:v>
                      </c:pt>
                      <c:pt idx="342">
                        <c:v>1167294.5879004628</c:v>
                      </c:pt>
                      <c:pt idx="343">
                        <c:v>1167294.5879004628</c:v>
                      </c:pt>
                      <c:pt idx="344">
                        <c:v>1167294.5879004628</c:v>
                      </c:pt>
                      <c:pt idx="345">
                        <c:v>1167294.5879004628</c:v>
                      </c:pt>
                      <c:pt idx="346">
                        <c:v>1167294.5879004628</c:v>
                      </c:pt>
                      <c:pt idx="347">
                        <c:v>1167294.5879004628</c:v>
                      </c:pt>
                      <c:pt idx="348">
                        <c:v>1167294.5879004628</c:v>
                      </c:pt>
                      <c:pt idx="349">
                        <c:v>1167294.5879004628</c:v>
                      </c:pt>
                      <c:pt idx="350">
                        <c:v>1167294.5879004628</c:v>
                      </c:pt>
                      <c:pt idx="351">
                        <c:v>1167294.5879004628</c:v>
                      </c:pt>
                      <c:pt idx="352">
                        <c:v>1167294.5879004628</c:v>
                      </c:pt>
                      <c:pt idx="353">
                        <c:v>1167294.5879004628</c:v>
                      </c:pt>
                      <c:pt idx="354">
                        <c:v>1167294.5879004628</c:v>
                      </c:pt>
                      <c:pt idx="355">
                        <c:v>1167294.5879004628</c:v>
                      </c:pt>
                      <c:pt idx="356">
                        <c:v>1167294.5879004628</c:v>
                      </c:pt>
                      <c:pt idx="357">
                        <c:v>1167294.5879004628</c:v>
                      </c:pt>
                      <c:pt idx="358">
                        <c:v>1167294.5879004628</c:v>
                      </c:pt>
                      <c:pt idx="359">
                        <c:v>1167294.5879004628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56E-42AE-889C-E862EDDA82F5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-13.599979192202898</c:v>
                      </c:pt>
                      <c:pt idx="24">
                        <c:v>-13.599979192202898</c:v>
                      </c:pt>
                      <c:pt idx="25">
                        <c:v>-13.599979192202898</c:v>
                      </c:pt>
                      <c:pt idx="26">
                        <c:v>-13.599979192202898</c:v>
                      </c:pt>
                      <c:pt idx="27">
                        <c:v>-13.599979192202898</c:v>
                      </c:pt>
                      <c:pt idx="28">
                        <c:v>-13.599979192202898</c:v>
                      </c:pt>
                      <c:pt idx="29">
                        <c:v>-13.599979192202898</c:v>
                      </c:pt>
                      <c:pt idx="30">
                        <c:v>-13.599979192202898</c:v>
                      </c:pt>
                      <c:pt idx="31">
                        <c:v>-13.599979192202898</c:v>
                      </c:pt>
                      <c:pt idx="32">
                        <c:v>-13.599979192202898</c:v>
                      </c:pt>
                      <c:pt idx="33">
                        <c:v>-13.599979192202898</c:v>
                      </c:pt>
                      <c:pt idx="34">
                        <c:v>-13.599979192202898</c:v>
                      </c:pt>
                      <c:pt idx="35">
                        <c:v>-13.599979192202898</c:v>
                      </c:pt>
                      <c:pt idx="36">
                        <c:v>-13.599979192202898</c:v>
                      </c:pt>
                      <c:pt idx="37">
                        <c:v>-13.599979192202898</c:v>
                      </c:pt>
                      <c:pt idx="38">
                        <c:v>-13.599979192202898</c:v>
                      </c:pt>
                      <c:pt idx="39">
                        <c:v>-13.599979192202898</c:v>
                      </c:pt>
                      <c:pt idx="40">
                        <c:v>-13.599979192202898</c:v>
                      </c:pt>
                      <c:pt idx="41">
                        <c:v>-13.599979192202898</c:v>
                      </c:pt>
                      <c:pt idx="42">
                        <c:v>-13.599979192202898</c:v>
                      </c:pt>
                      <c:pt idx="43">
                        <c:v>-13.599979192202898</c:v>
                      </c:pt>
                      <c:pt idx="44">
                        <c:v>-13.599979192202898</c:v>
                      </c:pt>
                      <c:pt idx="45">
                        <c:v>-13.599979192202898</c:v>
                      </c:pt>
                      <c:pt idx="46">
                        <c:v>-13.599979192202898</c:v>
                      </c:pt>
                      <c:pt idx="47">
                        <c:v>-13.599979192202898</c:v>
                      </c:pt>
                      <c:pt idx="48">
                        <c:v>-13.599979192202898</c:v>
                      </c:pt>
                      <c:pt idx="49">
                        <c:v>-13.599979192202898</c:v>
                      </c:pt>
                      <c:pt idx="50">
                        <c:v>-13.599979192202898</c:v>
                      </c:pt>
                      <c:pt idx="51">
                        <c:v>-13.599979192202898</c:v>
                      </c:pt>
                      <c:pt idx="52">
                        <c:v>-13.599979192202898</c:v>
                      </c:pt>
                      <c:pt idx="53">
                        <c:v>-13.599979192202898</c:v>
                      </c:pt>
                      <c:pt idx="54">
                        <c:v>-13.599979192202898</c:v>
                      </c:pt>
                      <c:pt idx="55">
                        <c:v>-13.599979192202898</c:v>
                      </c:pt>
                      <c:pt idx="56">
                        <c:v>-13.599979192202898</c:v>
                      </c:pt>
                      <c:pt idx="57">
                        <c:v>-13.599979192202898</c:v>
                      </c:pt>
                      <c:pt idx="58">
                        <c:v>-13.599979192202898</c:v>
                      </c:pt>
                      <c:pt idx="59">
                        <c:v>-13.599979192202898</c:v>
                      </c:pt>
                      <c:pt idx="60">
                        <c:v>-13.599979192202898</c:v>
                      </c:pt>
                      <c:pt idx="61">
                        <c:v>-13.599979192202898</c:v>
                      </c:pt>
                      <c:pt idx="62">
                        <c:v>-13.599979192202898</c:v>
                      </c:pt>
                      <c:pt idx="63">
                        <c:v>-13.599979192202898</c:v>
                      </c:pt>
                      <c:pt idx="64">
                        <c:v>-13.599979192202898</c:v>
                      </c:pt>
                      <c:pt idx="65">
                        <c:v>-13.599979192202898</c:v>
                      </c:pt>
                      <c:pt idx="66">
                        <c:v>-13.599979192202898</c:v>
                      </c:pt>
                      <c:pt idx="67">
                        <c:v>-13.599979192202898</c:v>
                      </c:pt>
                      <c:pt idx="68">
                        <c:v>-24.06321379621469</c:v>
                      </c:pt>
                      <c:pt idx="69">
                        <c:v>-24.06321379621469</c:v>
                      </c:pt>
                      <c:pt idx="70">
                        <c:v>-24.06321379621469</c:v>
                      </c:pt>
                      <c:pt idx="71">
                        <c:v>-24.06321379621469</c:v>
                      </c:pt>
                      <c:pt idx="72">
                        <c:v>-24.06321379621469</c:v>
                      </c:pt>
                      <c:pt idx="73">
                        <c:v>-24.06321379621469</c:v>
                      </c:pt>
                      <c:pt idx="74">
                        <c:v>-24.06321379621469</c:v>
                      </c:pt>
                      <c:pt idx="75">
                        <c:v>-24.06321379621469</c:v>
                      </c:pt>
                      <c:pt idx="76">
                        <c:v>-24.06321379621469</c:v>
                      </c:pt>
                      <c:pt idx="77">
                        <c:v>-24.06321379621469</c:v>
                      </c:pt>
                      <c:pt idx="78">
                        <c:v>-24.06321379621469</c:v>
                      </c:pt>
                      <c:pt idx="79">
                        <c:v>-24.06321379621469</c:v>
                      </c:pt>
                      <c:pt idx="80">
                        <c:v>-24.06321379621469</c:v>
                      </c:pt>
                      <c:pt idx="81">
                        <c:v>-24.06321379621469</c:v>
                      </c:pt>
                      <c:pt idx="82">
                        <c:v>-24.06321379621469</c:v>
                      </c:pt>
                      <c:pt idx="83">
                        <c:v>-24.06321379621469</c:v>
                      </c:pt>
                      <c:pt idx="84">
                        <c:v>-24.06321379621469</c:v>
                      </c:pt>
                      <c:pt idx="85">
                        <c:v>-24.06321379621469</c:v>
                      </c:pt>
                      <c:pt idx="86">
                        <c:v>-24.06321379621469</c:v>
                      </c:pt>
                      <c:pt idx="87">
                        <c:v>-24.06321379621469</c:v>
                      </c:pt>
                      <c:pt idx="88">
                        <c:v>-24.06321379621469</c:v>
                      </c:pt>
                      <c:pt idx="89">
                        <c:v>-24.06321379621469</c:v>
                      </c:pt>
                      <c:pt idx="90">
                        <c:v>-24.06321379621469</c:v>
                      </c:pt>
                      <c:pt idx="91">
                        <c:v>-24.06321379621469</c:v>
                      </c:pt>
                      <c:pt idx="92">
                        <c:v>-24.06321379621469</c:v>
                      </c:pt>
                      <c:pt idx="93">
                        <c:v>-24.06321379621469</c:v>
                      </c:pt>
                      <c:pt idx="94">
                        <c:v>-24.06321379621469</c:v>
                      </c:pt>
                      <c:pt idx="95">
                        <c:v>-24.06321379621469</c:v>
                      </c:pt>
                      <c:pt idx="96">
                        <c:v>-24.06321379621469</c:v>
                      </c:pt>
                      <c:pt idx="97">
                        <c:v>-24.06321379621469</c:v>
                      </c:pt>
                      <c:pt idx="98">
                        <c:v>-24.06321379621469</c:v>
                      </c:pt>
                      <c:pt idx="99">
                        <c:v>-24.06321379621469</c:v>
                      </c:pt>
                      <c:pt idx="100">
                        <c:v>-24.06321379621469</c:v>
                      </c:pt>
                      <c:pt idx="101">
                        <c:v>-24.06321379621469</c:v>
                      </c:pt>
                      <c:pt idx="102">
                        <c:v>-24.06321379621469</c:v>
                      </c:pt>
                      <c:pt idx="103">
                        <c:v>-24.06321379621469</c:v>
                      </c:pt>
                      <c:pt idx="104">
                        <c:v>-24.06321379621469</c:v>
                      </c:pt>
                      <c:pt idx="105">
                        <c:v>-24.06321379621469</c:v>
                      </c:pt>
                      <c:pt idx="106">
                        <c:v>-24.06321379621469</c:v>
                      </c:pt>
                      <c:pt idx="107">
                        <c:v>-24.06321379621469</c:v>
                      </c:pt>
                      <c:pt idx="108">
                        <c:v>-24.06321379621469</c:v>
                      </c:pt>
                      <c:pt idx="109">
                        <c:v>-24.06321379621469</c:v>
                      </c:pt>
                      <c:pt idx="110">
                        <c:v>-24.06321379621469</c:v>
                      </c:pt>
                      <c:pt idx="111">
                        <c:v>-24.06321379621469</c:v>
                      </c:pt>
                      <c:pt idx="112">
                        <c:v>-24.06321379621469</c:v>
                      </c:pt>
                      <c:pt idx="113">
                        <c:v>-13.800491312380402</c:v>
                      </c:pt>
                      <c:pt idx="114">
                        <c:v>-13.800491312380402</c:v>
                      </c:pt>
                      <c:pt idx="115">
                        <c:v>-13.800491312380402</c:v>
                      </c:pt>
                      <c:pt idx="116">
                        <c:v>-13.800491312380402</c:v>
                      </c:pt>
                      <c:pt idx="117">
                        <c:v>-13.800491312380402</c:v>
                      </c:pt>
                      <c:pt idx="118">
                        <c:v>-13.800491312380402</c:v>
                      </c:pt>
                      <c:pt idx="119">
                        <c:v>-13.800491312380402</c:v>
                      </c:pt>
                      <c:pt idx="120">
                        <c:v>-13.800491312380402</c:v>
                      </c:pt>
                      <c:pt idx="121">
                        <c:v>-13.800491312380402</c:v>
                      </c:pt>
                      <c:pt idx="122">
                        <c:v>-13.800491312380402</c:v>
                      </c:pt>
                      <c:pt idx="123">
                        <c:v>-13.800491312380402</c:v>
                      </c:pt>
                      <c:pt idx="124">
                        <c:v>-13.800491312380402</c:v>
                      </c:pt>
                      <c:pt idx="125">
                        <c:v>-13.800491312380402</c:v>
                      </c:pt>
                      <c:pt idx="126">
                        <c:v>-13.800491312380402</c:v>
                      </c:pt>
                      <c:pt idx="127">
                        <c:v>-13.800491312380402</c:v>
                      </c:pt>
                      <c:pt idx="128">
                        <c:v>-13.800491312380402</c:v>
                      </c:pt>
                      <c:pt idx="129">
                        <c:v>-13.800491312380402</c:v>
                      </c:pt>
                      <c:pt idx="130">
                        <c:v>-13.800491312380402</c:v>
                      </c:pt>
                      <c:pt idx="131">
                        <c:v>-13.800491312380402</c:v>
                      </c:pt>
                      <c:pt idx="132">
                        <c:v>-13.800491312380402</c:v>
                      </c:pt>
                      <c:pt idx="133">
                        <c:v>-13.800491312380402</c:v>
                      </c:pt>
                      <c:pt idx="134">
                        <c:v>-13.800491312380402</c:v>
                      </c:pt>
                      <c:pt idx="135">
                        <c:v>-13.800491312380402</c:v>
                      </c:pt>
                      <c:pt idx="136">
                        <c:v>-13.800491312380402</c:v>
                      </c:pt>
                      <c:pt idx="137">
                        <c:v>-13.800491312380402</c:v>
                      </c:pt>
                      <c:pt idx="138">
                        <c:v>-13.800491312380402</c:v>
                      </c:pt>
                      <c:pt idx="139">
                        <c:v>-13.800491312380402</c:v>
                      </c:pt>
                      <c:pt idx="140">
                        <c:v>-13.800491312380402</c:v>
                      </c:pt>
                      <c:pt idx="141">
                        <c:v>-13.800491312380402</c:v>
                      </c:pt>
                      <c:pt idx="142">
                        <c:v>-13.800491312380402</c:v>
                      </c:pt>
                      <c:pt idx="143">
                        <c:v>-13.800491312380402</c:v>
                      </c:pt>
                      <c:pt idx="144">
                        <c:v>-13.800491312380402</c:v>
                      </c:pt>
                      <c:pt idx="145">
                        <c:v>-13.800491312380402</c:v>
                      </c:pt>
                      <c:pt idx="146">
                        <c:v>-13.800491312380402</c:v>
                      </c:pt>
                      <c:pt idx="147">
                        <c:v>-13.800491312380402</c:v>
                      </c:pt>
                      <c:pt idx="148">
                        <c:v>-13.800491312380402</c:v>
                      </c:pt>
                      <c:pt idx="149">
                        <c:v>-13.800491312380402</c:v>
                      </c:pt>
                      <c:pt idx="150">
                        <c:v>-13.800491312380402</c:v>
                      </c:pt>
                      <c:pt idx="151">
                        <c:v>-13.800491312380402</c:v>
                      </c:pt>
                      <c:pt idx="152">
                        <c:v>-13.800491312380402</c:v>
                      </c:pt>
                      <c:pt idx="153">
                        <c:v>-13.800491312380402</c:v>
                      </c:pt>
                      <c:pt idx="154">
                        <c:v>-13.800491312380402</c:v>
                      </c:pt>
                      <c:pt idx="155">
                        <c:v>-13.800491312380402</c:v>
                      </c:pt>
                      <c:pt idx="156">
                        <c:v>-13.800491312380402</c:v>
                      </c:pt>
                      <c:pt idx="157">
                        <c:v>-13.800491312380402</c:v>
                      </c:pt>
                      <c:pt idx="158">
                        <c:v>0.61495779252230665</c:v>
                      </c:pt>
                      <c:pt idx="159">
                        <c:v>0.61495779252230665</c:v>
                      </c:pt>
                      <c:pt idx="160">
                        <c:v>0.61495779252230665</c:v>
                      </c:pt>
                      <c:pt idx="161">
                        <c:v>0.61495779252230665</c:v>
                      </c:pt>
                      <c:pt idx="162">
                        <c:v>0.61495779252230665</c:v>
                      </c:pt>
                      <c:pt idx="163">
                        <c:v>0.61495779252230665</c:v>
                      </c:pt>
                      <c:pt idx="164">
                        <c:v>0.61495779252230665</c:v>
                      </c:pt>
                      <c:pt idx="165">
                        <c:v>0.61495779252230665</c:v>
                      </c:pt>
                      <c:pt idx="166">
                        <c:v>0.61495779252230665</c:v>
                      </c:pt>
                      <c:pt idx="167">
                        <c:v>0.61495779252230665</c:v>
                      </c:pt>
                      <c:pt idx="168">
                        <c:v>0.61495779252230665</c:v>
                      </c:pt>
                      <c:pt idx="169">
                        <c:v>0.61495779252230665</c:v>
                      </c:pt>
                      <c:pt idx="170">
                        <c:v>0.61495779252230665</c:v>
                      </c:pt>
                      <c:pt idx="171">
                        <c:v>0.61495779252230665</c:v>
                      </c:pt>
                      <c:pt idx="172">
                        <c:v>0.61495779252230665</c:v>
                      </c:pt>
                      <c:pt idx="173">
                        <c:v>0.61495779252230665</c:v>
                      </c:pt>
                      <c:pt idx="174">
                        <c:v>0.61495779252230665</c:v>
                      </c:pt>
                      <c:pt idx="175">
                        <c:v>0.61495779252230665</c:v>
                      </c:pt>
                      <c:pt idx="176">
                        <c:v>0.61495779252230665</c:v>
                      </c:pt>
                      <c:pt idx="177">
                        <c:v>0.61495779252230665</c:v>
                      </c:pt>
                      <c:pt idx="178">
                        <c:v>0.61495779252230665</c:v>
                      </c:pt>
                      <c:pt idx="179">
                        <c:v>0.61495779252230665</c:v>
                      </c:pt>
                      <c:pt idx="180">
                        <c:v>0.61495779252230665</c:v>
                      </c:pt>
                      <c:pt idx="181">
                        <c:v>0.61495779252230665</c:v>
                      </c:pt>
                      <c:pt idx="182">
                        <c:v>0.61495779252230665</c:v>
                      </c:pt>
                      <c:pt idx="183">
                        <c:v>0.61495779252230665</c:v>
                      </c:pt>
                      <c:pt idx="184">
                        <c:v>0.61495779252230665</c:v>
                      </c:pt>
                      <c:pt idx="185">
                        <c:v>0.61495779252230665</c:v>
                      </c:pt>
                      <c:pt idx="186">
                        <c:v>0.61495779252230665</c:v>
                      </c:pt>
                      <c:pt idx="187">
                        <c:v>0.61495779252230665</c:v>
                      </c:pt>
                      <c:pt idx="188">
                        <c:v>0.61495779252230665</c:v>
                      </c:pt>
                      <c:pt idx="189">
                        <c:v>0.61495779252230665</c:v>
                      </c:pt>
                      <c:pt idx="190">
                        <c:v>0.61495779252230665</c:v>
                      </c:pt>
                      <c:pt idx="191">
                        <c:v>0.61495779252230665</c:v>
                      </c:pt>
                      <c:pt idx="192">
                        <c:v>0.61495779252230665</c:v>
                      </c:pt>
                      <c:pt idx="193">
                        <c:v>0.61495779252230665</c:v>
                      </c:pt>
                      <c:pt idx="194">
                        <c:v>0.61495779252230665</c:v>
                      </c:pt>
                      <c:pt idx="195">
                        <c:v>0.61495779252230665</c:v>
                      </c:pt>
                      <c:pt idx="196">
                        <c:v>0.61495779252230665</c:v>
                      </c:pt>
                      <c:pt idx="197">
                        <c:v>0.61495779252230665</c:v>
                      </c:pt>
                      <c:pt idx="198">
                        <c:v>0.61495779252230665</c:v>
                      </c:pt>
                      <c:pt idx="199">
                        <c:v>0.61495779252230665</c:v>
                      </c:pt>
                      <c:pt idx="200">
                        <c:v>0.61495779252230665</c:v>
                      </c:pt>
                      <c:pt idx="201">
                        <c:v>0.61495779252230665</c:v>
                      </c:pt>
                      <c:pt idx="202">
                        <c:v>0.61495779252230665</c:v>
                      </c:pt>
                      <c:pt idx="203">
                        <c:v>-12.010411954899578</c:v>
                      </c:pt>
                      <c:pt idx="204">
                        <c:v>-12.010411954899578</c:v>
                      </c:pt>
                      <c:pt idx="205">
                        <c:v>-12.010411954899578</c:v>
                      </c:pt>
                      <c:pt idx="206">
                        <c:v>-12.010411954899578</c:v>
                      </c:pt>
                      <c:pt idx="207">
                        <c:v>-12.010411954899578</c:v>
                      </c:pt>
                      <c:pt idx="208">
                        <c:v>-12.010411954899578</c:v>
                      </c:pt>
                      <c:pt idx="209">
                        <c:v>-12.010411954899578</c:v>
                      </c:pt>
                      <c:pt idx="210">
                        <c:v>-12.010411954899578</c:v>
                      </c:pt>
                      <c:pt idx="211">
                        <c:v>-12.010411954899578</c:v>
                      </c:pt>
                      <c:pt idx="212">
                        <c:v>-12.010411954899578</c:v>
                      </c:pt>
                      <c:pt idx="213">
                        <c:v>-12.010411954899578</c:v>
                      </c:pt>
                      <c:pt idx="214">
                        <c:v>-12.010411954899578</c:v>
                      </c:pt>
                      <c:pt idx="215">
                        <c:v>-12.010411954899578</c:v>
                      </c:pt>
                      <c:pt idx="216">
                        <c:v>-12.010411954899578</c:v>
                      </c:pt>
                      <c:pt idx="217">
                        <c:v>-12.010411954899578</c:v>
                      </c:pt>
                      <c:pt idx="218">
                        <c:v>-12.010411954899578</c:v>
                      </c:pt>
                      <c:pt idx="219">
                        <c:v>-12.010411954899578</c:v>
                      </c:pt>
                      <c:pt idx="220">
                        <c:v>-12.010411954899578</c:v>
                      </c:pt>
                      <c:pt idx="221">
                        <c:v>-12.010411954899578</c:v>
                      </c:pt>
                      <c:pt idx="222">
                        <c:v>-12.010411954899578</c:v>
                      </c:pt>
                      <c:pt idx="223">
                        <c:v>-12.010411954899578</c:v>
                      </c:pt>
                      <c:pt idx="224">
                        <c:v>-12.010411954899578</c:v>
                      </c:pt>
                      <c:pt idx="225">
                        <c:v>-12.010411954899578</c:v>
                      </c:pt>
                      <c:pt idx="226">
                        <c:v>-12.010411954899578</c:v>
                      </c:pt>
                      <c:pt idx="227">
                        <c:v>-12.010411954899578</c:v>
                      </c:pt>
                      <c:pt idx="228">
                        <c:v>-12.010411954899578</c:v>
                      </c:pt>
                      <c:pt idx="229">
                        <c:v>-12.010411954899578</c:v>
                      </c:pt>
                      <c:pt idx="230">
                        <c:v>-12.010411954899578</c:v>
                      </c:pt>
                      <c:pt idx="231">
                        <c:v>-12.010411954899578</c:v>
                      </c:pt>
                      <c:pt idx="232">
                        <c:v>-12.010411954899578</c:v>
                      </c:pt>
                      <c:pt idx="233">
                        <c:v>-12.010411954899578</c:v>
                      </c:pt>
                      <c:pt idx="234">
                        <c:v>-12.010411954899578</c:v>
                      </c:pt>
                      <c:pt idx="235">
                        <c:v>-12.010411954899578</c:v>
                      </c:pt>
                      <c:pt idx="236">
                        <c:v>-12.010411954899578</c:v>
                      </c:pt>
                      <c:pt idx="237">
                        <c:v>-12.010411954899578</c:v>
                      </c:pt>
                      <c:pt idx="238">
                        <c:v>-12.010411954899578</c:v>
                      </c:pt>
                      <c:pt idx="239">
                        <c:v>-12.010411954899578</c:v>
                      </c:pt>
                      <c:pt idx="240">
                        <c:v>-12.010411954899578</c:v>
                      </c:pt>
                      <c:pt idx="241">
                        <c:v>-12.010411954899578</c:v>
                      </c:pt>
                      <c:pt idx="242">
                        <c:v>-12.010411954899578</c:v>
                      </c:pt>
                      <c:pt idx="243">
                        <c:v>-12.010411954899578</c:v>
                      </c:pt>
                      <c:pt idx="244">
                        <c:v>-12.010411954899578</c:v>
                      </c:pt>
                      <c:pt idx="245">
                        <c:v>-12.010411954899578</c:v>
                      </c:pt>
                      <c:pt idx="246">
                        <c:v>-12.010411954899578</c:v>
                      </c:pt>
                      <c:pt idx="247">
                        <c:v>-12.010411954899578</c:v>
                      </c:pt>
                      <c:pt idx="248">
                        <c:v>-23.899697255164636</c:v>
                      </c:pt>
                      <c:pt idx="249">
                        <c:v>-23.899697255164636</c:v>
                      </c:pt>
                      <c:pt idx="250">
                        <c:v>-23.899697255164636</c:v>
                      </c:pt>
                      <c:pt idx="251">
                        <c:v>-23.899697255164636</c:v>
                      </c:pt>
                      <c:pt idx="252">
                        <c:v>-23.899697255164636</c:v>
                      </c:pt>
                      <c:pt idx="253">
                        <c:v>-23.899697255164636</c:v>
                      </c:pt>
                      <c:pt idx="254">
                        <c:v>-23.899697255164636</c:v>
                      </c:pt>
                      <c:pt idx="255">
                        <c:v>-23.899697255164636</c:v>
                      </c:pt>
                      <c:pt idx="256">
                        <c:v>-23.899697255164636</c:v>
                      </c:pt>
                      <c:pt idx="257">
                        <c:v>-23.899697255164636</c:v>
                      </c:pt>
                      <c:pt idx="258">
                        <c:v>-23.899697255164636</c:v>
                      </c:pt>
                      <c:pt idx="259">
                        <c:v>-23.899697255164636</c:v>
                      </c:pt>
                      <c:pt idx="260">
                        <c:v>-23.899697255164636</c:v>
                      </c:pt>
                      <c:pt idx="261">
                        <c:v>-23.899697255164636</c:v>
                      </c:pt>
                      <c:pt idx="262">
                        <c:v>-23.899697255164636</c:v>
                      </c:pt>
                      <c:pt idx="263">
                        <c:v>-23.899697255164636</c:v>
                      </c:pt>
                      <c:pt idx="264">
                        <c:v>-23.899697255164636</c:v>
                      </c:pt>
                      <c:pt idx="265">
                        <c:v>-23.899697255164636</c:v>
                      </c:pt>
                      <c:pt idx="266">
                        <c:v>-23.899697255164636</c:v>
                      </c:pt>
                      <c:pt idx="267">
                        <c:v>-23.899697255164636</c:v>
                      </c:pt>
                      <c:pt idx="268">
                        <c:v>-23.899697255164636</c:v>
                      </c:pt>
                      <c:pt idx="269">
                        <c:v>-23.899697255164636</c:v>
                      </c:pt>
                      <c:pt idx="270">
                        <c:v>-23.899697255164636</c:v>
                      </c:pt>
                      <c:pt idx="271">
                        <c:v>-23.899697255164636</c:v>
                      </c:pt>
                      <c:pt idx="272">
                        <c:v>-23.899697255164636</c:v>
                      </c:pt>
                      <c:pt idx="273">
                        <c:v>-23.899697255164636</c:v>
                      </c:pt>
                      <c:pt idx="274">
                        <c:v>-23.899697255164636</c:v>
                      </c:pt>
                      <c:pt idx="275">
                        <c:v>-23.899697255164636</c:v>
                      </c:pt>
                      <c:pt idx="276">
                        <c:v>-23.899697255164636</c:v>
                      </c:pt>
                      <c:pt idx="277">
                        <c:v>-23.899697255164636</c:v>
                      </c:pt>
                      <c:pt idx="278">
                        <c:v>-23.899697255164636</c:v>
                      </c:pt>
                      <c:pt idx="279">
                        <c:v>-23.899697255164636</c:v>
                      </c:pt>
                      <c:pt idx="280">
                        <c:v>-23.899697255164636</c:v>
                      </c:pt>
                      <c:pt idx="281">
                        <c:v>-23.899697255164636</c:v>
                      </c:pt>
                      <c:pt idx="282">
                        <c:v>-23.899697255164636</c:v>
                      </c:pt>
                      <c:pt idx="283">
                        <c:v>-23.899697255164636</c:v>
                      </c:pt>
                      <c:pt idx="284">
                        <c:v>-23.899697255164636</c:v>
                      </c:pt>
                      <c:pt idx="285">
                        <c:v>-23.899697255164636</c:v>
                      </c:pt>
                      <c:pt idx="286">
                        <c:v>-23.899697255164636</c:v>
                      </c:pt>
                      <c:pt idx="287">
                        <c:v>-23.899697255164636</c:v>
                      </c:pt>
                      <c:pt idx="288">
                        <c:v>-23.899697255164636</c:v>
                      </c:pt>
                      <c:pt idx="289">
                        <c:v>-23.899697255164636</c:v>
                      </c:pt>
                      <c:pt idx="290">
                        <c:v>-23.899697255164636</c:v>
                      </c:pt>
                      <c:pt idx="291">
                        <c:v>-23.899697255164636</c:v>
                      </c:pt>
                      <c:pt idx="292">
                        <c:v>-23.899697255164636</c:v>
                      </c:pt>
                      <c:pt idx="293">
                        <c:v>-11.94801034927225</c:v>
                      </c:pt>
                      <c:pt idx="294">
                        <c:v>-11.94801034927225</c:v>
                      </c:pt>
                      <c:pt idx="295">
                        <c:v>-11.94801034927225</c:v>
                      </c:pt>
                      <c:pt idx="296">
                        <c:v>-11.94801034927225</c:v>
                      </c:pt>
                      <c:pt idx="297">
                        <c:v>-11.94801034927225</c:v>
                      </c:pt>
                      <c:pt idx="298">
                        <c:v>-11.94801034927225</c:v>
                      </c:pt>
                      <c:pt idx="299">
                        <c:v>-11.94801034927225</c:v>
                      </c:pt>
                      <c:pt idx="300">
                        <c:v>-11.94801034927225</c:v>
                      </c:pt>
                      <c:pt idx="301">
                        <c:v>-11.94801034927225</c:v>
                      </c:pt>
                      <c:pt idx="302">
                        <c:v>-11.94801034927225</c:v>
                      </c:pt>
                      <c:pt idx="303">
                        <c:v>-11.94801034927225</c:v>
                      </c:pt>
                      <c:pt idx="304">
                        <c:v>-11.94801034927225</c:v>
                      </c:pt>
                      <c:pt idx="305">
                        <c:v>-11.94801034927225</c:v>
                      </c:pt>
                      <c:pt idx="306">
                        <c:v>-11.94801034927225</c:v>
                      </c:pt>
                      <c:pt idx="307">
                        <c:v>-11.94801034927225</c:v>
                      </c:pt>
                      <c:pt idx="308">
                        <c:v>-11.94801034927225</c:v>
                      </c:pt>
                      <c:pt idx="309">
                        <c:v>-11.94801034927225</c:v>
                      </c:pt>
                      <c:pt idx="310">
                        <c:v>-11.94801034927225</c:v>
                      </c:pt>
                      <c:pt idx="311">
                        <c:v>-11.94801034927225</c:v>
                      </c:pt>
                      <c:pt idx="312">
                        <c:v>-11.94801034927225</c:v>
                      </c:pt>
                      <c:pt idx="313">
                        <c:v>-11.94801034927225</c:v>
                      </c:pt>
                      <c:pt idx="314">
                        <c:v>-11.94801034927225</c:v>
                      </c:pt>
                      <c:pt idx="315">
                        <c:v>-11.94801034927225</c:v>
                      </c:pt>
                      <c:pt idx="316">
                        <c:v>-11.94801034927225</c:v>
                      </c:pt>
                      <c:pt idx="317">
                        <c:v>-11.94801034927225</c:v>
                      </c:pt>
                      <c:pt idx="318">
                        <c:v>-11.94801034927225</c:v>
                      </c:pt>
                      <c:pt idx="319">
                        <c:v>-11.94801034927225</c:v>
                      </c:pt>
                      <c:pt idx="320">
                        <c:v>-11.94801034927225</c:v>
                      </c:pt>
                      <c:pt idx="321">
                        <c:v>-11.94801034927225</c:v>
                      </c:pt>
                      <c:pt idx="322">
                        <c:v>-11.94801034927225</c:v>
                      </c:pt>
                      <c:pt idx="323">
                        <c:v>-11.94801034927225</c:v>
                      </c:pt>
                      <c:pt idx="324">
                        <c:v>-11.94801034927225</c:v>
                      </c:pt>
                      <c:pt idx="325">
                        <c:v>-11.94801034927225</c:v>
                      </c:pt>
                      <c:pt idx="326">
                        <c:v>-11.94801034927225</c:v>
                      </c:pt>
                      <c:pt idx="327">
                        <c:v>-11.94801034927225</c:v>
                      </c:pt>
                      <c:pt idx="328">
                        <c:v>-11.94801034927225</c:v>
                      </c:pt>
                      <c:pt idx="329">
                        <c:v>-11.94801034927225</c:v>
                      </c:pt>
                      <c:pt idx="330">
                        <c:v>-11.94801034927225</c:v>
                      </c:pt>
                      <c:pt idx="331">
                        <c:v>-11.94801034927225</c:v>
                      </c:pt>
                      <c:pt idx="332">
                        <c:v>-11.94801034927225</c:v>
                      </c:pt>
                      <c:pt idx="333">
                        <c:v>-11.94801034927225</c:v>
                      </c:pt>
                      <c:pt idx="334">
                        <c:v>-11.94801034927225</c:v>
                      </c:pt>
                      <c:pt idx="335">
                        <c:v>-11.94801034927225</c:v>
                      </c:pt>
                      <c:pt idx="336">
                        <c:v>-11.94801034927225</c:v>
                      </c:pt>
                      <c:pt idx="337">
                        <c:v>-11.94801034927225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356E-42AE-889C-E862EDDA82F5}"/>
                  </c:ext>
                </c:extLst>
              </c15:ser>
            </c15:filteredLineSeries>
          </c:ext>
        </c:extLst>
      </c:lineChart>
      <c:catAx>
        <c:axId val="5529658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59984"/>
        <c:crosses val="autoZero"/>
        <c:auto val="1"/>
        <c:lblAlgn val="ctr"/>
        <c:lblOffset val="100"/>
        <c:noMultiLvlLbl val="0"/>
      </c:catAx>
      <c:valAx>
        <c:axId val="55295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6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1167294.5879004628</c:v>
                </c:pt>
                <c:pt idx="1">
                  <c:v>1167294.5879004628</c:v>
                </c:pt>
                <c:pt idx="2">
                  <c:v>1167294.5879004628</c:v>
                </c:pt>
                <c:pt idx="3">
                  <c:v>1167294.5879004628</c:v>
                </c:pt>
                <c:pt idx="4">
                  <c:v>1167294.5879004628</c:v>
                </c:pt>
                <c:pt idx="5">
                  <c:v>1167294.5879004628</c:v>
                </c:pt>
                <c:pt idx="6">
                  <c:v>1167294.5879004628</c:v>
                </c:pt>
                <c:pt idx="7">
                  <c:v>1167294.5879004628</c:v>
                </c:pt>
                <c:pt idx="8">
                  <c:v>1167294.5879004628</c:v>
                </c:pt>
                <c:pt idx="9">
                  <c:v>1167294.5879004628</c:v>
                </c:pt>
                <c:pt idx="10">
                  <c:v>1167294.5879004628</c:v>
                </c:pt>
                <c:pt idx="11">
                  <c:v>1167294.5879004628</c:v>
                </c:pt>
                <c:pt idx="12">
                  <c:v>1167294.5879004628</c:v>
                </c:pt>
                <c:pt idx="13">
                  <c:v>1167294.5879004628</c:v>
                </c:pt>
                <c:pt idx="14">
                  <c:v>1167294.5879004628</c:v>
                </c:pt>
                <c:pt idx="15">
                  <c:v>1167294.5879004628</c:v>
                </c:pt>
                <c:pt idx="16">
                  <c:v>1167294.5879004628</c:v>
                </c:pt>
                <c:pt idx="17">
                  <c:v>1167294.5879004628</c:v>
                </c:pt>
                <c:pt idx="18">
                  <c:v>1167294.5879004628</c:v>
                </c:pt>
                <c:pt idx="19">
                  <c:v>1167294.5879004628</c:v>
                </c:pt>
                <c:pt idx="20">
                  <c:v>1167294.5879004628</c:v>
                </c:pt>
                <c:pt idx="21">
                  <c:v>1167294.5879004628</c:v>
                </c:pt>
                <c:pt idx="22">
                  <c:v>1167294.5879004628</c:v>
                </c:pt>
                <c:pt idx="23">
                  <c:v>1326046.4089666363</c:v>
                </c:pt>
                <c:pt idx="24">
                  <c:v>1326046.4089666363</c:v>
                </c:pt>
                <c:pt idx="25">
                  <c:v>1326046.4089666363</c:v>
                </c:pt>
                <c:pt idx="26">
                  <c:v>1326046.4089666363</c:v>
                </c:pt>
                <c:pt idx="27">
                  <c:v>1326046.4089666363</c:v>
                </c:pt>
                <c:pt idx="28">
                  <c:v>1326046.4089666363</c:v>
                </c:pt>
                <c:pt idx="29">
                  <c:v>1326046.4089666363</c:v>
                </c:pt>
                <c:pt idx="30">
                  <c:v>1326046.4089666363</c:v>
                </c:pt>
                <c:pt idx="31">
                  <c:v>1326046.4089666363</c:v>
                </c:pt>
                <c:pt idx="32">
                  <c:v>1326046.4089666363</c:v>
                </c:pt>
                <c:pt idx="33">
                  <c:v>1326046.4089666363</c:v>
                </c:pt>
                <c:pt idx="34">
                  <c:v>1326046.4089666363</c:v>
                </c:pt>
                <c:pt idx="35">
                  <c:v>1326046.4089666363</c:v>
                </c:pt>
                <c:pt idx="36">
                  <c:v>1326046.4089666363</c:v>
                </c:pt>
                <c:pt idx="37">
                  <c:v>1326046.4089666363</c:v>
                </c:pt>
                <c:pt idx="38">
                  <c:v>1326046.4089666363</c:v>
                </c:pt>
                <c:pt idx="39">
                  <c:v>1326046.4089666363</c:v>
                </c:pt>
                <c:pt idx="40">
                  <c:v>1326046.4089666363</c:v>
                </c:pt>
                <c:pt idx="41">
                  <c:v>1326046.4089666363</c:v>
                </c:pt>
                <c:pt idx="42">
                  <c:v>1326046.4089666363</c:v>
                </c:pt>
                <c:pt idx="43">
                  <c:v>1326046.4089666363</c:v>
                </c:pt>
                <c:pt idx="44">
                  <c:v>1326046.4089666363</c:v>
                </c:pt>
                <c:pt idx="45">
                  <c:v>1326046.4089666363</c:v>
                </c:pt>
                <c:pt idx="46">
                  <c:v>1326046.4089666363</c:v>
                </c:pt>
                <c:pt idx="47">
                  <c:v>1326046.4089666363</c:v>
                </c:pt>
                <c:pt idx="48">
                  <c:v>1326046.4089666363</c:v>
                </c:pt>
                <c:pt idx="49">
                  <c:v>1326046.4089666363</c:v>
                </c:pt>
                <c:pt idx="50">
                  <c:v>1326046.4089666363</c:v>
                </c:pt>
                <c:pt idx="51">
                  <c:v>1326046.4089666363</c:v>
                </c:pt>
                <c:pt idx="52">
                  <c:v>1326046.4089666363</c:v>
                </c:pt>
                <c:pt idx="53">
                  <c:v>1326046.4089666363</c:v>
                </c:pt>
                <c:pt idx="54">
                  <c:v>1326046.4089666363</c:v>
                </c:pt>
                <c:pt idx="55">
                  <c:v>1326046.4089666363</c:v>
                </c:pt>
                <c:pt idx="56">
                  <c:v>1326046.4089666363</c:v>
                </c:pt>
                <c:pt idx="57">
                  <c:v>1326046.4089666363</c:v>
                </c:pt>
                <c:pt idx="58">
                  <c:v>1326046.4089666363</c:v>
                </c:pt>
                <c:pt idx="59">
                  <c:v>1326046.4089666363</c:v>
                </c:pt>
                <c:pt idx="60">
                  <c:v>1326046.4089666363</c:v>
                </c:pt>
                <c:pt idx="61">
                  <c:v>1326046.4089666363</c:v>
                </c:pt>
                <c:pt idx="62">
                  <c:v>1326046.4089666363</c:v>
                </c:pt>
                <c:pt idx="63">
                  <c:v>1326046.4089666363</c:v>
                </c:pt>
                <c:pt idx="64">
                  <c:v>1326046.4089666363</c:v>
                </c:pt>
                <c:pt idx="65">
                  <c:v>1326046.4089666363</c:v>
                </c:pt>
                <c:pt idx="66">
                  <c:v>1326046.4089666363</c:v>
                </c:pt>
                <c:pt idx="67">
                  <c:v>1326046.4089666363</c:v>
                </c:pt>
                <c:pt idx="68">
                  <c:v>1448183.1802185944</c:v>
                </c:pt>
                <c:pt idx="69">
                  <c:v>1448183.1802185944</c:v>
                </c:pt>
                <c:pt idx="70">
                  <c:v>1448183.1802185944</c:v>
                </c:pt>
                <c:pt idx="71">
                  <c:v>1448183.1802185944</c:v>
                </c:pt>
                <c:pt idx="72">
                  <c:v>1448183.1802185944</c:v>
                </c:pt>
                <c:pt idx="73">
                  <c:v>1448183.1802185944</c:v>
                </c:pt>
                <c:pt idx="74">
                  <c:v>1448183.1802185944</c:v>
                </c:pt>
                <c:pt idx="75">
                  <c:v>1448183.1802185944</c:v>
                </c:pt>
                <c:pt idx="76">
                  <c:v>1448183.1802185944</c:v>
                </c:pt>
                <c:pt idx="77">
                  <c:v>1448183.1802185944</c:v>
                </c:pt>
                <c:pt idx="78">
                  <c:v>1448183.1802185944</c:v>
                </c:pt>
                <c:pt idx="79">
                  <c:v>1448183.1802185944</c:v>
                </c:pt>
                <c:pt idx="80">
                  <c:v>1448183.1802185944</c:v>
                </c:pt>
                <c:pt idx="81">
                  <c:v>1448183.1802185944</c:v>
                </c:pt>
                <c:pt idx="82">
                  <c:v>1448183.1802185944</c:v>
                </c:pt>
                <c:pt idx="83">
                  <c:v>1448183.1802185944</c:v>
                </c:pt>
                <c:pt idx="84">
                  <c:v>1448183.1802185944</c:v>
                </c:pt>
                <c:pt idx="85">
                  <c:v>1448183.1802185944</c:v>
                </c:pt>
                <c:pt idx="86">
                  <c:v>1448183.1802185944</c:v>
                </c:pt>
                <c:pt idx="87">
                  <c:v>1448183.1802185944</c:v>
                </c:pt>
                <c:pt idx="88">
                  <c:v>1448183.1802185944</c:v>
                </c:pt>
                <c:pt idx="89">
                  <c:v>1448183.1802185944</c:v>
                </c:pt>
                <c:pt idx="90">
                  <c:v>1448183.1802185944</c:v>
                </c:pt>
                <c:pt idx="91">
                  <c:v>1448183.1802185944</c:v>
                </c:pt>
                <c:pt idx="92">
                  <c:v>1448183.1802185944</c:v>
                </c:pt>
                <c:pt idx="93">
                  <c:v>1448183.1802185944</c:v>
                </c:pt>
                <c:pt idx="94">
                  <c:v>1448183.1802185944</c:v>
                </c:pt>
                <c:pt idx="95">
                  <c:v>1448183.1802185944</c:v>
                </c:pt>
                <c:pt idx="96">
                  <c:v>1448183.1802185944</c:v>
                </c:pt>
                <c:pt idx="97">
                  <c:v>1448183.1802185944</c:v>
                </c:pt>
                <c:pt idx="98">
                  <c:v>1448183.1802185944</c:v>
                </c:pt>
                <c:pt idx="99">
                  <c:v>1448183.1802185944</c:v>
                </c:pt>
                <c:pt idx="100">
                  <c:v>1448183.1802185944</c:v>
                </c:pt>
                <c:pt idx="101">
                  <c:v>1448183.1802185944</c:v>
                </c:pt>
                <c:pt idx="102">
                  <c:v>1448183.1802185944</c:v>
                </c:pt>
                <c:pt idx="103">
                  <c:v>1448183.1802185944</c:v>
                </c:pt>
                <c:pt idx="104">
                  <c:v>1448183.1802185944</c:v>
                </c:pt>
                <c:pt idx="105">
                  <c:v>1448183.1802185944</c:v>
                </c:pt>
                <c:pt idx="106">
                  <c:v>1448183.1802185944</c:v>
                </c:pt>
                <c:pt idx="107">
                  <c:v>1448183.1802185944</c:v>
                </c:pt>
                <c:pt idx="108">
                  <c:v>1448183.1802185944</c:v>
                </c:pt>
                <c:pt idx="109">
                  <c:v>1448183.1802185944</c:v>
                </c:pt>
                <c:pt idx="110">
                  <c:v>1448183.1802185944</c:v>
                </c:pt>
                <c:pt idx="111">
                  <c:v>1448183.1802185944</c:v>
                </c:pt>
                <c:pt idx="112">
                  <c:v>1448183.1802185944</c:v>
                </c:pt>
                <c:pt idx="113">
                  <c:v>1328386.9760935528</c:v>
                </c:pt>
                <c:pt idx="114">
                  <c:v>1328386.9760935528</c:v>
                </c:pt>
                <c:pt idx="115">
                  <c:v>1328386.9760935528</c:v>
                </c:pt>
                <c:pt idx="116">
                  <c:v>1328386.9760935528</c:v>
                </c:pt>
                <c:pt idx="117">
                  <c:v>1328386.9760935528</c:v>
                </c:pt>
                <c:pt idx="118">
                  <c:v>1328386.9760935528</c:v>
                </c:pt>
                <c:pt idx="119">
                  <c:v>1328386.9760935528</c:v>
                </c:pt>
                <c:pt idx="120">
                  <c:v>1328386.9760935528</c:v>
                </c:pt>
                <c:pt idx="121">
                  <c:v>1328386.9760935528</c:v>
                </c:pt>
                <c:pt idx="122">
                  <c:v>1328386.9760935528</c:v>
                </c:pt>
                <c:pt idx="123">
                  <c:v>1328386.9760935528</c:v>
                </c:pt>
                <c:pt idx="124">
                  <c:v>1328386.9760935528</c:v>
                </c:pt>
                <c:pt idx="125">
                  <c:v>1328386.9760935528</c:v>
                </c:pt>
                <c:pt idx="126">
                  <c:v>1328386.9760935528</c:v>
                </c:pt>
                <c:pt idx="127">
                  <c:v>1328386.9760935528</c:v>
                </c:pt>
                <c:pt idx="128">
                  <c:v>1328386.9760935528</c:v>
                </c:pt>
                <c:pt idx="129">
                  <c:v>1328386.9760935528</c:v>
                </c:pt>
                <c:pt idx="130">
                  <c:v>1328386.9760935528</c:v>
                </c:pt>
                <c:pt idx="131">
                  <c:v>1328386.9760935528</c:v>
                </c:pt>
                <c:pt idx="132">
                  <c:v>1328386.9760935528</c:v>
                </c:pt>
                <c:pt idx="133">
                  <c:v>1328386.9760935528</c:v>
                </c:pt>
                <c:pt idx="134">
                  <c:v>1328386.9760935528</c:v>
                </c:pt>
                <c:pt idx="135">
                  <c:v>1328386.9760935528</c:v>
                </c:pt>
                <c:pt idx="136">
                  <c:v>1328386.9760935528</c:v>
                </c:pt>
                <c:pt idx="137">
                  <c:v>1328386.9760935528</c:v>
                </c:pt>
                <c:pt idx="138">
                  <c:v>1328386.9760935528</c:v>
                </c:pt>
                <c:pt idx="139">
                  <c:v>1328386.9760935528</c:v>
                </c:pt>
                <c:pt idx="140">
                  <c:v>1328386.9760935528</c:v>
                </c:pt>
                <c:pt idx="141">
                  <c:v>1328386.9760935528</c:v>
                </c:pt>
                <c:pt idx="142">
                  <c:v>1328386.9760935528</c:v>
                </c:pt>
                <c:pt idx="143">
                  <c:v>1328386.9760935528</c:v>
                </c:pt>
                <c:pt idx="144">
                  <c:v>1328386.9760935528</c:v>
                </c:pt>
                <c:pt idx="145">
                  <c:v>1328386.9760935528</c:v>
                </c:pt>
                <c:pt idx="146">
                  <c:v>1328386.9760935528</c:v>
                </c:pt>
                <c:pt idx="147">
                  <c:v>1328386.9760935528</c:v>
                </c:pt>
                <c:pt idx="148">
                  <c:v>1328386.9760935528</c:v>
                </c:pt>
                <c:pt idx="149">
                  <c:v>1328386.9760935528</c:v>
                </c:pt>
                <c:pt idx="150">
                  <c:v>1328386.9760935528</c:v>
                </c:pt>
                <c:pt idx="151">
                  <c:v>1328386.9760935528</c:v>
                </c:pt>
                <c:pt idx="152">
                  <c:v>1328386.9760935528</c:v>
                </c:pt>
                <c:pt idx="153">
                  <c:v>1328386.9760935528</c:v>
                </c:pt>
                <c:pt idx="154">
                  <c:v>1328386.9760935528</c:v>
                </c:pt>
                <c:pt idx="155">
                  <c:v>1328386.9760935528</c:v>
                </c:pt>
                <c:pt idx="156">
                  <c:v>1328386.9760935528</c:v>
                </c:pt>
                <c:pt idx="157">
                  <c:v>1328386.9760935528</c:v>
                </c:pt>
                <c:pt idx="158">
                  <c:v>1160116.2188704778</c:v>
                </c:pt>
                <c:pt idx="159">
                  <c:v>1160116.2188704778</c:v>
                </c:pt>
                <c:pt idx="160">
                  <c:v>1160116.2188704778</c:v>
                </c:pt>
                <c:pt idx="161">
                  <c:v>1160116.2188704778</c:v>
                </c:pt>
                <c:pt idx="162">
                  <c:v>1160116.2188704778</c:v>
                </c:pt>
                <c:pt idx="163">
                  <c:v>1160116.2188704778</c:v>
                </c:pt>
                <c:pt idx="164">
                  <c:v>1160116.2188704778</c:v>
                </c:pt>
                <c:pt idx="165">
                  <c:v>1160116.2188704778</c:v>
                </c:pt>
                <c:pt idx="166">
                  <c:v>1160116.2188704778</c:v>
                </c:pt>
                <c:pt idx="167">
                  <c:v>1160116.2188704778</c:v>
                </c:pt>
                <c:pt idx="168">
                  <c:v>1160116.2188704778</c:v>
                </c:pt>
                <c:pt idx="169">
                  <c:v>1160116.2188704778</c:v>
                </c:pt>
                <c:pt idx="170">
                  <c:v>1160116.2188704778</c:v>
                </c:pt>
                <c:pt idx="171">
                  <c:v>1160116.2188704778</c:v>
                </c:pt>
                <c:pt idx="172">
                  <c:v>1160116.2188704778</c:v>
                </c:pt>
                <c:pt idx="173">
                  <c:v>1160116.2188704778</c:v>
                </c:pt>
                <c:pt idx="174">
                  <c:v>1160116.2188704778</c:v>
                </c:pt>
                <c:pt idx="175">
                  <c:v>1160116.2188704778</c:v>
                </c:pt>
                <c:pt idx="176">
                  <c:v>1160116.2188704778</c:v>
                </c:pt>
                <c:pt idx="177">
                  <c:v>1160116.2188704778</c:v>
                </c:pt>
                <c:pt idx="178">
                  <c:v>1160116.2188704778</c:v>
                </c:pt>
                <c:pt idx="179">
                  <c:v>1160116.2188704778</c:v>
                </c:pt>
                <c:pt idx="180">
                  <c:v>1160116.2188704778</c:v>
                </c:pt>
                <c:pt idx="181">
                  <c:v>1160116.2188704778</c:v>
                </c:pt>
                <c:pt idx="182">
                  <c:v>1160116.2188704778</c:v>
                </c:pt>
                <c:pt idx="183">
                  <c:v>1160116.2188704778</c:v>
                </c:pt>
                <c:pt idx="184">
                  <c:v>1160116.2188704778</c:v>
                </c:pt>
                <c:pt idx="185">
                  <c:v>1160116.2188704778</c:v>
                </c:pt>
                <c:pt idx="186">
                  <c:v>1160116.2188704778</c:v>
                </c:pt>
                <c:pt idx="187">
                  <c:v>1160116.2188704778</c:v>
                </c:pt>
                <c:pt idx="188">
                  <c:v>1160116.2188704778</c:v>
                </c:pt>
                <c:pt idx="189">
                  <c:v>1160116.2188704778</c:v>
                </c:pt>
                <c:pt idx="190">
                  <c:v>1160116.2188704778</c:v>
                </c:pt>
                <c:pt idx="191">
                  <c:v>1160116.2188704778</c:v>
                </c:pt>
                <c:pt idx="192">
                  <c:v>1160116.2188704778</c:v>
                </c:pt>
                <c:pt idx="193">
                  <c:v>1160116.2188704778</c:v>
                </c:pt>
                <c:pt idx="194">
                  <c:v>1160116.2188704778</c:v>
                </c:pt>
                <c:pt idx="195">
                  <c:v>1160116.2188704778</c:v>
                </c:pt>
                <c:pt idx="196">
                  <c:v>1160116.2188704778</c:v>
                </c:pt>
                <c:pt idx="197">
                  <c:v>1160116.2188704778</c:v>
                </c:pt>
                <c:pt idx="198">
                  <c:v>1160116.2188704778</c:v>
                </c:pt>
                <c:pt idx="199">
                  <c:v>1160116.2188704778</c:v>
                </c:pt>
                <c:pt idx="200">
                  <c:v>1160116.2188704778</c:v>
                </c:pt>
                <c:pt idx="201">
                  <c:v>1160116.2188704778</c:v>
                </c:pt>
                <c:pt idx="202">
                  <c:v>1160116.2188704778</c:v>
                </c:pt>
                <c:pt idx="203">
                  <c:v>1307491.4766345557</c:v>
                </c:pt>
                <c:pt idx="204">
                  <c:v>1307491.4766345557</c:v>
                </c:pt>
                <c:pt idx="205">
                  <c:v>1307491.4766345557</c:v>
                </c:pt>
                <c:pt idx="206">
                  <c:v>1307491.4766345557</c:v>
                </c:pt>
                <c:pt idx="207">
                  <c:v>1307491.4766345557</c:v>
                </c:pt>
                <c:pt idx="208">
                  <c:v>1307491.4766345557</c:v>
                </c:pt>
                <c:pt idx="209">
                  <c:v>1307491.4766345557</c:v>
                </c:pt>
                <c:pt idx="210">
                  <c:v>1307491.4766345557</c:v>
                </c:pt>
                <c:pt idx="211">
                  <c:v>1307491.4766345557</c:v>
                </c:pt>
                <c:pt idx="212">
                  <c:v>1307491.4766345557</c:v>
                </c:pt>
                <c:pt idx="213">
                  <c:v>1307491.4766345557</c:v>
                </c:pt>
                <c:pt idx="214">
                  <c:v>1307491.4766345557</c:v>
                </c:pt>
                <c:pt idx="215">
                  <c:v>1307491.4766345557</c:v>
                </c:pt>
                <c:pt idx="216">
                  <c:v>1307491.4766345557</c:v>
                </c:pt>
                <c:pt idx="217">
                  <c:v>1307491.4766345557</c:v>
                </c:pt>
                <c:pt idx="218">
                  <c:v>1307491.4766345557</c:v>
                </c:pt>
                <c:pt idx="219">
                  <c:v>1307491.4766345557</c:v>
                </c:pt>
                <c:pt idx="220">
                  <c:v>1307491.4766345557</c:v>
                </c:pt>
                <c:pt idx="221">
                  <c:v>1307491.4766345557</c:v>
                </c:pt>
                <c:pt idx="222">
                  <c:v>1307491.4766345557</c:v>
                </c:pt>
                <c:pt idx="223">
                  <c:v>1307491.4766345557</c:v>
                </c:pt>
                <c:pt idx="224">
                  <c:v>1307491.4766345557</c:v>
                </c:pt>
                <c:pt idx="225">
                  <c:v>1307491.4766345557</c:v>
                </c:pt>
                <c:pt idx="226">
                  <c:v>1307491.4766345557</c:v>
                </c:pt>
                <c:pt idx="227">
                  <c:v>1307491.4766345557</c:v>
                </c:pt>
                <c:pt idx="228">
                  <c:v>1307491.4766345557</c:v>
                </c:pt>
                <c:pt idx="229">
                  <c:v>1307491.4766345557</c:v>
                </c:pt>
                <c:pt idx="230">
                  <c:v>1307491.4766345557</c:v>
                </c:pt>
                <c:pt idx="231">
                  <c:v>1307491.4766345557</c:v>
                </c:pt>
                <c:pt idx="232">
                  <c:v>1307491.4766345557</c:v>
                </c:pt>
                <c:pt idx="233">
                  <c:v>1307491.4766345557</c:v>
                </c:pt>
                <c:pt idx="234">
                  <c:v>1307491.4766345557</c:v>
                </c:pt>
                <c:pt idx="235">
                  <c:v>1307491.4766345557</c:v>
                </c:pt>
                <c:pt idx="236">
                  <c:v>1307491.4766345557</c:v>
                </c:pt>
                <c:pt idx="237">
                  <c:v>1307491.4766345557</c:v>
                </c:pt>
                <c:pt idx="238">
                  <c:v>1307491.4766345557</c:v>
                </c:pt>
                <c:pt idx="239">
                  <c:v>1307491.4766345557</c:v>
                </c:pt>
                <c:pt idx="240">
                  <c:v>1307491.4766345557</c:v>
                </c:pt>
                <c:pt idx="241">
                  <c:v>1307491.4766345557</c:v>
                </c:pt>
                <c:pt idx="242">
                  <c:v>1307491.4766345557</c:v>
                </c:pt>
                <c:pt idx="243">
                  <c:v>1307491.4766345557</c:v>
                </c:pt>
                <c:pt idx="244">
                  <c:v>1307491.4766345557</c:v>
                </c:pt>
                <c:pt idx="245">
                  <c:v>1307491.4766345557</c:v>
                </c:pt>
                <c:pt idx="246">
                  <c:v>1307491.4766345557</c:v>
                </c:pt>
                <c:pt idx="247">
                  <c:v>1307491.4766345557</c:v>
                </c:pt>
                <c:pt idx="248">
                  <c:v>1446274.460484595</c:v>
                </c:pt>
                <c:pt idx="249">
                  <c:v>1446274.460484595</c:v>
                </c:pt>
                <c:pt idx="250">
                  <c:v>1446274.460484595</c:v>
                </c:pt>
                <c:pt idx="251">
                  <c:v>1446274.460484595</c:v>
                </c:pt>
                <c:pt idx="252">
                  <c:v>1446274.460484595</c:v>
                </c:pt>
                <c:pt idx="253">
                  <c:v>1446274.460484595</c:v>
                </c:pt>
                <c:pt idx="254">
                  <c:v>1446274.460484595</c:v>
                </c:pt>
                <c:pt idx="255">
                  <c:v>1446274.460484595</c:v>
                </c:pt>
                <c:pt idx="256">
                  <c:v>1446274.460484595</c:v>
                </c:pt>
                <c:pt idx="257">
                  <c:v>1446274.460484595</c:v>
                </c:pt>
                <c:pt idx="258">
                  <c:v>1446274.460484595</c:v>
                </c:pt>
                <c:pt idx="259">
                  <c:v>1446274.460484595</c:v>
                </c:pt>
                <c:pt idx="260">
                  <c:v>1446274.460484595</c:v>
                </c:pt>
                <c:pt idx="261">
                  <c:v>1446274.460484595</c:v>
                </c:pt>
                <c:pt idx="262">
                  <c:v>1446274.460484595</c:v>
                </c:pt>
                <c:pt idx="263">
                  <c:v>1446274.460484595</c:v>
                </c:pt>
                <c:pt idx="264">
                  <c:v>1446274.460484595</c:v>
                </c:pt>
                <c:pt idx="265">
                  <c:v>1446274.460484595</c:v>
                </c:pt>
                <c:pt idx="266">
                  <c:v>1446274.460484595</c:v>
                </c:pt>
                <c:pt idx="267">
                  <c:v>1446274.460484595</c:v>
                </c:pt>
                <c:pt idx="268">
                  <c:v>1446274.460484595</c:v>
                </c:pt>
                <c:pt idx="269">
                  <c:v>1446274.460484595</c:v>
                </c:pt>
                <c:pt idx="270">
                  <c:v>1446274.460484595</c:v>
                </c:pt>
                <c:pt idx="271">
                  <c:v>1446274.460484595</c:v>
                </c:pt>
                <c:pt idx="272">
                  <c:v>1446274.460484595</c:v>
                </c:pt>
                <c:pt idx="273">
                  <c:v>1446274.460484595</c:v>
                </c:pt>
                <c:pt idx="274">
                  <c:v>1446274.460484595</c:v>
                </c:pt>
                <c:pt idx="275">
                  <c:v>1446274.460484595</c:v>
                </c:pt>
                <c:pt idx="276">
                  <c:v>1446274.460484595</c:v>
                </c:pt>
                <c:pt idx="277">
                  <c:v>1446274.460484595</c:v>
                </c:pt>
                <c:pt idx="278">
                  <c:v>1446274.460484595</c:v>
                </c:pt>
                <c:pt idx="279">
                  <c:v>1446274.460484595</c:v>
                </c:pt>
                <c:pt idx="280">
                  <c:v>1446274.460484595</c:v>
                </c:pt>
                <c:pt idx="281">
                  <c:v>1446274.460484595</c:v>
                </c:pt>
                <c:pt idx="282">
                  <c:v>1446274.460484595</c:v>
                </c:pt>
                <c:pt idx="283">
                  <c:v>1446274.460484595</c:v>
                </c:pt>
                <c:pt idx="284">
                  <c:v>1446274.460484595</c:v>
                </c:pt>
                <c:pt idx="285">
                  <c:v>1446274.460484595</c:v>
                </c:pt>
                <c:pt idx="286">
                  <c:v>1446274.460484595</c:v>
                </c:pt>
                <c:pt idx="287">
                  <c:v>1446274.460484595</c:v>
                </c:pt>
                <c:pt idx="288">
                  <c:v>1446274.460484595</c:v>
                </c:pt>
                <c:pt idx="289">
                  <c:v>1446274.460484595</c:v>
                </c:pt>
                <c:pt idx="290">
                  <c:v>1446274.460484595</c:v>
                </c:pt>
                <c:pt idx="291">
                  <c:v>1446274.460484595</c:v>
                </c:pt>
                <c:pt idx="292">
                  <c:v>1446274.460484595</c:v>
                </c:pt>
                <c:pt idx="293">
                  <c:v>1306763.0660693049</c:v>
                </c:pt>
                <c:pt idx="294">
                  <c:v>1306763.0660693049</c:v>
                </c:pt>
                <c:pt idx="295">
                  <c:v>1306763.0660693049</c:v>
                </c:pt>
                <c:pt idx="296">
                  <c:v>1306763.0660693049</c:v>
                </c:pt>
                <c:pt idx="297">
                  <c:v>1306763.0660693049</c:v>
                </c:pt>
                <c:pt idx="298">
                  <c:v>1306763.0660693049</c:v>
                </c:pt>
                <c:pt idx="299">
                  <c:v>1306763.0660693049</c:v>
                </c:pt>
                <c:pt idx="300">
                  <c:v>1306763.0660693049</c:v>
                </c:pt>
                <c:pt idx="301">
                  <c:v>1306763.0660693049</c:v>
                </c:pt>
                <c:pt idx="302">
                  <c:v>1306763.0660693049</c:v>
                </c:pt>
                <c:pt idx="303">
                  <c:v>1306763.0660693049</c:v>
                </c:pt>
                <c:pt idx="304">
                  <c:v>1306763.0660693049</c:v>
                </c:pt>
                <c:pt idx="305">
                  <c:v>1306763.0660693049</c:v>
                </c:pt>
                <c:pt idx="306">
                  <c:v>1306763.0660693049</c:v>
                </c:pt>
                <c:pt idx="307">
                  <c:v>1306763.0660693049</c:v>
                </c:pt>
                <c:pt idx="308">
                  <c:v>1306763.0660693049</c:v>
                </c:pt>
                <c:pt idx="309">
                  <c:v>1306763.0660693049</c:v>
                </c:pt>
                <c:pt idx="310">
                  <c:v>1306763.0660693049</c:v>
                </c:pt>
                <c:pt idx="311">
                  <c:v>1306763.0660693049</c:v>
                </c:pt>
                <c:pt idx="312">
                  <c:v>1306763.0660693049</c:v>
                </c:pt>
                <c:pt idx="313">
                  <c:v>1306763.0660693049</c:v>
                </c:pt>
                <c:pt idx="314">
                  <c:v>1306763.0660693049</c:v>
                </c:pt>
                <c:pt idx="315">
                  <c:v>1306763.0660693049</c:v>
                </c:pt>
                <c:pt idx="316">
                  <c:v>1306763.0660693049</c:v>
                </c:pt>
                <c:pt idx="317">
                  <c:v>1306763.0660693049</c:v>
                </c:pt>
                <c:pt idx="318">
                  <c:v>1306763.0660693049</c:v>
                </c:pt>
                <c:pt idx="319">
                  <c:v>1306763.0660693049</c:v>
                </c:pt>
                <c:pt idx="320">
                  <c:v>1306763.0660693049</c:v>
                </c:pt>
                <c:pt idx="321">
                  <c:v>1306763.0660693049</c:v>
                </c:pt>
                <c:pt idx="322">
                  <c:v>1306763.0660693049</c:v>
                </c:pt>
                <c:pt idx="323">
                  <c:v>1306763.0660693049</c:v>
                </c:pt>
                <c:pt idx="324">
                  <c:v>1306763.0660693049</c:v>
                </c:pt>
                <c:pt idx="325">
                  <c:v>1306763.0660693049</c:v>
                </c:pt>
                <c:pt idx="326">
                  <c:v>1306763.0660693049</c:v>
                </c:pt>
                <c:pt idx="327">
                  <c:v>1306763.0660693049</c:v>
                </c:pt>
                <c:pt idx="328">
                  <c:v>1306763.0660693049</c:v>
                </c:pt>
                <c:pt idx="329">
                  <c:v>1306763.0660693049</c:v>
                </c:pt>
                <c:pt idx="330">
                  <c:v>1306763.0660693049</c:v>
                </c:pt>
                <c:pt idx="331">
                  <c:v>1306763.0660693049</c:v>
                </c:pt>
                <c:pt idx="332">
                  <c:v>1306763.0660693049</c:v>
                </c:pt>
                <c:pt idx="333">
                  <c:v>1306763.0660693049</c:v>
                </c:pt>
                <c:pt idx="334">
                  <c:v>1306763.0660693049</c:v>
                </c:pt>
                <c:pt idx="335">
                  <c:v>1306763.0660693049</c:v>
                </c:pt>
                <c:pt idx="336">
                  <c:v>1306763.0660693049</c:v>
                </c:pt>
                <c:pt idx="337">
                  <c:v>1306763.0660693049</c:v>
                </c:pt>
                <c:pt idx="338">
                  <c:v>1167294.5879004628</c:v>
                </c:pt>
                <c:pt idx="339">
                  <c:v>1167294.5879004628</c:v>
                </c:pt>
                <c:pt idx="340">
                  <c:v>1167294.5879004628</c:v>
                </c:pt>
                <c:pt idx="341">
                  <c:v>1167294.5879004628</c:v>
                </c:pt>
                <c:pt idx="342">
                  <c:v>1167294.5879004628</c:v>
                </c:pt>
                <c:pt idx="343">
                  <c:v>1167294.5879004628</c:v>
                </c:pt>
                <c:pt idx="344">
                  <c:v>1167294.5879004628</c:v>
                </c:pt>
                <c:pt idx="345">
                  <c:v>1167294.5879004628</c:v>
                </c:pt>
                <c:pt idx="346">
                  <c:v>1167294.5879004628</c:v>
                </c:pt>
                <c:pt idx="347">
                  <c:v>1167294.5879004628</c:v>
                </c:pt>
                <c:pt idx="348">
                  <c:v>1167294.5879004628</c:v>
                </c:pt>
                <c:pt idx="349">
                  <c:v>1167294.5879004628</c:v>
                </c:pt>
                <c:pt idx="350">
                  <c:v>1167294.5879004628</c:v>
                </c:pt>
                <c:pt idx="351">
                  <c:v>1167294.5879004628</c:v>
                </c:pt>
                <c:pt idx="352">
                  <c:v>1167294.5879004628</c:v>
                </c:pt>
                <c:pt idx="353">
                  <c:v>1167294.5879004628</c:v>
                </c:pt>
                <c:pt idx="354">
                  <c:v>1167294.5879004628</c:v>
                </c:pt>
                <c:pt idx="355">
                  <c:v>1167294.5879004628</c:v>
                </c:pt>
                <c:pt idx="356">
                  <c:v>1167294.5879004628</c:v>
                </c:pt>
                <c:pt idx="357">
                  <c:v>1167294.5879004628</c:v>
                </c:pt>
                <c:pt idx="358">
                  <c:v>1167294.5879004628</c:v>
                </c:pt>
                <c:pt idx="359">
                  <c:v>1167294.5879004628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6E-4D08-8438-FEB23A18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509408"/>
        <c:axId val="5555103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06E-4D08-8438-FEB23A187A37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1165805.4939485607</c:v>
                      </c:pt>
                      <c:pt idx="1">
                        <c:v>1165805.4939485607</c:v>
                      </c:pt>
                      <c:pt idx="2">
                        <c:v>1165805.4939485607</c:v>
                      </c:pt>
                      <c:pt idx="3">
                        <c:v>1165805.4939485607</c:v>
                      </c:pt>
                      <c:pt idx="4">
                        <c:v>1165805.4939485607</c:v>
                      </c:pt>
                      <c:pt idx="5">
                        <c:v>1165805.4939485607</c:v>
                      </c:pt>
                      <c:pt idx="6">
                        <c:v>1165805.4939485607</c:v>
                      </c:pt>
                      <c:pt idx="7">
                        <c:v>1165805.4939485607</c:v>
                      </c:pt>
                      <c:pt idx="8">
                        <c:v>1165805.4939485607</c:v>
                      </c:pt>
                      <c:pt idx="9">
                        <c:v>1165805.4939485607</c:v>
                      </c:pt>
                      <c:pt idx="10">
                        <c:v>1165805.4939485607</c:v>
                      </c:pt>
                      <c:pt idx="11">
                        <c:v>1165805.4939485607</c:v>
                      </c:pt>
                      <c:pt idx="12">
                        <c:v>1165805.4939485607</c:v>
                      </c:pt>
                      <c:pt idx="13">
                        <c:v>1165805.4939485607</c:v>
                      </c:pt>
                      <c:pt idx="14">
                        <c:v>1165805.4939485607</c:v>
                      </c:pt>
                      <c:pt idx="15">
                        <c:v>1165805.4939485607</c:v>
                      </c:pt>
                      <c:pt idx="16">
                        <c:v>1165805.4939485607</c:v>
                      </c:pt>
                      <c:pt idx="17">
                        <c:v>1165805.4939485607</c:v>
                      </c:pt>
                      <c:pt idx="18">
                        <c:v>1165805.4939485607</c:v>
                      </c:pt>
                      <c:pt idx="19">
                        <c:v>1165805.4939485607</c:v>
                      </c:pt>
                      <c:pt idx="20">
                        <c:v>1165805.4939485607</c:v>
                      </c:pt>
                      <c:pt idx="21">
                        <c:v>1165805.4939485607</c:v>
                      </c:pt>
                      <c:pt idx="22">
                        <c:v>1165805.4939485607</c:v>
                      </c:pt>
                      <c:pt idx="23">
                        <c:v>1324557.3150147339</c:v>
                      </c:pt>
                      <c:pt idx="24">
                        <c:v>1324557.3150147339</c:v>
                      </c:pt>
                      <c:pt idx="25">
                        <c:v>1324557.3150147339</c:v>
                      </c:pt>
                      <c:pt idx="26">
                        <c:v>1324557.3150147339</c:v>
                      </c:pt>
                      <c:pt idx="27">
                        <c:v>1324557.3150147339</c:v>
                      </c:pt>
                      <c:pt idx="28">
                        <c:v>1324557.3150147339</c:v>
                      </c:pt>
                      <c:pt idx="29">
                        <c:v>1324557.3150147339</c:v>
                      </c:pt>
                      <c:pt idx="30">
                        <c:v>1324557.3150147339</c:v>
                      </c:pt>
                      <c:pt idx="31">
                        <c:v>1324557.3150147339</c:v>
                      </c:pt>
                      <c:pt idx="32">
                        <c:v>1324557.3150147339</c:v>
                      </c:pt>
                      <c:pt idx="33">
                        <c:v>1324557.3150147339</c:v>
                      </c:pt>
                      <c:pt idx="34">
                        <c:v>1324557.3150147339</c:v>
                      </c:pt>
                      <c:pt idx="35">
                        <c:v>1324557.3150147339</c:v>
                      </c:pt>
                      <c:pt idx="36">
                        <c:v>1324557.3150147339</c:v>
                      </c:pt>
                      <c:pt idx="37">
                        <c:v>1324557.3150147339</c:v>
                      </c:pt>
                      <c:pt idx="38">
                        <c:v>1324557.3150147339</c:v>
                      </c:pt>
                      <c:pt idx="39">
                        <c:v>1324557.3150147339</c:v>
                      </c:pt>
                      <c:pt idx="40">
                        <c:v>1324557.3150147339</c:v>
                      </c:pt>
                      <c:pt idx="41">
                        <c:v>1324557.3150147339</c:v>
                      </c:pt>
                      <c:pt idx="42">
                        <c:v>1324557.3150147339</c:v>
                      </c:pt>
                      <c:pt idx="43">
                        <c:v>1324557.3150147339</c:v>
                      </c:pt>
                      <c:pt idx="44">
                        <c:v>1324557.3150147339</c:v>
                      </c:pt>
                      <c:pt idx="45">
                        <c:v>1324557.3150147339</c:v>
                      </c:pt>
                      <c:pt idx="46">
                        <c:v>1324557.3150147339</c:v>
                      </c:pt>
                      <c:pt idx="47">
                        <c:v>1324557.3150147339</c:v>
                      </c:pt>
                      <c:pt idx="48">
                        <c:v>1324557.3150147339</c:v>
                      </c:pt>
                      <c:pt idx="49">
                        <c:v>1324557.3150147339</c:v>
                      </c:pt>
                      <c:pt idx="50">
                        <c:v>1324557.3150147339</c:v>
                      </c:pt>
                      <c:pt idx="51">
                        <c:v>1324557.3150147339</c:v>
                      </c:pt>
                      <c:pt idx="52">
                        <c:v>1324557.3150147339</c:v>
                      </c:pt>
                      <c:pt idx="53">
                        <c:v>1324557.3150147339</c:v>
                      </c:pt>
                      <c:pt idx="54">
                        <c:v>1324557.3150147339</c:v>
                      </c:pt>
                      <c:pt idx="55">
                        <c:v>1324557.3150147339</c:v>
                      </c:pt>
                      <c:pt idx="56">
                        <c:v>1324557.3150147339</c:v>
                      </c:pt>
                      <c:pt idx="57">
                        <c:v>1324557.3150147339</c:v>
                      </c:pt>
                      <c:pt idx="58">
                        <c:v>1324557.3150147339</c:v>
                      </c:pt>
                      <c:pt idx="59">
                        <c:v>1324557.3150147339</c:v>
                      </c:pt>
                      <c:pt idx="60">
                        <c:v>1324557.3150147339</c:v>
                      </c:pt>
                      <c:pt idx="61">
                        <c:v>1324557.3150147339</c:v>
                      </c:pt>
                      <c:pt idx="62">
                        <c:v>1324557.3150147339</c:v>
                      </c:pt>
                      <c:pt idx="63">
                        <c:v>1324557.3150147339</c:v>
                      </c:pt>
                      <c:pt idx="64">
                        <c:v>1324557.3150147339</c:v>
                      </c:pt>
                      <c:pt idx="65">
                        <c:v>1324557.3150147339</c:v>
                      </c:pt>
                      <c:pt idx="66">
                        <c:v>1324557.3150147339</c:v>
                      </c:pt>
                      <c:pt idx="67">
                        <c:v>1324557.3150147339</c:v>
                      </c:pt>
                      <c:pt idx="68">
                        <c:v>1446694.0862666927</c:v>
                      </c:pt>
                      <c:pt idx="69">
                        <c:v>1446694.0862666927</c:v>
                      </c:pt>
                      <c:pt idx="70">
                        <c:v>1446694.0862666927</c:v>
                      </c:pt>
                      <c:pt idx="71">
                        <c:v>1446694.0862666927</c:v>
                      </c:pt>
                      <c:pt idx="72">
                        <c:v>1446694.0862666927</c:v>
                      </c:pt>
                      <c:pt idx="73">
                        <c:v>1446694.0862666927</c:v>
                      </c:pt>
                      <c:pt idx="74">
                        <c:v>1446694.0862666927</c:v>
                      </c:pt>
                      <c:pt idx="75">
                        <c:v>1446694.0862666927</c:v>
                      </c:pt>
                      <c:pt idx="76">
                        <c:v>1446694.0862666927</c:v>
                      </c:pt>
                      <c:pt idx="77">
                        <c:v>1446694.0862666927</c:v>
                      </c:pt>
                      <c:pt idx="78">
                        <c:v>1446694.0862666927</c:v>
                      </c:pt>
                      <c:pt idx="79">
                        <c:v>1446694.0862666927</c:v>
                      </c:pt>
                      <c:pt idx="80">
                        <c:v>1446694.0862666927</c:v>
                      </c:pt>
                      <c:pt idx="81">
                        <c:v>1446694.0862666927</c:v>
                      </c:pt>
                      <c:pt idx="82">
                        <c:v>1446694.0862666927</c:v>
                      </c:pt>
                      <c:pt idx="83">
                        <c:v>1446694.0862666927</c:v>
                      </c:pt>
                      <c:pt idx="84">
                        <c:v>1446694.0862666927</c:v>
                      </c:pt>
                      <c:pt idx="85">
                        <c:v>1446694.0862666927</c:v>
                      </c:pt>
                      <c:pt idx="86">
                        <c:v>1446694.0862666927</c:v>
                      </c:pt>
                      <c:pt idx="87">
                        <c:v>1446694.0862666927</c:v>
                      </c:pt>
                      <c:pt idx="88">
                        <c:v>1446694.0862666927</c:v>
                      </c:pt>
                      <c:pt idx="89">
                        <c:v>1446694.0862666927</c:v>
                      </c:pt>
                      <c:pt idx="90">
                        <c:v>1446694.0862666927</c:v>
                      </c:pt>
                      <c:pt idx="91">
                        <c:v>1446694.0862666927</c:v>
                      </c:pt>
                      <c:pt idx="92">
                        <c:v>1446694.0862666927</c:v>
                      </c:pt>
                      <c:pt idx="93">
                        <c:v>1446694.0862666927</c:v>
                      </c:pt>
                      <c:pt idx="94">
                        <c:v>1446694.0862666927</c:v>
                      </c:pt>
                      <c:pt idx="95">
                        <c:v>1446694.0862666927</c:v>
                      </c:pt>
                      <c:pt idx="96">
                        <c:v>1446694.0862666927</c:v>
                      </c:pt>
                      <c:pt idx="97">
                        <c:v>1446694.0862666927</c:v>
                      </c:pt>
                      <c:pt idx="98">
                        <c:v>1446694.0862666927</c:v>
                      </c:pt>
                      <c:pt idx="99">
                        <c:v>1446694.0862666927</c:v>
                      </c:pt>
                      <c:pt idx="100">
                        <c:v>1446694.0862666927</c:v>
                      </c:pt>
                      <c:pt idx="101">
                        <c:v>1446694.0862666927</c:v>
                      </c:pt>
                      <c:pt idx="102">
                        <c:v>1446694.0862666927</c:v>
                      </c:pt>
                      <c:pt idx="103">
                        <c:v>1446694.0862666927</c:v>
                      </c:pt>
                      <c:pt idx="104">
                        <c:v>1446694.0862666927</c:v>
                      </c:pt>
                      <c:pt idx="105">
                        <c:v>1446694.0862666927</c:v>
                      </c:pt>
                      <c:pt idx="106">
                        <c:v>1446694.0862666927</c:v>
                      </c:pt>
                      <c:pt idx="107">
                        <c:v>1446694.0862666927</c:v>
                      </c:pt>
                      <c:pt idx="108">
                        <c:v>1446694.0862666927</c:v>
                      </c:pt>
                      <c:pt idx="109">
                        <c:v>1446694.0862666927</c:v>
                      </c:pt>
                      <c:pt idx="110">
                        <c:v>1446694.0862666927</c:v>
                      </c:pt>
                      <c:pt idx="111">
                        <c:v>1446694.0862666927</c:v>
                      </c:pt>
                      <c:pt idx="112">
                        <c:v>1446694.0862666927</c:v>
                      </c:pt>
                      <c:pt idx="113">
                        <c:v>1326897.8821416509</c:v>
                      </c:pt>
                      <c:pt idx="114">
                        <c:v>1326897.8821416509</c:v>
                      </c:pt>
                      <c:pt idx="115">
                        <c:v>1326897.8821416509</c:v>
                      </c:pt>
                      <c:pt idx="116">
                        <c:v>1326897.8821416509</c:v>
                      </c:pt>
                      <c:pt idx="117">
                        <c:v>1326897.8821416509</c:v>
                      </c:pt>
                      <c:pt idx="118">
                        <c:v>1326897.8821416509</c:v>
                      </c:pt>
                      <c:pt idx="119">
                        <c:v>1326897.8821416509</c:v>
                      </c:pt>
                      <c:pt idx="120">
                        <c:v>1326897.8821416509</c:v>
                      </c:pt>
                      <c:pt idx="121">
                        <c:v>1326897.8821416509</c:v>
                      </c:pt>
                      <c:pt idx="122">
                        <c:v>1326897.8821416509</c:v>
                      </c:pt>
                      <c:pt idx="123">
                        <c:v>1326897.8821416509</c:v>
                      </c:pt>
                      <c:pt idx="124">
                        <c:v>1326897.8821416509</c:v>
                      </c:pt>
                      <c:pt idx="125">
                        <c:v>1326897.8821416509</c:v>
                      </c:pt>
                      <c:pt idx="126">
                        <c:v>1326897.8821416509</c:v>
                      </c:pt>
                      <c:pt idx="127">
                        <c:v>1326897.8821416509</c:v>
                      </c:pt>
                      <c:pt idx="128">
                        <c:v>1326897.8821416509</c:v>
                      </c:pt>
                      <c:pt idx="129">
                        <c:v>1326897.8821416509</c:v>
                      </c:pt>
                      <c:pt idx="130">
                        <c:v>1326897.8821416509</c:v>
                      </c:pt>
                      <c:pt idx="131">
                        <c:v>1326897.8821416509</c:v>
                      </c:pt>
                      <c:pt idx="132">
                        <c:v>1326897.8821416509</c:v>
                      </c:pt>
                      <c:pt idx="133">
                        <c:v>1326897.8821416509</c:v>
                      </c:pt>
                      <c:pt idx="134">
                        <c:v>1326897.8821416509</c:v>
                      </c:pt>
                      <c:pt idx="135">
                        <c:v>1326897.8821416509</c:v>
                      </c:pt>
                      <c:pt idx="136">
                        <c:v>1326897.8821416509</c:v>
                      </c:pt>
                      <c:pt idx="137">
                        <c:v>1326897.8821416509</c:v>
                      </c:pt>
                      <c:pt idx="138">
                        <c:v>1326897.8821416509</c:v>
                      </c:pt>
                      <c:pt idx="139">
                        <c:v>1326897.8821416509</c:v>
                      </c:pt>
                      <c:pt idx="140">
                        <c:v>1326897.8821416509</c:v>
                      </c:pt>
                      <c:pt idx="141">
                        <c:v>1326897.8821416509</c:v>
                      </c:pt>
                      <c:pt idx="142">
                        <c:v>1326897.8821416509</c:v>
                      </c:pt>
                      <c:pt idx="143">
                        <c:v>1326897.8821416509</c:v>
                      </c:pt>
                      <c:pt idx="144">
                        <c:v>1326897.8821416509</c:v>
                      </c:pt>
                      <c:pt idx="145">
                        <c:v>1326897.8821416509</c:v>
                      </c:pt>
                      <c:pt idx="146">
                        <c:v>1326897.8821416509</c:v>
                      </c:pt>
                      <c:pt idx="147">
                        <c:v>1326897.8821416509</c:v>
                      </c:pt>
                      <c:pt idx="148">
                        <c:v>1326897.8821416509</c:v>
                      </c:pt>
                      <c:pt idx="149">
                        <c:v>1326897.8821416509</c:v>
                      </c:pt>
                      <c:pt idx="150">
                        <c:v>1326897.8821416509</c:v>
                      </c:pt>
                      <c:pt idx="151">
                        <c:v>1326897.8821416509</c:v>
                      </c:pt>
                      <c:pt idx="152">
                        <c:v>1326897.8821416509</c:v>
                      </c:pt>
                      <c:pt idx="153">
                        <c:v>1326897.8821416509</c:v>
                      </c:pt>
                      <c:pt idx="154">
                        <c:v>1326897.8821416509</c:v>
                      </c:pt>
                      <c:pt idx="155">
                        <c:v>1326897.8821416509</c:v>
                      </c:pt>
                      <c:pt idx="156">
                        <c:v>1326897.8821416509</c:v>
                      </c:pt>
                      <c:pt idx="157">
                        <c:v>1326897.8821416509</c:v>
                      </c:pt>
                      <c:pt idx="158">
                        <c:v>1158627.1249185756</c:v>
                      </c:pt>
                      <c:pt idx="159">
                        <c:v>1158627.1249185756</c:v>
                      </c:pt>
                      <c:pt idx="160">
                        <c:v>1158627.1249185756</c:v>
                      </c:pt>
                      <c:pt idx="161">
                        <c:v>1158627.1249185756</c:v>
                      </c:pt>
                      <c:pt idx="162">
                        <c:v>1158627.1249185756</c:v>
                      </c:pt>
                      <c:pt idx="163">
                        <c:v>1158627.1249185756</c:v>
                      </c:pt>
                      <c:pt idx="164">
                        <c:v>1158627.1249185756</c:v>
                      </c:pt>
                      <c:pt idx="165">
                        <c:v>1158627.1249185756</c:v>
                      </c:pt>
                      <c:pt idx="166">
                        <c:v>1158627.1249185756</c:v>
                      </c:pt>
                      <c:pt idx="167">
                        <c:v>1158627.1249185756</c:v>
                      </c:pt>
                      <c:pt idx="168">
                        <c:v>1158627.1249185756</c:v>
                      </c:pt>
                      <c:pt idx="169">
                        <c:v>1158627.1249185756</c:v>
                      </c:pt>
                      <c:pt idx="170">
                        <c:v>1158627.1249185756</c:v>
                      </c:pt>
                      <c:pt idx="171">
                        <c:v>1158627.1249185756</c:v>
                      </c:pt>
                      <c:pt idx="172">
                        <c:v>1158627.1249185756</c:v>
                      </c:pt>
                      <c:pt idx="173">
                        <c:v>1158627.1249185756</c:v>
                      </c:pt>
                      <c:pt idx="174">
                        <c:v>1158627.1249185756</c:v>
                      </c:pt>
                      <c:pt idx="175">
                        <c:v>1158627.1249185756</c:v>
                      </c:pt>
                      <c:pt idx="176">
                        <c:v>1158627.1249185756</c:v>
                      </c:pt>
                      <c:pt idx="177">
                        <c:v>1158627.1249185756</c:v>
                      </c:pt>
                      <c:pt idx="178">
                        <c:v>1158627.1249185756</c:v>
                      </c:pt>
                      <c:pt idx="179">
                        <c:v>1158627.1249185756</c:v>
                      </c:pt>
                      <c:pt idx="180">
                        <c:v>1158627.1249185756</c:v>
                      </c:pt>
                      <c:pt idx="181">
                        <c:v>1158627.1249185756</c:v>
                      </c:pt>
                      <c:pt idx="182">
                        <c:v>1158627.1249185756</c:v>
                      </c:pt>
                      <c:pt idx="183">
                        <c:v>1158627.1249185756</c:v>
                      </c:pt>
                      <c:pt idx="184">
                        <c:v>1158627.1249185756</c:v>
                      </c:pt>
                      <c:pt idx="185">
                        <c:v>1158627.1249185756</c:v>
                      </c:pt>
                      <c:pt idx="186">
                        <c:v>1158627.1249185756</c:v>
                      </c:pt>
                      <c:pt idx="187">
                        <c:v>1158627.1249185756</c:v>
                      </c:pt>
                      <c:pt idx="188">
                        <c:v>1158627.1249185756</c:v>
                      </c:pt>
                      <c:pt idx="189">
                        <c:v>1158627.1249185756</c:v>
                      </c:pt>
                      <c:pt idx="190">
                        <c:v>1158627.1249185756</c:v>
                      </c:pt>
                      <c:pt idx="191">
                        <c:v>1158627.1249185756</c:v>
                      </c:pt>
                      <c:pt idx="192">
                        <c:v>1158627.1249185756</c:v>
                      </c:pt>
                      <c:pt idx="193">
                        <c:v>1158627.1249185756</c:v>
                      </c:pt>
                      <c:pt idx="194">
                        <c:v>1158627.1249185756</c:v>
                      </c:pt>
                      <c:pt idx="195">
                        <c:v>1158627.1249185756</c:v>
                      </c:pt>
                      <c:pt idx="196">
                        <c:v>1158627.1249185756</c:v>
                      </c:pt>
                      <c:pt idx="197">
                        <c:v>1158627.1249185756</c:v>
                      </c:pt>
                      <c:pt idx="198">
                        <c:v>1158627.1249185756</c:v>
                      </c:pt>
                      <c:pt idx="199">
                        <c:v>1158627.1249185756</c:v>
                      </c:pt>
                      <c:pt idx="200">
                        <c:v>1158627.1249185756</c:v>
                      </c:pt>
                      <c:pt idx="201">
                        <c:v>1158627.1249185756</c:v>
                      </c:pt>
                      <c:pt idx="202">
                        <c:v>1158627.1249185756</c:v>
                      </c:pt>
                      <c:pt idx="203">
                        <c:v>1306002.3826826541</c:v>
                      </c:pt>
                      <c:pt idx="204">
                        <c:v>1306002.3826826541</c:v>
                      </c:pt>
                      <c:pt idx="205">
                        <c:v>1306002.3826826541</c:v>
                      </c:pt>
                      <c:pt idx="206">
                        <c:v>1306002.3826826541</c:v>
                      </c:pt>
                      <c:pt idx="207">
                        <c:v>1306002.3826826541</c:v>
                      </c:pt>
                      <c:pt idx="208">
                        <c:v>1306002.3826826541</c:v>
                      </c:pt>
                      <c:pt idx="209">
                        <c:v>1306002.3826826541</c:v>
                      </c:pt>
                      <c:pt idx="210">
                        <c:v>1306002.3826826541</c:v>
                      </c:pt>
                      <c:pt idx="211">
                        <c:v>1306002.3826826541</c:v>
                      </c:pt>
                      <c:pt idx="212">
                        <c:v>1306002.3826826541</c:v>
                      </c:pt>
                      <c:pt idx="213">
                        <c:v>1306002.3826826541</c:v>
                      </c:pt>
                      <c:pt idx="214">
                        <c:v>1306002.3826826541</c:v>
                      </c:pt>
                      <c:pt idx="215">
                        <c:v>1306002.3826826541</c:v>
                      </c:pt>
                      <c:pt idx="216">
                        <c:v>1306002.3826826541</c:v>
                      </c:pt>
                      <c:pt idx="217">
                        <c:v>1306002.3826826541</c:v>
                      </c:pt>
                      <c:pt idx="218">
                        <c:v>1306002.3826826541</c:v>
                      </c:pt>
                      <c:pt idx="219">
                        <c:v>1306002.3826826541</c:v>
                      </c:pt>
                      <c:pt idx="220">
                        <c:v>1306002.3826826541</c:v>
                      </c:pt>
                      <c:pt idx="221">
                        <c:v>1306002.3826826541</c:v>
                      </c:pt>
                      <c:pt idx="222">
                        <c:v>1306002.3826826541</c:v>
                      </c:pt>
                      <c:pt idx="223">
                        <c:v>1306002.3826826541</c:v>
                      </c:pt>
                      <c:pt idx="224">
                        <c:v>1306002.3826826541</c:v>
                      </c:pt>
                      <c:pt idx="225">
                        <c:v>1306002.3826826541</c:v>
                      </c:pt>
                      <c:pt idx="226">
                        <c:v>1306002.3826826541</c:v>
                      </c:pt>
                      <c:pt idx="227">
                        <c:v>1306002.3826826541</c:v>
                      </c:pt>
                      <c:pt idx="228">
                        <c:v>1306002.3826826541</c:v>
                      </c:pt>
                      <c:pt idx="229">
                        <c:v>1306002.3826826541</c:v>
                      </c:pt>
                      <c:pt idx="230">
                        <c:v>1306002.3826826541</c:v>
                      </c:pt>
                      <c:pt idx="231">
                        <c:v>1306002.3826826541</c:v>
                      </c:pt>
                      <c:pt idx="232">
                        <c:v>1306002.3826826541</c:v>
                      </c:pt>
                      <c:pt idx="233">
                        <c:v>1306002.3826826541</c:v>
                      </c:pt>
                      <c:pt idx="234">
                        <c:v>1306002.3826826541</c:v>
                      </c:pt>
                      <c:pt idx="235">
                        <c:v>1306002.3826826541</c:v>
                      </c:pt>
                      <c:pt idx="236">
                        <c:v>1306002.3826826541</c:v>
                      </c:pt>
                      <c:pt idx="237">
                        <c:v>1306002.3826826541</c:v>
                      </c:pt>
                      <c:pt idx="238">
                        <c:v>1306002.3826826541</c:v>
                      </c:pt>
                      <c:pt idx="239">
                        <c:v>1306002.3826826541</c:v>
                      </c:pt>
                      <c:pt idx="240">
                        <c:v>1306002.3826826541</c:v>
                      </c:pt>
                      <c:pt idx="241">
                        <c:v>1306002.3826826541</c:v>
                      </c:pt>
                      <c:pt idx="242">
                        <c:v>1306002.3826826541</c:v>
                      </c:pt>
                      <c:pt idx="243">
                        <c:v>1306002.3826826541</c:v>
                      </c:pt>
                      <c:pt idx="244">
                        <c:v>1306002.3826826541</c:v>
                      </c:pt>
                      <c:pt idx="245">
                        <c:v>1306002.3826826541</c:v>
                      </c:pt>
                      <c:pt idx="246">
                        <c:v>1306002.3826826541</c:v>
                      </c:pt>
                      <c:pt idx="247">
                        <c:v>1306002.3826826541</c:v>
                      </c:pt>
                      <c:pt idx="248">
                        <c:v>1444785.3665326925</c:v>
                      </c:pt>
                      <c:pt idx="249">
                        <c:v>1444785.3665326925</c:v>
                      </c:pt>
                      <c:pt idx="250">
                        <c:v>1444785.3665326925</c:v>
                      </c:pt>
                      <c:pt idx="251">
                        <c:v>1444785.3665326925</c:v>
                      </c:pt>
                      <c:pt idx="252">
                        <c:v>1444785.3665326925</c:v>
                      </c:pt>
                      <c:pt idx="253">
                        <c:v>1444785.3665326925</c:v>
                      </c:pt>
                      <c:pt idx="254">
                        <c:v>1444785.3665326925</c:v>
                      </c:pt>
                      <c:pt idx="255">
                        <c:v>1444785.3665326925</c:v>
                      </c:pt>
                      <c:pt idx="256">
                        <c:v>1444785.3665326925</c:v>
                      </c:pt>
                      <c:pt idx="257">
                        <c:v>1444785.3665326925</c:v>
                      </c:pt>
                      <c:pt idx="258">
                        <c:v>1444785.3665326925</c:v>
                      </c:pt>
                      <c:pt idx="259">
                        <c:v>1444785.3665326925</c:v>
                      </c:pt>
                      <c:pt idx="260">
                        <c:v>1444785.3665326925</c:v>
                      </c:pt>
                      <c:pt idx="261">
                        <c:v>1444785.3665326925</c:v>
                      </c:pt>
                      <c:pt idx="262">
                        <c:v>1444785.3665326925</c:v>
                      </c:pt>
                      <c:pt idx="263">
                        <c:v>1444785.3665326925</c:v>
                      </c:pt>
                      <c:pt idx="264">
                        <c:v>1444785.3665326925</c:v>
                      </c:pt>
                      <c:pt idx="265">
                        <c:v>1444785.3665326925</c:v>
                      </c:pt>
                      <c:pt idx="266">
                        <c:v>1444785.3665326925</c:v>
                      </c:pt>
                      <c:pt idx="267">
                        <c:v>1444785.3665326925</c:v>
                      </c:pt>
                      <c:pt idx="268">
                        <c:v>1444785.3665326925</c:v>
                      </c:pt>
                      <c:pt idx="269">
                        <c:v>1444785.3665326925</c:v>
                      </c:pt>
                      <c:pt idx="270">
                        <c:v>1444785.3665326925</c:v>
                      </c:pt>
                      <c:pt idx="271">
                        <c:v>1444785.3665326925</c:v>
                      </c:pt>
                      <c:pt idx="272">
                        <c:v>1444785.3665326925</c:v>
                      </c:pt>
                      <c:pt idx="273">
                        <c:v>1444785.3665326925</c:v>
                      </c:pt>
                      <c:pt idx="274">
                        <c:v>1444785.3665326925</c:v>
                      </c:pt>
                      <c:pt idx="275">
                        <c:v>1444785.3665326925</c:v>
                      </c:pt>
                      <c:pt idx="276">
                        <c:v>1444785.3665326925</c:v>
                      </c:pt>
                      <c:pt idx="277">
                        <c:v>1444785.3665326925</c:v>
                      </c:pt>
                      <c:pt idx="278">
                        <c:v>1444785.3665326925</c:v>
                      </c:pt>
                      <c:pt idx="279">
                        <c:v>1444785.3665326925</c:v>
                      </c:pt>
                      <c:pt idx="280">
                        <c:v>1444785.3665326925</c:v>
                      </c:pt>
                      <c:pt idx="281">
                        <c:v>1444785.3665326925</c:v>
                      </c:pt>
                      <c:pt idx="282">
                        <c:v>1444785.3665326925</c:v>
                      </c:pt>
                      <c:pt idx="283">
                        <c:v>1444785.3665326925</c:v>
                      </c:pt>
                      <c:pt idx="284">
                        <c:v>1444785.3665326925</c:v>
                      </c:pt>
                      <c:pt idx="285">
                        <c:v>1444785.3665326925</c:v>
                      </c:pt>
                      <c:pt idx="286">
                        <c:v>1444785.3665326925</c:v>
                      </c:pt>
                      <c:pt idx="287">
                        <c:v>1444785.3665326925</c:v>
                      </c:pt>
                      <c:pt idx="288">
                        <c:v>1444785.3665326925</c:v>
                      </c:pt>
                      <c:pt idx="289">
                        <c:v>1444785.3665326925</c:v>
                      </c:pt>
                      <c:pt idx="290">
                        <c:v>1444785.3665326925</c:v>
                      </c:pt>
                      <c:pt idx="291">
                        <c:v>1444785.3665326925</c:v>
                      </c:pt>
                      <c:pt idx="292">
                        <c:v>1444785.3665326925</c:v>
                      </c:pt>
                      <c:pt idx="293">
                        <c:v>1305273.9721174033</c:v>
                      </c:pt>
                      <c:pt idx="294">
                        <c:v>1305273.9721174033</c:v>
                      </c:pt>
                      <c:pt idx="295">
                        <c:v>1305273.9721174033</c:v>
                      </c:pt>
                      <c:pt idx="296">
                        <c:v>1305273.9721174033</c:v>
                      </c:pt>
                      <c:pt idx="297">
                        <c:v>1305273.9721174033</c:v>
                      </c:pt>
                      <c:pt idx="298">
                        <c:v>1305273.9721174033</c:v>
                      </c:pt>
                      <c:pt idx="299">
                        <c:v>1305273.9721174033</c:v>
                      </c:pt>
                      <c:pt idx="300">
                        <c:v>1305273.9721174033</c:v>
                      </c:pt>
                      <c:pt idx="301">
                        <c:v>1305273.9721174033</c:v>
                      </c:pt>
                      <c:pt idx="302">
                        <c:v>1305273.9721174033</c:v>
                      </c:pt>
                      <c:pt idx="303">
                        <c:v>1305273.9721174033</c:v>
                      </c:pt>
                      <c:pt idx="304">
                        <c:v>1305273.9721174033</c:v>
                      </c:pt>
                      <c:pt idx="305">
                        <c:v>1305273.9721174033</c:v>
                      </c:pt>
                      <c:pt idx="306">
                        <c:v>1305273.9721174033</c:v>
                      </c:pt>
                      <c:pt idx="307">
                        <c:v>1305273.9721174033</c:v>
                      </c:pt>
                      <c:pt idx="308">
                        <c:v>1305273.9721174033</c:v>
                      </c:pt>
                      <c:pt idx="309">
                        <c:v>1305273.9721174033</c:v>
                      </c:pt>
                      <c:pt idx="310">
                        <c:v>1305273.9721174033</c:v>
                      </c:pt>
                      <c:pt idx="311">
                        <c:v>1305273.9721174033</c:v>
                      </c:pt>
                      <c:pt idx="312">
                        <c:v>1305273.9721174033</c:v>
                      </c:pt>
                      <c:pt idx="313">
                        <c:v>1305273.9721174033</c:v>
                      </c:pt>
                      <c:pt idx="314">
                        <c:v>1305273.9721174033</c:v>
                      </c:pt>
                      <c:pt idx="315">
                        <c:v>1305273.9721174033</c:v>
                      </c:pt>
                      <c:pt idx="316">
                        <c:v>1305273.9721174033</c:v>
                      </c:pt>
                      <c:pt idx="317">
                        <c:v>1305273.9721174033</c:v>
                      </c:pt>
                      <c:pt idx="318">
                        <c:v>1305273.9721174033</c:v>
                      </c:pt>
                      <c:pt idx="319">
                        <c:v>1305273.9721174033</c:v>
                      </c:pt>
                      <c:pt idx="320">
                        <c:v>1305273.9721174033</c:v>
                      </c:pt>
                      <c:pt idx="321">
                        <c:v>1305273.9721174033</c:v>
                      </c:pt>
                      <c:pt idx="322">
                        <c:v>1305273.9721174033</c:v>
                      </c:pt>
                      <c:pt idx="323">
                        <c:v>1305273.9721174033</c:v>
                      </c:pt>
                      <c:pt idx="324">
                        <c:v>1305273.9721174033</c:v>
                      </c:pt>
                      <c:pt idx="325">
                        <c:v>1305273.9721174033</c:v>
                      </c:pt>
                      <c:pt idx="326">
                        <c:v>1305273.9721174033</c:v>
                      </c:pt>
                      <c:pt idx="327">
                        <c:v>1305273.9721174033</c:v>
                      </c:pt>
                      <c:pt idx="328">
                        <c:v>1305273.9721174033</c:v>
                      </c:pt>
                      <c:pt idx="329">
                        <c:v>1305273.9721174033</c:v>
                      </c:pt>
                      <c:pt idx="330">
                        <c:v>1305273.9721174033</c:v>
                      </c:pt>
                      <c:pt idx="331">
                        <c:v>1305273.9721174033</c:v>
                      </c:pt>
                      <c:pt idx="332">
                        <c:v>1305273.9721174033</c:v>
                      </c:pt>
                      <c:pt idx="333">
                        <c:v>1305273.9721174033</c:v>
                      </c:pt>
                      <c:pt idx="334">
                        <c:v>1305273.9721174033</c:v>
                      </c:pt>
                      <c:pt idx="335">
                        <c:v>1305273.9721174033</c:v>
                      </c:pt>
                      <c:pt idx="336">
                        <c:v>1305273.9721174033</c:v>
                      </c:pt>
                      <c:pt idx="337">
                        <c:v>1305273.9721174033</c:v>
                      </c:pt>
                      <c:pt idx="338">
                        <c:v>1165805.4939485607</c:v>
                      </c:pt>
                      <c:pt idx="339">
                        <c:v>1165805.4939485607</c:v>
                      </c:pt>
                      <c:pt idx="340">
                        <c:v>1165805.4939485607</c:v>
                      </c:pt>
                      <c:pt idx="341">
                        <c:v>1165805.4939485607</c:v>
                      </c:pt>
                      <c:pt idx="342">
                        <c:v>1165805.4939485607</c:v>
                      </c:pt>
                      <c:pt idx="343">
                        <c:v>1165805.4939485607</c:v>
                      </c:pt>
                      <c:pt idx="344">
                        <c:v>1165805.4939485607</c:v>
                      </c:pt>
                      <c:pt idx="345">
                        <c:v>1165805.4939485607</c:v>
                      </c:pt>
                      <c:pt idx="346">
                        <c:v>1165805.4939485607</c:v>
                      </c:pt>
                      <c:pt idx="347">
                        <c:v>1165805.4939485607</c:v>
                      </c:pt>
                      <c:pt idx="348">
                        <c:v>1165805.4939485607</c:v>
                      </c:pt>
                      <c:pt idx="349">
                        <c:v>1165805.4939485607</c:v>
                      </c:pt>
                      <c:pt idx="350">
                        <c:v>1165805.4939485607</c:v>
                      </c:pt>
                      <c:pt idx="351">
                        <c:v>1165805.4939485607</c:v>
                      </c:pt>
                      <c:pt idx="352">
                        <c:v>1165805.4939485607</c:v>
                      </c:pt>
                      <c:pt idx="353">
                        <c:v>1165805.4939485607</c:v>
                      </c:pt>
                      <c:pt idx="354">
                        <c:v>1165805.4939485607</c:v>
                      </c:pt>
                      <c:pt idx="355">
                        <c:v>1165805.4939485607</c:v>
                      </c:pt>
                      <c:pt idx="356">
                        <c:v>1165805.4939485607</c:v>
                      </c:pt>
                      <c:pt idx="357">
                        <c:v>1165805.4939485607</c:v>
                      </c:pt>
                      <c:pt idx="358">
                        <c:v>1165805.4939485607</c:v>
                      </c:pt>
                      <c:pt idx="359">
                        <c:v>1165805.4939485607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06E-4D08-8438-FEB23A187A37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-13.617350569217503</c:v>
                      </c:pt>
                      <c:pt idx="24">
                        <c:v>-13.617350569217503</c:v>
                      </c:pt>
                      <c:pt idx="25">
                        <c:v>-13.617350569217503</c:v>
                      </c:pt>
                      <c:pt idx="26">
                        <c:v>-13.617350569217503</c:v>
                      </c:pt>
                      <c:pt idx="27">
                        <c:v>-13.617350569217503</c:v>
                      </c:pt>
                      <c:pt idx="28">
                        <c:v>-13.617350569217503</c:v>
                      </c:pt>
                      <c:pt idx="29">
                        <c:v>-13.617350569217503</c:v>
                      </c:pt>
                      <c:pt idx="30">
                        <c:v>-13.617350569217503</c:v>
                      </c:pt>
                      <c:pt idx="31">
                        <c:v>-13.617350569217503</c:v>
                      </c:pt>
                      <c:pt idx="32">
                        <c:v>-13.617350569217503</c:v>
                      </c:pt>
                      <c:pt idx="33">
                        <c:v>-13.617350569217503</c:v>
                      </c:pt>
                      <c:pt idx="34">
                        <c:v>-13.617350569217503</c:v>
                      </c:pt>
                      <c:pt idx="35">
                        <c:v>-13.617350569217503</c:v>
                      </c:pt>
                      <c:pt idx="36">
                        <c:v>-13.617350569217503</c:v>
                      </c:pt>
                      <c:pt idx="37">
                        <c:v>-13.617350569217503</c:v>
                      </c:pt>
                      <c:pt idx="38">
                        <c:v>-13.617350569217503</c:v>
                      </c:pt>
                      <c:pt idx="39">
                        <c:v>-13.617350569217503</c:v>
                      </c:pt>
                      <c:pt idx="40">
                        <c:v>-13.617350569217503</c:v>
                      </c:pt>
                      <c:pt idx="41">
                        <c:v>-13.617350569217503</c:v>
                      </c:pt>
                      <c:pt idx="42">
                        <c:v>-13.617350569217503</c:v>
                      </c:pt>
                      <c:pt idx="43">
                        <c:v>-13.617350569217503</c:v>
                      </c:pt>
                      <c:pt idx="44">
                        <c:v>-13.617350569217503</c:v>
                      </c:pt>
                      <c:pt idx="45">
                        <c:v>-13.617350569217503</c:v>
                      </c:pt>
                      <c:pt idx="46">
                        <c:v>-13.617350569217503</c:v>
                      </c:pt>
                      <c:pt idx="47">
                        <c:v>-13.617350569217503</c:v>
                      </c:pt>
                      <c:pt idx="48">
                        <c:v>-13.617350569217503</c:v>
                      </c:pt>
                      <c:pt idx="49">
                        <c:v>-13.617350569217503</c:v>
                      </c:pt>
                      <c:pt idx="50">
                        <c:v>-13.617350569217503</c:v>
                      </c:pt>
                      <c:pt idx="51">
                        <c:v>-13.617350569217503</c:v>
                      </c:pt>
                      <c:pt idx="52">
                        <c:v>-13.617350569217503</c:v>
                      </c:pt>
                      <c:pt idx="53">
                        <c:v>-13.617350569217503</c:v>
                      </c:pt>
                      <c:pt idx="54">
                        <c:v>-13.617350569217503</c:v>
                      </c:pt>
                      <c:pt idx="55">
                        <c:v>-13.617350569217503</c:v>
                      </c:pt>
                      <c:pt idx="56">
                        <c:v>-13.617350569217503</c:v>
                      </c:pt>
                      <c:pt idx="57">
                        <c:v>-13.617350569217503</c:v>
                      </c:pt>
                      <c:pt idx="58">
                        <c:v>-13.617350569217503</c:v>
                      </c:pt>
                      <c:pt idx="59">
                        <c:v>-13.617350569217503</c:v>
                      </c:pt>
                      <c:pt idx="60">
                        <c:v>-13.617350569217503</c:v>
                      </c:pt>
                      <c:pt idx="61">
                        <c:v>-13.617350569217503</c:v>
                      </c:pt>
                      <c:pt idx="62">
                        <c:v>-13.617350569217503</c:v>
                      </c:pt>
                      <c:pt idx="63">
                        <c:v>-13.617350569217503</c:v>
                      </c:pt>
                      <c:pt idx="64">
                        <c:v>-13.617350569217503</c:v>
                      </c:pt>
                      <c:pt idx="65">
                        <c:v>-13.617350569217503</c:v>
                      </c:pt>
                      <c:pt idx="66">
                        <c:v>-13.617350569217503</c:v>
                      </c:pt>
                      <c:pt idx="67">
                        <c:v>-13.617350569217503</c:v>
                      </c:pt>
                      <c:pt idx="68">
                        <c:v>-24.093949957875722</c:v>
                      </c:pt>
                      <c:pt idx="69">
                        <c:v>-24.093949957875722</c:v>
                      </c:pt>
                      <c:pt idx="70">
                        <c:v>-24.093949957875722</c:v>
                      </c:pt>
                      <c:pt idx="71">
                        <c:v>-24.093949957875722</c:v>
                      </c:pt>
                      <c:pt idx="72">
                        <c:v>-24.093949957875722</c:v>
                      </c:pt>
                      <c:pt idx="73">
                        <c:v>-24.093949957875722</c:v>
                      </c:pt>
                      <c:pt idx="74">
                        <c:v>-24.093949957875722</c:v>
                      </c:pt>
                      <c:pt idx="75">
                        <c:v>-24.093949957875722</c:v>
                      </c:pt>
                      <c:pt idx="76">
                        <c:v>-24.093949957875722</c:v>
                      </c:pt>
                      <c:pt idx="77">
                        <c:v>-24.093949957875722</c:v>
                      </c:pt>
                      <c:pt idx="78">
                        <c:v>-24.093949957875722</c:v>
                      </c:pt>
                      <c:pt idx="79">
                        <c:v>-24.093949957875722</c:v>
                      </c:pt>
                      <c:pt idx="80">
                        <c:v>-24.093949957875722</c:v>
                      </c:pt>
                      <c:pt idx="81">
                        <c:v>-24.093949957875722</c:v>
                      </c:pt>
                      <c:pt idx="82">
                        <c:v>-24.093949957875722</c:v>
                      </c:pt>
                      <c:pt idx="83">
                        <c:v>-24.093949957875722</c:v>
                      </c:pt>
                      <c:pt idx="84">
                        <c:v>-24.093949957875722</c:v>
                      </c:pt>
                      <c:pt idx="85">
                        <c:v>-24.093949957875722</c:v>
                      </c:pt>
                      <c:pt idx="86">
                        <c:v>-24.093949957875722</c:v>
                      </c:pt>
                      <c:pt idx="87">
                        <c:v>-24.093949957875722</c:v>
                      </c:pt>
                      <c:pt idx="88">
                        <c:v>-24.093949957875722</c:v>
                      </c:pt>
                      <c:pt idx="89">
                        <c:v>-24.093949957875722</c:v>
                      </c:pt>
                      <c:pt idx="90">
                        <c:v>-24.093949957875722</c:v>
                      </c:pt>
                      <c:pt idx="91">
                        <c:v>-24.093949957875722</c:v>
                      </c:pt>
                      <c:pt idx="92">
                        <c:v>-24.093949957875722</c:v>
                      </c:pt>
                      <c:pt idx="93">
                        <c:v>-24.093949957875722</c:v>
                      </c:pt>
                      <c:pt idx="94">
                        <c:v>-24.093949957875722</c:v>
                      </c:pt>
                      <c:pt idx="95">
                        <c:v>-24.093949957875722</c:v>
                      </c:pt>
                      <c:pt idx="96">
                        <c:v>-24.093949957875722</c:v>
                      </c:pt>
                      <c:pt idx="97">
                        <c:v>-24.093949957875722</c:v>
                      </c:pt>
                      <c:pt idx="98">
                        <c:v>-24.093949957875722</c:v>
                      </c:pt>
                      <c:pt idx="99">
                        <c:v>-24.093949957875722</c:v>
                      </c:pt>
                      <c:pt idx="100">
                        <c:v>-24.093949957875722</c:v>
                      </c:pt>
                      <c:pt idx="101">
                        <c:v>-24.093949957875722</c:v>
                      </c:pt>
                      <c:pt idx="102">
                        <c:v>-24.093949957875722</c:v>
                      </c:pt>
                      <c:pt idx="103">
                        <c:v>-24.093949957875722</c:v>
                      </c:pt>
                      <c:pt idx="104">
                        <c:v>-24.093949957875722</c:v>
                      </c:pt>
                      <c:pt idx="105">
                        <c:v>-24.093949957875722</c:v>
                      </c:pt>
                      <c:pt idx="106">
                        <c:v>-24.093949957875722</c:v>
                      </c:pt>
                      <c:pt idx="107">
                        <c:v>-24.093949957875722</c:v>
                      </c:pt>
                      <c:pt idx="108">
                        <c:v>-24.093949957875722</c:v>
                      </c:pt>
                      <c:pt idx="109">
                        <c:v>-24.093949957875722</c:v>
                      </c:pt>
                      <c:pt idx="110">
                        <c:v>-24.093949957875722</c:v>
                      </c:pt>
                      <c:pt idx="111">
                        <c:v>-24.093949957875722</c:v>
                      </c:pt>
                      <c:pt idx="112">
                        <c:v>-24.093949957875722</c:v>
                      </c:pt>
                      <c:pt idx="113">
                        <c:v>-13.818118805348345</c:v>
                      </c:pt>
                      <c:pt idx="114">
                        <c:v>-13.818118805348345</c:v>
                      </c:pt>
                      <c:pt idx="115">
                        <c:v>-13.818118805348345</c:v>
                      </c:pt>
                      <c:pt idx="116">
                        <c:v>-13.818118805348345</c:v>
                      </c:pt>
                      <c:pt idx="117">
                        <c:v>-13.818118805348345</c:v>
                      </c:pt>
                      <c:pt idx="118">
                        <c:v>-13.818118805348345</c:v>
                      </c:pt>
                      <c:pt idx="119">
                        <c:v>-13.818118805348345</c:v>
                      </c:pt>
                      <c:pt idx="120">
                        <c:v>-13.818118805348345</c:v>
                      </c:pt>
                      <c:pt idx="121">
                        <c:v>-13.818118805348345</c:v>
                      </c:pt>
                      <c:pt idx="122">
                        <c:v>-13.818118805348345</c:v>
                      </c:pt>
                      <c:pt idx="123">
                        <c:v>-13.818118805348345</c:v>
                      </c:pt>
                      <c:pt idx="124">
                        <c:v>-13.818118805348345</c:v>
                      </c:pt>
                      <c:pt idx="125">
                        <c:v>-13.818118805348345</c:v>
                      </c:pt>
                      <c:pt idx="126">
                        <c:v>-13.818118805348345</c:v>
                      </c:pt>
                      <c:pt idx="127">
                        <c:v>-13.818118805348345</c:v>
                      </c:pt>
                      <c:pt idx="128">
                        <c:v>-13.818118805348345</c:v>
                      </c:pt>
                      <c:pt idx="129">
                        <c:v>-13.818118805348345</c:v>
                      </c:pt>
                      <c:pt idx="130">
                        <c:v>-13.818118805348345</c:v>
                      </c:pt>
                      <c:pt idx="131">
                        <c:v>-13.818118805348345</c:v>
                      </c:pt>
                      <c:pt idx="132">
                        <c:v>-13.818118805348345</c:v>
                      </c:pt>
                      <c:pt idx="133">
                        <c:v>-13.818118805348345</c:v>
                      </c:pt>
                      <c:pt idx="134">
                        <c:v>-13.818118805348345</c:v>
                      </c:pt>
                      <c:pt idx="135">
                        <c:v>-13.818118805348345</c:v>
                      </c:pt>
                      <c:pt idx="136">
                        <c:v>-13.818118805348345</c:v>
                      </c:pt>
                      <c:pt idx="137">
                        <c:v>-13.818118805348345</c:v>
                      </c:pt>
                      <c:pt idx="138">
                        <c:v>-13.818118805348345</c:v>
                      </c:pt>
                      <c:pt idx="139">
                        <c:v>-13.818118805348345</c:v>
                      </c:pt>
                      <c:pt idx="140">
                        <c:v>-13.818118805348345</c:v>
                      </c:pt>
                      <c:pt idx="141">
                        <c:v>-13.818118805348345</c:v>
                      </c:pt>
                      <c:pt idx="142">
                        <c:v>-13.818118805348345</c:v>
                      </c:pt>
                      <c:pt idx="143">
                        <c:v>-13.818118805348345</c:v>
                      </c:pt>
                      <c:pt idx="144">
                        <c:v>-13.818118805348345</c:v>
                      </c:pt>
                      <c:pt idx="145">
                        <c:v>-13.818118805348345</c:v>
                      </c:pt>
                      <c:pt idx="146">
                        <c:v>-13.818118805348345</c:v>
                      </c:pt>
                      <c:pt idx="147">
                        <c:v>-13.818118805348345</c:v>
                      </c:pt>
                      <c:pt idx="148">
                        <c:v>-13.818118805348345</c:v>
                      </c:pt>
                      <c:pt idx="149">
                        <c:v>-13.818118805348345</c:v>
                      </c:pt>
                      <c:pt idx="150">
                        <c:v>-13.818118805348345</c:v>
                      </c:pt>
                      <c:pt idx="151">
                        <c:v>-13.818118805348345</c:v>
                      </c:pt>
                      <c:pt idx="152">
                        <c:v>-13.818118805348345</c:v>
                      </c:pt>
                      <c:pt idx="153">
                        <c:v>-13.818118805348345</c:v>
                      </c:pt>
                      <c:pt idx="154">
                        <c:v>-13.818118805348345</c:v>
                      </c:pt>
                      <c:pt idx="155">
                        <c:v>-13.818118805348345</c:v>
                      </c:pt>
                      <c:pt idx="156">
                        <c:v>-13.818118805348345</c:v>
                      </c:pt>
                      <c:pt idx="157">
                        <c:v>-13.818118805348345</c:v>
                      </c:pt>
                      <c:pt idx="158">
                        <c:v>0.61574328369924258</c:v>
                      </c:pt>
                      <c:pt idx="159">
                        <c:v>0.61574328369924258</c:v>
                      </c:pt>
                      <c:pt idx="160">
                        <c:v>0.61574328369924258</c:v>
                      </c:pt>
                      <c:pt idx="161">
                        <c:v>0.61574328369924258</c:v>
                      </c:pt>
                      <c:pt idx="162">
                        <c:v>0.61574328369924258</c:v>
                      </c:pt>
                      <c:pt idx="163">
                        <c:v>0.61574328369924258</c:v>
                      </c:pt>
                      <c:pt idx="164">
                        <c:v>0.61574328369924258</c:v>
                      </c:pt>
                      <c:pt idx="165">
                        <c:v>0.61574328369924258</c:v>
                      </c:pt>
                      <c:pt idx="166">
                        <c:v>0.61574328369924258</c:v>
                      </c:pt>
                      <c:pt idx="167">
                        <c:v>0.61574328369924258</c:v>
                      </c:pt>
                      <c:pt idx="168">
                        <c:v>0.61574328369924258</c:v>
                      </c:pt>
                      <c:pt idx="169">
                        <c:v>0.61574328369924258</c:v>
                      </c:pt>
                      <c:pt idx="170">
                        <c:v>0.61574328369924258</c:v>
                      </c:pt>
                      <c:pt idx="171">
                        <c:v>0.61574328369924258</c:v>
                      </c:pt>
                      <c:pt idx="172">
                        <c:v>0.61574328369924258</c:v>
                      </c:pt>
                      <c:pt idx="173">
                        <c:v>0.61574328369924258</c:v>
                      </c:pt>
                      <c:pt idx="174">
                        <c:v>0.61574328369924258</c:v>
                      </c:pt>
                      <c:pt idx="175">
                        <c:v>0.61574328369924258</c:v>
                      </c:pt>
                      <c:pt idx="176">
                        <c:v>0.61574328369924258</c:v>
                      </c:pt>
                      <c:pt idx="177">
                        <c:v>0.61574328369924258</c:v>
                      </c:pt>
                      <c:pt idx="178">
                        <c:v>0.61574328369924258</c:v>
                      </c:pt>
                      <c:pt idx="179">
                        <c:v>0.61574328369924258</c:v>
                      </c:pt>
                      <c:pt idx="180">
                        <c:v>0.61574328369924258</c:v>
                      </c:pt>
                      <c:pt idx="181">
                        <c:v>0.61574328369924258</c:v>
                      </c:pt>
                      <c:pt idx="182">
                        <c:v>0.61574328369924258</c:v>
                      </c:pt>
                      <c:pt idx="183">
                        <c:v>0.61574328369924258</c:v>
                      </c:pt>
                      <c:pt idx="184">
                        <c:v>0.61574328369924258</c:v>
                      </c:pt>
                      <c:pt idx="185">
                        <c:v>0.61574328369924258</c:v>
                      </c:pt>
                      <c:pt idx="186">
                        <c:v>0.61574328369924258</c:v>
                      </c:pt>
                      <c:pt idx="187">
                        <c:v>0.61574328369924258</c:v>
                      </c:pt>
                      <c:pt idx="188">
                        <c:v>0.61574328369924258</c:v>
                      </c:pt>
                      <c:pt idx="189">
                        <c:v>0.61574328369924258</c:v>
                      </c:pt>
                      <c:pt idx="190">
                        <c:v>0.61574328369924258</c:v>
                      </c:pt>
                      <c:pt idx="191">
                        <c:v>0.61574328369924258</c:v>
                      </c:pt>
                      <c:pt idx="192">
                        <c:v>0.61574328369924258</c:v>
                      </c:pt>
                      <c:pt idx="193">
                        <c:v>0.61574328369924258</c:v>
                      </c:pt>
                      <c:pt idx="194">
                        <c:v>0.61574328369924258</c:v>
                      </c:pt>
                      <c:pt idx="195">
                        <c:v>0.61574328369924258</c:v>
                      </c:pt>
                      <c:pt idx="196">
                        <c:v>0.61574328369924258</c:v>
                      </c:pt>
                      <c:pt idx="197">
                        <c:v>0.61574328369924258</c:v>
                      </c:pt>
                      <c:pt idx="198">
                        <c:v>0.61574328369924258</c:v>
                      </c:pt>
                      <c:pt idx="199">
                        <c:v>0.61574328369924258</c:v>
                      </c:pt>
                      <c:pt idx="200">
                        <c:v>0.61574328369924258</c:v>
                      </c:pt>
                      <c:pt idx="201">
                        <c:v>0.61574328369924258</c:v>
                      </c:pt>
                      <c:pt idx="202">
                        <c:v>0.61574328369924258</c:v>
                      </c:pt>
                      <c:pt idx="203">
                        <c:v>-12.025752963236538</c:v>
                      </c:pt>
                      <c:pt idx="204">
                        <c:v>-12.025752963236538</c:v>
                      </c:pt>
                      <c:pt idx="205">
                        <c:v>-12.025752963236538</c:v>
                      </c:pt>
                      <c:pt idx="206">
                        <c:v>-12.025752963236538</c:v>
                      </c:pt>
                      <c:pt idx="207">
                        <c:v>-12.025752963236538</c:v>
                      </c:pt>
                      <c:pt idx="208">
                        <c:v>-12.025752963236538</c:v>
                      </c:pt>
                      <c:pt idx="209">
                        <c:v>-12.025752963236538</c:v>
                      </c:pt>
                      <c:pt idx="210">
                        <c:v>-12.025752963236538</c:v>
                      </c:pt>
                      <c:pt idx="211">
                        <c:v>-12.025752963236538</c:v>
                      </c:pt>
                      <c:pt idx="212">
                        <c:v>-12.025752963236538</c:v>
                      </c:pt>
                      <c:pt idx="213">
                        <c:v>-12.025752963236538</c:v>
                      </c:pt>
                      <c:pt idx="214">
                        <c:v>-12.025752963236538</c:v>
                      </c:pt>
                      <c:pt idx="215">
                        <c:v>-12.025752963236538</c:v>
                      </c:pt>
                      <c:pt idx="216">
                        <c:v>-12.025752963236538</c:v>
                      </c:pt>
                      <c:pt idx="217">
                        <c:v>-12.025752963236538</c:v>
                      </c:pt>
                      <c:pt idx="218">
                        <c:v>-12.025752963236538</c:v>
                      </c:pt>
                      <c:pt idx="219">
                        <c:v>-12.025752963236538</c:v>
                      </c:pt>
                      <c:pt idx="220">
                        <c:v>-12.025752963236538</c:v>
                      </c:pt>
                      <c:pt idx="221">
                        <c:v>-12.025752963236538</c:v>
                      </c:pt>
                      <c:pt idx="222">
                        <c:v>-12.025752963236538</c:v>
                      </c:pt>
                      <c:pt idx="223">
                        <c:v>-12.025752963236538</c:v>
                      </c:pt>
                      <c:pt idx="224">
                        <c:v>-12.025752963236538</c:v>
                      </c:pt>
                      <c:pt idx="225">
                        <c:v>-12.025752963236538</c:v>
                      </c:pt>
                      <c:pt idx="226">
                        <c:v>-12.025752963236538</c:v>
                      </c:pt>
                      <c:pt idx="227">
                        <c:v>-12.025752963236538</c:v>
                      </c:pt>
                      <c:pt idx="228">
                        <c:v>-12.025752963236538</c:v>
                      </c:pt>
                      <c:pt idx="229">
                        <c:v>-12.025752963236538</c:v>
                      </c:pt>
                      <c:pt idx="230">
                        <c:v>-12.025752963236538</c:v>
                      </c:pt>
                      <c:pt idx="231">
                        <c:v>-12.025752963236538</c:v>
                      </c:pt>
                      <c:pt idx="232">
                        <c:v>-12.025752963236538</c:v>
                      </c:pt>
                      <c:pt idx="233">
                        <c:v>-12.025752963236538</c:v>
                      </c:pt>
                      <c:pt idx="234">
                        <c:v>-12.025752963236538</c:v>
                      </c:pt>
                      <c:pt idx="235">
                        <c:v>-12.025752963236538</c:v>
                      </c:pt>
                      <c:pt idx="236">
                        <c:v>-12.025752963236538</c:v>
                      </c:pt>
                      <c:pt idx="237">
                        <c:v>-12.025752963236538</c:v>
                      </c:pt>
                      <c:pt idx="238">
                        <c:v>-12.025752963236538</c:v>
                      </c:pt>
                      <c:pt idx="239">
                        <c:v>-12.025752963236538</c:v>
                      </c:pt>
                      <c:pt idx="240">
                        <c:v>-12.025752963236538</c:v>
                      </c:pt>
                      <c:pt idx="241">
                        <c:v>-12.025752963236538</c:v>
                      </c:pt>
                      <c:pt idx="242">
                        <c:v>-12.025752963236538</c:v>
                      </c:pt>
                      <c:pt idx="243">
                        <c:v>-12.025752963236538</c:v>
                      </c:pt>
                      <c:pt idx="244">
                        <c:v>-12.025752963236538</c:v>
                      </c:pt>
                      <c:pt idx="245">
                        <c:v>-12.025752963236538</c:v>
                      </c:pt>
                      <c:pt idx="246">
                        <c:v>-12.025752963236538</c:v>
                      </c:pt>
                      <c:pt idx="247">
                        <c:v>-12.025752963236538</c:v>
                      </c:pt>
                      <c:pt idx="248">
                        <c:v>-23.930224555661709</c:v>
                      </c:pt>
                      <c:pt idx="249">
                        <c:v>-23.930224555661709</c:v>
                      </c:pt>
                      <c:pt idx="250">
                        <c:v>-23.930224555661709</c:v>
                      </c:pt>
                      <c:pt idx="251">
                        <c:v>-23.930224555661709</c:v>
                      </c:pt>
                      <c:pt idx="252">
                        <c:v>-23.930224555661709</c:v>
                      </c:pt>
                      <c:pt idx="253">
                        <c:v>-23.930224555661709</c:v>
                      </c:pt>
                      <c:pt idx="254">
                        <c:v>-23.930224555661709</c:v>
                      </c:pt>
                      <c:pt idx="255">
                        <c:v>-23.930224555661709</c:v>
                      </c:pt>
                      <c:pt idx="256">
                        <c:v>-23.930224555661709</c:v>
                      </c:pt>
                      <c:pt idx="257">
                        <c:v>-23.930224555661709</c:v>
                      </c:pt>
                      <c:pt idx="258">
                        <c:v>-23.930224555661709</c:v>
                      </c:pt>
                      <c:pt idx="259">
                        <c:v>-23.930224555661709</c:v>
                      </c:pt>
                      <c:pt idx="260">
                        <c:v>-23.930224555661709</c:v>
                      </c:pt>
                      <c:pt idx="261">
                        <c:v>-23.930224555661709</c:v>
                      </c:pt>
                      <c:pt idx="262">
                        <c:v>-23.930224555661709</c:v>
                      </c:pt>
                      <c:pt idx="263">
                        <c:v>-23.930224555661709</c:v>
                      </c:pt>
                      <c:pt idx="264">
                        <c:v>-23.930224555661709</c:v>
                      </c:pt>
                      <c:pt idx="265">
                        <c:v>-23.930224555661709</c:v>
                      </c:pt>
                      <c:pt idx="266">
                        <c:v>-23.930224555661709</c:v>
                      </c:pt>
                      <c:pt idx="267">
                        <c:v>-23.930224555661709</c:v>
                      </c:pt>
                      <c:pt idx="268">
                        <c:v>-23.930224555661709</c:v>
                      </c:pt>
                      <c:pt idx="269">
                        <c:v>-23.930224555661709</c:v>
                      </c:pt>
                      <c:pt idx="270">
                        <c:v>-23.930224555661709</c:v>
                      </c:pt>
                      <c:pt idx="271">
                        <c:v>-23.930224555661709</c:v>
                      </c:pt>
                      <c:pt idx="272">
                        <c:v>-23.930224555661709</c:v>
                      </c:pt>
                      <c:pt idx="273">
                        <c:v>-23.930224555661709</c:v>
                      </c:pt>
                      <c:pt idx="274">
                        <c:v>-23.930224555661709</c:v>
                      </c:pt>
                      <c:pt idx="275">
                        <c:v>-23.930224555661709</c:v>
                      </c:pt>
                      <c:pt idx="276">
                        <c:v>-23.930224555661709</c:v>
                      </c:pt>
                      <c:pt idx="277">
                        <c:v>-23.930224555661709</c:v>
                      </c:pt>
                      <c:pt idx="278">
                        <c:v>-23.930224555661709</c:v>
                      </c:pt>
                      <c:pt idx="279">
                        <c:v>-23.930224555661709</c:v>
                      </c:pt>
                      <c:pt idx="280">
                        <c:v>-23.930224555661709</c:v>
                      </c:pt>
                      <c:pt idx="281">
                        <c:v>-23.930224555661709</c:v>
                      </c:pt>
                      <c:pt idx="282">
                        <c:v>-23.930224555661709</c:v>
                      </c:pt>
                      <c:pt idx="283">
                        <c:v>-23.930224555661709</c:v>
                      </c:pt>
                      <c:pt idx="284">
                        <c:v>-23.930224555661709</c:v>
                      </c:pt>
                      <c:pt idx="285">
                        <c:v>-23.930224555661709</c:v>
                      </c:pt>
                      <c:pt idx="286">
                        <c:v>-23.930224555661709</c:v>
                      </c:pt>
                      <c:pt idx="287">
                        <c:v>-23.930224555661709</c:v>
                      </c:pt>
                      <c:pt idx="288">
                        <c:v>-23.930224555661709</c:v>
                      </c:pt>
                      <c:pt idx="289">
                        <c:v>-23.930224555661709</c:v>
                      </c:pt>
                      <c:pt idx="290">
                        <c:v>-23.930224555661709</c:v>
                      </c:pt>
                      <c:pt idx="291">
                        <c:v>-23.930224555661709</c:v>
                      </c:pt>
                      <c:pt idx="292">
                        <c:v>-23.930224555661709</c:v>
                      </c:pt>
                      <c:pt idx="293">
                        <c:v>-11.963271651471256</c:v>
                      </c:pt>
                      <c:pt idx="294">
                        <c:v>-11.963271651471256</c:v>
                      </c:pt>
                      <c:pt idx="295">
                        <c:v>-11.963271651471256</c:v>
                      </c:pt>
                      <c:pt idx="296">
                        <c:v>-11.963271651471256</c:v>
                      </c:pt>
                      <c:pt idx="297">
                        <c:v>-11.963271651471256</c:v>
                      </c:pt>
                      <c:pt idx="298">
                        <c:v>-11.963271651471256</c:v>
                      </c:pt>
                      <c:pt idx="299">
                        <c:v>-11.963271651471256</c:v>
                      </c:pt>
                      <c:pt idx="300">
                        <c:v>-11.963271651471256</c:v>
                      </c:pt>
                      <c:pt idx="301">
                        <c:v>-11.963271651471256</c:v>
                      </c:pt>
                      <c:pt idx="302">
                        <c:v>-11.963271651471256</c:v>
                      </c:pt>
                      <c:pt idx="303">
                        <c:v>-11.963271651471256</c:v>
                      </c:pt>
                      <c:pt idx="304">
                        <c:v>-11.963271651471256</c:v>
                      </c:pt>
                      <c:pt idx="305">
                        <c:v>-11.963271651471256</c:v>
                      </c:pt>
                      <c:pt idx="306">
                        <c:v>-11.963271651471256</c:v>
                      </c:pt>
                      <c:pt idx="307">
                        <c:v>-11.963271651471256</c:v>
                      </c:pt>
                      <c:pt idx="308">
                        <c:v>-11.963271651471256</c:v>
                      </c:pt>
                      <c:pt idx="309">
                        <c:v>-11.963271651471256</c:v>
                      </c:pt>
                      <c:pt idx="310">
                        <c:v>-11.963271651471256</c:v>
                      </c:pt>
                      <c:pt idx="311">
                        <c:v>-11.963271651471256</c:v>
                      </c:pt>
                      <c:pt idx="312">
                        <c:v>-11.963271651471256</c:v>
                      </c:pt>
                      <c:pt idx="313">
                        <c:v>-11.963271651471256</c:v>
                      </c:pt>
                      <c:pt idx="314">
                        <c:v>-11.963271651471256</c:v>
                      </c:pt>
                      <c:pt idx="315">
                        <c:v>-11.963271651471256</c:v>
                      </c:pt>
                      <c:pt idx="316">
                        <c:v>-11.963271651471256</c:v>
                      </c:pt>
                      <c:pt idx="317">
                        <c:v>-11.963271651471256</c:v>
                      </c:pt>
                      <c:pt idx="318">
                        <c:v>-11.963271651471256</c:v>
                      </c:pt>
                      <c:pt idx="319">
                        <c:v>-11.963271651471256</c:v>
                      </c:pt>
                      <c:pt idx="320">
                        <c:v>-11.963271651471256</c:v>
                      </c:pt>
                      <c:pt idx="321">
                        <c:v>-11.963271651471256</c:v>
                      </c:pt>
                      <c:pt idx="322">
                        <c:v>-11.963271651471256</c:v>
                      </c:pt>
                      <c:pt idx="323">
                        <c:v>-11.963271651471256</c:v>
                      </c:pt>
                      <c:pt idx="324">
                        <c:v>-11.963271651471256</c:v>
                      </c:pt>
                      <c:pt idx="325">
                        <c:v>-11.963271651471256</c:v>
                      </c:pt>
                      <c:pt idx="326">
                        <c:v>-11.963271651471256</c:v>
                      </c:pt>
                      <c:pt idx="327">
                        <c:v>-11.963271651471256</c:v>
                      </c:pt>
                      <c:pt idx="328">
                        <c:v>-11.963271651471256</c:v>
                      </c:pt>
                      <c:pt idx="329">
                        <c:v>-11.963271651471256</c:v>
                      </c:pt>
                      <c:pt idx="330">
                        <c:v>-11.963271651471256</c:v>
                      </c:pt>
                      <c:pt idx="331">
                        <c:v>-11.963271651471256</c:v>
                      </c:pt>
                      <c:pt idx="332">
                        <c:v>-11.963271651471256</c:v>
                      </c:pt>
                      <c:pt idx="333">
                        <c:v>-11.963271651471256</c:v>
                      </c:pt>
                      <c:pt idx="334">
                        <c:v>-11.963271651471256</c:v>
                      </c:pt>
                      <c:pt idx="335">
                        <c:v>-11.963271651471256</c:v>
                      </c:pt>
                      <c:pt idx="336">
                        <c:v>-11.963271651471256</c:v>
                      </c:pt>
                      <c:pt idx="337">
                        <c:v>-11.963271651471256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06E-4D08-8438-FEB23A187A3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1165805.4939485607</c:v>
                      </c:pt>
                      <c:pt idx="1">
                        <c:v>1165805.4939485607</c:v>
                      </c:pt>
                      <c:pt idx="2">
                        <c:v>1165805.4939485607</c:v>
                      </c:pt>
                      <c:pt idx="3">
                        <c:v>1165805.4939485607</c:v>
                      </c:pt>
                      <c:pt idx="4">
                        <c:v>1165805.4939485607</c:v>
                      </c:pt>
                      <c:pt idx="5">
                        <c:v>1165805.4939485607</c:v>
                      </c:pt>
                      <c:pt idx="6">
                        <c:v>1165805.4939485607</c:v>
                      </c:pt>
                      <c:pt idx="7">
                        <c:v>1165805.4939485607</c:v>
                      </c:pt>
                      <c:pt idx="8">
                        <c:v>1165805.4939485607</c:v>
                      </c:pt>
                      <c:pt idx="9">
                        <c:v>1165805.4939485607</c:v>
                      </c:pt>
                      <c:pt idx="10">
                        <c:v>1165805.4939485607</c:v>
                      </c:pt>
                      <c:pt idx="11">
                        <c:v>1165805.4939485607</c:v>
                      </c:pt>
                      <c:pt idx="12">
                        <c:v>1165805.4939485607</c:v>
                      </c:pt>
                      <c:pt idx="13">
                        <c:v>1165805.4939485607</c:v>
                      </c:pt>
                      <c:pt idx="14">
                        <c:v>1165805.4939485607</c:v>
                      </c:pt>
                      <c:pt idx="15">
                        <c:v>1165805.4939485607</c:v>
                      </c:pt>
                      <c:pt idx="16">
                        <c:v>1165805.4939485607</c:v>
                      </c:pt>
                      <c:pt idx="17">
                        <c:v>1165805.4939485607</c:v>
                      </c:pt>
                      <c:pt idx="18">
                        <c:v>1165805.4939485607</c:v>
                      </c:pt>
                      <c:pt idx="19">
                        <c:v>1165805.4939485607</c:v>
                      </c:pt>
                      <c:pt idx="20">
                        <c:v>1165805.4939485607</c:v>
                      </c:pt>
                      <c:pt idx="21">
                        <c:v>1165805.4939485607</c:v>
                      </c:pt>
                      <c:pt idx="22">
                        <c:v>1165805.4939485607</c:v>
                      </c:pt>
                      <c:pt idx="23">
                        <c:v>1324557.3150147339</c:v>
                      </c:pt>
                      <c:pt idx="24">
                        <c:v>1324557.3150147339</c:v>
                      </c:pt>
                      <c:pt idx="25">
                        <c:v>1324557.3150147339</c:v>
                      </c:pt>
                      <c:pt idx="26">
                        <c:v>1324557.3150147339</c:v>
                      </c:pt>
                      <c:pt idx="27">
                        <c:v>1324557.3150147339</c:v>
                      </c:pt>
                      <c:pt idx="28">
                        <c:v>1324557.3150147339</c:v>
                      </c:pt>
                      <c:pt idx="29">
                        <c:v>1324557.3150147339</c:v>
                      </c:pt>
                      <c:pt idx="30">
                        <c:v>1324557.3150147339</c:v>
                      </c:pt>
                      <c:pt idx="31">
                        <c:v>1324557.3150147339</c:v>
                      </c:pt>
                      <c:pt idx="32">
                        <c:v>1324557.3150147339</c:v>
                      </c:pt>
                      <c:pt idx="33">
                        <c:v>1324557.3150147339</c:v>
                      </c:pt>
                      <c:pt idx="34">
                        <c:v>1324557.3150147339</c:v>
                      </c:pt>
                      <c:pt idx="35">
                        <c:v>1324557.3150147339</c:v>
                      </c:pt>
                      <c:pt idx="36">
                        <c:v>1324557.3150147339</c:v>
                      </c:pt>
                      <c:pt idx="37">
                        <c:v>1324557.3150147339</c:v>
                      </c:pt>
                      <c:pt idx="38">
                        <c:v>1324557.3150147339</c:v>
                      </c:pt>
                      <c:pt idx="39">
                        <c:v>1324557.3150147339</c:v>
                      </c:pt>
                      <c:pt idx="40">
                        <c:v>1324557.3150147339</c:v>
                      </c:pt>
                      <c:pt idx="41">
                        <c:v>1324557.3150147339</c:v>
                      </c:pt>
                      <c:pt idx="42">
                        <c:v>1324557.3150147339</c:v>
                      </c:pt>
                      <c:pt idx="43">
                        <c:v>1324557.3150147339</c:v>
                      </c:pt>
                      <c:pt idx="44">
                        <c:v>1324557.3150147339</c:v>
                      </c:pt>
                      <c:pt idx="45">
                        <c:v>1324557.3150147339</c:v>
                      </c:pt>
                      <c:pt idx="46">
                        <c:v>1324557.3150147339</c:v>
                      </c:pt>
                      <c:pt idx="47">
                        <c:v>1324557.3150147339</c:v>
                      </c:pt>
                      <c:pt idx="48">
                        <c:v>1324557.3150147339</c:v>
                      </c:pt>
                      <c:pt idx="49">
                        <c:v>1324557.3150147339</c:v>
                      </c:pt>
                      <c:pt idx="50">
                        <c:v>1324557.3150147339</c:v>
                      </c:pt>
                      <c:pt idx="51">
                        <c:v>1324557.3150147339</c:v>
                      </c:pt>
                      <c:pt idx="52">
                        <c:v>1324557.3150147339</c:v>
                      </c:pt>
                      <c:pt idx="53">
                        <c:v>1324557.3150147339</c:v>
                      </c:pt>
                      <c:pt idx="54">
                        <c:v>1324557.3150147339</c:v>
                      </c:pt>
                      <c:pt idx="55">
                        <c:v>1324557.3150147339</c:v>
                      </c:pt>
                      <c:pt idx="56">
                        <c:v>1324557.3150147339</c:v>
                      </c:pt>
                      <c:pt idx="57">
                        <c:v>1324557.3150147339</c:v>
                      </c:pt>
                      <c:pt idx="58">
                        <c:v>1324557.3150147339</c:v>
                      </c:pt>
                      <c:pt idx="59">
                        <c:v>1324557.3150147339</c:v>
                      </c:pt>
                      <c:pt idx="60">
                        <c:v>1324557.3150147339</c:v>
                      </c:pt>
                      <c:pt idx="61">
                        <c:v>1324557.3150147339</c:v>
                      </c:pt>
                      <c:pt idx="62">
                        <c:v>1324557.3150147339</c:v>
                      </c:pt>
                      <c:pt idx="63">
                        <c:v>1324557.3150147339</c:v>
                      </c:pt>
                      <c:pt idx="64">
                        <c:v>1324557.3150147339</c:v>
                      </c:pt>
                      <c:pt idx="65">
                        <c:v>1324557.3150147339</c:v>
                      </c:pt>
                      <c:pt idx="66">
                        <c:v>1324557.3150147339</c:v>
                      </c:pt>
                      <c:pt idx="67">
                        <c:v>1324557.3150147339</c:v>
                      </c:pt>
                      <c:pt idx="68">
                        <c:v>1446694.0862666927</c:v>
                      </c:pt>
                      <c:pt idx="69">
                        <c:v>1446694.0862666927</c:v>
                      </c:pt>
                      <c:pt idx="70">
                        <c:v>1446694.0862666927</c:v>
                      </c:pt>
                      <c:pt idx="71">
                        <c:v>1446694.0862666927</c:v>
                      </c:pt>
                      <c:pt idx="72">
                        <c:v>1446694.0862666927</c:v>
                      </c:pt>
                      <c:pt idx="73">
                        <c:v>1446694.0862666927</c:v>
                      </c:pt>
                      <c:pt idx="74">
                        <c:v>1446694.0862666927</c:v>
                      </c:pt>
                      <c:pt idx="75">
                        <c:v>1446694.0862666927</c:v>
                      </c:pt>
                      <c:pt idx="76">
                        <c:v>1446694.0862666927</c:v>
                      </c:pt>
                      <c:pt idx="77">
                        <c:v>1446694.0862666927</c:v>
                      </c:pt>
                      <c:pt idx="78">
                        <c:v>1446694.0862666927</c:v>
                      </c:pt>
                      <c:pt idx="79">
                        <c:v>1446694.0862666927</c:v>
                      </c:pt>
                      <c:pt idx="80">
                        <c:v>1446694.0862666927</c:v>
                      </c:pt>
                      <c:pt idx="81">
                        <c:v>1446694.0862666927</c:v>
                      </c:pt>
                      <c:pt idx="82">
                        <c:v>1446694.0862666927</c:v>
                      </c:pt>
                      <c:pt idx="83">
                        <c:v>1446694.0862666927</c:v>
                      </c:pt>
                      <c:pt idx="84">
                        <c:v>1446694.0862666927</c:v>
                      </c:pt>
                      <c:pt idx="85">
                        <c:v>1446694.0862666927</c:v>
                      </c:pt>
                      <c:pt idx="86">
                        <c:v>1446694.0862666927</c:v>
                      </c:pt>
                      <c:pt idx="87">
                        <c:v>1446694.0862666927</c:v>
                      </c:pt>
                      <c:pt idx="88">
                        <c:v>1446694.0862666927</c:v>
                      </c:pt>
                      <c:pt idx="89">
                        <c:v>1446694.0862666927</c:v>
                      </c:pt>
                      <c:pt idx="90">
                        <c:v>1446694.0862666927</c:v>
                      </c:pt>
                      <c:pt idx="91">
                        <c:v>1446694.0862666927</c:v>
                      </c:pt>
                      <c:pt idx="92">
                        <c:v>1446694.0862666927</c:v>
                      </c:pt>
                      <c:pt idx="93">
                        <c:v>1446694.0862666927</c:v>
                      </c:pt>
                      <c:pt idx="94">
                        <c:v>1446694.0862666927</c:v>
                      </c:pt>
                      <c:pt idx="95">
                        <c:v>1446694.0862666927</c:v>
                      </c:pt>
                      <c:pt idx="96">
                        <c:v>1446694.0862666927</c:v>
                      </c:pt>
                      <c:pt idx="97">
                        <c:v>1446694.0862666927</c:v>
                      </c:pt>
                      <c:pt idx="98">
                        <c:v>1446694.0862666927</c:v>
                      </c:pt>
                      <c:pt idx="99">
                        <c:v>1446694.0862666927</c:v>
                      </c:pt>
                      <c:pt idx="100">
                        <c:v>1446694.0862666927</c:v>
                      </c:pt>
                      <c:pt idx="101">
                        <c:v>1446694.0862666927</c:v>
                      </c:pt>
                      <c:pt idx="102">
                        <c:v>1446694.0862666927</c:v>
                      </c:pt>
                      <c:pt idx="103">
                        <c:v>1446694.0862666927</c:v>
                      </c:pt>
                      <c:pt idx="104">
                        <c:v>1446694.0862666927</c:v>
                      </c:pt>
                      <c:pt idx="105">
                        <c:v>1446694.0862666927</c:v>
                      </c:pt>
                      <c:pt idx="106">
                        <c:v>1446694.0862666927</c:v>
                      </c:pt>
                      <c:pt idx="107">
                        <c:v>1446694.0862666927</c:v>
                      </c:pt>
                      <c:pt idx="108">
                        <c:v>1446694.0862666927</c:v>
                      </c:pt>
                      <c:pt idx="109">
                        <c:v>1446694.0862666927</c:v>
                      </c:pt>
                      <c:pt idx="110">
                        <c:v>1446694.0862666927</c:v>
                      </c:pt>
                      <c:pt idx="111">
                        <c:v>1446694.0862666927</c:v>
                      </c:pt>
                      <c:pt idx="112">
                        <c:v>1446694.0862666927</c:v>
                      </c:pt>
                      <c:pt idx="113">
                        <c:v>1326897.8821416509</c:v>
                      </c:pt>
                      <c:pt idx="114">
                        <c:v>1326897.8821416509</c:v>
                      </c:pt>
                      <c:pt idx="115">
                        <c:v>1326897.8821416509</c:v>
                      </c:pt>
                      <c:pt idx="116">
                        <c:v>1326897.8821416509</c:v>
                      </c:pt>
                      <c:pt idx="117">
                        <c:v>1326897.8821416509</c:v>
                      </c:pt>
                      <c:pt idx="118">
                        <c:v>1326897.8821416509</c:v>
                      </c:pt>
                      <c:pt idx="119">
                        <c:v>1326897.8821416509</c:v>
                      </c:pt>
                      <c:pt idx="120">
                        <c:v>1326897.8821416509</c:v>
                      </c:pt>
                      <c:pt idx="121">
                        <c:v>1326897.8821416509</c:v>
                      </c:pt>
                      <c:pt idx="122">
                        <c:v>1326897.8821416509</c:v>
                      </c:pt>
                      <c:pt idx="123">
                        <c:v>1326897.8821416509</c:v>
                      </c:pt>
                      <c:pt idx="124">
                        <c:v>1326897.8821416509</c:v>
                      </c:pt>
                      <c:pt idx="125">
                        <c:v>1326897.8821416509</c:v>
                      </c:pt>
                      <c:pt idx="126">
                        <c:v>1326897.8821416509</c:v>
                      </c:pt>
                      <c:pt idx="127">
                        <c:v>1326897.8821416509</c:v>
                      </c:pt>
                      <c:pt idx="128">
                        <c:v>1326897.8821416509</c:v>
                      </c:pt>
                      <c:pt idx="129">
                        <c:v>1326897.8821416509</c:v>
                      </c:pt>
                      <c:pt idx="130">
                        <c:v>1326897.8821416509</c:v>
                      </c:pt>
                      <c:pt idx="131">
                        <c:v>1326897.8821416509</c:v>
                      </c:pt>
                      <c:pt idx="132">
                        <c:v>1326897.8821416509</c:v>
                      </c:pt>
                      <c:pt idx="133">
                        <c:v>1326897.8821416509</c:v>
                      </c:pt>
                      <c:pt idx="134">
                        <c:v>1326897.8821416509</c:v>
                      </c:pt>
                      <c:pt idx="135">
                        <c:v>1326897.8821416509</c:v>
                      </c:pt>
                      <c:pt idx="136">
                        <c:v>1326897.8821416509</c:v>
                      </c:pt>
                      <c:pt idx="137">
                        <c:v>1326897.8821416509</c:v>
                      </c:pt>
                      <c:pt idx="138">
                        <c:v>1326897.8821416509</c:v>
                      </c:pt>
                      <c:pt idx="139">
                        <c:v>1326897.8821416509</c:v>
                      </c:pt>
                      <c:pt idx="140">
                        <c:v>1326897.8821416509</c:v>
                      </c:pt>
                      <c:pt idx="141">
                        <c:v>1326897.8821416509</c:v>
                      </c:pt>
                      <c:pt idx="142">
                        <c:v>1326897.8821416509</c:v>
                      </c:pt>
                      <c:pt idx="143">
                        <c:v>1326897.8821416509</c:v>
                      </c:pt>
                      <c:pt idx="144">
                        <c:v>1326897.8821416509</c:v>
                      </c:pt>
                      <c:pt idx="145">
                        <c:v>1326897.8821416509</c:v>
                      </c:pt>
                      <c:pt idx="146">
                        <c:v>1326897.8821416509</c:v>
                      </c:pt>
                      <c:pt idx="147">
                        <c:v>1326897.8821416509</c:v>
                      </c:pt>
                      <c:pt idx="148">
                        <c:v>1326897.8821416509</c:v>
                      </c:pt>
                      <c:pt idx="149">
                        <c:v>1326897.8821416509</c:v>
                      </c:pt>
                      <c:pt idx="150">
                        <c:v>1326897.8821416509</c:v>
                      </c:pt>
                      <c:pt idx="151">
                        <c:v>1326897.8821416509</c:v>
                      </c:pt>
                      <c:pt idx="152">
                        <c:v>1326897.8821416509</c:v>
                      </c:pt>
                      <c:pt idx="153">
                        <c:v>1326897.8821416509</c:v>
                      </c:pt>
                      <c:pt idx="154">
                        <c:v>1326897.8821416509</c:v>
                      </c:pt>
                      <c:pt idx="155">
                        <c:v>1326897.8821416509</c:v>
                      </c:pt>
                      <c:pt idx="156">
                        <c:v>1326897.8821416509</c:v>
                      </c:pt>
                      <c:pt idx="157">
                        <c:v>1326897.8821416509</c:v>
                      </c:pt>
                      <c:pt idx="158">
                        <c:v>1158627.1249185756</c:v>
                      </c:pt>
                      <c:pt idx="159">
                        <c:v>1158627.1249185756</c:v>
                      </c:pt>
                      <c:pt idx="160">
                        <c:v>1158627.1249185756</c:v>
                      </c:pt>
                      <c:pt idx="161">
                        <c:v>1158627.1249185756</c:v>
                      </c:pt>
                      <c:pt idx="162">
                        <c:v>1158627.1249185756</c:v>
                      </c:pt>
                      <c:pt idx="163">
                        <c:v>1158627.1249185756</c:v>
                      </c:pt>
                      <c:pt idx="164">
                        <c:v>1158627.1249185756</c:v>
                      </c:pt>
                      <c:pt idx="165">
                        <c:v>1158627.1249185756</c:v>
                      </c:pt>
                      <c:pt idx="166">
                        <c:v>1158627.1249185756</c:v>
                      </c:pt>
                      <c:pt idx="167">
                        <c:v>1158627.1249185756</c:v>
                      </c:pt>
                      <c:pt idx="168">
                        <c:v>1158627.1249185756</c:v>
                      </c:pt>
                      <c:pt idx="169">
                        <c:v>1158627.1249185756</c:v>
                      </c:pt>
                      <c:pt idx="170">
                        <c:v>1158627.1249185756</c:v>
                      </c:pt>
                      <c:pt idx="171">
                        <c:v>1158627.1249185756</c:v>
                      </c:pt>
                      <c:pt idx="172">
                        <c:v>1158627.1249185756</c:v>
                      </c:pt>
                      <c:pt idx="173">
                        <c:v>1158627.1249185756</c:v>
                      </c:pt>
                      <c:pt idx="174">
                        <c:v>1158627.1249185756</c:v>
                      </c:pt>
                      <c:pt idx="175">
                        <c:v>1158627.1249185756</c:v>
                      </c:pt>
                      <c:pt idx="176">
                        <c:v>1158627.1249185756</c:v>
                      </c:pt>
                      <c:pt idx="177">
                        <c:v>1158627.1249185756</c:v>
                      </c:pt>
                      <c:pt idx="178">
                        <c:v>1158627.1249185756</c:v>
                      </c:pt>
                      <c:pt idx="179">
                        <c:v>1158627.1249185756</c:v>
                      </c:pt>
                      <c:pt idx="180">
                        <c:v>1158627.1249185756</c:v>
                      </c:pt>
                      <c:pt idx="181">
                        <c:v>1158627.1249185756</c:v>
                      </c:pt>
                      <c:pt idx="182">
                        <c:v>1158627.1249185756</c:v>
                      </c:pt>
                      <c:pt idx="183">
                        <c:v>1158627.1249185756</c:v>
                      </c:pt>
                      <c:pt idx="184">
                        <c:v>1158627.1249185756</c:v>
                      </c:pt>
                      <c:pt idx="185">
                        <c:v>1158627.1249185756</c:v>
                      </c:pt>
                      <c:pt idx="186">
                        <c:v>1158627.1249185756</c:v>
                      </c:pt>
                      <c:pt idx="187">
                        <c:v>1158627.1249185756</c:v>
                      </c:pt>
                      <c:pt idx="188">
                        <c:v>1158627.1249185756</c:v>
                      </c:pt>
                      <c:pt idx="189">
                        <c:v>1158627.1249185756</c:v>
                      </c:pt>
                      <c:pt idx="190">
                        <c:v>1158627.1249185756</c:v>
                      </c:pt>
                      <c:pt idx="191">
                        <c:v>1158627.1249185756</c:v>
                      </c:pt>
                      <c:pt idx="192">
                        <c:v>1158627.1249185756</c:v>
                      </c:pt>
                      <c:pt idx="193">
                        <c:v>1158627.1249185756</c:v>
                      </c:pt>
                      <c:pt idx="194">
                        <c:v>1158627.1249185756</c:v>
                      </c:pt>
                      <c:pt idx="195">
                        <c:v>1158627.1249185756</c:v>
                      </c:pt>
                      <c:pt idx="196">
                        <c:v>1158627.1249185756</c:v>
                      </c:pt>
                      <c:pt idx="197">
                        <c:v>1158627.1249185756</c:v>
                      </c:pt>
                      <c:pt idx="198">
                        <c:v>1158627.1249185756</c:v>
                      </c:pt>
                      <c:pt idx="199">
                        <c:v>1158627.1249185756</c:v>
                      </c:pt>
                      <c:pt idx="200">
                        <c:v>1158627.1249185756</c:v>
                      </c:pt>
                      <c:pt idx="201">
                        <c:v>1158627.1249185756</c:v>
                      </c:pt>
                      <c:pt idx="202">
                        <c:v>1158627.1249185756</c:v>
                      </c:pt>
                      <c:pt idx="203">
                        <c:v>1306002.3826826541</c:v>
                      </c:pt>
                      <c:pt idx="204">
                        <c:v>1306002.3826826541</c:v>
                      </c:pt>
                      <c:pt idx="205">
                        <c:v>1306002.3826826541</c:v>
                      </c:pt>
                      <c:pt idx="206">
                        <c:v>1306002.3826826541</c:v>
                      </c:pt>
                      <c:pt idx="207">
                        <c:v>1306002.3826826541</c:v>
                      </c:pt>
                      <c:pt idx="208">
                        <c:v>1306002.3826826541</c:v>
                      </c:pt>
                      <c:pt idx="209">
                        <c:v>1306002.3826826541</c:v>
                      </c:pt>
                      <c:pt idx="210">
                        <c:v>1306002.3826826541</c:v>
                      </c:pt>
                      <c:pt idx="211">
                        <c:v>1306002.3826826541</c:v>
                      </c:pt>
                      <c:pt idx="212">
                        <c:v>1306002.3826826541</c:v>
                      </c:pt>
                      <c:pt idx="213">
                        <c:v>1306002.3826826541</c:v>
                      </c:pt>
                      <c:pt idx="214">
                        <c:v>1306002.3826826541</c:v>
                      </c:pt>
                      <c:pt idx="215">
                        <c:v>1306002.3826826541</c:v>
                      </c:pt>
                      <c:pt idx="216">
                        <c:v>1306002.3826826541</c:v>
                      </c:pt>
                      <c:pt idx="217">
                        <c:v>1306002.3826826541</c:v>
                      </c:pt>
                      <c:pt idx="218">
                        <c:v>1306002.3826826541</c:v>
                      </c:pt>
                      <c:pt idx="219">
                        <c:v>1306002.3826826541</c:v>
                      </c:pt>
                      <c:pt idx="220">
                        <c:v>1306002.3826826541</c:v>
                      </c:pt>
                      <c:pt idx="221">
                        <c:v>1306002.3826826541</c:v>
                      </c:pt>
                      <c:pt idx="222">
                        <c:v>1306002.3826826541</c:v>
                      </c:pt>
                      <c:pt idx="223">
                        <c:v>1306002.3826826541</c:v>
                      </c:pt>
                      <c:pt idx="224">
                        <c:v>1306002.3826826541</c:v>
                      </c:pt>
                      <c:pt idx="225">
                        <c:v>1306002.3826826541</c:v>
                      </c:pt>
                      <c:pt idx="226">
                        <c:v>1306002.3826826541</c:v>
                      </c:pt>
                      <c:pt idx="227">
                        <c:v>1306002.3826826541</c:v>
                      </c:pt>
                      <c:pt idx="228">
                        <c:v>1306002.3826826541</c:v>
                      </c:pt>
                      <c:pt idx="229">
                        <c:v>1306002.3826826541</c:v>
                      </c:pt>
                      <c:pt idx="230">
                        <c:v>1306002.3826826541</c:v>
                      </c:pt>
                      <c:pt idx="231">
                        <c:v>1306002.3826826541</c:v>
                      </c:pt>
                      <c:pt idx="232">
                        <c:v>1306002.3826826541</c:v>
                      </c:pt>
                      <c:pt idx="233">
                        <c:v>1306002.3826826541</c:v>
                      </c:pt>
                      <c:pt idx="234">
                        <c:v>1306002.3826826541</c:v>
                      </c:pt>
                      <c:pt idx="235">
                        <c:v>1306002.3826826541</c:v>
                      </c:pt>
                      <c:pt idx="236">
                        <c:v>1306002.3826826541</c:v>
                      </c:pt>
                      <c:pt idx="237">
                        <c:v>1306002.3826826541</c:v>
                      </c:pt>
                      <c:pt idx="238">
                        <c:v>1306002.3826826541</c:v>
                      </c:pt>
                      <c:pt idx="239">
                        <c:v>1306002.3826826541</c:v>
                      </c:pt>
                      <c:pt idx="240">
                        <c:v>1306002.3826826541</c:v>
                      </c:pt>
                      <c:pt idx="241">
                        <c:v>1306002.3826826541</c:v>
                      </c:pt>
                      <c:pt idx="242">
                        <c:v>1306002.3826826541</c:v>
                      </c:pt>
                      <c:pt idx="243">
                        <c:v>1306002.3826826541</c:v>
                      </c:pt>
                      <c:pt idx="244">
                        <c:v>1306002.3826826541</c:v>
                      </c:pt>
                      <c:pt idx="245">
                        <c:v>1306002.3826826541</c:v>
                      </c:pt>
                      <c:pt idx="246">
                        <c:v>1306002.3826826541</c:v>
                      </c:pt>
                      <c:pt idx="247">
                        <c:v>1306002.3826826541</c:v>
                      </c:pt>
                      <c:pt idx="248">
                        <c:v>1444785.3665326925</c:v>
                      </c:pt>
                      <c:pt idx="249">
                        <c:v>1444785.3665326925</c:v>
                      </c:pt>
                      <c:pt idx="250">
                        <c:v>1444785.3665326925</c:v>
                      </c:pt>
                      <c:pt idx="251">
                        <c:v>1444785.3665326925</c:v>
                      </c:pt>
                      <c:pt idx="252">
                        <c:v>1444785.3665326925</c:v>
                      </c:pt>
                      <c:pt idx="253">
                        <c:v>1444785.3665326925</c:v>
                      </c:pt>
                      <c:pt idx="254">
                        <c:v>1444785.3665326925</c:v>
                      </c:pt>
                      <c:pt idx="255">
                        <c:v>1444785.3665326925</c:v>
                      </c:pt>
                      <c:pt idx="256">
                        <c:v>1444785.3665326925</c:v>
                      </c:pt>
                      <c:pt idx="257">
                        <c:v>1444785.3665326925</c:v>
                      </c:pt>
                      <c:pt idx="258">
                        <c:v>1444785.3665326925</c:v>
                      </c:pt>
                      <c:pt idx="259">
                        <c:v>1444785.3665326925</c:v>
                      </c:pt>
                      <c:pt idx="260">
                        <c:v>1444785.3665326925</c:v>
                      </c:pt>
                      <c:pt idx="261">
                        <c:v>1444785.3665326925</c:v>
                      </c:pt>
                      <c:pt idx="262">
                        <c:v>1444785.3665326925</c:v>
                      </c:pt>
                      <c:pt idx="263">
                        <c:v>1444785.3665326925</c:v>
                      </c:pt>
                      <c:pt idx="264">
                        <c:v>1444785.3665326925</c:v>
                      </c:pt>
                      <c:pt idx="265">
                        <c:v>1444785.3665326925</c:v>
                      </c:pt>
                      <c:pt idx="266">
                        <c:v>1444785.3665326925</c:v>
                      </c:pt>
                      <c:pt idx="267">
                        <c:v>1444785.3665326925</c:v>
                      </c:pt>
                      <c:pt idx="268">
                        <c:v>1444785.3665326925</c:v>
                      </c:pt>
                      <c:pt idx="269">
                        <c:v>1444785.3665326925</c:v>
                      </c:pt>
                      <c:pt idx="270">
                        <c:v>1444785.3665326925</c:v>
                      </c:pt>
                      <c:pt idx="271">
                        <c:v>1444785.3665326925</c:v>
                      </c:pt>
                      <c:pt idx="272">
                        <c:v>1444785.3665326925</c:v>
                      </c:pt>
                      <c:pt idx="273">
                        <c:v>1444785.3665326925</c:v>
                      </c:pt>
                      <c:pt idx="274">
                        <c:v>1444785.3665326925</c:v>
                      </c:pt>
                      <c:pt idx="275">
                        <c:v>1444785.3665326925</c:v>
                      </c:pt>
                      <c:pt idx="276">
                        <c:v>1444785.3665326925</c:v>
                      </c:pt>
                      <c:pt idx="277">
                        <c:v>1444785.3665326925</c:v>
                      </c:pt>
                      <c:pt idx="278">
                        <c:v>1444785.3665326925</c:v>
                      </c:pt>
                      <c:pt idx="279">
                        <c:v>1444785.3665326925</c:v>
                      </c:pt>
                      <c:pt idx="280">
                        <c:v>1444785.3665326925</c:v>
                      </c:pt>
                      <c:pt idx="281">
                        <c:v>1444785.3665326925</c:v>
                      </c:pt>
                      <c:pt idx="282">
                        <c:v>1444785.3665326925</c:v>
                      </c:pt>
                      <c:pt idx="283">
                        <c:v>1444785.3665326925</c:v>
                      </c:pt>
                      <c:pt idx="284">
                        <c:v>1444785.3665326925</c:v>
                      </c:pt>
                      <c:pt idx="285">
                        <c:v>1444785.3665326925</c:v>
                      </c:pt>
                      <c:pt idx="286">
                        <c:v>1444785.3665326925</c:v>
                      </c:pt>
                      <c:pt idx="287">
                        <c:v>1444785.3665326925</c:v>
                      </c:pt>
                      <c:pt idx="288">
                        <c:v>1444785.3665326925</c:v>
                      </c:pt>
                      <c:pt idx="289">
                        <c:v>1444785.3665326925</c:v>
                      </c:pt>
                      <c:pt idx="290">
                        <c:v>1444785.3665326925</c:v>
                      </c:pt>
                      <c:pt idx="291">
                        <c:v>1444785.3665326925</c:v>
                      </c:pt>
                      <c:pt idx="292">
                        <c:v>1444785.3665326925</c:v>
                      </c:pt>
                      <c:pt idx="293">
                        <c:v>1305273.9721174033</c:v>
                      </c:pt>
                      <c:pt idx="294">
                        <c:v>1305273.9721174033</c:v>
                      </c:pt>
                      <c:pt idx="295">
                        <c:v>1305273.9721174033</c:v>
                      </c:pt>
                      <c:pt idx="296">
                        <c:v>1305273.9721174033</c:v>
                      </c:pt>
                      <c:pt idx="297">
                        <c:v>1305273.9721174033</c:v>
                      </c:pt>
                      <c:pt idx="298">
                        <c:v>1305273.9721174033</c:v>
                      </c:pt>
                      <c:pt idx="299">
                        <c:v>1305273.9721174033</c:v>
                      </c:pt>
                      <c:pt idx="300">
                        <c:v>1305273.9721174033</c:v>
                      </c:pt>
                      <c:pt idx="301">
                        <c:v>1305273.9721174033</c:v>
                      </c:pt>
                      <c:pt idx="302">
                        <c:v>1305273.9721174033</c:v>
                      </c:pt>
                      <c:pt idx="303">
                        <c:v>1305273.9721174033</c:v>
                      </c:pt>
                      <c:pt idx="304">
                        <c:v>1305273.9721174033</c:v>
                      </c:pt>
                      <c:pt idx="305">
                        <c:v>1305273.9721174033</c:v>
                      </c:pt>
                      <c:pt idx="306">
                        <c:v>1305273.9721174033</c:v>
                      </c:pt>
                      <c:pt idx="307">
                        <c:v>1305273.9721174033</c:v>
                      </c:pt>
                      <c:pt idx="308">
                        <c:v>1305273.9721174033</c:v>
                      </c:pt>
                      <c:pt idx="309">
                        <c:v>1305273.9721174033</c:v>
                      </c:pt>
                      <c:pt idx="310">
                        <c:v>1305273.9721174033</c:v>
                      </c:pt>
                      <c:pt idx="311">
                        <c:v>1305273.9721174033</c:v>
                      </c:pt>
                      <c:pt idx="312">
                        <c:v>1305273.9721174033</c:v>
                      </c:pt>
                      <c:pt idx="313">
                        <c:v>1305273.9721174033</c:v>
                      </c:pt>
                      <c:pt idx="314">
                        <c:v>1305273.9721174033</c:v>
                      </c:pt>
                      <c:pt idx="315">
                        <c:v>1305273.9721174033</c:v>
                      </c:pt>
                      <c:pt idx="316">
                        <c:v>1305273.9721174033</c:v>
                      </c:pt>
                      <c:pt idx="317">
                        <c:v>1305273.9721174033</c:v>
                      </c:pt>
                      <c:pt idx="318">
                        <c:v>1305273.9721174033</c:v>
                      </c:pt>
                      <c:pt idx="319">
                        <c:v>1305273.9721174033</c:v>
                      </c:pt>
                      <c:pt idx="320">
                        <c:v>1305273.9721174033</c:v>
                      </c:pt>
                      <c:pt idx="321">
                        <c:v>1305273.9721174033</c:v>
                      </c:pt>
                      <c:pt idx="322">
                        <c:v>1305273.9721174033</c:v>
                      </c:pt>
                      <c:pt idx="323">
                        <c:v>1305273.9721174033</c:v>
                      </c:pt>
                      <c:pt idx="324">
                        <c:v>1305273.9721174033</c:v>
                      </c:pt>
                      <c:pt idx="325">
                        <c:v>1305273.9721174033</c:v>
                      </c:pt>
                      <c:pt idx="326">
                        <c:v>1305273.9721174033</c:v>
                      </c:pt>
                      <c:pt idx="327">
                        <c:v>1305273.9721174033</c:v>
                      </c:pt>
                      <c:pt idx="328">
                        <c:v>1305273.9721174033</c:v>
                      </c:pt>
                      <c:pt idx="329">
                        <c:v>1305273.9721174033</c:v>
                      </c:pt>
                      <c:pt idx="330">
                        <c:v>1305273.9721174033</c:v>
                      </c:pt>
                      <c:pt idx="331">
                        <c:v>1305273.9721174033</c:v>
                      </c:pt>
                      <c:pt idx="332">
                        <c:v>1305273.9721174033</c:v>
                      </c:pt>
                      <c:pt idx="333">
                        <c:v>1305273.9721174033</c:v>
                      </c:pt>
                      <c:pt idx="334">
                        <c:v>1305273.9721174033</c:v>
                      </c:pt>
                      <c:pt idx="335">
                        <c:v>1305273.9721174033</c:v>
                      </c:pt>
                      <c:pt idx="336">
                        <c:v>1305273.9721174033</c:v>
                      </c:pt>
                      <c:pt idx="337">
                        <c:v>1305273.9721174033</c:v>
                      </c:pt>
                      <c:pt idx="338">
                        <c:v>1165805.4939485607</c:v>
                      </c:pt>
                      <c:pt idx="339">
                        <c:v>1165805.4939485607</c:v>
                      </c:pt>
                      <c:pt idx="340">
                        <c:v>1165805.4939485607</c:v>
                      </c:pt>
                      <c:pt idx="341">
                        <c:v>1165805.4939485607</c:v>
                      </c:pt>
                      <c:pt idx="342">
                        <c:v>1165805.4939485607</c:v>
                      </c:pt>
                      <c:pt idx="343">
                        <c:v>1165805.4939485607</c:v>
                      </c:pt>
                      <c:pt idx="344">
                        <c:v>1165805.4939485607</c:v>
                      </c:pt>
                      <c:pt idx="345">
                        <c:v>1165805.4939485607</c:v>
                      </c:pt>
                      <c:pt idx="346">
                        <c:v>1165805.4939485607</c:v>
                      </c:pt>
                      <c:pt idx="347">
                        <c:v>1165805.4939485607</c:v>
                      </c:pt>
                      <c:pt idx="348">
                        <c:v>1165805.4939485607</c:v>
                      </c:pt>
                      <c:pt idx="349">
                        <c:v>1165805.4939485607</c:v>
                      </c:pt>
                      <c:pt idx="350">
                        <c:v>1165805.4939485607</c:v>
                      </c:pt>
                      <c:pt idx="351">
                        <c:v>1165805.4939485607</c:v>
                      </c:pt>
                      <c:pt idx="352">
                        <c:v>1165805.4939485607</c:v>
                      </c:pt>
                      <c:pt idx="353">
                        <c:v>1165805.4939485607</c:v>
                      </c:pt>
                      <c:pt idx="354">
                        <c:v>1165805.4939485607</c:v>
                      </c:pt>
                      <c:pt idx="355">
                        <c:v>1165805.4939485607</c:v>
                      </c:pt>
                      <c:pt idx="356">
                        <c:v>1165805.4939485607</c:v>
                      </c:pt>
                      <c:pt idx="357">
                        <c:v>1165805.4939485607</c:v>
                      </c:pt>
                      <c:pt idx="358">
                        <c:v>1165805.4939485607</c:v>
                      </c:pt>
                      <c:pt idx="359">
                        <c:v>1165805.4939485607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06E-4D08-8438-FEB23A187A37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-13.617350569217503</c:v>
                      </c:pt>
                      <c:pt idx="24">
                        <c:v>-13.617350569217503</c:v>
                      </c:pt>
                      <c:pt idx="25">
                        <c:v>-13.617350569217503</c:v>
                      </c:pt>
                      <c:pt idx="26">
                        <c:v>-13.617350569217503</c:v>
                      </c:pt>
                      <c:pt idx="27">
                        <c:v>-13.617350569217503</c:v>
                      </c:pt>
                      <c:pt idx="28">
                        <c:v>-13.617350569217503</c:v>
                      </c:pt>
                      <c:pt idx="29">
                        <c:v>-13.617350569217503</c:v>
                      </c:pt>
                      <c:pt idx="30">
                        <c:v>-13.617350569217503</c:v>
                      </c:pt>
                      <c:pt idx="31">
                        <c:v>-13.617350569217503</c:v>
                      </c:pt>
                      <c:pt idx="32">
                        <c:v>-13.617350569217503</c:v>
                      </c:pt>
                      <c:pt idx="33">
                        <c:v>-13.617350569217503</c:v>
                      </c:pt>
                      <c:pt idx="34">
                        <c:v>-13.617350569217503</c:v>
                      </c:pt>
                      <c:pt idx="35">
                        <c:v>-13.617350569217503</c:v>
                      </c:pt>
                      <c:pt idx="36">
                        <c:v>-13.617350569217503</c:v>
                      </c:pt>
                      <c:pt idx="37">
                        <c:v>-13.617350569217503</c:v>
                      </c:pt>
                      <c:pt idx="38">
                        <c:v>-13.617350569217503</c:v>
                      </c:pt>
                      <c:pt idx="39">
                        <c:v>-13.617350569217503</c:v>
                      </c:pt>
                      <c:pt idx="40">
                        <c:v>-13.617350569217503</c:v>
                      </c:pt>
                      <c:pt idx="41">
                        <c:v>-13.617350569217503</c:v>
                      </c:pt>
                      <c:pt idx="42">
                        <c:v>-13.617350569217503</c:v>
                      </c:pt>
                      <c:pt idx="43">
                        <c:v>-13.617350569217503</c:v>
                      </c:pt>
                      <c:pt idx="44">
                        <c:v>-13.617350569217503</c:v>
                      </c:pt>
                      <c:pt idx="45">
                        <c:v>-13.617350569217503</c:v>
                      </c:pt>
                      <c:pt idx="46">
                        <c:v>-13.617350569217503</c:v>
                      </c:pt>
                      <c:pt idx="47">
                        <c:v>-13.617350569217503</c:v>
                      </c:pt>
                      <c:pt idx="48">
                        <c:v>-13.617350569217503</c:v>
                      </c:pt>
                      <c:pt idx="49">
                        <c:v>-13.617350569217503</c:v>
                      </c:pt>
                      <c:pt idx="50">
                        <c:v>-13.617350569217503</c:v>
                      </c:pt>
                      <c:pt idx="51">
                        <c:v>-13.617350569217503</c:v>
                      </c:pt>
                      <c:pt idx="52">
                        <c:v>-13.617350569217503</c:v>
                      </c:pt>
                      <c:pt idx="53">
                        <c:v>-13.617350569217503</c:v>
                      </c:pt>
                      <c:pt idx="54">
                        <c:v>-13.617350569217503</c:v>
                      </c:pt>
                      <c:pt idx="55">
                        <c:v>-13.617350569217503</c:v>
                      </c:pt>
                      <c:pt idx="56">
                        <c:v>-13.617350569217503</c:v>
                      </c:pt>
                      <c:pt idx="57">
                        <c:v>-13.617350569217503</c:v>
                      </c:pt>
                      <c:pt idx="58">
                        <c:v>-13.617350569217503</c:v>
                      </c:pt>
                      <c:pt idx="59">
                        <c:v>-13.617350569217503</c:v>
                      </c:pt>
                      <c:pt idx="60">
                        <c:v>-13.617350569217503</c:v>
                      </c:pt>
                      <c:pt idx="61">
                        <c:v>-13.617350569217503</c:v>
                      </c:pt>
                      <c:pt idx="62">
                        <c:v>-13.617350569217503</c:v>
                      </c:pt>
                      <c:pt idx="63">
                        <c:v>-13.617350569217503</c:v>
                      </c:pt>
                      <c:pt idx="64">
                        <c:v>-13.617350569217503</c:v>
                      </c:pt>
                      <c:pt idx="65">
                        <c:v>-13.617350569217503</c:v>
                      </c:pt>
                      <c:pt idx="66">
                        <c:v>-13.617350569217503</c:v>
                      </c:pt>
                      <c:pt idx="67">
                        <c:v>-13.617350569217503</c:v>
                      </c:pt>
                      <c:pt idx="68">
                        <c:v>-24.093949957875722</c:v>
                      </c:pt>
                      <c:pt idx="69">
                        <c:v>-24.093949957875722</c:v>
                      </c:pt>
                      <c:pt idx="70">
                        <c:v>-24.093949957875722</c:v>
                      </c:pt>
                      <c:pt idx="71">
                        <c:v>-24.093949957875722</c:v>
                      </c:pt>
                      <c:pt idx="72">
                        <c:v>-24.093949957875722</c:v>
                      </c:pt>
                      <c:pt idx="73">
                        <c:v>-24.093949957875722</c:v>
                      </c:pt>
                      <c:pt idx="74">
                        <c:v>-24.093949957875722</c:v>
                      </c:pt>
                      <c:pt idx="75">
                        <c:v>-24.093949957875722</c:v>
                      </c:pt>
                      <c:pt idx="76">
                        <c:v>-24.093949957875722</c:v>
                      </c:pt>
                      <c:pt idx="77">
                        <c:v>-24.093949957875722</c:v>
                      </c:pt>
                      <c:pt idx="78">
                        <c:v>-24.093949957875722</c:v>
                      </c:pt>
                      <c:pt idx="79">
                        <c:v>-24.093949957875722</c:v>
                      </c:pt>
                      <c:pt idx="80">
                        <c:v>-24.093949957875722</c:v>
                      </c:pt>
                      <c:pt idx="81">
                        <c:v>-24.093949957875722</c:v>
                      </c:pt>
                      <c:pt idx="82">
                        <c:v>-24.093949957875722</c:v>
                      </c:pt>
                      <c:pt idx="83">
                        <c:v>-24.093949957875722</c:v>
                      </c:pt>
                      <c:pt idx="84">
                        <c:v>-24.093949957875722</c:v>
                      </c:pt>
                      <c:pt idx="85">
                        <c:v>-24.093949957875722</c:v>
                      </c:pt>
                      <c:pt idx="86">
                        <c:v>-24.093949957875722</c:v>
                      </c:pt>
                      <c:pt idx="87">
                        <c:v>-24.093949957875722</c:v>
                      </c:pt>
                      <c:pt idx="88">
                        <c:v>-24.093949957875722</c:v>
                      </c:pt>
                      <c:pt idx="89">
                        <c:v>-24.093949957875722</c:v>
                      </c:pt>
                      <c:pt idx="90">
                        <c:v>-24.093949957875722</c:v>
                      </c:pt>
                      <c:pt idx="91">
                        <c:v>-24.093949957875722</c:v>
                      </c:pt>
                      <c:pt idx="92">
                        <c:v>-24.093949957875722</c:v>
                      </c:pt>
                      <c:pt idx="93">
                        <c:v>-24.093949957875722</c:v>
                      </c:pt>
                      <c:pt idx="94">
                        <c:v>-24.093949957875722</c:v>
                      </c:pt>
                      <c:pt idx="95">
                        <c:v>-24.093949957875722</c:v>
                      </c:pt>
                      <c:pt idx="96">
                        <c:v>-24.093949957875722</c:v>
                      </c:pt>
                      <c:pt idx="97">
                        <c:v>-24.093949957875722</c:v>
                      </c:pt>
                      <c:pt idx="98">
                        <c:v>-24.093949957875722</c:v>
                      </c:pt>
                      <c:pt idx="99">
                        <c:v>-24.093949957875722</c:v>
                      </c:pt>
                      <c:pt idx="100">
                        <c:v>-24.093949957875722</c:v>
                      </c:pt>
                      <c:pt idx="101">
                        <c:v>-24.093949957875722</c:v>
                      </c:pt>
                      <c:pt idx="102">
                        <c:v>-24.093949957875722</c:v>
                      </c:pt>
                      <c:pt idx="103">
                        <c:v>-24.093949957875722</c:v>
                      </c:pt>
                      <c:pt idx="104">
                        <c:v>-24.093949957875722</c:v>
                      </c:pt>
                      <c:pt idx="105">
                        <c:v>-24.093949957875722</c:v>
                      </c:pt>
                      <c:pt idx="106">
                        <c:v>-24.093949957875722</c:v>
                      </c:pt>
                      <c:pt idx="107">
                        <c:v>-24.093949957875722</c:v>
                      </c:pt>
                      <c:pt idx="108">
                        <c:v>-24.093949957875722</c:v>
                      </c:pt>
                      <c:pt idx="109">
                        <c:v>-24.093949957875722</c:v>
                      </c:pt>
                      <c:pt idx="110">
                        <c:v>-24.093949957875722</c:v>
                      </c:pt>
                      <c:pt idx="111">
                        <c:v>-24.093949957875722</c:v>
                      </c:pt>
                      <c:pt idx="112">
                        <c:v>-24.093949957875722</c:v>
                      </c:pt>
                      <c:pt idx="113">
                        <c:v>-13.818118805348345</c:v>
                      </c:pt>
                      <c:pt idx="114">
                        <c:v>-13.818118805348345</c:v>
                      </c:pt>
                      <c:pt idx="115">
                        <c:v>-13.818118805348345</c:v>
                      </c:pt>
                      <c:pt idx="116">
                        <c:v>-13.818118805348345</c:v>
                      </c:pt>
                      <c:pt idx="117">
                        <c:v>-13.818118805348345</c:v>
                      </c:pt>
                      <c:pt idx="118">
                        <c:v>-13.818118805348345</c:v>
                      </c:pt>
                      <c:pt idx="119">
                        <c:v>-13.818118805348345</c:v>
                      </c:pt>
                      <c:pt idx="120">
                        <c:v>-13.818118805348345</c:v>
                      </c:pt>
                      <c:pt idx="121">
                        <c:v>-13.818118805348345</c:v>
                      </c:pt>
                      <c:pt idx="122">
                        <c:v>-13.818118805348345</c:v>
                      </c:pt>
                      <c:pt idx="123">
                        <c:v>-13.818118805348345</c:v>
                      </c:pt>
                      <c:pt idx="124">
                        <c:v>-13.818118805348345</c:v>
                      </c:pt>
                      <c:pt idx="125">
                        <c:v>-13.818118805348345</c:v>
                      </c:pt>
                      <c:pt idx="126">
                        <c:v>-13.818118805348345</c:v>
                      </c:pt>
                      <c:pt idx="127">
                        <c:v>-13.818118805348345</c:v>
                      </c:pt>
                      <c:pt idx="128">
                        <c:v>-13.818118805348345</c:v>
                      </c:pt>
                      <c:pt idx="129">
                        <c:v>-13.818118805348345</c:v>
                      </c:pt>
                      <c:pt idx="130">
                        <c:v>-13.818118805348345</c:v>
                      </c:pt>
                      <c:pt idx="131">
                        <c:v>-13.818118805348345</c:v>
                      </c:pt>
                      <c:pt idx="132">
                        <c:v>-13.818118805348345</c:v>
                      </c:pt>
                      <c:pt idx="133">
                        <c:v>-13.818118805348345</c:v>
                      </c:pt>
                      <c:pt idx="134">
                        <c:v>-13.818118805348345</c:v>
                      </c:pt>
                      <c:pt idx="135">
                        <c:v>-13.818118805348345</c:v>
                      </c:pt>
                      <c:pt idx="136">
                        <c:v>-13.818118805348345</c:v>
                      </c:pt>
                      <c:pt idx="137">
                        <c:v>-13.818118805348345</c:v>
                      </c:pt>
                      <c:pt idx="138">
                        <c:v>-13.818118805348345</c:v>
                      </c:pt>
                      <c:pt idx="139">
                        <c:v>-13.818118805348345</c:v>
                      </c:pt>
                      <c:pt idx="140">
                        <c:v>-13.818118805348345</c:v>
                      </c:pt>
                      <c:pt idx="141">
                        <c:v>-13.818118805348345</c:v>
                      </c:pt>
                      <c:pt idx="142">
                        <c:v>-13.818118805348345</c:v>
                      </c:pt>
                      <c:pt idx="143">
                        <c:v>-13.818118805348345</c:v>
                      </c:pt>
                      <c:pt idx="144">
                        <c:v>-13.818118805348345</c:v>
                      </c:pt>
                      <c:pt idx="145">
                        <c:v>-13.818118805348345</c:v>
                      </c:pt>
                      <c:pt idx="146">
                        <c:v>-13.818118805348345</c:v>
                      </c:pt>
                      <c:pt idx="147">
                        <c:v>-13.818118805348345</c:v>
                      </c:pt>
                      <c:pt idx="148">
                        <c:v>-13.818118805348345</c:v>
                      </c:pt>
                      <c:pt idx="149">
                        <c:v>-13.818118805348345</c:v>
                      </c:pt>
                      <c:pt idx="150">
                        <c:v>-13.818118805348345</c:v>
                      </c:pt>
                      <c:pt idx="151">
                        <c:v>-13.818118805348345</c:v>
                      </c:pt>
                      <c:pt idx="152">
                        <c:v>-13.818118805348345</c:v>
                      </c:pt>
                      <c:pt idx="153">
                        <c:v>-13.818118805348345</c:v>
                      </c:pt>
                      <c:pt idx="154">
                        <c:v>-13.818118805348345</c:v>
                      </c:pt>
                      <c:pt idx="155">
                        <c:v>-13.818118805348345</c:v>
                      </c:pt>
                      <c:pt idx="156">
                        <c:v>-13.818118805348345</c:v>
                      </c:pt>
                      <c:pt idx="157">
                        <c:v>-13.818118805348345</c:v>
                      </c:pt>
                      <c:pt idx="158">
                        <c:v>0.61574328369924258</c:v>
                      </c:pt>
                      <c:pt idx="159">
                        <c:v>0.61574328369924258</c:v>
                      </c:pt>
                      <c:pt idx="160">
                        <c:v>0.61574328369924258</c:v>
                      </c:pt>
                      <c:pt idx="161">
                        <c:v>0.61574328369924258</c:v>
                      </c:pt>
                      <c:pt idx="162">
                        <c:v>0.61574328369924258</c:v>
                      </c:pt>
                      <c:pt idx="163">
                        <c:v>0.61574328369924258</c:v>
                      </c:pt>
                      <c:pt idx="164">
                        <c:v>0.61574328369924258</c:v>
                      </c:pt>
                      <c:pt idx="165">
                        <c:v>0.61574328369924258</c:v>
                      </c:pt>
                      <c:pt idx="166">
                        <c:v>0.61574328369924258</c:v>
                      </c:pt>
                      <c:pt idx="167">
                        <c:v>0.61574328369924258</c:v>
                      </c:pt>
                      <c:pt idx="168">
                        <c:v>0.61574328369924258</c:v>
                      </c:pt>
                      <c:pt idx="169">
                        <c:v>0.61574328369924258</c:v>
                      </c:pt>
                      <c:pt idx="170">
                        <c:v>0.61574328369924258</c:v>
                      </c:pt>
                      <c:pt idx="171">
                        <c:v>0.61574328369924258</c:v>
                      </c:pt>
                      <c:pt idx="172">
                        <c:v>0.61574328369924258</c:v>
                      </c:pt>
                      <c:pt idx="173">
                        <c:v>0.61574328369924258</c:v>
                      </c:pt>
                      <c:pt idx="174">
                        <c:v>0.61574328369924258</c:v>
                      </c:pt>
                      <c:pt idx="175">
                        <c:v>0.61574328369924258</c:v>
                      </c:pt>
                      <c:pt idx="176">
                        <c:v>0.61574328369924258</c:v>
                      </c:pt>
                      <c:pt idx="177">
                        <c:v>0.61574328369924258</c:v>
                      </c:pt>
                      <c:pt idx="178">
                        <c:v>0.61574328369924258</c:v>
                      </c:pt>
                      <c:pt idx="179">
                        <c:v>0.61574328369924258</c:v>
                      </c:pt>
                      <c:pt idx="180">
                        <c:v>0.61574328369924258</c:v>
                      </c:pt>
                      <c:pt idx="181">
                        <c:v>0.61574328369924258</c:v>
                      </c:pt>
                      <c:pt idx="182">
                        <c:v>0.61574328369924258</c:v>
                      </c:pt>
                      <c:pt idx="183">
                        <c:v>0.61574328369924258</c:v>
                      </c:pt>
                      <c:pt idx="184">
                        <c:v>0.61574328369924258</c:v>
                      </c:pt>
                      <c:pt idx="185">
                        <c:v>0.61574328369924258</c:v>
                      </c:pt>
                      <c:pt idx="186">
                        <c:v>0.61574328369924258</c:v>
                      </c:pt>
                      <c:pt idx="187">
                        <c:v>0.61574328369924258</c:v>
                      </c:pt>
                      <c:pt idx="188">
                        <c:v>0.61574328369924258</c:v>
                      </c:pt>
                      <c:pt idx="189">
                        <c:v>0.61574328369924258</c:v>
                      </c:pt>
                      <c:pt idx="190">
                        <c:v>0.61574328369924258</c:v>
                      </c:pt>
                      <c:pt idx="191">
                        <c:v>0.61574328369924258</c:v>
                      </c:pt>
                      <c:pt idx="192">
                        <c:v>0.61574328369924258</c:v>
                      </c:pt>
                      <c:pt idx="193">
                        <c:v>0.61574328369924258</c:v>
                      </c:pt>
                      <c:pt idx="194">
                        <c:v>0.61574328369924258</c:v>
                      </c:pt>
                      <c:pt idx="195">
                        <c:v>0.61574328369924258</c:v>
                      </c:pt>
                      <c:pt idx="196">
                        <c:v>0.61574328369924258</c:v>
                      </c:pt>
                      <c:pt idx="197">
                        <c:v>0.61574328369924258</c:v>
                      </c:pt>
                      <c:pt idx="198">
                        <c:v>0.61574328369924258</c:v>
                      </c:pt>
                      <c:pt idx="199">
                        <c:v>0.61574328369924258</c:v>
                      </c:pt>
                      <c:pt idx="200">
                        <c:v>0.61574328369924258</c:v>
                      </c:pt>
                      <c:pt idx="201">
                        <c:v>0.61574328369924258</c:v>
                      </c:pt>
                      <c:pt idx="202">
                        <c:v>0.61574328369924258</c:v>
                      </c:pt>
                      <c:pt idx="203">
                        <c:v>-12.025752963236538</c:v>
                      </c:pt>
                      <c:pt idx="204">
                        <c:v>-12.025752963236538</c:v>
                      </c:pt>
                      <c:pt idx="205">
                        <c:v>-12.025752963236538</c:v>
                      </c:pt>
                      <c:pt idx="206">
                        <c:v>-12.025752963236538</c:v>
                      </c:pt>
                      <c:pt idx="207">
                        <c:v>-12.025752963236538</c:v>
                      </c:pt>
                      <c:pt idx="208">
                        <c:v>-12.025752963236538</c:v>
                      </c:pt>
                      <c:pt idx="209">
                        <c:v>-12.025752963236538</c:v>
                      </c:pt>
                      <c:pt idx="210">
                        <c:v>-12.025752963236538</c:v>
                      </c:pt>
                      <c:pt idx="211">
                        <c:v>-12.025752963236538</c:v>
                      </c:pt>
                      <c:pt idx="212">
                        <c:v>-12.025752963236538</c:v>
                      </c:pt>
                      <c:pt idx="213">
                        <c:v>-12.025752963236538</c:v>
                      </c:pt>
                      <c:pt idx="214">
                        <c:v>-12.025752963236538</c:v>
                      </c:pt>
                      <c:pt idx="215">
                        <c:v>-12.025752963236538</c:v>
                      </c:pt>
                      <c:pt idx="216">
                        <c:v>-12.025752963236538</c:v>
                      </c:pt>
                      <c:pt idx="217">
                        <c:v>-12.025752963236538</c:v>
                      </c:pt>
                      <c:pt idx="218">
                        <c:v>-12.025752963236538</c:v>
                      </c:pt>
                      <c:pt idx="219">
                        <c:v>-12.025752963236538</c:v>
                      </c:pt>
                      <c:pt idx="220">
                        <c:v>-12.025752963236538</c:v>
                      </c:pt>
                      <c:pt idx="221">
                        <c:v>-12.025752963236538</c:v>
                      </c:pt>
                      <c:pt idx="222">
                        <c:v>-12.025752963236538</c:v>
                      </c:pt>
                      <c:pt idx="223">
                        <c:v>-12.025752963236538</c:v>
                      </c:pt>
                      <c:pt idx="224">
                        <c:v>-12.025752963236538</c:v>
                      </c:pt>
                      <c:pt idx="225">
                        <c:v>-12.025752963236538</c:v>
                      </c:pt>
                      <c:pt idx="226">
                        <c:v>-12.025752963236538</c:v>
                      </c:pt>
                      <c:pt idx="227">
                        <c:v>-12.025752963236538</c:v>
                      </c:pt>
                      <c:pt idx="228">
                        <c:v>-12.025752963236538</c:v>
                      </c:pt>
                      <c:pt idx="229">
                        <c:v>-12.025752963236538</c:v>
                      </c:pt>
                      <c:pt idx="230">
                        <c:v>-12.025752963236538</c:v>
                      </c:pt>
                      <c:pt idx="231">
                        <c:v>-12.025752963236538</c:v>
                      </c:pt>
                      <c:pt idx="232">
                        <c:v>-12.025752963236538</c:v>
                      </c:pt>
                      <c:pt idx="233">
                        <c:v>-12.025752963236538</c:v>
                      </c:pt>
                      <c:pt idx="234">
                        <c:v>-12.025752963236538</c:v>
                      </c:pt>
                      <c:pt idx="235">
                        <c:v>-12.025752963236538</c:v>
                      </c:pt>
                      <c:pt idx="236">
                        <c:v>-12.025752963236538</c:v>
                      </c:pt>
                      <c:pt idx="237">
                        <c:v>-12.025752963236538</c:v>
                      </c:pt>
                      <c:pt idx="238">
                        <c:v>-12.025752963236538</c:v>
                      </c:pt>
                      <c:pt idx="239">
                        <c:v>-12.025752963236538</c:v>
                      </c:pt>
                      <c:pt idx="240">
                        <c:v>-12.025752963236538</c:v>
                      </c:pt>
                      <c:pt idx="241">
                        <c:v>-12.025752963236538</c:v>
                      </c:pt>
                      <c:pt idx="242">
                        <c:v>-12.025752963236538</c:v>
                      </c:pt>
                      <c:pt idx="243">
                        <c:v>-12.025752963236538</c:v>
                      </c:pt>
                      <c:pt idx="244">
                        <c:v>-12.025752963236538</c:v>
                      </c:pt>
                      <c:pt idx="245">
                        <c:v>-12.025752963236538</c:v>
                      </c:pt>
                      <c:pt idx="246">
                        <c:v>-12.025752963236538</c:v>
                      </c:pt>
                      <c:pt idx="247">
                        <c:v>-12.025752963236538</c:v>
                      </c:pt>
                      <c:pt idx="248">
                        <c:v>-23.930224555661709</c:v>
                      </c:pt>
                      <c:pt idx="249">
                        <c:v>-23.930224555661709</c:v>
                      </c:pt>
                      <c:pt idx="250">
                        <c:v>-23.930224555661709</c:v>
                      </c:pt>
                      <c:pt idx="251">
                        <c:v>-23.930224555661709</c:v>
                      </c:pt>
                      <c:pt idx="252">
                        <c:v>-23.930224555661709</c:v>
                      </c:pt>
                      <c:pt idx="253">
                        <c:v>-23.930224555661709</c:v>
                      </c:pt>
                      <c:pt idx="254">
                        <c:v>-23.930224555661709</c:v>
                      </c:pt>
                      <c:pt idx="255">
                        <c:v>-23.930224555661709</c:v>
                      </c:pt>
                      <c:pt idx="256">
                        <c:v>-23.930224555661709</c:v>
                      </c:pt>
                      <c:pt idx="257">
                        <c:v>-23.930224555661709</c:v>
                      </c:pt>
                      <c:pt idx="258">
                        <c:v>-23.930224555661709</c:v>
                      </c:pt>
                      <c:pt idx="259">
                        <c:v>-23.930224555661709</c:v>
                      </c:pt>
                      <c:pt idx="260">
                        <c:v>-23.930224555661709</c:v>
                      </c:pt>
                      <c:pt idx="261">
                        <c:v>-23.930224555661709</c:v>
                      </c:pt>
                      <c:pt idx="262">
                        <c:v>-23.930224555661709</c:v>
                      </c:pt>
                      <c:pt idx="263">
                        <c:v>-23.930224555661709</c:v>
                      </c:pt>
                      <c:pt idx="264">
                        <c:v>-23.930224555661709</c:v>
                      </c:pt>
                      <c:pt idx="265">
                        <c:v>-23.930224555661709</c:v>
                      </c:pt>
                      <c:pt idx="266">
                        <c:v>-23.930224555661709</c:v>
                      </c:pt>
                      <c:pt idx="267">
                        <c:v>-23.930224555661709</c:v>
                      </c:pt>
                      <c:pt idx="268">
                        <c:v>-23.930224555661709</c:v>
                      </c:pt>
                      <c:pt idx="269">
                        <c:v>-23.930224555661709</c:v>
                      </c:pt>
                      <c:pt idx="270">
                        <c:v>-23.930224555661709</c:v>
                      </c:pt>
                      <c:pt idx="271">
                        <c:v>-23.930224555661709</c:v>
                      </c:pt>
                      <c:pt idx="272">
                        <c:v>-23.930224555661709</c:v>
                      </c:pt>
                      <c:pt idx="273">
                        <c:v>-23.930224555661709</c:v>
                      </c:pt>
                      <c:pt idx="274">
                        <c:v>-23.930224555661709</c:v>
                      </c:pt>
                      <c:pt idx="275">
                        <c:v>-23.930224555661709</c:v>
                      </c:pt>
                      <c:pt idx="276">
                        <c:v>-23.930224555661709</c:v>
                      </c:pt>
                      <c:pt idx="277">
                        <c:v>-23.930224555661709</c:v>
                      </c:pt>
                      <c:pt idx="278">
                        <c:v>-23.930224555661709</c:v>
                      </c:pt>
                      <c:pt idx="279">
                        <c:v>-23.930224555661709</c:v>
                      </c:pt>
                      <c:pt idx="280">
                        <c:v>-23.930224555661709</c:v>
                      </c:pt>
                      <c:pt idx="281">
                        <c:v>-23.930224555661709</c:v>
                      </c:pt>
                      <c:pt idx="282">
                        <c:v>-23.930224555661709</c:v>
                      </c:pt>
                      <c:pt idx="283">
                        <c:v>-23.930224555661709</c:v>
                      </c:pt>
                      <c:pt idx="284">
                        <c:v>-23.930224555661709</c:v>
                      </c:pt>
                      <c:pt idx="285">
                        <c:v>-23.930224555661709</c:v>
                      </c:pt>
                      <c:pt idx="286">
                        <c:v>-23.930224555661709</c:v>
                      </c:pt>
                      <c:pt idx="287">
                        <c:v>-23.930224555661709</c:v>
                      </c:pt>
                      <c:pt idx="288">
                        <c:v>-23.930224555661709</c:v>
                      </c:pt>
                      <c:pt idx="289">
                        <c:v>-23.930224555661709</c:v>
                      </c:pt>
                      <c:pt idx="290">
                        <c:v>-23.930224555661709</c:v>
                      </c:pt>
                      <c:pt idx="291">
                        <c:v>-23.930224555661709</c:v>
                      </c:pt>
                      <c:pt idx="292">
                        <c:v>-23.930224555661709</c:v>
                      </c:pt>
                      <c:pt idx="293">
                        <c:v>-11.963271651471256</c:v>
                      </c:pt>
                      <c:pt idx="294">
                        <c:v>-11.963271651471256</c:v>
                      </c:pt>
                      <c:pt idx="295">
                        <c:v>-11.963271651471256</c:v>
                      </c:pt>
                      <c:pt idx="296">
                        <c:v>-11.963271651471256</c:v>
                      </c:pt>
                      <c:pt idx="297">
                        <c:v>-11.963271651471256</c:v>
                      </c:pt>
                      <c:pt idx="298">
                        <c:v>-11.963271651471256</c:v>
                      </c:pt>
                      <c:pt idx="299">
                        <c:v>-11.963271651471256</c:v>
                      </c:pt>
                      <c:pt idx="300">
                        <c:v>-11.963271651471256</c:v>
                      </c:pt>
                      <c:pt idx="301">
                        <c:v>-11.963271651471256</c:v>
                      </c:pt>
                      <c:pt idx="302">
                        <c:v>-11.963271651471256</c:v>
                      </c:pt>
                      <c:pt idx="303">
                        <c:v>-11.963271651471256</c:v>
                      </c:pt>
                      <c:pt idx="304">
                        <c:v>-11.963271651471256</c:v>
                      </c:pt>
                      <c:pt idx="305">
                        <c:v>-11.963271651471256</c:v>
                      </c:pt>
                      <c:pt idx="306">
                        <c:v>-11.963271651471256</c:v>
                      </c:pt>
                      <c:pt idx="307">
                        <c:v>-11.963271651471256</c:v>
                      </c:pt>
                      <c:pt idx="308">
                        <c:v>-11.963271651471256</c:v>
                      </c:pt>
                      <c:pt idx="309">
                        <c:v>-11.963271651471256</c:v>
                      </c:pt>
                      <c:pt idx="310">
                        <c:v>-11.963271651471256</c:v>
                      </c:pt>
                      <c:pt idx="311">
                        <c:v>-11.963271651471256</c:v>
                      </c:pt>
                      <c:pt idx="312">
                        <c:v>-11.963271651471256</c:v>
                      </c:pt>
                      <c:pt idx="313">
                        <c:v>-11.963271651471256</c:v>
                      </c:pt>
                      <c:pt idx="314">
                        <c:v>-11.963271651471256</c:v>
                      </c:pt>
                      <c:pt idx="315">
                        <c:v>-11.963271651471256</c:v>
                      </c:pt>
                      <c:pt idx="316">
                        <c:v>-11.963271651471256</c:v>
                      </c:pt>
                      <c:pt idx="317">
                        <c:v>-11.963271651471256</c:v>
                      </c:pt>
                      <c:pt idx="318">
                        <c:v>-11.963271651471256</c:v>
                      </c:pt>
                      <c:pt idx="319">
                        <c:v>-11.963271651471256</c:v>
                      </c:pt>
                      <c:pt idx="320">
                        <c:v>-11.963271651471256</c:v>
                      </c:pt>
                      <c:pt idx="321">
                        <c:v>-11.963271651471256</c:v>
                      </c:pt>
                      <c:pt idx="322">
                        <c:v>-11.963271651471256</c:v>
                      </c:pt>
                      <c:pt idx="323">
                        <c:v>-11.963271651471256</c:v>
                      </c:pt>
                      <c:pt idx="324">
                        <c:v>-11.963271651471256</c:v>
                      </c:pt>
                      <c:pt idx="325">
                        <c:v>-11.963271651471256</c:v>
                      </c:pt>
                      <c:pt idx="326">
                        <c:v>-11.963271651471256</c:v>
                      </c:pt>
                      <c:pt idx="327">
                        <c:v>-11.963271651471256</c:v>
                      </c:pt>
                      <c:pt idx="328">
                        <c:v>-11.963271651471256</c:v>
                      </c:pt>
                      <c:pt idx="329">
                        <c:v>-11.963271651471256</c:v>
                      </c:pt>
                      <c:pt idx="330">
                        <c:v>-11.963271651471256</c:v>
                      </c:pt>
                      <c:pt idx="331">
                        <c:v>-11.963271651471256</c:v>
                      </c:pt>
                      <c:pt idx="332">
                        <c:v>-11.963271651471256</c:v>
                      </c:pt>
                      <c:pt idx="333">
                        <c:v>-11.963271651471256</c:v>
                      </c:pt>
                      <c:pt idx="334">
                        <c:v>-11.963271651471256</c:v>
                      </c:pt>
                      <c:pt idx="335">
                        <c:v>-11.963271651471256</c:v>
                      </c:pt>
                      <c:pt idx="336">
                        <c:v>-11.963271651471256</c:v>
                      </c:pt>
                      <c:pt idx="337">
                        <c:v>-11.963271651471256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A06E-4D08-8438-FEB23A187A37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-13.599979192202898</c:v>
                      </c:pt>
                      <c:pt idx="24">
                        <c:v>-13.599979192202898</c:v>
                      </c:pt>
                      <c:pt idx="25">
                        <c:v>-13.599979192202898</c:v>
                      </c:pt>
                      <c:pt idx="26">
                        <c:v>-13.599979192202898</c:v>
                      </c:pt>
                      <c:pt idx="27">
                        <c:v>-13.599979192202898</c:v>
                      </c:pt>
                      <c:pt idx="28">
                        <c:v>-13.599979192202898</c:v>
                      </c:pt>
                      <c:pt idx="29">
                        <c:v>-13.599979192202898</c:v>
                      </c:pt>
                      <c:pt idx="30">
                        <c:v>-13.599979192202898</c:v>
                      </c:pt>
                      <c:pt idx="31">
                        <c:v>-13.599979192202898</c:v>
                      </c:pt>
                      <c:pt idx="32">
                        <c:v>-13.599979192202898</c:v>
                      </c:pt>
                      <c:pt idx="33">
                        <c:v>-13.599979192202898</c:v>
                      </c:pt>
                      <c:pt idx="34">
                        <c:v>-13.599979192202898</c:v>
                      </c:pt>
                      <c:pt idx="35">
                        <c:v>-13.599979192202898</c:v>
                      </c:pt>
                      <c:pt idx="36">
                        <c:v>-13.599979192202898</c:v>
                      </c:pt>
                      <c:pt idx="37">
                        <c:v>-13.599979192202898</c:v>
                      </c:pt>
                      <c:pt idx="38">
                        <c:v>-13.599979192202898</c:v>
                      </c:pt>
                      <c:pt idx="39">
                        <c:v>-13.599979192202898</c:v>
                      </c:pt>
                      <c:pt idx="40">
                        <c:v>-13.599979192202898</c:v>
                      </c:pt>
                      <c:pt idx="41">
                        <c:v>-13.599979192202898</c:v>
                      </c:pt>
                      <c:pt idx="42">
                        <c:v>-13.599979192202898</c:v>
                      </c:pt>
                      <c:pt idx="43">
                        <c:v>-13.599979192202898</c:v>
                      </c:pt>
                      <c:pt idx="44">
                        <c:v>-13.599979192202898</c:v>
                      </c:pt>
                      <c:pt idx="45">
                        <c:v>-13.599979192202898</c:v>
                      </c:pt>
                      <c:pt idx="46">
                        <c:v>-13.599979192202898</c:v>
                      </c:pt>
                      <c:pt idx="47">
                        <c:v>-13.599979192202898</c:v>
                      </c:pt>
                      <c:pt idx="48">
                        <c:v>-13.599979192202898</c:v>
                      </c:pt>
                      <c:pt idx="49">
                        <c:v>-13.599979192202898</c:v>
                      </c:pt>
                      <c:pt idx="50">
                        <c:v>-13.599979192202898</c:v>
                      </c:pt>
                      <c:pt idx="51">
                        <c:v>-13.599979192202898</c:v>
                      </c:pt>
                      <c:pt idx="52">
                        <c:v>-13.599979192202898</c:v>
                      </c:pt>
                      <c:pt idx="53">
                        <c:v>-13.599979192202898</c:v>
                      </c:pt>
                      <c:pt idx="54">
                        <c:v>-13.599979192202898</c:v>
                      </c:pt>
                      <c:pt idx="55">
                        <c:v>-13.599979192202898</c:v>
                      </c:pt>
                      <c:pt idx="56">
                        <c:v>-13.599979192202898</c:v>
                      </c:pt>
                      <c:pt idx="57">
                        <c:v>-13.599979192202898</c:v>
                      </c:pt>
                      <c:pt idx="58">
                        <c:v>-13.599979192202898</c:v>
                      </c:pt>
                      <c:pt idx="59">
                        <c:v>-13.599979192202898</c:v>
                      </c:pt>
                      <c:pt idx="60">
                        <c:v>-13.599979192202898</c:v>
                      </c:pt>
                      <c:pt idx="61">
                        <c:v>-13.599979192202898</c:v>
                      </c:pt>
                      <c:pt idx="62">
                        <c:v>-13.599979192202898</c:v>
                      </c:pt>
                      <c:pt idx="63">
                        <c:v>-13.599979192202898</c:v>
                      </c:pt>
                      <c:pt idx="64">
                        <c:v>-13.599979192202898</c:v>
                      </c:pt>
                      <c:pt idx="65">
                        <c:v>-13.599979192202898</c:v>
                      </c:pt>
                      <c:pt idx="66">
                        <c:v>-13.599979192202898</c:v>
                      </c:pt>
                      <c:pt idx="67">
                        <c:v>-13.599979192202898</c:v>
                      </c:pt>
                      <c:pt idx="68">
                        <c:v>-24.06321379621469</c:v>
                      </c:pt>
                      <c:pt idx="69">
                        <c:v>-24.06321379621469</c:v>
                      </c:pt>
                      <c:pt idx="70">
                        <c:v>-24.06321379621469</c:v>
                      </c:pt>
                      <c:pt idx="71">
                        <c:v>-24.06321379621469</c:v>
                      </c:pt>
                      <c:pt idx="72">
                        <c:v>-24.06321379621469</c:v>
                      </c:pt>
                      <c:pt idx="73">
                        <c:v>-24.06321379621469</c:v>
                      </c:pt>
                      <c:pt idx="74">
                        <c:v>-24.06321379621469</c:v>
                      </c:pt>
                      <c:pt idx="75">
                        <c:v>-24.06321379621469</c:v>
                      </c:pt>
                      <c:pt idx="76">
                        <c:v>-24.06321379621469</c:v>
                      </c:pt>
                      <c:pt idx="77">
                        <c:v>-24.06321379621469</c:v>
                      </c:pt>
                      <c:pt idx="78">
                        <c:v>-24.06321379621469</c:v>
                      </c:pt>
                      <c:pt idx="79">
                        <c:v>-24.06321379621469</c:v>
                      </c:pt>
                      <c:pt idx="80">
                        <c:v>-24.06321379621469</c:v>
                      </c:pt>
                      <c:pt idx="81">
                        <c:v>-24.06321379621469</c:v>
                      </c:pt>
                      <c:pt idx="82">
                        <c:v>-24.06321379621469</c:v>
                      </c:pt>
                      <c:pt idx="83">
                        <c:v>-24.06321379621469</c:v>
                      </c:pt>
                      <c:pt idx="84">
                        <c:v>-24.06321379621469</c:v>
                      </c:pt>
                      <c:pt idx="85">
                        <c:v>-24.06321379621469</c:v>
                      </c:pt>
                      <c:pt idx="86">
                        <c:v>-24.06321379621469</c:v>
                      </c:pt>
                      <c:pt idx="87">
                        <c:v>-24.06321379621469</c:v>
                      </c:pt>
                      <c:pt idx="88">
                        <c:v>-24.06321379621469</c:v>
                      </c:pt>
                      <c:pt idx="89">
                        <c:v>-24.06321379621469</c:v>
                      </c:pt>
                      <c:pt idx="90">
                        <c:v>-24.06321379621469</c:v>
                      </c:pt>
                      <c:pt idx="91">
                        <c:v>-24.06321379621469</c:v>
                      </c:pt>
                      <c:pt idx="92">
                        <c:v>-24.06321379621469</c:v>
                      </c:pt>
                      <c:pt idx="93">
                        <c:v>-24.06321379621469</c:v>
                      </c:pt>
                      <c:pt idx="94">
                        <c:v>-24.06321379621469</c:v>
                      </c:pt>
                      <c:pt idx="95">
                        <c:v>-24.06321379621469</c:v>
                      </c:pt>
                      <c:pt idx="96">
                        <c:v>-24.06321379621469</c:v>
                      </c:pt>
                      <c:pt idx="97">
                        <c:v>-24.06321379621469</c:v>
                      </c:pt>
                      <c:pt idx="98">
                        <c:v>-24.06321379621469</c:v>
                      </c:pt>
                      <c:pt idx="99">
                        <c:v>-24.06321379621469</c:v>
                      </c:pt>
                      <c:pt idx="100">
                        <c:v>-24.06321379621469</c:v>
                      </c:pt>
                      <c:pt idx="101">
                        <c:v>-24.06321379621469</c:v>
                      </c:pt>
                      <c:pt idx="102">
                        <c:v>-24.06321379621469</c:v>
                      </c:pt>
                      <c:pt idx="103">
                        <c:v>-24.06321379621469</c:v>
                      </c:pt>
                      <c:pt idx="104">
                        <c:v>-24.06321379621469</c:v>
                      </c:pt>
                      <c:pt idx="105">
                        <c:v>-24.06321379621469</c:v>
                      </c:pt>
                      <c:pt idx="106">
                        <c:v>-24.06321379621469</c:v>
                      </c:pt>
                      <c:pt idx="107">
                        <c:v>-24.06321379621469</c:v>
                      </c:pt>
                      <c:pt idx="108">
                        <c:v>-24.06321379621469</c:v>
                      </c:pt>
                      <c:pt idx="109">
                        <c:v>-24.06321379621469</c:v>
                      </c:pt>
                      <c:pt idx="110">
                        <c:v>-24.06321379621469</c:v>
                      </c:pt>
                      <c:pt idx="111">
                        <c:v>-24.06321379621469</c:v>
                      </c:pt>
                      <c:pt idx="112">
                        <c:v>-24.06321379621469</c:v>
                      </c:pt>
                      <c:pt idx="113">
                        <c:v>-13.800491312380402</c:v>
                      </c:pt>
                      <c:pt idx="114">
                        <c:v>-13.800491312380402</c:v>
                      </c:pt>
                      <c:pt idx="115">
                        <c:v>-13.800491312380402</c:v>
                      </c:pt>
                      <c:pt idx="116">
                        <c:v>-13.800491312380402</c:v>
                      </c:pt>
                      <c:pt idx="117">
                        <c:v>-13.800491312380402</c:v>
                      </c:pt>
                      <c:pt idx="118">
                        <c:v>-13.800491312380402</c:v>
                      </c:pt>
                      <c:pt idx="119">
                        <c:v>-13.800491312380402</c:v>
                      </c:pt>
                      <c:pt idx="120">
                        <c:v>-13.800491312380402</c:v>
                      </c:pt>
                      <c:pt idx="121">
                        <c:v>-13.800491312380402</c:v>
                      </c:pt>
                      <c:pt idx="122">
                        <c:v>-13.800491312380402</c:v>
                      </c:pt>
                      <c:pt idx="123">
                        <c:v>-13.800491312380402</c:v>
                      </c:pt>
                      <c:pt idx="124">
                        <c:v>-13.800491312380402</c:v>
                      </c:pt>
                      <c:pt idx="125">
                        <c:v>-13.800491312380402</c:v>
                      </c:pt>
                      <c:pt idx="126">
                        <c:v>-13.800491312380402</c:v>
                      </c:pt>
                      <c:pt idx="127">
                        <c:v>-13.800491312380402</c:v>
                      </c:pt>
                      <c:pt idx="128">
                        <c:v>-13.800491312380402</c:v>
                      </c:pt>
                      <c:pt idx="129">
                        <c:v>-13.800491312380402</c:v>
                      </c:pt>
                      <c:pt idx="130">
                        <c:v>-13.800491312380402</c:v>
                      </c:pt>
                      <c:pt idx="131">
                        <c:v>-13.800491312380402</c:v>
                      </c:pt>
                      <c:pt idx="132">
                        <c:v>-13.800491312380402</c:v>
                      </c:pt>
                      <c:pt idx="133">
                        <c:v>-13.800491312380402</c:v>
                      </c:pt>
                      <c:pt idx="134">
                        <c:v>-13.800491312380402</c:v>
                      </c:pt>
                      <c:pt idx="135">
                        <c:v>-13.800491312380402</c:v>
                      </c:pt>
                      <c:pt idx="136">
                        <c:v>-13.800491312380402</c:v>
                      </c:pt>
                      <c:pt idx="137">
                        <c:v>-13.800491312380402</c:v>
                      </c:pt>
                      <c:pt idx="138">
                        <c:v>-13.800491312380402</c:v>
                      </c:pt>
                      <c:pt idx="139">
                        <c:v>-13.800491312380402</c:v>
                      </c:pt>
                      <c:pt idx="140">
                        <c:v>-13.800491312380402</c:v>
                      </c:pt>
                      <c:pt idx="141">
                        <c:v>-13.800491312380402</c:v>
                      </c:pt>
                      <c:pt idx="142">
                        <c:v>-13.800491312380402</c:v>
                      </c:pt>
                      <c:pt idx="143">
                        <c:v>-13.800491312380402</c:v>
                      </c:pt>
                      <c:pt idx="144">
                        <c:v>-13.800491312380402</c:v>
                      </c:pt>
                      <c:pt idx="145">
                        <c:v>-13.800491312380402</c:v>
                      </c:pt>
                      <c:pt idx="146">
                        <c:v>-13.800491312380402</c:v>
                      </c:pt>
                      <c:pt idx="147">
                        <c:v>-13.800491312380402</c:v>
                      </c:pt>
                      <c:pt idx="148">
                        <c:v>-13.800491312380402</c:v>
                      </c:pt>
                      <c:pt idx="149">
                        <c:v>-13.800491312380402</c:v>
                      </c:pt>
                      <c:pt idx="150">
                        <c:v>-13.800491312380402</c:v>
                      </c:pt>
                      <c:pt idx="151">
                        <c:v>-13.800491312380402</c:v>
                      </c:pt>
                      <c:pt idx="152">
                        <c:v>-13.800491312380402</c:v>
                      </c:pt>
                      <c:pt idx="153">
                        <c:v>-13.800491312380402</c:v>
                      </c:pt>
                      <c:pt idx="154">
                        <c:v>-13.800491312380402</c:v>
                      </c:pt>
                      <c:pt idx="155">
                        <c:v>-13.800491312380402</c:v>
                      </c:pt>
                      <c:pt idx="156">
                        <c:v>-13.800491312380402</c:v>
                      </c:pt>
                      <c:pt idx="157">
                        <c:v>-13.800491312380402</c:v>
                      </c:pt>
                      <c:pt idx="158">
                        <c:v>0.61495779252230665</c:v>
                      </c:pt>
                      <c:pt idx="159">
                        <c:v>0.61495779252230665</c:v>
                      </c:pt>
                      <c:pt idx="160">
                        <c:v>0.61495779252230665</c:v>
                      </c:pt>
                      <c:pt idx="161">
                        <c:v>0.61495779252230665</c:v>
                      </c:pt>
                      <c:pt idx="162">
                        <c:v>0.61495779252230665</c:v>
                      </c:pt>
                      <c:pt idx="163">
                        <c:v>0.61495779252230665</c:v>
                      </c:pt>
                      <c:pt idx="164">
                        <c:v>0.61495779252230665</c:v>
                      </c:pt>
                      <c:pt idx="165">
                        <c:v>0.61495779252230665</c:v>
                      </c:pt>
                      <c:pt idx="166">
                        <c:v>0.61495779252230665</c:v>
                      </c:pt>
                      <c:pt idx="167">
                        <c:v>0.61495779252230665</c:v>
                      </c:pt>
                      <c:pt idx="168">
                        <c:v>0.61495779252230665</c:v>
                      </c:pt>
                      <c:pt idx="169">
                        <c:v>0.61495779252230665</c:v>
                      </c:pt>
                      <c:pt idx="170">
                        <c:v>0.61495779252230665</c:v>
                      </c:pt>
                      <c:pt idx="171">
                        <c:v>0.61495779252230665</c:v>
                      </c:pt>
                      <c:pt idx="172">
                        <c:v>0.61495779252230665</c:v>
                      </c:pt>
                      <c:pt idx="173">
                        <c:v>0.61495779252230665</c:v>
                      </c:pt>
                      <c:pt idx="174">
                        <c:v>0.61495779252230665</c:v>
                      </c:pt>
                      <c:pt idx="175">
                        <c:v>0.61495779252230665</c:v>
                      </c:pt>
                      <c:pt idx="176">
                        <c:v>0.61495779252230665</c:v>
                      </c:pt>
                      <c:pt idx="177">
                        <c:v>0.61495779252230665</c:v>
                      </c:pt>
                      <c:pt idx="178">
                        <c:v>0.61495779252230665</c:v>
                      </c:pt>
                      <c:pt idx="179">
                        <c:v>0.61495779252230665</c:v>
                      </c:pt>
                      <c:pt idx="180">
                        <c:v>0.61495779252230665</c:v>
                      </c:pt>
                      <c:pt idx="181">
                        <c:v>0.61495779252230665</c:v>
                      </c:pt>
                      <c:pt idx="182">
                        <c:v>0.61495779252230665</c:v>
                      </c:pt>
                      <c:pt idx="183">
                        <c:v>0.61495779252230665</c:v>
                      </c:pt>
                      <c:pt idx="184">
                        <c:v>0.61495779252230665</c:v>
                      </c:pt>
                      <c:pt idx="185">
                        <c:v>0.61495779252230665</c:v>
                      </c:pt>
                      <c:pt idx="186">
                        <c:v>0.61495779252230665</c:v>
                      </c:pt>
                      <c:pt idx="187">
                        <c:v>0.61495779252230665</c:v>
                      </c:pt>
                      <c:pt idx="188">
                        <c:v>0.61495779252230665</c:v>
                      </c:pt>
                      <c:pt idx="189">
                        <c:v>0.61495779252230665</c:v>
                      </c:pt>
                      <c:pt idx="190">
                        <c:v>0.61495779252230665</c:v>
                      </c:pt>
                      <c:pt idx="191">
                        <c:v>0.61495779252230665</c:v>
                      </c:pt>
                      <c:pt idx="192">
                        <c:v>0.61495779252230665</c:v>
                      </c:pt>
                      <c:pt idx="193">
                        <c:v>0.61495779252230665</c:v>
                      </c:pt>
                      <c:pt idx="194">
                        <c:v>0.61495779252230665</c:v>
                      </c:pt>
                      <c:pt idx="195">
                        <c:v>0.61495779252230665</c:v>
                      </c:pt>
                      <c:pt idx="196">
                        <c:v>0.61495779252230665</c:v>
                      </c:pt>
                      <c:pt idx="197">
                        <c:v>0.61495779252230665</c:v>
                      </c:pt>
                      <c:pt idx="198">
                        <c:v>0.61495779252230665</c:v>
                      </c:pt>
                      <c:pt idx="199">
                        <c:v>0.61495779252230665</c:v>
                      </c:pt>
                      <c:pt idx="200">
                        <c:v>0.61495779252230665</c:v>
                      </c:pt>
                      <c:pt idx="201">
                        <c:v>0.61495779252230665</c:v>
                      </c:pt>
                      <c:pt idx="202">
                        <c:v>0.61495779252230665</c:v>
                      </c:pt>
                      <c:pt idx="203">
                        <c:v>-12.010411954899578</c:v>
                      </c:pt>
                      <c:pt idx="204">
                        <c:v>-12.010411954899578</c:v>
                      </c:pt>
                      <c:pt idx="205">
                        <c:v>-12.010411954899578</c:v>
                      </c:pt>
                      <c:pt idx="206">
                        <c:v>-12.010411954899578</c:v>
                      </c:pt>
                      <c:pt idx="207">
                        <c:v>-12.010411954899578</c:v>
                      </c:pt>
                      <c:pt idx="208">
                        <c:v>-12.010411954899578</c:v>
                      </c:pt>
                      <c:pt idx="209">
                        <c:v>-12.010411954899578</c:v>
                      </c:pt>
                      <c:pt idx="210">
                        <c:v>-12.010411954899578</c:v>
                      </c:pt>
                      <c:pt idx="211">
                        <c:v>-12.010411954899578</c:v>
                      </c:pt>
                      <c:pt idx="212">
                        <c:v>-12.010411954899578</c:v>
                      </c:pt>
                      <c:pt idx="213">
                        <c:v>-12.010411954899578</c:v>
                      </c:pt>
                      <c:pt idx="214">
                        <c:v>-12.010411954899578</c:v>
                      </c:pt>
                      <c:pt idx="215">
                        <c:v>-12.010411954899578</c:v>
                      </c:pt>
                      <c:pt idx="216">
                        <c:v>-12.010411954899578</c:v>
                      </c:pt>
                      <c:pt idx="217">
                        <c:v>-12.010411954899578</c:v>
                      </c:pt>
                      <c:pt idx="218">
                        <c:v>-12.010411954899578</c:v>
                      </c:pt>
                      <c:pt idx="219">
                        <c:v>-12.010411954899578</c:v>
                      </c:pt>
                      <c:pt idx="220">
                        <c:v>-12.010411954899578</c:v>
                      </c:pt>
                      <c:pt idx="221">
                        <c:v>-12.010411954899578</c:v>
                      </c:pt>
                      <c:pt idx="222">
                        <c:v>-12.010411954899578</c:v>
                      </c:pt>
                      <c:pt idx="223">
                        <c:v>-12.010411954899578</c:v>
                      </c:pt>
                      <c:pt idx="224">
                        <c:v>-12.010411954899578</c:v>
                      </c:pt>
                      <c:pt idx="225">
                        <c:v>-12.010411954899578</c:v>
                      </c:pt>
                      <c:pt idx="226">
                        <c:v>-12.010411954899578</c:v>
                      </c:pt>
                      <c:pt idx="227">
                        <c:v>-12.010411954899578</c:v>
                      </c:pt>
                      <c:pt idx="228">
                        <c:v>-12.010411954899578</c:v>
                      </c:pt>
                      <c:pt idx="229">
                        <c:v>-12.010411954899578</c:v>
                      </c:pt>
                      <c:pt idx="230">
                        <c:v>-12.010411954899578</c:v>
                      </c:pt>
                      <c:pt idx="231">
                        <c:v>-12.010411954899578</c:v>
                      </c:pt>
                      <c:pt idx="232">
                        <c:v>-12.010411954899578</c:v>
                      </c:pt>
                      <c:pt idx="233">
                        <c:v>-12.010411954899578</c:v>
                      </c:pt>
                      <c:pt idx="234">
                        <c:v>-12.010411954899578</c:v>
                      </c:pt>
                      <c:pt idx="235">
                        <c:v>-12.010411954899578</c:v>
                      </c:pt>
                      <c:pt idx="236">
                        <c:v>-12.010411954899578</c:v>
                      </c:pt>
                      <c:pt idx="237">
                        <c:v>-12.010411954899578</c:v>
                      </c:pt>
                      <c:pt idx="238">
                        <c:v>-12.010411954899578</c:v>
                      </c:pt>
                      <c:pt idx="239">
                        <c:v>-12.010411954899578</c:v>
                      </c:pt>
                      <c:pt idx="240">
                        <c:v>-12.010411954899578</c:v>
                      </c:pt>
                      <c:pt idx="241">
                        <c:v>-12.010411954899578</c:v>
                      </c:pt>
                      <c:pt idx="242">
                        <c:v>-12.010411954899578</c:v>
                      </c:pt>
                      <c:pt idx="243">
                        <c:v>-12.010411954899578</c:v>
                      </c:pt>
                      <c:pt idx="244">
                        <c:v>-12.010411954899578</c:v>
                      </c:pt>
                      <c:pt idx="245">
                        <c:v>-12.010411954899578</c:v>
                      </c:pt>
                      <c:pt idx="246">
                        <c:v>-12.010411954899578</c:v>
                      </c:pt>
                      <c:pt idx="247">
                        <c:v>-12.010411954899578</c:v>
                      </c:pt>
                      <c:pt idx="248">
                        <c:v>-23.899697255164636</c:v>
                      </c:pt>
                      <c:pt idx="249">
                        <c:v>-23.899697255164636</c:v>
                      </c:pt>
                      <c:pt idx="250">
                        <c:v>-23.899697255164636</c:v>
                      </c:pt>
                      <c:pt idx="251">
                        <c:v>-23.899697255164636</c:v>
                      </c:pt>
                      <c:pt idx="252">
                        <c:v>-23.899697255164636</c:v>
                      </c:pt>
                      <c:pt idx="253">
                        <c:v>-23.899697255164636</c:v>
                      </c:pt>
                      <c:pt idx="254">
                        <c:v>-23.899697255164636</c:v>
                      </c:pt>
                      <c:pt idx="255">
                        <c:v>-23.899697255164636</c:v>
                      </c:pt>
                      <c:pt idx="256">
                        <c:v>-23.899697255164636</c:v>
                      </c:pt>
                      <c:pt idx="257">
                        <c:v>-23.899697255164636</c:v>
                      </c:pt>
                      <c:pt idx="258">
                        <c:v>-23.899697255164636</c:v>
                      </c:pt>
                      <c:pt idx="259">
                        <c:v>-23.899697255164636</c:v>
                      </c:pt>
                      <c:pt idx="260">
                        <c:v>-23.899697255164636</c:v>
                      </c:pt>
                      <c:pt idx="261">
                        <c:v>-23.899697255164636</c:v>
                      </c:pt>
                      <c:pt idx="262">
                        <c:v>-23.899697255164636</c:v>
                      </c:pt>
                      <c:pt idx="263">
                        <c:v>-23.899697255164636</c:v>
                      </c:pt>
                      <c:pt idx="264">
                        <c:v>-23.899697255164636</c:v>
                      </c:pt>
                      <c:pt idx="265">
                        <c:v>-23.899697255164636</c:v>
                      </c:pt>
                      <c:pt idx="266">
                        <c:v>-23.899697255164636</c:v>
                      </c:pt>
                      <c:pt idx="267">
                        <c:v>-23.899697255164636</c:v>
                      </c:pt>
                      <c:pt idx="268">
                        <c:v>-23.899697255164636</c:v>
                      </c:pt>
                      <c:pt idx="269">
                        <c:v>-23.899697255164636</c:v>
                      </c:pt>
                      <c:pt idx="270">
                        <c:v>-23.899697255164636</c:v>
                      </c:pt>
                      <c:pt idx="271">
                        <c:v>-23.899697255164636</c:v>
                      </c:pt>
                      <c:pt idx="272">
                        <c:v>-23.899697255164636</c:v>
                      </c:pt>
                      <c:pt idx="273">
                        <c:v>-23.899697255164636</c:v>
                      </c:pt>
                      <c:pt idx="274">
                        <c:v>-23.899697255164636</c:v>
                      </c:pt>
                      <c:pt idx="275">
                        <c:v>-23.899697255164636</c:v>
                      </c:pt>
                      <c:pt idx="276">
                        <c:v>-23.899697255164636</c:v>
                      </c:pt>
                      <c:pt idx="277">
                        <c:v>-23.899697255164636</c:v>
                      </c:pt>
                      <c:pt idx="278">
                        <c:v>-23.899697255164636</c:v>
                      </c:pt>
                      <c:pt idx="279">
                        <c:v>-23.899697255164636</c:v>
                      </c:pt>
                      <c:pt idx="280">
                        <c:v>-23.899697255164636</c:v>
                      </c:pt>
                      <c:pt idx="281">
                        <c:v>-23.899697255164636</c:v>
                      </c:pt>
                      <c:pt idx="282">
                        <c:v>-23.899697255164636</c:v>
                      </c:pt>
                      <c:pt idx="283">
                        <c:v>-23.899697255164636</c:v>
                      </c:pt>
                      <c:pt idx="284">
                        <c:v>-23.899697255164636</c:v>
                      </c:pt>
                      <c:pt idx="285">
                        <c:v>-23.899697255164636</c:v>
                      </c:pt>
                      <c:pt idx="286">
                        <c:v>-23.899697255164636</c:v>
                      </c:pt>
                      <c:pt idx="287">
                        <c:v>-23.899697255164636</c:v>
                      </c:pt>
                      <c:pt idx="288">
                        <c:v>-23.899697255164636</c:v>
                      </c:pt>
                      <c:pt idx="289">
                        <c:v>-23.899697255164636</c:v>
                      </c:pt>
                      <c:pt idx="290">
                        <c:v>-23.899697255164636</c:v>
                      </c:pt>
                      <c:pt idx="291">
                        <c:v>-23.899697255164636</c:v>
                      </c:pt>
                      <c:pt idx="292">
                        <c:v>-23.899697255164636</c:v>
                      </c:pt>
                      <c:pt idx="293">
                        <c:v>-11.94801034927225</c:v>
                      </c:pt>
                      <c:pt idx="294">
                        <c:v>-11.94801034927225</c:v>
                      </c:pt>
                      <c:pt idx="295">
                        <c:v>-11.94801034927225</c:v>
                      </c:pt>
                      <c:pt idx="296">
                        <c:v>-11.94801034927225</c:v>
                      </c:pt>
                      <c:pt idx="297">
                        <c:v>-11.94801034927225</c:v>
                      </c:pt>
                      <c:pt idx="298">
                        <c:v>-11.94801034927225</c:v>
                      </c:pt>
                      <c:pt idx="299">
                        <c:v>-11.94801034927225</c:v>
                      </c:pt>
                      <c:pt idx="300">
                        <c:v>-11.94801034927225</c:v>
                      </c:pt>
                      <c:pt idx="301">
                        <c:v>-11.94801034927225</c:v>
                      </c:pt>
                      <c:pt idx="302">
                        <c:v>-11.94801034927225</c:v>
                      </c:pt>
                      <c:pt idx="303">
                        <c:v>-11.94801034927225</c:v>
                      </c:pt>
                      <c:pt idx="304">
                        <c:v>-11.94801034927225</c:v>
                      </c:pt>
                      <c:pt idx="305">
                        <c:v>-11.94801034927225</c:v>
                      </c:pt>
                      <c:pt idx="306">
                        <c:v>-11.94801034927225</c:v>
                      </c:pt>
                      <c:pt idx="307">
                        <c:v>-11.94801034927225</c:v>
                      </c:pt>
                      <c:pt idx="308">
                        <c:v>-11.94801034927225</c:v>
                      </c:pt>
                      <c:pt idx="309">
                        <c:v>-11.94801034927225</c:v>
                      </c:pt>
                      <c:pt idx="310">
                        <c:v>-11.94801034927225</c:v>
                      </c:pt>
                      <c:pt idx="311">
                        <c:v>-11.94801034927225</c:v>
                      </c:pt>
                      <c:pt idx="312">
                        <c:v>-11.94801034927225</c:v>
                      </c:pt>
                      <c:pt idx="313">
                        <c:v>-11.94801034927225</c:v>
                      </c:pt>
                      <c:pt idx="314">
                        <c:v>-11.94801034927225</c:v>
                      </c:pt>
                      <c:pt idx="315">
                        <c:v>-11.94801034927225</c:v>
                      </c:pt>
                      <c:pt idx="316">
                        <c:v>-11.94801034927225</c:v>
                      </c:pt>
                      <c:pt idx="317">
                        <c:v>-11.94801034927225</c:v>
                      </c:pt>
                      <c:pt idx="318">
                        <c:v>-11.94801034927225</c:v>
                      </c:pt>
                      <c:pt idx="319">
                        <c:v>-11.94801034927225</c:v>
                      </c:pt>
                      <c:pt idx="320">
                        <c:v>-11.94801034927225</c:v>
                      </c:pt>
                      <c:pt idx="321">
                        <c:v>-11.94801034927225</c:v>
                      </c:pt>
                      <c:pt idx="322">
                        <c:v>-11.94801034927225</c:v>
                      </c:pt>
                      <c:pt idx="323">
                        <c:v>-11.94801034927225</c:v>
                      </c:pt>
                      <c:pt idx="324">
                        <c:v>-11.94801034927225</c:v>
                      </c:pt>
                      <c:pt idx="325">
                        <c:v>-11.94801034927225</c:v>
                      </c:pt>
                      <c:pt idx="326">
                        <c:v>-11.94801034927225</c:v>
                      </c:pt>
                      <c:pt idx="327">
                        <c:v>-11.94801034927225</c:v>
                      </c:pt>
                      <c:pt idx="328">
                        <c:v>-11.94801034927225</c:v>
                      </c:pt>
                      <c:pt idx="329">
                        <c:v>-11.94801034927225</c:v>
                      </c:pt>
                      <c:pt idx="330">
                        <c:v>-11.94801034927225</c:v>
                      </c:pt>
                      <c:pt idx="331">
                        <c:v>-11.94801034927225</c:v>
                      </c:pt>
                      <c:pt idx="332">
                        <c:v>-11.94801034927225</c:v>
                      </c:pt>
                      <c:pt idx="333">
                        <c:v>-11.94801034927225</c:v>
                      </c:pt>
                      <c:pt idx="334">
                        <c:v>-11.94801034927225</c:v>
                      </c:pt>
                      <c:pt idx="335">
                        <c:v>-11.94801034927225</c:v>
                      </c:pt>
                      <c:pt idx="336">
                        <c:v>-11.94801034927225</c:v>
                      </c:pt>
                      <c:pt idx="337">
                        <c:v>-11.94801034927225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A06E-4D08-8438-FEB23A187A37}"/>
                  </c:ext>
                </c:extLst>
              </c15:ser>
            </c15:filteredLineSeries>
          </c:ext>
        </c:extLst>
      </c:lineChart>
      <c:catAx>
        <c:axId val="555509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510392"/>
        <c:crosses val="autoZero"/>
        <c:auto val="1"/>
        <c:lblAlgn val="ctr"/>
        <c:lblOffset val="100"/>
        <c:noMultiLvlLbl val="0"/>
      </c:catAx>
      <c:valAx>
        <c:axId val="55551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50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1</xdr:row>
      <xdr:rowOff>179070</xdr:rowOff>
    </xdr:from>
    <xdr:to>
      <xdr:col>17</xdr:col>
      <xdr:colOff>0</xdr:colOff>
      <xdr:row>16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6BC60D-E846-DD68-2BC2-0930F2B59E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</xdr:colOff>
      <xdr:row>17</xdr:row>
      <xdr:rowOff>179070</xdr:rowOff>
    </xdr:from>
    <xdr:to>
      <xdr:col>17</xdr:col>
      <xdr:colOff>0</xdr:colOff>
      <xdr:row>32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F6125A-8570-1559-A3F3-D8558E697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33</xdr:row>
      <xdr:rowOff>171450</xdr:rowOff>
    </xdr:from>
    <xdr:to>
      <xdr:col>17</xdr:col>
      <xdr:colOff>15240</xdr:colOff>
      <xdr:row>48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8F76B7-411F-DF2C-C9EE-67D24BBFE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3810</xdr:rowOff>
    </xdr:from>
    <xdr:to>
      <xdr:col>17</xdr:col>
      <xdr:colOff>0</xdr:colOff>
      <xdr:row>65</xdr:row>
      <xdr:rowOff>3810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EDBB399-ED58-EA6F-0D17-8BC3B08968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7620</xdr:colOff>
      <xdr:row>65</xdr:row>
      <xdr:rowOff>179070</xdr:rowOff>
    </xdr:from>
    <xdr:to>
      <xdr:col>17</xdr:col>
      <xdr:colOff>0</xdr:colOff>
      <xdr:row>80</xdr:row>
      <xdr:rowOff>179070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2F77BA3-1535-C252-7FC8-85B761E65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7620</xdr:colOff>
      <xdr:row>0</xdr:row>
      <xdr:rowOff>0</xdr:rowOff>
    </xdr:from>
    <xdr:to>
      <xdr:col>31</xdr:col>
      <xdr:colOff>0</xdr:colOff>
      <xdr:row>14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4C4EDC2-3730-3FB8-6587-72EC8E9E6E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39</xdr:col>
      <xdr:colOff>601980</xdr:colOff>
      <xdr:row>1</xdr:row>
      <xdr:rowOff>179070</xdr:rowOff>
    </xdr:from>
    <xdr:to>
      <xdr:col>49</xdr:col>
      <xdr:colOff>601980</xdr:colOff>
      <xdr:row>16</xdr:row>
      <xdr:rowOff>179070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24C8828-28E4-6327-4B6E-D6DECD180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15240</xdr:colOff>
      <xdr:row>18</xdr:row>
      <xdr:rowOff>3810</xdr:rowOff>
    </xdr:from>
    <xdr:to>
      <xdr:col>49</xdr:col>
      <xdr:colOff>601980</xdr:colOff>
      <xdr:row>33</xdr:row>
      <xdr:rowOff>3810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16F18A6-58DA-3748-5DD3-B215A6DC92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7620</xdr:colOff>
      <xdr:row>33</xdr:row>
      <xdr:rowOff>179070</xdr:rowOff>
    </xdr:from>
    <xdr:to>
      <xdr:col>50</xdr:col>
      <xdr:colOff>15240</xdr:colOff>
      <xdr:row>48</xdr:row>
      <xdr:rowOff>179070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EC05F60-DBA5-0ADE-F56C-6FDB7A65A5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</xdr:row>
      <xdr:rowOff>179070</xdr:rowOff>
    </xdr:from>
    <xdr:to>
      <xdr:col>11</xdr:col>
      <xdr:colOff>0</xdr:colOff>
      <xdr:row>20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F50BC8-05D8-4ED5-847A-9CC3C22315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5</xdr:row>
      <xdr:rowOff>179070</xdr:rowOff>
    </xdr:from>
    <xdr:to>
      <xdr:col>22</xdr:col>
      <xdr:colOff>0</xdr:colOff>
      <xdr:row>20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266877-9AA7-4920-81EF-D03139968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</xdr:colOff>
      <xdr:row>22</xdr:row>
      <xdr:rowOff>171450</xdr:rowOff>
    </xdr:from>
    <xdr:to>
      <xdr:col>16</xdr:col>
      <xdr:colOff>601980</xdr:colOff>
      <xdr:row>37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246032-DEFB-407D-9C9A-4B3A9C3C30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</xdr:colOff>
      <xdr:row>42</xdr:row>
      <xdr:rowOff>3810</xdr:rowOff>
    </xdr:from>
    <xdr:to>
      <xdr:col>11</xdr:col>
      <xdr:colOff>0</xdr:colOff>
      <xdr:row>57</xdr:row>
      <xdr:rowOff>3810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A623C46-A831-4B93-9CC1-E79657CD0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7620</xdr:colOff>
      <xdr:row>59</xdr:row>
      <xdr:rowOff>179070</xdr:rowOff>
    </xdr:from>
    <xdr:to>
      <xdr:col>11</xdr:col>
      <xdr:colOff>0</xdr:colOff>
      <xdr:row>74</xdr:row>
      <xdr:rowOff>179070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5B536E4-C46D-4BD5-B12D-DF764D6E18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7620</xdr:colOff>
      <xdr:row>78</xdr:row>
      <xdr:rowOff>0</xdr:rowOff>
    </xdr:from>
    <xdr:to>
      <xdr:col>11</xdr:col>
      <xdr:colOff>0</xdr:colOff>
      <xdr:row>92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B0EC896-9C28-4490-81E5-B53468EAE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601980</xdr:colOff>
      <xdr:row>99</xdr:row>
      <xdr:rowOff>179070</xdr:rowOff>
    </xdr:from>
    <xdr:to>
      <xdr:col>10</xdr:col>
      <xdr:colOff>601980</xdr:colOff>
      <xdr:row>114</xdr:row>
      <xdr:rowOff>179070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DA531E-703D-410C-B62F-DB771F9F99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15240</xdr:colOff>
      <xdr:row>118</xdr:row>
      <xdr:rowOff>3810</xdr:rowOff>
    </xdr:from>
    <xdr:to>
      <xdr:col>10</xdr:col>
      <xdr:colOff>601980</xdr:colOff>
      <xdr:row>134</xdr:row>
      <xdr:rowOff>3810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A074FD5-564F-4354-A88B-29D56B088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7620</xdr:colOff>
      <xdr:row>136</xdr:row>
      <xdr:rowOff>179070</xdr:rowOff>
    </xdr:from>
    <xdr:to>
      <xdr:col>11</xdr:col>
      <xdr:colOff>15240</xdr:colOff>
      <xdr:row>151</xdr:row>
      <xdr:rowOff>179070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ABC6469-F2B7-4085-BB15-E7322E3576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698.603177893521" createdVersion="7" refreshedVersion="7" minRefreshableVersion="3" recordCount="124" xr:uid="{692F78E4-28A6-47CA-9053-5067A2F59140}">
  <cacheSource type="worksheet">
    <worksheetSource name="Research_Wall_Table"/>
  </cacheSource>
  <cacheFields count="8">
    <cacheField name="Count" numFmtId="0">
      <sharedItems containsSemiMixedTypes="0" containsString="0" containsNumber="1" containsInteger="1" minValue="1" maxValue="1"/>
    </cacheField>
    <cacheField name="Area" numFmtId="0">
      <sharedItems containsSemiMixedTypes="0" containsString="0" containsNumber="1" minValue="2.77" maxValue="158.55000000000001"/>
    </cacheField>
    <cacheField name="Direction Name" numFmtId="0">
      <sharedItems count="8">
        <s v="N"/>
        <s v="E"/>
        <s v="W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698.603178124999" createdVersion="7" refreshedVersion="7" minRefreshableVersion="3" recordCount="347" xr:uid="{BE2787BF-24AB-4CED-B0FA-A5DA9DB4805A}">
  <cacheSource type="worksheet">
    <worksheetSource name="Research_Window_Table"/>
  </cacheSource>
  <cacheFields count="10">
    <cacheField name="Count" numFmtId="0">
      <sharedItems containsSemiMixedTypes="0" containsString="0" containsNumber="1" containsInteger="1" minValue="1" maxValue="1"/>
    </cacheField>
    <cacheField name="Width" numFmtId="0">
      <sharedItems containsSemiMixedTypes="0" containsString="0" containsNumber="1" minValue="1.43" maxValue="3"/>
    </cacheField>
    <cacheField name="Height" numFmtId="0">
      <sharedItems containsSemiMixedTypes="0" containsString="0" containsNumber="1" minValue="1.19" maxValue="2.2000000000000002"/>
    </cacheField>
    <cacheField name="Area" numFmtId="0">
      <sharedItems containsSemiMixedTypes="0" containsString="0" containsNumber="1" minValue="1.7016999999999998" maxValue="6.6000000000000005"/>
    </cacheField>
    <cacheField name="Direction Name" numFmtId="0">
      <sharedItems count="8">
        <s v="N"/>
        <s v="W"/>
        <s v="E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58.55000000000001"/>
    <x v="0"/>
    <n v="0"/>
    <n v="1"/>
    <n v="1"/>
    <n v="0"/>
    <n v="0"/>
  </r>
  <r>
    <n v="1"/>
    <n v="28.64"/>
    <x v="1"/>
    <n v="1"/>
    <n v="0"/>
    <n v="1"/>
    <n v="90"/>
    <n v="90"/>
  </r>
  <r>
    <n v="1"/>
    <n v="39.4"/>
    <x v="3"/>
    <n v="0"/>
    <n v="-1"/>
    <n v="1"/>
    <n v="0"/>
    <n v="180"/>
  </r>
  <r>
    <n v="1"/>
    <n v="34.79"/>
    <x v="2"/>
    <n v="-1"/>
    <n v="0"/>
    <n v="1"/>
    <n v="-90"/>
    <n v="270"/>
  </r>
  <r>
    <n v="1"/>
    <n v="3.72"/>
    <x v="3"/>
    <n v="0"/>
    <n v="-1"/>
    <n v="1"/>
    <n v="0"/>
    <n v="180"/>
  </r>
  <r>
    <n v="1"/>
    <n v="33.46"/>
    <x v="2"/>
    <n v="-1"/>
    <n v="0"/>
    <n v="1"/>
    <n v="-90"/>
    <n v="270"/>
  </r>
  <r>
    <n v="1"/>
    <n v="6.08"/>
    <x v="2"/>
    <n v="-1"/>
    <n v="0"/>
    <n v="1"/>
    <n v="-90"/>
    <n v="270"/>
  </r>
  <r>
    <n v="1"/>
    <n v="3.72"/>
    <x v="0"/>
    <n v="0"/>
    <n v="1"/>
    <n v="1"/>
    <n v="0"/>
    <n v="0"/>
  </r>
  <r>
    <n v="1"/>
    <n v="3.69"/>
    <x v="3"/>
    <n v="0"/>
    <n v="-1"/>
    <n v="1"/>
    <n v="0"/>
    <n v="180"/>
  </r>
  <r>
    <n v="1"/>
    <n v="6.08"/>
    <x v="1"/>
    <n v="1"/>
    <n v="0"/>
    <n v="1"/>
    <n v="90"/>
    <n v="90"/>
  </r>
  <r>
    <n v="1"/>
    <n v="3.69"/>
    <x v="0"/>
    <n v="0"/>
    <n v="1"/>
    <n v="1"/>
    <n v="0"/>
    <n v="0"/>
  </r>
  <r>
    <n v="1"/>
    <n v="28.66"/>
    <x v="1"/>
    <n v="1"/>
    <n v="0"/>
    <n v="1"/>
    <n v="90"/>
    <n v="90"/>
  </r>
  <r>
    <n v="1"/>
    <n v="5.65"/>
    <x v="1"/>
    <n v="1"/>
    <n v="0"/>
    <n v="1"/>
    <n v="90"/>
    <n v="90"/>
  </r>
  <r>
    <n v="1"/>
    <n v="4.3499999999999996"/>
    <x v="1"/>
    <n v="1"/>
    <n v="0"/>
    <n v="1"/>
    <n v="90"/>
    <n v="90"/>
  </r>
  <r>
    <n v="1"/>
    <n v="60.5"/>
    <x v="3"/>
    <n v="0"/>
    <n v="-1"/>
    <n v="1"/>
    <n v="0"/>
    <n v="180"/>
  </r>
  <r>
    <n v="1"/>
    <n v="40.6"/>
    <x v="3"/>
    <n v="0"/>
    <n v="-1"/>
    <n v="1"/>
    <n v="0"/>
    <n v="180"/>
  </r>
  <r>
    <n v="1"/>
    <n v="115.17"/>
    <x v="3"/>
    <n v="0"/>
    <n v="-1"/>
    <n v="1"/>
    <n v="0"/>
    <n v="180"/>
  </r>
  <r>
    <n v="1"/>
    <n v="139.21"/>
    <x v="0"/>
    <n v="0"/>
    <n v="1"/>
    <n v="1"/>
    <n v="0"/>
    <n v="0"/>
  </r>
  <r>
    <n v="1"/>
    <n v="23.85"/>
    <x v="1"/>
    <n v="1"/>
    <n v="0"/>
    <n v="1"/>
    <n v="90"/>
    <n v="90"/>
  </r>
  <r>
    <n v="1"/>
    <n v="28.17"/>
    <x v="2"/>
    <n v="-1"/>
    <n v="0"/>
    <n v="1"/>
    <n v="-90"/>
    <n v="270"/>
  </r>
  <r>
    <n v="1"/>
    <n v="3.26"/>
    <x v="0"/>
    <n v="0"/>
    <n v="1"/>
    <n v="1"/>
    <n v="0"/>
    <n v="0"/>
  </r>
  <r>
    <n v="1"/>
    <n v="28.41"/>
    <x v="2"/>
    <n v="-1"/>
    <n v="0"/>
    <n v="1"/>
    <n v="-90"/>
    <n v="270"/>
  </r>
  <r>
    <n v="1"/>
    <n v="5.32"/>
    <x v="2"/>
    <n v="-1"/>
    <n v="0"/>
    <n v="1"/>
    <n v="-90"/>
    <n v="270"/>
  </r>
  <r>
    <n v="1"/>
    <n v="3.26"/>
    <x v="3"/>
    <n v="0"/>
    <n v="-1"/>
    <n v="1"/>
    <n v="0"/>
    <n v="180"/>
  </r>
  <r>
    <n v="1"/>
    <n v="3.23"/>
    <x v="3"/>
    <n v="0"/>
    <n v="-1"/>
    <n v="1"/>
    <n v="0"/>
    <n v="180"/>
  </r>
  <r>
    <n v="1"/>
    <n v="5.32"/>
    <x v="1"/>
    <n v="1"/>
    <n v="0"/>
    <n v="1"/>
    <n v="90"/>
    <n v="90"/>
  </r>
  <r>
    <n v="1"/>
    <n v="3.23"/>
    <x v="0"/>
    <n v="0"/>
    <n v="1"/>
    <n v="1"/>
    <n v="0"/>
    <n v="0"/>
  </r>
  <r>
    <n v="1"/>
    <n v="25.04"/>
    <x v="1"/>
    <n v="1"/>
    <n v="0"/>
    <n v="1"/>
    <n v="90"/>
    <n v="90"/>
  </r>
  <r>
    <n v="1"/>
    <n v="141.44999999999999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43.19999999999999"/>
    <x v="0"/>
    <n v="0"/>
    <n v="1"/>
    <n v="1"/>
    <n v="0"/>
    <n v="0"/>
  </r>
  <r>
    <n v="1"/>
    <n v="24.57"/>
    <x v="1"/>
    <n v="1"/>
    <n v="0"/>
    <n v="1"/>
    <n v="90"/>
    <n v="90"/>
  </r>
  <r>
    <n v="1"/>
    <n v="28.91"/>
    <x v="2"/>
    <n v="-1"/>
    <n v="0"/>
    <n v="1"/>
    <n v="-90"/>
    <n v="270"/>
  </r>
  <r>
    <n v="1"/>
    <n v="3.32"/>
    <x v="0"/>
    <n v="0"/>
    <n v="1"/>
    <n v="1"/>
    <n v="0"/>
    <n v="0"/>
  </r>
  <r>
    <n v="1"/>
    <n v="29.12"/>
    <x v="2"/>
    <n v="-1"/>
    <n v="0"/>
    <n v="1"/>
    <n v="-90"/>
    <n v="270"/>
  </r>
  <r>
    <n v="1"/>
    <n v="5.44"/>
    <x v="2"/>
    <n v="-1"/>
    <n v="0"/>
    <n v="1"/>
    <n v="-90"/>
    <n v="270"/>
  </r>
  <r>
    <n v="1"/>
    <n v="3.32"/>
    <x v="3"/>
    <n v="0"/>
    <n v="-1"/>
    <n v="1"/>
    <n v="0"/>
    <n v="180"/>
  </r>
  <r>
    <n v="1"/>
    <n v="3.3"/>
    <x v="3"/>
    <n v="0"/>
    <n v="-1"/>
    <n v="1"/>
    <n v="0"/>
    <n v="180"/>
  </r>
  <r>
    <n v="1"/>
    <n v="5.44"/>
    <x v="1"/>
    <n v="1"/>
    <n v="0"/>
    <n v="1"/>
    <n v="90"/>
    <n v="90"/>
  </r>
  <r>
    <n v="1"/>
    <n v="3.3"/>
    <x v="0"/>
    <n v="0"/>
    <n v="1"/>
    <n v="1"/>
    <n v="0"/>
    <n v="0"/>
  </r>
  <r>
    <n v="1"/>
    <n v="25.78"/>
    <x v="1"/>
    <n v="1"/>
    <n v="0"/>
    <n v="1"/>
    <n v="90"/>
    <n v="90"/>
  </r>
  <r>
    <n v="1"/>
    <n v="145.38999999999999"/>
    <x v="3"/>
    <n v="0"/>
    <n v="-1"/>
    <n v="1"/>
    <n v="0"/>
    <n v="1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"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"/>
    <n v="2.2000000000000002"/>
    <n v="4.4000000000000004"/>
    <x v="0"/>
    <n v="0"/>
    <n v="1"/>
    <n v="1"/>
    <n v="0"/>
    <n v="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1"/>
    <n v="-1"/>
    <n v="0"/>
    <n v="1"/>
    <n v="-90"/>
    <n v="270"/>
  </r>
  <r>
    <n v="1"/>
    <n v="2.23"/>
    <n v="2.17"/>
    <n v="4.8391000000000002"/>
    <x v="1"/>
    <n v="-1"/>
    <n v="0"/>
    <n v="1"/>
    <n v="-90"/>
    <n v="27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589B91-4758-485B-AD9E-7472F16C5E1C}" name="PivotTable1" cacheId="6486" applyNumberFormats="0" applyBorderFormats="0" applyFontFormats="0" applyPatternFormats="0" applyAlignmentFormats="0" applyWidthHeightFormats="1" dataCaption="Values" updatedVersion="7" minRefreshableVersion="3" asteriskTotals="1" showMemberPropertyTips="0" useAutoFormatting="1" pageOverThenDown="1" itemPrintTitles="1" createdVersion="7" indent="0" outline="1" outlineData="1" multipleFieldFilters="0">
  <location ref="M3:N8" firstHeaderRow="1" firstDataRow="1" firstDataCol="1"/>
  <pivotFields count="8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1"/>
        <item x="0"/>
        <item x="3"/>
        <item x="2"/>
        <item m="1" x="7"/>
        <item m="1" x="4"/>
        <item m="1" x="5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499A3C-2EF2-44E8-9449-E31FDC084691}" name="PivotTable1" cacheId="6489" applyNumberFormats="0" applyBorderFormats="0" applyFontFormats="0" applyPatternFormats="0" applyAlignmentFormats="0" applyWidthHeightFormats="1" dataCaption="Values" updatedVersion="7" minRefreshableVersion="3" asteriskTotals="1" showMemberPropertyTips="0" useAutoFormatting="1" pageOverThenDown="1" itemPrintTitles="1" createdVersion="7" indent="0" outline="1" outlineData="1" multipleFieldFilters="0">
  <location ref="M3:N8" firstHeaderRow="1" firstDataRow="1" firstDataCol="1"/>
  <pivotFields count="1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2"/>
        <item x="0"/>
        <item x="3"/>
        <item x="1"/>
        <item m="1" x="7"/>
        <item m="1" x="5"/>
        <item m="1" x="4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79F185E-A78F-46C9-9277-2F2D31C00030}" name="Research_Doors_Table" displayName="Research_Doors_Table" ref="A1:D7" totalsRowShown="0">
  <autoFilter ref="A1:D7" xr:uid="{879F185E-A78F-46C9-9277-2F2D31C00030}"/>
  <tableColumns count="4">
    <tableColumn id="1" xr3:uid="{28C0E3AB-88FB-43F2-BB7D-E889FCA25CB0}" name="Count"/>
    <tableColumn id="2" xr3:uid="{D7F581E6-ABA5-4151-8D78-C90D580D1C11}" name="Width"/>
    <tableColumn id="3" xr3:uid="{DAFD72BF-3034-40DE-956D-C08349DAB101}" name="Height"/>
    <tableColumn id="5" xr3:uid="{676C645E-F14A-4596-9745-2D33BC42761E}" name="Area" dataDxfId="35">
      <calculatedColumnFormula>Research_Doors_Table[[#This Row],[Width]]*Research_Doors_Table[[#This Row],[Height]]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21C77F2-B751-43B9-B040-8CD91B73B979}" name="Table7" displayName="Table7" ref="A1:B13" totalsRowShown="0">
  <autoFilter ref="A1:B13" xr:uid="{021C77F2-B751-43B9-B040-8CD91B73B979}"/>
  <tableColumns count="2">
    <tableColumn id="1" xr3:uid="{82EF408C-9FA1-46E9-B725-EC32F3D064A5}" name="Name"/>
    <tableColumn id="2" xr3:uid="{2446BDA2-B020-4CD7-A58E-103D59595F71}" name="Elev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AA626BE-3F0C-4C65-B298-37B3BB2064F5}" name="Table8" displayName="Table8" ref="A1:B12" totalsRowShown="0">
  <autoFilter ref="A1:B12" xr:uid="{CAA626BE-3F0C-4C65-B298-37B3BB2064F5}"/>
  <tableColumns count="2">
    <tableColumn id="1" xr3:uid="{B3242BB7-0E75-4C18-A187-6106A0CB389C}" name="Count"/>
    <tableColumn id="2" xr3:uid="{8FEC4D7C-6CE3-4957-8734-92E6976DDAAE}" name="Are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2A22E4F-320B-4084-9D8D-A2A0930F2E48}" name="Research_Wall_Table" displayName="Research_Wall_Table" ref="A1:H125" totalsRowShown="0">
  <autoFilter ref="A1:H125" xr:uid="{A2A22E4F-320B-4084-9D8D-A2A0930F2E48}"/>
  <tableColumns count="8">
    <tableColumn id="1" xr3:uid="{CC168C13-E046-4B61-859D-05315B7632F8}" name="Count"/>
    <tableColumn id="2" xr3:uid="{0D840B44-9F83-4C5B-997F-671C6FAECE99}" name="Area"/>
    <tableColumn id="6" xr3:uid="{D11F8112-E41E-4BA3-A3D9-43066DCD0F8F}" name="Direction Name" dataDxfId="32">
      <calculatedColumnFormula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calculatedColumnFormula>
    </tableColumn>
    <tableColumn id="3" xr3:uid="{009A0AAF-3D0B-4AC4-905F-B3C8A174CB40}" name="X value"/>
    <tableColumn id="4" xr3:uid="{469AB9B4-BF1C-4C90-A5A8-2C5A584D12C5}" name="Y value"/>
    <tableColumn id="5" xr3:uid="{2BFDDBDE-E705-451B-A255-AC9E1ED25E5C}" name="Length"/>
    <tableColumn id="7" xr3:uid="{27F811B6-A985-4466-8D61-277A06ACACFA}" name="Sin Inverse" dataDxfId="34">
      <calculatedColumnFormula>DEGREES(ASIN(Research_Wall_Table[[#This Row],[X value]]/Research_Wall_Table[[#This Row],[Length]]))</calculatedColumnFormula>
    </tableColumn>
    <tableColumn id="8" xr3:uid="{788032E0-832E-457F-8CBC-955DF9DCEBD5}" name="Updated Sin Inverse" dataDxfId="33">
      <calculatedColumnFormula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BF4D35C-7CD5-4369-A84C-27205DF7EB16}" name="Research_Window_Table" displayName="Research_Window_Table" ref="A1:J348" totalsRowShown="0">
  <autoFilter ref="A1:J348" xr:uid="{DBF4D35C-7CD5-4369-A84C-27205DF7EB16}"/>
  <tableColumns count="10">
    <tableColumn id="1" xr3:uid="{39A2AC8E-2B29-48A6-A1FD-3F52A52896E3}" name="Count"/>
    <tableColumn id="2" xr3:uid="{EEB6C49C-2ACE-4630-B249-A919321DC3D3}" name="Width"/>
    <tableColumn id="3" xr3:uid="{7D220D55-17DC-487A-9861-FEA1B1CEA478}" name="Height"/>
    <tableColumn id="7" xr3:uid="{5BA6F41A-D6E0-4362-97B8-B87B0A625BD0}" name="Area" dataDxfId="31">
      <calculatedColumnFormula>Research_Window_Table[[#This Row],[Width]]*Research_Window_Table[[#This Row],[Height]]</calculatedColumnFormula>
    </tableColumn>
    <tableColumn id="8" xr3:uid="{39BB50CC-4723-40B8-A2CA-3E54FCEE0BEF}" name="Direction Name" dataDxfId="28">
      <calculatedColumnFormula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calculatedColumnFormula>
    </tableColumn>
    <tableColumn id="4" xr3:uid="{D6BC05C3-09F3-4E7D-BBF1-49447A03AD9A}" name="X value"/>
    <tableColumn id="5" xr3:uid="{75A35AE0-8BBE-4385-AD9E-DEE911449AAF}" name="Y value"/>
    <tableColumn id="6" xr3:uid="{852D996A-A8F3-4B24-9B6E-FFE6A8FF6117}" name="Length"/>
    <tableColumn id="9" xr3:uid="{7E9D6167-6033-46E0-91C0-4E9FE884C485}" name="Sin Inverse" dataDxfId="30">
      <calculatedColumnFormula>DEGREES(ASIN(Research_Window_Table[[#This Row],[X value]]/Research_Window_Table[[#This Row],[Length]]))</calculatedColumnFormula>
    </tableColumn>
    <tableColumn id="10" xr3:uid="{F07ECDC5-4AF1-4F9A-96E5-56859B570D7C}" name="Updated Sin Inverse" dataDxfId="29">
      <calculatedColumnFormula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33F30C6-AE14-4CAF-834B-9E3F677BF814}" name="Combination_Results_Table" displayName="Combination_Results_Table" ref="A1:T541" totalsRowShown="0">
  <autoFilter ref="A1:T541" xr:uid="{A33F30C6-AE14-4CAF-834B-9E3F677BF814}"/>
  <tableColumns count="20">
    <tableColumn id="1" xr3:uid="{179847B9-EAB6-45E7-B245-76137DC97F1C}" name="No."/>
    <tableColumn id="2" xr3:uid="{AD97884A-FBC6-4136-BEFB-EC1CE79B7531}" name="Wall Name"/>
    <tableColumn id="3" xr3:uid="{FD0AD09F-2B26-4DF4-B379-F86283B75EBD}" name="Window Name"/>
    <tableColumn id="4" xr3:uid="{8ED5F52B-4185-4086-BCC7-811C794F4EFC}" name="Door Name"/>
    <tableColumn id="5" xr3:uid="{B3A05061-BC73-4A0F-A2A6-F90E84A789C8}" name="Floor Name"/>
    <tableColumn id="6" xr3:uid="{3F0318F5-AB57-40CF-BF6F-C48C85E21AC2}" name="Roof Name"/>
    <tableColumn id="7" xr3:uid="{D1F56C9F-7C0D-4546-B1BC-7F45DDF7CBB2}" name="AC System Name"/>
    <tableColumn id="8" xr3:uid="{4E417743-355D-4DF6-B214-0249407D9923}" name="Maximum Load kWh/hr"/>
    <tableColumn id="9" xr3:uid="{F45E5EAF-BFA8-4D88-BCB1-96072EDE9311}" name="No. AC Systems"/>
    <tableColumn id="10" xr3:uid="{6BCC13E7-DCBD-4363-B69A-39DA82CECAA7}" name="Cooling Load (kWh/year)"/>
    <tableColumn id="11" xr3:uid="{59BFD727-AE76-4449-BDD6-C400D729FC62}" name="Embodied Energy (MJ)"/>
    <tableColumn id="12" xr3:uid="{B356B624-8228-4EEA-BAAF-424489B6C73F}" name="LC Operational Energy (MJ)"/>
    <tableColumn id="13" xr3:uid="{8E4CABFE-6E14-4BD6-AB98-9D07EE6A6AE1}" name="Capital Cost (LKR)"/>
    <tableColumn id="14" xr3:uid="{77206D17-1550-44BF-8F08-9B5A47260308}" name="Operational Cost (LKR)"/>
    <tableColumn id="15" xr3:uid="{3EF0A0F1-E9EB-419A-BB71-DA95B29B258C}" name="System Cost (LKR)"/>
    <tableColumn id="16" xr3:uid="{89828FAD-27DC-4945-93DC-0D21CA15D200}" name="Embodied Carbon (Metric T)"/>
    <tableColumn id="17" xr3:uid="{FEC1C2DA-8863-4E08-9157-ED7E527F7622}" name="Operational Carbon (Metric T)"/>
    <tableColumn id="18" xr3:uid="{A157EA2E-91D9-4200-8654-6D72BD4AE78B}" name="Total Energy(MJ)"/>
    <tableColumn id="19" xr3:uid="{37D63D7F-0651-48D3-8B37-FA4FF5BC44F3}" name="Total Cost(LKR Million)"/>
    <tableColumn id="20" xr3:uid="{40471D46-6FAF-40B5-AC7F-496AB3ED1092}" name="Total Carbon (Metric T)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AA413E-641A-4423-83B3-EA8B7E24A2BA}" name="Pro_Economic_Table" displayName="Pro_Economic_Table" ref="A1:AA541" totalsRowShown="0">
  <autoFilter ref="A1:AA541" xr:uid="{2CAA413E-641A-4423-83B3-EA8B7E24A2BA}"/>
  <sortState xmlns:xlrd2="http://schemas.microsoft.com/office/spreadsheetml/2017/richdata2" ref="A2:AA541">
    <sortCondition descending="1" ref="Z2:Z541"/>
  </sortState>
  <tableColumns count="27">
    <tableColumn id="1" xr3:uid="{09B2CBC5-2147-41D3-A0B5-7C1FC491162E}" name="No."/>
    <tableColumn id="2" xr3:uid="{E4295EC6-3060-4819-83D7-1D71C9393BFE}" name="Wall Name"/>
    <tableColumn id="3" xr3:uid="{DF3ACDA3-80F1-4CAE-8861-263AC7A4DDE1}" name="Window Name"/>
    <tableColumn id="4" xr3:uid="{B1D913ED-222C-449C-A403-F2406B3659AE}" name="Door Name"/>
    <tableColumn id="5" xr3:uid="{648152F1-F853-4CD1-8242-F541A814AB98}" name="Floor Name"/>
    <tableColumn id="6" xr3:uid="{D88737EE-D360-493B-B93B-A56ED9547682}" name="Roof Name"/>
    <tableColumn id="7" xr3:uid="{27308E41-B386-44C6-BD07-6CDDF6A2FA53}" name="AC System Name"/>
    <tableColumn id="8" xr3:uid="{8EACA962-809E-478F-8638-3AB6BF7CADFD}" name="Maximum Load kWh/hr"/>
    <tableColumn id="9" xr3:uid="{0B861683-9D24-49A6-8779-0B4EF0305355}" name="No. AC Systems"/>
    <tableColumn id="10" xr3:uid="{33BC1139-55BC-4F82-A156-9DA6689ED93D}" name="Cooling Load (kWh/year)"/>
    <tableColumn id="11" xr3:uid="{25FF6A6D-82A9-4ED0-A138-7E59BF99A3CC}" name="Embodied Energy (MJ)"/>
    <tableColumn id="12" xr3:uid="{B5F54AD8-DBE8-4E5B-AADF-6D023C9B114D}" name="LC Operational Energy (MJ)"/>
    <tableColumn id="13" xr3:uid="{9259379E-EEBD-4E40-B493-354229534B8B}" name="Capital Cost (LKR)"/>
    <tableColumn id="14" xr3:uid="{827DFC99-92F1-4403-AABA-C75E2F2C8C96}" name="Operational Cost (LKR)"/>
    <tableColumn id="15" xr3:uid="{7C7E959E-7DE3-47B2-84FE-476DC842A579}" name="System Cost (LKR)"/>
    <tableColumn id="16" xr3:uid="{14E98D4E-F325-4218-AF7C-4EC6932F8C07}" name="Embodied Carbon (Metric T)"/>
    <tableColumn id="17" xr3:uid="{3B21152C-CD3C-43C7-A397-5BFE89B7CA8F}" name="Operational Carbon (Metric T)"/>
    <tableColumn id="18" xr3:uid="{EEA95C6F-4514-42CD-8642-318E692FCF55}" name="Total Energy(MJ)"/>
    <tableColumn id="19" xr3:uid="{89263374-922D-40BF-9DDF-79B03A568496}" name="Total Cost(LKR Million)"/>
    <tableColumn id="20" xr3:uid="{33998523-767B-49A7-8AE1-3DAED22478E9}" name="Total Carbon (Metric T)"/>
    <tableColumn id="21" xr3:uid="{AE3F287A-B12D-4BD9-A53E-AADC15BA6AD7}" name="Weighted Energy" dataDxfId="27">
      <calculatedColumnFormula>Pro_Economic_Table[[#This Row],[Total Energy(MJ)]]*AHP!$P$3/TOPSIS!$B$4</calculatedColumnFormula>
    </tableColumn>
    <tableColumn id="22" xr3:uid="{C302823F-097B-4310-9F13-B84414FF1A8F}" name="Weighted Cost" dataDxfId="26">
      <calculatedColumnFormula>Pro_Economic_Table[[#This Row],[Total Cost(LKR Million)]]*AHP!$P$4/TOPSIS!$C$4</calculatedColumnFormula>
    </tableColumn>
    <tableColumn id="23" xr3:uid="{A9CBDA83-76B4-4D09-B0EE-9680FEFC53F2}" name="Weighted Co2" dataDxfId="25">
      <calculatedColumnFormula>Pro_Economic_Table[[#This Row],[Total Carbon (Metric T)]]*AHP!$P$5/TOPSIS!$D$4</calculatedColumnFormula>
    </tableColumn>
    <tableColumn id="24" xr3:uid="{56FF6CD2-6B9C-4E93-8CC7-AC3EB7093F57}" name="S+ Best-Euclidean Distance" dataDxfId="17">
      <calculatedColumnFormula>((Pro_Economic_Table[[#This Row],[Weighted Energy]]-TOPSIS!$B$5)^2+(Pro_Economic_Table[[#This Row],[Weighted Cost]]-TOPSIS!$C$5)^2+(Pro_Economic_Table[[#This Row],[Weighted Co2]]-TOPSIS!$D$5)^2)^0.5</calculatedColumnFormula>
    </tableColumn>
    <tableColumn id="25" xr3:uid="{02A0CD07-1CA2-4E7D-9D3C-D7F3498C4C7B}" name="S- Worst-Euclidean Distance" dataDxfId="16">
      <calculatedColumnFormula>((Pro_Economic_Table[[#This Row],[Weighted Energy]]-TOPSIS!$B$6)^2+(Pro_Economic_Table[[#This Row],[Weighted Cost]]-TOPSIS!$C$6)^2+(Pro_Economic_Table[[#This Row],[Weighted Co2]]-TOPSIS!$D$6)^2)^0.5</calculatedColumnFormula>
    </tableColumn>
    <tableColumn id="26" xr3:uid="{01B16A2C-3571-4ADC-8F94-B00E73AB160B}" name="Performance Score" dataDxfId="9">
      <calculatedColumnFormula>Pro_Economic_Table[[#This Row],[S- Worst-Euclidean Distance]]/(Pro_Economic_Table[[#This Row],[S+ Best-Euclidean Distance]]+Pro_Economic_Table[[#This Row],[S- Worst-Euclidean Distance]])</calculatedColumnFormula>
    </tableColumn>
    <tableColumn id="27" xr3:uid="{6D3D05D3-5B01-4C2E-97E3-AEC22275DD1A}" name="R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1CD9EF-7B2F-4002-B640-39313B06B298}" name="Sustainable_Friendly_Table" displayName="Sustainable_Friendly_Table" ref="A1:AA541" totalsRowShown="0">
  <autoFilter ref="A1:AA541" xr:uid="{031CD9EF-7B2F-4002-B640-39313B06B298}"/>
  <sortState xmlns:xlrd2="http://schemas.microsoft.com/office/spreadsheetml/2017/richdata2" ref="A2:AA541">
    <sortCondition descending="1" ref="Z2:Z541"/>
  </sortState>
  <tableColumns count="27">
    <tableColumn id="1" xr3:uid="{34D8ED9B-8E1A-47BB-A7C0-C3B4E8C5D9E5}" name="No."/>
    <tableColumn id="2" xr3:uid="{BE304A9A-B885-424D-BFD1-B915E288F2AA}" name="Wall Name"/>
    <tableColumn id="3" xr3:uid="{8A41F22B-C378-48C9-B1F4-37DB87D5B8F4}" name="Window Name"/>
    <tableColumn id="4" xr3:uid="{D2EAA255-DAB5-481C-BA12-59189FAD6598}" name="Door Name"/>
    <tableColumn id="5" xr3:uid="{C54A2714-5308-4E2E-AFB2-39AC0E04DA03}" name="Floor Name"/>
    <tableColumn id="6" xr3:uid="{863472CB-B147-43DF-82B6-3EE7DB01C173}" name="Roof Name"/>
    <tableColumn id="7" xr3:uid="{BE4AB54B-0060-4B78-95E2-F3AB66E69B56}" name="AC System Name"/>
    <tableColumn id="8" xr3:uid="{31DDFEF1-A7FF-481E-9E28-A570391D1DF9}" name="Maximum Load kWh/hr"/>
    <tableColumn id="9" xr3:uid="{A59FA7BF-C0C7-4366-A08D-5E6773A6D5CF}" name="No. AC Systems"/>
    <tableColumn id="10" xr3:uid="{F196122D-C675-4C40-A3CD-C9548D42F0C3}" name="Cooling Load (kWh/year)"/>
    <tableColumn id="11" xr3:uid="{EF9DC8D8-87CF-4B5E-9D66-E3E014E34182}" name="Embodied Energy (MJ)"/>
    <tableColumn id="12" xr3:uid="{82A4F0D6-4CA8-4EF4-97F2-CD0BC4522F39}" name="LC Operational Energy (MJ)"/>
    <tableColumn id="13" xr3:uid="{AB6BEC8E-44C0-45F9-995E-1376607DDF01}" name="Capital Cost (LKR)"/>
    <tableColumn id="14" xr3:uid="{7EFB8E17-BAD5-429A-AE37-68D47E7616C9}" name="Operational Cost (LKR)"/>
    <tableColumn id="15" xr3:uid="{F1E294C1-1C42-4F79-92E8-EE076B6801C4}" name="System Cost (LKR)"/>
    <tableColumn id="16" xr3:uid="{66D3C881-C919-4363-AB76-39B907438B52}" name="Embodied Carbon (Metric T)"/>
    <tableColumn id="17" xr3:uid="{6CEE439B-ECAF-44E8-BEDE-9058A2D92518}" name="Operational Carbon (Metric T)"/>
    <tableColumn id="18" xr3:uid="{4DB63FF3-2E7F-4F17-9776-DD29978B3D18}" name="Total Energy(MJ)"/>
    <tableColumn id="19" xr3:uid="{47EC904A-2346-4381-9A0B-4E2771A126C9}" name="Total Cost(LKR Million)"/>
    <tableColumn id="20" xr3:uid="{5CAE0CE8-37BE-4843-BC73-93F9B5104EF2}" name="Total Carbon (Metric T)"/>
    <tableColumn id="21" xr3:uid="{658365CD-796C-4F41-9DE5-A02C14C56F27}" name="Weighted Energy" dataDxfId="24">
      <calculatedColumnFormula>Sustainable_Friendly_Table[[#This Row],[Total Energy(MJ)]]*AHP!$P$13/TOPSIS!$B$12</calculatedColumnFormula>
    </tableColumn>
    <tableColumn id="22" xr3:uid="{BC01D77E-DA34-42C7-B82B-8FF31D06393F}" name="Weighted Cost" dataDxfId="23">
      <calculatedColumnFormula>Sustainable_Friendly_Table[[#This Row],[Total Cost(LKR Million)]]*AHP!$P$14/TOPSIS!$C$12</calculatedColumnFormula>
    </tableColumn>
    <tableColumn id="23" xr3:uid="{8DDF61F6-DEBF-4F35-A5C2-4E65755EB689}" name="Weighted Co2" dataDxfId="22">
      <calculatedColumnFormula>Sustainable_Friendly_Table[[#This Row],[Total Carbon (Metric T)]]*AHP!$P$15/TOPSIS!$D$12</calculatedColumnFormula>
    </tableColumn>
    <tableColumn id="24" xr3:uid="{3608D9AD-79C2-4DF3-8B8A-BB97D84A6BC1}" name="S+ Best-Euclidean Distance" dataDxfId="15">
      <calculatedColumnFormula>((Sustainable_Friendly_Table[[#This Row],[Weighted Energy]]-TOPSIS!$B$13)^2+(Sustainable_Friendly_Table[[#This Row],[Weighted Cost]]-TOPSIS!$C$13)^2+(Sustainable_Friendly_Table[[#This Row],[Weighted Co2]]-TOPSIS!$D$13)^2)^0.5</calculatedColumnFormula>
    </tableColumn>
    <tableColumn id="25" xr3:uid="{7DF69385-11BF-4EA1-85B8-6563BAD01C32}" name="S- Worst-Euclidean Distance" dataDxfId="14">
      <calculatedColumnFormula>((Sustainable_Friendly_Table[[#This Row],[Weighted Energy]]-TOPSIS!$B$14)^2+(Sustainable_Friendly_Table[[#This Row],[Weighted Cost]]-TOPSIS!$C$14)^2+(Sustainable_Friendly_Table[[#This Row],[Weighted Co2]]-TOPSIS!$D$14)^2)^0.5</calculatedColumnFormula>
    </tableColumn>
    <tableColumn id="26" xr3:uid="{56AD127D-36A5-4C31-BB6C-1ECD285A0B17}" name="Performance Score" dataDxfId="10">
      <calculatedColumnFormula>Sustainable_Friendly_Table[[#This Row],[S- Worst-Euclidean Distance]]/(Sustainable_Friendly_Table[[#This Row],[S+ Best-Euclidean Distance]]+Sustainable_Friendly_Table[[#This Row],[S- Worst-Euclidean Distance]])</calculatedColumnFormula>
    </tableColumn>
    <tableColumn id="27" xr3:uid="{A6DE7CDA-CE63-48B8-8F6B-B8B0436EBF78}" name="Rank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14B4125-CF37-4D7B-9435-6B1B61449FD5}" name="Net_Zero_Table" displayName="Net_Zero_Table" ref="A1:AB541" totalsRowShown="0">
  <autoFilter ref="A1:AB541" xr:uid="{814B4125-CF37-4D7B-9435-6B1B61449FD5}"/>
  <sortState xmlns:xlrd2="http://schemas.microsoft.com/office/spreadsheetml/2017/richdata2" ref="A2:AB541">
    <sortCondition descending="1" ref="AA2:AA541"/>
  </sortState>
  <tableColumns count="28">
    <tableColumn id="1" xr3:uid="{42FEC4E2-F49C-4C73-8AC1-FF0FBDADDED6}" name="No."/>
    <tableColumn id="2" xr3:uid="{39F2916B-8BB2-439C-A5E9-D6A7B8E1A180}" name="Wall Name"/>
    <tableColumn id="3" xr3:uid="{63314E43-4D46-45DB-93E5-F2EAFD79882C}" name="Window Name"/>
    <tableColumn id="4" xr3:uid="{5B914B76-0DEF-4CE5-8BF8-B15AFF9AB8F9}" name="Door Name"/>
    <tableColumn id="5" xr3:uid="{AEB4B203-871F-4A60-AD80-0A203A6511C2}" name="Floor Name"/>
    <tableColumn id="6" xr3:uid="{D5E7947E-0DDA-4E80-9B93-B9633A86C389}" name="Roof Name"/>
    <tableColumn id="7" xr3:uid="{4C180D91-EA0A-40BD-B1E8-3C7ABF332175}" name="AC System Name"/>
    <tableColumn id="8" xr3:uid="{23E8CCAA-89B9-4C6A-8B22-4ED8DD703A56}" name="Maximum Load kWh/hr"/>
    <tableColumn id="9" xr3:uid="{F7C4E770-C6F0-4852-AF68-41CCE2FF1B34}" name="No. AC Systems"/>
    <tableColumn id="10" xr3:uid="{DD898AF4-944C-41DE-B7B1-A50DAA202DFD}" name="Cooling Load (kWh/year)"/>
    <tableColumn id="11" xr3:uid="{4886DB17-8938-47FB-B9C2-785285A59323}" name="Embodied Energy (MJ)"/>
    <tableColumn id="12" xr3:uid="{D6E85445-FD49-4E3C-B557-CA734854F630}" name="LC Operational Energy (MJ)"/>
    <tableColumn id="13" xr3:uid="{9A5C5FEB-58FF-4698-8DEF-473D73583569}" name="Capital Cost (LKR)"/>
    <tableColumn id="14" xr3:uid="{524C667C-C220-4581-8CBC-DCEDA6DFD25E}" name="Operational Cost (LKR)"/>
    <tableColumn id="15" xr3:uid="{16234228-D246-4940-8717-C4FEC797926A}" name="System Cost (LKR)"/>
    <tableColumn id="16" xr3:uid="{C4420A4D-A783-4490-9FE9-BB206E4DEDBE}" name="Embodied Carbon (Metric T)"/>
    <tableColumn id="17" xr3:uid="{616DE7FA-040D-4D1B-85F4-8594CDBC1D8A}" name="Operational Carbon (Metric T)"/>
    <tableColumn id="18" xr3:uid="{E8D02DFE-F708-4721-A903-9C367F8699C8}" name="Total Energy(MJ)"/>
    <tableColumn id="19" xr3:uid="{974D2194-C7A8-4DA4-9FF5-4D90991CE7E2}" name="Total Cost(LKR Million)"/>
    <tableColumn id="20" xr3:uid="{7AA01627-B8A2-4D8B-9273-D396C4240E2B}" name="Total Carbon (Metric T)"/>
    <tableColumn id="21" xr3:uid="{4715843C-CE22-48E8-A50C-333464BD8E04}" name="Weighted Total Energy" dataDxfId="21">
      <calculatedColumnFormula>Net_Zero_Table[[#This Row],[Total Energy(MJ)]]*AHP!$Q$23/TOPSIS!$B$20</calculatedColumnFormula>
    </tableColumn>
    <tableColumn id="22" xr3:uid="{9BCF9210-1085-471C-B2D0-B4AC439EAFD9}" name="Weighted Capital Cost" dataDxfId="20">
      <calculatedColumnFormula>Net_Zero_Table[[#This Row],[Capital Cost (LKR)]]*AHP!$Q$24/TOPSIS!$C$20</calculatedColumnFormula>
    </tableColumn>
    <tableColumn id="23" xr3:uid="{C84A36F0-8050-4F57-BF9D-3BDD218E7B0B}" name="Weighted System Cost" dataDxfId="19">
      <calculatedColumnFormula>Net_Zero_Table[[#This Row],[System Cost (LKR)]]*AHP!$Q$25/TOPSIS!$D$20</calculatedColumnFormula>
    </tableColumn>
    <tableColumn id="24" xr3:uid="{7DCEAF45-56E7-4461-B48A-40DEA00C5ADE}" name="Weighted Embodied Co2" dataDxfId="18">
      <calculatedColumnFormula>Net_Zero_Table[[#This Row],[Embodied Carbon (Metric T)]]*AHP!$Q$26/TOPSIS!$E$20</calculatedColumnFormula>
    </tableColumn>
    <tableColumn id="25" xr3:uid="{96676ACC-6B6E-4FD9-803E-276F501CCC11}" name="S+ Best-Euclidean Distance" dataDxfId="13">
      <calculatedColumnFormula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calculatedColumnFormula>
    </tableColumn>
    <tableColumn id="26" xr3:uid="{DA9CA2D6-2211-4FAC-B8B4-668B8D6EC4A7}" name="S- Worst-Euclidean Distance" dataDxfId="12">
      <calculatedColumnFormula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calculatedColumnFormula>
    </tableColumn>
    <tableColumn id="27" xr3:uid="{794186C3-7EBC-4103-820C-B8B0DB8E821A}" name="Performance Score" dataDxfId="11">
      <calculatedColumnFormula>Net_Zero_Table[[#This Row],[S- Worst-Euclidean Distance]]/(Net_Zero_Table[[#This Row],[S+ Best-Euclidean Distance]]+Net_Zero_Table[[#This Row],[S- Worst-Euclidean Distance]])</calculatedColumnFormula>
    </tableColumn>
    <tableColumn id="28" xr3:uid="{190024C4-D3B1-442C-830C-CDFB5C9D2A7D}" name="R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95" dataDxfId="94">
  <autoFilter ref="A1:G6" xr:uid="{50ED96DB-99F1-42CD-86D4-EE71F9A9CF25}"/>
  <tableColumns count="7">
    <tableColumn id="1" xr3:uid="{AD780256-5B82-4B92-85A3-B86001CEFE41}" name="Wall Name" dataDxfId="93"/>
    <tableColumn id="2" xr3:uid="{80A3B262-992B-445C-B675-4EDBF736CA12}" name="U Value (Btu/hr.ft2.F)" dataDxfId="92"/>
    <tableColumn id="3" xr3:uid="{0777C1D9-F568-4A34-BA33-5DE1E16CA062}" name="Group" dataDxfId="91"/>
    <tableColumn id="4" xr3:uid="{71314989-3D45-4E8A-984E-F92C317C554E}" name="Thickness (m)" dataDxfId="90"/>
    <tableColumn id="5" xr3:uid="{24C29129-8819-4B60-B27B-7426F4AED033}" name="Embodied Energy (MJ/m²)" dataDxfId="89"/>
    <tableColumn id="6" xr3:uid="{31A8D8FC-19D4-4B19-BF0B-64F20C139FB4}" name="Embodied Carbon (kg/m²)" dataDxfId="88"/>
    <tableColumn id="7" xr3:uid="{249F77A5-1F79-494A-8E56-AD8BF3A5AD9F}" name="Rate per sq.m" dataDxfId="8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86" dataDxfId="85">
  <autoFilter ref="J1:O4" xr:uid="{2C7F4F70-7C10-4421-AA58-68A6A47268B8}"/>
  <tableColumns count="6">
    <tableColumn id="1" xr3:uid="{F83A1887-CC16-4554-8C5B-D12B49066BBA}" name="Window Name" dataDxfId="84"/>
    <tableColumn id="2" xr3:uid="{74847D39-5331-44E4-A17E-C46472F4B9EE}" name="Shading Coefficient" dataDxfId="83"/>
    <tableColumn id="3" xr3:uid="{2497E3DC-B117-48C5-9EC9-17EB7C8F07C2}" name="U Value (W/m²K)" dataDxfId="82"/>
    <tableColumn id="4" xr3:uid="{85F49B4D-80D1-472A-8E26-B1A9895A4E4E}" name="Embodied Energy (MJ/m²)" dataDxfId="81"/>
    <tableColumn id="5" xr3:uid="{D1209D4F-9BBF-4927-9B04-78324845F6D1}" name="Embodied Carbon (kg/m²)" dataDxfId="80"/>
    <tableColumn id="6" xr3:uid="{F1CDDBA2-D7A0-456A-9B68-075C6A7451EE}" name="Rate per sq.m" dataDxfId="7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78" dataDxfId="77">
  <autoFilter ref="R1:V3" xr:uid="{1A17E22C-99D8-4B19-ABF0-E237628135AB}"/>
  <tableColumns count="5">
    <tableColumn id="1" xr3:uid="{8ECA37D9-53C2-480B-B429-2EF2A6B75F23}" name="Door Name" dataDxfId="76"/>
    <tableColumn id="2" xr3:uid="{7DB4BEEF-B90D-478D-A3F7-F429D74FE9C4}" name="U Value (W/m²K)" dataDxfId="75"/>
    <tableColumn id="3" xr3:uid="{D08639D6-7B2B-47BA-B693-9C974A2F0614}" name="Embodied Energy (MJ/m²)" dataDxfId="74"/>
    <tableColumn id="4" xr3:uid="{FA5E2E77-4FF3-4CCF-A4A5-684FA4F90C96}" name="Embodied Carbon (kg/m²)" dataDxfId="73"/>
    <tableColumn id="5" xr3:uid="{F3285D20-9719-4101-808B-81D20248102E}" name="Rate per sq.m" dataDxfId="7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71" dataDxfId="70">
  <autoFilter ref="Y1:AC3" xr:uid="{E9C28792-C062-4C79-B719-5CBD9BABAC4B}"/>
  <tableColumns count="5">
    <tableColumn id="1" xr3:uid="{E857D718-22B2-4150-B52B-EB3C1A4EFBE5}" name="Floor Name" dataDxfId="69"/>
    <tableColumn id="2" xr3:uid="{76F78B10-E33D-447D-9F45-596D82C0B7CC}" name="U Value (W/m²K)" dataDxfId="68"/>
    <tableColumn id="3" xr3:uid="{22DFD906-E2F1-4777-9217-685E00F62EDD}" name="Embodied Energy (MJ/m²)" dataDxfId="67"/>
    <tableColumn id="4" xr3:uid="{5CC11739-9F21-4A03-B4E9-882455B828FA}" name="Embodied Carbon (kg/m²)" dataDxfId="66"/>
    <tableColumn id="5" xr3:uid="{E99D7D17-B86F-4C0D-A2D8-5C83FD9552DD}" name="Rate per sq.m" dataDxfId="6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64" dataDxfId="63">
  <autoFilter ref="AF1:BA4" xr:uid="{AD357D87-2685-4E55-877A-C4DB733389B1}"/>
  <tableColumns count="22">
    <tableColumn id="1" xr3:uid="{73CFB9E6-4CC2-42AB-A565-D56AFFB7FCBD}" name="Roof Name" dataDxfId="62"/>
    <tableColumn id="2" xr3:uid="{EC274524-6246-4F5E-A893-ABC724DD7CEF}" name="U Value (Btu/hr.ft2.F)" dataDxfId="61"/>
    <tableColumn id="3" xr3:uid="{23CCB4E8-01FC-44AC-AC45-93470D52F4DB}" name="Embodied Energy (MJ/m²)" dataDxfId="60"/>
    <tableColumn id="4" xr3:uid="{FCA185B0-43C0-406E-A848-595FBA66CCF6}" name="Embodied Carbon (kg/m²)" dataDxfId="59"/>
    <tableColumn id="5" xr3:uid="{EA4149B3-2F46-40F3-B44B-16D85BD6ACE1}" name="Rate per sq.m" dataDxfId="58"/>
    <tableColumn id="6" xr3:uid="{3DC8C5FA-3F26-46B7-A4F6-1A5E1D0BAF14}" name="6" dataDxfId="57"/>
    <tableColumn id="7" xr3:uid="{6523E14F-BE92-4AC6-A093-7CF13E166A46}" name="7" dataDxfId="56"/>
    <tableColumn id="8" xr3:uid="{71DE67B4-DE3A-48DC-89F6-67D0DB2D3B61}" name="8" dataDxfId="55"/>
    <tableColumn id="9" xr3:uid="{CC372C71-DD57-4F8A-AB09-CA14FC8078FD}" name="9" dataDxfId="54"/>
    <tableColumn id="10" xr3:uid="{BDAE2E6A-663D-49E5-AA8D-113D7C79E1B4}" name="10" dataDxfId="53"/>
    <tableColumn id="11" xr3:uid="{79115174-3C12-494A-A022-4088523871EC}" name="11" dataDxfId="52"/>
    <tableColumn id="12" xr3:uid="{7AE0EFA1-715E-4AB7-B6AE-61CD1F637770}" name="12" dataDxfId="51"/>
    <tableColumn id="13" xr3:uid="{6AE213F2-19D0-4277-8DC3-9E9FED8D1E58}" name="13" dataDxfId="50"/>
    <tableColumn id="14" xr3:uid="{75E00F48-9B5A-4339-A6F0-9116709D5011}" name="14" dataDxfId="49"/>
    <tableColumn id="15" xr3:uid="{0086CF90-AAD3-4961-A5B3-69C39D2F7EC7}" name="15" dataDxfId="48"/>
    <tableColumn id="16" xr3:uid="{924D4251-E931-48FA-8FAC-1E4439CC1A4A}" name="16" dataDxfId="47"/>
    <tableColumn id="17" xr3:uid="{A2AB3A30-58D8-4233-AD79-F3FDF8332DFA}" name="17" dataDxfId="46"/>
    <tableColumn id="18" xr3:uid="{2252D276-F4C8-40E7-94F5-59B7CBAEBCF4}" name="18" dataDxfId="45"/>
    <tableColumn id="19" xr3:uid="{2E265E20-43D5-4B37-92E5-E0A1BB3B14EF}" name="19" dataDxfId="44"/>
    <tableColumn id="20" xr3:uid="{0352ACDD-7664-404F-9BCE-47AA6434656C}" name="20" dataDxfId="43"/>
    <tableColumn id="21" xr3:uid="{C7D80C88-429F-4733-9DEE-70ED4E4A1404}" name="21" dataDxfId="42"/>
    <tableColumn id="22" xr3:uid="{2EF337F2-FFF5-4667-A4BA-7C7FF2A1055C}" name="22" dataDxfId="4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40" dataDxfId="39">
  <autoFilter ref="BD1:BF4" xr:uid="{2BC71441-4E0F-40FE-8518-9AE0B49041C3}"/>
  <tableColumns count="3">
    <tableColumn id="1" xr3:uid="{4A63BA5F-05EC-47E6-93FA-76A4C6136368}" name="AC System Name" dataDxfId="38"/>
    <tableColumn id="2" xr3:uid="{4A07A6D5-AFCF-400B-B482-239A8E784B7F}" name="Capacity (kW)" dataDxfId="37"/>
    <tableColumn id="3" xr3:uid="{A5BB0BE8-53A5-4396-ABDF-30FC3DA7A249}" name="Cost (Rs.)" dataDxfId="3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7A02909-53E9-477C-9140-8324DC69184C}" name="ORN_Pro_Economic_Table" displayName="ORN_Pro_Economic_Table" ref="A1:N361" totalsRowShown="0">
  <autoFilter ref="A1:N361" xr:uid="{17A02909-53E9-477C-9140-8324DC69184C}"/>
  <tableColumns count="14">
    <tableColumn id="1" xr3:uid="{96B7324A-BC81-4260-B978-11E6D2700C22}" name="No."/>
    <tableColumn id="2" xr3:uid="{86E74BFC-9E0B-49AD-A35E-BF07B6E7B7D2}" name="Wall Name"/>
    <tableColumn id="3" xr3:uid="{F56CC265-B92E-46EA-90BB-8B4AA0E150C4}" name="Window Name"/>
    <tableColumn id="4" xr3:uid="{14547787-E1FF-4735-9CAF-071FE4E62057}" name="Door Name"/>
    <tableColumn id="5" xr3:uid="{8BC2E875-53FB-4D8C-AF4C-DA1EBEACD868}" name="Floor Name"/>
    <tableColumn id="6" xr3:uid="{974501BC-7F10-41AF-AB7C-74B6E5E2C9AB}" name="Roof Name"/>
    <tableColumn id="7" xr3:uid="{34F74594-A4DF-4945-899F-133363954319}" name="AC System Name"/>
    <tableColumn id="8" xr3:uid="{4FE2CAFC-E7DD-4857-B978-F36F4BDA9436}" name="Maximum Load kWh/hr"/>
    <tableColumn id="9" xr3:uid="{0CCC3477-ED8A-45D0-8DC2-2CE318A199A4}" name="No. AC Systems"/>
    <tableColumn id="10" xr3:uid="{75697CE9-942E-4D56-A409-0AD47B0DF772}" name="Cooling Load (kWh/year)"/>
    <tableColumn id="11" xr3:uid="{84FDEA68-9B32-4C9E-84E7-AEEDE2A52748}" name="System Cost (LKR)"/>
    <tableColumn id="12" xr3:uid="{50B66FDE-C285-43C8-B685-AAE299B73959}" name="Rotation Clockwise (Degrees)"/>
    <tableColumn id="13" xr3:uid="{29EA1A90-FF55-4644-9B98-7180A087E8C7}" name="Operational Energy Reduction (Percentage)"/>
    <tableColumn id="14" xr3:uid="{E96EB9AE-0516-466D-85AA-FBAF7DCE1C2E}" name="System Cost Reduction (Percentage)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37FCDF3-3ABA-4D9C-B0D6-B86F75AC8192}" name="ORN_Sustainable_Friendly_Table" displayName="ORN_Sustainable_Friendly_Table" ref="A1:N361" totalsRowShown="0">
  <autoFilter ref="A1:N361" xr:uid="{937FCDF3-3ABA-4D9C-B0D6-B86F75AC8192}"/>
  <tableColumns count="14">
    <tableColumn id="1" xr3:uid="{F2F644A2-95A7-43B4-BD2A-5BE1B2045D6F}" name="No."/>
    <tableColumn id="2" xr3:uid="{9110CD49-1D90-4800-AE62-1E4E1DF876CE}" name="Wall Name"/>
    <tableColumn id="3" xr3:uid="{3F590D76-689D-42BB-84D9-7D97B0F73F67}" name="Window Name"/>
    <tableColumn id="4" xr3:uid="{E9C946A9-3B45-4E68-8C27-3626CBF48708}" name="Door Name"/>
    <tableColumn id="5" xr3:uid="{A8F597CA-A30E-42C4-B32A-42D3395C70E7}" name="Floor Name"/>
    <tableColumn id="6" xr3:uid="{04B4E82D-E290-4AEB-8440-EC93B82D57EB}" name="Roof Name"/>
    <tableColumn id="7" xr3:uid="{431A18B2-39A7-4B1F-B084-3D041A62FA33}" name="AC System Name"/>
    <tableColumn id="8" xr3:uid="{15269F7B-13C5-48DE-964C-A36E2B3DDEF6}" name="Maximum Load kWh/hr"/>
    <tableColumn id="9" xr3:uid="{929F6777-CCAF-49D3-9593-A1A1F5D4B8B1}" name="No. AC Systems"/>
    <tableColumn id="10" xr3:uid="{0F38D3BB-C164-4069-A9DE-5857C576F785}" name="Cooling Load (kWh/year)"/>
    <tableColumn id="11" xr3:uid="{D65CBE31-F278-46A2-91EC-94A11D2E43E6}" name="System Cost (LKR)"/>
    <tableColumn id="12" xr3:uid="{2694B54E-7C5C-4B78-A1D5-BEBE8F1EF690}" name="Rotation Clockwise (Degrees)"/>
    <tableColumn id="13" xr3:uid="{9045C9E5-1CE7-4820-B1C3-E3D3760F62B7}" name="Operational Energy Reduction (Percentage)"/>
    <tableColumn id="14" xr3:uid="{65A6EA12-9E9C-43B7-8D6D-2DF0FD4635CF}" name="System Cost Reduction (Percentage)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FBD1FC8-4B9B-47C8-A0C1-527E3C01BD28}" name="ORN_Net_Zero_Table" displayName="ORN_Net_Zero_Table" ref="A1:N361" totalsRowShown="0">
  <autoFilter ref="A1:N361" xr:uid="{BFBD1FC8-4B9B-47C8-A0C1-527E3C01BD28}"/>
  <tableColumns count="14">
    <tableColumn id="1" xr3:uid="{5D98E147-656F-4CAD-9981-0915FCF00F69}" name="No."/>
    <tableColumn id="2" xr3:uid="{9194D4B3-10BC-4D16-934D-0D7BA87F6735}" name="Wall Name"/>
    <tableColumn id="3" xr3:uid="{51DE64AF-C9B0-4531-8210-3194D9C317C0}" name="Window Name"/>
    <tableColumn id="4" xr3:uid="{CF2D94C0-DACE-48F2-84FB-8FB6C857A295}" name="Door Name"/>
    <tableColumn id="5" xr3:uid="{983B1704-3E0A-41F5-9A6F-BAAC6C58F2D6}" name="Floor Name"/>
    <tableColumn id="6" xr3:uid="{AF8AE33E-6B20-4F12-9C7F-BA7E7C50AA92}" name="Roof Name"/>
    <tableColumn id="7" xr3:uid="{E1E2790C-C1A1-4383-817B-5585BF0D1459}" name="AC System Name"/>
    <tableColumn id="8" xr3:uid="{8D0798DB-AAEA-48D0-8247-D008FC6A5EAB}" name="Maximum Load kWh/hr"/>
    <tableColumn id="9" xr3:uid="{E591CE5D-26DB-4165-AE86-F7C90EF589AB}" name="No. AC Systems"/>
    <tableColumn id="10" xr3:uid="{699F39E5-EA11-4008-8B33-A7B13902CBF9}" name="Cooling Load (kWh/year)"/>
    <tableColumn id="11" xr3:uid="{AAD2EF41-2430-4EF6-804B-E94C56008D48}" name="System Cost (LKR)"/>
    <tableColumn id="12" xr3:uid="{6C9B0EEB-C81B-4767-AA6D-483C60ECCD81}" name="Rotation Clockwise (Degrees)"/>
    <tableColumn id="13" xr3:uid="{6E2F0BD5-0C8E-49B3-BC37-386084440FE0}" name="Operational Energy Reduction (Percentage)"/>
    <tableColumn id="14" xr3:uid="{6F4C1659-025B-4C8C-BD43-8C14DA6391F8}" name="System Cost Reduction (Percentage)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8DD4990-AFDF-4B74-B8DE-CC4D4D878F12}" name="Table20" displayName="Table20" ref="A3:F543" totalsRowShown="0">
  <autoFilter ref="A3:F543" xr:uid="{E8DD4990-AFDF-4B74-B8DE-CC4D4D878F12}"/>
  <tableColumns count="6">
    <tableColumn id="1" xr3:uid="{F56E1D23-FF3A-4866-B64B-D948AE6EFFFA}" name="Combination"/>
    <tableColumn id="2" xr3:uid="{FDAF8C30-DB05-4F55-A8AD-869288CEF451}" name="Total Energy (MJ) Variation"/>
    <tableColumn id="3" xr3:uid="{6515A971-EA1D-4D02-A0AE-813B451B85C4}" name="Total Cost (LKR Millions) Variation"/>
    <tableColumn id="4" xr3:uid="{B2742669-037D-4A32-9EFD-1E6E0F0B23D0}" name="Total Carbon Footprint (Metric Ton) Variation"/>
    <tableColumn id="5" xr3:uid="{49243746-FD3B-4E2A-8082-F833BCAEA4BF}" name="Performance Score Variation - Pro Economic"/>
    <tableColumn id="6" xr3:uid="{5097F33A-9BB2-45B8-84F4-6342F21051F6}" name="Performance Score Variation - Sustainable Friendly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695E64C-AA06-4ECB-AC39-32539396E384}" name="Table21" displayName="Table21" ref="S3:T543" totalsRowShown="0">
  <autoFilter ref="S3:T543" xr:uid="{D695E64C-AA06-4ECB-AC39-32539396E384}"/>
  <tableColumns count="2">
    <tableColumn id="1" xr3:uid="{B53E2686-2F5E-4A75-9896-40F6E3654A51}" name="Combination"/>
    <tableColumn id="2" xr3:uid="{E729C02C-0812-48D3-A89A-570557952C0F}" name="Performance Score Variation - Net Zero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26D5918-AADA-4917-B17F-21D1E7B0DB90}" name="Table22" displayName="Table22" ref="AG3:AM363" totalsRowShown="0">
  <autoFilter ref="AG3:AM363" xr:uid="{326D5918-AADA-4917-B17F-21D1E7B0DB90}"/>
  <tableColumns count="7">
    <tableColumn id="1" xr3:uid="{534B303F-F6CB-49C0-A1CE-081C2921413D}" name="Rotation Angle (Degrees - Clockwise)"/>
    <tableColumn id="2" xr3:uid="{4BA3F9BD-005A-4123-8994-E1B31C3F41FE}" name="Operational Energy (kWh/year) Variation - Pro Economic"/>
    <tableColumn id="3" xr3:uid="{429F910A-12D8-4916-BE98-C3062637A315}" name="Operational Energy Reduction (Percentage)"/>
    <tableColumn id="4" xr3:uid="{E9B9BDA9-AEE2-4F27-8CFD-E1713A73617A}" name="Operational Energy (kWh/year) Variation - Sustainable Friendly"/>
    <tableColumn id="5" xr3:uid="{235A7191-C47A-4153-9B53-CA561C6E38A3}" name="Operational Energy Reduction (Percentage)2"/>
    <tableColumn id="6" xr3:uid="{DEE437FF-08CD-4522-91B0-DA528506ADEE}" name="Operational Energy (kWh/year) Variation - Net-Zero"/>
    <tableColumn id="7" xr3:uid="{46E7898A-C907-4597-9743-5EC06A914049}" name="Operational Energy Reduction (Percentage)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.xml"/><Relationship Id="rId4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61AB-2E8B-4116-A495-D31611D454D0}">
  <sheetPr codeName="Sheet10"/>
  <dimension ref="A1:G7"/>
  <sheetViews>
    <sheetView workbookViewId="0"/>
  </sheetViews>
  <sheetFormatPr defaultRowHeight="14.4" x14ac:dyDescent="0.3"/>
  <cols>
    <col min="6" max="6" width="10.5546875" bestFit="1" customWidth="1"/>
  </cols>
  <sheetData>
    <row r="1" spans="1:7" x14ac:dyDescent="0.3">
      <c r="A1" t="s">
        <v>262</v>
      </c>
      <c r="B1" t="s">
        <v>263</v>
      </c>
      <c r="C1" t="s">
        <v>264</v>
      </c>
      <c r="D1" t="s">
        <v>265</v>
      </c>
      <c r="F1" s="263" t="s">
        <v>281</v>
      </c>
      <c r="G1" s="264">
        <f>SUM(Research_Doors_Table[Count])</f>
        <v>6</v>
      </c>
    </row>
    <row r="2" spans="1:7" x14ac:dyDescent="0.3">
      <c r="A2">
        <v>1</v>
      </c>
      <c r="B2">
        <v>0.91</v>
      </c>
      <c r="C2">
        <v>2.11</v>
      </c>
      <c r="D2">
        <f>Research_Doors_Table[[#This Row],[Width]]*Research_Doors_Table[[#This Row],[Height]]</f>
        <v>1.9200999999999999</v>
      </c>
      <c r="F2" s="263" t="s">
        <v>282</v>
      </c>
      <c r="G2" s="264">
        <f>SUM(Research_Doors_Table[Area])</f>
        <v>18.420300000000001</v>
      </c>
    </row>
    <row r="3" spans="1:7" x14ac:dyDescent="0.3">
      <c r="A3">
        <v>1</v>
      </c>
      <c r="B3">
        <v>2</v>
      </c>
      <c r="C3">
        <v>2.11</v>
      </c>
      <c r="D3">
        <f>Research_Doors_Table[[#This Row],[Width]]*Research_Doors_Table[[#This Row],[Height]]</f>
        <v>4.22</v>
      </c>
    </row>
    <row r="4" spans="1:7" x14ac:dyDescent="0.3">
      <c r="A4">
        <v>1</v>
      </c>
      <c r="B4">
        <v>0.91</v>
      </c>
      <c r="C4">
        <v>2.11</v>
      </c>
      <c r="D4">
        <f>Research_Doors_Table[[#This Row],[Width]]*Research_Doors_Table[[#This Row],[Height]]</f>
        <v>1.9200999999999999</v>
      </c>
    </row>
    <row r="5" spans="1:7" x14ac:dyDescent="0.3">
      <c r="A5">
        <v>1</v>
      </c>
      <c r="B5">
        <v>2</v>
      </c>
      <c r="C5">
        <v>2.11</v>
      </c>
      <c r="D5">
        <f>Research_Doors_Table[[#This Row],[Width]]*Research_Doors_Table[[#This Row],[Height]]</f>
        <v>4.22</v>
      </c>
    </row>
    <row r="6" spans="1:7" x14ac:dyDescent="0.3">
      <c r="A6">
        <v>1</v>
      </c>
      <c r="B6">
        <v>2</v>
      </c>
      <c r="C6">
        <v>2.11</v>
      </c>
      <c r="D6">
        <f>Research_Doors_Table[[#This Row],[Width]]*Research_Doors_Table[[#This Row],[Height]]</f>
        <v>4.22</v>
      </c>
    </row>
    <row r="7" spans="1:7" x14ac:dyDescent="0.3">
      <c r="A7">
        <v>1</v>
      </c>
      <c r="B7">
        <v>0.91</v>
      </c>
      <c r="C7">
        <v>2.11</v>
      </c>
      <c r="D7">
        <f>Research_Doors_Table[[#This Row],[Width]]*Research_Doors_Table[[#This Row],[Height]]</f>
        <v>1.9200999999999999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935-4C43-45B7-9D91-43732F3B311C}">
  <sheetPr codeName="Sheet11"/>
  <dimension ref="A1:E13"/>
  <sheetViews>
    <sheetView workbookViewId="0"/>
  </sheetViews>
  <sheetFormatPr defaultRowHeight="14.4" x14ac:dyDescent="0.3"/>
  <cols>
    <col min="1" max="1" width="11.6640625" bestFit="1" customWidth="1"/>
    <col min="2" max="2" width="10.6640625" customWidth="1"/>
    <col min="4" max="4" width="12.77734375" bestFit="1" customWidth="1"/>
  </cols>
  <sheetData>
    <row r="1" spans="1:5" x14ac:dyDescent="0.3">
      <c r="A1" t="s">
        <v>266</v>
      </c>
      <c r="B1" t="s">
        <v>267</v>
      </c>
      <c r="D1" s="263" t="s">
        <v>283</v>
      </c>
      <c r="E1" s="264">
        <f>MIN(Table7[Elevation])</f>
        <v>-3.6</v>
      </c>
    </row>
    <row r="2" spans="1:5" x14ac:dyDescent="0.3">
      <c r="A2" t="s">
        <v>268</v>
      </c>
      <c r="B2">
        <v>0.2</v>
      </c>
      <c r="D2" s="263" t="s">
        <v>284</v>
      </c>
      <c r="E2" s="264">
        <f>MAX(Table7[Elevation])</f>
        <v>32.270000000000003</v>
      </c>
    </row>
    <row r="3" spans="1:5" x14ac:dyDescent="0.3">
      <c r="A3" t="s">
        <v>269</v>
      </c>
      <c r="B3">
        <v>4.2</v>
      </c>
      <c r="D3" s="263" t="s">
        <v>285</v>
      </c>
      <c r="E3" s="264">
        <f>E2-E1</f>
        <v>35.870000000000005</v>
      </c>
    </row>
    <row r="4" spans="1:5" x14ac:dyDescent="0.3">
      <c r="A4" t="s">
        <v>270</v>
      </c>
      <c r="B4">
        <v>7.2</v>
      </c>
    </row>
    <row r="5" spans="1:5" x14ac:dyDescent="0.3">
      <c r="A5" t="s">
        <v>271</v>
      </c>
      <c r="B5">
        <v>10.7</v>
      </c>
    </row>
    <row r="6" spans="1:5" x14ac:dyDescent="0.3">
      <c r="A6" t="s">
        <v>272</v>
      </c>
      <c r="B6">
        <v>13.7</v>
      </c>
    </row>
    <row r="7" spans="1:5" x14ac:dyDescent="0.3">
      <c r="A7" t="s">
        <v>273</v>
      </c>
      <c r="B7">
        <v>16.7</v>
      </c>
    </row>
    <row r="8" spans="1:5" x14ac:dyDescent="0.3">
      <c r="A8" t="s">
        <v>274</v>
      </c>
      <c r="B8">
        <v>19.7</v>
      </c>
    </row>
    <row r="9" spans="1:5" x14ac:dyDescent="0.3">
      <c r="A9" t="s">
        <v>275</v>
      </c>
      <c r="B9">
        <v>22.7</v>
      </c>
    </row>
    <row r="10" spans="1:5" x14ac:dyDescent="0.3">
      <c r="A10" t="s">
        <v>276</v>
      </c>
      <c r="B10">
        <v>25.7</v>
      </c>
    </row>
    <row r="11" spans="1:5" x14ac:dyDescent="0.3">
      <c r="A11" t="s">
        <v>277</v>
      </c>
      <c r="B11">
        <v>28.7</v>
      </c>
    </row>
    <row r="12" spans="1:5" x14ac:dyDescent="0.3">
      <c r="A12" t="s">
        <v>278</v>
      </c>
      <c r="B12">
        <v>32.270000000000003</v>
      </c>
    </row>
    <row r="13" spans="1:5" x14ac:dyDescent="0.3">
      <c r="A13" t="s">
        <v>279</v>
      </c>
      <c r="B13">
        <v>-3.6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A902-639F-4BA9-8533-16DEE602FC68}">
  <sheetPr codeName="Sheet12"/>
  <dimension ref="A1:I12"/>
  <sheetViews>
    <sheetView workbookViewId="0"/>
  </sheetViews>
  <sheetFormatPr defaultRowHeight="14.4" x14ac:dyDescent="0.3"/>
  <cols>
    <col min="4" max="4" width="17.5546875" bestFit="1" customWidth="1"/>
  </cols>
  <sheetData>
    <row r="1" spans="1:9" x14ac:dyDescent="0.3">
      <c r="A1" t="s">
        <v>262</v>
      </c>
      <c r="B1" t="s">
        <v>265</v>
      </c>
      <c r="D1" s="263" t="s">
        <v>286</v>
      </c>
      <c r="E1" s="265">
        <f>SUM(Table8[Area])</f>
        <v>12008.77</v>
      </c>
      <c r="F1" s="266" t="s">
        <v>289</v>
      </c>
      <c r="H1" s="266" t="s">
        <v>290</v>
      </c>
      <c r="I1" s="262">
        <f>E1*10.764</f>
        <v>129262.40028</v>
      </c>
    </row>
    <row r="2" spans="1:9" x14ac:dyDescent="0.3">
      <c r="A2">
        <v>1</v>
      </c>
      <c r="B2">
        <v>1092.92</v>
      </c>
      <c r="D2" s="263" t="s">
        <v>287</v>
      </c>
      <c r="E2" s="265">
        <f>AVERAGE(Table8[Area])</f>
        <v>1091.7063636363637</v>
      </c>
      <c r="F2" s="266"/>
      <c r="H2" s="266"/>
      <c r="I2" s="262">
        <f>E2*10.764</f>
        <v>11751.127298181818</v>
      </c>
    </row>
    <row r="3" spans="1:9" x14ac:dyDescent="0.3">
      <c r="A3">
        <v>1</v>
      </c>
      <c r="B3">
        <v>1092.92</v>
      </c>
      <c r="D3" s="263" t="s">
        <v>288</v>
      </c>
      <c r="E3" s="265">
        <f>E1-E2</f>
        <v>10917.063636363637</v>
      </c>
      <c r="F3" s="266"/>
      <c r="H3" s="266"/>
      <c r="I3" s="262">
        <f>E3*10.764</f>
        <v>117511.27298181818</v>
      </c>
    </row>
    <row r="4" spans="1:9" x14ac:dyDescent="0.3">
      <c r="A4">
        <v>1</v>
      </c>
      <c r="B4">
        <v>1082.48</v>
      </c>
    </row>
    <row r="5" spans="1:9" x14ac:dyDescent="0.3">
      <c r="A5">
        <v>1</v>
      </c>
      <c r="B5">
        <v>1082.48</v>
      </c>
    </row>
    <row r="6" spans="1:9" x14ac:dyDescent="0.3">
      <c r="A6">
        <v>1</v>
      </c>
      <c r="B6">
        <v>1082.48</v>
      </c>
    </row>
    <row r="7" spans="1:9" x14ac:dyDescent="0.3">
      <c r="A7">
        <v>1</v>
      </c>
      <c r="B7">
        <v>1082.48</v>
      </c>
    </row>
    <row r="8" spans="1:9" x14ac:dyDescent="0.3">
      <c r="A8">
        <v>1</v>
      </c>
      <c r="B8">
        <v>1082.48</v>
      </c>
    </row>
    <row r="9" spans="1:9" x14ac:dyDescent="0.3">
      <c r="A9">
        <v>1</v>
      </c>
      <c r="B9">
        <v>1082.48</v>
      </c>
    </row>
    <row r="10" spans="1:9" x14ac:dyDescent="0.3">
      <c r="A10">
        <v>1</v>
      </c>
      <c r="B10">
        <v>1092.92</v>
      </c>
    </row>
    <row r="11" spans="1:9" x14ac:dyDescent="0.3">
      <c r="A11">
        <v>1</v>
      </c>
      <c r="B11">
        <v>1118.42</v>
      </c>
    </row>
    <row r="12" spans="1:9" x14ac:dyDescent="0.3">
      <c r="A12">
        <v>1</v>
      </c>
      <c r="B12">
        <v>1116.71</v>
      </c>
    </row>
  </sheetData>
  <mergeCells count="2">
    <mergeCell ref="F1:F3"/>
    <mergeCell ref="H1:H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5132-A33E-4A46-B44D-119055900CBE}">
  <sheetPr codeName="Sheet13"/>
  <dimension ref="A1:S125"/>
  <sheetViews>
    <sheetView workbookViewId="0"/>
  </sheetViews>
  <sheetFormatPr defaultRowHeight="14.4" x14ac:dyDescent="0.3"/>
  <cols>
    <col min="4" max="4" width="9" customWidth="1"/>
    <col min="13" max="13" width="12.5546875" bestFit="1" customWidth="1"/>
    <col min="14" max="14" width="11.33203125" bestFit="1" customWidth="1"/>
    <col min="17" max="17" width="12.5546875" bestFit="1" customWidth="1"/>
    <col min="18" max="18" width="12.109375" customWidth="1"/>
  </cols>
  <sheetData>
    <row r="1" spans="1:19" x14ac:dyDescent="0.3">
      <c r="A1" t="s">
        <v>262</v>
      </c>
      <c r="B1" t="s">
        <v>265</v>
      </c>
      <c r="C1" t="s">
        <v>296</v>
      </c>
      <c r="D1" t="s">
        <v>292</v>
      </c>
      <c r="E1" t="s">
        <v>293</v>
      </c>
      <c r="F1" t="s">
        <v>291</v>
      </c>
      <c r="G1" t="s">
        <v>294</v>
      </c>
      <c r="H1" t="s">
        <v>295</v>
      </c>
      <c r="Q1" s="263" t="s">
        <v>300</v>
      </c>
      <c r="R1" s="271" t="s">
        <v>301</v>
      </c>
      <c r="S1" s="263" t="s">
        <v>302</v>
      </c>
    </row>
    <row r="2" spans="1:19" x14ac:dyDescent="0.3">
      <c r="A2">
        <v>1</v>
      </c>
      <c r="B2">
        <v>112.6</v>
      </c>
      <c r="C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">
        <v>0</v>
      </c>
      <c r="E2">
        <v>1</v>
      </c>
      <c r="F2">
        <v>1</v>
      </c>
      <c r="G2">
        <f>DEGREES(ASIN(Research_Wall_Table[[#This Row],[X value]]/Research_Wall_Table[[#This Row],[Length]]))</f>
        <v>0</v>
      </c>
      <c r="H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J2" s="267">
        <v>0</v>
      </c>
      <c r="Q2" s="262" t="s">
        <v>77</v>
      </c>
      <c r="R2" s="265">
        <f>IF(ISNUMBER(VLOOKUP("N",$M$1:$N$16,2,FALSE)),VLOOKUP("N",$M$1:$N$16,2,FALSE),0)</f>
        <v>1288.5999999999997</v>
      </c>
      <c r="S2" s="264">
        <f>R2*10.764</f>
        <v>13870.490399999995</v>
      </c>
    </row>
    <row r="3" spans="1:19" x14ac:dyDescent="0.3">
      <c r="A3">
        <v>1</v>
      </c>
      <c r="B3">
        <v>19.07</v>
      </c>
      <c r="C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">
        <v>1</v>
      </c>
      <c r="E3">
        <v>0</v>
      </c>
      <c r="F3">
        <v>1</v>
      </c>
      <c r="G3">
        <f>DEGREES(ASIN(Research_Wall_Table[[#This Row],[X value]]/Research_Wall_Table[[#This Row],[Length]]))</f>
        <v>90</v>
      </c>
      <c r="H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M3" s="268" t="s">
        <v>297</v>
      </c>
      <c r="N3" t="s">
        <v>299</v>
      </c>
      <c r="Q3" s="262" t="s">
        <v>176</v>
      </c>
      <c r="R3" s="265">
        <f>IF(ISNUMBER(VLOOKUP("NE",$M$1:$N$16,2,FALSE)),VLOOKUP("NE",$M$1:$N$16,2,FALSE),0)</f>
        <v>0</v>
      </c>
      <c r="S3" s="264">
        <f t="shared" ref="S3:S9" si="0">R3*10.764</f>
        <v>0</v>
      </c>
    </row>
    <row r="4" spans="1:19" x14ac:dyDescent="0.3">
      <c r="A4">
        <v>1</v>
      </c>
      <c r="B4">
        <v>23.21</v>
      </c>
      <c r="C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">
        <v>-1</v>
      </c>
      <c r="E4">
        <v>0</v>
      </c>
      <c r="F4">
        <v>1</v>
      </c>
      <c r="G4">
        <f>DEGREES(ASIN(Research_Wall_Table[[#This Row],[X value]]/Research_Wall_Table[[#This Row],[Length]]))</f>
        <v>-90</v>
      </c>
      <c r="H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4" s="269" t="s">
        <v>175</v>
      </c>
      <c r="N4" s="270">
        <v>489.41999999999985</v>
      </c>
      <c r="Q4" s="262" t="s">
        <v>175</v>
      </c>
      <c r="R4" s="265">
        <f>IF(ISNUMBER(VLOOKUP("E",$M$1:$N$16,2,FALSE)),VLOOKUP("E",$M$1:$N$16,2,FALSE),0)</f>
        <v>489.41999999999985</v>
      </c>
      <c r="S4" s="264">
        <f t="shared" si="0"/>
        <v>5268.1168799999978</v>
      </c>
    </row>
    <row r="5" spans="1:19" x14ac:dyDescent="0.3">
      <c r="A5">
        <v>1</v>
      </c>
      <c r="B5">
        <v>2.79</v>
      </c>
      <c r="C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">
        <v>0</v>
      </c>
      <c r="E5">
        <v>1</v>
      </c>
      <c r="F5">
        <v>1</v>
      </c>
      <c r="G5">
        <f>DEGREES(ASIN(Research_Wall_Table[[#This Row],[X value]]/Research_Wall_Table[[#This Row],[Length]]))</f>
        <v>0</v>
      </c>
      <c r="H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M5" s="269" t="s">
        <v>77</v>
      </c>
      <c r="N5" s="270">
        <v>1288.5999999999997</v>
      </c>
      <c r="Q5" s="262" t="s">
        <v>177</v>
      </c>
      <c r="R5" s="265">
        <f>IF(ISNUMBER(VLOOKUP("SE",$M$1:$N$16,2,FALSE)),VLOOKUP("SE",$M$1:$N$16,2,FALSE),0)</f>
        <v>0</v>
      </c>
      <c r="S5" s="264">
        <f t="shared" si="0"/>
        <v>0</v>
      </c>
    </row>
    <row r="6" spans="1:19" x14ac:dyDescent="0.3">
      <c r="A6">
        <v>1</v>
      </c>
      <c r="B6">
        <v>23.62</v>
      </c>
      <c r="C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">
        <v>-1</v>
      </c>
      <c r="E6">
        <v>0</v>
      </c>
      <c r="F6">
        <v>1</v>
      </c>
      <c r="G6">
        <f>DEGREES(ASIN(Research_Wall_Table[[#This Row],[X value]]/Research_Wall_Table[[#This Row],[Length]]))</f>
        <v>-90</v>
      </c>
      <c r="H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6" s="269" t="s">
        <v>181</v>
      </c>
      <c r="N6" s="270">
        <v>1292.9699999999993</v>
      </c>
      <c r="Q6" s="262" t="s">
        <v>181</v>
      </c>
      <c r="R6" s="265">
        <f>IF(ISNUMBER(VLOOKUP("S",$M$1:$N$16,2,FALSE)),VLOOKUP("S",$M$1:$N$16,2,FALSE),0)</f>
        <v>1292.9699999999993</v>
      </c>
      <c r="S6" s="264">
        <f t="shared" si="0"/>
        <v>13917.529079999993</v>
      </c>
    </row>
    <row r="7" spans="1:19" x14ac:dyDescent="0.3">
      <c r="A7">
        <v>1</v>
      </c>
      <c r="B7">
        <v>4.5599999999999996</v>
      </c>
      <c r="C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">
        <v>-1</v>
      </c>
      <c r="E7">
        <v>0</v>
      </c>
      <c r="F7">
        <v>1</v>
      </c>
      <c r="G7">
        <f>DEGREES(ASIN(Research_Wall_Table[[#This Row],[X value]]/Research_Wall_Table[[#This Row],[Length]]))</f>
        <v>-90</v>
      </c>
      <c r="H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7" s="269" t="s">
        <v>179</v>
      </c>
      <c r="N7" s="270">
        <v>559.43000000000006</v>
      </c>
      <c r="Q7" s="262" t="s">
        <v>178</v>
      </c>
      <c r="R7" s="265">
        <f>IF(ISNUMBER(VLOOKUP("SW",$M$1:$N$16,2,FALSE)),VLOOKUP("SW",$M$1:$N$16,2,FALSE),0)</f>
        <v>0</v>
      </c>
      <c r="S7" s="264">
        <f t="shared" si="0"/>
        <v>0</v>
      </c>
    </row>
    <row r="8" spans="1:19" x14ac:dyDescent="0.3">
      <c r="A8">
        <v>1</v>
      </c>
      <c r="B8">
        <v>2.79</v>
      </c>
      <c r="C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">
        <v>0</v>
      </c>
      <c r="E8">
        <v>-1</v>
      </c>
      <c r="F8">
        <v>1</v>
      </c>
      <c r="G8">
        <f>DEGREES(ASIN(Research_Wall_Table[[#This Row],[X value]]/Research_Wall_Table[[#This Row],[Length]]))</f>
        <v>0</v>
      </c>
      <c r="H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M8" s="269" t="s">
        <v>298</v>
      </c>
      <c r="N8" s="270">
        <v>3630.4199999999992</v>
      </c>
      <c r="Q8" s="262" t="s">
        <v>179</v>
      </c>
      <c r="R8" s="265">
        <f>IF(ISNUMBER(VLOOKUP("W",$M$1:$N$16,2,FALSE)),VLOOKUP("W",$M$1:$N$16,2,FALSE),0)</f>
        <v>559.43000000000006</v>
      </c>
      <c r="S8" s="264">
        <f t="shared" si="0"/>
        <v>6021.7045200000002</v>
      </c>
    </row>
    <row r="9" spans="1:19" x14ac:dyDescent="0.3">
      <c r="A9">
        <v>1</v>
      </c>
      <c r="B9">
        <v>2.77</v>
      </c>
      <c r="C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">
        <v>0</v>
      </c>
      <c r="E9">
        <v>-1</v>
      </c>
      <c r="F9">
        <v>1</v>
      </c>
      <c r="G9">
        <f>DEGREES(ASIN(Research_Wall_Table[[#This Row],[X value]]/Research_Wall_Table[[#This Row],[Length]]))</f>
        <v>0</v>
      </c>
      <c r="H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Q9" s="262" t="s">
        <v>180</v>
      </c>
      <c r="R9" s="265">
        <f>IF(ISNUMBER(VLOOKUP("NW",$M$1:$N$16,2,FALSE)),VLOOKUP("NW",$M$1:$N$16,2,FALSE),0)</f>
        <v>0</v>
      </c>
      <c r="S9" s="264">
        <f t="shared" si="0"/>
        <v>0</v>
      </c>
    </row>
    <row r="10" spans="1:19" x14ac:dyDescent="0.3">
      <c r="A10">
        <v>1</v>
      </c>
      <c r="B10">
        <v>4.5599999999999996</v>
      </c>
      <c r="C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">
        <v>1</v>
      </c>
      <c r="E10">
        <v>0</v>
      </c>
      <c r="F10">
        <v>1</v>
      </c>
      <c r="G10">
        <f>DEGREES(ASIN(Research_Wall_Table[[#This Row],[X value]]/Research_Wall_Table[[#This Row],[Length]]))</f>
        <v>90</v>
      </c>
      <c r="H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R10" s="1"/>
      <c r="S10" s="1"/>
    </row>
    <row r="11" spans="1:19" x14ac:dyDescent="0.3">
      <c r="A11">
        <v>1</v>
      </c>
      <c r="B11">
        <v>2.77</v>
      </c>
      <c r="C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">
        <v>0</v>
      </c>
      <c r="E11">
        <v>1</v>
      </c>
      <c r="F11">
        <v>1</v>
      </c>
      <c r="G11">
        <f>DEGREES(ASIN(Research_Wall_Table[[#This Row],[X value]]/Research_Wall_Table[[#This Row],[Length]]))</f>
        <v>0</v>
      </c>
      <c r="H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Q11" s="263" t="s">
        <v>303</v>
      </c>
      <c r="R11" s="264">
        <f>SUM(R2:R9)</f>
        <v>3630.4199999999992</v>
      </c>
      <c r="S11" s="264">
        <f>SUM(S2:S9)</f>
        <v>39077.840879999989</v>
      </c>
    </row>
    <row r="12" spans="1:19" x14ac:dyDescent="0.3">
      <c r="A12">
        <v>1</v>
      </c>
      <c r="B12">
        <v>20.09</v>
      </c>
      <c r="C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">
        <v>1</v>
      </c>
      <c r="E12">
        <v>0</v>
      </c>
      <c r="F12">
        <v>1</v>
      </c>
      <c r="G12">
        <f>DEGREES(ASIN(Research_Wall_Table[[#This Row],[X value]]/Research_Wall_Table[[#This Row],[Length]]))</f>
        <v>90</v>
      </c>
      <c r="H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3" spans="1:19" x14ac:dyDescent="0.3">
      <c r="A13">
        <v>1</v>
      </c>
      <c r="B13">
        <v>158.55000000000001</v>
      </c>
      <c r="C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3">
        <v>0</v>
      </c>
      <c r="E13">
        <v>1</v>
      </c>
      <c r="F13">
        <v>1</v>
      </c>
      <c r="G13">
        <f>DEGREES(ASIN(Research_Wall_Table[[#This Row],[X value]]/Research_Wall_Table[[#This Row],[Length]]))</f>
        <v>0</v>
      </c>
      <c r="H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4" spans="1:19" x14ac:dyDescent="0.3">
      <c r="A14">
        <v>1</v>
      </c>
      <c r="B14">
        <v>28.64</v>
      </c>
      <c r="C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4">
        <v>1</v>
      </c>
      <c r="E14">
        <v>0</v>
      </c>
      <c r="F14">
        <v>1</v>
      </c>
      <c r="G14">
        <f>DEGREES(ASIN(Research_Wall_Table[[#This Row],[X value]]/Research_Wall_Table[[#This Row],[Length]]))</f>
        <v>90</v>
      </c>
      <c r="H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5" spans="1:19" x14ac:dyDescent="0.3">
      <c r="A15">
        <v>1</v>
      </c>
      <c r="B15">
        <v>39.4</v>
      </c>
      <c r="C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5">
        <v>0</v>
      </c>
      <c r="E15">
        <v>-1</v>
      </c>
      <c r="F15">
        <v>1</v>
      </c>
      <c r="G15">
        <f>DEGREES(ASIN(Research_Wall_Table[[#This Row],[X value]]/Research_Wall_Table[[#This Row],[Length]]))</f>
        <v>0</v>
      </c>
      <c r="H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6" spans="1:19" x14ac:dyDescent="0.3">
      <c r="A16">
        <v>1</v>
      </c>
      <c r="B16">
        <v>34.79</v>
      </c>
      <c r="C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6">
        <v>-1</v>
      </c>
      <c r="E16">
        <v>0</v>
      </c>
      <c r="F16">
        <v>1</v>
      </c>
      <c r="G16">
        <f>DEGREES(ASIN(Research_Wall_Table[[#This Row],[X value]]/Research_Wall_Table[[#This Row],[Length]]))</f>
        <v>-90</v>
      </c>
      <c r="H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7" spans="1:8" x14ac:dyDescent="0.3">
      <c r="A17">
        <v>1</v>
      </c>
      <c r="B17">
        <v>3.72</v>
      </c>
      <c r="C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7">
        <v>0</v>
      </c>
      <c r="E17">
        <v>-1</v>
      </c>
      <c r="F17">
        <v>1</v>
      </c>
      <c r="G17">
        <f>DEGREES(ASIN(Research_Wall_Table[[#This Row],[X value]]/Research_Wall_Table[[#This Row],[Length]]))</f>
        <v>0</v>
      </c>
      <c r="H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8" spans="1:8" x14ac:dyDescent="0.3">
      <c r="A18">
        <v>1</v>
      </c>
      <c r="B18">
        <v>33.46</v>
      </c>
      <c r="C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8">
        <v>-1</v>
      </c>
      <c r="E18">
        <v>0</v>
      </c>
      <c r="F18">
        <v>1</v>
      </c>
      <c r="G18">
        <f>DEGREES(ASIN(Research_Wall_Table[[#This Row],[X value]]/Research_Wall_Table[[#This Row],[Length]]))</f>
        <v>-90</v>
      </c>
      <c r="H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9" spans="1:8" x14ac:dyDescent="0.3">
      <c r="A19">
        <v>1</v>
      </c>
      <c r="B19">
        <v>6.08</v>
      </c>
      <c r="C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9">
        <v>-1</v>
      </c>
      <c r="E19">
        <v>0</v>
      </c>
      <c r="F19">
        <v>1</v>
      </c>
      <c r="G19">
        <f>DEGREES(ASIN(Research_Wall_Table[[#This Row],[X value]]/Research_Wall_Table[[#This Row],[Length]]))</f>
        <v>-90</v>
      </c>
      <c r="H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0" spans="1:8" x14ac:dyDescent="0.3">
      <c r="A20">
        <v>1</v>
      </c>
      <c r="B20">
        <v>3.72</v>
      </c>
      <c r="C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0">
        <v>0</v>
      </c>
      <c r="E20">
        <v>1</v>
      </c>
      <c r="F20">
        <v>1</v>
      </c>
      <c r="G20">
        <f>DEGREES(ASIN(Research_Wall_Table[[#This Row],[X value]]/Research_Wall_Table[[#This Row],[Length]]))</f>
        <v>0</v>
      </c>
      <c r="H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1" spans="1:8" x14ac:dyDescent="0.3">
      <c r="A21">
        <v>1</v>
      </c>
      <c r="B21">
        <v>3.69</v>
      </c>
      <c r="C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1">
        <v>0</v>
      </c>
      <c r="E21">
        <v>-1</v>
      </c>
      <c r="F21">
        <v>1</v>
      </c>
      <c r="G21">
        <f>DEGREES(ASIN(Research_Wall_Table[[#This Row],[X value]]/Research_Wall_Table[[#This Row],[Length]]))</f>
        <v>0</v>
      </c>
      <c r="H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2" spans="1:8" x14ac:dyDescent="0.3">
      <c r="A22">
        <v>1</v>
      </c>
      <c r="B22">
        <v>6.08</v>
      </c>
      <c r="C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2">
        <v>1</v>
      </c>
      <c r="E22">
        <v>0</v>
      </c>
      <c r="F22">
        <v>1</v>
      </c>
      <c r="G22">
        <f>DEGREES(ASIN(Research_Wall_Table[[#This Row],[X value]]/Research_Wall_Table[[#This Row],[Length]]))</f>
        <v>90</v>
      </c>
      <c r="H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3" spans="1:8" x14ac:dyDescent="0.3">
      <c r="A23">
        <v>1</v>
      </c>
      <c r="B23">
        <v>3.69</v>
      </c>
      <c r="C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3">
        <v>0</v>
      </c>
      <c r="E23">
        <v>1</v>
      </c>
      <c r="F23">
        <v>1</v>
      </c>
      <c r="G23">
        <f>DEGREES(ASIN(Research_Wall_Table[[#This Row],[X value]]/Research_Wall_Table[[#This Row],[Length]]))</f>
        <v>0</v>
      </c>
      <c r="H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4" spans="1:8" x14ac:dyDescent="0.3">
      <c r="A24">
        <v>1</v>
      </c>
      <c r="B24">
        <v>28.66</v>
      </c>
      <c r="C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4">
        <v>1</v>
      </c>
      <c r="E24">
        <v>0</v>
      </c>
      <c r="F24">
        <v>1</v>
      </c>
      <c r="G24">
        <f>DEGREES(ASIN(Research_Wall_Table[[#This Row],[X value]]/Research_Wall_Table[[#This Row],[Length]]))</f>
        <v>90</v>
      </c>
      <c r="H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5" spans="1:8" x14ac:dyDescent="0.3">
      <c r="A25">
        <v>1</v>
      </c>
      <c r="B25">
        <v>5.65</v>
      </c>
      <c r="C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5">
        <v>1</v>
      </c>
      <c r="E25">
        <v>0</v>
      </c>
      <c r="F25">
        <v>1</v>
      </c>
      <c r="G25">
        <f>DEGREES(ASIN(Research_Wall_Table[[#This Row],[X value]]/Research_Wall_Table[[#This Row],[Length]]))</f>
        <v>90</v>
      </c>
      <c r="H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6" spans="1:8" x14ac:dyDescent="0.3">
      <c r="A26">
        <v>1</v>
      </c>
      <c r="B26">
        <v>4.3499999999999996</v>
      </c>
      <c r="C2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6">
        <v>1</v>
      </c>
      <c r="E26">
        <v>0</v>
      </c>
      <c r="F26">
        <v>1</v>
      </c>
      <c r="G26">
        <f>DEGREES(ASIN(Research_Wall_Table[[#This Row],[X value]]/Research_Wall_Table[[#This Row],[Length]]))</f>
        <v>90</v>
      </c>
      <c r="H2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7" spans="1:8" x14ac:dyDescent="0.3">
      <c r="A27">
        <v>1</v>
      </c>
      <c r="B27">
        <v>60.5</v>
      </c>
      <c r="C2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7">
        <v>0</v>
      </c>
      <c r="E27">
        <v>-1</v>
      </c>
      <c r="F27">
        <v>1</v>
      </c>
      <c r="G27">
        <f>DEGREES(ASIN(Research_Wall_Table[[#This Row],[X value]]/Research_Wall_Table[[#This Row],[Length]]))</f>
        <v>0</v>
      </c>
      <c r="H2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8" spans="1:8" x14ac:dyDescent="0.3">
      <c r="A28">
        <v>1</v>
      </c>
      <c r="B28">
        <v>40.6</v>
      </c>
      <c r="C2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8">
        <v>0</v>
      </c>
      <c r="E28">
        <v>-1</v>
      </c>
      <c r="F28">
        <v>1</v>
      </c>
      <c r="G28">
        <f>DEGREES(ASIN(Research_Wall_Table[[#This Row],[X value]]/Research_Wall_Table[[#This Row],[Length]]))</f>
        <v>0</v>
      </c>
      <c r="H2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9" spans="1:8" x14ac:dyDescent="0.3">
      <c r="A29">
        <v>1</v>
      </c>
      <c r="B29">
        <v>115.17</v>
      </c>
      <c r="C2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9">
        <v>0</v>
      </c>
      <c r="E29">
        <v>-1</v>
      </c>
      <c r="F29">
        <v>1</v>
      </c>
      <c r="G29">
        <f>DEGREES(ASIN(Research_Wall_Table[[#This Row],[X value]]/Research_Wall_Table[[#This Row],[Length]]))</f>
        <v>0</v>
      </c>
      <c r="H2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0" spans="1:8" x14ac:dyDescent="0.3">
      <c r="A30">
        <v>1</v>
      </c>
      <c r="B30">
        <v>139.21</v>
      </c>
      <c r="C3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0">
        <v>0</v>
      </c>
      <c r="E30">
        <v>1</v>
      </c>
      <c r="F30">
        <v>1</v>
      </c>
      <c r="G30">
        <f>DEGREES(ASIN(Research_Wall_Table[[#This Row],[X value]]/Research_Wall_Table[[#This Row],[Length]]))</f>
        <v>0</v>
      </c>
      <c r="H3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1" spans="1:8" x14ac:dyDescent="0.3">
      <c r="A31">
        <v>1</v>
      </c>
      <c r="B31">
        <v>23.85</v>
      </c>
      <c r="C3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1">
        <v>1</v>
      </c>
      <c r="E31">
        <v>0</v>
      </c>
      <c r="F31">
        <v>1</v>
      </c>
      <c r="G31">
        <f>DEGREES(ASIN(Research_Wall_Table[[#This Row],[X value]]/Research_Wall_Table[[#This Row],[Length]]))</f>
        <v>90</v>
      </c>
      <c r="H3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2" spans="1:8" x14ac:dyDescent="0.3">
      <c r="A32">
        <v>1</v>
      </c>
      <c r="B32">
        <v>28.17</v>
      </c>
      <c r="C3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2">
        <v>-1</v>
      </c>
      <c r="E32">
        <v>0</v>
      </c>
      <c r="F32">
        <v>1</v>
      </c>
      <c r="G32">
        <f>DEGREES(ASIN(Research_Wall_Table[[#This Row],[X value]]/Research_Wall_Table[[#This Row],[Length]]))</f>
        <v>-90</v>
      </c>
      <c r="H3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3" spans="1:8" x14ac:dyDescent="0.3">
      <c r="A33">
        <v>1</v>
      </c>
      <c r="B33">
        <v>3.26</v>
      </c>
      <c r="C3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3">
        <v>0</v>
      </c>
      <c r="E33">
        <v>1</v>
      </c>
      <c r="F33">
        <v>1</v>
      </c>
      <c r="G33">
        <f>DEGREES(ASIN(Research_Wall_Table[[#This Row],[X value]]/Research_Wall_Table[[#This Row],[Length]]))</f>
        <v>0</v>
      </c>
      <c r="H3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4" spans="1:8" x14ac:dyDescent="0.3">
      <c r="A34">
        <v>1</v>
      </c>
      <c r="B34">
        <v>28.41</v>
      </c>
      <c r="C3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4">
        <v>-1</v>
      </c>
      <c r="E34">
        <v>0</v>
      </c>
      <c r="F34">
        <v>1</v>
      </c>
      <c r="G34">
        <f>DEGREES(ASIN(Research_Wall_Table[[#This Row],[X value]]/Research_Wall_Table[[#This Row],[Length]]))</f>
        <v>-90</v>
      </c>
      <c r="H3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5" spans="1:8" x14ac:dyDescent="0.3">
      <c r="A35">
        <v>1</v>
      </c>
      <c r="B35">
        <v>5.32</v>
      </c>
      <c r="C3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5">
        <v>-1</v>
      </c>
      <c r="E35">
        <v>0</v>
      </c>
      <c r="F35">
        <v>1</v>
      </c>
      <c r="G35">
        <f>DEGREES(ASIN(Research_Wall_Table[[#This Row],[X value]]/Research_Wall_Table[[#This Row],[Length]]))</f>
        <v>-90</v>
      </c>
      <c r="H3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6" spans="1:8" x14ac:dyDescent="0.3">
      <c r="A36">
        <v>1</v>
      </c>
      <c r="B36">
        <v>3.26</v>
      </c>
      <c r="C3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6">
        <v>0</v>
      </c>
      <c r="E36">
        <v>-1</v>
      </c>
      <c r="F36">
        <v>1</v>
      </c>
      <c r="G36">
        <f>DEGREES(ASIN(Research_Wall_Table[[#This Row],[X value]]/Research_Wall_Table[[#This Row],[Length]]))</f>
        <v>0</v>
      </c>
      <c r="H3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7" spans="1:8" x14ac:dyDescent="0.3">
      <c r="A37">
        <v>1</v>
      </c>
      <c r="B37">
        <v>3.23</v>
      </c>
      <c r="C3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7">
        <v>0</v>
      </c>
      <c r="E37">
        <v>-1</v>
      </c>
      <c r="F37">
        <v>1</v>
      </c>
      <c r="G37">
        <f>DEGREES(ASIN(Research_Wall_Table[[#This Row],[X value]]/Research_Wall_Table[[#This Row],[Length]]))</f>
        <v>0</v>
      </c>
      <c r="H3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8" spans="1:8" x14ac:dyDescent="0.3">
      <c r="A38">
        <v>1</v>
      </c>
      <c r="B38">
        <v>5.32</v>
      </c>
      <c r="C3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8">
        <v>1</v>
      </c>
      <c r="E38">
        <v>0</v>
      </c>
      <c r="F38">
        <v>1</v>
      </c>
      <c r="G38">
        <f>DEGREES(ASIN(Research_Wall_Table[[#This Row],[X value]]/Research_Wall_Table[[#This Row],[Length]]))</f>
        <v>90</v>
      </c>
      <c r="H3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9" spans="1:8" x14ac:dyDescent="0.3">
      <c r="A39">
        <v>1</v>
      </c>
      <c r="B39">
        <v>3.23</v>
      </c>
      <c r="C3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9">
        <v>0</v>
      </c>
      <c r="E39">
        <v>1</v>
      </c>
      <c r="F39">
        <v>1</v>
      </c>
      <c r="G39">
        <f>DEGREES(ASIN(Research_Wall_Table[[#This Row],[X value]]/Research_Wall_Table[[#This Row],[Length]]))</f>
        <v>0</v>
      </c>
      <c r="H3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0" spans="1:8" x14ac:dyDescent="0.3">
      <c r="A40">
        <v>1</v>
      </c>
      <c r="B40">
        <v>25.04</v>
      </c>
      <c r="C4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0">
        <v>1</v>
      </c>
      <c r="E40">
        <v>0</v>
      </c>
      <c r="F40">
        <v>1</v>
      </c>
      <c r="G40">
        <f>DEGREES(ASIN(Research_Wall_Table[[#This Row],[X value]]/Research_Wall_Table[[#This Row],[Length]]))</f>
        <v>90</v>
      </c>
      <c r="H4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1" spans="1:8" x14ac:dyDescent="0.3">
      <c r="A41">
        <v>1</v>
      </c>
      <c r="B41">
        <v>141.44999999999999</v>
      </c>
      <c r="C4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1">
        <v>0</v>
      </c>
      <c r="E41">
        <v>-1</v>
      </c>
      <c r="F41">
        <v>1</v>
      </c>
      <c r="G41">
        <f>DEGREES(ASIN(Research_Wall_Table[[#This Row],[X value]]/Research_Wall_Table[[#This Row],[Length]]))</f>
        <v>0</v>
      </c>
      <c r="H4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2" spans="1:8" x14ac:dyDescent="0.3">
      <c r="A42">
        <v>1</v>
      </c>
      <c r="B42">
        <v>112.6</v>
      </c>
      <c r="C4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2">
        <v>0</v>
      </c>
      <c r="E42">
        <v>1</v>
      </c>
      <c r="F42">
        <v>1</v>
      </c>
      <c r="G42">
        <f>DEGREES(ASIN(Research_Wall_Table[[#This Row],[X value]]/Research_Wall_Table[[#This Row],[Length]]))</f>
        <v>0</v>
      </c>
      <c r="H4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3" spans="1:8" x14ac:dyDescent="0.3">
      <c r="A43">
        <v>1</v>
      </c>
      <c r="B43">
        <v>19.07</v>
      </c>
      <c r="C4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3">
        <v>1</v>
      </c>
      <c r="E43">
        <v>0</v>
      </c>
      <c r="F43">
        <v>1</v>
      </c>
      <c r="G43">
        <f>DEGREES(ASIN(Research_Wall_Table[[#This Row],[X value]]/Research_Wall_Table[[#This Row],[Length]]))</f>
        <v>90</v>
      </c>
      <c r="H4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4" spans="1:8" x14ac:dyDescent="0.3">
      <c r="A44">
        <v>1</v>
      </c>
      <c r="B44">
        <v>23.21</v>
      </c>
      <c r="C4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4">
        <v>-1</v>
      </c>
      <c r="E44">
        <v>0</v>
      </c>
      <c r="F44">
        <v>1</v>
      </c>
      <c r="G44">
        <f>DEGREES(ASIN(Research_Wall_Table[[#This Row],[X value]]/Research_Wall_Table[[#This Row],[Length]]))</f>
        <v>-90</v>
      </c>
      <c r="H4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5" spans="1:8" x14ac:dyDescent="0.3">
      <c r="A45">
        <v>1</v>
      </c>
      <c r="B45">
        <v>2.79</v>
      </c>
      <c r="C4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5">
        <v>0</v>
      </c>
      <c r="E45">
        <v>1</v>
      </c>
      <c r="F45">
        <v>1</v>
      </c>
      <c r="G45">
        <f>DEGREES(ASIN(Research_Wall_Table[[#This Row],[X value]]/Research_Wall_Table[[#This Row],[Length]]))</f>
        <v>0</v>
      </c>
      <c r="H4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6" spans="1:8" x14ac:dyDescent="0.3">
      <c r="A46">
        <v>1</v>
      </c>
      <c r="B46">
        <v>23.62</v>
      </c>
      <c r="C4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6">
        <v>-1</v>
      </c>
      <c r="E46">
        <v>0</v>
      </c>
      <c r="F46">
        <v>1</v>
      </c>
      <c r="G46">
        <f>DEGREES(ASIN(Research_Wall_Table[[#This Row],[X value]]/Research_Wall_Table[[#This Row],[Length]]))</f>
        <v>-90</v>
      </c>
      <c r="H4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7" spans="1:8" x14ac:dyDescent="0.3">
      <c r="A47">
        <v>1</v>
      </c>
      <c r="B47">
        <v>4.5599999999999996</v>
      </c>
      <c r="C4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7">
        <v>-1</v>
      </c>
      <c r="E47">
        <v>0</v>
      </c>
      <c r="F47">
        <v>1</v>
      </c>
      <c r="G47">
        <f>DEGREES(ASIN(Research_Wall_Table[[#This Row],[X value]]/Research_Wall_Table[[#This Row],[Length]]))</f>
        <v>-90</v>
      </c>
      <c r="H4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8" spans="1:8" x14ac:dyDescent="0.3">
      <c r="A48">
        <v>1</v>
      </c>
      <c r="B48">
        <v>2.79</v>
      </c>
      <c r="C4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8">
        <v>0</v>
      </c>
      <c r="E48">
        <v>-1</v>
      </c>
      <c r="F48">
        <v>1</v>
      </c>
      <c r="G48">
        <f>DEGREES(ASIN(Research_Wall_Table[[#This Row],[X value]]/Research_Wall_Table[[#This Row],[Length]]))</f>
        <v>0</v>
      </c>
      <c r="H4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9" spans="1:8" x14ac:dyDescent="0.3">
      <c r="A49">
        <v>1</v>
      </c>
      <c r="B49">
        <v>2.77</v>
      </c>
      <c r="C4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9">
        <v>0</v>
      </c>
      <c r="E49">
        <v>-1</v>
      </c>
      <c r="F49">
        <v>1</v>
      </c>
      <c r="G49">
        <f>DEGREES(ASIN(Research_Wall_Table[[#This Row],[X value]]/Research_Wall_Table[[#This Row],[Length]]))</f>
        <v>0</v>
      </c>
      <c r="H4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0" spans="1:8" x14ac:dyDescent="0.3">
      <c r="A50">
        <v>1</v>
      </c>
      <c r="B50">
        <v>4.5599999999999996</v>
      </c>
      <c r="C5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0">
        <v>1</v>
      </c>
      <c r="E50">
        <v>0</v>
      </c>
      <c r="F50">
        <v>1</v>
      </c>
      <c r="G50">
        <f>DEGREES(ASIN(Research_Wall_Table[[#This Row],[X value]]/Research_Wall_Table[[#This Row],[Length]]))</f>
        <v>90</v>
      </c>
      <c r="H5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1" spans="1:8" x14ac:dyDescent="0.3">
      <c r="A51">
        <v>1</v>
      </c>
      <c r="B51">
        <v>2.77</v>
      </c>
      <c r="C5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1">
        <v>0</v>
      </c>
      <c r="E51">
        <v>1</v>
      </c>
      <c r="F51">
        <v>1</v>
      </c>
      <c r="G51">
        <f>DEGREES(ASIN(Research_Wall_Table[[#This Row],[X value]]/Research_Wall_Table[[#This Row],[Length]]))</f>
        <v>0</v>
      </c>
      <c r="H5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2" spans="1:8" x14ac:dyDescent="0.3">
      <c r="A52">
        <v>1</v>
      </c>
      <c r="B52">
        <v>20.09</v>
      </c>
      <c r="C5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2">
        <v>1</v>
      </c>
      <c r="E52">
        <v>0</v>
      </c>
      <c r="F52">
        <v>1</v>
      </c>
      <c r="G52">
        <f>DEGREES(ASIN(Research_Wall_Table[[#This Row],[X value]]/Research_Wall_Table[[#This Row],[Length]]))</f>
        <v>90</v>
      </c>
      <c r="H5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3" spans="1:8" x14ac:dyDescent="0.3">
      <c r="A53">
        <v>1</v>
      </c>
      <c r="B53">
        <v>115.17</v>
      </c>
      <c r="C5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53">
        <v>0</v>
      </c>
      <c r="E53">
        <v>-1</v>
      </c>
      <c r="F53">
        <v>1</v>
      </c>
      <c r="G53">
        <f>DEGREES(ASIN(Research_Wall_Table[[#This Row],[X value]]/Research_Wall_Table[[#This Row],[Length]]))</f>
        <v>0</v>
      </c>
      <c r="H5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4" spans="1:8" x14ac:dyDescent="0.3">
      <c r="A54">
        <v>1</v>
      </c>
      <c r="B54">
        <v>112.6</v>
      </c>
      <c r="C5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4">
        <v>0</v>
      </c>
      <c r="E54">
        <v>1</v>
      </c>
      <c r="F54">
        <v>1</v>
      </c>
      <c r="G54">
        <f>DEGREES(ASIN(Research_Wall_Table[[#This Row],[X value]]/Research_Wall_Table[[#This Row],[Length]]))</f>
        <v>0</v>
      </c>
      <c r="H5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5" spans="1:8" x14ac:dyDescent="0.3">
      <c r="A55">
        <v>1</v>
      </c>
      <c r="B55">
        <v>19.07</v>
      </c>
      <c r="C5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5">
        <v>1</v>
      </c>
      <c r="E55">
        <v>0</v>
      </c>
      <c r="F55">
        <v>1</v>
      </c>
      <c r="G55">
        <f>DEGREES(ASIN(Research_Wall_Table[[#This Row],[X value]]/Research_Wall_Table[[#This Row],[Length]]))</f>
        <v>90</v>
      </c>
      <c r="H5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6" spans="1:8" x14ac:dyDescent="0.3">
      <c r="A56">
        <v>1</v>
      </c>
      <c r="B56">
        <v>23.21</v>
      </c>
      <c r="C5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6">
        <v>-1</v>
      </c>
      <c r="E56">
        <v>0</v>
      </c>
      <c r="F56">
        <v>1</v>
      </c>
      <c r="G56">
        <f>DEGREES(ASIN(Research_Wall_Table[[#This Row],[X value]]/Research_Wall_Table[[#This Row],[Length]]))</f>
        <v>-90</v>
      </c>
      <c r="H5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7" spans="1:8" x14ac:dyDescent="0.3">
      <c r="A57">
        <v>1</v>
      </c>
      <c r="B57">
        <v>2.79</v>
      </c>
      <c r="C5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7">
        <v>0</v>
      </c>
      <c r="E57">
        <v>1</v>
      </c>
      <c r="F57">
        <v>1</v>
      </c>
      <c r="G57">
        <f>DEGREES(ASIN(Research_Wall_Table[[#This Row],[X value]]/Research_Wall_Table[[#This Row],[Length]]))</f>
        <v>0</v>
      </c>
      <c r="H5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8" spans="1:8" x14ac:dyDescent="0.3">
      <c r="A58">
        <v>1</v>
      </c>
      <c r="B58">
        <v>23.62</v>
      </c>
      <c r="C5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8">
        <v>-1</v>
      </c>
      <c r="E58">
        <v>0</v>
      </c>
      <c r="F58">
        <v>1</v>
      </c>
      <c r="G58">
        <f>DEGREES(ASIN(Research_Wall_Table[[#This Row],[X value]]/Research_Wall_Table[[#This Row],[Length]]))</f>
        <v>-90</v>
      </c>
      <c r="H5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9" spans="1:8" x14ac:dyDescent="0.3">
      <c r="A59">
        <v>1</v>
      </c>
      <c r="B59">
        <v>4.5599999999999996</v>
      </c>
      <c r="C5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9">
        <v>-1</v>
      </c>
      <c r="E59">
        <v>0</v>
      </c>
      <c r="F59">
        <v>1</v>
      </c>
      <c r="G59">
        <f>DEGREES(ASIN(Research_Wall_Table[[#This Row],[X value]]/Research_Wall_Table[[#This Row],[Length]]))</f>
        <v>-90</v>
      </c>
      <c r="H5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0" spans="1:8" x14ac:dyDescent="0.3">
      <c r="A60">
        <v>1</v>
      </c>
      <c r="B60">
        <v>2.79</v>
      </c>
      <c r="C6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0">
        <v>0</v>
      </c>
      <c r="E60">
        <v>-1</v>
      </c>
      <c r="F60">
        <v>1</v>
      </c>
      <c r="G60">
        <f>DEGREES(ASIN(Research_Wall_Table[[#This Row],[X value]]/Research_Wall_Table[[#This Row],[Length]]))</f>
        <v>0</v>
      </c>
      <c r="H6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1" spans="1:8" x14ac:dyDescent="0.3">
      <c r="A61">
        <v>1</v>
      </c>
      <c r="B61">
        <v>2.77</v>
      </c>
      <c r="C6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1">
        <v>0</v>
      </c>
      <c r="E61">
        <v>-1</v>
      </c>
      <c r="F61">
        <v>1</v>
      </c>
      <c r="G61">
        <f>DEGREES(ASIN(Research_Wall_Table[[#This Row],[X value]]/Research_Wall_Table[[#This Row],[Length]]))</f>
        <v>0</v>
      </c>
      <c r="H6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2" spans="1:8" x14ac:dyDescent="0.3">
      <c r="A62">
        <v>1</v>
      </c>
      <c r="B62">
        <v>4.5599999999999996</v>
      </c>
      <c r="C6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2">
        <v>1</v>
      </c>
      <c r="E62">
        <v>0</v>
      </c>
      <c r="F62">
        <v>1</v>
      </c>
      <c r="G62">
        <f>DEGREES(ASIN(Research_Wall_Table[[#This Row],[X value]]/Research_Wall_Table[[#This Row],[Length]]))</f>
        <v>90</v>
      </c>
      <c r="H6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3" spans="1:8" x14ac:dyDescent="0.3">
      <c r="A63">
        <v>1</v>
      </c>
      <c r="B63">
        <v>2.77</v>
      </c>
      <c r="C6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3">
        <v>0</v>
      </c>
      <c r="E63">
        <v>1</v>
      </c>
      <c r="F63">
        <v>1</v>
      </c>
      <c r="G63">
        <f>DEGREES(ASIN(Research_Wall_Table[[#This Row],[X value]]/Research_Wall_Table[[#This Row],[Length]]))</f>
        <v>0</v>
      </c>
      <c r="H6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4" spans="1:8" x14ac:dyDescent="0.3">
      <c r="A64">
        <v>1</v>
      </c>
      <c r="B64">
        <v>20.09</v>
      </c>
      <c r="C6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4">
        <v>1</v>
      </c>
      <c r="E64">
        <v>0</v>
      </c>
      <c r="F64">
        <v>1</v>
      </c>
      <c r="G64">
        <f>DEGREES(ASIN(Research_Wall_Table[[#This Row],[X value]]/Research_Wall_Table[[#This Row],[Length]]))</f>
        <v>90</v>
      </c>
      <c r="H6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5" spans="1:8" x14ac:dyDescent="0.3">
      <c r="A65">
        <v>1</v>
      </c>
      <c r="B65">
        <v>115.17</v>
      </c>
      <c r="C6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5">
        <v>0</v>
      </c>
      <c r="E65">
        <v>-1</v>
      </c>
      <c r="F65">
        <v>1</v>
      </c>
      <c r="G65">
        <f>DEGREES(ASIN(Research_Wall_Table[[#This Row],[X value]]/Research_Wall_Table[[#This Row],[Length]]))</f>
        <v>0</v>
      </c>
      <c r="H6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6" spans="1:8" x14ac:dyDescent="0.3">
      <c r="A66">
        <v>1</v>
      </c>
      <c r="B66">
        <v>112.6</v>
      </c>
      <c r="C6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6">
        <v>0</v>
      </c>
      <c r="E66">
        <v>1</v>
      </c>
      <c r="F66">
        <v>1</v>
      </c>
      <c r="G66">
        <f>DEGREES(ASIN(Research_Wall_Table[[#This Row],[X value]]/Research_Wall_Table[[#This Row],[Length]]))</f>
        <v>0</v>
      </c>
      <c r="H6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7" spans="1:8" x14ac:dyDescent="0.3">
      <c r="A67">
        <v>1</v>
      </c>
      <c r="B67">
        <v>19.07</v>
      </c>
      <c r="C6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7">
        <v>1</v>
      </c>
      <c r="E67">
        <v>0</v>
      </c>
      <c r="F67">
        <v>1</v>
      </c>
      <c r="G67">
        <f>DEGREES(ASIN(Research_Wall_Table[[#This Row],[X value]]/Research_Wall_Table[[#This Row],[Length]]))</f>
        <v>90</v>
      </c>
      <c r="H6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8" spans="1:8" x14ac:dyDescent="0.3">
      <c r="A68">
        <v>1</v>
      </c>
      <c r="B68">
        <v>23.21</v>
      </c>
      <c r="C6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8">
        <v>-1</v>
      </c>
      <c r="E68">
        <v>0</v>
      </c>
      <c r="F68">
        <v>1</v>
      </c>
      <c r="G68">
        <f>DEGREES(ASIN(Research_Wall_Table[[#This Row],[X value]]/Research_Wall_Table[[#This Row],[Length]]))</f>
        <v>-90</v>
      </c>
      <c r="H6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9" spans="1:8" x14ac:dyDescent="0.3">
      <c r="A69">
        <v>1</v>
      </c>
      <c r="B69">
        <v>2.79</v>
      </c>
      <c r="C6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9">
        <v>0</v>
      </c>
      <c r="E69">
        <v>1</v>
      </c>
      <c r="F69">
        <v>1</v>
      </c>
      <c r="G69">
        <f>DEGREES(ASIN(Research_Wall_Table[[#This Row],[X value]]/Research_Wall_Table[[#This Row],[Length]]))</f>
        <v>0</v>
      </c>
      <c r="H6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0" spans="1:8" x14ac:dyDescent="0.3">
      <c r="A70">
        <v>1</v>
      </c>
      <c r="B70">
        <v>23.62</v>
      </c>
      <c r="C7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0">
        <v>-1</v>
      </c>
      <c r="E70">
        <v>0</v>
      </c>
      <c r="F70">
        <v>1</v>
      </c>
      <c r="G70">
        <f>DEGREES(ASIN(Research_Wall_Table[[#This Row],[X value]]/Research_Wall_Table[[#This Row],[Length]]))</f>
        <v>-90</v>
      </c>
      <c r="H7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1" spans="1:8" x14ac:dyDescent="0.3">
      <c r="A71">
        <v>1</v>
      </c>
      <c r="B71">
        <v>4.5599999999999996</v>
      </c>
      <c r="C7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1">
        <v>-1</v>
      </c>
      <c r="E71">
        <v>0</v>
      </c>
      <c r="F71">
        <v>1</v>
      </c>
      <c r="G71">
        <f>DEGREES(ASIN(Research_Wall_Table[[#This Row],[X value]]/Research_Wall_Table[[#This Row],[Length]]))</f>
        <v>-90</v>
      </c>
      <c r="H7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2" spans="1:8" x14ac:dyDescent="0.3">
      <c r="A72">
        <v>1</v>
      </c>
      <c r="B72">
        <v>2.79</v>
      </c>
      <c r="C7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2">
        <v>0</v>
      </c>
      <c r="E72">
        <v>-1</v>
      </c>
      <c r="F72">
        <v>1</v>
      </c>
      <c r="G72">
        <f>DEGREES(ASIN(Research_Wall_Table[[#This Row],[X value]]/Research_Wall_Table[[#This Row],[Length]]))</f>
        <v>0</v>
      </c>
      <c r="H7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3" spans="1:8" x14ac:dyDescent="0.3">
      <c r="A73">
        <v>1</v>
      </c>
      <c r="B73">
        <v>2.77</v>
      </c>
      <c r="C7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3">
        <v>0</v>
      </c>
      <c r="E73">
        <v>-1</v>
      </c>
      <c r="F73">
        <v>1</v>
      </c>
      <c r="G73">
        <f>DEGREES(ASIN(Research_Wall_Table[[#This Row],[X value]]/Research_Wall_Table[[#This Row],[Length]]))</f>
        <v>0</v>
      </c>
      <c r="H7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4" spans="1:8" x14ac:dyDescent="0.3">
      <c r="A74">
        <v>1</v>
      </c>
      <c r="B74">
        <v>4.5599999999999996</v>
      </c>
      <c r="C7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4">
        <v>1</v>
      </c>
      <c r="E74">
        <v>0</v>
      </c>
      <c r="F74">
        <v>1</v>
      </c>
      <c r="G74">
        <f>DEGREES(ASIN(Research_Wall_Table[[#This Row],[X value]]/Research_Wall_Table[[#This Row],[Length]]))</f>
        <v>90</v>
      </c>
      <c r="H7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5" spans="1:8" x14ac:dyDescent="0.3">
      <c r="A75">
        <v>1</v>
      </c>
      <c r="B75">
        <v>2.77</v>
      </c>
      <c r="C7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5">
        <v>0</v>
      </c>
      <c r="E75">
        <v>1</v>
      </c>
      <c r="F75">
        <v>1</v>
      </c>
      <c r="G75">
        <f>DEGREES(ASIN(Research_Wall_Table[[#This Row],[X value]]/Research_Wall_Table[[#This Row],[Length]]))</f>
        <v>0</v>
      </c>
      <c r="H7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6" spans="1:8" x14ac:dyDescent="0.3">
      <c r="A76">
        <v>1</v>
      </c>
      <c r="B76">
        <v>20.09</v>
      </c>
      <c r="C7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6">
        <v>1</v>
      </c>
      <c r="E76">
        <v>0</v>
      </c>
      <c r="F76">
        <v>1</v>
      </c>
      <c r="G76">
        <f>DEGREES(ASIN(Research_Wall_Table[[#This Row],[X value]]/Research_Wall_Table[[#This Row],[Length]]))</f>
        <v>90</v>
      </c>
      <c r="H7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7" spans="1:8" x14ac:dyDescent="0.3">
      <c r="A77">
        <v>1</v>
      </c>
      <c r="B77">
        <v>115.17</v>
      </c>
      <c r="C7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7">
        <v>0</v>
      </c>
      <c r="E77">
        <v>-1</v>
      </c>
      <c r="F77">
        <v>1</v>
      </c>
      <c r="G77">
        <f>DEGREES(ASIN(Research_Wall_Table[[#This Row],[X value]]/Research_Wall_Table[[#This Row],[Length]]))</f>
        <v>0</v>
      </c>
      <c r="H7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8" spans="1:8" x14ac:dyDescent="0.3">
      <c r="A78">
        <v>1</v>
      </c>
      <c r="B78">
        <v>112.6</v>
      </c>
      <c r="C7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8">
        <v>0</v>
      </c>
      <c r="E78">
        <v>1</v>
      </c>
      <c r="F78">
        <v>1</v>
      </c>
      <c r="G78">
        <f>DEGREES(ASIN(Research_Wall_Table[[#This Row],[X value]]/Research_Wall_Table[[#This Row],[Length]]))</f>
        <v>0</v>
      </c>
      <c r="H7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9" spans="1:8" x14ac:dyDescent="0.3">
      <c r="A79">
        <v>1</v>
      </c>
      <c r="B79">
        <v>19.07</v>
      </c>
      <c r="C7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9">
        <v>1</v>
      </c>
      <c r="E79">
        <v>0</v>
      </c>
      <c r="F79">
        <v>1</v>
      </c>
      <c r="G79">
        <f>DEGREES(ASIN(Research_Wall_Table[[#This Row],[X value]]/Research_Wall_Table[[#This Row],[Length]]))</f>
        <v>90</v>
      </c>
      <c r="H7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0" spans="1:8" x14ac:dyDescent="0.3">
      <c r="A80">
        <v>1</v>
      </c>
      <c r="B80">
        <v>23.21</v>
      </c>
      <c r="C8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0">
        <v>-1</v>
      </c>
      <c r="E80">
        <v>0</v>
      </c>
      <c r="F80">
        <v>1</v>
      </c>
      <c r="G80">
        <f>DEGREES(ASIN(Research_Wall_Table[[#This Row],[X value]]/Research_Wall_Table[[#This Row],[Length]]))</f>
        <v>-90</v>
      </c>
      <c r="H8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1" spans="1:8" x14ac:dyDescent="0.3">
      <c r="A81">
        <v>1</v>
      </c>
      <c r="B81">
        <v>2.79</v>
      </c>
      <c r="C8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1">
        <v>0</v>
      </c>
      <c r="E81">
        <v>1</v>
      </c>
      <c r="F81">
        <v>1</v>
      </c>
      <c r="G81">
        <f>DEGREES(ASIN(Research_Wall_Table[[#This Row],[X value]]/Research_Wall_Table[[#This Row],[Length]]))</f>
        <v>0</v>
      </c>
      <c r="H8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2" spans="1:8" x14ac:dyDescent="0.3">
      <c r="A82">
        <v>1</v>
      </c>
      <c r="B82">
        <v>23.62</v>
      </c>
      <c r="C8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2">
        <v>-1</v>
      </c>
      <c r="E82">
        <v>0</v>
      </c>
      <c r="F82">
        <v>1</v>
      </c>
      <c r="G82">
        <f>DEGREES(ASIN(Research_Wall_Table[[#This Row],[X value]]/Research_Wall_Table[[#This Row],[Length]]))</f>
        <v>-90</v>
      </c>
      <c r="H8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3" spans="1:8" x14ac:dyDescent="0.3">
      <c r="A83">
        <v>1</v>
      </c>
      <c r="B83">
        <v>4.5599999999999996</v>
      </c>
      <c r="C8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3">
        <v>-1</v>
      </c>
      <c r="E83">
        <v>0</v>
      </c>
      <c r="F83">
        <v>1</v>
      </c>
      <c r="G83">
        <f>DEGREES(ASIN(Research_Wall_Table[[#This Row],[X value]]/Research_Wall_Table[[#This Row],[Length]]))</f>
        <v>-90</v>
      </c>
      <c r="H8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4" spans="1:8" x14ac:dyDescent="0.3">
      <c r="A84">
        <v>1</v>
      </c>
      <c r="B84">
        <v>2.79</v>
      </c>
      <c r="C8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4">
        <v>0</v>
      </c>
      <c r="E84">
        <v>-1</v>
      </c>
      <c r="F84">
        <v>1</v>
      </c>
      <c r="G84">
        <f>DEGREES(ASIN(Research_Wall_Table[[#This Row],[X value]]/Research_Wall_Table[[#This Row],[Length]]))</f>
        <v>0</v>
      </c>
      <c r="H8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5" spans="1:8" x14ac:dyDescent="0.3">
      <c r="A85">
        <v>1</v>
      </c>
      <c r="B85">
        <v>2.77</v>
      </c>
      <c r="C8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5">
        <v>0</v>
      </c>
      <c r="E85">
        <v>-1</v>
      </c>
      <c r="F85">
        <v>1</v>
      </c>
      <c r="G85">
        <f>DEGREES(ASIN(Research_Wall_Table[[#This Row],[X value]]/Research_Wall_Table[[#This Row],[Length]]))</f>
        <v>0</v>
      </c>
      <c r="H8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6" spans="1:8" x14ac:dyDescent="0.3">
      <c r="A86">
        <v>1</v>
      </c>
      <c r="B86">
        <v>4.5599999999999996</v>
      </c>
      <c r="C8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6">
        <v>1</v>
      </c>
      <c r="E86">
        <v>0</v>
      </c>
      <c r="F86">
        <v>1</v>
      </c>
      <c r="G86">
        <f>DEGREES(ASIN(Research_Wall_Table[[#This Row],[X value]]/Research_Wall_Table[[#This Row],[Length]]))</f>
        <v>90</v>
      </c>
      <c r="H8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7" spans="1:8" x14ac:dyDescent="0.3">
      <c r="A87">
        <v>1</v>
      </c>
      <c r="B87">
        <v>2.77</v>
      </c>
      <c r="C8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7">
        <v>0</v>
      </c>
      <c r="E87">
        <v>1</v>
      </c>
      <c r="F87">
        <v>1</v>
      </c>
      <c r="G87">
        <f>DEGREES(ASIN(Research_Wall_Table[[#This Row],[X value]]/Research_Wall_Table[[#This Row],[Length]]))</f>
        <v>0</v>
      </c>
      <c r="H8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8" spans="1:8" x14ac:dyDescent="0.3">
      <c r="A88">
        <v>1</v>
      </c>
      <c r="B88">
        <v>20.09</v>
      </c>
      <c r="C8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8">
        <v>1</v>
      </c>
      <c r="E88">
        <v>0</v>
      </c>
      <c r="F88">
        <v>1</v>
      </c>
      <c r="G88">
        <f>DEGREES(ASIN(Research_Wall_Table[[#This Row],[X value]]/Research_Wall_Table[[#This Row],[Length]]))</f>
        <v>90</v>
      </c>
      <c r="H8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9" spans="1:8" x14ac:dyDescent="0.3">
      <c r="A89">
        <v>1</v>
      </c>
      <c r="B89">
        <v>115.17</v>
      </c>
      <c r="C8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9">
        <v>0</v>
      </c>
      <c r="E89">
        <v>-1</v>
      </c>
      <c r="F89">
        <v>1</v>
      </c>
      <c r="G89">
        <f>DEGREES(ASIN(Research_Wall_Table[[#This Row],[X value]]/Research_Wall_Table[[#This Row],[Length]]))</f>
        <v>0</v>
      </c>
      <c r="H8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0" spans="1:8" x14ac:dyDescent="0.3">
      <c r="A90">
        <v>1</v>
      </c>
      <c r="B90">
        <v>112.6</v>
      </c>
      <c r="C9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0">
        <v>0</v>
      </c>
      <c r="E90">
        <v>1</v>
      </c>
      <c r="F90">
        <v>1</v>
      </c>
      <c r="G90">
        <f>DEGREES(ASIN(Research_Wall_Table[[#This Row],[X value]]/Research_Wall_Table[[#This Row],[Length]]))</f>
        <v>0</v>
      </c>
      <c r="H9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1" spans="1:8" x14ac:dyDescent="0.3">
      <c r="A91">
        <v>1</v>
      </c>
      <c r="B91">
        <v>19.07</v>
      </c>
      <c r="C9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1">
        <v>1</v>
      </c>
      <c r="E91">
        <v>0</v>
      </c>
      <c r="F91">
        <v>1</v>
      </c>
      <c r="G91">
        <f>DEGREES(ASIN(Research_Wall_Table[[#This Row],[X value]]/Research_Wall_Table[[#This Row],[Length]]))</f>
        <v>90</v>
      </c>
      <c r="H9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2" spans="1:8" x14ac:dyDescent="0.3">
      <c r="A92">
        <v>1</v>
      </c>
      <c r="B92">
        <v>23.21</v>
      </c>
      <c r="C9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2">
        <v>-1</v>
      </c>
      <c r="E92">
        <v>0</v>
      </c>
      <c r="F92">
        <v>1</v>
      </c>
      <c r="G92">
        <f>DEGREES(ASIN(Research_Wall_Table[[#This Row],[X value]]/Research_Wall_Table[[#This Row],[Length]]))</f>
        <v>-90</v>
      </c>
      <c r="H9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3" spans="1:8" x14ac:dyDescent="0.3">
      <c r="A93">
        <v>1</v>
      </c>
      <c r="B93">
        <v>2.79</v>
      </c>
      <c r="C9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3">
        <v>0</v>
      </c>
      <c r="E93">
        <v>1</v>
      </c>
      <c r="F93">
        <v>1</v>
      </c>
      <c r="G93">
        <f>DEGREES(ASIN(Research_Wall_Table[[#This Row],[X value]]/Research_Wall_Table[[#This Row],[Length]]))</f>
        <v>0</v>
      </c>
      <c r="H9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4" spans="1:8" x14ac:dyDescent="0.3">
      <c r="A94">
        <v>1</v>
      </c>
      <c r="B94">
        <v>23.62</v>
      </c>
      <c r="C9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4">
        <v>-1</v>
      </c>
      <c r="E94">
        <v>0</v>
      </c>
      <c r="F94">
        <v>1</v>
      </c>
      <c r="G94">
        <f>DEGREES(ASIN(Research_Wall_Table[[#This Row],[X value]]/Research_Wall_Table[[#This Row],[Length]]))</f>
        <v>-90</v>
      </c>
      <c r="H9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5" spans="1:8" x14ac:dyDescent="0.3">
      <c r="A95">
        <v>1</v>
      </c>
      <c r="B95">
        <v>4.5599999999999996</v>
      </c>
      <c r="C9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5">
        <v>-1</v>
      </c>
      <c r="E95">
        <v>0</v>
      </c>
      <c r="F95">
        <v>1</v>
      </c>
      <c r="G95">
        <f>DEGREES(ASIN(Research_Wall_Table[[#This Row],[X value]]/Research_Wall_Table[[#This Row],[Length]]))</f>
        <v>-90</v>
      </c>
      <c r="H9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6" spans="1:8" x14ac:dyDescent="0.3">
      <c r="A96">
        <v>1</v>
      </c>
      <c r="B96">
        <v>2.79</v>
      </c>
      <c r="C9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6">
        <v>0</v>
      </c>
      <c r="E96">
        <v>-1</v>
      </c>
      <c r="F96">
        <v>1</v>
      </c>
      <c r="G96">
        <f>DEGREES(ASIN(Research_Wall_Table[[#This Row],[X value]]/Research_Wall_Table[[#This Row],[Length]]))</f>
        <v>0</v>
      </c>
      <c r="H9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7" spans="1:8" x14ac:dyDescent="0.3">
      <c r="A97">
        <v>1</v>
      </c>
      <c r="B97">
        <v>2.77</v>
      </c>
      <c r="C9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7">
        <v>0</v>
      </c>
      <c r="E97">
        <v>-1</v>
      </c>
      <c r="F97">
        <v>1</v>
      </c>
      <c r="G97">
        <f>DEGREES(ASIN(Research_Wall_Table[[#This Row],[X value]]/Research_Wall_Table[[#This Row],[Length]]))</f>
        <v>0</v>
      </c>
      <c r="H9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8" spans="1:8" x14ac:dyDescent="0.3">
      <c r="A98">
        <v>1</v>
      </c>
      <c r="B98">
        <v>4.5599999999999996</v>
      </c>
      <c r="C9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8">
        <v>1</v>
      </c>
      <c r="E98">
        <v>0</v>
      </c>
      <c r="F98">
        <v>1</v>
      </c>
      <c r="G98">
        <f>DEGREES(ASIN(Research_Wall_Table[[#This Row],[X value]]/Research_Wall_Table[[#This Row],[Length]]))</f>
        <v>90</v>
      </c>
      <c r="H9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9" spans="1:8" x14ac:dyDescent="0.3">
      <c r="A99">
        <v>1</v>
      </c>
      <c r="B99">
        <v>2.77</v>
      </c>
      <c r="C9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9">
        <v>0</v>
      </c>
      <c r="E99">
        <v>1</v>
      </c>
      <c r="F99">
        <v>1</v>
      </c>
      <c r="G99">
        <f>DEGREES(ASIN(Research_Wall_Table[[#This Row],[X value]]/Research_Wall_Table[[#This Row],[Length]]))</f>
        <v>0</v>
      </c>
      <c r="H9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0" spans="1:8" x14ac:dyDescent="0.3">
      <c r="A100">
        <v>1</v>
      </c>
      <c r="B100">
        <v>20.09</v>
      </c>
      <c r="C10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0">
        <v>1</v>
      </c>
      <c r="E100">
        <v>0</v>
      </c>
      <c r="F100">
        <v>1</v>
      </c>
      <c r="G100">
        <f>DEGREES(ASIN(Research_Wall_Table[[#This Row],[X value]]/Research_Wall_Table[[#This Row],[Length]]))</f>
        <v>90</v>
      </c>
      <c r="H10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1" spans="1:8" x14ac:dyDescent="0.3">
      <c r="A101">
        <v>1</v>
      </c>
      <c r="B101">
        <v>115.17</v>
      </c>
      <c r="C10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1">
        <v>0</v>
      </c>
      <c r="E101">
        <v>-1</v>
      </c>
      <c r="F101">
        <v>1</v>
      </c>
      <c r="G101">
        <f>DEGREES(ASIN(Research_Wall_Table[[#This Row],[X value]]/Research_Wall_Table[[#This Row],[Length]]))</f>
        <v>0</v>
      </c>
      <c r="H10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2" spans="1:8" x14ac:dyDescent="0.3">
      <c r="A102">
        <v>1</v>
      </c>
      <c r="B102">
        <v>112.6</v>
      </c>
      <c r="C10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2">
        <v>0</v>
      </c>
      <c r="E102">
        <v>1</v>
      </c>
      <c r="F102">
        <v>1</v>
      </c>
      <c r="G102">
        <f>DEGREES(ASIN(Research_Wall_Table[[#This Row],[X value]]/Research_Wall_Table[[#This Row],[Length]]))</f>
        <v>0</v>
      </c>
      <c r="H10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3" spans="1:8" x14ac:dyDescent="0.3">
      <c r="A103">
        <v>1</v>
      </c>
      <c r="B103">
        <v>19.07</v>
      </c>
      <c r="C10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3">
        <v>1</v>
      </c>
      <c r="E103">
        <v>0</v>
      </c>
      <c r="F103">
        <v>1</v>
      </c>
      <c r="G103">
        <f>DEGREES(ASIN(Research_Wall_Table[[#This Row],[X value]]/Research_Wall_Table[[#This Row],[Length]]))</f>
        <v>90</v>
      </c>
      <c r="H10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4" spans="1:8" x14ac:dyDescent="0.3">
      <c r="A104">
        <v>1</v>
      </c>
      <c r="B104">
        <v>23.21</v>
      </c>
      <c r="C10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4">
        <v>-1</v>
      </c>
      <c r="E104">
        <v>0</v>
      </c>
      <c r="F104">
        <v>1</v>
      </c>
      <c r="G104">
        <f>DEGREES(ASIN(Research_Wall_Table[[#This Row],[X value]]/Research_Wall_Table[[#This Row],[Length]]))</f>
        <v>-90</v>
      </c>
      <c r="H10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5" spans="1:8" x14ac:dyDescent="0.3">
      <c r="A105">
        <v>1</v>
      </c>
      <c r="B105">
        <v>2.79</v>
      </c>
      <c r="C10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5">
        <v>0</v>
      </c>
      <c r="E105">
        <v>1</v>
      </c>
      <c r="F105">
        <v>1</v>
      </c>
      <c r="G105">
        <f>DEGREES(ASIN(Research_Wall_Table[[#This Row],[X value]]/Research_Wall_Table[[#This Row],[Length]]))</f>
        <v>0</v>
      </c>
      <c r="H10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6" spans="1:8" x14ac:dyDescent="0.3">
      <c r="A106">
        <v>1</v>
      </c>
      <c r="B106">
        <v>23.62</v>
      </c>
      <c r="C10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6">
        <v>-1</v>
      </c>
      <c r="E106">
        <v>0</v>
      </c>
      <c r="F106">
        <v>1</v>
      </c>
      <c r="G106">
        <f>DEGREES(ASIN(Research_Wall_Table[[#This Row],[X value]]/Research_Wall_Table[[#This Row],[Length]]))</f>
        <v>-90</v>
      </c>
      <c r="H10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7" spans="1:8" x14ac:dyDescent="0.3">
      <c r="A107">
        <v>1</v>
      </c>
      <c r="B107">
        <v>4.5599999999999996</v>
      </c>
      <c r="C10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7">
        <v>-1</v>
      </c>
      <c r="E107">
        <v>0</v>
      </c>
      <c r="F107">
        <v>1</v>
      </c>
      <c r="G107">
        <f>DEGREES(ASIN(Research_Wall_Table[[#This Row],[X value]]/Research_Wall_Table[[#This Row],[Length]]))</f>
        <v>-90</v>
      </c>
      <c r="H10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8" spans="1:8" x14ac:dyDescent="0.3">
      <c r="A108">
        <v>1</v>
      </c>
      <c r="B108">
        <v>2.79</v>
      </c>
      <c r="C10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8">
        <v>0</v>
      </c>
      <c r="E108">
        <v>-1</v>
      </c>
      <c r="F108">
        <v>1</v>
      </c>
      <c r="G108">
        <f>DEGREES(ASIN(Research_Wall_Table[[#This Row],[X value]]/Research_Wall_Table[[#This Row],[Length]]))</f>
        <v>0</v>
      </c>
      <c r="H10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9" spans="1:8" x14ac:dyDescent="0.3">
      <c r="A109">
        <v>1</v>
      </c>
      <c r="B109">
        <v>2.77</v>
      </c>
      <c r="C10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9">
        <v>0</v>
      </c>
      <c r="E109">
        <v>-1</v>
      </c>
      <c r="F109">
        <v>1</v>
      </c>
      <c r="G109">
        <f>DEGREES(ASIN(Research_Wall_Table[[#This Row],[X value]]/Research_Wall_Table[[#This Row],[Length]]))</f>
        <v>0</v>
      </c>
      <c r="H10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10" spans="1:8" x14ac:dyDescent="0.3">
      <c r="A110">
        <v>1</v>
      </c>
      <c r="B110">
        <v>4.5599999999999996</v>
      </c>
      <c r="C1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0">
        <v>1</v>
      </c>
      <c r="E110">
        <v>0</v>
      </c>
      <c r="F110">
        <v>1</v>
      </c>
      <c r="G110">
        <f>DEGREES(ASIN(Research_Wall_Table[[#This Row],[X value]]/Research_Wall_Table[[#This Row],[Length]]))</f>
        <v>90</v>
      </c>
      <c r="H1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1" spans="1:8" x14ac:dyDescent="0.3">
      <c r="A111">
        <v>1</v>
      </c>
      <c r="B111">
        <v>2.77</v>
      </c>
      <c r="C1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1">
        <v>0</v>
      </c>
      <c r="E111">
        <v>1</v>
      </c>
      <c r="F111">
        <v>1</v>
      </c>
      <c r="G111">
        <f>DEGREES(ASIN(Research_Wall_Table[[#This Row],[X value]]/Research_Wall_Table[[#This Row],[Length]]))</f>
        <v>0</v>
      </c>
      <c r="H1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2" spans="1:8" x14ac:dyDescent="0.3">
      <c r="A112">
        <v>1</v>
      </c>
      <c r="B112">
        <v>20.09</v>
      </c>
      <c r="C1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2">
        <v>1</v>
      </c>
      <c r="E112">
        <v>0</v>
      </c>
      <c r="F112">
        <v>1</v>
      </c>
      <c r="G112">
        <f>DEGREES(ASIN(Research_Wall_Table[[#This Row],[X value]]/Research_Wall_Table[[#This Row],[Length]]))</f>
        <v>90</v>
      </c>
      <c r="H1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3" spans="1:8" x14ac:dyDescent="0.3">
      <c r="A113">
        <v>1</v>
      </c>
      <c r="B113">
        <v>115.17</v>
      </c>
      <c r="C1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13">
        <v>0</v>
      </c>
      <c r="E113">
        <v>-1</v>
      </c>
      <c r="F113">
        <v>1</v>
      </c>
      <c r="G113">
        <f>DEGREES(ASIN(Research_Wall_Table[[#This Row],[X value]]/Research_Wall_Table[[#This Row],[Length]]))</f>
        <v>0</v>
      </c>
      <c r="H1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14" spans="1:8" x14ac:dyDescent="0.3">
      <c r="A114">
        <v>1</v>
      </c>
      <c r="B114">
        <v>143.19999999999999</v>
      </c>
      <c r="C1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4">
        <v>0</v>
      </c>
      <c r="E114">
        <v>1</v>
      </c>
      <c r="F114">
        <v>1</v>
      </c>
      <c r="G114">
        <f>DEGREES(ASIN(Research_Wall_Table[[#This Row],[X value]]/Research_Wall_Table[[#This Row],[Length]]))</f>
        <v>0</v>
      </c>
      <c r="H1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5" spans="1:8" x14ac:dyDescent="0.3">
      <c r="A115">
        <v>1</v>
      </c>
      <c r="B115">
        <v>24.57</v>
      </c>
      <c r="C1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5">
        <v>1</v>
      </c>
      <c r="E115">
        <v>0</v>
      </c>
      <c r="F115">
        <v>1</v>
      </c>
      <c r="G115">
        <f>DEGREES(ASIN(Research_Wall_Table[[#This Row],[X value]]/Research_Wall_Table[[#This Row],[Length]]))</f>
        <v>90</v>
      </c>
      <c r="H1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6" spans="1:8" x14ac:dyDescent="0.3">
      <c r="A116">
        <v>1</v>
      </c>
      <c r="B116">
        <v>28.91</v>
      </c>
      <c r="C1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6">
        <v>-1</v>
      </c>
      <c r="E116">
        <v>0</v>
      </c>
      <c r="F116">
        <v>1</v>
      </c>
      <c r="G116">
        <f>DEGREES(ASIN(Research_Wall_Table[[#This Row],[X value]]/Research_Wall_Table[[#This Row],[Length]]))</f>
        <v>-90</v>
      </c>
      <c r="H1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7" spans="1:8" x14ac:dyDescent="0.3">
      <c r="A117">
        <v>1</v>
      </c>
      <c r="B117">
        <v>3.32</v>
      </c>
      <c r="C1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7">
        <v>0</v>
      </c>
      <c r="E117">
        <v>1</v>
      </c>
      <c r="F117">
        <v>1</v>
      </c>
      <c r="G117">
        <f>DEGREES(ASIN(Research_Wall_Table[[#This Row],[X value]]/Research_Wall_Table[[#This Row],[Length]]))</f>
        <v>0</v>
      </c>
      <c r="H1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8" spans="1:8" x14ac:dyDescent="0.3">
      <c r="A118">
        <v>1</v>
      </c>
      <c r="B118">
        <v>29.12</v>
      </c>
      <c r="C1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8">
        <v>-1</v>
      </c>
      <c r="E118">
        <v>0</v>
      </c>
      <c r="F118">
        <v>1</v>
      </c>
      <c r="G118">
        <f>DEGREES(ASIN(Research_Wall_Table[[#This Row],[X value]]/Research_Wall_Table[[#This Row],[Length]]))</f>
        <v>-90</v>
      </c>
      <c r="H1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9" spans="1:8" x14ac:dyDescent="0.3">
      <c r="A119">
        <v>1</v>
      </c>
      <c r="B119">
        <v>5.44</v>
      </c>
      <c r="C1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9">
        <v>-1</v>
      </c>
      <c r="E119">
        <v>0</v>
      </c>
      <c r="F119">
        <v>1</v>
      </c>
      <c r="G119">
        <f>DEGREES(ASIN(Research_Wall_Table[[#This Row],[X value]]/Research_Wall_Table[[#This Row],[Length]]))</f>
        <v>-90</v>
      </c>
      <c r="H1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20" spans="1:8" x14ac:dyDescent="0.3">
      <c r="A120">
        <v>1</v>
      </c>
      <c r="B120">
        <v>3.32</v>
      </c>
      <c r="C1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0">
        <v>0</v>
      </c>
      <c r="E120">
        <v>-1</v>
      </c>
      <c r="F120">
        <v>1</v>
      </c>
      <c r="G120">
        <f>DEGREES(ASIN(Research_Wall_Table[[#This Row],[X value]]/Research_Wall_Table[[#This Row],[Length]]))</f>
        <v>0</v>
      </c>
      <c r="H1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1" spans="1:8" x14ac:dyDescent="0.3">
      <c r="A121">
        <v>1</v>
      </c>
      <c r="B121">
        <v>3.3</v>
      </c>
      <c r="C1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1">
        <v>0</v>
      </c>
      <c r="E121">
        <v>-1</v>
      </c>
      <c r="F121">
        <v>1</v>
      </c>
      <c r="G121">
        <f>DEGREES(ASIN(Research_Wall_Table[[#This Row],[X value]]/Research_Wall_Table[[#This Row],[Length]]))</f>
        <v>0</v>
      </c>
      <c r="H1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2" spans="1:8" x14ac:dyDescent="0.3">
      <c r="A122">
        <v>1</v>
      </c>
      <c r="B122">
        <v>5.44</v>
      </c>
      <c r="C1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2">
        <v>1</v>
      </c>
      <c r="E122">
        <v>0</v>
      </c>
      <c r="F122">
        <v>1</v>
      </c>
      <c r="G122">
        <f>DEGREES(ASIN(Research_Wall_Table[[#This Row],[X value]]/Research_Wall_Table[[#This Row],[Length]]))</f>
        <v>90</v>
      </c>
      <c r="H1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3" spans="1:8" x14ac:dyDescent="0.3">
      <c r="A123">
        <v>1</v>
      </c>
      <c r="B123">
        <v>3.3</v>
      </c>
      <c r="C1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23">
        <v>0</v>
      </c>
      <c r="E123">
        <v>1</v>
      </c>
      <c r="F123">
        <v>1</v>
      </c>
      <c r="G123">
        <f>DEGREES(ASIN(Research_Wall_Table[[#This Row],[X value]]/Research_Wall_Table[[#This Row],[Length]]))</f>
        <v>0</v>
      </c>
      <c r="H1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24" spans="1:8" x14ac:dyDescent="0.3">
      <c r="A124">
        <v>1</v>
      </c>
      <c r="B124">
        <v>25.78</v>
      </c>
      <c r="C1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4">
        <v>1</v>
      </c>
      <c r="E124">
        <v>0</v>
      </c>
      <c r="F124">
        <v>1</v>
      </c>
      <c r="G124">
        <f>DEGREES(ASIN(Research_Wall_Table[[#This Row],[X value]]/Research_Wall_Table[[#This Row],[Length]]))</f>
        <v>90</v>
      </c>
      <c r="H1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5" spans="1:8" x14ac:dyDescent="0.3">
      <c r="A125">
        <v>1</v>
      </c>
      <c r="B125">
        <v>145.38999999999999</v>
      </c>
      <c r="C1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5">
        <v>0</v>
      </c>
      <c r="E125">
        <v>-1</v>
      </c>
      <c r="F125">
        <v>1</v>
      </c>
      <c r="G125">
        <f>DEGREES(ASIN(Research_Wall_Table[[#This Row],[X value]]/Research_Wall_Table[[#This Row],[Length]]))</f>
        <v>0</v>
      </c>
      <c r="H1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1FD4-99B7-4DD3-AC02-F15843C235AD}">
  <sheetPr codeName="Sheet14"/>
  <dimension ref="A1:S348"/>
  <sheetViews>
    <sheetView workbookViewId="0"/>
  </sheetViews>
  <sheetFormatPr defaultRowHeight="14.4" x14ac:dyDescent="0.3"/>
  <cols>
    <col min="6" max="6" width="9" customWidth="1"/>
    <col min="13" max="13" width="12.5546875" bestFit="1" customWidth="1"/>
    <col min="14" max="14" width="11.33203125" bestFit="1" customWidth="1"/>
    <col min="17" max="17" width="15.77734375" bestFit="1" customWidth="1"/>
    <col min="18" max="18" width="9.88671875" bestFit="1" customWidth="1"/>
    <col min="19" max="19" width="9.33203125" bestFit="1" customWidth="1"/>
  </cols>
  <sheetData>
    <row r="1" spans="1:19" x14ac:dyDescent="0.3">
      <c r="A1" t="s">
        <v>262</v>
      </c>
      <c r="B1" t="s">
        <v>263</v>
      </c>
      <c r="C1" t="s">
        <v>264</v>
      </c>
      <c r="D1" t="s">
        <v>265</v>
      </c>
      <c r="E1" t="s">
        <v>296</v>
      </c>
      <c r="F1" t="s">
        <v>292</v>
      </c>
      <c r="G1" t="s">
        <v>293</v>
      </c>
      <c r="H1" t="s">
        <v>291</v>
      </c>
      <c r="I1" t="s">
        <v>294</v>
      </c>
      <c r="J1" t="s">
        <v>295</v>
      </c>
      <c r="Q1" s="263" t="s">
        <v>304</v>
      </c>
      <c r="R1" s="271" t="s">
        <v>301</v>
      </c>
      <c r="S1" s="263" t="s">
        <v>302</v>
      </c>
    </row>
    <row r="2" spans="1:19" x14ac:dyDescent="0.3">
      <c r="A2">
        <v>1</v>
      </c>
      <c r="B2">
        <v>1.43</v>
      </c>
      <c r="C2">
        <v>1.19</v>
      </c>
      <c r="D2">
        <f>Research_Window_Table[[#This Row],[Width]]*Research_Window_Table[[#This Row],[Height]]</f>
        <v>1.7016999999999998</v>
      </c>
      <c r="E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">
        <v>0</v>
      </c>
      <c r="G2">
        <v>1</v>
      </c>
      <c r="H2">
        <v>1</v>
      </c>
      <c r="I2">
        <f>DEGREES(ASIN(Research_Window_Table[[#This Row],[X value]]/Research_Window_Table[[#This Row],[Length]]))</f>
        <v>0</v>
      </c>
      <c r="J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2" s="262" t="s">
        <v>77</v>
      </c>
      <c r="R2" s="265">
        <f>IF(ISNUMBER(VLOOKUP("N",$M$1:$N$16,2,FALSE)),VLOOKUP("N",$M$1:$N$16,2,FALSE),0)</f>
        <v>468.99169999999924</v>
      </c>
      <c r="S2" s="264">
        <f>R2*10.764</f>
        <v>5048.2266587999911</v>
      </c>
    </row>
    <row r="3" spans="1:19" x14ac:dyDescent="0.3">
      <c r="A3">
        <v>1</v>
      </c>
      <c r="B3">
        <v>1.43</v>
      </c>
      <c r="C3">
        <v>1.19</v>
      </c>
      <c r="D3">
        <f>Research_Window_Table[[#This Row],[Width]]*Research_Window_Table[[#This Row],[Height]]</f>
        <v>1.7016999999999998</v>
      </c>
      <c r="E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">
        <v>0</v>
      </c>
      <c r="G3">
        <v>1</v>
      </c>
      <c r="H3">
        <v>1</v>
      </c>
      <c r="I3">
        <f>DEGREES(ASIN(Research_Window_Table[[#This Row],[X value]]/Research_Window_Table[[#This Row],[Length]]))</f>
        <v>0</v>
      </c>
      <c r="J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3" s="268" t="s">
        <v>297</v>
      </c>
      <c r="N3" t="s">
        <v>299</v>
      </c>
      <c r="Q3" s="262" t="s">
        <v>176</v>
      </c>
      <c r="R3" s="265">
        <f>IF(ISNUMBER(VLOOKUP("NE",$M$1:$N$16,2,FALSE)),VLOOKUP("NE",$M$1:$N$16,2,FALSE),0)</f>
        <v>0</v>
      </c>
      <c r="S3" s="264">
        <f t="shared" ref="S3:S9" si="0">R3*10.764</f>
        <v>0</v>
      </c>
    </row>
    <row r="4" spans="1:19" x14ac:dyDescent="0.3">
      <c r="A4">
        <v>1</v>
      </c>
      <c r="B4">
        <v>1.43</v>
      </c>
      <c r="C4">
        <v>1.19</v>
      </c>
      <c r="D4">
        <f>Research_Window_Table[[#This Row],[Width]]*Research_Window_Table[[#This Row],[Height]]</f>
        <v>1.7016999999999998</v>
      </c>
      <c r="E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4">
        <v>0</v>
      </c>
      <c r="G4">
        <v>1</v>
      </c>
      <c r="H4">
        <v>1</v>
      </c>
      <c r="I4">
        <f>DEGREES(ASIN(Research_Window_Table[[#This Row],[X value]]/Research_Window_Table[[#This Row],[Length]]))</f>
        <v>0</v>
      </c>
      <c r="J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4" s="269" t="s">
        <v>175</v>
      </c>
      <c r="N4" s="270">
        <v>193.56400000000005</v>
      </c>
      <c r="Q4" s="262" t="s">
        <v>175</v>
      </c>
      <c r="R4" s="265">
        <f>IF(ISNUMBER(VLOOKUP("E",$M$1:$N$16,2,FALSE)),VLOOKUP("E",$M$1:$N$16,2,FALSE),0)</f>
        <v>193.56400000000005</v>
      </c>
      <c r="S4" s="264">
        <f t="shared" si="0"/>
        <v>2083.5228960000004</v>
      </c>
    </row>
    <row r="5" spans="1:19" x14ac:dyDescent="0.3">
      <c r="A5">
        <v>1</v>
      </c>
      <c r="B5">
        <v>1.43</v>
      </c>
      <c r="C5">
        <v>1.19</v>
      </c>
      <c r="D5">
        <f>Research_Window_Table[[#This Row],[Width]]*Research_Window_Table[[#This Row],[Height]]</f>
        <v>1.7016999999999998</v>
      </c>
      <c r="E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5">
        <v>0</v>
      </c>
      <c r="G5">
        <v>1</v>
      </c>
      <c r="H5">
        <v>1</v>
      </c>
      <c r="I5">
        <f>DEGREES(ASIN(Research_Window_Table[[#This Row],[X value]]/Research_Window_Table[[#This Row],[Length]]))</f>
        <v>0</v>
      </c>
      <c r="J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5" s="269" t="s">
        <v>77</v>
      </c>
      <c r="N5" s="270">
        <v>468.99169999999924</v>
      </c>
      <c r="Q5" s="262" t="s">
        <v>177</v>
      </c>
      <c r="R5" s="265">
        <f>IF(ISNUMBER(VLOOKUP("SE",$M$1:$N$16,2,FALSE)),VLOOKUP("SE",$M$1:$N$16,2,FALSE),0)</f>
        <v>0</v>
      </c>
      <c r="S5" s="264">
        <f t="shared" si="0"/>
        <v>0</v>
      </c>
    </row>
    <row r="6" spans="1:19" x14ac:dyDescent="0.3">
      <c r="A6">
        <v>1</v>
      </c>
      <c r="B6">
        <v>1.43</v>
      </c>
      <c r="C6">
        <v>1.19</v>
      </c>
      <c r="D6">
        <f>Research_Window_Table[[#This Row],[Width]]*Research_Window_Table[[#This Row],[Height]]</f>
        <v>1.7016999999999998</v>
      </c>
      <c r="E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">
        <v>0</v>
      </c>
      <c r="G6">
        <v>1</v>
      </c>
      <c r="H6">
        <v>1</v>
      </c>
      <c r="I6">
        <f>DEGREES(ASIN(Research_Window_Table[[#This Row],[X value]]/Research_Window_Table[[#This Row],[Length]]))</f>
        <v>0</v>
      </c>
      <c r="J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6" s="269" t="s">
        <v>181</v>
      </c>
      <c r="N6" s="270">
        <v>445.43379999999962</v>
      </c>
      <c r="Q6" s="262" t="s">
        <v>181</v>
      </c>
      <c r="R6" s="265">
        <f>IF(ISNUMBER(VLOOKUP("S",$M$1:$N$16,2,FALSE)),VLOOKUP("S",$M$1:$N$16,2,FALSE),0)</f>
        <v>445.43379999999962</v>
      </c>
      <c r="S6" s="264">
        <f t="shared" si="0"/>
        <v>4794.6494231999959</v>
      </c>
    </row>
    <row r="7" spans="1:19" x14ac:dyDescent="0.3">
      <c r="A7">
        <v>1</v>
      </c>
      <c r="B7">
        <v>2.23</v>
      </c>
      <c r="C7">
        <v>2.17</v>
      </c>
      <c r="D7">
        <f>Research_Window_Table[[#This Row],[Width]]*Research_Window_Table[[#This Row],[Height]]</f>
        <v>4.8391000000000002</v>
      </c>
      <c r="E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">
        <v>0</v>
      </c>
      <c r="G7">
        <v>1</v>
      </c>
      <c r="H7">
        <v>1</v>
      </c>
      <c r="I7">
        <f>DEGREES(ASIN(Research_Window_Table[[#This Row],[X value]]/Research_Window_Table[[#This Row],[Length]]))</f>
        <v>0</v>
      </c>
      <c r="J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7" s="269" t="s">
        <v>179</v>
      </c>
      <c r="N7" s="270">
        <v>114.49130000000008</v>
      </c>
      <c r="Q7" s="262" t="s">
        <v>178</v>
      </c>
      <c r="R7" s="265">
        <f>IF(ISNUMBER(VLOOKUP("SW",$M$1:$N$16,2,FALSE)),VLOOKUP("SW",$M$1:$N$16,2,FALSE),0)</f>
        <v>0</v>
      </c>
      <c r="S7" s="264">
        <f t="shared" si="0"/>
        <v>0</v>
      </c>
    </row>
    <row r="8" spans="1:19" x14ac:dyDescent="0.3">
      <c r="A8">
        <v>1</v>
      </c>
      <c r="B8">
        <v>2.23</v>
      </c>
      <c r="C8">
        <v>2.17</v>
      </c>
      <c r="D8">
        <f>Research_Window_Table[[#This Row],[Width]]*Research_Window_Table[[#This Row],[Height]]</f>
        <v>4.8391000000000002</v>
      </c>
      <c r="E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8">
        <v>0</v>
      </c>
      <c r="G8">
        <v>1</v>
      </c>
      <c r="H8">
        <v>1</v>
      </c>
      <c r="I8">
        <f>DEGREES(ASIN(Research_Window_Table[[#This Row],[X value]]/Research_Window_Table[[#This Row],[Length]]))</f>
        <v>0</v>
      </c>
      <c r="J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8" s="269" t="s">
        <v>298</v>
      </c>
      <c r="N8" s="270">
        <v>1222.4807999999991</v>
      </c>
      <c r="Q8" s="262" t="s">
        <v>179</v>
      </c>
      <c r="R8" s="265">
        <f>IF(ISNUMBER(VLOOKUP("W",$M$1:$N$16,2,FALSE)),VLOOKUP("W",$M$1:$N$16,2,FALSE),0)</f>
        <v>114.49130000000008</v>
      </c>
      <c r="S8" s="264">
        <f t="shared" si="0"/>
        <v>1232.3843532000008</v>
      </c>
    </row>
    <row r="9" spans="1:19" x14ac:dyDescent="0.3">
      <c r="A9">
        <v>1</v>
      </c>
      <c r="B9">
        <v>2.23</v>
      </c>
      <c r="C9">
        <v>2.17</v>
      </c>
      <c r="D9">
        <f>Research_Window_Table[[#This Row],[Width]]*Research_Window_Table[[#This Row],[Height]]</f>
        <v>4.8391000000000002</v>
      </c>
      <c r="E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">
        <v>0</v>
      </c>
      <c r="G9">
        <v>1</v>
      </c>
      <c r="H9">
        <v>1</v>
      </c>
      <c r="I9">
        <f>DEGREES(ASIN(Research_Window_Table[[#This Row],[X value]]/Research_Window_Table[[#This Row],[Length]]))</f>
        <v>0</v>
      </c>
      <c r="J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9" s="262" t="s">
        <v>180</v>
      </c>
      <c r="R9" s="265">
        <f>IF(ISNUMBER(VLOOKUP("NW",$M$1:$N$16,2,FALSE)),VLOOKUP("NW",$M$1:$N$16,2,FALSE),0)</f>
        <v>0</v>
      </c>
      <c r="S9" s="264">
        <f t="shared" si="0"/>
        <v>0</v>
      </c>
    </row>
    <row r="10" spans="1:19" x14ac:dyDescent="0.3">
      <c r="A10">
        <v>1</v>
      </c>
      <c r="B10">
        <v>2.23</v>
      </c>
      <c r="C10">
        <v>2.17</v>
      </c>
      <c r="D10">
        <f>Research_Window_Table[[#This Row],[Width]]*Research_Window_Table[[#This Row],[Height]]</f>
        <v>4.8391000000000002</v>
      </c>
      <c r="E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">
        <v>0</v>
      </c>
      <c r="G10">
        <v>1</v>
      </c>
      <c r="H10">
        <v>1</v>
      </c>
      <c r="I10">
        <f>DEGREES(ASIN(Research_Window_Table[[#This Row],[X value]]/Research_Window_Table[[#This Row],[Length]]))</f>
        <v>0</v>
      </c>
      <c r="J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0" s="1"/>
      <c r="S10" s="1"/>
    </row>
    <row r="11" spans="1:19" x14ac:dyDescent="0.3">
      <c r="A11">
        <v>1</v>
      </c>
      <c r="B11">
        <v>2.23</v>
      </c>
      <c r="C11">
        <v>2.17</v>
      </c>
      <c r="D11">
        <f>Research_Window_Table[[#This Row],[Width]]*Research_Window_Table[[#This Row],[Height]]</f>
        <v>4.8391000000000002</v>
      </c>
      <c r="E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1">
        <v>0</v>
      </c>
      <c r="G11">
        <v>1</v>
      </c>
      <c r="H11">
        <v>1</v>
      </c>
      <c r="I11">
        <f>DEGREES(ASIN(Research_Window_Table[[#This Row],[X value]]/Research_Window_Table[[#This Row],[Length]]))</f>
        <v>0</v>
      </c>
      <c r="J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1" s="263" t="s">
        <v>303</v>
      </c>
      <c r="R11" s="264">
        <f>SUM(R2:R9)</f>
        <v>1222.4807999999991</v>
      </c>
      <c r="S11" s="264">
        <f>SUM(S2:S9)</f>
        <v>13158.783331199988</v>
      </c>
    </row>
    <row r="12" spans="1:19" x14ac:dyDescent="0.3">
      <c r="A12">
        <v>1</v>
      </c>
      <c r="B12">
        <v>2.23</v>
      </c>
      <c r="C12">
        <v>2.17</v>
      </c>
      <c r="D12">
        <f>Research_Window_Table[[#This Row],[Width]]*Research_Window_Table[[#This Row],[Height]]</f>
        <v>4.8391000000000002</v>
      </c>
      <c r="E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2">
        <v>0</v>
      </c>
      <c r="G12">
        <v>1</v>
      </c>
      <c r="H12">
        <v>1</v>
      </c>
      <c r="I12">
        <f>DEGREES(ASIN(Research_Window_Table[[#This Row],[X value]]/Research_Window_Table[[#This Row],[Length]]))</f>
        <v>0</v>
      </c>
      <c r="J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2" s="1"/>
      <c r="S12" s="1"/>
    </row>
    <row r="13" spans="1:19" x14ac:dyDescent="0.3">
      <c r="A13">
        <v>1</v>
      </c>
      <c r="B13">
        <v>2.23</v>
      </c>
      <c r="C13">
        <v>2.17</v>
      </c>
      <c r="D13">
        <f>Research_Window_Table[[#This Row],[Width]]*Research_Window_Table[[#This Row],[Height]]</f>
        <v>4.8391000000000002</v>
      </c>
      <c r="E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">
        <v>0</v>
      </c>
      <c r="G13">
        <v>1</v>
      </c>
      <c r="H13">
        <v>1</v>
      </c>
      <c r="I13">
        <f>DEGREES(ASIN(Research_Window_Table[[#This Row],[X value]]/Research_Window_Table[[#This Row],[Length]]))</f>
        <v>0</v>
      </c>
      <c r="J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3" s="263" t="s">
        <v>305</v>
      </c>
      <c r="R13" s="264">
        <f>SUM(Research_Window_Table[Count])</f>
        <v>347</v>
      </c>
      <c r="S13" s="1"/>
    </row>
    <row r="14" spans="1:19" x14ac:dyDescent="0.3">
      <c r="A14">
        <v>1</v>
      </c>
      <c r="B14">
        <v>2.23</v>
      </c>
      <c r="C14">
        <v>2.17</v>
      </c>
      <c r="D14">
        <f>Research_Window_Table[[#This Row],[Width]]*Research_Window_Table[[#This Row],[Height]]</f>
        <v>4.8391000000000002</v>
      </c>
      <c r="E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">
        <v>0</v>
      </c>
      <c r="G14">
        <v>1</v>
      </c>
      <c r="H14">
        <v>1</v>
      </c>
      <c r="I14">
        <f>DEGREES(ASIN(Research_Window_Table[[#This Row],[X value]]/Research_Window_Table[[#This Row],[Length]]))</f>
        <v>0</v>
      </c>
      <c r="J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5" spans="1:19" x14ac:dyDescent="0.3">
      <c r="A15">
        <v>1</v>
      </c>
      <c r="B15">
        <v>2.23</v>
      </c>
      <c r="C15">
        <v>2.17</v>
      </c>
      <c r="D15">
        <f>Research_Window_Table[[#This Row],[Width]]*Research_Window_Table[[#This Row],[Height]]</f>
        <v>4.8391000000000002</v>
      </c>
      <c r="E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">
        <v>-1</v>
      </c>
      <c r="G15">
        <v>0</v>
      </c>
      <c r="H15">
        <v>1</v>
      </c>
      <c r="I15">
        <f>DEGREES(ASIN(Research_Window_Table[[#This Row],[X value]]/Research_Window_Table[[#This Row],[Length]]))</f>
        <v>-90</v>
      </c>
      <c r="J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6" spans="1:19" x14ac:dyDescent="0.3">
      <c r="A16">
        <v>1</v>
      </c>
      <c r="B16">
        <v>1.43</v>
      </c>
      <c r="C16">
        <v>1.19</v>
      </c>
      <c r="D16">
        <f>Research_Window_Table[[#This Row],[Width]]*Research_Window_Table[[#This Row],[Height]]</f>
        <v>1.7016999999999998</v>
      </c>
      <c r="E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6">
        <v>-1</v>
      </c>
      <c r="G16">
        <v>0</v>
      </c>
      <c r="H16">
        <v>1</v>
      </c>
      <c r="I16">
        <f>DEGREES(ASIN(Research_Window_Table[[#This Row],[X value]]/Research_Window_Table[[#This Row],[Length]]))</f>
        <v>-90</v>
      </c>
      <c r="J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7" spans="1:10" x14ac:dyDescent="0.3">
      <c r="A17">
        <v>1</v>
      </c>
      <c r="B17">
        <v>2.23</v>
      </c>
      <c r="C17">
        <v>2.17</v>
      </c>
      <c r="D17">
        <f>Research_Window_Table[[#This Row],[Width]]*Research_Window_Table[[#This Row],[Height]]</f>
        <v>4.8391000000000002</v>
      </c>
      <c r="E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7">
        <v>1</v>
      </c>
      <c r="G17">
        <v>0</v>
      </c>
      <c r="H17">
        <v>1</v>
      </c>
      <c r="I17">
        <f>DEGREES(ASIN(Research_Window_Table[[#This Row],[X value]]/Research_Window_Table[[#This Row],[Length]]))</f>
        <v>90</v>
      </c>
      <c r="J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" spans="1:10" x14ac:dyDescent="0.3">
      <c r="A18">
        <v>1</v>
      </c>
      <c r="B18">
        <v>2.23</v>
      </c>
      <c r="C18">
        <v>2.17</v>
      </c>
      <c r="D18">
        <f>Research_Window_Table[[#This Row],[Width]]*Research_Window_Table[[#This Row],[Height]]</f>
        <v>4.8391000000000002</v>
      </c>
      <c r="E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">
        <v>1</v>
      </c>
      <c r="G18">
        <v>0</v>
      </c>
      <c r="H18">
        <v>1</v>
      </c>
      <c r="I18">
        <f>DEGREES(ASIN(Research_Window_Table[[#This Row],[X value]]/Research_Window_Table[[#This Row],[Length]]))</f>
        <v>90</v>
      </c>
      <c r="J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9" spans="1:10" x14ac:dyDescent="0.3">
      <c r="A19">
        <v>1</v>
      </c>
      <c r="B19">
        <v>2.23</v>
      </c>
      <c r="C19">
        <v>2.17</v>
      </c>
      <c r="D19">
        <f>Research_Window_Table[[#This Row],[Width]]*Research_Window_Table[[#This Row],[Height]]</f>
        <v>4.8391000000000002</v>
      </c>
      <c r="E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9">
        <v>1</v>
      </c>
      <c r="G19">
        <v>0</v>
      </c>
      <c r="H19">
        <v>1</v>
      </c>
      <c r="I19">
        <f>DEGREES(ASIN(Research_Window_Table[[#This Row],[X value]]/Research_Window_Table[[#This Row],[Length]]))</f>
        <v>90</v>
      </c>
      <c r="J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0" spans="1:10" x14ac:dyDescent="0.3">
      <c r="A20">
        <v>1</v>
      </c>
      <c r="B20">
        <v>2.23</v>
      </c>
      <c r="C20">
        <v>2.17</v>
      </c>
      <c r="D20">
        <f>Research_Window_Table[[#This Row],[Width]]*Research_Window_Table[[#This Row],[Height]]</f>
        <v>4.8391000000000002</v>
      </c>
      <c r="E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0">
        <v>1</v>
      </c>
      <c r="G20">
        <v>0</v>
      </c>
      <c r="H20">
        <v>1</v>
      </c>
      <c r="I20">
        <f>DEGREES(ASIN(Research_Window_Table[[#This Row],[X value]]/Research_Window_Table[[#This Row],[Length]]))</f>
        <v>90</v>
      </c>
      <c r="J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1" spans="1:10" x14ac:dyDescent="0.3">
      <c r="A21">
        <v>1</v>
      </c>
      <c r="B21">
        <v>1.43</v>
      </c>
      <c r="C21">
        <v>1.19</v>
      </c>
      <c r="D21">
        <f>Research_Window_Table[[#This Row],[Width]]*Research_Window_Table[[#This Row],[Height]]</f>
        <v>1.7016999999999998</v>
      </c>
      <c r="E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">
        <v>-1</v>
      </c>
      <c r="G21">
        <v>0</v>
      </c>
      <c r="H21">
        <v>1</v>
      </c>
      <c r="I21">
        <f>DEGREES(ASIN(Research_Window_Table[[#This Row],[X value]]/Research_Window_Table[[#This Row],[Length]]))</f>
        <v>-90</v>
      </c>
      <c r="J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" spans="1:10" x14ac:dyDescent="0.3">
      <c r="A22">
        <v>1</v>
      </c>
      <c r="B22">
        <v>1.43</v>
      </c>
      <c r="C22">
        <v>1.19</v>
      </c>
      <c r="D22">
        <f>Research_Window_Table[[#This Row],[Width]]*Research_Window_Table[[#This Row],[Height]]</f>
        <v>1.7016999999999998</v>
      </c>
      <c r="E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">
        <v>-1</v>
      </c>
      <c r="G22">
        <v>0</v>
      </c>
      <c r="H22">
        <v>1</v>
      </c>
      <c r="I22">
        <f>DEGREES(ASIN(Research_Window_Table[[#This Row],[X value]]/Research_Window_Table[[#This Row],[Length]]))</f>
        <v>-90</v>
      </c>
      <c r="J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3" spans="1:10" x14ac:dyDescent="0.3">
      <c r="A23">
        <v>1</v>
      </c>
      <c r="B23">
        <v>1.43</v>
      </c>
      <c r="C23">
        <v>1.19</v>
      </c>
      <c r="D23">
        <f>Research_Window_Table[[#This Row],[Width]]*Research_Window_Table[[#This Row],[Height]]</f>
        <v>1.7016999999999998</v>
      </c>
      <c r="E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3">
        <v>-1</v>
      </c>
      <c r="G23">
        <v>0</v>
      </c>
      <c r="H23">
        <v>1</v>
      </c>
      <c r="I23">
        <f>DEGREES(ASIN(Research_Window_Table[[#This Row],[X value]]/Research_Window_Table[[#This Row],[Length]]))</f>
        <v>-90</v>
      </c>
      <c r="J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4" spans="1:10" x14ac:dyDescent="0.3">
      <c r="A24">
        <v>1</v>
      </c>
      <c r="B24">
        <v>2</v>
      </c>
      <c r="C24">
        <v>2.2000000000000002</v>
      </c>
      <c r="D24">
        <f>Research_Window_Table[[#This Row],[Width]]*Research_Window_Table[[#This Row],[Height]]</f>
        <v>4.4000000000000004</v>
      </c>
      <c r="E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">
        <v>0</v>
      </c>
      <c r="G24">
        <v>1</v>
      </c>
      <c r="H24">
        <v>1</v>
      </c>
      <c r="I24">
        <f>DEGREES(ASIN(Research_Window_Table[[#This Row],[X value]]/Research_Window_Table[[#This Row],[Length]]))</f>
        <v>0</v>
      </c>
      <c r="J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" spans="1:10" x14ac:dyDescent="0.3">
      <c r="A25">
        <v>1</v>
      </c>
      <c r="B25">
        <v>2.23</v>
      </c>
      <c r="C25">
        <v>2.17</v>
      </c>
      <c r="D25">
        <f>Research_Window_Table[[#This Row],[Width]]*Research_Window_Table[[#This Row],[Height]]</f>
        <v>4.8391000000000002</v>
      </c>
      <c r="E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">
        <v>1</v>
      </c>
      <c r="G25">
        <v>0</v>
      </c>
      <c r="H25">
        <v>1</v>
      </c>
      <c r="I25">
        <f>DEGREES(ASIN(Research_Window_Table[[#This Row],[X value]]/Research_Window_Table[[#This Row],[Length]]))</f>
        <v>90</v>
      </c>
      <c r="J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" spans="1:10" x14ac:dyDescent="0.3">
      <c r="A26">
        <v>1</v>
      </c>
      <c r="B26">
        <v>2.23</v>
      </c>
      <c r="C26">
        <v>2.17</v>
      </c>
      <c r="D26">
        <f>Research_Window_Table[[#This Row],[Width]]*Research_Window_Table[[#This Row],[Height]]</f>
        <v>4.8391000000000002</v>
      </c>
      <c r="E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6">
        <v>1</v>
      </c>
      <c r="G26">
        <v>0</v>
      </c>
      <c r="H26">
        <v>1</v>
      </c>
      <c r="I26">
        <f>DEGREES(ASIN(Research_Window_Table[[#This Row],[X value]]/Research_Window_Table[[#This Row],[Length]]))</f>
        <v>90</v>
      </c>
      <c r="J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7" spans="1:10" x14ac:dyDescent="0.3">
      <c r="A27">
        <v>1</v>
      </c>
      <c r="B27">
        <v>2.23</v>
      </c>
      <c r="C27">
        <v>2.17</v>
      </c>
      <c r="D27">
        <f>Research_Window_Table[[#This Row],[Width]]*Research_Window_Table[[#This Row],[Height]]</f>
        <v>4.8391000000000002</v>
      </c>
      <c r="E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7">
        <v>1</v>
      </c>
      <c r="G27">
        <v>0</v>
      </c>
      <c r="H27">
        <v>1</v>
      </c>
      <c r="I27">
        <f>DEGREES(ASIN(Research_Window_Table[[#This Row],[X value]]/Research_Window_Table[[#This Row],[Length]]))</f>
        <v>90</v>
      </c>
      <c r="J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8" spans="1:10" x14ac:dyDescent="0.3">
      <c r="A28">
        <v>1</v>
      </c>
      <c r="B28">
        <v>2.23</v>
      </c>
      <c r="C28">
        <v>2.17</v>
      </c>
      <c r="D28">
        <f>Research_Window_Table[[#This Row],[Width]]*Research_Window_Table[[#This Row],[Height]]</f>
        <v>4.8391000000000002</v>
      </c>
      <c r="E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8">
        <v>1</v>
      </c>
      <c r="G28">
        <v>0</v>
      </c>
      <c r="H28">
        <v>1</v>
      </c>
      <c r="I28">
        <f>DEGREES(ASIN(Research_Window_Table[[#This Row],[X value]]/Research_Window_Table[[#This Row],[Length]]))</f>
        <v>90</v>
      </c>
      <c r="J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" spans="1:10" x14ac:dyDescent="0.3">
      <c r="A29">
        <v>1</v>
      </c>
      <c r="B29">
        <v>2.23</v>
      </c>
      <c r="C29">
        <v>2.17</v>
      </c>
      <c r="D29">
        <f>Research_Window_Table[[#This Row],[Width]]*Research_Window_Table[[#This Row],[Height]]</f>
        <v>4.8391000000000002</v>
      </c>
      <c r="E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">
        <v>-1</v>
      </c>
      <c r="G29">
        <v>0</v>
      </c>
      <c r="H29">
        <v>1</v>
      </c>
      <c r="I29">
        <f>DEGREES(ASIN(Research_Window_Table[[#This Row],[X value]]/Research_Window_Table[[#This Row],[Length]]))</f>
        <v>-90</v>
      </c>
      <c r="J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0" spans="1:10" x14ac:dyDescent="0.3">
      <c r="A30">
        <v>1</v>
      </c>
      <c r="B30">
        <v>2.23</v>
      </c>
      <c r="C30">
        <v>2.17</v>
      </c>
      <c r="D30">
        <f>Research_Window_Table[[#This Row],[Width]]*Research_Window_Table[[#This Row],[Height]]</f>
        <v>4.8391000000000002</v>
      </c>
      <c r="E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0">
        <v>-1</v>
      </c>
      <c r="G30">
        <v>0</v>
      </c>
      <c r="H30">
        <v>1</v>
      </c>
      <c r="I30">
        <f>DEGREES(ASIN(Research_Window_Table[[#This Row],[X value]]/Research_Window_Table[[#This Row],[Length]]))</f>
        <v>-90</v>
      </c>
      <c r="J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1" spans="1:10" x14ac:dyDescent="0.3">
      <c r="A31">
        <v>1</v>
      </c>
      <c r="B31">
        <v>3</v>
      </c>
      <c r="C31">
        <v>2.2000000000000002</v>
      </c>
      <c r="D31">
        <f>Research_Window_Table[[#This Row],[Width]]*Research_Window_Table[[#This Row],[Height]]</f>
        <v>6.6000000000000005</v>
      </c>
      <c r="E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">
        <v>0</v>
      </c>
      <c r="G31">
        <v>1</v>
      </c>
      <c r="H31">
        <v>1</v>
      </c>
      <c r="I31">
        <f>DEGREES(ASIN(Research_Window_Table[[#This Row],[X value]]/Research_Window_Table[[#This Row],[Length]]))</f>
        <v>0</v>
      </c>
      <c r="J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" spans="1:10" x14ac:dyDescent="0.3">
      <c r="A32">
        <v>1</v>
      </c>
      <c r="B32">
        <v>3</v>
      </c>
      <c r="C32">
        <v>2.2000000000000002</v>
      </c>
      <c r="D32">
        <f>Research_Window_Table[[#This Row],[Width]]*Research_Window_Table[[#This Row],[Height]]</f>
        <v>6.6000000000000005</v>
      </c>
      <c r="E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">
        <v>0</v>
      </c>
      <c r="G32">
        <v>1</v>
      </c>
      <c r="H32">
        <v>1</v>
      </c>
      <c r="I32">
        <f>DEGREES(ASIN(Research_Window_Table[[#This Row],[X value]]/Research_Window_Table[[#This Row],[Length]]))</f>
        <v>0</v>
      </c>
      <c r="J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3" spans="1:10" x14ac:dyDescent="0.3">
      <c r="A33">
        <v>1</v>
      </c>
      <c r="B33">
        <v>3</v>
      </c>
      <c r="C33">
        <v>2.2000000000000002</v>
      </c>
      <c r="D33">
        <f>Research_Window_Table[[#This Row],[Width]]*Research_Window_Table[[#This Row],[Height]]</f>
        <v>6.6000000000000005</v>
      </c>
      <c r="E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3">
        <v>0</v>
      </c>
      <c r="G33">
        <v>1</v>
      </c>
      <c r="H33">
        <v>1</v>
      </c>
      <c r="I33">
        <f>DEGREES(ASIN(Research_Window_Table[[#This Row],[X value]]/Research_Window_Table[[#This Row],[Length]]))</f>
        <v>0</v>
      </c>
      <c r="J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4" spans="1:10" x14ac:dyDescent="0.3">
      <c r="A34">
        <v>1</v>
      </c>
      <c r="B34">
        <v>3</v>
      </c>
      <c r="C34">
        <v>2.2000000000000002</v>
      </c>
      <c r="D34">
        <f>Research_Window_Table[[#This Row],[Width]]*Research_Window_Table[[#This Row],[Height]]</f>
        <v>6.6000000000000005</v>
      </c>
      <c r="E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4">
        <v>0</v>
      </c>
      <c r="G34">
        <v>1</v>
      </c>
      <c r="H34">
        <v>1</v>
      </c>
      <c r="I34">
        <f>DEGREES(ASIN(Research_Window_Table[[#This Row],[X value]]/Research_Window_Table[[#This Row],[Length]]))</f>
        <v>0</v>
      </c>
      <c r="J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5" spans="1:10" x14ac:dyDescent="0.3">
      <c r="A35">
        <v>1</v>
      </c>
      <c r="B35">
        <v>3</v>
      </c>
      <c r="C35">
        <v>2.2000000000000002</v>
      </c>
      <c r="D35">
        <f>Research_Window_Table[[#This Row],[Width]]*Research_Window_Table[[#This Row],[Height]]</f>
        <v>6.6000000000000005</v>
      </c>
      <c r="E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5">
        <v>0</v>
      </c>
      <c r="G35">
        <v>1</v>
      </c>
      <c r="H35">
        <v>1</v>
      </c>
      <c r="I35">
        <f>DEGREES(ASIN(Research_Window_Table[[#This Row],[X value]]/Research_Window_Table[[#This Row],[Length]]))</f>
        <v>0</v>
      </c>
      <c r="J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6" spans="1:10" x14ac:dyDescent="0.3">
      <c r="A36">
        <v>1</v>
      </c>
      <c r="B36">
        <v>3</v>
      </c>
      <c r="C36">
        <v>2.2000000000000002</v>
      </c>
      <c r="D36">
        <f>Research_Window_Table[[#This Row],[Width]]*Research_Window_Table[[#This Row],[Height]]</f>
        <v>6.6000000000000005</v>
      </c>
      <c r="E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6">
        <v>0</v>
      </c>
      <c r="G36">
        <v>1</v>
      </c>
      <c r="H36">
        <v>1</v>
      </c>
      <c r="I36">
        <f>DEGREES(ASIN(Research_Window_Table[[#This Row],[X value]]/Research_Window_Table[[#This Row],[Length]]))</f>
        <v>0</v>
      </c>
      <c r="J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7" spans="1:10" x14ac:dyDescent="0.3">
      <c r="A37">
        <v>1</v>
      </c>
      <c r="B37">
        <v>3</v>
      </c>
      <c r="C37">
        <v>2.2000000000000002</v>
      </c>
      <c r="D37">
        <f>Research_Window_Table[[#This Row],[Width]]*Research_Window_Table[[#This Row],[Height]]</f>
        <v>6.6000000000000005</v>
      </c>
      <c r="E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7">
        <v>0</v>
      </c>
      <c r="G37">
        <v>-1</v>
      </c>
      <c r="H37">
        <v>1</v>
      </c>
      <c r="I37">
        <f>DEGREES(ASIN(Research_Window_Table[[#This Row],[X value]]/Research_Window_Table[[#This Row],[Length]]))</f>
        <v>0</v>
      </c>
      <c r="J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8" spans="1:10" x14ac:dyDescent="0.3">
      <c r="A38">
        <v>1</v>
      </c>
      <c r="B38">
        <v>3</v>
      </c>
      <c r="C38">
        <v>2.2000000000000002</v>
      </c>
      <c r="D38">
        <f>Research_Window_Table[[#This Row],[Width]]*Research_Window_Table[[#This Row],[Height]]</f>
        <v>6.6000000000000005</v>
      </c>
      <c r="E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8">
        <v>0</v>
      </c>
      <c r="G38">
        <v>-1</v>
      </c>
      <c r="H38">
        <v>1</v>
      </c>
      <c r="I38">
        <f>DEGREES(ASIN(Research_Window_Table[[#This Row],[X value]]/Research_Window_Table[[#This Row],[Length]]))</f>
        <v>0</v>
      </c>
      <c r="J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9" spans="1:10" x14ac:dyDescent="0.3">
      <c r="A39">
        <v>1</v>
      </c>
      <c r="B39">
        <v>3</v>
      </c>
      <c r="C39">
        <v>2.2000000000000002</v>
      </c>
      <c r="D39">
        <f>Research_Window_Table[[#This Row],[Width]]*Research_Window_Table[[#This Row],[Height]]</f>
        <v>6.6000000000000005</v>
      </c>
      <c r="E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9">
        <v>0</v>
      </c>
      <c r="G39">
        <v>-1</v>
      </c>
      <c r="H39">
        <v>1</v>
      </c>
      <c r="I39">
        <f>DEGREES(ASIN(Research_Window_Table[[#This Row],[X value]]/Research_Window_Table[[#This Row],[Length]]))</f>
        <v>0</v>
      </c>
      <c r="J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0" spans="1:10" x14ac:dyDescent="0.3">
      <c r="A40">
        <v>1</v>
      </c>
      <c r="B40">
        <v>3</v>
      </c>
      <c r="C40">
        <v>2.2000000000000002</v>
      </c>
      <c r="D40">
        <f>Research_Window_Table[[#This Row],[Width]]*Research_Window_Table[[#This Row],[Height]]</f>
        <v>6.6000000000000005</v>
      </c>
      <c r="E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0">
        <v>0</v>
      </c>
      <c r="G40">
        <v>-1</v>
      </c>
      <c r="H40">
        <v>1</v>
      </c>
      <c r="I40">
        <f>DEGREES(ASIN(Research_Window_Table[[#This Row],[X value]]/Research_Window_Table[[#This Row],[Length]]))</f>
        <v>0</v>
      </c>
      <c r="J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1" spans="1:10" x14ac:dyDescent="0.3">
      <c r="A41">
        <v>1</v>
      </c>
      <c r="B41">
        <v>3</v>
      </c>
      <c r="C41">
        <v>2.2000000000000002</v>
      </c>
      <c r="D41">
        <f>Research_Window_Table[[#This Row],[Width]]*Research_Window_Table[[#This Row],[Height]]</f>
        <v>6.6000000000000005</v>
      </c>
      <c r="E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1">
        <v>0</v>
      </c>
      <c r="G41">
        <v>-1</v>
      </c>
      <c r="H41">
        <v>1</v>
      </c>
      <c r="I41">
        <f>DEGREES(ASIN(Research_Window_Table[[#This Row],[X value]]/Research_Window_Table[[#This Row],[Length]]))</f>
        <v>0</v>
      </c>
      <c r="J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2" spans="1:10" x14ac:dyDescent="0.3">
      <c r="A42">
        <v>1</v>
      </c>
      <c r="B42">
        <v>3</v>
      </c>
      <c r="C42">
        <v>2.2000000000000002</v>
      </c>
      <c r="D42">
        <f>Research_Window_Table[[#This Row],[Width]]*Research_Window_Table[[#This Row],[Height]]</f>
        <v>6.6000000000000005</v>
      </c>
      <c r="E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2">
        <v>0</v>
      </c>
      <c r="G42">
        <v>-1</v>
      </c>
      <c r="H42">
        <v>1</v>
      </c>
      <c r="I42">
        <f>DEGREES(ASIN(Research_Window_Table[[#This Row],[X value]]/Research_Window_Table[[#This Row],[Length]]))</f>
        <v>0</v>
      </c>
      <c r="J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3" spans="1:10" x14ac:dyDescent="0.3">
      <c r="A43">
        <v>1</v>
      </c>
      <c r="B43">
        <v>3</v>
      </c>
      <c r="C43">
        <v>2.2000000000000002</v>
      </c>
      <c r="D43">
        <f>Research_Window_Table[[#This Row],[Width]]*Research_Window_Table[[#This Row],[Height]]</f>
        <v>6.6000000000000005</v>
      </c>
      <c r="E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3">
        <v>0</v>
      </c>
      <c r="G43">
        <v>-1</v>
      </c>
      <c r="H43">
        <v>1</v>
      </c>
      <c r="I43">
        <f>DEGREES(ASIN(Research_Window_Table[[#This Row],[X value]]/Research_Window_Table[[#This Row],[Length]]))</f>
        <v>0</v>
      </c>
      <c r="J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4" spans="1:10" x14ac:dyDescent="0.3">
      <c r="A44">
        <v>1</v>
      </c>
      <c r="B44">
        <v>3</v>
      </c>
      <c r="C44">
        <v>2.2000000000000002</v>
      </c>
      <c r="D44">
        <f>Research_Window_Table[[#This Row],[Width]]*Research_Window_Table[[#This Row],[Height]]</f>
        <v>6.6000000000000005</v>
      </c>
      <c r="E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4">
        <v>0</v>
      </c>
      <c r="G44">
        <v>-1</v>
      </c>
      <c r="H44">
        <v>1</v>
      </c>
      <c r="I44">
        <f>DEGREES(ASIN(Research_Window_Table[[#This Row],[X value]]/Research_Window_Table[[#This Row],[Length]]))</f>
        <v>0</v>
      </c>
      <c r="J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5" spans="1:10" x14ac:dyDescent="0.3">
      <c r="A45">
        <v>1</v>
      </c>
      <c r="B45">
        <v>2</v>
      </c>
      <c r="C45">
        <v>2.2000000000000002</v>
      </c>
      <c r="D45">
        <f>Research_Window_Table[[#This Row],[Width]]*Research_Window_Table[[#This Row],[Height]]</f>
        <v>4.4000000000000004</v>
      </c>
      <c r="E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5">
        <v>0</v>
      </c>
      <c r="G45">
        <v>-1</v>
      </c>
      <c r="H45">
        <v>1</v>
      </c>
      <c r="I45">
        <f>DEGREES(ASIN(Research_Window_Table[[#This Row],[X value]]/Research_Window_Table[[#This Row],[Length]]))</f>
        <v>0</v>
      </c>
      <c r="J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6" spans="1:10" x14ac:dyDescent="0.3">
      <c r="A46">
        <v>1</v>
      </c>
      <c r="B46">
        <v>2</v>
      </c>
      <c r="C46">
        <v>2.2000000000000002</v>
      </c>
      <c r="D46">
        <f>Research_Window_Table[[#This Row],[Width]]*Research_Window_Table[[#This Row],[Height]]</f>
        <v>4.4000000000000004</v>
      </c>
      <c r="E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6">
        <v>0</v>
      </c>
      <c r="G46">
        <v>-1</v>
      </c>
      <c r="H46">
        <v>1</v>
      </c>
      <c r="I46">
        <f>DEGREES(ASIN(Research_Window_Table[[#This Row],[X value]]/Research_Window_Table[[#This Row],[Length]]))</f>
        <v>0</v>
      </c>
      <c r="J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7" spans="1:10" x14ac:dyDescent="0.3">
      <c r="A47">
        <v>1</v>
      </c>
      <c r="B47">
        <v>1.43</v>
      </c>
      <c r="C47">
        <v>1.19</v>
      </c>
      <c r="D47">
        <f>Research_Window_Table[[#This Row],[Width]]*Research_Window_Table[[#This Row],[Height]]</f>
        <v>1.7016999999999998</v>
      </c>
      <c r="E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7">
        <v>0</v>
      </c>
      <c r="G47">
        <v>-1</v>
      </c>
      <c r="H47">
        <v>1</v>
      </c>
      <c r="I47">
        <f>DEGREES(ASIN(Research_Window_Table[[#This Row],[X value]]/Research_Window_Table[[#This Row],[Length]]))</f>
        <v>0</v>
      </c>
      <c r="J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8" spans="1:10" x14ac:dyDescent="0.3">
      <c r="A48">
        <v>1</v>
      </c>
      <c r="B48">
        <v>1.43</v>
      </c>
      <c r="C48">
        <v>1.19</v>
      </c>
      <c r="D48">
        <f>Research_Window_Table[[#This Row],[Width]]*Research_Window_Table[[#This Row],[Height]]</f>
        <v>1.7016999999999998</v>
      </c>
      <c r="E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8">
        <v>0</v>
      </c>
      <c r="G48">
        <v>-1</v>
      </c>
      <c r="H48">
        <v>1</v>
      </c>
      <c r="I48">
        <f>DEGREES(ASIN(Research_Window_Table[[#This Row],[X value]]/Research_Window_Table[[#This Row],[Length]]))</f>
        <v>0</v>
      </c>
      <c r="J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9" spans="1:10" x14ac:dyDescent="0.3">
      <c r="A49">
        <v>1</v>
      </c>
      <c r="B49">
        <v>1.43</v>
      </c>
      <c r="C49">
        <v>1.19</v>
      </c>
      <c r="D49">
        <f>Research_Window_Table[[#This Row],[Width]]*Research_Window_Table[[#This Row],[Height]]</f>
        <v>1.7016999999999998</v>
      </c>
      <c r="E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9">
        <v>0</v>
      </c>
      <c r="G49">
        <v>-1</v>
      </c>
      <c r="H49">
        <v>1</v>
      </c>
      <c r="I49">
        <f>DEGREES(ASIN(Research_Window_Table[[#This Row],[X value]]/Research_Window_Table[[#This Row],[Length]]))</f>
        <v>0</v>
      </c>
      <c r="J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0" spans="1:10" x14ac:dyDescent="0.3">
      <c r="A50">
        <v>1</v>
      </c>
      <c r="B50">
        <v>1.43</v>
      </c>
      <c r="C50">
        <v>1.19</v>
      </c>
      <c r="D50">
        <f>Research_Window_Table[[#This Row],[Width]]*Research_Window_Table[[#This Row],[Height]]</f>
        <v>1.7016999999999998</v>
      </c>
      <c r="E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0">
        <v>0</v>
      </c>
      <c r="G50">
        <v>-1</v>
      </c>
      <c r="H50">
        <v>1</v>
      </c>
      <c r="I50">
        <f>DEGREES(ASIN(Research_Window_Table[[#This Row],[X value]]/Research_Window_Table[[#This Row],[Length]]))</f>
        <v>0</v>
      </c>
      <c r="J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1" spans="1:10" x14ac:dyDescent="0.3">
      <c r="A51">
        <v>1</v>
      </c>
      <c r="B51">
        <v>1.43</v>
      </c>
      <c r="C51">
        <v>1.19</v>
      </c>
      <c r="D51">
        <f>Research_Window_Table[[#This Row],[Width]]*Research_Window_Table[[#This Row],[Height]]</f>
        <v>1.7016999999999998</v>
      </c>
      <c r="E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1">
        <v>0</v>
      </c>
      <c r="G51">
        <v>-1</v>
      </c>
      <c r="H51">
        <v>1</v>
      </c>
      <c r="I51">
        <f>DEGREES(ASIN(Research_Window_Table[[#This Row],[X value]]/Research_Window_Table[[#This Row],[Length]]))</f>
        <v>0</v>
      </c>
      <c r="J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2" spans="1:10" x14ac:dyDescent="0.3">
      <c r="A52">
        <v>1</v>
      </c>
      <c r="B52">
        <v>1.43</v>
      </c>
      <c r="C52">
        <v>1.19</v>
      </c>
      <c r="D52">
        <f>Research_Window_Table[[#This Row],[Width]]*Research_Window_Table[[#This Row],[Height]]</f>
        <v>1.7016999999999998</v>
      </c>
      <c r="E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2">
        <v>0</v>
      </c>
      <c r="G52">
        <v>-1</v>
      </c>
      <c r="H52">
        <v>1</v>
      </c>
      <c r="I52">
        <f>DEGREES(ASIN(Research_Window_Table[[#This Row],[X value]]/Research_Window_Table[[#This Row],[Length]]))</f>
        <v>0</v>
      </c>
      <c r="J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3" spans="1:10" x14ac:dyDescent="0.3">
      <c r="A53">
        <v>1</v>
      </c>
      <c r="B53">
        <v>1.43</v>
      </c>
      <c r="C53">
        <v>1.19</v>
      </c>
      <c r="D53">
        <f>Research_Window_Table[[#This Row],[Width]]*Research_Window_Table[[#This Row],[Height]]</f>
        <v>1.7016999999999998</v>
      </c>
      <c r="E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3">
        <v>0</v>
      </c>
      <c r="G53">
        <v>-1</v>
      </c>
      <c r="H53">
        <v>1</v>
      </c>
      <c r="I53">
        <f>DEGREES(ASIN(Research_Window_Table[[#This Row],[X value]]/Research_Window_Table[[#This Row],[Length]]))</f>
        <v>0</v>
      </c>
      <c r="J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4" spans="1:10" x14ac:dyDescent="0.3">
      <c r="A54">
        <v>1</v>
      </c>
      <c r="B54">
        <v>1.43</v>
      </c>
      <c r="C54">
        <v>1.19</v>
      </c>
      <c r="D54">
        <f>Research_Window_Table[[#This Row],[Width]]*Research_Window_Table[[#This Row],[Height]]</f>
        <v>1.7016999999999998</v>
      </c>
      <c r="E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4">
        <v>0</v>
      </c>
      <c r="G54">
        <v>-1</v>
      </c>
      <c r="H54">
        <v>1</v>
      </c>
      <c r="I54">
        <f>DEGREES(ASIN(Research_Window_Table[[#This Row],[X value]]/Research_Window_Table[[#This Row],[Length]]))</f>
        <v>0</v>
      </c>
      <c r="J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5" spans="1:10" x14ac:dyDescent="0.3">
      <c r="A55">
        <v>1</v>
      </c>
      <c r="B55">
        <v>2.23</v>
      </c>
      <c r="C55">
        <v>2.17</v>
      </c>
      <c r="D55">
        <f>Research_Window_Table[[#This Row],[Width]]*Research_Window_Table[[#This Row],[Height]]</f>
        <v>4.8391000000000002</v>
      </c>
      <c r="E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5">
        <v>0</v>
      </c>
      <c r="G55">
        <v>-1</v>
      </c>
      <c r="H55">
        <v>1</v>
      </c>
      <c r="I55">
        <f>DEGREES(ASIN(Research_Window_Table[[#This Row],[X value]]/Research_Window_Table[[#This Row],[Length]]))</f>
        <v>0</v>
      </c>
      <c r="J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6" spans="1:10" x14ac:dyDescent="0.3">
      <c r="A56">
        <v>1</v>
      </c>
      <c r="B56">
        <v>2.23</v>
      </c>
      <c r="C56">
        <v>2.17</v>
      </c>
      <c r="D56">
        <f>Research_Window_Table[[#This Row],[Width]]*Research_Window_Table[[#This Row],[Height]]</f>
        <v>4.8391000000000002</v>
      </c>
      <c r="E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6">
        <v>0</v>
      </c>
      <c r="G56">
        <v>-1</v>
      </c>
      <c r="H56">
        <v>1</v>
      </c>
      <c r="I56">
        <f>DEGREES(ASIN(Research_Window_Table[[#This Row],[X value]]/Research_Window_Table[[#This Row],[Length]]))</f>
        <v>0</v>
      </c>
      <c r="J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7" spans="1:10" x14ac:dyDescent="0.3">
      <c r="A57">
        <v>1</v>
      </c>
      <c r="B57">
        <v>2.23</v>
      </c>
      <c r="C57">
        <v>2.17</v>
      </c>
      <c r="D57">
        <f>Research_Window_Table[[#This Row],[Width]]*Research_Window_Table[[#This Row],[Height]]</f>
        <v>4.8391000000000002</v>
      </c>
      <c r="E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7">
        <v>0</v>
      </c>
      <c r="G57">
        <v>-1</v>
      </c>
      <c r="H57">
        <v>1</v>
      </c>
      <c r="I57">
        <f>DEGREES(ASIN(Research_Window_Table[[#This Row],[X value]]/Research_Window_Table[[#This Row],[Length]]))</f>
        <v>0</v>
      </c>
      <c r="J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8" spans="1:10" x14ac:dyDescent="0.3">
      <c r="A58">
        <v>1</v>
      </c>
      <c r="B58">
        <v>2.23</v>
      </c>
      <c r="C58">
        <v>2.17</v>
      </c>
      <c r="D58">
        <f>Research_Window_Table[[#This Row],[Width]]*Research_Window_Table[[#This Row],[Height]]</f>
        <v>4.8391000000000002</v>
      </c>
      <c r="E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8">
        <v>0</v>
      </c>
      <c r="G58">
        <v>-1</v>
      </c>
      <c r="H58">
        <v>1</v>
      </c>
      <c r="I58">
        <f>DEGREES(ASIN(Research_Window_Table[[#This Row],[X value]]/Research_Window_Table[[#This Row],[Length]]))</f>
        <v>0</v>
      </c>
      <c r="J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9" spans="1:10" x14ac:dyDescent="0.3">
      <c r="A59">
        <v>1</v>
      </c>
      <c r="B59">
        <v>2.23</v>
      </c>
      <c r="C59">
        <v>2.17</v>
      </c>
      <c r="D59">
        <f>Research_Window_Table[[#This Row],[Width]]*Research_Window_Table[[#This Row],[Height]]</f>
        <v>4.8391000000000002</v>
      </c>
      <c r="E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9">
        <v>0</v>
      </c>
      <c r="G59">
        <v>-1</v>
      </c>
      <c r="H59">
        <v>1</v>
      </c>
      <c r="I59">
        <f>DEGREES(ASIN(Research_Window_Table[[#This Row],[X value]]/Research_Window_Table[[#This Row],[Length]]))</f>
        <v>0</v>
      </c>
      <c r="J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0" spans="1:10" x14ac:dyDescent="0.3">
      <c r="A60">
        <v>1</v>
      </c>
      <c r="B60">
        <v>2.23</v>
      </c>
      <c r="C60">
        <v>2.17</v>
      </c>
      <c r="D60">
        <f>Research_Window_Table[[#This Row],[Width]]*Research_Window_Table[[#This Row],[Height]]</f>
        <v>4.8391000000000002</v>
      </c>
      <c r="E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60">
        <v>0</v>
      </c>
      <c r="G60">
        <v>-1</v>
      </c>
      <c r="H60">
        <v>1</v>
      </c>
      <c r="I60">
        <f>DEGREES(ASIN(Research_Window_Table[[#This Row],[X value]]/Research_Window_Table[[#This Row],[Length]]))</f>
        <v>0</v>
      </c>
      <c r="J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1" spans="1:10" x14ac:dyDescent="0.3">
      <c r="A61">
        <v>1</v>
      </c>
      <c r="B61">
        <v>1.43</v>
      </c>
      <c r="C61">
        <v>1.19</v>
      </c>
      <c r="D61">
        <f>Research_Window_Table[[#This Row],[Width]]*Research_Window_Table[[#This Row],[Height]]</f>
        <v>1.7016999999999998</v>
      </c>
      <c r="E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1">
        <v>0</v>
      </c>
      <c r="G61">
        <v>1</v>
      </c>
      <c r="H61">
        <v>1</v>
      </c>
      <c r="I61">
        <f>DEGREES(ASIN(Research_Window_Table[[#This Row],[X value]]/Research_Window_Table[[#This Row],[Length]]))</f>
        <v>0</v>
      </c>
      <c r="J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2" spans="1:10" x14ac:dyDescent="0.3">
      <c r="A62">
        <v>1</v>
      </c>
      <c r="B62">
        <v>1.43</v>
      </c>
      <c r="C62">
        <v>1.19</v>
      </c>
      <c r="D62">
        <f>Research_Window_Table[[#This Row],[Width]]*Research_Window_Table[[#This Row],[Height]]</f>
        <v>1.7016999999999998</v>
      </c>
      <c r="E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2">
        <v>0</v>
      </c>
      <c r="G62">
        <v>1</v>
      </c>
      <c r="H62">
        <v>1</v>
      </c>
      <c r="I62">
        <f>DEGREES(ASIN(Research_Window_Table[[#This Row],[X value]]/Research_Window_Table[[#This Row],[Length]]))</f>
        <v>0</v>
      </c>
      <c r="J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3" spans="1:10" x14ac:dyDescent="0.3">
      <c r="A63">
        <v>1</v>
      </c>
      <c r="B63">
        <v>1.43</v>
      </c>
      <c r="C63">
        <v>1.19</v>
      </c>
      <c r="D63">
        <f>Research_Window_Table[[#This Row],[Width]]*Research_Window_Table[[#This Row],[Height]]</f>
        <v>1.7016999999999998</v>
      </c>
      <c r="E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3">
        <v>0</v>
      </c>
      <c r="G63">
        <v>1</v>
      </c>
      <c r="H63">
        <v>1</v>
      </c>
      <c r="I63">
        <f>DEGREES(ASIN(Research_Window_Table[[#This Row],[X value]]/Research_Window_Table[[#This Row],[Length]]))</f>
        <v>0</v>
      </c>
      <c r="J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4" spans="1:10" x14ac:dyDescent="0.3">
      <c r="A64">
        <v>1</v>
      </c>
      <c r="B64">
        <v>1.43</v>
      </c>
      <c r="C64">
        <v>1.19</v>
      </c>
      <c r="D64">
        <f>Research_Window_Table[[#This Row],[Width]]*Research_Window_Table[[#This Row],[Height]]</f>
        <v>1.7016999999999998</v>
      </c>
      <c r="E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4">
        <v>0</v>
      </c>
      <c r="G64">
        <v>1</v>
      </c>
      <c r="H64">
        <v>1</v>
      </c>
      <c r="I64">
        <f>DEGREES(ASIN(Research_Window_Table[[#This Row],[X value]]/Research_Window_Table[[#This Row],[Length]]))</f>
        <v>0</v>
      </c>
      <c r="J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5" spans="1:10" x14ac:dyDescent="0.3">
      <c r="A65">
        <v>1</v>
      </c>
      <c r="B65">
        <v>1.43</v>
      </c>
      <c r="C65">
        <v>1.19</v>
      </c>
      <c r="D65">
        <f>Research_Window_Table[[#This Row],[Width]]*Research_Window_Table[[#This Row],[Height]]</f>
        <v>1.7016999999999998</v>
      </c>
      <c r="E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5">
        <v>0</v>
      </c>
      <c r="G65">
        <v>1</v>
      </c>
      <c r="H65">
        <v>1</v>
      </c>
      <c r="I65">
        <f>DEGREES(ASIN(Research_Window_Table[[#This Row],[X value]]/Research_Window_Table[[#This Row],[Length]]))</f>
        <v>0</v>
      </c>
      <c r="J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6" spans="1:10" x14ac:dyDescent="0.3">
      <c r="A66">
        <v>1</v>
      </c>
      <c r="B66">
        <v>2.23</v>
      </c>
      <c r="C66">
        <v>2.17</v>
      </c>
      <c r="D66">
        <f>Research_Window_Table[[#This Row],[Width]]*Research_Window_Table[[#This Row],[Height]]</f>
        <v>4.8391000000000002</v>
      </c>
      <c r="E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6">
        <v>0</v>
      </c>
      <c r="G66">
        <v>1</v>
      </c>
      <c r="H66">
        <v>1</v>
      </c>
      <c r="I66">
        <f>DEGREES(ASIN(Research_Window_Table[[#This Row],[X value]]/Research_Window_Table[[#This Row],[Length]]))</f>
        <v>0</v>
      </c>
      <c r="J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7" spans="1:10" x14ac:dyDescent="0.3">
      <c r="A67">
        <v>1</v>
      </c>
      <c r="B67">
        <v>2.23</v>
      </c>
      <c r="C67">
        <v>2.17</v>
      </c>
      <c r="D67">
        <f>Research_Window_Table[[#This Row],[Width]]*Research_Window_Table[[#This Row],[Height]]</f>
        <v>4.8391000000000002</v>
      </c>
      <c r="E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7">
        <v>0</v>
      </c>
      <c r="G67">
        <v>1</v>
      </c>
      <c r="H67">
        <v>1</v>
      </c>
      <c r="I67">
        <f>DEGREES(ASIN(Research_Window_Table[[#This Row],[X value]]/Research_Window_Table[[#This Row],[Length]]))</f>
        <v>0</v>
      </c>
      <c r="J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8" spans="1:10" x14ac:dyDescent="0.3">
      <c r="A68">
        <v>1</v>
      </c>
      <c r="B68">
        <v>2.23</v>
      </c>
      <c r="C68">
        <v>2.17</v>
      </c>
      <c r="D68">
        <f>Research_Window_Table[[#This Row],[Width]]*Research_Window_Table[[#This Row],[Height]]</f>
        <v>4.8391000000000002</v>
      </c>
      <c r="E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8">
        <v>0</v>
      </c>
      <c r="G68">
        <v>1</v>
      </c>
      <c r="H68">
        <v>1</v>
      </c>
      <c r="I68">
        <f>DEGREES(ASIN(Research_Window_Table[[#This Row],[X value]]/Research_Window_Table[[#This Row],[Length]]))</f>
        <v>0</v>
      </c>
      <c r="J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9" spans="1:10" x14ac:dyDescent="0.3">
      <c r="A69">
        <v>1</v>
      </c>
      <c r="B69">
        <v>2.23</v>
      </c>
      <c r="C69">
        <v>2.17</v>
      </c>
      <c r="D69">
        <f>Research_Window_Table[[#This Row],[Width]]*Research_Window_Table[[#This Row],[Height]]</f>
        <v>4.8391000000000002</v>
      </c>
      <c r="E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9">
        <v>0</v>
      </c>
      <c r="G69">
        <v>1</v>
      </c>
      <c r="H69">
        <v>1</v>
      </c>
      <c r="I69">
        <f>DEGREES(ASIN(Research_Window_Table[[#This Row],[X value]]/Research_Window_Table[[#This Row],[Length]]))</f>
        <v>0</v>
      </c>
      <c r="J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0" spans="1:10" x14ac:dyDescent="0.3">
      <c r="A70">
        <v>1</v>
      </c>
      <c r="B70">
        <v>2.23</v>
      </c>
      <c r="C70">
        <v>2.17</v>
      </c>
      <c r="D70">
        <f>Research_Window_Table[[#This Row],[Width]]*Research_Window_Table[[#This Row],[Height]]</f>
        <v>4.8391000000000002</v>
      </c>
      <c r="E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0">
        <v>0</v>
      </c>
      <c r="G70">
        <v>1</v>
      </c>
      <c r="H70">
        <v>1</v>
      </c>
      <c r="I70">
        <f>DEGREES(ASIN(Research_Window_Table[[#This Row],[X value]]/Research_Window_Table[[#This Row],[Length]]))</f>
        <v>0</v>
      </c>
      <c r="J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1" spans="1:10" x14ac:dyDescent="0.3">
      <c r="A71">
        <v>1</v>
      </c>
      <c r="B71">
        <v>2.23</v>
      </c>
      <c r="C71">
        <v>2.17</v>
      </c>
      <c r="D71">
        <f>Research_Window_Table[[#This Row],[Width]]*Research_Window_Table[[#This Row],[Height]]</f>
        <v>4.8391000000000002</v>
      </c>
      <c r="E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1">
        <v>0</v>
      </c>
      <c r="G71">
        <v>1</v>
      </c>
      <c r="H71">
        <v>1</v>
      </c>
      <c r="I71">
        <f>DEGREES(ASIN(Research_Window_Table[[#This Row],[X value]]/Research_Window_Table[[#This Row],[Length]]))</f>
        <v>0</v>
      </c>
      <c r="J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2" spans="1:10" x14ac:dyDescent="0.3">
      <c r="A72">
        <v>1</v>
      </c>
      <c r="B72">
        <v>2.23</v>
      </c>
      <c r="C72">
        <v>2.17</v>
      </c>
      <c r="D72">
        <f>Research_Window_Table[[#This Row],[Width]]*Research_Window_Table[[#This Row],[Height]]</f>
        <v>4.8391000000000002</v>
      </c>
      <c r="E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2">
        <v>0</v>
      </c>
      <c r="G72">
        <v>1</v>
      </c>
      <c r="H72">
        <v>1</v>
      </c>
      <c r="I72">
        <f>DEGREES(ASIN(Research_Window_Table[[#This Row],[X value]]/Research_Window_Table[[#This Row],[Length]]))</f>
        <v>0</v>
      </c>
      <c r="J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3" spans="1:10" x14ac:dyDescent="0.3">
      <c r="A73">
        <v>1</v>
      </c>
      <c r="B73">
        <v>2.23</v>
      </c>
      <c r="C73">
        <v>2.17</v>
      </c>
      <c r="D73">
        <f>Research_Window_Table[[#This Row],[Width]]*Research_Window_Table[[#This Row],[Height]]</f>
        <v>4.8391000000000002</v>
      </c>
      <c r="E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3">
        <v>0</v>
      </c>
      <c r="G73">
        <v>1</v>
      </c>
      <c r="H73">
        <v>1</v>
      </c>
      <c r="I73">
        <f>DEGREES(ASIN(Research_Window_Table[[#This Row],[X value]]/Research_Window_Table[[#This Row],[Length]]))</f>
        <v>0</v>
      </c>
      <c r="J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4" spans="1:10" x14ac:dyDescent="0.3">
      <c r="A74">
        <v>1</v>
      </c>
      <c r="B74">
        <v>2.23</v>
      </c>
      <c r="C74">
        <v>2.17</v>
      </c>
      <c r="D74">
        <f>Research_Window_Table[[#This Row],[Width]]*Research_Window_Table[[#This Row],[Height]]</f>
        <v>4.8391000000000002</v>
      </c>
      <c r="E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4">
        <v>-1</v>
      </c>
      <c r="G74">
        <v>0</v>
      </c>
      <c r="H74">
        <v>1</v>
      </c>
      <c r="I74">
        <f>DEGREES(ASIN(Research_Window_Table[[#This Row],[X value]]/Research_Window_Table[[#This Row],[Length]]))</f>
        <v>-90</v>
      </c>
      <c r="J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5" spans="1:10" x14ac:dyDescent="0.3">
      <c r="A75">
        <v>1</v>
      </c>
      <c r="B75">
        <v>1.43</v>
      </c>
      <c r="C75">
        <v>1.19</v>
      </c>
      <c r="D75">
        <f>Research_Window_Table[[#This Row],[Width]]*Research_Window_Table[[#This Row],[Height]]</f>
        <v>1.7016999999999998</v>
      </c>
      <c r="E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5">
        <v>-1</v>
      </c>
      <c r="G75">
        <v>0</v>
      </c>
      <c r="H75">
        <v>1</v>
      </c>
      <c r="I75">
        <f>DEGREES(ASIN(Research_Window_Table[[#This Row],[X value]]/Research_Window_Table[[#This Row],[Length]]))</f>
        <v>-90</v>
      </c>
      <c r="J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6" spans="1:10" x14ac:dyDescent="0.3">
      <c r="A76">
        <v>1</v>
      </c>
      <c r="B76">
        <v>2.23</v>
      </c>
      <c r="C76">
        <v>2.17</v>
      </c>
      <c r="D76">
        <f>Research_Window_Table[[#This Row],[Width]]*Research_Window_Table[[#This Row],[Height]]</f>
        <v>4.8391000000000002</v>
      </c>
      <c r="E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6">
        <v>1</v>
      </c>
      <c r="G76">
        <v>0</v>
      </c>
      <c r="H76">
        <v>1</v>
      </c>
      <c r="I76">
        <f>DEGREES(ASIN(Research_Window_Table[[#This Row],[X value]]/Research_Window_Table[[#This Row],[Length]]))</f>
        <v>90</v>
      </c>
      <c r="J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7" spans="1:10" x14ac:dyDescent="0.3">
      <c r="A77">
        <v>1</v>
      </c>
      <c r="B77">
        <v>2.23</v>
      </c>
      <c r="C77">
        <v>2.17</v>
      </c>
      <c r="D77">
        <f>Research_Window_Table[[#This Row],[Width]]*Research_Window_Table[[#This Row],[Height]]</f>
        <v>4.8391000000000002</v>
      </c>
      <c r="E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7">
        <v>1</v>
      </c>
      <c r="G77">
        <v>0</v>
      </c>
      <c r="H77">
        <v>1</v>
      </c>
      <c r="I77">
        <f>DEGREES(ASIN(Research_Window_Table[[#This Row],[X value]]/Research_Window_Table[[#This Row],[Length]]))</f>
        <v>90</v>
      </c>
      <c r="J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8" spans="1:10" x14ac:dyDescent="0.3">
      <c r="A78">
        <v>1</v>
      </c>
      <c r="B78">
        <v>2.23</v>
      </c>
      <c r="C78">
        <v>2.17</v>
      </c>
      <c r="D78">
        <f>Research_Window_Table[[#This Row],[Width]]*Research_Window_Table[[#This Row],[Height]]</f>
        <v>4.8391000000000002</v>
      </c>
      <c r="E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8">
        <v>1</v>
      </c>
      <c r="G78">
        <v>0</v>
      </c>
      <c r="H78">
        <v>1</v>
      </c>
      <c r="I78">
        <f>DEGREES(ASIN(Research_Window_Table[[#This Row],[X value]]/Research_Window_Table[[#This Row],[Length]]))</f>
        <v>90</v>
      </c>
      <c r="J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9" spans="1:10" x14ac:dyDescent="0.3">
      <c r="A79">
        <v>1</v>
      </c>
      <c r="B79">
        <v>2.23</v>
      </c>
      <c r="C79">
        <v>2.17</v>
      </c>
      <c r="D79">
        <f>Research_Window_Table[[#This Row],[Width]]*Research_Window_Table[[#This Row],[Height]]</f>
        <v>4.8391000000000002</v>
      </c>
      <c r="E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9">
        <v>1</v>
      </c>
      <c r="G79">
        <v>0</v>
      </c>
      <c r="H79">
        <v>1</v>
      </c>
      <c r="I79">
        <f>DEGREES(ASIN(Research_Window_Table[[#This Row],[X value]]/Research_Window_Table[[#This Row],[Length]]))</f>
        <v>90</v>
      </c>
      <c r="J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80" spans="1:10" x14ac:dyDescent="0.3">
      <c r="A80">
        <v>1</v>
      </c>
      <c r="B80">
        <v>1.43</v>
      </c>
      <c r="C80">
        <v>1.19</v>
      </c>
      <c r="D80">
        <f>Research_Window_Table[[#This Row],[Width]]*Research_Window_Table[[#This Row],[Height]]</f>
        <v>1.7016999999999998</v>
      </c>
      <c r="E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0">
        <v>-1</v>
      </c>
      <c r="G80">
        <v>0</v>
      </c>
      <c r="H80">
        <v>1</v>
      </c>
      <c r="I80">
        <f>DEGREES(ASIN(Research_Window_Table[[#This Row],[X value]]/Research_Window_Table[[#This Row],[Length]]))</f>
        <v>-90</v>
      </c>
      <c r="J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1" spans="1:10" x14ac:dyDescent="0.3">
      <c r="A81">
        <v>1</v>
      </c>
      <c r="B81">
        <v>1.43</v>
      </c>
      <c r="C81">
        <v>1.19</v>
      </c>
      <c r="D81">
        <f>Research_Window_Table[[#This Row],[Width]]*Research_Window_Table[[#This Row],[Height]]</f>
        <v>1.7016999999999998</v>
      </c>
      <c r="E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1">
        <v>-1</v>
      </c>
      <c r="G81">
        <v>0</v>
      </c>
      <c r="H81">
        <v>1</v>
      </c>
      <c r="I81">
        <f>DEGREES(ASIN(Research_Window_Table[[#This Row],[X value]]/Research_Window_Table[[#This Row],[Length]]))</f>
        <v>-90</v>
      </c>
      <c r="J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2" spans="1:10" x14ac:dyDescent="0.3">
      <c r="A82">
        <v>1</v>
      </c>
      <c r="B82">
        <v>1.43</v>
      </c>
      <c r="C82">
        <v>1.19</v>
      </c>
      <c r="D82">
        <f>Research_Window_Table[[#This Row],[Width]]*Research_Window_Table[[#This Row],[Height]]</f>
        <v>1.7016999999999998</v>
      </c>
      <c r="E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2">
        <v>-1</v>
      </c>
      <c r="G82">
        <v>0</v>
      </c>
      <c r="H82">
        <v>1</v>
      </c>
      <c r="I82">
        <f>DEGREES(ASIN(Research_Window_Table[[#This Row],[X value]]/Research_Window_Table[[#This Row],[Length]]))</f>
        <v>-90</v>
      </c>
      <c r="J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3" spans="1:10" x14ac:dyDescent="0.3">
      <c r="A83">
        <v>1</v>
      </c>
      <c r="B83">
        <v>1.43</v>
      </c>
      <c r="C83">
        <v>1.19</v>
      </c>
      <c r="D83">
        <f>Research_Window_Table[[#This Row],[Width]]*Research_Window_Table[[#This Row],[Height]]</f>
        <v>1.7016999999999998</v>
      </c>
      <c r="E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3">
        <v>0</v>
      </c>
      <c r="G83">
        <v>-1</v>
      </c>
      <c r="H83">
        <v>1</v>
      </c>
      <c r="I83">
        <f>DEGREES(ASIN(Research_Window_Table[[#This Row],[X value]]/Research_Window_Table[[#This Row],[Length]]))</f>
        <v>0</v>
      </c>
      <c r="J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4" spans="1:10" x14ac:dyDescent="0.3">
      <c r="A84">
        <v>1</v>
      </c>
      <c r="B84">
        <v>1.43</v>
      </c>
      <c r="C84">
        <v>1.19</v>
      </c>
      <c r="D84">
        <f>Research_Window_Table[[#This Row],[Width]]*Research_Window_Table[[#This Row],[Height]]</f>
        <v>1.7016999999999998</v>
      </c>
      <c r="E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4">
        <v>0</v>
      </c>
      <c r="G84">
        <v>-1</v>
      </c>
      <c r="H84">
        <v>1</v>
      </c>
      <c r="I84">
        <f>DEGREES(ASIN(Research_Window_Table[[#This Row],[X value]]/Research_Window_Table[[#This Row],[Length]]))</f>
        <v>0</v>
      </c>
      <c r="J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5" spans="1:10" x14ac:dyDescent="0.3">
      <c r="A85">
        <v>1</v>
      </c>
      <c r="B85">
        <v>1.43</v>
      </c>
      <c r="C85">
        <v>1.19</v>
      </c>
      <c r="D85">
        <f>Research_Window_Table[[#This Row],[Width]]*Research_Window_Table[[#This Row],[Height]]</f>
        <v>1.7016999999999998</v>
      </c>
      <c r="E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5">
        <v>0</v>
      </c>
      <c r="G85">
        <v>-1</v>
      </c>
      <c r="H85">
        <v>1</v>
      </c>
      <c r="I85">
        <f>DEGREES(ASIN(Research_Window_Table[[#This Row],[X value]]/Research_Window_Table[[#This Row],[Length]]))</f>
        <v>0</v>
      </c>
      <c r="J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6" spans="1:10" x14ac:dyDescent="0.3">
      <c r="A86">
        <v>1</v>
      </c>
      <c r="B86">
        <v>1.43</v>
      </c>
      <c r="C86">
        <v>1.19</v>
      </c>
      <c r="D86">
        <f>Research_Window_Table[[#This Row],[Width]]*Research_Window_Table[[#This Row],[Height]]</f>
        <v>1.7016999999999998</v>
      </c>
      <c r="E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6">
        <v>0</v>
      </c>
      <c r="G86">
        <v>-1</v>
      </c>
      <c r="H86">
        <v>1</v>
      </c>
      <c r="I86">
        <f>DEGREES(ASIN(Research_Window_Table[[#This Row],[X value]]/Research_Window_Table[[#This Row],[Length]]))</f>
        <v>0</v>
      </c>
      <c r="J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7" spans="1:10" x14ac:dyDescent="0.3">
      <c r="A87">
        <v>1</v>
      </c>
      <c r="B87">
        <v>1.43</v>
      </c>
      <c r="C87">
        <v>1.19</v>
      </c>
      <c r="D87">
        <f>Research_Window_Table[[#This Row],[Width]]*Research_Window_Table[[#This Row],[Height]]</f>
        <v>1.7016999999999998</v>
      </c>
      <c r="E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7">
        <v>0</v>
      </c>
      <c r="G87">
        <v>-1</v>
      </c>
      <c r="H87">
        <v>1</v>
      </c>
      <c r="I87">
        <f>DEGREES(ASIN(Research_Window_Table[[#This Row],[X value]]/Research_Window_Table[[#This Row],[Length]]))</f>
        <v>0</v>
      </c>
      <c r="J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8" spans="1:10" x14ac:dyDescent="0.3">
      <c r="A88">
        <v>1</v>
      </c>
      <c r="B88">
        <v>1.43</v>
      </c>
      <c r="C88">
        <v>1.19</v>
      </c>
      <c r="D88">
        <f>Research_Window_Table[[#This Row],[Width]]*Research_Window_Table[[#This Row],[Height]]</f>
        <v>1.7016999999999998</v>
      </c>
      <c r="E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8">
        <v>0</v>
      </c>
      <c r="G88">
        <v>-1</v>
      </c>
      <c r="H88">
        <v>1</v>
      </c>
      <c r="I88">
        <f>DEGREES(ASIN(Research_Window_Table[[#This Row],[X value]]/Research_Window_Table[[#This Row],[Length]]))</f>
        <v>0</v>
      </c>
      <c r="J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9" spans="1:10" x14ac:dyDescent="0.3">
      <c r="A89">
        <v>1</v>
      </c>
      <c r="B89">
        <v>1.43</v>
      </c>
      <c r="C89">
        <v>1.19</v>
      </c>
      <c r="D89">
        <f>Research_Window_Table[[#This Row],[Width]]*Research_Window_Table[[#This Row],[Height]]</f>
        <v>1.7016999999999998</v>
      </c>
      <c r="E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9">
        <v>0</v>
      </c>
      <c r="G89">
        <v>-1</v>
      </c>
      <c r="H89">
        <v>1</v>
      </c>
      <c r="I89">
        <f>DEGREES(ASIN(Research_Window_Table[[#This Row],[X value]]/Research_Window_Table[[#This Row],[Length]]))</f>
        <v>0</v>
      </c>
      <c r="J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0" spans="1:10" x14ac:dyDescent="0.3">
      <c r="A90">
        <v>1</v>
      </c>
      <c r="B90">
        <v>1.43</v>
      </c>
      <c r="C90">
        <v>1.19</v>
      </c>
      <c r="D90">
        <f>Research_Window_Table[[#This Row],[Width]]*Research_Window_Table[[#This Row],[Height]]</f>
        <v>1.7016999999999998</v>
      </c>
      <c r="E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0">
        <v>0</v>
      </c>
      <c r="G90">
        <v>-1</v>
      </c>
      <c r="H90">
        <v>1</v>
      </c>
      <c r="I90">
        <f>DEGREES(ASIN(Research_Window_Table[[#This Row],[X value]]/Research_Window_Table[[#This Row],[Length]]))</f>
        <v>0</v>
      </c>
      <c r="J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1" spans="1:10" x14ac:dyDescent="0.3">
      <c r="A91">
        <v>1</v>
      </c>
      <c r="B91">
        <v>2.23</v>
      </c>
      <c r="C91">
        <v>2.17</v>
      </c>
      <c r="D91">
        <f>Research_Window_Table[[#This Row],[Width]]*Research_Window_Table[[#This Row],[Height]]</f>
        <v>4.8391000000000002</v>
      </c>
      <c r="E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1">
        <v>0</v>
      </c>
      <c r="G91">
        <v>-1</v>
      </c>
      <c r="H91">
        <v>1</v>
      </c>
      <c r="I91">
        <f>DEGREES(ASIN(Research_Window_Table[[#This Row],[X value]]/Research_Window_Table[[#This Row],[Length]]))</f>
        <v>0</v>
      </c>
      <c r="J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2" spans="1:10" x14ac:dyDescent="0.3">
      <c r="A92">
        <v>1</v>
      </c>
      <c r="B92">
        <v>2.23</v>
      </c>
      <c r="C92">
        <v>2.17</v>
      </c>
      <c r="D92">
        <f>Research_Window_Table[[#This Row],[Width]]*Research_Window_Table[[#This Row],[Height]]</f>
        <v>4.8391000000000002</v>
      </c>
      <c r="E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2">
        <v>0</v>
      </c>
      <c r="G92">
        <v>-1</v>
      </c>
      <c r="H92">
        <v>1</v>
      </c>
      <c r="I92">
        <f>DEGREES(ASIN(Research_Window_Table[[#This Row],[X value]]/Research_Window_Table[[#This Row],[Length]]))</f>
        <v>0</v>
      </c>
      <c r="J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3" spans="1:10" x14ac:dyDescent="0.3">
      <c r="A93">
        <v>1</v>
      </c>
      <c r="B93">
        <v>2.23</v>
      </c>
      <c r="C93">
        <v>2.17</v>
      </c>
      <c r="D93">
        <f>Research_Window_Table[[#This Row],[Width]]*Research_Window_Table[[#This Row],[Height]]</f>
        <v>4.8391000000000002</v>
      </c>
      <c r="E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3">
        <v>0</v>
      </c>
      <c r="G93">
        <v>-1</v>
      </c>
      <c r="H93">
        <v>1</v>
      </c>
      <c r="I93">
        <f>DEGREES(ASIN(Research_Window_Table[[#This Row],[X value]]/Research_Window_Table[[#This Row],[Length]]))</f>
        <v>0</v>
      </c>
      <c r="J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4" spans="1:10" x14ac:dyDescent="0.3">
      <c r="A94">
        <v>1</v>
      </c>
      <c r="B94">
        <v>2.23</v>
      </c>
      <c r="C94">
        <v>2.17</v>
      </c>
      <c r="D94">
        <f>Research_Window_Table[[#This Row],[Width]]*Research_Window_Table[[#This Row],[Height]]</f>
        <v>4.8391000000000002</v>
      </c>
      <c r="E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4">
        <v>0</v>
      </c>
      <c r="G94">
        <v>-1</v>
      </c>
      <c r="H94">
        <v>1</v>
      </c>
      <c r="I94">
        <f>DEGREES(ASIN(Research_Window_Table[[#This Row],[X value]]/Research_Window_Table[[#This Row],[Length]]))</f>
        <v>0</v>
      </c>
      <c r="J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5" spans="1:10" x14ac:dyDescent="0.3">
      <c r="A95">
        <v>1</v>
      </c>
      <c r="B95">
        <v>2.23</v>
      </c>
      <c r="C95">
        <v>2.17</v>
      </c>
      <c r="D95">
        <f>Research_Window_Table[[#This Row],[Width]]*Research_Window_Table[[#This Row],[Height]]</f>
        <v>4.8391000000000002</v>
      </c>
      <c r="E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5">
        <v>0</v>
      </c>
      <c r="G95">
        <v>-1</v>
      </c>
      <c r="H95">
        <v>1</v>
      </c>
      <c r="I95">
        <f>DEGREES(ASIN(Research_Window_Table[[#This Row],[X value]]/Research_Window_Table[[#This Row],[Length]]))</f>
        <v>0</v>
      </c>
      <c r="J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6" spans="1:10" x14ac:dyDescent="0.3">
      <c r="A96">
        <v>1</v>
      </c>
      <c r="B96">
        <v>2.23</v>
      </c>
      <c r="C96">
        <v>2.17</v>
      </c>
      <c r="D96">
        <f>Research_Window_Table[[#This Row],[Width]]*Research_Window_Table[[#This Row],[Height]]</f>
        <v>4.8391000000000002</v>
      </c>
      <c r="E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6">
        <v>0</v>
      </c>
      <c r="G96">
        <v>-1</v>
      </c>
      <c r="H96">
        <v>1</v>
      </c>
      <c r="I96">
        <f>DEGREES(ASIN(Research_Window_Table[[#This Row],[X value]]/Research_Window_Table[[#This Row],[Length]]))</f>
        <v>0</v>
      </c>
      <c r="J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7" spans="1:10" x14ac:dyDescent="0.3">
      <c r="A97">
        <v>1</v>
      </c>
      <c r="B97">
        <v>1.43</v>
      </c>
      <c r="C97">
        <v>1.19</v>
      </c>
      <c r="D97">
        <f>Research_Window_Table[[#This Row],[Width]]*Research_Window_Table[[#This Row],[Height]]</f>
        <v>1.7016999999999998</v>
      </c>
      <c r="E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7">
        <v>0</v>
      </c>
      <c r="G97">
        <v>1</v>
      </c>
      <c r="H97">
        <v>1</v>
      </c>
      <c r="I97">
        <f>DEGREES(ASIN(Research_Window_Table[[#This Row],[X value]]/Research_Window_Table[[#This Row],[Length]]))</f>
        <v>0</v>
      </c>
      <c r="J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8" spans="1:10" x14ac:dyDescent="0.3">
      <c r="A98">
        <v>1</v>
      </c>
      <c r="B98">
        <v>1.43</v>
      </c>
      <c r="C98">
        <v>1.19</v>
      </c>
      <c r="D98">
        <f>Research_Window_Table[[#This Row],[Width]]*Research_Window_Table[[#This Row],[Height]]</f>
        <v>1.7016999999999998</v>
      </c>
      <c r="E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8">
        <v>0</v>
      </c>
      <c r="G98">
        <v>1</v>
      </c>
      <c r="H98">
        <v>1</v>
      </c>
      <c r="I98">
        <f>DEGREES(ASIN(Research_Window_Table[[#This Row],[X value]]/Research_Window_Table[[#This Row],[Length]]))</f>
        <v>0</v>
      </c>
      <c r="J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9" spans="1:10" x14ac:dyDescent="0.3">
      <c r="A99">
        <v>1</v>
      </c>
      <c r="B99">
        <v>1.43</v>
      </c>
      <c r="C99">
        <v>1.19</v>
      </c>
      <c r="D99">
        <f>Research_Window_Table[[#This Row],[Width]]*Research_Window_Table[[#This Row],[Height]]</f>
        <v>1.7016999999999998</v>
      </c>
      <c r="E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9">
        <v>0</v>
      </c>
      <c r="G99">
        <v>1</v>
      </c>
      <c r="H99">
        <v>1</v>
      </c>
      <c r="I99">
        <f>DEGREES(ASIN(Research_Window_Table[[#This Row],[X value]]/Research_Window_Table[[#This Row],[Length]]))</f>
        <v>0</v>
      </c>
      <c r="J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0" spans="1:10" x14ac:dyDescent="0.3">
      <c r="A100">
        <v>1</v>
      </c>
      <c r="B100">
        <v>1.43</v>
      </c>
      <c r="C100">
        <v>1.19</v>
      </c>
      <c r="D100">
        <f>Research_Window_Table[[#This Row],[Width]]*Research_Window_Table[[#This Row],[Height]]</f>
        <v>1.7016999999999998</v>
      </c>
      <c r="E1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0">
        <v>0</v>
      </c>
      <c r="G100">
        <v>1</v>
      </c>
      <c r="H100">
        <v>1</v>
      </c>
      <c r="I100">
        <f>DEGREES(ASIN(Research_Window_Table[[#This Row],[X value]]/Research_Window_Table[[#This Row],[Length]]))</f>
        <v>0</v>
      </c>
      <c r="J1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1" spans="1:10" x14ac:dyDescent="0.3">
      <c r="A101">
        <v>1</v>
      </c>
      <c r="B101">
        <v>1.43</v>
      </c>
      <c r="C101">
        <v>1.19</v>
      </c>
      <c r="D101">
        <f>Research_Window_Table[[#This Row],[Width]]*Research_Window_Table[[#This Row],[Height]]</f>
        <v>1.7016999999999998</v>
      </c>
      <c r="E1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1">
        <v>0</v>
      </c>
      <c r="G101">
        <v>1</v>
      </c>
      <c r="H101">
        <v>1</v>
      </c>
      <c r="I101">
        <f>DEGREES(ASIN(Research_Window_Table[[#This Row],[X value]]/Research_Window_Table[[#This Row],[Length]]))</f>
        <v>0</v>
      </c>
      <c r="J1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2" spans="1:10" x14ac:dyDescent="0.3">
      <c r="A102">
        <v>1</v>
      </c>
      <c r="B102">
        <v>2.23</v>
      </c>
      <c r="C102">
        <v>2.17</v>
      </c>
      <c r="D102">
        <f>Research_Window_Table[[#This Row],[Width]]*Research_Window_Table[[#This Row],[Height]]</f>
        <v>4.8391000000000002</v>
      </c>
      <c r="E1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2">
        <v>0</v>
      </c>
      <c r="G102">
        <v>1</v>
      </c>
      <c r="H102">
        <v>1</v>
      </c>
      <c r="I102">
        <f>DEGREES(ASIN(Research_Window_Table[[#This Row],[X value]]/Research_Window_Table[[#This Row],[Length]]))</f>
        <v>0</v>
      </c>
      <c r="J1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3" spans="1:10" x14ac:dyDescent="0.3">
      <c r="A103">
        <v>1</v>
      </c>
      <c r="B103">
        <v>2.23</v>
      </c>
      <c r="C103">
        <v>2.17</v>
      </c>
      <c r="D103">
        <f>Research_Window_Table[[#This Row],[Width]]*Research_Window_Table[[#This Row],[Height]]</f>
        <v>4.8391000000000002</v>
      </c>
      <c r="E1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3">
        <v>0</v>
      </c>
      <c r="G103">
        <v>1</v>
      </c>
      <c r="H103">
        <v>1</v>
      </c>
      <c r="I103">
        <f>DEGREES(ASIN(Research_Window_Table[[#This Row],[X value]]/Research_Window_Table[[#This Row],[Length]]))</f>
        <v>0</v>
      </c>
      <c r="J1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4" spans="1:10" x14ac:dyDescent="0.3">
      <c r="A104">
        <v>1</v>
      </c>
      <c r="B104">
        <v>2.23</v>
      </c>
      <c r="C104">
        <v>2.17</v>
      </c>
      <c r="D104">
        <f>Research_Window_Table[[#This Row],[Width]]*Research_Window_Table[[#This Row],[Height]]</f>
        <v>4.8391000000000002</v>
      </c>
      <c r="E1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4">
        <v>0</v>
      </c>
      <c r="G104">
        <v>1</v>
      </c>
      <c r="H104">
        <v>1</v>
      </c>
      <c r="I104">
        <f>DEGREES(ASIN(Research_Window_Table[[#This Row],[X value]]/Research_Window_Table[[#This Row],[Length]]))</f>
        <v>0</v>
      </c>
      <c r="J1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5" spans="1:10" x14ac:dyDescent="0.3">
      <c r="A105">
        <v>1</v>
      </c>
      <c r="B105">
        <v>2.23</v>
      </c>
      <c r="C105">
        <v>2.17</v>
      </c>
      <c r="D105">
        <f>Research_Window_Table[[#This Row],[Width]]*Research_Window_Table[[#This Row],[Height]]</f>
        <v>4.8391000000000002</v>
      </c>
      <c r="E1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5">
        <v>0</v>
      </c>
      <c r="G105">
        <v>1</v>
      </c>
      <c r="H105">
        <v>1</v>
      </c>
      <c r="I105">
        <f>DEGREES(ASIN(Research_Window_Table[[#This Row],[X value]]/Research_Window_Table[[#This Row],[Length]]))</f>
        <v>0</v>
      </c>
      <c r="J1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6" spans="1:10" x14ac:dyDescent="0.3">
      <c r="A106">
        <v>1</v>
      </c>
      <c r="B106">
        <v>2.23</v>
      </c>
      <c r="C106">
        <v>2.17</v>
      </c>
      <c r="D106">
        <f>Research_Window_Table[[#This Row],[Width]]*Research_Window_Table[[#This Row],[Height]]</f>
        <v>4.8391000000000002</v>
      </c>
      <c r="E1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6">
        <v>0</v>
      </c>
      <c r="G106">
        <v>1</v>
      </c>
      <c r="H106">
        <v>1</v>
      </c>
      <c r="I106">
        <f>DEGREES(ASIN(Research_Window_Table[[#This Row],[X value]]/Research_Window_Table[[#This Row],[Length]]))</f>
        <v>0</v>
      </c>
      <c r="J1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7" spans="1:10" x14ac:dyDescent="0.3">
      <c r="A107">
        <v>1</v>
      </c>
      <c r="B107">
        <v>2.23</v>
      </c>
      <c r="C107">
        <v>2.17</v>
      </c>
      <c r="D107">
        <f>Research_Window_Table[[#This Row],[Width]]*Research_Window_Table[[#This Row],[Height]]</f>
        <v>4.8391000000000002</v>
      </c>
      <c r="E1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7">
        <v>0</v>
      </c>
      <c r="G107">
        <v>1</v>
      </c>
      <c r="H107">
        <v>1</v>
      </c>
      <c r="I107">
        <f>DEGREES(ASIN(Research_Window_Table[[#This Row],[X value]]/Research_Window_Table[[#This Row],[Length]]))</f>
        <v>0</v>
      </c>
      <c r="J1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8" spans="1:10" x14ac:dyDescent="0.3">
      <c r="A108">
        <v>1</v>
      </c>
      <c r="B108">
        <v>2.23</v>
      </c>
      <c r="C108">
        <v>2.17</v>
      </c>
      <c r="D108">
        <f>Research_Window_Table[[#This Row],[Width]]*Research_Window_Table[[#This Row],[Height]]</f>
        <v>4.8391000000000002</v>
      </c>
      <c r="E1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8">
        <v>0</v>
      </c>
      <c r="G108">
        <v>1</v>
      </c>
      <c r="H108">
        <v>1</v>
      </c>
      <c r="I108">
        <f>DEGREES(ASIN(Research_Window_Table[[#This Row],[X value]]/Research_Window_Table[[#This Row],[Length]]))</f>
        <v>0</v>
      </c>
      <c r="J1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9" spans="1:10" x14ac:dyDescent="0.3">
      <c r="A109">
        <v>1</v>
      </c>
      <c r="B109">
        <v>2.23</v>
      </c>
      <c r="C109">
        <v>2.17</v>
      </c>
      <c r="D109">
        <f>Research_Window_Table[[#This Row],[Width]]*Research_Window_Table[[#This Row],[Height]]</f>
        <v>4.8391000000000002</v>
      </c>
      <c r="E1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9">
        <v>0</v>
      </c>
      <c r="G109">
        <v>1</v>
      </c>
      <c r="H109">
        <v>1</v>
      </c>
      <c r="I109">
        <f>DEGREES(ASIN(Research_Window_Table[[#This Row],[X value]]/Research_Window_Table[[#This Row],[Length]]))</f>
        <v>0</v>
      </c>
      <c r="J1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10" spans="1:10" x14ac:dyDescent="0.3">
      <c r="A110">
        <v>1</v>
      </c>
      <c r="B110">
        <v>2.23</v>
      </c>
      <c r="C110">
        <v>2.17</v>
      </c>
      <c r="D110">
        <f>Research_Window_Table[[#This Row],[Width]]*Research_Window_Table[[#This Row],[Height]]</f>
        <v>4.8391000000000002</v>
      </c>
      <c r="E1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0">
        <v>-1</v>
      </c>
      <c r="G110">
        <v>0</v>
      </c>
      <c r="H110">
        <v>1</v>
      </c>
      <c r="I110">
        <f>DEGREES(ASIN(Research_Window_Table[[#This Row],[X value]]/Research_Window_Table[[#This Row],[Length]]))</f>
        <v>-90</v>
      </c>
      <c r="J1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1" spans="1:10" x14ac:dyDescent="0.3">
      <c r="A111">
        <v>1</v>
      </c>
      <c r="B111">
        <v>1.43</v>
      </c>
      <c r="C111">
        <v>1.19</v>
      </c>
      <c r="D111">
        <f>Research_Window_Table[[#This Row],[Width]]*Research_Window_Table[[#This Row],[Height]]</f>
        <v>1.7016999999999998</v>
      </c>
      <c r="E1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1">
        <v>-1</v>
      </c>
      <c r="G111">
        <v>0</v>
      </c>
      <c r="H111">
        <v>1</v>
      </c>
      <c r="I111">
        <f>DEGREES(ASIN(Research_Window_Table[[#This Row],[X value]]/Research_Window_Table[[#This Row],[Length]]))</f>
        <v>-90</v>
      </c>
      <c r="J1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2" spans="1:10" x14ac:dyDescent="0.3">
      <c r="A112">
        <v>1</v>
      </c>
      <c r="B112">
        <v>2.23</v>
      </c>
      <c r="C112">
        <v>2.17</v>
      </c>
      <c r="D112">
        <f>Research_Window_Table[[#This Row],[Width]]*Research_Window_Table[[#This Row],[Height]]</f>
        <v>4.8391000000000002</v>
      </c>
      <c r="E1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2">
        <v>1</v>
      </c>
      <c r="G112">
        <v>0</v>
      </c>
      <c r="H112">
        <v>1</v>
      </c>
      <c r="I112">
        <f>DEGREES(ASIN(Research_Window_Table[[#This Row],[X value]]/Research_Window_Table[[#This Row],[Length]]))</f>
        <v>90</v>
      </c>
      <c r="J1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3" spans="1:10" x14ac:dyDescent="0.3">
      <c r="A113">
        <v>1</v>
      </c>
      <c r="B113">
        <v>2.23</v>
      </c>
      <c r="C113">
        <v>2.17</v>
      </c>
      <c r="D113">
        <f>Research_Window_Table[[#This Row],[Width]]*Research_Window_Table[[#This Row],[Height]]</f>
        <v>4.8391000000000002</v>
      </c>
      <c r="E1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3">
        <v>1</v>
      </c>
      <c r="G113">
        <v>0</v>
      </c>
      <c r="H113">
        <v>1</v>
      </c>
      <c r="I113">
        <f>DEGREES(ASIN(Research_Window_Table[[#This Row],[X value]]/Research_Window_Table[[#This Row],[Length]]))</f>
        <v>90</v>
      </c>
      <c r="J1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4" spans="1:10" x14ac:dyDescent="0.3">
      <c r="A114">
        <v>1</v>
      </c>
      <c r="B114">
        <v>2.23</v>
      </c>
      <c r="C114">
        <v>2.17</v>
      </c>
      <c r="D114">
        <f>Research_Window_Table[[#This Row],[Width]]*Research_Window_Table[[#This Row],[Height]]</f>
        <v>4.8391000000000002</v>
      </c>
      <c r="E1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4">
        <v>1</v>
      </c>
      <c r="G114">
        <v>0</v>
      </c>
      <c r="H114">
        <v>1</v>
      </c>
      <c r="I114">
        <f>DEGREES(ASIN(Research_Window_Table[[#This Row],[X value]]/Research_Window_Table[[#This Row],[Length]]))</f>
        <v>90</v>
      </c>
      <c r="J1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5" spans="1:10" x14ac:dyDescent="0.3">
      <c r="A115">
        <v>1</v>
      </c>
      <c r="B115">
        <v>2.23</v>
      </c>
      <c r="C115">
        <v>2.17</v>
      </c>
      <c r="D115">
        <f>Research_Window_Table[[#This Row],[Width]]*Research_Window_Table[[#This Row],[Height]]</f>
        <v>4.8391000000000002</v>
      </c>
      <c r="E1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5">
        <v>1</v>
      </c>
      <c r="G115">
        <v>0</v>
      </c>
      <c r="H115">
        <v>1</v>
      </c>
      <c r="I115">
        <f>DEGREES(ASIN(Research_Window_Table[[#This Row],[X value]]/Research_Window_Table[[#This Row],[Length]]))</f>
        <v>90</v>
      </c>
      <c r="J1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6" spans="1:10" x14ac:dyDescent="0.3">
      <c r="A116">
        <v>1</v>
      </c>
      <c r="B116">
        <v>1.43</v>
      </c>
      <c r="C116">
        <v>1.19</v>
      </c>
      <c r="D116">
        <f>Research_Window_Table[[#This Row],[Width]]*Research_Window_Table[[#This Row],[Height]]</f>
        <v>1.7016999999999998</v>
      </c>
      <c r="E1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6">
        <v>-1</v>
      </c>
      <c r="G116">
        <v>0</v>
      </c>
      <c r="H116">
        <v>1</v>
      </c>
      <c r="I116">
        <f>DEGREES(ASIN(Research_Window_Table[[#This Row],[X value]]/Research_Window_Table[[#This Row],[Length]]))</f>
        <v>-90</v>
      </c>
      <c r="J1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7" spans="1:10" x14ac:dyDescent="0.3">
      <c r="A117">
        <v>1</v>
      </c>
      <c r="B117">
        <v>1.43</v>
      </c>
      <c r="C117">
        <v>1.19</v>
      </c>
      <c r="D117">
        <f>Research_Window_Table[[#This Row],[Width]]*Research_Window_Table[[#This Row],[Height]]</f>
        <v>1.7016999999999998</v>
      </c>
      <c r="E1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7">
        <v>-1</v>
      </c>
      <c r="G117">
        <v>0</v>
      </c>
      <c r="H117">
        <v>1</v>
      </c>
      <c r="I117">
        <f>DEGREES(ASIN(Research_Window_Table[[#This Row],[X value]]/Research_Window_Table[[#This Row],[Length]]))</f>
        <v>-90</v>
      </c>
      <c r="J1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8" spans="1:10" x14ac:dyDescent="0.3">
      <c r="A118">
        <v>1</v>
      </c>
      <c r="B118">
        <v>1.43</v>
      </c>
      <c r="C118">
        <v>1.19</v>
      </c>
      <c r="D118">
        <f>Research_Window_Table[[#This Row],[Width]]*Research_Window_Table[[#This Row],[Height]]</f>
        <v>1.7016999999999998</v>
      </c>
      <c r="E1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8">
        <v>-1</v>
      </c>
      <c r="G118">
        <v>0</v>
      </c>
      <c r="H118">
        <v>1</v>
      </c>
      <c r="I118">
        <f>DEGREES(ASIN(Research_Window_Table[[#This Row],[X value]]/Research_Window_Table[[#This Row],[Length]]))</f>
        <v>-90</v>
      </c>
      <c r="J1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9" spans="1:10" x14ac:dyDescent="0.3">
      <c r="A119">
        <v>1</v>
      </c>
      <c r="B119">
        <v>1.43</v>
      </c>
      <c r="C119">
        <v>1.19</v>
      </c>
      <c r="D119">
        <f>Research_Window_Table[[#This Row],[Width]]*Research_Window_Table[[#This Row],[Height]]</f>
        <v>1.7016999999999998</v>
      </c>
      <c r="E1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19">
        <v>0</v>
      </c>
      <c r="G119">
        <v>-1</v>
      </c>
      <c r="H119">
        <v>1</v>
      </c>
      <c r="I119">
        <f>DEGREES(ASIN(Research_Window_Table[[#This Row],[X value]]/Research_Window_Table[[#This Row],[Length]]))</f>
        <v>0</v>
      </c>
      <c r="J1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0" spans="1:10" x14ac:dyDescent="0.3">
      <c r="A120">
        <v>1</v>
      </c>
      <c r="B120">
        <v>1.43</v>
      </c>
      <c r="C120">
        <v>1.19</v>
      </c>
      <c r="D120">
        <f>Research_Window_Table[[#This Row],[Width]]*Research_Window_Table[[#This Row],[Height]]</f>
        <v>1.7016999999999998</v>
      </c>
      <c r="E1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0">
        <v>0</v>
      </c>
      <c r="G120">
        <v>-1</v>
      </c>
      <c r="H120">
        <v>1</v>
      </c>
      <c r="I120">
        <f>DEGREES(ASIN(Research_Window_Table[[#This Row],[X value]]/Research_Window_Table[[#This Row],[Length]]))</f>
        <v>0</v>
      </c>
      <c r="J1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1" spans="1:10" x14ac:dyDescent="0.3">
      <c r="A121">
        <v>1</v>
      </c>
      <c r="B121">
        <v>1.43</v>
      </c>
      <c r="C121">
        <v>1.19</v>
      </c>
      <c r="D121">
        <f>Research_Window_Table[[#This Row],[Width]]*Research_Window_Table[[#This Row],[Height]]</f>
        <v>1.7016999999999998</v>
      </c>
      <c r="E1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1">
        <v>0</v>
      </c>
      <c r="G121">
        <v>-1</v>
      </c>
      <c r="H121">
        <v>1</v>
      </c>
      <c r="I121">
        <f>DEGREES(ASIN(Research_Window_Table[[#This Row],[X value]]/Research_Window_Table[[#This Row],[Length]]))</f>
        <v>0</v>
      </c>
      <c r="J1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2" spans="1:10" x14ac:dyDescent="0.3">
      <c r="A122">
        <v>1</v>
      </c>
      <c r="B122">
        <v>1.43</v>
      </c>
      <c r="C122">
        <v>1.19</v>
      </c>
      <c r="D122">
        <f>Research_Window_Table[[#This Row],[Width]]*Research_Window_Table[[#This Row],[Height]]</f>
        <v>1.7016999999999998</v>
      </c>
      <c r="E1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2">
        <v>0</v>
      </c>
      <c r="G122">
        <v>-1</v>
      </c>
      <c r="H122">
        <v>1</v>
      </c>
      <c r="I122">
        <f>DEGREES(ASIN(Research_Window_Table[[#This Row],[X value]]/Research_Window_Table[[#This Row],[Length]]))</f>
        <v>0</v>
      </c>
      <c r="J1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3" spans="1:10" x14ac:dyDescent="0.3">
      <c r="A123">
        <v>1</v>
      </c>
      <c r="B123">
        <v>1.43</v>
      </c>
      <c r="C123">
        <v>1.19</v>
      </c>
      <c r="D123">
        <f>Research_Window_Table[[#This Row],[Width]]*Research_Window_Table[[#This Row],[Height]]</f>
        <v>1.7016999999999998</v>
      </c>
      <c r="E1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3">
        <v>0</v>
      </c>
      <c r="G123">
        <v>-1</v>
      </c>
      <c r="H123">
        <v>1</v>
      </c>
      <c r="I123">
        <f>DEGREES(ASIN(Research_Window_Table[[#This Row],[X value]]/Research_Window_Table[[#This Row],[Length]]))</f>
        <v>0</v>
      </c>
      <c r="J1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4" spans="1:10" x14ac:dyDescent="0.3">
      <c r="A124">
        <v>1</v>
      </c>
      <c r="B124">
        <v>1.43</v>
      </c>
      <c r="C124">
        <v>1.19</v>
      </c>
      <c r="D124">
        <f>Research_Window_Table[[#This Row],[Width]]*Research_Window_Table[[#This Row],[Height]]</f>
        <v>1.7016999999999998</v>
      </c>
      <c r="E1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4">
        <v>0</v>
      </c>
      <c r="G124">
        <v>-1</v>
      </c>
      <c r="H124">
        <v>1</v>
      </c>
      <c r="I124">
        <f>DEGREES(ASIN(Research_Window_Table[[#This Row],[X value]]/Research_Window_Table[[#This Row],[Length]]))</f>
        <v>0</v>
      </c>
      <c r="J1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5" spans="1:10" x14ac:dyDescent="0.3">
      <c r="A125">
        <v>1</v>
      </c>
      <c r="B125">
        <v>1.43</v>
      </c>
      <c r="C125">
        <v>1.19</v>
      </c>
      <c r="D125">
        <f>Research_Window_Table[[#This Row],[Width]]*Research_Window_Table[[#This Row],[Height]]</f>
        <v>1.7016999999999998</v>
      </c>
      <c r="E1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5">
        <v>0</v>
      </c>
      <c r="G125">
        <v>-1</v>
      </c>
      <c r="H125">
        <v>1</v>
      </c>
      <c r="I125">
        <f>DEGREES(ASIN(Research_Window_Table[[#This Row],[X value]]/Research_Window_Table[[#This Row],[Length]]))</f>
        <v>0</v>
      </c>
      <c r="J1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6" spans="1:10" x14ac:dyDescent="0.3">
      <c r="A126">
        <v>1</v>
      </c>
      <c r="B126">
        <v>1.43</v>
      </c>
      <c r="C126">
        <v>1.19</v>
      </c>
      <c r="D126">
        <f>Research_Window_Table[[#This Row],[Width]]*Research_Window_Table[[#This Row],[Height]]</f>
        <v>1.7016999999999998</v>
      </c>
      <c r="E1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6">
        <v>0</v>
      </c>
      <c r="G126">
        <v>-1</v>
      </c>
      <c r="H126">
        <v>1</v>
      </c>
      <c r="I126">
        <f>DEGREES(ASIN(Research_Window_Table[[#This Row],[X value]]/Research_Window_Table[[#This Row],[Length]]))</f>
        <v>0</v>
      </c>
      <c r="J1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7" spans="1:10" x14ac:dyDescent="0.3">
      <c r="A127">
        <v>1</v>
      </c>
      <c r="B127">
        <v>2.23</v>
      </c>
      <c r="C127">
        <v>2.17</v>
      </c>
      <c r="D127">
        <f>Research_Window_Table[[#This Row],[Width]]*Research_Window_Table[[#This Row],[Height]]</f>
        <v>4.8391000000000002</v>
      </c>
      <c r="E1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7">
        <v>0</v>
      </c>
      <c r="G127">
        <v>-1</v>
      </c>
      <c r="H127">
        <v>1</v>
      </c>
      <c r="I127">
        <f>DEGREES(ASIN(Research_Window_Table[[#This Row],[X value]]/Research_Window_Table[[#This Row],[Length]]))</f>
        <v>0</v>
      </c>
      <c r="J1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8" spans="1:10" x14ac:dyDescent="0.3">
      <c r="A128">
        <v>1</v>
      </c>
      <c r="B128">
        <v>2.23</v>
      </c>
      <c r="C128">
        <v>2.17</v>
      </c>
      <c r="D128">
        <f>Research_Window_Table[[#This Row],[Width]]*Research_Window_Table[[#This Row],[Height]]</f>
        <v>4.8391000000000002</v>
      </c>
      <c r="E1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8">
        <v>0</v>
      </c>
      <c r="G128">
        <v>-1</v>
      </c>
      <c r="H128">
        <v>1</v>
      </c>
      <c r="I128">
        <f>DEGREES(ASIN(Research_Window_Table[[#This Row],[X value]]/Research_Window_Table[[#This Row],[Length]]))</f>
        <v>0</v>
      </c>
      <c r="J1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9" spans="1:10" x14ac:dyDescent="0.3">
      <c r="A129">
        <v>1</v>
      </c>
      <c r="B129">
        <v>2.23</v>
      </c>
      <c r="C129">
        <v>2.17</v>
      </c>
      <c r="D129">
        <f>Research_Window_Table[[#This Row],[Width]]*Research_Window_Table[[#This Row],[Height]]</f>
        <v>4.8391000000000002</v>
      </c>
      <c r="E1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9">
        <v>0</v>
      </c>
      <c r="G129">
        <v>-1</v>
      </c>
      <c r="H129">
        <v>1</v>
      </c>
      <c r="I129">
        <f>DEGREES(ASIN(Research_Window_Table[[#This Row],[X value]]/Research_Window_Table[[#This Row],[Length]]))</f>
        <v>0</v>
      </c>
      <c r="J1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0" spans="1:10" x14ac:dyDescent="0.3">
      <c r="A130">
        <v>1</v>
      </c>
      <c r="B130">
        <v>2.23</v>
      </c>
      <c r="C130">
        <v>2.17</v>
      </c>
      <c r="D130">
        <f>Research_Window_Table[[#This Row],[Width]]*Research_Window_Table[[#This Row],[Height]]</f>
        <v>4.8391000000000002</v>
      </c>
      <c r="E1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0">
        <v>0</v>
      </c>
      <c r="G130">
        <v>-1</v>
      </c>
      <c r="H130">
        <v>1</v>
      </c>
      <c r="I130">
        <f>DEGREES(ASIN(Research_Window_Table[[#This Row],[X value]]/Research_Window_Table[[#This Row],[Length]]))</f>
        <v>0</v>
      </c>
      <c r="J1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1" spans="1:10" x14ac:dyDescent="0.3">
      <c r="A131">
        <v>1</v>
      </c>
      <c r="B131">
        <v>2.23</v>
      </c>
      <c r="C131">
        <v>2.17</v>
      </c>
      <c r="D131">
        <f>Research_Window_Table[[#This Row],[Width]]*Research_Window_Table[[#This Row],[Height]]</f>
        <v>4.8391000000000002</v>
      </c>
      <c r="E1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1">
        <v>0</v>
      </c>
      <c r="G131">
        <v>-1</v>
      </c>
      <c r="H131">
        <v>1</v>
      </c>
      <c r="I131">
        <f>DEGREES(ASIN(Research_Window_Table[[#This Row],[X value]]/Research_Window_Table[[#This Row],[Length]]))</f>
        <v>0</v>
      </c>
      <c r="J1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2" spans="1:10" x14ac:dyDescent="0.3">
      <c r="A132">
        <v>1</v>
      </c>
      <c r="B132">
        <v>2.23</v>
      </c>
      <c r="C132">
        <v>2.17</v>
      </c>
      <c r="D132">
        <f>Research_Window_Table[[#This Row],[Width]]*Research_Window_Table[[#This Row],[Height]]</f>
        <v>4.8391000000000002</v>
      </c>
      <c r="E1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2">
        <v>0</v>
      </c>
      <c r="G132">
        <v>-1</v>
      </c>
      <c r="H132">
        <v>1</v>
      </c>
      <c r="I132">
        <f>DEGREES(ASIN(Research_Window_Table[[#This Row],[X value]]/Research_Window_Table[[#This Row],[Length]]))</f>
        <v>0</v>
      </c>
      <c r="J1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3" spans="1:10" x14ac:dyDescent="0.3">
      <c r="A133">
        <v>1</v>
      </c>
      <c r="B133">
        <v>1.43</v>
      </c>
      <c r="C133">
        <v>1.19</v>
      </c>
      <c r="D133">
        <f>Research_Window_Table[[#This Row],[Width]]*Research_Window_Table[[#This Row],[Height]]</f>
        <v>1.7016999999999998</v>
      </c>
      <c r="E1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3">
        <v>0</v>
      </c>
      <c r="G133">
        <v>1</v>
      </c>
      <c r="H133">
        <v>1</v>
      </c>
      <c r="I133">
        <f>DEGREES(ASIN(Research_Window_Table[[#This Row],[X value]]/Research_Window_Table[[#This Row],[Length]]))</f>
        <v>0</v>
      </c>
      <c r="J1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4" spans="1:10" x14ac:dyDescent="0.3">
      <c r="A134">
        <v>1</v>
      </c>
      <c r="B134">
        <v>1.43</v>
      </c>
      <c r="C134">
        <v>1.19</v>
      </c>
      <c r="D134">
        <f>Research_Window_Table[[#This Row],[Width]]*Research_Window_Table[[#This Row],[Height]]</f>
        <v>1.7016999999999998</v>
      </c>
      <c r="E1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4">
        <v>0</v>
      </c>
      <c r="G134">
        <v>1</v>
      </c>
      <c r="H134">
        <v>1</v>
      </c>
      <c r="I134">
        <f>DEGREES(ASIN(Research_Window_Table[[#This Row],[X value]]/Research_Window_Table[[#This Row],[Length]]))</f>
        <v>0</v>
      </c>
      <c r="J1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5" spans="1:10" x14ac:dyDescent="0.3">
      <c r="A135">
        <v>1</v>
      </c>
      <c r="B135">
        <v>1.43</v>
      </c>
      <c r="C135">
        <v>1.19</v>
      </c>
      <c r="D135">
        <f>Research_Window_Table[[#This Row],[Width]]*Research_Window_Table[[#This Row],[Height]]</f>
        <v>1.7016999999999998</v>
      </c>
      <c r="E1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5">
        <v>0</v>
      </c>
      <c r="G135">
        <v>1</v>
      </c>
      <c r="H135">
        <v>1</v>
      </c>
      <c r="I135">
        <f>DEGREES(ASIN(Research_Window_Table[[#This Row],[X value]]/Research_Window_Table[[#This Row],[Length]]))</f>
        <v>0</v>
      </c>
      <c r="J1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6" spans="1:10" x14ac:dyDescent="0.3">
      <c r="A136">
        <v>1</v>
      </c>
      <c r="B136">
        <v>1.43</v>
      </c>
      <c r="C136">
        <v>1.19</v>
      </c>
      <c r="D136">
        <f>Research_Window_Table[[#This Row],[Width]]*Research_Window_Table[[#This Row],[Height]]</f>
        <v>1.7016999999999998</v>
      </c>
      <c r="E1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6">
        <v>0</v>
      </c>
      <c r="G136">
        <v>1</v>
      </c>
      <c r="H136">
        <v>1</v>
      </c>
      <c r="I136">
        <f>DEGREES(ASIN(Research_Window_Table[[#This Row],[X value]]/Research_Window_Table[[#This Row],[Length]]))</f>
        <v>0</v>
      </c>
      <c r="J1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7" spans="1:10" x14ac:dyDescent="0.3">
      <c r="A137">
        <v>1</v>
      </c>
      <c r="B137">
        <v>1.43</v>
      </c>
      <c r="C137">
        <v>1.19</v>
      </c>
      <c r="D137">
        <f>Research_Window_Table[[#This Row],[Width]]*Research_Window_Table[[#This Row],[Height]]</f>
        <v>1.7016999999999998</v>
      </c>
      <c r="E1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7">
        <v>0</v>
      </c>
      <c r="G137">
        <v>1</v>
      </c>
      <c r="H137">
        <v>1</v>
      </c>
      <c r="I137">
        <f>DEGREES(ASIN(Research_Window_Table[[#This Row],[X value]]/Research_Window_Table[[#This Row],[Length]]))</f>
        <v>0</v>
      </c>
      <c r="J1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8" spans="1:10" x14ac:dyDescent="0.3">
      <c r="A138">
        <v>1</v>
      </c>
      <c r="B138">
        <v>2.23</v>
      </c>
      <c r="C138">
        <v>2.17</v>
      </c>
      <c r="D138">
        <f>Research_Window_Table[[#This Row],[Width]]*Research_Window_Table[[#This Row],[Height]]</f>
        <v>4.8391000000000002</v>
      </c>
      <c r="E1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8">
        <v>0</v>
      </c>
      <c r="G138">
        <v>1</v>
      </c>
      <c r="H138">
        <v>1</v>
      </c>
      <c r="I138">
        <f>DEGREES(ASIN(Research_Window_Table[[#This Row],[X value]]/Research_Window_Table[[#This Row],[Length]]))</f>
        <v>0</v>
      </c>
      <c r="J1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9" spans="1:10" x14ac:dyDescent="0.3">
      <c r="A139">
        <v>1</v>
      </c>
      <c r="B139">
        <v>2.23</v>
      </c>
      <c r="C139">
        <v>2.17</v>
      </c>
      <c r="D139">
        <f>Research_Window_Table[[#This Row],[Width]]*Research_Window_Table[[#This Row],[Height]]</f>
        <v>4.8391000000000002</v>
      </c>
      <c r="E1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9">
        <v>0</v>
      </c>
      <c r="G139">
        <v>1</v>
      </c>
      <c r="H139">
        <v>1</v>
      </c>
      <c r="I139">
        <f>DEGREES(ASIN(Research_Window_Table[[#This Row],[X value]]/Research_Window_Table[[#This Row],[Length]]))</f>
        <v>0</v>
      </c>
      <c r="J1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0" spans="1:10" x14ac:dyDescent="0.3">
      <c r="A140">
        <v>1</v>
      </c>
      <c r="B140">
        <v>2.23</v>
      </c>
      <c r="C140">
        <v>2.17</v>
      </c>
      <c r="D140">
        <f>Research_Window_Table[[#This Row],[Width]]*Research_Window_Table[[#This Row],[Height]]</f>
        <v>4.8391000000000002</v>
      </c>
      <c r="E1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0">
        <v>0</v>
      </c>
      <c r="G140">
        <v>1</v>
      </c>
      <c r="H140">
        <v>1</v>
      </c>
      <c r="I140">
        <f>DEGREES(ASIN(Research_Window_Table[[#This Row],[X value]]/Research_Window_Table[[#This Row],[Length]]))</f>
        <v>0</v>
      </c>
      <c r="J1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1" spans="1:10" x14ac:dyDescent="0.3">
      <c r="A141">
        <v>1</v>
      </c>
      <c r="B141">
        <v>2.23</v>
      </c>
      <c r="C141">
        <v>2.17</v>
      </c>
      <c r="D141">
        <f>Research_Window_Table[[#This Row],[Width]]*Research_Window_Table[[#This Row],[Height]]</f>
        <v>4.8391000000000002</v>
      </c>
      <c r="E1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1">
        <v>0</v>
      </c>
      <c r="G141">
        <v>1</v>
      </c>
      <c r="H141">
        <v>1</v>
      </c>
      <c r="I141">
        <f>DEGREES(ASIN(Research_Window_Table[[#This Row],[X value]]/Research_Window_Table[[#This Row],[Length]]))</f>
        <v>0</v>
      </c>
      <c r="J1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2" spans="1:10" x14ac:dyDescent="0.3">
      <c r="A142">
        <v>1</v>
      </c>
      <c r="B142">
        <v>2.23</v>
      </c>
      <c r="C142">
        <v>2.17</v>
      </c>
      <c r="D142">
        <f>Research_Window_Table[[#This Row],[Width]]*Research_Window_Table[[#This Row],[Height]]</f>
        <v>4.8391000000000002</v>
      </c>
      <c r="E1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2">
        <v>0</v>
      </c>
      <c r="G142">
        <v>1</v>
      </c>
      <c r="H142">
        <v>1</v>
      </c>
      <c r="I142">
        <f>DEGREES(ASIN(Research_Window_Table[[#This Row],[X value]]/Research_Window_Table[[#This Row],[Length]]))</f>
        <v>0</v>
      </c>
      <c r="J1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3" spans="1:10" x14ac:dyDescent="0.3">
      <c r="A143">
        <v>1</v>
      </c>
      <c r="B143">
        <v>2.23</v>
      </c>
      <c r="C143">
        <v>2.17</v>
      </c>
      <c r="D143">
        <f>Research_Window_Table[[#This Row],[Width]]*Research_Window_Table[[#This Row],[Height]]</f>
        <v>4.8391000000000002</v>
      </c>
      <c r="E1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3">
        <v>0</v>
      </c>
      <c r="G143">
        <v>1</v>
      </c>
      <c r="H143">
        <v>1</v>
      </c>
      <c r="I143">
        <f>DEGREES(ASIN(Research_Window_Table[[#This Row],[X value]]/Research_Window_Table[[#This Row],[Length]]))</f>
        <v>0</v>
      </c>
      <c r="J1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4" spans="1:10" x14ac:dyDescent="0.3">
      <c r="A144">
        <v>1</v>
      </c>
      <c r="B144">
        <v>2.23</v>
      </c>
      <c r="C144">
        <v>2.17</v>
      </c>
      <c r="D144">
        <f>Research_Window_Table[[#This Row],[Width]]*Research_Window_Table[[#This Row],[Height]]</f>
        <v>4.8391000000000002</v>
      </c>
      <c r="E1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4">
        <v>0</v>
      </c>
      <c r="G144">
        <v>1</v>
      </c>
      <c r="H144">
        <v>1</v>
      </c>
      <c r="I144">
        <f>DEGREES(ASIN(Research_Window_Table[[#This Row],[X value]]/Research_Window_Table[[#This Row],[Length]]))</f>
        <v>0</v>
      </c>
      <c r="J1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5" spans="1:10" x14ac:dyDescent="0.3">
      <c r="A145">
        <v>1</v>
      </c>
      <c r="B145">
        <v>2.23</v>
      </c>
      <c r="C145">
        <v>2.17</v>
      </c>
      <c r="D145">
        <f>Research_Window_Table[[#This Row],[Width]]*Research_Window_Table[[#This Row],[Height]]</f>
        <v>4.8391000000000002</v>
      </c>
      <c r="E1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5">
        <v>0</v>
      </c>
      <c r="G145">
        <v>1</v>
      </c>
      <c r="H145">
        <v>1</v>
      </c>
      <c r="I145">
        <f>DEGREES(ASIN(Research_Window_Table[[#This Row],[X value]]/Research_Window_Table[[#This Row],[Length]]))</f>
        <v>0</v>
      </c>
      <c r="J1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6" spans="1:10" x14ac:dyDescent="0.3">
      <c r="A146">
        <v>1</v>
      </c>
      <c r="B146">
        <v>2.23</v>
      </c>
      <c r="C146">
        <v>2.17</v>
      </c>
      <c r="D146">
        <f>Research_Window_Table[[#This Row],[Width]]*Research_Window_Table[[#This Row],[Height]]</f>
        <v>4.8391000000000002</v>
      </c>
      <c r="E1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6">
        <v>-1</v>
      </c>
      <c r="G146">
        <v>0</v>
      </c>
      <c r="H146">
        <v>1</v>
      </c>
      <c r="I146">
        <f>DEGREES(ASIN(Research_Window_Table[[#This Row],[X value]]/Research_Window_Table[[#This Row],[Length]]))</f>
        <v>-90</v>
      </c>
      <c r="J1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7" spans="1:10" x14ac:dyDescent="0.3">
      <c r="A147">
        <v>1</v>
      </c>
      <c r="B147">
        <v>1.43</v>
      </c>
      <c r="C147">
        <v>1.19</v>
      </c>
      <c r="D147">
        <f>Research_Window_Table[[#This Row],[Width]]*Research_Window_Table[[#This Row],[Height]]</f>
        <v>1.7016999999999998</v>
      </c>
      <c r="E1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7">
        <v>-1</v>
      </c>
      <c r="G147">
        <v>0</v>
      </c>
      <c r="H147">
        <v>1</v>
      </c>
      <c r="I147">
        <f>DEGREES(ASIN(Research_Window_Table[[#This Row],[X value]]/Research_Window_Table[[#This Row],[Length]]))</f>
        <v>-90</v>
      </c>
      <c r="J1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8" spans="1:10" x14ac:dyDescent="0.3">
      <c r="A148">
        <v>1</v>
      </c>
      <c r="B148">
        <v>2.23</v>
      </c>
      <c r="C148">
        <v>2.17</v>
      </c>
      <c r="D148">
        <f>Research_Window_Table[[#This Row],[Width]]*Research_Window_Table[[#This Row],[Height]]</f>
        <v>4.8391000000000002</v>
      </c>
      <c r="E1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8">
        <v>1</v>
      </c>
      <c r="G148">
        <v>0</v>
      </c>
      <c r="H148">
        <v>1</v>
      </c>
      <c r="I148">
        <f>DEGREES(ASIN(Research_Window_Table[[#This Row],[X value]]/Research_Window_Table[[#This Row],[Length]]))</f>
        <v>90</v>
      </c>
      <c r="J1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49" spans="1:10" x14ac:dyDescent="0.3">
      <c r="A149">
        <v>1</v>
      </c>
      <c r="B149">
        <v>2.23</v>
      </c>
      <c r="C149">
        <v>2.17</v>
      </c>
      <c r="D149">
        <f>Research_Window_Table[[#This Row],[Width]]*Research_Window_Table[[#This Row],[Height]]</f>
        <v>4.8391000000000002</v>
      </c>
      <c r="E1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9">
        <v>1</v>
      </c>
      <c r="G149">
        <v>0</v>
      </c>
      <c r="H149">
        <v>1</v>
      </c>
      <c r="I149">
        <f>DEGREES(ASIN(Research_Window_Table[[#This Row],[X value]]/Research_Window_Table[[#This Row],[Length]]))</f>
        <v>90</v>
      </c>
      <c r="J1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0" spans="1:10" x14ac:dyDescent="0.3">
      <c r="A150">
        <v>1</v>
      </c>
      <c r="B150">
        <v>2.23</v>
      </c>
      <c r="C150">
        <v>2.17</v>
      </c>
      <c r="D150">
        <f>Research_Window_Table[[#This Row],[Width]]*Research_Window_Table[[#This Row],[Height]]</f>
        <v>4.8391000000000002</v>
      </c>
      <c r="E1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0">
        <v>1</v>
      </c>
      <c r="G150">
        <v>0</v>
      </c>
      <c r="H150">
        <v>1</v>
      </c>
      <c r="I150">
        <f>DEGREES(ASIN(Research_Window_Table[[#This Row],[X value]]/Research_Window_Table[[#This Row],[Length]]))</f>
        <v>90</v>
      </c>
      <c r="J1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1" spans="1:10" x14ac:dyDescent="0.3">
      <c r="A151">
        <v>1</v>
      </c>
      <c r="B151">
        <v>2.23</v>
      </c>
      <c r="C151">
        <v>2.17</v>
      </c>
      <c r="D151">
        <f>Research_Window_Table[[#This Row],[Width]]*Research_Window_Table[[#This Row],[Height]]</f>
        <v>4.8391000000000002</v>
      </c>
      <c r="E1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1">
        <v>1</v>
      </c>
      <c r="G151">
        <v>0</v>
      </c>
      <c r="H151">
        <v>1</v>
      </c>
      <c r="I151">
        <f>DEGREES(ASIN(Research_Window_Table[[#This Row],[X value]]/Research_Window_Table[[#This Row],[Length]]))</f>
        <v>90</v>
      </c>
      <c r="J1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2" spans="1:10" x14ac:dyDescent="0.3">
      <c r="A152">
        <v>1</v>
      </c>
      <c r="B152">
        <v>1.43</v>
      </c>
      <c r="C152">
        <v>1.19</v>
      </c>
      <c r="D152">
        <f>Research_Window_Table[[#This Row],[Width]]*Research_Window_Table[[#This Row],[Height]]</f>
        <v>1.7016999999999998</v>
      </c>
      <c r="E1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2">
        <v>-1</v>
      </c>
      <c r="G152">
        <v>0</v>
      </c>
      <c r="H152">
        <v>1</v>
      </c>
      <c r="I152">
        <f>DEGREES(ASIN(Research_Window_Table[[#This Row],[X value]]/Research_Window_Table[[#This Row],[Length]]))</f>
        <v>-90</v>
      </c>
      <c r="J1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3" spans="1:10" x14ac:dyDescent="0.3">
      <c r="A153">
        <v>1</v>
      </c>
      <c r="B153">
        <v>1.43</v>
      </c>
      <c r="C153">
        <v>1.19</v>
      </c>
      <c r="D153">
        <f>Research_Window_Table[[#This Row],[Width]]*Research_Window_Table[[#This Row],[Height]]</f>
        <v>1.7016999999999998</v>
      </c>
      <c r="E1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3">
        <v>-1</v>
      </c>
      <c r="G153">
        <v>0</v>
      </c>
      <c r="H153">
        <v>1</v>
      </c>
      <c r="I153">
        <f>DEGREES(ASIN(Research_Window_Table[[#This Row],[X value]]/Research_Window_Table[[#This Row],[Length]]))</f>
        <v>-90</v>
      </c>
      <c r="J1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4" spans="1:10" x14ac:dyDescent="0.3">
      <c r="A154">
        <v>1</v>
      </c>
      <c r="B154">
        <v>1.43</v>
      </c>
      <c r="C154">
        <v>1.19</v>
      </c>
      <c r="D154">
        <f>Research_Window_Table[[#This Row],[Width]]*Research_Window_Table[[#This Row],[Height]]</f>
        <v>1.7016999999999998</v>
      </c>
      <c r="E1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4">
        <v>-1</v>
      </c>
      <c r="G154">
        <v>0</v>
      </c>
      <c r="H154">
        <v>1</v>
      </c>
      <c r="I154">
        <f>DEGREES(ASIN(Research_Window_Table[[#This Row],[X value]]/Research_Window_Table[[#This Row],[Length]]))</f>
        <v>-90</v>
      </c>
      <c r="J1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5" spans="1:10" x14ac:dyDescent="0.3">
      <c r="A155">
        <v>1</v>
      </c>
      <c r="B155">
        <v>1.43</v>
      </c>
      <c r="C155">
        <v>1.19</v>
      </c>
      <c r="D155">
        <f>Research_Window_Table[[#This Row],[Width]]*Research_Window_Table[[#This Row],[Height]]</f>
        <v>1.7016999999999998</v>
      </c>
      <c r="E1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5">
        <v>0</v>
      </c>
      <c r="G155">
        <v>-1</v>
      </c>
      <c r="H155">
        <v>1</v>
      </c>
      <c r="I155">
        <f>DEGREES(ASIN(Research_Window_Table[[#This Row],[X value]]/Research_Window_Table[[#This Row],[Length]]))</f>
        <v>0</v>
      </c>
      <c r="J1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6" spans="1:10" x14ac:dyDescent="0.3">
      <c r="A156">
        <v>1</v>
      </c>
      <c r="B156">
        <v>1.43</v>
      </c>
      <c r="C156">
        <v>1.19</v>
      </c>
      <c r="D156">
        <f>Research_Window_Table[[#This Row],[Width]]*Research_Window_Table[[#This Row],[Height]]</f>
        <v>1.7016999999999998</v>
      </c>
      <c r="E1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6">
        <v>0</v>
      </c>
      <c r="G156">
        <v>-1</v>
      </c>
      <c r="H156">
        <v>1</v>
      </c>
      <c r="I156">
        <f>DEGREES(ASIN(Research_Window_Table[[#This Row],[X value]]/Research_Window_Table[[#This Row],[Length]]))</f>
        <v>0</v>
      </c>
      <c r="J1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7" spans="1:10" x14ac:dyDescent="0.3">
      <c r="A157">
        <v>1</v>
      </c>
      <c r="B157">
        <v>1.43</v>
      </c>
      <c r="C157">
        <v>1.19</v>
      </c>
      <c r="D157">
        <f>Research_Window_Table[[#This Row],[Width]]*Research_Window_Table[[#This Row],[Height]]</f>
        <v>1.7016999999999998</v>
      </c>
      <c r="E1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7">
        <v>0</v>
      </c>
      <c r="G157">
        <v>-1</v>
      </c>
      <c r="H157">
        <v>1</v>
      </c>
      <c r="I157">
        <f>DEGREES(ASIN(Research_Window_Table[[#This Row],[X value]]/Research_Window_Table[[#This Row],[Length]]))</f>
        <v>0</v>
      </c>
      <c r="J1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8" spans="1:10" x14ac:dyDescent="0.3">
      <c r="A158">
        <v>1</v>
      </c>
      <c r="B158">
        <v>1.43</v>
      </c>
      <c r="C158">
        <v>1.19</v>
      </c>
      <c r="D158">
        <f>Research_Window_Table[[#This Row],[Width]]*Research_Window_Table[[#This Row],[Height]]</f>
        <v>1.7016999999999998</v>
      </c>
      <c r="E1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8">
        <v>0</v>
      </c>
      <c r="G158">
        <v>-1</v>
      </c>
      <c r="H158">
        <v>1</v>
      </c>
      <c r="I158">
        <f>DEGREES(ASIN(Research_Window_Table[[#This Row],[X value]]/Research_Window_Table[[#This Row],[Length]]))</f>
        <v>0</v>
      </c>
      <c r="J1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9" spans="1:10" x14ac:dyDescent="0.3">
      <c r="A159">
        <v>1</v>
      </c>
      <c r="B159">
        <v>1.43</v>
      </c>
      <c r="C159">
        <v>1.19</v>
      </c>
      <c r="D159">
        <f>Research_Window_Table[[#This Row],[Width]]*Research_Window_Table[[#This Row],[Height]]</f>
        <v>1.7016999999999998</v>
      </c>
      <c r="E1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9">
        <v>0</v>
      </c>
      <c r="G159">
        <v>-1</v>
      </c>
      <c r="H159">
        <v>1</v>
      </c>
      <c r="I159">
        <f>DEGREES(ASIN(Research_Window_Table[[#This Row],[X value]]/Research_Window_Table[[#This Row],[Length]]))</f>
        <v>0</v>
      </c>
      <c r="J1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0" spans="1:10" x14ac:dyDescent="0.3">
      <c r="A160">
        <v>1</v>
      </c>
      <c r="B160">
        <v>1.43</v>
      </c>
      <c r="C160">
        <v>1.19</v>
      </c>
      <c r="D160">
        <f>Research_Window_Table[[#This Row],[Width]]*Research_Window_Table[[#This Row],[Height]]</f>
        <v>1.7016999999999998</v>
      </c>
      <c r="E1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0">
        <v>0</v>
      </c>
      <c r="G160">
        <v>-1</v>
      </c>
      <c r="H160">
        <v>1</v>
      </c>
      <c r="I160">
        <f>DEGREES(ASIN(Research_Window_Table[[#This Row],[X value]]/Research_Window_Table[[#This Row],[Length]]))</f>
        <v>0</v>
      </c>
      <c r="J1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1" spans="1:10" x14ac:dyDescent="0.3">
      <c r="A161">
        <v>1</v>
      </c>
      <c r="B161">
        <v>1.43</v>
      </c>
      <c r="C161">
        <v>1.19</v>
      </c>
      <c r="D161">
        <f>Research_Window_Table[[#This Row],[Width]]*Research_Window_Table[[#This Row],[Height]]</f>
        <v>1.7016999999999998</v>
      </c>
      <c r="E1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1">
        <v>0</v>
      </c>
      <c r="G161">
        <v>-1</v>
      </c>
      <c r="H161">
        <v>1</v>
      </c>
      <c r="I161">
        <f>DEGREES(ASIN(Research_Window_Table[[#This Row],[X value]]/Research_Window_Table[[#This Row],[Length]]))</f>
        <v>0</v>
      </c>
      <c r="J1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2" spans="1:10" x14ac:dyDescent="0.3">
      <c r="A162">
        <v>1</v>
      </c>
      <c r="B162">
        <v>1.43</v>
      </c>
      <c r="C162">
        <v>1.19</v>
      </c>
      <c r="D162">
        <f>Research_Window_Table[[#This Row],[Width]]*Research_Window_Table[[#This Row],[Height]]</f>
        <v>1.7016999999999998</v>
      </c>
      <c r="E1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2">
        <v>0</v>
      </c>
      <c r="G162">
        <v>-1</v>
      </c>
      <c r="H162">
        <v>1</v>
      </c>
      <c r="I162">
        <f>DEGREES(ASIN(Research_Window_Table[[#This Row],[X value]]/Research_Window_Table[[#This Row],[Length]]))</f>
        <v>0</v>
      </c>
      <c r="J1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3" spans="1:10" x14ac:dyDescent="0.3">
      <c r="A163">
        <v>1</v>
      </c>
      <c r="B163">
        <v>2.23</v>
      </c>
      <c r="C163">
        <v>2.17</v>
      </c>
      <c r="D163">
        <f>Research_Window_Table[[#This Row],[Width]]*Research_Window_Table[[#This Row],[Height]]</f>
        <v>4.8391000000000002</v>
      </c>
      <c r="E1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3">
        <v>0</v>
      </c>
      <c r="G163">
        <v>-1</v>
      </c>
      <c r="H163">
        <v>1</v>
      </c>
      <c r="I163">
        <f>DEGREES(ASIN(Research_Window_Table[[#This Row],[X value]]/Research_Window_Table[[#This Row],[Length]]))</f>
        <v>0</v>
      </c>
      <c r="J1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4" spans="1:10" x14ac:dyDescent="0.3">
      <c r="A164">
        <v>1</v>
      </c>
      <c r="B164">
        <v>2.23</v>
      </c>
      <c r="C164">
        <v>2.17</v>
      </c>
      <c r="D164">
        <f>Research_Window_Table[[#This Row],[Width]]*Research_Window_Table[[#This Row],[Height]]</f>
        <v>4.8391000000000002</v>
      </c>
      <c r="E1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4">
        <v>0</v>
      </c>
      <c r="G164">
        <v>-1</v>
      </c>
      <c r="H164">
        <v>1</v>
      </c>
      <c r="I164">
        <f>DEGREES(ASIN(Research_Window_Table[[#This Row],[X value]]/Research_Window_Table[[#This Row],[Length]]))</f>
        <v>0</v>
      </c>
      <c r="J1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5" spans="1:10" x14ac:dyDescent="0.3">
      <c r="A165">
        <v>1</v>
      </c>
      <c r="B165">
        <v>2.23</v>
      </c>
      <c r="C165">
        <v>2.17</v>
      </c>
      <c r="D165">
        <f>Research_Window_Table[[#This Row],[Width]]*Research_Window_Table[[#This Row],[Height]]</f>
        <v>4.8391000000000002</v>
      </c>
      <c r="E1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5">
        <v>0</v>
      </c>
      <c r="G165">
        <v>-1</v>
      </c>
      <c r="H165">
        <v>1</v>
      </c>
      <c r="I165">
        <f>DEGREES(ASIN(Research_Window_Table[[#This Row],[X value]]/Research_Window_Table[[#This Row],[Length]]))</f>
        <v>0</v>
      </c>
      <c r="J1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6" spans="1:10" x14ac:dyDescent="0.3">
      <c r="A166">
        <v>1</v>
      </c>
      <c r="B166">
        <v>2.23</v>
      </c>
      <c r="C166">
        <v>2.17</v>
      </c>
      <c r="D166">
        <f>Research_Window_Table[[#This Row],[Width]]*Research_Window_Table[[#This Row],[Height]]</f>
        <v>4.8391000000000002</v>
      </c>
      <c r="E1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6">
        <v>0</v>
      </c>
      <c r="G166">
        <v>-1</v>
      </c>
      <c r="H166">
        <v>1</v>
      </c>
      <c r="I166">
        <f>DEGREES(ASIN(Research_Window_Table[[#This Row],[X value]]/Research_Window_Table[[#This Row],[Length]]))</f>
        <v>0</v>
      </c>
      <c r="J1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7" spans="1:10" x14ac:dyDescent="0.3">
      <c r="A167">
        <v>1</v>
      </c>
      <c r="B167">
        <v>2.23</v>
      </c>
      <c r="C167">
        <v>2.17</v>
      </c>
      <c r="D167">
        <f>Research_Window_Table[[#This Row],[Width]]*Research_Window_Table[[#This Row],[Height]]</f>
        <v>4.8391000000000002</v>
      </c>
      <c r="E1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7">
        <v>0</v>
      </c>
      <c r="G167">
        <v>-1</v>
      </c>
      <c r="H167">
        <v>1</v>
      </c>
      <c r="I167">
        <f>DEGREES(ASIN(Research_Window_Table[[#This Row],[X value]]/Research_Window_Table[[#This Row],[Length]]))</f>
        <v>0</v>
      </c>
      <c r="J1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8" spans="1:10" x14ac:dyDescent="0.3">
      <c r="A168">
        <v>1</v>
      </c>
      <c r="B168">
        <v>2.23</v>
      </c>
      <c r="C168">
        <v>2.17</v>
      </c>
      <c r="D168">
        <f>Research_Window_Table[[#This Row],[Width]]*Research_Window_Table[[#This Row],[Height]]</f>
        <v>4.8391000000000002</v>
      </c>
      <c r="E1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8">
        <v>0</v>
      </c>
      <c r="G168">
        <v>-1</v>
      </c>
      <c r="H168">
        <v>1</v>
      </c>
      <c r="I168">
        <f>DEGREES(ASIN(Research_Window_Table[[#This Row],[X value]]/Research_Window_Table[[#This Row],[Length]]))</f>
        <v>0</v>
      </c>
      <c r="J1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9" spans="1:10" x14ac:dyDescent="0.3">
      <c r="A169">
        <v>1</v>
      </c>
      <c r="B169">
        <v>1.43</v>
      </c>
      <c r="C169">
        <v>1.19</v>
      </c>
      <c r="D169">
        <f>Research_Window_Table[[#This Row],[Width]]*Research_Window_Table[[#This Row],[Height]]</f>
        <v>1.7016999999999998</v>
      </c>
      <c r="E1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69">
        <v>0</v>
      </c>
      <c r="G169">
        <v>1</v>
      </c>
      <c r="H169">
        <v>1</v>
      </c>
      <c r="I169">
        <f>DEGREES(ASIN(Research_Window_Table[[#This Row],[X value]]/Research_Window_Table[[#This Row],[Length]]))</f>
        <v>0</v>
      </c>
      <c r="J1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0" spans="1:10" x14ac:dyDescent="0.3">
      <c r="A170">
        <v>1</v>
      </c>
      <c r="B170">
        <v>1.43</v>
      </c>
      <c r="C170">
        <v>1.19</v>
      </c>
      <c r="D170">
        <f>Research_Window_Table[[#This Row],[Width]]*Research_Window_Table[[#This Row],[Height]]</f>
        <v>1.7016999999999998</v>
      </c>
      <c r="E1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0">
        <v>0</v>
      </c>
      <c r="G170">
        <v>1</v>
      </c>
      <c r="H170">
        <v>1</v>
      </c>
      <c r="I170">
        <f>DEGREES(ASIN(Research_Window_Table[[#This Row],[X value]]/Research_Window_Table[[#This Row],[Length]]))</f>
        <v>0</v>
      </c>
      <c r="J1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1" spans="1:10" x14ac:dyDescent="0.3">
      <c r="A171">
        <v>1</v>
      </c>
      <c r="B171">
        <v>1.43</v>
      </c>
      <c r="C171">
        <v>1.19</v>
      </c>
      <c r="D171">
        <f>Research_Window_Table[[#This Row],[Width]]*Research_Window_Table[[#This Row],[Height]]</f>
        <v>1.7016999999999998</v>
      </c>
      <c r="E1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1">
        <v>0</v>
      </c>
      <c r="G171">
        <v>1</v>
      </c>
      <c r="H171">
        <v>1</v>
      </c>
      <c r="I171">
        <f>DEGREES(ASIN(Research_Window_Table[[#This Row],[X value]]/Research_Window_Table[[#This Row],[Length]]))</f>
        <v>0</v>
      </c>
      <c r="J1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2" spans="1:10" x14ac:dyDescent="0.3">
      <c r="A172">
        <v>1</v>
      </c>
      <c r="B172">
        <v>1.43</v>
      </c>
      <c r="C172">
        <v>1.19</v>
      </c>
      <c r="D172">
        <f>Research_Window_Table[[#This Row],[Width]]*Research_Window_Table[[#This Row],[Height]]</f>
        <v>1.7016999999999998</v>
      </c>
      <c r="E1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2">
        <v>0</v>
      </c>
      <c r="G172">
        <v>1</v>
      </c>
      <c r="H172">
        <v>1</v>
      </c>
      <c r="I172">
        <f>DEGREES(ASIN(Research_Window_Table[[#This Row],[X value]]/Research_Window_Table[[#This Row],[Length]]))</f>
        <v>0</v>
      </c>
      <c r="J1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3" spans="1:10" x14ac:dyDescent="0.3">
      <c r="A173">
        <v>1</v>
      </c>
      <c r="B173">
        <v>1.43</v>
      </c>
      <c r="C173">
        <v>1.19</v>
      </c>
      <c r="D173">
        <f>Research_Window_Table[[#This Row],[Width]]*Research_Window_Table[[#This Row],[Height]]</f>
        <v>1.7016999999999998</v>
      </c>
      <c r="E1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3">
        <v>0</v>
      </c>
      <c r="G173">
        <v>1</v>
      </c>
      <c r="H173">
        <v>1</v>
      </c>
      <c r="I173">
        <f>DEGREES(ASIN(Research_Window_Table[[#This Row],[X value]]/Research_Window_Table[[#This Row],[Length]]))</f>
        <v>0</v>
      </c>
      <c r="J1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4" spans="1:10" x14ac:dyDescent="0.3">
      <c r="A174">
        <v>1</v>
      </c>
      <c r="B174">
        <v>2.23</v>
      </c>
      <c r="C174">
        <v>2.17</v>
      </c>
      <c r="D174">
        <f>Research_Window_Table[[#This Row],[Width]]*Research_Window_Table[[#This Row],[Height]]</f>
        <v>4.8391000000000002</v>
      </c>
      <c r="E1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4">
        <v>0</v>
      </c>
      <c r="G174">
        <v>1</v>
      </c>
      <c r="H174">
        <v>1</v>
      </c>
      <c r="I174">
        <f>DEGREES(ASIN(Research_Window_Table[[#This Row],[X value]]/Research_Window_Table[[#This Row],[Length]]))</f>
        <v>0</v>
      </c>
      <c r="J1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5" spans="1:10" x14ac:dyDescent="0.3">
      <c r="A175">
        <v>1</v>
      </c>
      <c r="B175">
        <v>2.23</v>
      </c>
      <c r="C175">
        <v>2.17</v>
      </c>
      <c r="D175">
        <f>Research_Window_Table[[#This Row],[Width]]*Research_Window_Table[[#This Row],[Height]]</f>
        <v>4.8391000000000002</v>
      </c>
      <c r="E1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5">
        <v>0</v>
      </c>
      <c r="G175">
        <v>1</v>
      </c>
      <c r="H175">
        <v>1</v>
      </c>
      <c r="I175">
        <f>DEGREES(ASIN(Research_Window_Table[[#This Row],[X value]]/Research_Window_Table[[#This Row],[Length]]))</f>
        <v>0</v>
      </c>
      <c r="J1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6" spans="1:10" x14ac:dyDescent="0.3">
      <c r="A176">
        <v>1</v>
      </c>
      <c r="B176">
        <v>2.23</v>
      </c>
      <c r="C176">
        <v>2.17</v>
      </c>
      <c r="D176">
        <f>Research_Window_Table[[#This Row],[Width]]*Research_Window_Table[[#This Row],[Height]]</f>
        <v>4.8391000000000002</v>
      </c>
      <c r="E1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6">
        <v>0</v>
      </c>
      <c r="G176">
        <v>1</v>
      </c>
      <c r="H176">
        <v>1</v>
      </c>
      <c r="I176">
        <f>DEGREES(ASIN(Research_Window_Table[[#This Row],[X value]]/Research_Window_Table[[#This Row],[Length]]))</f>
        <v>0</v>
      </c>
      <c r="J1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7" spans="1:10" x14ac:dyDescent="0.3">
      <c r="A177">
        <v>1</v>
      </c>
      <c r="B177">
        <v>2.23</v>
      </c>
      <c r="C177">
        <v>2.17</v>
      </c>
      <c r="D177">
        <f>Research_Window_Table[[#This Row],[Width]]*Research_Window_Table[[#This Row],[Height]]</f>
        <v>4.8391000000000002</v>
      </c>
      <c r="E1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7">
        <v>0</v>
      </c>
      <c r="G177">
        <v>1</v>
      </c>
      <c r="H177">
        <v>1</v>
      </c>
      <c r="I177">
        <f>DEGREES(ASIN(Research_Window_Table[[#This Row],[X value]]/Research_Window_Table[[#This Row],[Length]]))</f>
        <v>0</v>
      </c>
      <c r="J1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8" spans="1:10" x14ac:dyDescent="0.3">
      <c r="A178">
        <v>1</v>
      </c>
      <c r="B178">
        <v>2.23</v>
      </c>
      <c r="C178">
        <v>2.17</v>
      </c>
      <c r="D178">
        <f>Research_Window_Table[[#This Row],[Width]]*Research_Window_Table[[#This Row],[Height]]</f>
        <v>4.8391000000000002</v>
      </c>
      <c r="E1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8">
        <v>0</v>
      </c>
      <c r="G178">
        <v>1</v>
      </c>
      <c r="H178">
        <v>1</v>
      </c>
      <c r="I178">
        <f>DEGREES(ASIN(Research_Window_Table[[#This Row],[X value]]/Research_Window_Table[[#This Row],[Length]]))</f>
        <v>0</v>
      </c>
      <c r="J1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9" spans="1:10" x14ac:dyDescent="0.3">
      <c r="A179">
        <v>1</v>
      </c>
      <c r="B179">
        <v>2.23</v>
      </c>
      <c r="C179">
        <v>2.17</v>
      </c>
      <c r="D179">
        <f>Research_Window_Table[[#This Row],[Width]]*Research_Window_Table[[#This Row],[Height]]</f>
        <v>4.8391000000000002</v>
      </c>
      <c r="E1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9">
        <v>0</v>
      </c>
      <c r="G179">
        <v>1</v>
      </c>
      <c r="H179">
        <v>1</v>
      </c>
      <c r="I179">
        <f>DEGREES(ASIN(Research_Window_Table[[#This Row],[X value]]/Research_Window_Table[[#This Row],[Length]]))</f>
        <v>0</v>
      </c>
      <c r="J1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0" spans="1:10" x14ac:dyDescent="0.3">
      <c r="A180">
        <v>1</v>
      </c>
      <c r="B180">
        <v>2.23</v>
      </c>
      <c r="C180">
        <v>2.17</v>
      </c>
      <c r="D180">
        <f>Research_Window_Table[[#This Row],[Width]]*Research_Window_Table[[#This Row],[Height]]</f>
        <v>4.8391000000000002</v>
      </c>
      <c r="E1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0">
        <v>0</v>
      </c>
      <c r="G180">
        <v>1</v>
      </c>
      <c r="H180">
        <v>1</v>
      </c>
      <c r="I180">
        <f>DEGREES(ASIN(Research_Window_Table[[#This Row],[X value]]/Research_Window_Table[[#This Row],[Length]]))</f>
        <v>0</v>
      </c>
      <c r="J1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1" spans="1:10" x14ac:dyDescent="0.3">
      <c r="A181">
        <v>1</v>
      </c>
      <c r="B181">
        <v>2.23</v>
      </c>
      <c r="C181">
        <v>2.17</v>
      </c>
      <c r="D181">
        <f>Research_Window_Table[[#This Row],[Width]]*Research_Window_Table[[#This Row],[Height]]</f>
        <v>4.8391000000000002</v>
      </c>
      <c r="E1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1">
        <v>0</v>
      </c>
      <c r="G181">
        <v>1</v>
      </c>
      <c r="H181">
        <v>1</v>
      </c>
      <c r="I181">
        <f>DEGREES(ASIN(Research_Window_Table[[#This Row],[X value]]/Research_Window_Table[[#This Row],[Length]]))</f>
        <v>0</v>
      </c>
      <c r="J1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2" spans="1:10" x14ac:dyDescent="0.3">
      <c r="A182">
        <v>1</v>
      </c>
      <c r="B182">
        <v>2.23</v>
      </c>
      <c r="C182">
        <v>2.17</v>
      </c>
      <c r="D182">
        <f>Research_Window_Table[[#This Row],[Width]]*Research_Window_Table[[#This Row],[Height]]</f>
        <v>4.8391000000000002</v>
      </c>
      <c r="E1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2">
        <v>-1</v>
      </c>
      <c r="G182">
        <v>0</v>
      </c>
      <c r="H182">
        <v>1</v>
      </c>
      <c r="I182">
        <f>DEGREES(ASIN(Research_Window_Table[[#This Row],[X value]]/Research_Window_Table[[#This Row],[Length]]))</f>
        <v>-90</v>
      </c>
      <c r="J1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3" spans="1:10" x14ac:dyDescent="0.3">
      <c r="A183">
        <v>1</v>
      </c>
      <c r="B183">
        <v>1.43</v>
      </c>
      <c r="C183">
        <v>1.19</v>
      </c>
      <c r="D183">
        <f>Research_Window_Table[[#This Row],[Width]]*Research_Window_Table[[#This Row],[Height]]</f>
        <v>1.7016999999999998</v>
      </c>
      <c r="E1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3">
        <v>-1</v>
      </c>
      <c r="G183">
        <v>0</v>
      </c>
      <c r="H183">
        <v>1</v>
      </c>
      <c r="I183">
        <f>DEGREES(ASIN(Research_Window_Table[[#This Row],[X value]]/Research_Window_Table[[#This Row],[Length]]))</f>
        <v>-90</v>
      </c>
      <c r="J1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4" spans="1:10" x14ac:dyDescent="0.3">
      <c r="A184">
        <v>1</v>
      </c>
      <c r="B184">
        <v>2.23</v>
      </c>
      <c r="C184">
        <v>2.17</v>
      </c>
      <c r="D184">
        <f>Research_Window_Table[[#This Row],[Width]]*Research_Window_Table[[#This Row],[Height]]</f>
        <v>4.8391000000000002</v>
      </c>
      <c r="E1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4">
        <v>1</v>
      </c>
      <c r="G184">
        <v>0</v>
      </c>
      <c r="H184">
        <v>1</v>
      </c>
      <c r="I184">
        <f>DEGREES(ASIN(Research_Window_Table[[#This Row],[X value]]/Research_Window_Table[[#This Row],[Length]]))</f>
        <v>90</v>
      </c>
      <c r="J1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5" spans="1:10" x14ac:dyDescent="0.3">
      <c r="A185">
        <v>1</v>
      </c>
      <c r="B185">
        <v>2.23</v>
      </c>
      <c r="C185">
        <v>2.17</v>
      </c>
      <c r="D185">
        <f>Research_Window_Table[[#This Row],[Width]]*Research_Window_Table[[#This Row],[Height]]</f>
        <v>4.8391000000000002</v>
      </c>
      <c r="E1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5">
        <v>1</v>
      </c>
      <c r="G185">
        <v>0</v>
      </c>
      <c r="H185">
        <v>1</v>
      </c>
      <c r="I185">
        <f>DEGREES(ASIN(Research_Window_Table[[#This Row],[X value]]/Research_Window_Table[[#This Row],[Length]]))</f>
        <v>90</v>
      </c>
      <c r="J1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6" spans="1:10" x14ac:dyDescent="0.3">
      <c r="A186">
        <v>1</v>
      </c>
      <c r="B186">
        <v>2.23</v>
      </c>
      <c r="C186">
        <v>2.17</v>
      </c>
      <c r="D186">
        <f>Research_Window_Table[[#This Row],[Width]]*Research_Window_Table[[#This Row],[Height]]</f>
        <v>4.8391000000000002</v>
      </c>
      <c r="E1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6">
        <v>1</v>
      </c>
      <c r="G186">
        <v>0</v>
      </c>
      <c r="H186">
        <v>1</v>
      </c>
      <c r="I186">
        <f>DEGREES(ASIN(Research_Window_Table[[#This Row],[X value]]/Research_Window_Table[[#This Row],[Length]]))</f>
        <v>90</v>
      </c>
      <c r="J1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7" spans="1:10" x14ac:dyDescent="0.3">
      <c r="A187">
        <v>1</v>
      </c>
      <c r="B187">
        <v>2.23</v>
      </c>
      <c r="C187">
        <v>2.17</v>
      </c>
      <c r="D187">
        <f>Research_Window_Table[[#This Row],[Width]]*Research_Window_Table[[#This Row],[Height]]</f>
        <v>4.8391000000000002</v>
      </c>
      <c r="E1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7">
        <v>1</v>
      </c>
      <c r="G187">
        <v>0</v>
      </c>
      <c r="H187">
        <v>1</v>
      </c>
      <c r="I187">
        <f>DEGREES(ASIN(Research_Window_Table[[#This Row],[X value]]/Research_Window_Table[[#This Row],[Length]]))</f>
        <v>90</v>
      </c>
      <c r="J1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8" spans="1:10" x14ac:dyDescent="0.3">
      <c r="A188">
        <v>1</v>
      </c>
      <c r="B188">
        <v>1.43</v>
      </c>
      <c r="C188">
        <v>1.19</v>
      </c>
      <c r="D188">
        <f>Research_Window_Table[[#This Row],[Width]]*Research_Window_Table[[#This Row],[Height]]</f>
        <v>1.7016999999999998</v>
      </c>
      <c r="E1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8">
        <v>-1</v>
      </c>
      <c r="G188">
        <v>0</v>
      </c>
      <c r="H188">
        <v>1</v>
      </c>
      <c r="I188">
        <f>DEGREES(ASIN(Research_Window_Table[[#This Row],[X value]]/Research_Window_Table[[#This Row],[Length]]))</f>
        <v>-90</v>
      </c>
      <c r="J1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9" spans="1:10" x14ac:dyDescent="0.3">
      <c r="A189">
        <v>1</v>
      </c>
      <c r="B189">
        <v>1.43</v>
      </c>
      <c r="C189">
        <v>1.19</v>
      </c>
      <c r="D189">
        <f>Research_Window_Table[[#This Row],[Width]]*Research_Window_Table[[#This Row],[Height]]</f>
        <v>1.7016999999999998</v>
      </c>
      <c r="E1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9">
        <v>-1</v>
      </c>
      <c r="G189">
        <v>0</v>
      </c>
      <c r="H189">
        <v>1</v>
      </c>
      <c r="I189">
        <f>DEGREES(ASIN(Research_Window_Table[[#This Row],[X value]]/Research_Window_Table[[#This Row],[Length]]))</f>
        <v>-90</v>
      </c>
      <c r="J1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0" spans="1:10" x14ac:dyDescent="0.3">
      <c r="A190">
        <v>1</v>
      </c>
      <c r="B190">
        <v>1.43</v>
      </c>
      <c r="C190">
        <v>1.19</v>
      </c>
      <c r="D190">
        <f>Research_Window_Table[[#This Row],[Width]]*Research_Window_Table[[#This Row],[Height]]</f>
        <v>1.7016999999999998</v>
      </c>
      <c r="E1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90">
        <v>-1</v>
      </c>
      <c r="G190">
        <v>0</v>
      </c>
      <c r="H190">
        <v>1</v>
      </c>
      <c r="I190">
        <f>DEGREES(ASIN(Research_Window_Table[[#This Row],[X value]]/Research_Window_Table[[#This Row],[Length]]))</f>
        <v>-90</v>
      </c>
      <c r="J1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1" spans="1:10" x14ac:dyDescent="0.3">
      <c r="A191">
        <v>1</v>
      </c>
      <c r="B191">
        <v>1.43</v>
      </c>
      <c r="C191">
        <v>1.19</v>
      </c>
      <c r="D191">
        <f>Research_Window_Table[[#This Row],[Width]]*Research_Window_Table[[#This Row],[Height]]</f>
        <v>1.7016999999999998</v>
      </c>
      <c r="E1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1">
        <v>0</v>
      </c>
      <c r="G191">
        <v>-1</v>
      </c>
      <c r="H191">
        <v>1</v>
      </c>
      <c r="I191">
        <f>DEGREES(ASIN(Research_Window_Table[[#This Row],[X value]]/Research_Window_Table[[#This Row],[Length]]))</f>
        <v>0</v>
      </c>
      <c r="J1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2" spans="1:10" x14ac:dyDescent="0.3">
      <c r="A192">
        <v>1</v>
      </c>
      <c r="B192">
        <v>1.43</v>
      </c>
      <c r="C192">
        <v>1.19</v>
      </c>
      <c r="D192">
        <f>Research_Window_Table[[#This Row],[Width]]*Research_Window_Table[[#This Row],[Height]]</f>
        <v>1.7016999999999998</v>
      </c>
      <c r="E1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2">
        <v>0</v>
      </c>
      <c r="G192">
        <v>-1</v>
      </c>
      <c r="H192">
        <v>1</v>
      </c>
      <c r="I192">
        <f>DEGREES(ASIN(Research_Window_Table[[#This Row],[X value]]/Research_Window_Table[[#This Row],[Length]]))</f>
        <v>0</v>
      </c>
      <c r="J1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3" spans="1:10" x14ac:dyDescent="0.3">
      <c r="A193">
        <v>1</v>
      </c>
      <c r="B193">
        <v>1.43</v>
      </c>
      <c r="C193">
        <v>1.19</v>
      </c>
      <c r="D193">
        <f>Research_Window_Table[[#This Row],[Width]]*Research_Window_Table[[#This Row],[Height]]</f>
        <v>1.7016999999999998</v>
      </c>
      <c r="E1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3">
        <v>0</v>
      </c>
      <c r="G193">
        <v>-1</v>
      </c>
      <c r="H193">
        <v>1</v>
      </c>
      <c r="I193">
        <f>DEGREES(ASIN(Research_Window_Table[[#This Row],[X value]]/Research_Window_Table[[#This Row],[Length]]))</f>
        <v>0</v>
      </c>
      <c r="J1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4" spans="1:10" x14ac:dyDescent="0.3">
      <c r="A194">
        <v>1</v>
      </c>
      <c r="B194">
        <v>1.43</v>
      </c>
      <c r="C194">
        <v>1.19</v>
      </c>
      <c r="D194">
        <f>Research_Window_Table[[#This Row],[Width]]*Research_Window_Table[[#This Row],[Height]]</f>
        <v>1.7016999999999998</v>
      </c>
      <c r="E1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4">
        <v>0</v>
      </c>
      <c r="G194">
        <v>-1</v>
      </c>
      <c r="H194">
        <v>1</v>
      </c>
      <c r="I194">
        <f>DEGREES(ASIN(Research_Window_Table[[#This Row],[X value]]/Research_Window_Table[[#This Row],[Length]]))</f>
        <v>0</v>
      </c>
      <c r="J1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5" spans="1:10" x14ac:dyDescent="0.3">
      <c r="A195">
        <v>1</v>
      </c>
      <c r="B195">
        <v>1.43</v>
      </c>
      <c r="C195">
        <v>1.19</v>
      </c>
      <c r="D195">
        <f>Research_Window_Table[[#This Row],[Width]]*Research_Window_Table[[#This Row],[Height]]</f>
        <v>1.7016999999999998</v>
      </c>
      <c r="E1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5">
        <v>0</v>
      </c>
      <c r="G195">
        <v>-1</v>
      </c>
      <c r="H195">
        <v>1</v>
      </c>
      <c r="I195">
        <f>DEGREES(ASIN(Research_Window_Table[[#This Row],[X value]]/Research_Window_Table[[#This Row],[Length]]))</f>
        <v>0</v>
      </c>
      <c r="J1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6" spans="1:10" x14ac:dyDescent="0.3">
      <c r="A196">
        <v>1</v>
      </c>
      <c r="B196">
        <v>1.43</v>
      </c>
      <c r="C196">
        <v>1.19</v>
      </c>
      <c r="D196">
        <f>Research_Window_Table[[#This Row],[Width]]*Research_Window_Table[[#This Row],[Height]]</f>
        <v>1.7016999999999998</v>
      </c>
      <c r="E1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6">
        <v>0</v>
      </c>
      <c r="G196">
        <v>-1</v>
      </c>
      <c r="H196">
        <v>1</v>
      </c>
      <c r="I196">
        <f>DEGREES(ASIN(Research_Window_Table[[#This Row],[X value]]/Research_Window_Table[[#This Row],[Length]]))</f>
        <v>0</v>
      </c>
      <c r="J1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7" spans="1:10" x14ac:dyDescent="0.3">
      <c r="A197">
        <v>1</v>
      </c>
      <c r="B197">
        <v>1.43</v>
      </c>
      <c r="C197">
        <v>1.19</v>
      </c>
      <c r="D197">
        <f>Research_Window_Table[[#This Row],[Width]]*Research_Window_Table[[#This Row],[Height]]</f>
        <v>1.7016999999999998</v>
      </c>
      <c r="E1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7">
        <v>0</v>
      </c>
      <c r="G197">
        <v>-1</v>
      </c>
      <c r="H197">
        <v>1</v>
      </c>
      <c r="I197">
        <f>DEGREES(ASIN(Research_Window_Table[[#This Row],[X value]]/Research_Window_Table[[#This Row],[Length]]))</f>
        <v>0</v>
      </c>
      <c r="J1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8" spans="1:10" x14ac:dyDescent="0.3">
      <c r="A198">
        <v>1</v>
      </c>
      <c r="B198">
        <v>1.43</v>
      </c>
      <c r="C198">
        <v>1.19</v>
      </c>
      <c r="D198">
        <f>Research_Window_Table[[#This Row],[Width]]*Research_Window_Table[[#This Row],[Height]]</f>
        <v>1.7016999999999998</v>
      </c>
      <c r="E1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8">
        <v>0</v>
      </c>
      <c r="G198">
        <v>-1</v>
      </c>
      <c r="H198">
        <v>1</v>
      </c>
      <c r="I198">
        <f>DEGREES(ASIN(Research_Window_Table[[#This Row],[X value]]/Research_Window_Table[[#This Row],[Length]]))</f>
        <v>0</v>
      </c>
      <c r="J1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9" spans="1:10" x14ac:dyDescent="0.3">
      <c r="A199">
        <v>1</v>
      </c>
      <c r="B199">
        <v>2.23</v>
      </c>
      <c r="C199">
        <v>2.17</v>
      </c>
      <c r="D199">
        <f>Research_Window_Table[[#This Row],[Width]]*Research_Window_Table[[#This Row],[Height]]</f>
        <v>4.8391000000000002</v>
      </c>
      <c r="E1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9">
        <v>0</v>
      </c>
      <c r="G199">
        <v>-1</v>
      </c>
      <c r="H199">
        <v>1</v>
      </c>
      <c r="I199">
        <f>DEGREES(ASIN(Research_Window_Table[[#This Row],[X value]]/Research_Window_Table[[#This Row],[Length]]))</f>
        <v>0</v>
      </c>
      <c r="J1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0" spans="1:10" x14ac:dyDescent="0.3">
      <c r="A200">
        <v>1</v>
      </c>
      <c r="B200">
        <v>2.23</v>
      </c>
      <c r="C200">
        <v>2.17</v>
      </c>
      <c r="D200">
        <f>Research_Window_Table[[#This Row],[Width]]*Research_Window_Table[[#This Row],[Height]]</f>
        <v>4.8391000000000002</v>
      </c>
      <c r="E2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0">
        <v>0</v>
      </c>
      <c r="G200">
        <v>-1</v>
      </c>
      <c r="H200">
        <v>1</v>
      </c>
      <c r="I200">
        <f>DEGREES(ASIN(Research_Window_Table[[#This Row],[X value]]/Research_Window_Table[[#This Row],[Length]]))</f>
        <v>0</v>
      </c>
      <c r="J2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1" spans="1:10" x14ac:dyDescent="0.3">
      <c r="A201">
        <v>1</v>
      </c>
      <c r="B201">
        <v>2.23</v>
      </c>
      <c r="C201">
        <v>2.17</v>
      </c>
      <c r="D201">
        <f>Research_Window_Table[[#This Row],[Width]]*Research_Window_Table[[#This Row],[Height]]</f>
        <v>4.8391000000000002</v>
      </c>
      <c r="E2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1">
        <v>0</v>
      </c>
      <c r="G201">
        <v>-1</v>
      </c>
      <c r="H201">
        <v>1</v>
      </c>
      <c r="I201">
        <f>DEGREES(ASIN(Research_Window_Table[[#This Row],[X value]]/Research_Window_Table[[#This Row],[Length]]))</f>
        <v>0</v>
      </c>
      <c r="J2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2" spans="1:10" x14ac:dyDescent="0.3">
      <c r="A202">
        <v>1</v>
      </c>
      <c r="B202">
        <v>2.23</v>
      </c>
      <c r="C202">
        <v>2.17</v>
      </c>
      <c r="D202">
        <f>Research_Window_Table[[#This Row],[Width]]*Research_Window_Table[[#This Row],[Height]]</f>
        <v>4.8391000000000002</v>
      </c>
      <c r="E2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2">
        <v>0</v>
      </c>
      <c r="G202">
        <v>-1</v>
      </c>
      <c r="H202">
        <v>1</v>
      </c>
      <c r="I202">
        <f>DEGREES(ASIN(Research_Window_Table[[#This Row],[X value]]/Research_Window_Table[[#This Row],[Length]]))</f>
        <v>0</v>
      </c>
      <c r="J2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3" spans="1:10" x14ac:dyDescent="0.3">
      <c r="A203">
        <v>1</v>
      </c>
      <c r="B203">
        <v>2.23</v>
      </c>
      <c r="C203">
        <v>2.17</v>
      </c>
      <c r="D203">
        <f>Research_Window_Table[[#This Row],[Width]]*Research_Window_Table[[#This Row],[Height]]</f>
        <v>4.8391000000000002</v>
      </c>
      <c r="E2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3">
        <v>0</v>
      </c>
      <c r="G203">
        <v>-1</v>
      </c>
      <c r="H203">
        <v>1</v>
      </c>
      <c r="I203">
        <f>DEGREES(ASIN(Research_Window_Table[[#This Row],[X value]]/Research_Window_Table[[#This Row],[Length]]))</f>
        <v>0</v>
      </c>
      <c r="J2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4" spans="1:10" x14ac:dyDescent="0.3">
      <c r="A204">
        <v>1</v>
      </c>
      <c r="B204">
        <v>2.23</v>
      </c>
      <c r="C204">
        <v>2.17</v>
      </c>
      <c r="D204">
        <f>Research_Window_Table[[#This Row],[Width]]*Research_Window_Table[[#This Row],[Height]]</f>
        <v>4.8391000000000002</v>
      </c>
      <c r="E2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4">
        <v>0</v>
      </c>
      <c r="G204">
        <v>-1</v>
      </c>
      <c r="H204">
        <v>1</v>
      </c>
      <c r="I204">
        <f>DEGREES(ASIN(Research_Window_Table[[#This Row],[X value]]/Research_Window_Table[[#This Row],[Length]]))</f>
        <v>0</v>
      </c>
      <c r="J2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5" spans="1:10" x14ac:dyDescent="0.3">
      <c r="A205">
        <v>1</v>
      </c>
      <c r="B205">
        <v>1.43</v>
      </c>
      <c r="C205">
        <v>1.19</v>
      </c>
      <c r="D205">
        <f>Research_Window_Table[[#This Row],[Width]]*Research_Window_Table[[#This Row],[Height]]</f>
        <v>1.7016999999999998</v>
      </c>
      <c r="E2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5">
        <v>0</v>
      </c>
      <c r="G205">
        <v>1</v>
      </c>
      <c r="H205">
        <v>1</v>
      </c>
      <c r="I205">
        <f>DEGREES(ASIN(Research_Window_Table[[#This Row],[X value]]/Research_Window_Table[[#This Row],[Length]]))</f>
        <v>0</v>
      </c>
      <c r="J2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6" spans="1:10" x14ac:dyDescent="0.3">
      <c r="A206">
        <v>1</v>
      </c>
      <c r="B206">
        <v>1.43</v>
      </c>
      <c r="C206">
        <v>1.19</v>
      </c>
      <c r="D206">
        <f>Research_Window_Table[[#This Row],[Width]]*Research_Window_Table[[#This Row],[Height]]</f>
        <v>1.7016999999999998</v>
      </c>
      <c r="E2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6">
        <v>0</v>
      </c>
      <c r="G206">
        <v>1</v>
      </c>
      <c r="H206">
        <v>1</v>
      </c>
      <c r="I206">
        <f>DEGREES(ASIN(Research_Window_Table[[#This Row],[X value]]/Research_Window_Table[[#This Row],[Length]]))</f>
        <v>0</v>
      </c>
      <c r="J2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7" spans="1:10" x14ac:dyDescent="0.3">
      <c r="A207">
        <v>1</v>
      </c>
      <c r="B207">
        <v>1.43</v>
      </c>
      <c r="C207">
        <v>1.19</v>
      </c>
      <c r="D207">
        <f>Research_Window_Table[[#This Row],[Width]]*Research_Window_Table[[#This Row],[Height]]</f>
        <v>1.7016999999999998</v>
      </c>
      <c r="E2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7">
        <v>0</v>
      </c>
      <c r="G207">
        <v>1</v>
      </c>
      <c r="H207">
        <v>1</v>
      </c>
      <c r="I207">
        <f>DEGREES(ASIN(Research_Window_Table[[#This Row],[X value]]/Research_Window_Table[[#This Row],[Length]]))</f>
        <v>0</v>
      </c>
      <c r="J2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8" spans="1:10" x14ac:dyDescent="0.3">
      <c r="A208">
        <v>1</v>
      </c>
      <c r="B208">
        <v>1.43</v>
      </c>
      <c r="C208">
        <v>1.19</v>
      </c>
      <c r="D208">
        <f>Research_Window_Table[[#This Row],[Width]]*Research_Window_Table[[#This Row],[Height]]</f>
        <v>1.7016999999999998</v>
      </c>
      <c r="E2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8">
        <v>0</v>
      </c>
      <c r="G208">
        <v>1</v>
      </c>
      <c r="H208">
        <v>1</v>
      </c>
      <c r="I208">
        <f>DEGREES(ASIN(Research_Window_Table[[#This Row],[X value]]/Research_Window_Table[[#This Row],[Length]]))</f>
        <v>0</v>
      </c>
      <c r="J2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9" spans="1:10" x14ac:dyDescent="0.3">
      <c r="A209">
        <v>1</v>
      </c>
      <c r="B209">
        <v>1.43</v>
      </c>
      <c r="C209">
        <v>1.19</v>
      </c>
      <c r="D209">
        <f>Research_Window_Table[[#This Row],[Width]]*Research_Window_Table[[#This Row],[Height]]</f>
        <v>1.7016999999999998</v>
      </c>
      <c r="E2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9">
        <v>0</v>
      </c>
      <c r="G209">
        <v>1</v>
      </c>
      <c r="H209">
        <v>1</v>
      </c>
      <c r="I209">
        <f>DEGREES(ASIN(Research_Window_Table[[#This Row],[X value]]/Research_Window_Table[[#This Row],[Length]]))</f>
        <v>0</v>
      </c>
      <c r="J2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0" spans="1:10" x14ac:dyDescent="0.3">
      <c r="A210">
        <v>1</v>
      </c>
      <c r="B210">
        <v>2.23</v>
      </c>
      <c r="C210">
        <v>2.17</v>
      </c>
      <c r="D210">
        <f>Research_Window_Table[[#This Row],[Width]]*Research_Window_Table[[#This Row],[Height]]</f>
        <v>4.8391000000000002</v>
      </c>
      <c r="E2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0">
        <v>0</v>
      </c>
      <c r="G210">
        <v>1</v>
      </c>
      <c r="H210">
        <v>1</v>
      </c>
      <c r="I210">
        <f>DEGREES(ASIN(Research_Window_Table[[#This Row],[X value]]/Research_Window_Table[[#This Row],[Length]]))</f>
        <v>0</v>
      </c>
      <c r="J2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1" spans="1:10" x14ac:dyDescent="0.3">
      <c r="A211">
        <v>1</v>
      </c>
      <c r="B211">
        <v>2.23</v>
      </c>
      <c r="C211">
        <v>2.17</v>
      </c>
      <c r="D211">
        <f>Research_Window_Table[[#This Row],[Width]]*Research_Window_Table[[#This Row],[Height]]</f>
        <v>4.8391000000000002</v>
      </c>
      <c r="E2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1">
        <v>0</v>
      </c>
      <c r="G211">
        <v>1</v>
      </c>
      <c r="H211">
        <v>1</v>
      </c>
      <c r="I211">
        <f>DEGREES(ASIN(Research_Window_Table[[#This Row],[X value]]/Research_Window_Table[[#This Row],[Length]]))</f>
        <v>0</v>
      </c>
      <c r="J2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2" spans="1:10" x14ac:dyDescent="0.3">
      <c r="A212">
        <v>1</v>
      </c>
      <c r="B212">
        <v>2.23</v>
      </c>
      <c r="C212">
        <v>2.17</v>
      </c>
      <c r="D212">
        <f>Research_Window_Table[[#This Row],[Width]]*Research_Window_Table[[#This Row],[Height]]</f>
        <v>4.8391000000000002</v>
      </c>
      <c r="E2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2">
        <v>0</v>
      </c>
      <c r="G212">
        <v>1</v>
      </c>
      <c r="H212">
        <v>1</v>
      </c>
      <c r="I212">
        <f>DEGREES(ASIN(Research_Window_Table[[#This Row],[X value]]/Research_Window_Table[[#This Row],[Length]]))</f>
        <v>0</v>
      </c>
      <c r="J2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3" spans="1:10" x14ac:dyDescent="0.3">
      <c r="A213">
        <v>1</v>
      </c>
      <c r="B213">
        <v>2.23</v>
      </c>
      <c r="C213">
        <v>2.17</v>
      </c>
      <c r="D213">
        <f>Research_Window_Table[[#This Row],[Width]]*Research_Window_Table[[#This Row],[Height]]</f>
        <v>4.8391000000000002</v>
      </c>
      <c r="E2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3">
        <v>0</v>
      </c>
      <c r="G213">
        <v>1</v>
      </c>
      <c r="H213">
        <v>1</v>
      </c>
      <c r="I213">
        <f>DEGREES(ASIN(Research_Window_Table[[#This Row],[X value]]/Research_Window_Table[[#This Row],[Length]]))</f>
        <v>0</v>
      </c>
      <c r="J2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4" spans="1:10" x14ac:dyDescent="0.3">
      <c r="A214">
        <v>1</v>
      </c>
      <c r="B214">
        <v>2.23</v>
      </c>
      <c r="C214">
        <v>2.17</v>
      </c>
      <c r="D214">
        <f>Research_Window_Table[[#This Row],[Width]]*Research_Window_Table[[#This Row],[Height]]</f>
        <v>4.8391000000000002</v>
      </c>
      <c r="E2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4">
        <v>0</v>
      </c>
      <c r="G214">
        <v>1</v>
      </c>
      <c r="H214">
        <v>1</v>
      </c>
      <c r="I214">
        <f>DEGREES(ASIN(Research_Window_Table[[#This Row],[X value]]/Research_Window_Table[[#This Row],[Length]]))</f>
        <v>0</v>
      </c>
      <c r="J2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5" spans="1:10" x14ac:dyDescent="0.3">
      <c r="A215">
        <v>1</v>
      </c>
      <c r="B215">
        <v>2.23</v>
      </c>
      <c r="C215">
        <v>2.17</v>
      </c>
      <c r="D215">
        <f>Research_Window_Table[[#This Row],[Width]]*Research_Window_Table[[#This Row],[Height]]</f>
        <v>4.8391000000000002</v>
      </c>
      <c r="E2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5">
        <v>0</v>
      </c>
      <c r="G215">
        <v>1</v>
      </c>
      <c r="H215">
        <v>1</v>
      </c>
      <c r="I215">
        <f>DEGREES(ASIN(Research_Window_Table[[#This Row],[X value]]/Research_Window_Table[[#This Row],[Length]]))</f>
        <v>0</v>
      </c>
      <c r="J2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6" spans="1:10" x14ac:dyDescent="0.3">
      <c r="A216">
        <v>1</v>
      </c>
      <c r="B216">
        <v>2.23</v>
      </c>
      <c r="C216">
        <v>2.17</v>
      </c>
      <c r="D216">
        <f>Research_Window_Table[[#This Row],[Width]]*Research_Window_Table[[#This Row],[Height]]</f>
        <v>4.8391000000000002</v>
      </c>
      <c r="E2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6">
        <v>0</v>
      </c>
      <c r="G216">
        <v>1</v>
      </c>
      <c r="H216">
        <v>1</v>
      </c>
      <c r="I216">
        <f>DEGREES(ASIN(Research_Window_Table[[#This Row],[X value]]/Research_Window_Table[[#This Row],[Length]]))</f>
        <v>0</v>
      </c>
      <c r="J2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7" spans="1:10" x14ac:dyDescent="0.3">
      <c r="A217">
        <v>1</v>
      </c>
      <c r="B217">
        <v>2.23</v>
      </c>
      <c r="C217">
        <v>2.17</v>
      </c>
      <c r="D217">
        <f>Research_Window_Table[[#This Row],[Width]]*Research_Window_Table[[#This Row],[Height]]</f>
        <v>4.8391000000000002</v>
      </c>
      <c r="E2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7">
        <v>0</v>
      </c>
      <c r="G217">
        <v>1</v>
      </c>
      <c r="H217">
        <v>1</v>
      </c>
      <c r="I217">
        <f>DEGREES(ASIN(Research_Window_Table[[#This Row],[X value]]/Research_Window_Table[[#This Row],[Length]]))</f>
        <v>0</v>
      </c>
      <c r="J2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8" spans="1:10" x14ac:dyDescent="0.3">
      <c r="A218">
        <v>1</v>
      </c>
      <c r="B218">
        <v>2.23</v>
      </c>
      <c r="C218">
        <v>2.17</v>
      </c>
      <c r="D218">
        <f>Research_Window_Table[[#This Row],[Width]]*Research_Window_Table[[#This Row],[Height]]</f>
        <v>4.8391000000000002</v>
      </c>
      <c r="E2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8">
        <v>-1</v>
      </c>
      <c r="G218">
        <v>0</v>
      </c>
      <c r="H218">
        <v>1</v>
      </c>
      <c r="I218">
        <f>DEGREES(ASIN(Research_Window_Table[[#This Row],[X value]]/Research_Window_Table[[#This Row],[Length]]))</f>
        <v>-90</v>
      </c>
      <c r="J2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19" spans="1:10" x14ac:dyDescent="0.3">
      <c r="A219">
        <v>1</v>
      </c>
      <c r="B219">
        <v>1.43</v>
      </c>
      <c r="C219">
        <v>1.19</v>
      </c>
      <c r="D219">
        <f>Research_Window_Table[[#This Row],[Width]]*Research_Window_Table[[#This Row],[Height]]</f>
        <v>1.7016999999999998</v>
      </c>
      <c r="E2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9">
        <v>-1</v>
      </c>
      <c r="G219">
        <v>0</v>
      </c>
      <c r="H219">
        <v>1</v>
      </c>
      <c r="I219">
        <f>DEGREES(ASIN(Research_Window_Table[[#This Row],[X value]]/Research_Window_Table[[#This Row],[Length]]))</f>
        <v>-90</v>
      </c>
      <c r="J2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0" spans="1:10" x14ac:dyDescent="0.3">
      <c r="A220">
        <v>1</v>
      </c>
      <c r="B220">
        <v>2.23</v>
      </c>
      <c r="C220">
        <v>2.17</v>
      </c>
      <c r="D220">
        <f>Research_Window_Table[[#This Row],[Width]]*Research_Window_Table[[#This Row],[Height]]</f>
        <v>4.8391000000000002</v>
      </c>
      <c r="E2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0">
        <v>1</v>
      </c>
      <c r="G220">
        <v>0</v>
      </c>
      <c r="H220">
        <v>1</v>
      </c>
      <c r="I220">
        <f>DEGREES(ASIN(Research_Window_Table[[#This Row],[X value]]/Research_Window_Table[[#This Row],[Length]]))</f>
        <v>90</v>
      </c>
      <c r="J2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1" spans="1:10" x14ac:dyDescent="0.3">
      <c r="A221">
        <v>1</v>
      </c>
      <c r="B221">
        <v>2.23</v>
      </c>
      <c r="C221">
        <v>2.17</v>
      </c>
      <c r="D221">
        <f>Research_Window_Table[[#This Row],[Width]]*Research_Window_Table[[#This Row],[Height]]</f>
        <v>4.8391000000000002</v>
      </c>
      <c r="E2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1">
        <v>1</v>
      </c>
      <c r="G221">
        <v>0</v>
      </c>
      <c r="H221">
        <v>1</v>
      </c>
      <c r="I221">
        <f>DEGREES(ASIN(Research_Window_Table[[#This Row],[X value]]/Research_Window_Table[[#This Row],[Length]]))</f>
        <v>90</v>
      </c>
      <c r="J2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2" spans="1:10" x14ac:dyDescent="0.3">
      <c r="A222">
        <v>1</v>
      </c>
      <c r="B222">
        <v>2.23</v>
      </c>
      <c r="C222">
        <v>2.17</v>
      </c>
      <c r="D222">
        <f>Research_Window_Table[[#This Row],[Width]]*Research_Window_Table[[#This Row],[Height]]</f>
        <v>4.8391000000000002</v>
      </c>
      <c r="E2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2">
        <v>1</v>
      </c>
      <c r="G222">
        <v>0</v>
      </c>
      <c r="H222">
        <v>1</v>
      </c>
      <c r="I222">
        <f>DEGREES(ASIN(Research_Window_Table[[#This Row],[X value]]/Research_Window_Table[[#This Row],[Length]]))</f>
        <v>90</v>
      </c>
      <c r="J2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3" spans="1:10" x14ac:dyDescent="0.3">
      <c r="A223">
        <v>1</v>
      </c>
      <c r="B223">
        <v>2.23</v>
      </c>
      <c r="C223">
        <v>2.17</v>
      </c>
      <c r="D223">
        <f>Research_Window_Table[[#This Row],[Width]]*Research_Window_Table[[#This Row],[Height]]</f>
        <v>4.8391000000000002</v>
      </c>
      <c r="E2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3">
        <v>1</v>
      </c>
      <c r="G223">
        <v>0</v>
      </c>
      <c r="H223">
        <v>1</v>
      </c>
      <c r="I223">
        <f>DEGREES(ASIN(Research_Window_Table[[#This Row],[X value]]/Research_Window_Table[[#This Row],[Length]]))</f>
        <v>90</v>
      </c>
      <c r="J2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4" spans="1:10" x14ac:dyDescent="0.3">
      <c r="A224">
        <v>1</v>
      </c>
      <c r="B224">
        <v>1.43</v>
      </c>
      <c r="C224">
        <v>1.19</v>
      </c>
      <c r="D224">
        <f>Research_Window_Table[[#This Row],[Width]]*Research_Window_Table[[#This Row],[Height]]</f>
        <v>1.7016999999999998</v>
      </c>
      <c r="E2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4">
        <v>-1</v>
      </c>
      <c r="G224">
        <v>0</v>
      </c>
      <c r="H224">
        <v>1</v>
      </c>
      <c r="I224">
        <f>DEGREES(ASIN(Research_Window_Table[[#This Row],[X value]]/Research_Window_Table[[#This Row],[Length]]))</f>
        <v>-90</v>
      </c>
      <c r="J2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5" spans="1:10" x14ac:dyDescent="0.3">
      <c r="A225">
        <v>1</v>
      </c>
      <c r="B225">
        <v>1.43</v>
      </c>
      <c r="C225">
        <v>1.19</v>
      </c>
      <c r="D225">
        <f>Research_Window_Table[[#This Row],[Width]]*Research_Window_Table[[#This Row],[Height]]</f>
        <v>1.7016999999999998</v>
      </c>
      <c r="E2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5">
        <v>-1</v>
      </c>
      <c r="G225">
        <v>0</v>
      </c>
      <c r="H225">
        <v>1</v>
      </c>
      <c r="I225">
        <f>DEGREES(ASIN(Research_Window_Table[[#This Row],[X value]]/Research_Window_Table[[#This Row],[Length]]))</f>
        <v>-90</v>
      </c>
      <c r="J2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6" spans="1:10" x14ac:dyDescent="0.3">
      <c r="A226">
        <v>1</v>
      </c>
      <c r="B226">
        <v>1.43</v>
      </c>
      <c r="C226">
        <v>1.19</v>
      </c>
      <c r="D226">
        <f>Research_Window_Table[[#This Row],[Width]]*Research_Window_Table[[#This Row],[Height]]</f>
        <v>1.7016999999999998</v>
      </c>
      <c r="E2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6">
        <v>-1</v>
      </c>
      <c r="G226">
        <v>0</v>
      </c>
      <c r="H226">
        <v>1</v>
      </c>
      <c r="I226">
        <f>DEGREES(ASIN(Research_Window_Table[[#This Row],[X value]]/Research_Window_Table[[#This Row],[Length]]))</f>
        <v>-90</v>
      </c>
      <c r="J2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7" spans="1:10" x14ac:dyDescent="0.3">
      <c r="A227">
        <v>1</v>
      </c>
      <c r="B227">
        <v>1.43</v>
      </c>
      <c r="C227">
        <v>1.19</v>
      </c>
      <c r="D227">
        <f>Research_Window_Table[[#This Row],[Width]]*Research_Window_Table[[#This Row],[Height]]</f>
        <v>1.7016999999999998</v>
      </c>
      <c r="E2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7">
        <v>0</v>
      </c>
      <c r="G227">
        <v>-1</v>
      </c>
      <c r="H227">
        <v>1</v>
      </c>
      <c r="I227">
        <f>DEGREES(ASIN(Research_Window_Table[[#This Row],[X value]]/Research_Window_Table[[#This Row],[Length]]))</f>
        <v>0</v>
      </c>
      <c r="J2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8" spans="1:10" x14ac:dyDescent="0.3">
      <c r="A228">
        <v>1</v>
      </c>
      <c r="B228">
        <v>1.43</v>
      </c>
      <c r="C228">
        <v>1.19</v>
      </c>
      <c r="D228">
        <f>Research_Window_Table[[#This Row],[Width]]*Research_Window_Table[[#This Row],[Height]]</f>
        <v>1.7016999999999998</v>
      </c>
      <c r="E2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8">
        <v>0</v>
      </c>
      <c r="G228">
        <v>-1</v>
      </c>
      <c r="H228">
        <v>1</v>
      </c>
      <c r="I228">
        <f>DEGREES(ASIN(Research_Window_Table[[#This Row],[X value]]/Research_Window_Table[[#This Row],[Length]]))</f>
        <v>0</v>
      </c>
      <c r="J2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9" spans="1:10" x14ac:dyDescent="0.3">
      <c r="A229">
        <v>1</v>
      </c>
      <c r="B229">
        <v>1.43</v>
      </c>
      <c r="C229">
        <v>1.19</v>
      </c>
      <c r="D229">
        <f>Research_Window_Table[[#This Row],[Width]]*Research_Window_Table[[#This Row],[Height]]</f>
        <v>1.7016999999999998</v>
      </c>
      <c r="E2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9">
        <v>0</v>
      </c>
      <c r="G229">
        <v>-1</v>
      </c>
      <c r="H229">
        <v>1</v>
      </c>
      <c r="I229">
        <f>DEGREES(ASIN(Research_Window_Table[[#This Row],[X value]]/Research_Window_Table[[#This Row],[Length]]))</f>
        <v>0</v>
      </c>
      <c r="J2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0" spans="1:10" x14ac:dyDescent="0.3">
      <c r="A230">
        <v>1</v>
      </c>
      <c r="B230">
        <v>1.43</v>
      </c>
      <c r="C230">
        <v>1.19</v>
      </c>
      <c r="D230">
        <f>Research_Window_Table[[#This Row],[Width]]*Research_Window_Table[[#This Row],[Height]]</f>
        <v>1.7016999999999998</v>
      </c>
      <c r="E2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0">
        <v>0</v>
      </c>
      <c r="G230">
        <v>-1</v>
      </c>
      <c r="H230">
        <v>1</v>
      </c>
      <c r="I230">
        <f>DEGREES(ASIN(Research_Window_Table[[#This Row],[X value]]/Research_Window_Table[[#This Row],[Length]]))</f>
        <v>0</v>
      </c>
      <c r="J2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1" spans="1:10" x14ac:dyDescent="0.3">
      <c r="A231">
        <v>1</v>
      </c>
      <c r="B231">
        <v>1.43</v>
      </c>
      <c r="C231">
        <v>1.19</v>
      </c>
      <c r="D231">
        <f>Research_Window_Table[[#This Row],[Width]]*Research_Window_Table[[#This Row],[Height]]</f>
        <v>1.7016999999999998</v>
      </c>
      <c r="E2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1">
        <v>0</v>
      </c>
      <c r="G231">
        <v>-1</v>
      </c>
      <c r="H231">
        <v>1</v>
      </c>
      <c r="I231">
        <f>DEGREES(ASIN(Research_Window_Table[[#This Row],[X value]]/Research_Window_Table[[#This Row],[Length]]))</f>
        <v>0</v>
      </c>
      <c r="J2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2" spans="1:10" x14ac:dyDescent="0.3">
      <c r="A232">
        <v>1</v>
      </c>
      <c r="B232">
        <v>1.43</v>
      </c>
      <c r="C232">
        <v>1.19</v>
      </c>
      <c r="D232">
        <f>Research_Window_Table[[#This Row],[Width]]*Research_Window_Table[[#This Row],[Height]]</f>
        <v>1.7016999999999998</v>
      </c>
      <c r="E2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2">
        <v>0</v>
      </c>
      <c r="G232">
        <v>-1</v>
      </c>
      <c r="H232">
        <v>1</v>
      </c>
      <c r="I232">
        <f>DEGREES(ASIN(Research_Window_Table[[#This Row],[X value]]/Research_Window_Table[[#This Row],[Length]]))</f>
        <v>0</v>
      </c>
      <c r="J2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3" spans="1:10" x14ac:dyDescent="0.3">
      <c r="A233">
        <v>1</v>
      </c>
      <c r="B233">
        <v>1.43</v>
      </c>
      <c r="C233">
        <v>1.19</v>
      </c>
      <c r="D233">
        <f>Research_Window_Table[[#This Row],[Width]]*Research_Window_Table[[#This Row],[Height]]</f>
        <v>1.7016999999999998</v>
      </c>
      <c r="E2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3">
        <v>0</v>
      </c>
      <c r="G233">
        <v>-1</v>
      </c>
      <c r="H233">
        <v>1</v>
      </c>
      <c r="I233">
        <f>DEGREES(ASIN(Research_Window_Table[[#This Row],[X value]]/Research_Window_Table[[#This Row],[Length]]))</f>
        <v>0</v>
      </c>
      <c r="J2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4" spans="1:10" x14ac:dyDescent="0.3">
      <c r="A234">
        <v>1</v>
      </c>
      <c r="B234">
        <v>1.43</v>
      </c>
      <c r="C234">
        <v>1.19</v>
      </c>
      <c r="D234">
        <f>Research_Window_Table[[#This Row],[Width]]*Research_Window_Table[[#This Row],[Height]]</f>
        <v>1.7016999999999998</v>
      </c>
      <c r="E2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4">
        <v>0</v>
      </c>
      <c r="G234">
        <v>-1</v>
      </c>
      <c r="H234">
        <v>1</v>
      </c>
      <c r="I234">
        <f>DEGREES(ASIN(Research_Window_Table[[#This Row],[X value]]/Research_Window_Table[[#This Row],[Length]]))</f>
        <v>0</v>
      </c>
      <c r="J2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5" spans="1:10" x14ac:dyDescent="0.3">
      <c r="A235">
        <v>1</v>
      </c>
      <c r="B235">
        <v>2.23</v>
      </c>
      <c r="C235">
        <v>2.17</v>
      </c>
      <c r="D235">
        <f>Research_Window_Table[[#This Row],[Width]]*Research_Window_Table[[#This Row],[Height]]</f>
        <v>4.8391000000000002</v>
      </c>
      <c r="E2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5">
        <v>0</v>
      </c>
      <c r="G235">
        <v>-1</v>
      </c>
      <c r="H235">
        <v>1</v>
      </c>
      <c r="I235">
        <f>DEGREES(ASIN(Research_Window_Table[[#This Row],[X value]]/Research_Window_Table[[#This Row],[Length]]))</f>
        <v>0</v>
      </c>
      <c r="J2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6" spans="1:10" x14ac:dyDescent="0.3">
      <c r="A236">
        <v>1</v>
      </c>
      <c r="B236">
        <v>2.23</v>
      </c>
      <c r="C236">
        <v>2.17</v>
      </c>
      <c r="D236">
        <f>Research_Window_Table[[#This Row],[Width]]*Research_Window_Table[[#This Row],[Height]]</f>
        <v>4.8391000000000002</v>
      </c>
      <c r="E2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6">
        <v>0</v>
      </c>
      <c r="G236">
        <v>-1</v>
      </c>
      <c r="H236">
        <v>1</v>
      </c>
      <c r="I236">
        <f>DEGREES(ASIN(Research_Window_Table[[#This Row],[X value]]/Research_Window_Table[[#This Row],[Length]]))</f>
        <v>0</v>
      </c>
      <c r="J2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7" spans="1:10" x14ac:dyDescent="0.3">
      <c r="A237">
        <v>1</v>
      </c>
      <c r="B237">
        <v>2.23</v>
      </c>
      <c r="C237">
        <v>2.17</v>
      </c>
      <c r="D237">
        <f>Research_Window_Table[[#This Row],[Width]]*Research_Window_Table[[#This Row],[Height]]</f>
        <v>4.8391000000000002</v>
      </c>
      <c r="E2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7">
        <v>0</v>
      </c>
      <c r="G237">
        <v>-1</v>
      </c>
      <c r="H237">
        <v>1</v>
      </c>
      <c r="I237">
        <f>DEGREES(ASIN(Research_Window_Table[[#This Row],[X value]]/Research_Window_Table[[#This Row],[Length]]))</f>
        <v>0</v>
      </c>
      <c r="J2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8" spans="1:10" x14ac:dyDescent="0.3">
      <c r="A238">
        <v>1</v>
      </c>
      <c r="B238">
        <v>2.23</v>
      </c>
      <c r="C238">
        <v>2.17</v>
      </c>
      <c r="D238">
        <f>Research_Window_Table[[#This Row],[Width]]*Research_Window_Table[[#This Row],[Height]]</f>
        <v>4.8391000000000002</v>
      </c>
      <c r="E2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8">
        <v>0</v>
      </c>
      <c r="G238">
        <v>-1</v>
      </c>
      <c r="H238">
        <v>1</v>
      </c>
      <c r="I238">
        <f>DEGREES(ASIN(Research_Window_Table[[#This Row],[X value]]/Research_Window_Table[[#This Row],[Length]]))</f>
        <v>0</v>
      </c>
      <c r="J2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9" spans="1:10" x14ac:dyDescent="0.3">
      <c r="A239">
        <v>1</v>
      </c>
      <c r="B239">
        <v>2.23</v>
      </c>
      <c r="C239">
        <v>2.17</v>
      </c>
      <c r="D239">
        <f>Research_Window_Table[[#This Row],[Width]]*Research_Window_Table[[#This Row],[Height]]</f>
        <v>4.8391000000000002</v>
      </c>
      <c r="E2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9">
        <v>0</v>
      </c>
      <c r="G239">
        <v>-1</v>
      </c>
      <c r="H239">
        <v>1</v>
      </c>
      <c r="I239">
        <f>DEGREES(ASIN(Research_Window_Table[[#This Row],[X value]]/Research_Window_Table[[#This Row],[Length]]))</f>
        <v>0</v>
      </c>
      <c r="J2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0" spans="1:10" x14ac:dyDescent="0.3">
      <c r="A240">
        <v>1</v>
      </c>
      <c r="B240">
        <v>2.23</v>
      </c>
      <c r="C240">
        <v>2.17</v>
      </c>
      <c r="D240">
        <f>Research_Window_Table[[#This Row],[Width]]*Research_Window_Table[[#This Row],[Height]]</f>
        <v>4.8391000000000002</v>
      </c>
      <c r="E2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40">
        <v>0</v>
      </c>
      <c r="G240">
        <v>-1</v>
      </c>
      <c r="H240">
        <v>1</v>
      </c>
      <c r="I240">
        <f>DEGREES(ASIN(Research_Window_Table[[#This Row],[X value]]/Research_Window_Table[[#This Row],[Length]]))</f>
        <v>0</v>
      </c>
      <c r="J2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1" spans="1:10" x14ac:dyDescent="0.3">
      <c r="A241">
        <v>1</v>
      </c>
      <c r="B241">
        <v>1.43</v>
      </c>
      <c r="C241">
        <v>1.19</v>
      </c>
      <c r="D241">
        <f>Research_Window_Table[[#This Row],[Width]]*Research_Window_Table[[#This Row],[Height]]</f>
        <v>1.7016999999999998</v>
      </c>
      <c r="E2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1">
        <v>0</v>
      </c>
      <c r="G241">
        <v>1</v>
      </c>
      <c r="H241">
        <v>1</v>
      </c>
      <c r="I241">
        <f>DEGREES(ASIN(Research_Window_Table[[#This Row],[X value]]/Research_Window_Table[[#This Row],[Length]]))</f>
        <v>0</v>
      </c>
      <c r="J2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2" spans="1:10" x14ac:dyDescent="0.3">
      <c r="A242">
        <v>1</v>
      </c>
      <c r="B242">
        <v>1.43</v>
      </c>
      <c r="C242">
        <v>1.19</v>
      </c>
      <c r="D242">
        <f>Research_Window_Table[[#This Row],[Width]]*Research_Window_Table[[#This Row],[Height]]</f>
        <v>1.7016999999999998</v>
      </c>
      <c r="E2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2">
        <v>0</v>
      </c>
      <c r="G242">
        <v>1</v>
      </c>
      <c r="H242">
        <v>1</v>
      </c>
      <c r="I242">
        <f>DEGREES(ASIN(Research_Window_Table[[#This Row],[X value]]/Research_Window_Table[[#This Row],[Length]]))</f>
        <v>0</v>
      </c>
      <c r="J2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3" spans="1:10" x14ac:dyDescent="0.3">
      <c r="A243">
        <v>1</v>
      </c>
      <c r="B243">
        <v>1.43</v>
      </c>
      <c r="C243">
        <v>1.19</v>
      </c>
      <c r="D243">
        <f>Research_Window_Table[[#This Row],[Width]]*Research_Window_Table[[#This Row],[Height]]</f>
        <v>1.7016999999999998</v>
      </c>
      <c r="E2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3">
        <v>0</v>
      </c>
      <c r="G243">
        <v>1</v>
      </c>
      <c r="H243">
        <v>1</v>
      </c>
      <c r="I243">
        <f>DEGREES(ASIN(Research_Window_Table[[#This Row],[X value]]/Research_Window_Table[[#This Row],[Length]]))</f>
        <v>0</v>
      </c>
      <c r="J2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4" spans="1:10" x14ac:dyDescent="0.3">
      <c r="A244">
        <v>1</v>
      </c>
      <c r="B244">
        <v>1.43</v>
      </c>
      <c r="C244">
        <v>1.19</v>
      </c>
      <c r="D244">
        <f>Research_Window_Table[[#This Row],[Width]]*Research_Window_Table[[#This Row],[Height]]</f>
        <v>1.7016999999999998</v>
      </c>
      <c r="E2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4">
        <v>0</v>
      </c>
      <c r="G244">
        <v>1</v>
      </c>
      <c r="H244">
        <v>1</v>
      </c>
      <c r="I244">
        <f>DEGREES(ASIN(Research_Window_Table[[#This Row],[X value]]/Research_Window_Table[[#This Row],[Length]]))</f>
        <v>0</v>
      </c>
      <c r="J2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5" spans="1:10" x14ac:dyDescent="0.3">
      <c r="A245">
        <v>1</v>
      </c>
      <c r="B245">
        <v>1.43</v>
      </c>
      <c r="C245">
        <v>1.19</v>
      </c>
      <c r="D245">
        <f>Research_Window_Table[[#This Row],[Width]]*Research_Window_Table[[#This Row],[Height]]</f>
        <v>1.7016999999999998</v>
      </c>
      <c r="E2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5">
        <v>0</v>
      </c>
      <c r="G245">
        <v>1</v>
      </c>
      <c r="H245">
        <v>1</v>
      </c>
      <c r="I245">
        <f>DEGREES(ASIN(Research_Window_Table[[#This Row],[X value]]/Research_Window_Table[[#This Row],[Length]]))</f>
        <v>0</v>
      </c>
      <c r="J2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6" spans="1:10" x14ac:dyDescent="0.3">
      <c r="A246">
        <v>1</v>
      </c>
      <c r="B246">
        <v>2.23</v>
      </c>
      <c r="C246">
        <v>2.17</v>
      </c>
      <c r="D246">
        <f>Research_Window_Table[[#This Row],[Width]]*Research_Window_Table[[#This Row],[Height]]</f>
        <v>4.8391000000000002</v>
      </c>
      <c r="E2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6">
        <v>0</v>
      </c>
      <c r="G246">
        <v>1</v>
      </c>
      <c r="H246">
        <v>1</v>
      </c>
      <c r="I246">
        <f>DEGREES(ASIN(Research_Window_Table[[#This Row],[X value]]/Research_Window_Table[[#This Row],[Length]]))</f>
        <v>0</v>
      </c>
      <c r="J2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7" spans="1:10" x14ac:dyDescent="0.3">
      <c r="A247">
        <v>1</v>
      </c>
      <c r="B247">
        <v>2.23</v>
      </c>
      <c r="C247">
        <v>2.17</v>
      </c>
      <c r="D247">
        <f>Research_Window_Table[[#This Row],[Width]]*Research_Window_Table[[#This Row],[Height]]</f>
        <v>4.8391000000000002</v>
      </c>
      <c r="E2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7">
        <v>0</v>
      </c>
      <c r="G247">
        <v>1</v>
      </c>
      <c r="H247">
        <v>1</v>
      </c>
      <c r="I247">
        <f>DEGREES(ASIN(Research_Window_Table[[#This Row],[X value]]/Research_Window_Table[[#This Row],[Length]]))</f>
        <v>0</v>
      </c>
      <c r="J2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8" spans="1:10" x14ac:dyDescent="0.3">
      <c r="A248">
        <v>1</v>
      </c>
      <c r="B248">
        <v>2.23</v>
      </c>
      <c r="C248">
        <v>2.17</v>
      </c>
      <c r="D248">
        <f>Research_Window_Table[[#This Row],[Width]]*Research_Window_Table[[#This Row],[Height]]</f>
        <v>4.8391000000000002</v>
      </c>
      <c r="E2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8">
        <v>0</v>
      </c>
      <c r="G248">
        <v>1</v>
      </c>
      <c r="H248">
        <v>1</v>
      </c>
      <c r="I248">
        <f>DEGREES(ASIN(Research_Window_Table[[#This Row],[X value]]/Research_Window_Table[[#This Row],[Length]]))</f>
        <v>0</v>
      </c>
      <c r="J2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9" spans="1:10" x14ac:dyDescent="0.3">
      <c r="A249">
        <v>1</v>
      </c>
      <c r="B249">
        <v>2.23</v>
      </c>
      <c r="C249">
        <v>2.17</v>
      </c>
      <c r="D249">
        <f>Research_Window_Table[[#This Row],[Width]]*Research_Window_Table[[#This Row],[Height]]</f>
        <v>4.8391000000000002</v>
      </c>
      <c r="E2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9">
        <v>0</v>
      </c>
      <c r="G249">
        <v>1</v>
      </c>
      <c r="H249">
        <v>1</v>
      </c>
      <c r="I249">
        <f>DEGREES(ASIN(Research_Window_Table[[#This Row],[X value]]/Research_Window_Table[[#This Row],[Length]]))</f>
        <v>0</v>
      </c>
      <c r="J2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0" spans="1:10" x14ac:dyDescent="0.3">
      <c r="A250">
        <v>1</v>
      </c>
      <c r="B250">
        <v>2.23</v>
      </c>
      <c r="C250">
        <v>2.17</v>
      </c>
      <c r="D250">
        <f>Research_Window_Table[[#This Row],[Width]]*Research_Window_Table[[#This Row],[Height]]</f>
        <v>4.8391000000000002</v>
      </c>
      <c r="E2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0">
        <v>0</v>
      </c>
      <c r="G250">
        <v>1</v>
      </c>
      <c r="H250">
        <v>1</v>
      </c>
      <c r="I250">
        <f>DEGREES(ASIN(Research_Window_Table[[#This Row],[X value]]/Research_Window_Table[[#This Row],[Length]]))</f>
        <v>0</v>
      </c>
      <c r="J2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1" spans="1:10" x14ac:dyDescent="0.3">
      <c r="A251">
        <v>1</v>
      </c>
      <c r="B251">
        <v>2.23</v>
      </c>
      <c r="C251">
        <v>2.17</v>
      </c>
      <c r="D251">
        <f>Research_Window_Table[[#This Row],[Width]]*Research_Window_Table[[#This Row],[Height]]</f>
        <v>4.8391000000000002</v>
      </c>
      <c r="E2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1">
        <v>0</v>
      </c>
      <c r="G251">
        <v>1</v>
      </c>
      <c r="H251">
        <v>1</v>
      </c>
      <c r="I251">
        <f>DEGREES(ASIN(Research_Window_Table[[#This Row],[X value]]/Research_Window_Table[[#This Row],[Length]]))</f>
        <v>0</v>
      </c>
      <c r="J2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2" spans="1:10" x14ac:dyDescent="0.3">
      <c r="A252">
        <v>1</v>
      </c>
      <c r="B252">
        <v>2.23</v>
      </c>
      <c r="C252">
        <v>2.17</v>
      </c>
      <c r="D252">
        <f>Research_Window_Table[[#This Row],[Width]]*Research_Window_Table[[#This Row],[Height]]</f>
        <v>4.8391000000000002</v>
      </c>
      <c r="E2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2">
        <v>0</v>
      </c>
      <c r="G252">
        <v>1</v>
      </c>
      <c r="H252">
        <v>1</v>
      </c>
      <c r="I252">
        <f>DEGREES(ASIN(Research_Window_Table[[#This Row],[X value]]/Research_Window_Table[[#This Row],[Length]]))</f>
        <v>0</v>
      </c>
      <c r="J2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3" spans="1:10" x14ac:dyDescent="0.3">
      <c r="A253">
        <v>1</v>
      </c>
      <c r="B253">
        <v>2.23</v>
      </c>
      <c r="C253">
        <v>2.17</v>
      </c>
      <c r="D253">
        <f>Research_Window_Table[[#This Row],[Width]]*Research_Window_Table[[#This Row],[Height]]</f>
        <v>4.8391000000000002</v>
      </c>
      <c r="E2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3">
        <v>0</v>
      </c>
      <c r="G253">
        <v>1</v>
      </c>
      <c r="H253">
        <v>1</v>
      </c>
      <c r="I253">
        <f>DEGREES(ASIN(Research_Window_Table[[#This Row],[X value]]/Research_Window_Table[[#This Row],[Length]]))</f>
        <v>0</v>
      </c>
      <c r="J2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4" spans="1:10" x14ac:dyDescent="0.3">
      <c r="A254">
        <v>1</v>
      </c>
      <c r="B254">
        <v>2.23</v>
      </c>
      <c r="C254">
        <v>2.17</v>
      </c>
      <c r="D254">
        <f>Research_Window_Table[[#This Row],[Width]]*Research_Window_Table[[#This Row],[Height]]</f>
        <v>4.8391000000000002</v>
      </c>
      <c r="E2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4">
        <v>-1</v>
      </c>
      <c r="G254">
        <v>0</v>
      </c>
      <c r="H254">
        <v>1</v>
      </c>
      <c r="I254">
        <f>DEGREES(ASIN(Research_Window_Table[[#This Row],[X value]]/Research_Window_Table[[#This Row],[Length]]))</f>
        <v>-90</v>
      </c>
      <c r="J2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5" spans="1:10" x14ac:dyDescent="0.3">
      <c r="A255">
        <v>1</v>
      </c>
      <c r="B255">
        <v>1.43</v>
      </c>
      <c r="C255">
        <v>1.19</v>
      </c>
      <c r="D255">
        <f>Research_Window_Table[[#This Row],[Width]]*Research_Window_Table[[#This Row],[Height]]</f>
        <v>1.7016999999999998</v>
      </c>
      <c r="E2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5">
        <v>-1</v>
      </c>
      <c r="G255">
        <v>0</v>
      </c>
      <c r="H255">
        <v>1</v>
      </c>
      <c r="I255">
        <f>DEGREES(ASIN(Research_Window_Table[[#This Row],[X value]]/Research_Window_Table[[#This Row],[Length]]))</f>
        <v>-90</v>
      </c>
      <c r="J2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6" spans="1:10" x14ac:dyDescent="0.3">
      <c r="A256">
        <v>1</v>
      </c>
      <c r="B256">
        <v>2.23</v>
      </c>
      <c r="C256">
        <v>2.17</v>
      </c>
      <c r="D256">
        <f>Research_Window_Table[[#This Row],[Width]]*Research_Window_Table[[#This Row],[Height]]</f>
        <v>4.8391000000000002</v>
      </c>
      <c r="E2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6">
        <v>1</v>
      </c>
      <c r="G256">
        <v>0</v>
      </c>
      <c r="H256">
        <v>1</v>
      </c>
      <c r="I256">
        <f>DEGREES(ASIN(Research_Window_Table[[#This Row],[X value]]/Research_Window_Table[[#This Row],[Length]]))</f>
        <v>90</v>
      </c>
      <c r="J2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7" spans="1:10" x14ac:dyDescent="0.3">
      <c r="A257">
        <v>1</v>
      </c>
      <c r="B257">
        <v>2.23</v>
      </c>
      <c r="C257">
        <v>2.17</v>
      </c>
      <c r="D257">
        <f>Research_Window_Table[[#This Row],[Width]]*Research_Window_Table[[#This Row],[Height]]</f>
        <v>4.8391000000000002</v>
      </c>
      <c r="E2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7">
        <v>1</v>
      </c>
      <c r="G257">
        <v>0</v>
      </c>
      <c r="H257">
        <v>1</v>
      </c>
      <c r="I257">
        <f>DEGREES(ASIN(Research_Window_Table[[#This Row],[X value]]/Research_Window_Table[[#This Row],[Length]]))</f>
        <v>90</v>
      </c>
      <c r="J2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8" spans="1:10" x14ac:dyDescent="0.3">
      <c r="A258">
        <v>1</v>
      </c>
      <c r="B258">
        <v>2.23</v>
      </c>
      <c r="C258">
        <v>2.17</v>
      </c>
      <c r="D258">
        <f>Research_Window_Table[[#This Row],[Width]]*Research_Window_Table[[#This Row],[Height]]</f>
        <v>4.8391000000000002</v>
      </c>
      <c r="E2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8">
        <v>1</v>
      </c>
      <c r="G258">
        <v>0</v>
      </c>
      <c r="H258">
        <v>1</v>
      </c>
      <c r="I258">
        <f>DEGREES(ASIN(Research_Window_Table[[#This Row],[X value]]/Research_Window_Table[[#This Row],[Length]]))</f>
        <v>90</v>
      </c>
      <c r="J2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9" spans="1:10" x14ac:dyDescent="0.3">
      <c r="A259">
        <v>1</v>
      </c>
      <c r="B259">
        <v>2.23</v>
      </c>
      <c r="C259">
        <v>2.17</v>
      </c>
      <c r="D259">
        <f>Research_Window_Table[[#This Row],[Width]]*Research_Window_Table[[#This Row],[Height]]</f>
        <v>4.8391000000000002</v>
      </c>
      <c r="E2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9">
        <v>1</v>
      </c>
      <c r="G259">
        <v>0</v>
      </c>
      <c r="H259">
        <v>1</v>
      </c>
      <c r="I259">
        <f>DEGREES(ASIN(Research_Window_Table[[#This Row],[X value]]/Research_Window_Table[[#This Row],[Length]]))</f>
        <v>90</v>
      </c>
      <c r="J2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0" spans="1:10" x14ac:dyDescent="0.3">
      <c r="A260">
        <v>1</v>
      </c>
      <c r="B260">
        <v>1.43</v>
      </c>
      <c r="C260">
        <v>1.19</v>
      </c>
      <c r="D260">
        <f>Research_Window_Table[[#This Row],[Width]]*Research_Window_Table[[#This Row],[Height]]</f>
        <v>1.7016999999999998</v>
      </c>
      <c r="E2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0">
        <v>-1</v>
      </c>
      <c r="G260">
        <v>0</v>
      </c>
      <c r="H260">
        <v>1</v>
      </c>
      <c r="I260">
        <f>DEGREES(ASIN(Research_Window_Table[[#This Row],[X value]]/Research_Window_Table[[#This Row],[Length]]))</f>
        <v>-90</v>
      </c>
      <c r="J2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1" spans="1:10" x14ac:dyDescent="0.3">
      <c r="A261">
        <v>1</v>
      </c>
      <c r="B261">
        <v>1.43</v>
      </c>
      <c r="C261">
        <v>1.19</v>
      </c>
      <c r="D261">
        <f>Research_Window_Table[[#This Row],[Width]]*Research_Window_Table[[#This Row],[Height]]</f>
        <v>1.7016999999999998</v>
      </c>
      <c r="E2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1">
        <v>-1</v>
      </c>
      <c r="G261">
        <v>0</v>
      </c>
      <c r="H261">
        <v>1</v>
      </c>
      <c r="I261">
        <f>DEGREES(ASIN(Research_Window_Table[[#This Row],[X value]]/Research_Window_Table[[#This Row],[Length]]))</f>
        <v>-90</v>
      </c>
      <c r="J2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2" spans="1:10" x14ac:dyDescent="0.3">
      <c r="A262">
        <v>1</v>
      </c>
      <c r="B262">
        <v>1.43</v>
      </c>
      <c r="C262">
        <v>1.19</v>
      </c>
      <c r="D262">
        <f>Research_Window_Table[[#This Row],[Width]]*Research_Window_Table[[#This Row],[Height]]</f>
        <v>1.7016999999999998</v>
      </c>
      <c r="E2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2">
        <v>-1</v>
      </c>
      <c r="G262">
        <v>0</v>
      </c>
      <c r="H262">
        <v>1</v>
      </c>
      <c r="I262">
        <f>DEGREES(ASIN(Research_Window_Table[[#This Row],[X value]]/Research_Window_Table[[#This Row],[Length]]))</f>
        <v>-90</v>
      </c>
      <c r="J2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3" spans="1:10" x14ac:dyDescent="0.3">
      <c r="A263">
        <v>1</v>
      </c>
      <c r="B263">
        <v>1.43</v>
      </c>
      <c r="C263">
        <v>1.19</v>
      </c>
      <c r="D263">
        <f>Research_Window_Table[[#This Row],[Width]]*Research_Window_Table[[#This Row],[Height]]</f>
        <v>1.7016999999999998</v>
      </c>
      <c r="E2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3">
        <v>0</v>
      </c>
      <c r="G263">
        <v>-1</v>
      </c>
      <c r="H263">
        <v>1</v>
      </c>
      <c r="I263">
        <f>DEGREES(ASIN(Research_Window_Table[[#This Row],[X value]]/Research_Window_Table[[#This Row],[Length]]))</f>
        <v>0</v>
      </c>
      <c r="J2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4" spans="1:10" x14ac:dyDescent="0.3">
      <c r="A264">
        <v>1</v>
      </c>
      <c r="B264">
        <v>1.43</v>
      </c>
      <c r="C264">
        <v>1.19</v>
      </c>
      <c r="D264">
        <f>Research_Window_Table[[#This Row],[Width]]*Research_Window_Table[[#This Row],[Height]]</f>
        <v>1.7016999999999998</v>
      </c>
      <c r="E2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4">
        <v>0</v>
      </c>
      <c r="G264">
        <v>-1</v>
      </c>
      <c r="H264">
        <v>1</v>
      </c>
      <c r="I264">
        <f>DEGREES(ASIN(Research_Window_Table[[#This Row],[X value]]/Research_Window_Table[[#This Row],[Length]]))</f>
        <v>0</v>
      </c>
      <c r="J2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5" spans="1:10" x14ac:dyDescent="0.3">
      <c r="A265">
        <v>1</v>
      </c>
      <c r="B265">
        <v>1.43</v>
      </c>
      <c r="C265">
        <v>1.19</v>
      </c>
      <c r="D265">
        <f>Research_Window_Table[[#This Row],[Width]]*Research_Window_Table[[#This Row],[Height]]</f>
        <v>1.7016999999999998</v>
      </c>
      <c r="E2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5">
        <v>0</v>
      </c>
      <c r="G265">
        <v>-1</v>
      </c>
      <c r="H265">
        <v>1</v>
      </c>
      <c r="I265">
        <f>DEGREES(ASIN(Research_Window_Table[[#This Row],[X value]]/Research_Window_Table[[#This Row],[Length]]))</f>
        <v>0</v>
      </c>
      <c r="J2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6" spans="1:10" x14ac:dyDescent="0.3">
      <c r="A266">
        <v>1</v>
      </c>
      <c r="B266">
        <v>1.43</v>
      </c>
      <c r="C266">
        <v>1.19</v>
      </c>
      <c r="D266">
        <f>Research_Window_Table[[#This Row],[Width]]*Research_Window_Table[[#This Row],[Height]]</f>
        <v>1.7016999999999998</v>
      </c>
      <c r="E2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6">
        <v>0</v>
      </c>
      <c r="G266">
        <v>-1</v>
      </c>
      <c r="H266">
        <v>1</v>
      </c>
      <c r="I266">
        <f>DEGREES(ASIN(Research_Window_Table[[#This Row],[X value]]/Research_Window_Table[[#This Row],[Length]]))</f>
        <v>0</v>
      </c>
      <c r="J2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7" spans="1:10" x14ac:dyDescent="0.3">
      <c r="A267">
        <v>1</v>
      </c>
      <c r="B267">
        <v>1.43</v>
      </c>
      <c r="C267">
        <v>1.19</v>
      </c>
      <c r="D267">
        <f>Research_Window_Table[[#This Row],[Width]]*Research_Window_Table[[#This Row],[Height]]</f>
        <v>1.7016999999999998</v>
      </c>
      <c r="E2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7">
        <v>0</v>
      </c>
      <c r="G267">
        <v>-1</v>
      </c>
      <c r="H267">
        <v>1</v>
      </c>
      <c r="I267">
        <f>DEGREES(ASIN(Research_Window_Table[[#This Row],[X value]]/Research_Window_Table[[#This Row],[Length]]))</f>
        <v>0</v>
      </c>
      <c r="J2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8" spans="1:10" x14ac:dyDescent="0.3">
      <c r="A268">
        <v>1</v>
      </c>
      <c r="B268">
        <v>1.43</v>
      </c>
      <c r="C268">
        <v>1.19</v>
      </c>
      <c r="D268">
        <f>Research_Window_Table[[#This Row],[Width]]*Research_Window_Table[[#This Row],[Height]]</f>
        <v>1.7016999999999998</v>
      </c>
      <c r="E2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8">
        <v>0</v>
      </c>
      <c r="G268">
        <v>-1</v>
      </c>
      <c r="H268">
        <v>1</v>
      </c>
      <c r="I268">
        <f>DEGREES(ASIN(Research_Window_Table[[#This Row],[X value]]/Research_Window_Table[[#This Row],[Length]]))</f>
        <v>0</v>
      </c>
      <c r="J2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9" spans="1:10" x14ac:dyDescent="0.3">
      <c r="A269">
        <v>1</v>
      </c>
      <c r="B269">
        <v>1.43</v>
      </c>
      <c r="C269">
        <v>1.19</v>
      </c>
      <c r="D269">
        <f>Research_Window_Table[[#This Row],[Width]]*Research_Window_Table[[#This Row],[Height]]</f>
        <v>1.7016999999999998</v>
      </c>
      <c r="E2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9">
        <v>0</v>
      </c>
      <c r="G269">
        <v>-1</v>
      </c>
      <c r="H269">
        <v>1</v>
      </c>
      <c r="I269">
        <f>DEGREES(ASIN(Research_Window_Table[[#This Row],[X value]]/Research_Window_Table[[#This Row],[Length]]))</f>
        <v>0</v>
      </c>
      <c r="J2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0" spans="1:10" x14ac:dyDescent="0.3">
      <c r="A270">
        <v>1</v>
      </c>
      <c r="B270">
        <v>1.43</v>
      </c>
      <c r="C270">
        <v>1.19</v>
      </c>
      <c r="D270">
        <f>Research_Window_Table[[#This Row],[Width]]*Research_Window_Table[[#This Row],[Height]]</f>
        <v>1.7016999999999998</v>
      </c>
      <c r="E2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0">
        <v>0</v>
      </c>
      <c r="G270">
        <v>-1</v>
      </c>
      <c r="H270">
        <v>1</v>
      </c>
      <c r="I270">
        <f>DEGREES(ASIN(Research_Window_Table[[#This Row],[X value]]/Research_Window_Table[[#This Row],[Length]]))</f>
        <v>0</v>
      </c>
      <c r="J2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1" spans="1:10" x14ac:dyDescent="0.3">
      <c r="A271">
        <v>1</v>
      </c>
      <c r="B271">
        <v>2.23</v>
      </c>
      <c r="C271">
        <v>2.17</v>
      </c>
      <c r="D271">
        <f>Research_Window_Table[[#This Row],[Width]]*Research_Window_Table[[#This Row],[Height]]</f>
        <v>4.8391000000000002</v>
      </c>
      <c r="E2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1">
        <v>0</v>
      </c>
      <c r="G271">
        <v>-1</v>
      </c>
      <c r="H271">
        <v>1</v>
      </c>
      <c r="I271">
        <f>DEGREES(ASIN(Research_Window_Table[[#This Row],[X value]]/Research_Window_Table[[#This Row],[Length]]))</f>
        <v>0</v>
      </c>
      <c r="J2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2" spans="1:10" x14ac:dyDescent="0.3">
      <c r="A272">
        <v>1</v>
      </c>
      <c r="B272">
        <v>2.23</v>
      </c>
      <c r="C272">
        <v>2.17</v>
      </c>
      <c r="D272">
        <f>Research_Window_Table[[#This Row],[Width]]*Research_Window_Table[[#This Row],[Height]]</f>
        <v>4.8391000000000002</v>
      </c>
      <c r="E2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2">
        <v>0</v>
      </c>
      <c r="G272">
        <v>-1</v>
      </c>
      <c r="H272">
        <v>1</v>
      </c>
      <c r="I272">
        <f>DEGREES(ASIN(Research_Window_Table[[#This Row],[X value]]/Research_Window_Table[[#This Row],[Length]]))</f>
        <v>0</v>
      </c>
      <c r="J2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3" spans="1:10" x14ac:dyDescent="0.3">
      <c r="A273">
        <v>1</v>
      </c>
      <c r="B273">
        <v>2.23</v>
      </c>
      <c r="C273">
        <v>2.17</v>
      </c>
      <c r="D273">
        <f>Research_Window_Table[[#This Row],[Width]]*Research_Window_Table[[#This Row],[Height]]</f>
        <v>4.8391000000000002</v>
      </c>
      <c r="E2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3">
        <v>0</v>
      </c>
      <c r="G273">
        <v>-1</v>
      </c>
      <c r="H273">
        <v>1</v>
      </c>
      <c r="I273">
        <f>DEGREES(ASIN(Research_Window_Table[[#This Row],[X value]]/Research_Window_Table[[#This Row],[Length]]))</f>
        <v>0</v>
      </c>
      <c r="J2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4" spans="1:10" x14ac:dyDescent="0.3">
      <c r="A274">
        <v>1</v>
      </c>
      <c r="B274">
        <v>2.23</v>
      </c>
      <c r="C274">
        <v>2.17</v>
      </c>
      <c r="D274">
        <f>Research_Window_Table[[#This Row],[Width]]*Research_Window_Table[[#This Row],[Height]]</f>
        <v>4.8391000000000002</v>
      </c>
      <c r="E2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4">
        <v>0</v>
      </c>
      <c r="G274">
        <v>-1</v>
      </c>
      <c r="H274">
        <v>1</v>
      </c>
      <c r="I274">
        <f>DEGREES(ASIN(Research_Window_Table[[#This Row],[X value]]/Research_Window_Table[[#This Row],[Length]]))</f>
        <v>0</v>
      </c>
      <c r="J2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5" spans="1:10" x14ac:dyDescent="0.3">
      <c r="A275">
        <v>1</v>
      </c>
      <c r="B275">
        <v>2.23</v>
      </c>
      <c r="C275">
        <v>2.17</v>
      </c>
      <c r="D275">
        <f>Research_Window_Table[[#This Row],[Width]]*Research_Window_Table[[#This Row],[Height]]</f>
        <v>4.8391000000000002</v>
      </c>
      <c r="E2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5">
        <v>0</v>
      </c>
      <c r="G275">
        <v>-1</v>
      </c>
      <c r="H275">
        <v>1</v>
      </c>
      <c r="I275">
        <f>DEGREES(ASIN(Research_Window_Table[[#This Row],[X value]]/Research_Window_Table[[#This Row],[Length]]))</f>
        <v>0</v>
      </c>
      <c r="J2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6" spans="1:10" x14ac:dyDescent="0.3">
      <c r="A276">
        <v>1</v>
      </c>
      <c r="B276">
        <v>2.23</v>
      </c>
      <c r="C276">
        <v>2.17</v>
      </c>
      <c r="D276">
        <f>Research_Window_Table[[#This Row],[Width]]*Research_Window_Table[[#This Row],[Height]]</f>
        <v>4.8391000000000002</v>
      </c>
      <c r="E2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6">
        <v>0</v>
      </c>
      <c r="G276">
        <v>-1</v>
      </c>
      <c r="H276">
        <v>1</v>
      </c>
      <c r="I276">
        <f>DEGREES(ASIN(Research_Window_Table[[#This Row],[X value]]/Research_Window_Table[[#This Row],[Length]]))</f>
        <v>0</v>
      </c>
      <c r="J2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7" spans="1:10" x14ac:dyDescent="0.3">
      <c r="A277">
        <v>1</v>
      </c>
      <c r="B277">
        <v>1.43</v>
      </c>
      <c r="C277">
        <v>1.19</v>
      </c>
      <c r="D277">
        <f>Research_Window_Table[[#This Row],[Width]]*Research_Window_Table[[#This Row],[Height]]</f>
        <v>1.7016999999999998</v>
      </c>
      <c r="E2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7">
        <v>0</v>
      </c>
      <c r="G277">
        <v>1</v>
      </c>
      <c r="H277">
        <v>1</v>
      </c>
      <c r="I277">
        <f>DEGREES(ASIN(Research_Window_Table[[#This Row],[X value]]/Research_Window_Table[[#This Row],[Length]]))</f>
        <v>0</v>
      </c>
      <c r="J2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8" spans="1:10" x14ac:dyDescent="0.3">
      <c r="A278">
        <v>1</v>
      </c>
      <c r="B278">
        <v>1.43</v>
      </c>
      <c r="C278">
        <v>1.19</v>
      </c>
      <c r="D278">
        <f>Research_Window_Table[[#This Row],[Width]]*Research_Window_Table[[#This Row],[Height]]</f>
        <v>1.7016999999999998</v>
      </c>
      <c r="E2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8">
        <v>0</v>
      </c>
      <c r="G278">
        <v>1</v>
      </c>
      <c r="H278">
        <v>1</v>
      </c>
      <c r="I278">
        <f>DEGREES(ASIN(Research_Window_Table[[#This Row],[X value]]/Research_Window_Table[[#This Row],[Length]]))</f>
        <v>0</v>
      </c>
      <c r="J2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9" spans="1:10" x14ac:dyDescent="0.3">
      <c r="A279">
        <v>1</v>
      </c>
      <c r="B279">
        <v>1.43</v>
      </c>
      <c r="C279">
        <v>1.19</v>
      </c>
      <c r="D279">
        <f>Research_Window_Table[[#This Row],[Width]]*Research_Window_Table[[#This Row],[Height]]</f>
        <v>1.7016999999999998</v>
      </c>
      <c r="E2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9">
        <v>0</v>
      </c>
      <c r="G279">
        <v>1</v>
      </c>
      <c r="H279">
        <v>1</v>
      </c>
      <c r="I279">
        <f>DEGREES(ASIN(Research_Window_Table[[#This Row],[X value]]/Research_Window_Table[[#This Row],[Length]]))</f>
        <v>0</v>
      </c>
      <c r="J2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0" spans="1:10" x14ac:dyDescent="0.3">
      <c r="A280">
        <v>1</v>
      </c>
      <c r="B280">
        <v>1.43</v>
      </c>
      <c r="C280">
        <v>1.19</v>
      </c>
      <c r="D280">
        <f>Research_Window_Table[[#This Row],[Width]]*Research_Window_Table[[#This Row],[Height]]</f>
        <v>1.7016999999999998</v>
      </c>
      <c r="E2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0">
        <v>0</v>
      </c>
      <c r="G280">
        <v>1</v>
      </c>
      <c r="H280">
        <v>1</v>
      </c>
      <c r="I280">
        <f>DEGREES(ASIN(Research_Window_Table[[#This Row],[X value]]/Research_Window_Table[[#This Row],[Length]]))</f>
        <v>0</v>
      </c>
      <c r="J2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1" spans="1:10" x14ac:dyDescent="0.3">
      <c r="A281">
        <v>1</v>
      </c>
      <c r="B281">
        <v>1.43</v>
      </c>
      <c r="C281">
        <v>1.19</v>
      </c>
      <c r="D281">
        <f>Research_Window_Table[[#This Row],[Width]]*Research_Window_Table[[#This Row],[Height]]</f>
        <v>1.7016999999999998</v>
      </c>
      <c r="E2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1">
        <v>0</v>
      </c>
      <c r="G281">
        <v>1</v>
      </c>
      <c r="H281">
        <v>1</v>
      </c>
      <c r="I281">
        <f>DEGREES(ASIN(Research_Window_Table[[#This Row],[X value]]/Research_Window_Table[[#This Row],[Length]]))</f>
        <v>0</v>
      </c>
      <c r="J2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2" spans="1:10" x14ac:dyDescent="0.3">
      <c r="A282">
        <v>1</v>
      </c>
      <c r="B282">
        <v>2.23</v>
      </c>
      <c r="C282">
        <v>2.17</v>
      </c>
      <c r="D282">
        <f>Research_Window_Table[[#This Row],[Width]]*Research_Window_Table[[#This Row],[Height]]</f>
        <v>4.8391000000000002</v>
      </c>
      <c r="E2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2">
        <v>0</v>
      </c>
      <c r="G282">
        <v>1</v>
      </c>
      <c r="H282">
        <v>1</v>
      </c>
      <c r="I282">
        <f>DEGREES(ASIN(Research_Window_Table[[#This Row],[X value]]/Research_Window_Table[[#This Row],[Length]]))</f>
        <v>0</v>
      </c>
      <c r="J2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3" spans="1:10" x14ac:dyDescent="0.3">
      <c r="A283">
        <v>1</v>
      </c>
      <c r="B283">
        <v>2.23</v>
      </c>
      <c r="C283">
        <v>2.17</v>
      </c>
      <c r="D283">
        <f>Research_Window_Table[[#This Row],[Width]]*Research_Window_Table[[#This Row],[Height]]</f>
        <v>4.8391000000000002</v>
      </c>
      <c r="E2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3">
        <v>0</v>
      </c>
      <c r="G283">
        <v>1</v>
      </c>
      <c r="H283">
        <v>1</v>
      </c>
      <c r="I283">
        <f>DEGREES(ASIN(Research_Window_Table[[#This Row],[X value]]/Research_Window_Table[[#This Row],[Length]]))</f>
        <v>0</v>
      </c>
      <c r="J2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4" spans="1:10" x14ac:dyDescent="0.3">
      <c r="A284">
        <v>1</v>
      </c>
      <c r="B284">
        <v>2.23</v>
      </c>
      <c r="C284">
        <v>2.17</v>
      </c>
      <c r="D284">
        <f>Research_Window_Table[[#This Row],[Width]]*Research_Window_Table[[#This Row],[Height]]</f>
        <v>4.8391000000000002</v>
      </c>
      <c r="E2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4">
        <v>0</v>
      </c>
      <c r="G284">
        <v>1</v>
      </c>
      <c r="H284">
        <v>1</v>
      </c>
      <c r="I284">
        <f>DEGREES(ASIN(Research_Window_Table[[#This Row],[X value]]/Research_Window_Table[[#This Row],[Length]]))</f>
        <v>0</v>
      </c>
      <c r="J2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5" spans="1:10" x14ac:dyDescent="0.3">
      <c r="A285">
        <v>1</v>
      </c>
      <c r="B285">
        <v>2.23</v>
      </c>
      <c r="C285">
        <v>2.17</v>
      </c>
      <c r="D285">
        <f>Research_Window_Table[[#This Row],[Width]]*Research_Window_Table[[#This Row],[Height]]</f>
        <v>4.8391000000000002</v>
      </c>
      <c r="E2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5">
        <v>0</v>
      </c>
      <c r="G285">
        <v>1</v>
      </c>
      <c r="H285">
        <v>1</v>
      </c>
      <c r="I285">
        <f>DEGREES(ASIN(Research_Window_Table[[#This Row],[X value]]/Research_Window_Table[[#This Row],[Length]]))</f>
        <v>0</v>
      </c>
      <c r="J2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6" spans="1:10" x14ac:dyDescent="0.3">
      <c r="A286">
        <v>1</v>
      </c>
      <c r="B286">
        <v>2.23</v>
      </c>
      <c r="C286">
        <v>2.17</v>
      </c>
      <c r="D286">
        <f>Research_Window_Table[[#This Row],[Width]]*Research_Window_Table[[#This Row],[Height]]</f>
        <v>4.8391000000000002</v>
      </c>
      <c r="E2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6">
        <v>0</v>
      </c>
      <c r="G286">
        <v>1</v>
      </c>
      <c r="H286">
        <v>1</v>
      </c>
      <c r="I286">
        <f>DEGREES(ASIN(Research_Window_Table[[#This Row],[X value]]/Research_Window_Table[[#This Row],[Length]]))</f>
        <v>0</v>
      </c>
      <c r="J2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7" spans="1:10" x14ac:dyDescent="0.3">
      <c r="A287">
        <v>1</v>
      </c>
      <c r="B287">
        <v>2.23</v>
      </c>
      <c r="C287">
        <v>2.17</v>
      </c>
      <c r="D287">
        <f>Research_Window_Table[[#This Row],[Width]]*Research_Window_Table[[#This Row],[Height]]</f>
        <v>4.8391000000000002</v>
      </c>
      <c r="E2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7">
        <v>0</v>
      </c>
      <c r="G287">
        <v>1</v>
      </c>
      <c r="H287">
        <v>1</v>
      </c>
      <c r="I287">
        <f>DEGREES(ASIN(Research_Window_Table[[#This Row],[X value]]/Research_Window_Table[[#This Row],[Length]]))</f>
        <v>0</v>
      </c>
      <c r="J2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8" spans="1:10" x14ac:dyDescent="0.3">
      <c r="A288">
        <v>1</v>
      </c>
      <c r="B288">
        <v>2.23</v>
      </c>
      <c r="C288">
        <v>2.17</v>
      </c>
      <c r="D288">
        <f>Research_Window_Table[[#This Row],[Width]]*Research_Window_Table[[#This Row],[Height]]</f>
        <v>4.8391000000000002</v>
      </c>
      <c r="E2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8">
        <v>0</v>
      </c>
      <c r="G288">
        <v>1</v>
      </c>
      <c r="H288">
        <v>1</v>
      </c>
      <c r="I288">
        <f>DEGREES(ASIN(Research_Window_Table[[#This Row],[X value]]/Research_Window_Table[[#This Row],[Length]]))</f>
        <v>0</v>
      </c>
      <c r="J2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9" spans="1:10" x14ac:dyDescent="0.3">
      <c r="A289">
        <v>1</v>
      </c>
      <c r="B289">
        <v>2.23</v>
      </c>
      <c r="C289">
        <v>2.17</v>
      </c>
      <c r="D289">
        <f>Research_Window_Table[[#This Row],[Width]]*Research_Window_Table[[#This Row],[Height]]</f>
        <v>4.8391000000000002</v>
      </c>
      <c r="E2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9">
        <v>0</v>
      </c>
      <c r="G289">
        <v>1</v>
      </c>
      <c r="H289">
        <v>1</v>
      </c>
      <c r="I289">
        <f>DEGREES(ASIN(Research_Window_Table[[#This Row],[X value]]/Research_Window_Table[[#This Row],[Length]]))</f>
        <v>0</v>
      </c>
      <c r="J2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90" spans="1:10" x14ac:dyDescent="0.3">
      <c r="A290">
        <v>1</v>
      </c>
      <c r="B290">
        <v>2.23</v>
      </c>
      <c r="C290">
        <v>2.17</v>
      </c>
      <c r="D290">
        <f>Research_Window_Table[[#This Row],[Width]]*Research_Window_Table[[#This Row],[Height]]</f>
        <v>4.8391000000000002</v>
      </c>
      <c r="E2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0">
        <v>-1</v>
      </c>
      <c r="G290">
        <v>0</v>
      </c>
      <c r="H290">
        <v>1</v>
      </c>
      <c r="I290">
        <f>DEGREES(ASIN(Research_Window_Table[[#This Row],[X value]]/Research_Window_Table[[#This Row],[Length]]))</f>
        <v>-90</v>
      </c>
      <c r="J2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1" spans="1:10" x14ac:dyDescent="0.3">
      <c r="A291">
        <v>1</v>
      </c>
      <c r="B291">
        <v>1.43</v>
      </c>
      <c r="C291">
        <v>1.19</v>
      </c>
      <c r="D291">
        <f>Research_Window_Table[[#This Row],[Width]]*Research_Window_Table[[#This Row],[Height]]</f>
        <v>1.7016999999999998</v>
      </c>
      <c r="E2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1">
        <v>-1</v>
      </c>
      <c r="G291">
        <v>0</v>
      </c>
      <c r="H291">
        <v>1</v>
      </c>
      <c r="I291">
        <f>DEGREES(ASIN(Research_Window_Table[[#This Row],[X value]]/Research_Window_Table[[#This Row],[Length]]))</f>
        <v>-90</v>
      </c>
      <c r="J2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2" spans="1:10" x14ac:dyDescent="0.3">
      <c r="A292">
        <v>1</v>
      </c>
      <c r="B292">
        <v>2.23</v>
      </c>
      <c r="C292">
        <v>2.17</v>
      </c>
      <c r="D292">
        <f>Research_Window_Table[[#This Row],[Width]]*Research_Window_Table[[#This Row],[Height]]</f>
        <v>4.8391000000000002</v>
      </c>
      <c r="E2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2">
        <v>1</v>
      </c>
      <c r="G292">
        <v>0</v>
      </c>
      <c r="H292">
        <v>1</v>
      </c>
      <c r="I292">
        <f>DEGREES(ASIN(Research_Window_Table[[#This Row],[X value]]/Research_Window_Table[[#This Row],[Length]]))</f>
        <v>90</v>
      </c>
      <c r="J2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3" spans="1:10" x14ac:dyDescent="0.3">
      <c r="A293">
        <v>1</v>
      </c>
      <c r="B293">
        <v>2.23</v>
      </c>
      <c r="C293">
        <v>2.17</v>
      </c>
      <c r="D293">
        <f>Research_Window_Table[[#This Row],[Width]]*Research_Window_Table[[#This Row],[Height]]</f>
        <v>4.8391000000000002</v>
      </c>
      <c r="E2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3">
        <v>1</v>
      </c>
      <c r="G293">
        <v>0</v>
      </c>
      <c r="H293">
        <v>1</v>
      </c>
      <c r="I293">
        <f>DEGREES(ASIN(Research_Window_Table[[#This Row],[X value]]/Research_Window_Table[[#This Row],[Length]]))</f>
        <v>90</v>
      </c>
      <c r="J2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4" spans="1:10" x14ac:dyDescent="0.3">
      <c r="A294">
        <v>1</v>
      </c>
      <c r="B294">
        <v>2.23</v>
      </c>
      <c r="C294">
        <v>2.17</v>
      </c>
      <c r="D294">
        <f>Research_Window_Table[[#This Row],[Width]]*Research_Window_Table[[#This Row],[Height]]</f>
        <v>4.8391000000000002</v>
      </c>
      <c r="E2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4">
        <v>1</v>
      </c>
      <c r="G294">
        <v>0</v>
      </c>
      <c r="H294">
        <v>1</v>
      </c>
      <c r="I294">
        <f>DEGREES(ASIN(Research_Window_Table[[#This Row],[X value]]/Research_Window_Table[[#This Row],[Length]]))</f>
        <v>90</v>
      </c>
      <c r="J2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5" spans="1:10" x14ac:dyDescent="0.3">
      <c r="A295">
        <v>1</v>
      </c>
      <c r="B295">
        <v>2.23</v>
      </c>
      <c r="C295">
        <v>2.17</v>
      </c>
      <c r="D295">
        <f>Research_Window_Table[[#This Row],[Width]]*Research_Window_Table[[#This Row],[Height]]</f>
        <v>4.8391000000000002</v>
      </c>
      <c r="E2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5">
        <v>1</v>
      </c>
      <c r="G295">
        <v>0</v>
      </c>
      <c r="H295">
        <v>1</v>
      </c>
      <c r="I295">
        <f>DEGREES(ASIN(Research_Window_Table[[#This Row],[X value]]/Research_Window_Table[[#This Row],[Length]]))</f>
        <v>90</v>
      </c>
      <c r="J2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6" spans="1:10" x14ac:dyDescent="0.3">
      <c r="A296">
        <v>1</v>
      </c>
      <c r="B296">
        <v>1.43</v>
      </c>
      <c r="C296">
        <v>1.19</v>
      </c>
      <c r="D296">
        <f>Research_Window_Table[[#This Row],[Width]]*Research_Window_Table[[#This Row],[Height]]</f>
        <v>1.7016999999999998</v>
      </c>
      <c r="E2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6">
        <v>-1</v>
      </c>
      <c r="G296">
        <v>0</v>
      </c>
      <c r="H296">
        <v>1</v>
      </c>
      <c r="I296">
        <f>DEGREES(ASIN(Research_Window_Table[[#This Row],[X value]]/Research_Window_Table[[#This Row],[Length]]))</f>
        <v>-90</v>
      </c>
      <c r="J2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7" spans="1:10" x14ac:dyDescent="0.3">
      <c r="A297">
        <v>1</v>
      </c>
      <c r="B297">
        <v>1.43</v>
      </c>
      <c r="C297">
        <v>1.19</v>
      </c>
      <c r="D297">
        <f>Research_Window_Table[[#This Row],[Width]]*Research_Window_Table[[#This Row],[Height]]</f>
        <v>1.7016999999999998</v>
      </c>
      <c r="E2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7">
        <v>-1</v>
      </c>
      <c r="G297">
        <v>0</v>
      </c>
      <c r="H297">
        <v>1</v>
      </c>
      <c r="I297">
        <f>DEGREES(ASIN(Research_Window_Table[[#This Row],[X value]]/Research_Window_Table[[#This Row],[Length]]))</f>
        <v>-90</v>
      </c>
      <c r="J2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8" spans="1:10" x14ac:dyDescent="0.3">
      <c r="A298">
        <v>1</v>
      </c>
      <c r="B298">
        <v>1.43</v>
      </c>
      <c r="C298">
        <v>1.19</v>
      </c>
      <c r="D298">
        <f>Research_Window_Table[[#This Row],[Width]]*Research_Window_Table[[#This Row],[Height]]</f>
        <v>1.7016999999999998</v>
      </c>
      <c r="E2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8">
        <v>-1</v>
      </c>
      <c r="G298">
        <v>0</v>
      </c>
      <c r="H298">
        <v>1</v>
      </c>
      <c r="I298">
        <f>DEGREES(ASIN(Research_Window_Table[[#This Row],[X value]]/Research_Window_Table[[#This Row],[Length]]))</f>
        <v>-90</v>
      </c>
      <c r="J2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9" spans="1:10" x14ac:dyDescent="0.3">
      <c r="A299">
        <v>1</v>
      </c>
      <c r="B299">
        <v>1.43</v>
      </c>
      <c r="C299">
        <v>1.19</v>
      </c>
      <c r="D299">
        <f>Research_Window_Table[[#This Row],[Width]]*Research_Window_Table[[#This Row],[Height]]</f>
        <v>1.7016999999999998</v>
      </c>
      <c r="E2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99">
        <v>0</v>
      </c>
      <c r="G299">
        <v>-1</v>
      </c>
      <c r="H299">
        <v>1</v>
      </c>
      <c r="I299">
        <f>DEGREES(ASIN(Research_Window_Table[[#This Row],[X value]]/Research_Window_Table[[#This Row],[Length]]))</f>
        <v>0</v>
      </c>
      <c r="J2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0" spans="1:10" x14ac:dyDescent="0.3">
      <c r="A300">
        <v>1</v>
      </c>
      <c r="B300">
        <v>1.43</v>
      </c>
      <c r="C300">
        <v>1.19</v>
      </c>
      <c r="D300">
        <f>Research_Window_Table[[#This Row],[Width]]*Research_Window_Table[[#This Row],[Height]]</f>
        <v>1.7016999999999998</v>
      </c>
      <c r="E3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0">
        <v>0</v>
      </c>
      <c r="G300">
        <v>-1</v>
      </c>
      <c r="H300">
        <v>1</v>
      </c>
      <c r="I300">
        <f>DEGREES(ASIN(Research_Window_Table[[#This Row],[X value]]/Research_Window_Table[[#This Row],[Length]]))</f>
        <v>0</v>
      </c>
      <c r="J3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1" spans="1:10" x14ac:dyDescent="0.3">
      <c r="A301">
        <v>1</v>
      </c>
      <c r="B301">
        <v>1.43</v>
      </c>
      <c r="C301">
        <v>1.19</v>
      </c>
      <c r="D301">
        <f>Research_Window_Table[[#This Row],[Width]]*Research_Window_Table[[#This Row],[Height]]</f>
        <v>1.7016999999999998</v>
      </c>
      <c r="E3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1">
        <v>0</v>
      </c>
      <c r="G301">
        <v>-1</v>
      </c>
      <c r="H301">
        <v>1</v>
      </c>
      <c r="I301">
        <f>DEGREES(ASIN(Research_Window_Table[[#This Row],[X value]]/Research_Window_Table[[#This Row],[Length]]))</f>
        <v>0</v>
      </c>
      <c r="J3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2" spans="1:10" x14ac:dyDescent="0.3">
      <c r="A302">
        <v>1</v>
      </c>
      <c r="B302">
        <v>1.43</v>
      </c>
      <c r="C302">
        <v>1.19</v>
      </c>
      <c r="D302">
        <f>Research_Window_Table[[#This Row],[Width]]*Research_Window_Table[[#This Row],[Height]]</f>
        <v>1.7016999999999998</v>
      </c>
      <c r="E3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2">
        <v>0</v>
      </c>
      <c r="G302">
        <v>-1</v>
      </c>
      <c r="H302">
        <v>1</v>
      </c>
      <c r="I302">
        <f>DEGREES(ASIN(Research_Window_Table[[#This Row],[X value]]/Research_Window_Table[[#This Row],[Length]]))</f>
        <v>0</v>
      </c>
      <c r="J3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3" spans="1:10" x14ac:dyDescent="0.3">
      <c r="A303">
        <v>1</v>
      </c>
      <c r="B303">
        <v>1.43</v>
      </c>
      <c r="C303">
        <v>1.19</v>
      </c>
      <c r="D303">
        <f>Research_Window_Table[[#This Row],[Width]]*Research_Window_Table[[#This Row],[Height]]</f>
        <v>1.7016999999999998</v>
      </c>
      <c r="E3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3">
        <v>0</v>
      </c>
      <c r="G303">
        <v>-1</v>
      </c>
      <c r="H303">
        <v>1</v>
      </c>
      <c r="I303">
        <f>DEGREES(ASIN(Research_Window_Table[[#This Row],[X value]]/Research_Window_Table[[#This Row],[Length]]))</f>
        <v>0</v>
      </c>
      <c r="J3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4" spans="1:10" x14ac:dyDescent="0.3">
      <c r="A304">
        <v>1</v>
      </c>
      <c r="B304">
        <v>1.43</v>
      </c>
      <c r="C304">
        <v>1.19</v>
      </c>
      <c r="D304">
        <f>Research_Window_Table[[#This Row],[Width]]*Research_Window_Table[[#This Row],[Height]]</f>
        <v>1.7016999999999998</v>
      </c>
      <c r="E3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4">
        <v>0</v>
      </c>
      <c r="G304">
        <v>-1</v>
      </c>
      <c r="H304">
        <v>1</v>
      </c>
      <c r="I304">
        <f>DEGREES(ASIN(Research_Window_Table[[#This Row],[X value]]/Research_Window_Table[[#This Row],[Length]]))</f>
        <v>0</v>
      </c>
      <c r="J3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5" spans="1:10" x14ac:dyDescent="0.3">
      <c r="A305">
        <v>1</v>
      </c>
      <c r="B305">
        <v>1.43</v>
      </c>
      <c r="C305">
        <v>1.19</v>
      </c>
      <c r="D305">
        <f>Research_Window_Table[[#This Row],[Width]]*Research_Window_Table[[#This Row],[Height]]</f>
        <v>1.7016999999999998</v>
      </c>
      <c r="E3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5">
        <v>0</v>
      </c>
      <c r="G305">
        <v>-1</v>
      </c>
      <c r="H305">
        <v>1</v>
      </c>
      <c r="I305">
        <f>DEGREES(ASIN(Research_Window_Table[[#This Row],[X value]]/Research_Window_Table[[#This Row],[Length]]))</f>
        <v>0</v>
      </c>
      <c r="J3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6" spans="1:10" x14ac:dyDescent="0.3">
      <c r="A306">
        <v>1</v>
      </c>
      <c r="B306">
        <v>1.43</v>
      </c>
      <c r="C306">
        <v>1.19</v>
      </c>
      <c r="D306">
        <f>Research_Window_Table[[#This Row],[Width]]*Research_Window_Table[[#This Row],[Height]]</f>
        <v>1.7016999999999998</v>
      </c>
      <c r="E3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6">
        <v>0</v>
      </c>
      <c r="G306">
        <v>-1</v>
      </c>
      <c r="H306">
        <v>1</v>
      </c>
      <c r="I306">
        <f>DEGREES(ASIN(Research_Window_Table[[#This Row],[X value]]/Research_Window_Table[[#This Row],[Length]]))</f>
        <v>0</v>
      </c>
      <c r="J3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7" spans="1:10" x14ac:dyDescent="0.3">
      <c r="A307">
        <v>1</v>
      </c>
      <c r="B307">
        <v>2.23</v>
      </c>
      <c r="C307">
        <v>2.17</v>
      </c>
      <c r="D307">
        <f>Research_Window_Table[[#This Row],[Width]]*Research_Window_Table[[#This Row],[Height]]</f>
        <v>4.8391000000000002</v>
      </c>
      <c r="E3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7">
        <v>0</v>
      </c>
      <c r="G307">
        <v>-1</v>
      </c>
      <c r="H307">
        <v>1</v>
      </c>
      <c r="I307">
        <f>DEGREES(ASIN(Research_Window_Table[[#This Row],[X value]]/Research_Window_Table[[#This Row],[Length]]))</f>
        <v>0</v>
      </c>
      <c r="J3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8" spans="1:10" x14ac:dyDescent="0.3">
      <c r="A308">
        <v>1</v>
      </c>
      <c r="B308">
        <v>2.23</v>
      </c>
      <c r="C308">
        <v>2.17</v>
      </c>
      <c r="D308">
        <f>Research_Window_Table[[#This Row],[Width]]*Research_Window_Table[[#This Row],[Height]]</f>
        <v>4.8391000000000002</v>
      </c>
      <c r="E3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8">
        <v>0</v>
      </c>
      <c r="G308">
        <v>-1</v>
      </c>
      <c r="H308">
        <v>1</v>
      </c>
      <c r="I308">
        <f>DEGREES(ASIN(Research_Window_Table[[#This Row],[X value]]/Research_Window_Table[[#This Row],[Length]]))</f>
        <v>0</v>
      </c>
      <c r="J3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9" spans="1:10" x14ac:dyDescent="0.3">
      <c r="A309">
        <v>1</v>
      </c>
      <c r="B309">
        <v>2.23</v>
      </c>
      <c r="C309">
        <v>2.17</v>
      </c>
      <c r="D309">
        <f>Research_Window_Table[[#This Row],[Width]]*Research_Window_Table[[#This Row],[Height]]</f>
        <v>4.8391000000000002</v>
      </c>
      <c r="E3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9">
        <v>0</v>
      </c>
      <c r="G309">
        <v>-1</v>
      </c>
      <c r="H309">
        <v>1</v>
      </c>
      <c r="I309">
        <f>DEGREES(ASIN(Research_Window_Table[[#This Row],[X value]]/Research_Window_Table[[#This Row],[Length]]))</f>
        <v>0</v>
      </c>
      <c r="J3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0" spans="1:10" x14ac:dyDescent="0.3">
      <c r="A310">
        <v>1</v>
      </c>
      <c r="B310">
        <v>2.23</v>
      </c>
      <c r="C310">
        <v>2.17</v>
      </c>
      <c r="D310">
        <f>Research_Window_Table[[#This Row],[Width]]*Research_Window_Table[[#This Row],[Height]]</f>
        <v>4.8391000000000002</v>
      </c>
      <c r="E3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0">
        <v>0</v>
      </c>
      <c r="G310">
        <v>-1</v>
      </c>
      <c r="H310">
        <v>1</v>
      </c>
      <c r="I310">
        <f>DEGREES(ASIN(Research_Window_Table[[#This Row],[X value]]/Research_Window_Table[[#This Row],[Length]]))</f>
        <v>0</v>
      </c>
      <c r="J3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1" spans="1:10" x14ac:dyDescent="0.3">
      <c r="A311">
        <v>1</v>
      </c>
      <c r="B311">
        <v>2.23</v>
      </c>
      <c r="C311">
        <v>2.17</v>
      </c>
      <c r="D311">
        <f>Research_Window_Table[[#This Row],[Width]]*Research_Window_Table[[#This Row],[Height]]</f>
        <v>4.8391000000000002</v>
      </c>
      <c r="E3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1">
        <v>0</v>
      </c>
      <c r="G311">
        <v>-1</v>
      </c>
      <c r="H311">
        <v>1</v>
      </c>
      <c r="I311">
        <f>DEGREES(ASIN(Research_Window_Table[[#This Row],[X value]]/Research_Window_Table[[#This Row],[Length]]))</f>
        <v>0</v>
      </c>
      <c r="J3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2" spans="1:10" x14ac:dyDescent="0.3">
      <c r="A312">
        <v>1</v>
      </c>
      <c r="B312">
        <v>2.23</v>
      </c>
      <c r="C312">
        <v>2.17</v>
      </c>
      <c r="D312">
        <f>Research_Window_Table[[#This Row],[Width]]*Research_Window_Table[[#This Row],[Height]]</f>
        <v>4.8391000000000002</v>
      </c>
      <c r="E3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2">
        <v>0</v>
      </c>
      <c r="G312">
        <v>-1</v>
      </c>
      <c r="H312">
        <v>1</v>
      </c>
      <c r="I312">
        <f>DEGREES(ASIN(Research_Window_Table[[#This Row],[X value]]/Research_Window_Table[[#This Row],[Length]]))</f>
        <v>0</v>
      </c>
      <c r="J3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3" spans="1:10" x14ac:dyDescent="0.3">
      <c r="A313">
        <v>1</v>
      </c>
      <c r="B313">
        <v>1.43</v>
      </c>
      <c r="C313">
        <v>1.19</v>
      </c>
      <c r="D313">
        <f>Research_Window_Table[[#This Row],[Width]]*Research_Window_Table[[#This Row],[Height]]</f>
        <v>1.7016999999999998</v>
      </c>
      <c r="E3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3">
        <v>0</v>
      </c>
      <c r="G313">
        <v>1</v>
      </c>
      <c r="H313">
        <v>1</v>
      </c>
      <c r="I313">
        <f>DEGREES(ASIN(Research_Window_Table[[#This Row],[X value]]/Research_Window_Table[[#This Row],[Length]]))</f>
        <v>0</v>
      </c>
      <c r="J3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4" spans="1:10" x14ac:dyDescent="0.3">
      <c r="A314">
        <v>1</v>
      </c>
      <c r="B314">
        <v>1.43</v>
      </c>
      <c r="C314">
        <v>1.19</v>
      </c>
      <c r="D314">
        <f>Research_Window_Table[[#This Row],[Width]]*Research_Window_Table[[#This Row],[Height]]</f>
        <v>1.7016999999999998</v>
      </c>
      <c r="E3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4">
        <v>0</v>
      </c>
      <c r="G314">
        <v>1</v>
      </c>
      <c r="H314">
        <v>1</v>
      </c>
      <c r="I314">
        <f>DEGREES(ASIN(Research_Window_Table[[#This Row],[X value]]/Research_Window_Table[[#This Row],[Length]]))</f>
        <v>0</v>
      </c>
      <c r="J3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5" spans="1:10" x14ac:dyDescent="0.3">
      <c r="A315">
        <v>1</v>
      </c>
      <c r="B315">
        <v>1.43</v>
      </c>
      <c r="C315">
        <v>1.19</v>
      </c>
      <c r="D315">
        <f>Research_Window_Table[[#This Row],[Width]]*Research_Window_Table[[#This Row],[Height]]</f>
        <v>1.7016999999999998</v>
      </c>
      <c r="E3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5">
        <v>0</v>
      </c>
      <c r="G315">
        <v>1</v>
      </c>
      <c r="H315">
        <v>1</v>
      </c>
      <c r="I315">
        <f>DEGREES(ASIN(Research_Window_Table[[#This Row],[X value]]/Research_Window_Table[[#This Row],[Length]]))</f>
        <v>0</v>
      </c>
      <c r="J3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6" spans="1:10" x14ac:dyDescent="0.3">
      <c r="A316">
        <v>1</v>
      </c>
      <c r="B316">
        <v>1.43</v>
      </c>
      <c r="C316">
        <v>1.19</v>
      </c>
      <c r="D316">
        <f>Research_Window_Table[[#This Row],[Width]]*Research_Window_Table[[#This Row],[Height]]</f>
        <v>1.7016999999999998</v>
      </c>
      <c r="E3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6">
        <v>0</v>
      </c>
      <c r="G316">
        <v>1</v>
      </c>
      <c r="H316">
        <v>1</v>
      </c>
      <c r="I316">
        <f>DEGREES(ASIN(Research_Window_Table[[#This Row],[X value]]/Research_Window_Table[[#This Row],[Length]]))</f>
        <v>0</v>
      </c>
      <c r="J3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7" spans="1:10" x14ac:dyDescent="0.3">
      <c r="A317">
        <v>1</v>
      </c>
      <c r="B317">
        <v>1.43</v>
      </c>
      <c r="C317">
        <v>1.19</v>
      </c>
      <c r="D317">
        <f>Research_Window_Table[[#This Row],[Width]]*Research_Window_Table[[#This Row],[Height]]</f>
        <v>1.7016999999999998</v>
      </c>
      <c r="E3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7">
        <v>0</v>
      </c>
      <c r="G317">
        <v>1</v>
      </c>
      <c r="H317">
        <v>1</v>
      </c>
      <c r="I317">
        <f>DEGREES(ASIN(Research_Window_Table[[#This Row],[X value]]/Research_Window_Table[[#This Row],[Length]]))</f>
        <v>0</v>
      </c>
      <c r="J3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8" spans="1:10" x14ac:dyDescent="0.3">
      <c r="A318">
        <v>1</v>
      </c>
      <c r="B318">
        <v>2.23</v>
      </c>
      <c r="C318">
        <v>2.17</v>
      </c>
      <c r="D318">
        <f>Research_Window_Table[[#This Row],[Width]]*Research_Window_Table[[#This Row],[Height]]</f>
        <v>4.8391000000000002</v>
      </c>
      <c r="E3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8">
        <v>0</v>
      </c>
      <c r="G318">
        <v>1</v>
      </c>
      <c r="H318">
        <v>1</v>
      </c>
      <c r="I318">
        <f>DEGREES(ASIN(Research_Window_Table[[#This Row],[X value]]/Research_Window_Table[[#This Row],[Length]]))</f>
        <v>0</v>
      </c>
      <c r="J3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9" spans="1:10" x14ac:dyDescent="0.3">
      <c r="A319">
        <v>1</v>
      </c>
      <c r="B319">
        <v>2.23</v>
      </c>
      <c r="C319">
        <v>2.17</v>
      </c>
      <c r="D319">
        <f>Research_Window_Table[[#This Row],[Width]]*Research_Window_Table[[#This Row],[Height]]</f>
        <v>4.8391000000000002</v>
      </c>
      <c r="E3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9">
        <v>0</v>
      </c>
      <c r="G319">
        <v>1</v>
      </c>
      <c r="H319">
        <v>1</v>
      </c>
      <c r="I319">
        <f>DEGREES(ASIN(Research_Window_Table[[#This Row],[X value]]/Research_Window_Table[[#This Row],[Length]]))</f>
        <v>0</v>
      </c>
      <c r="J3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0" spans="1:10" x14ac:dyDescent="0.3">
      <c r="A320">
        <v>1</v>
      </c>
      <c r="B320">
        <v>2.23</v>
      </c>
      <c r="C320">
        <v>2.17</v>
      </c>
      <c r="D320">
        <f>Research_Window_Table[[#This Row],[Width]]*Research_Window_Table[[#This Row],[Height]]</f>
        <v>4.8391000000000002</v>
      </c>
      <c r="E3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0">
        <v>0</v>
      </c>
      <c r="G320">
        <v>1</v>
      </c>
      <c r="H320">
        <v>1</v>
      </c>
      <c r="I320">
        <f>DEGREES(ASIN(Research_Window_Table[[#This Row],[X value]]/Research_Window_Table[[#This Row],[Length]]))</f>
        <v>0</v>
      </c>
      <c r="J3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1" spans="1:10" x14ac:dyDescent="0.3">
      <c r="A321">
        <v>1</v>
      </c>
      <c r="B321">
        <v>2.23</v>
      </c>
      <c r="C321">
        <v>2.17</v>
      </c>
      <c r="D321">
        <f>Research_Window_Table[[#This Row],[Width]]*Research_Window_Table[[#This Row],[Height]]</f>
        <v>4.8391000000000002</v>
      </c>
      <c r="E3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1">
        <v>0</v>
      </c>
      <c r="G321">
        <v>1</v>
      </c>
      <c r="H321">
        <v>1</v>
      </c>
      <c r="I321">
        <f>DEGREES(ASIN(Research_Window_Table[[#This Row],[X value]]/Research_Window_Table[[#This Row],[Length]]))</f>
        <v>0</v>
      </c>
      <c r="J3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2" spans="1:10" x14ac:dyDescent="0.3">
      <c r="A322">
        <v>1</v>
      </c>
      <c r="B322">
        <v>2.23</v>
      </c>
      <c r="C322">
        <v>2.17</v>
      </c>
      <c r="D322">
        <f>Research_Window_Table[[#This Row],[Width]]*Research_Window_Table[[#This Row],[Height]]</f>
        <v>4.8391000000000002</v>
      </c>
      <c r="E3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2">
        <v>0</v>
      </c>
      <c r="G322">
        <v>1</v>
      </c>
      <c r="H322">
        <v>1</v>
      </c>
      <c r="I322">
        <f>DEGREES(ASIN(Research_Window_Table[[#This Row],[X value]]/Research_Window_Table[[#This Row],[Length]]))</f>
        <v>0</v>
      </c>
      <c r="J3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3" spans="1:10" x14ac:dyDescent="0.3">
      <c r="A323">
        <v>1</v>
      </c>
      <c r="B323">
        <v>2.23</v>
      </c>
      <c r="C323">
        <v>2.17</v>
      </c>
      <c r="D323">
        <f>Research_Window_Table[[#This Row],[Width]]*Research_Window_Table[[#This Row],[Height]]</f>
        <v>4.8391000000000002</v>
      </c>
      <c r="E3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3">
        <v>0</v>
      </c>
      <c r="G323">
        <v>1</v>
      </c>
      <c r="H323">
        <v>1</v>
      </c>
      <c r="I323">
        <f>DEGREES(ASIN(Research_Window_Table[[#This Row],[X value]]/Research_Window_Table[[#This Row],[Length]]))</f>
        <v>0</v>
      </c>
      <c r="J3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4" spans="1:10" x14ac:dyDescent="0.3">
      <c r="A324">
        <v>1</v>
      </c>
      <c r="B324">
        <v>2.23</v>
      </c>
      <c r="C324">
        <v>2.17</v>
      </c>
      <c r="D324">
        <f>Research_Window_Table[[#This Row],[Width]]*Research_Window_Table[[#This Row],[Height]]</f>
        <v>4.8391000000000002</v>
      </c>
      <c r="E3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4">
        <v>0</v>
      </c>
      <c r="G324">
        <v>1</v>
      </c>
      <c r="H324">
        <v>1</v>
      </c>
      <c r="I324">
        <f>DEGREES(ASIN(Research_Window_Table[[#This Row],[X value]]/Research_Window_Table[[#This Row],[Length]]))</f>
        <v>0</v>
      </c>
      <c r="J3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5" spans="1:10" x14ac:dyDescent="0.3">
      <c r="A325">
        <v>1</v>
      </c>
      <c r="B325">
        <v>2.23</v>
      </c>
      <c r="C325">
        <v>2.17</v>
      </c>
      <c r="D325">
        <f>Research_Window_Table[[#This Row],[Width]]*Research_Window_Table[[#This Row],[Height]]</f>
        <v>4.8391000000000002</v>
      </c>
      <c r="E3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5">
        <v>0</v>
      </c>
      <c r="G325">
        <v>1</v>
      </c>
      <c r="H325">
        <v>1</v>
      </c>
      <c r="I325">
        <f>DEGREES(ASIN(Research_Window_Table[[#This Row],[X value]]/Research_Window_Table[[#This Row],[Length]]))</f>
        <v>0</v>
      </c>
      <c r="J3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6" spans="1:10" x14ac:dyDescent="0.3">
      <c r="A326">
        <v>1</v>
      </c>
      <c r="B326">
        <v>2.23</v>
      </c>
      <c r="C326">
        <v>2.17</v>
      </c>
      <c r="D326">
        <f>Research_Window_Table[[#This Row],[Width]]*Research_Window_Table[[#This Row],[Height]]</f>
        <v>4.8391000000000002</v>
      </c>
      <c r="E3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6">
        <v>-1</v>
      </c>
      <c r="G326">
        <v>0</v>
      </c>
      <c r="H326">
        <v>1</v>
      </c>
      <c r="I326">
        <f>DEGREES(ASIN(Research_Window_Table[[#This Row],[X value]]/Research_Window_Table[[#This Row],[Length]]))</f>
        <v>-90</v>
      </c>
      <c r="J3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7" spans="1:10" x14ac:dyDescent="0.3">
      <c r="A327">
        <v>1</v>
      </c>
      <c r="B327">
        <v>1.43</v>
      </c>
      <c r="C327">
        <v>1.19</v>
      </c>
      <c r="D327">
        <f>Research_Window_Table[[#This Row],[Width]]*Research_Window_Table[[#This Row],[Height]]</f>
        <v>1.7016999999999998</v>
      </c>
      <c r="E3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7">
        <v>-1</v>
      </c>
      <c r="G327">
        <v>0</v>
      </c>
      <c r="H327">
        <v>1</v>
      </c>
      <c r="I327">
        <f>DEGREES(ASIN(Research_Window_Table[[#This Row],[X value]]/Research_Window_Table[[#This Row],[Length]]))</f>
        <v>-90</v>
      </c>
      <c r="J3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8" spans="1:10" x14ac:dyDescent="0.3">
      <c r="A328">
        <v>1</v>
      </c>
      <c r="B328">
        <v>2.23</v>
      </c>
      <c r="C328">
        <v>2.17</v>
      </c>
      <c r="D328">
        <f>Research_Window_Table[[#This Row],[Width]]*Research_Window_Table[[#This Row],[Height]]</f>
        <v>4.8391000000000002</v>
      </c>
      <c r="E3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8">
        <v>1</v>
      </c>
      <c r="G328">
        <v>0</v>
      </c>
      <c r="H328">
        <v>1</v>
      </c>
      <c r="I328">
        <f>DEGREES(ASIN(Research_Window_Table[[#This Row],[X value]]/Research_Window_Table[[#This Row],[Length]]))</f>
        <v>90</v>
      </c>
      <c r="J3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29" spans="1:10" x14ac:dyDescent="0.3">
      <c r="A329">
        <v>1</v>
      </c>
      <c r="B329">
        <v>2.23</v>
      </c>
      <c r="C329">
        <v>2.17</v>
      </c>
      <c r="D329">
        <f>Research_Window_Table[[#This Row],[Width]]*Research_Window_Table[[#This Row],[Height]]</f>
        <v>4.8391000000000002</v>
      </c>
      <c r="E3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9">
        <v>1</v>
      </c>
      <c r="G329">
        <v>0</v>
      </c>
      <c r="H329">
        <v>1</v>
      </c>
      <c r="I329">
        <f>DEGREES(ASIN(Research_Window_Table[[#This Row],[X value]]/Research_Window_Table[[#This Row],[Length]]))</f>
        <v>90</v>
      </c>
      <c r="J3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0" spans="1:10" x14ac:dyDescent="0.3">
      <c r="A330">
        <v>1</v>
      </c>
      <c r="B330">
        <v>2.23</v>
      </c>
      <c r="C330">
        <v>2.17</v>
      </c>
      <c r="D330">
        <f>Research_Window_Table[[#This Row],[Width]]*Research_Window_Table[[#This Row],[Height]]</f>
        <v>4.8391000000000002</v>
      </c>
      <c r="E3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0">
        <v>1</v>
      </c>
      <c r="G330">
        <v>0</v>
      </c>
      <c r="H330">
        <v>1</v>
      </c>
      <c r="I330">
        <f>DEGREES(ASIN(Research_Window_Table[[#This Row],[X value]]/Research_Window_Table[[#This Row],[Length]]))</f>
        <v>90</v>
      </c>
      <c r="J3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1" spans="1:10" x14ac:dyDescent="0.3">
      <c r="A331">
        <v>1</v>
      </c>
      <c r="B331">
        <v>2.23</v>
      </c>
      <c r="C331">
        <v>2.17</v>
      </c>
      <c r="D331">
        <f>Research_Window_Table[[#This Row],[Width]]*Research_Window_Table[[#This Row],[Height]]</f>
        <v>4.8391000000000002</v>
      </c>
      <c r="E3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1">
        <v>1</v>
      </c>
      <c r="G331">
        <v>0</v>
      </c>
      <c r="H331">
        <v>1</v>
      </c>
      <c r="I331">
        <f>DEGREES(ASIN(Research_Window_Table[[#This Row],[X value]]/Research_Window_Table[[#This Row],[Length]]))</f>
        <v>90</v>
      </c>
      <c r="J3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2" spans="1:10" x14ac:dyDescent="0.3">
      <c r="A332">
        <v>1</v>
      </c>
      <c r="B332">
        <v>1.43</v>
      </c>
      <c r="C332">
        <v>1.19</v>
      </c>
      <c r="D332">
        <f>Research_Window_Table[[#This Row],[Width]]*Research_Window_Table[[#This Row],[Height]]</f>
        <v>1.7016999999999998</v>
      </c>
      <c r="E3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2">
        <v>-1</v>
      </c>
      <c r="G332">
        <v>0</v>
      </c>
      <c r="H332">
        <v>1</v>
      </c>
      <c r="I332">
        <f>DEGREES(ASIN(Research_Window_Table[[#This Row],[X value]]/Research_Window_Table[[#This Row],[Length]]))</f>
        <v>-90</v>
      </c>
      <c r="J3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3" spans="1:10" x14ac:dyDescent="0.3">
      <c r="A333">
        <v>1</v>
      </c>
      <c r="B333">
        <v>1.43</v>
      </c>
      <c r="C333">
        <v>1.19</v>
      </c>
      <c r="D333">
        <f>Research_Window_Table[[#This Row],[Width]]*Research_Window_Table[[#This Row],[Height]]</f>
        <v>1.7016999999999998</v>
      </c>
      <c r="E3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3">
        <v>-1</v>
      </c>
      <c r="G333">
        <v>0</v>
      </c>
      <c r="H333">
        <v>1</v>
      </c>
      <c r="I333">
        <f>DEGREES(ASIN(Research_Window_Table[[#This Row],[X value]]/Research_Window_Table[[#This Row],[Length]]))</f>
        <v>-90</v>
      </c>
      <c r="J3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4" spans="1:10" x14ac:dyDescent="0.3">
      <c r="A334">
        <v>1</v>
      </c>
      <c r="B334">
        <v>1.43</v>
      </c>
      <c r="C334">
        <v>1.19</v>
      </c>
      <c r="D334">
        <f>Research_Window_Table[[#This Row],[Width]]*Research_Window_Table[[#This Row],[Height]]</f>
        <v>1.7016999999999998</v>
      </c>
      <c r="E3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4">
        <v>-1</v>
      </c>
      <c r="G334">
        <v>0</v>
      </c>
      <c r="H334">
        <v>1</v>
      </c>
      <c r="I334">
        <f>DEGREES(ASIN(Research_Window_Table[[#This Row],[X value]]/Research_Window_Table[[#This Row],[Length]]))</f>
        <v>-90</v>
      </c>
      <c r="J3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5" spans="1:10" x14ac:dyDescent="0.3">
      <c r="A335">
        <v>1</v>
      </c>
      <c r="B335">
        <v>1.43</v>
      </c>
      <c r="C335">
        <v>1.19</v>
      </c>
      <c r="D335">
        <f>Research_Window_Table[[#This Row],[Width]]*Research_Window_Table[[#This Row],[Height]]</f>
        <v>1.7016999999999998</v>
      </c>
      <c r="E3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5">
        <v>0</v>
      </c>
      <c r="G335">
        <v>-1</v>
      </c>
      <c r="H335">
        <v>1</v>
      </c>
      <c r="I335">
        <f>DEGREES(ASIN(Research_Window_Table[[#This Row],[X value]]/Research_Window_Table[[#This Row],[Length]]))</f>
        <v>0</v>
      </c>
      <c r="J3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6" spans="1:10" x14ac:dyDescent="0.3">
      <c r="A336">
        <v>1</v>
      </c>
      <c r="B336">
        <v>1.43</v>
      </c>
      <c r="C336">
        <v>1.19</v>
      </c>
      <c r="D336">
        <f>Research_Window_Table[[#This Row],[Width]]*Research_Window_Table[[#This Row],[Height]]</f>
        <v>1.7016999999999998</v>
      </c>
      <c r="E3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6">
        <v>0</v>
      </c>
      <c r="G336">
        <v>-1</v>
      </c>
      <c r="H336">
        <v>1</v>
      </c>
      <c r="I336">
        <f>DEGREES(ASIN(Research_Window_Table[[#This Row],[X value]]/Research_Window_Table[[#This Row],[Length]]))</f>
        <v>0</v>
      </c>
      <c r="J3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7" spans="1:10" x14ac:dyDescent="0.3">
      <c r="A337">
        <v>1</v>
      </c>
      <c r="B337">
        <v>1.43</v>
      </c>
      <c r="C337">
        <v>1.19</v>
      </c>
      <c r="D337">
        <f>Research_Window_Table[[#This Row],[Width]]*Research_Window_Table[[#This Row],[Height]]</f>
        <v>1.7016999999999998</v>
      </c>
      <c r="E3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7">
        <v>0</v>
      </c>
      <c r="G337">
        <v>-1</v>
      </c>
      <c r="H337">
        <v>1</v>
      </c>
      <c r="I337">
        <f>DEGREES(ASIN(Research_Window_Table[[#This Row],[X value]]/Research_Window_Table[[#This Row],[Length]]))</f>
        <v>0</v>
      </c>
      <c r="J3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8" spans="1:10" x14ac:dyDescent="0.3">
      <c r="A338">
        <v>1</v>
      </c>
      <c r="B338">
        <v>1.43</v>
      </c>
      <c r="C338">
        <v>1.19</v>
      </c>
      <c r="D338">
        <f>Research_Window_Table[[#This Row],[Width]]*Research_Window_Table[[#This Row],[Height]]</f>
        <v>1.7016999999999998</v>
      </c>
      <c r="E3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8">
        <v>0</v>
      </c>
      <c r="G338">
        <v>-1</v>
      </c>
      <c r="H338">
        <v>1</v>
      </c>
      <c r="I338">
        <f>DEGREES(ASIN(Research_Window_Table[[#This Row],[X value]]/Research_Window_Table[[#This Row],[Length]]))</f>
        <v>0</v>
      </c>
      <c r="J3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9" spans="1:10" x14ac:dyDescent="0.3">
      <c r="A339">
        <v>1</v>
      </c>
      <c r="B339">
        <v>1.43</v>
      </c>
      <c r="C339">
        <v>1.19</v>
      </c>
      <c r="D339">
        <f>Research_Window_Table[[#This Row],[Width]]*Research_Window_Table[[#This Row],[Height]]</f>
        <v>1.7016999999999998</v>
      </c>
      <c r="E3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9">
        <v>0</v>
      </c>
      <c r="G339">
        <v>-1</v>
      </c>
      <c r="H339">
        <v>1</v>
      </c>
      <c r="I339">
        <f>DEGREES(ASIN(Research_Window_Table[[#This Row],[X value]]/Research_Window_Table[[#This Row],[Length]]))</f>
        <v>0</v>
      </c>
      <c r="J3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0" spans="1:10" x14ac:dyDescent="0.3">
      <c r="A340">
        <v>1</v>
      </c>
      <c r="B340">
        <v>1.43</v>
      </c>
      <c r="C340">
        <v>1.19</v>
      </c>
      <c r="D340">
        <f>Research_Window_Table[[#This Row],[Width]]*Research_Window_Table[[#This Row],[Height]]</f>
        <v>1.7016999999999998</v>
      </c>
      <c r="E3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0">
        <v>0</v>
      </c>
      <c r="G340">
        <v>-1</v>
      </c>
      <c r="H340">
        <v>1</v>
      </c>
      <c r="I340">
        <f>DEGREES(ASIN(Research_Window_Table[[#This Row],[X value]]/Research_Window_Table[[#This Row],[Length]]))</f>
        <v>0</v>
      </c>
      <c r="J3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1" spans="1:10" x14ac:dyDescent="0.3">
      <c r="A341">
        <v>1</v>
      </c>
      <c r="B341">
        <v>1.43</v>
      </c>
      <c r="C341">
        <v>1.19</v>
      </c>
      <c r="D341">
        <f>Research_Window_Table[[#This Row],[Width]]*Research_Window_Table[[#This Row],[Height]]</f>
        <v>1.7016999999999998</v>
      </c>
      <c r="E3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1">
        <v>0</v>
      </c>
      <c r="G341">
        <v>-1</v>
      </c>
      <c r="H341">
        <v>1</v>
      </c>
      <c r="I341">
        <f>DEGREES(ASIN(Research_Window_Table[[#This Row],[X value]]/Research_Window_Table[[#This Row],[Length]]))</f>
        <v>0</v>
      </c>
      <c r="J3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2" spans="1:10" x14ac:dyDescent="0.3">
      <c r="A342">
        <v>1</v>
      </c>
      <c r="B342">
        <v>1.43</v>
      </c>
      <c r="C342">
        <v>1.19</v>
      </c>
      <c r="D342">
        <f>Research_Window_Table[[#This Row],[Width]]*Research_Window_Table[[#This Row],[Height]]</f>
        <v>1.7016999999999998</v>
      </c>
      <c r="E3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2">
        <v>0</v>
      </c>
      <c r="G342">
        <v>-1</v>
      </c>
      <c r="H342">
        <v>1</v>
      </c>
      <c r="I342">
        <f>DEGREES(ASIN(Research_Window_Table[[#This Row],[X value]]/Research_Window_Table[[#This Row],[Length]]))</f>
        <v>0</v>
      </c>
      <c r="J3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3" spans="1:10" x14ac:dyDescent="0.3">
      <c r="A343">
        <v>1</v>
      </c>
      <c r="B343">
        <v>2.23</v>
      </c>
      <c r="C343">
        <v>2.17</v>
      </c>
      <c r="D343">
        <f>Research_Window_Table[[#This Row],[Width]]*Research_Window_Table[[#This Row],[Height]]</f>
        <v>4.8391000000000002</v>
      </c>
      <c r="E3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3">
        <v>0</v>
      </c>
      <c r="G343">
        <v>-1</v>
      </c>
      <c r="H343">
        <v>1</v>
      </c>
      <c r="I343">
        <f>DEGREES(ASIN(Research_Window_Table[[#This Row],[X value]]/Research_Window_Table[[#This Row],[Length]]))</f>
        <v>0</v>
      </c>
      <c r="J3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4" spans="1:10" x14ac:dyDescent="0.3">
      <c r="A344">
        <v>1</v>
      </c>
      <c r="B344">
        <v>2.23</v>
      </c>
      <c r="C344">
        <v>2.17</v>
      </c>
      <c r="D344">
        <f>Research_Window_Table[[#This Row],[Width]]*Research_Window_Table[[#This Row],[Height]]</f>
        <v>4.8391000000000002</v>
      </c>
      <c r="E3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4">
        <v>0</v>
      </c>
      <c r="G344">
        <v>-1</v>
      </c>
      <c r="H344">
        <v>1</v>
      </c>
      <c r="I344">
        <f>DEGREES(ASIN(Research_Window_Table[[#This Row],[X value]]/Research_Window_Table[[#This Row],[Length]]))</f>
        <v>0</v>
      </c>
      <c r="J3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5" spans="1:10" x14ac:dyDescent="0.3">
      <c r="A345">
        <v>1</v>
      </c>
      <c r="B345">
        <v>2.23</v>
      </c>
      <c r="C345">
        <v>2.17</v>
      </c>
      <c r="D345">
        <f>Research_Window_Table[[#This Row],[Width]]*Research_Window_Table[[#This Row],[Height]]</f>
        <v>4.8391000000000002</v>
      </c>
      <c r="E3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5">
        <v>0</v>
      </c>
      <c r="G345">
        <v>-1</v>
      </c>
      <c r="H345">
        <v>1</v>
      </c>
      <c r="I345">
        <f>DEGREES(ASIN(Research_Window_Table[[#This Row],[X value]]/Research_Window_Table[[#This Row],[Length]]))</f>
        <v>0</v>
      </c>
      <c r="J3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6" spans="1:10" x14ac:dyDescent="0.3">
      <c r="A346">
        <v>1</v>
      </c>
      <c r="B346">
        <v>2.23</v>
      </c>
      <c r="C346">
        <v>2.17</v>
      </c>
      <c r="D346">
        <f>Research_Window_Table[[#This Row],[Width]]*Research_Window_Table[[#This Row],[Height]]</f>
        <v>4.8391000000000002</v>
      </c>
      <c r="E3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6">
        <v>0</v>
      </c>
      <c r="G346">
        <v>-1</v>
      </c>
      <c r="H346">
        <v>1</v>
      </c>
      <c r="I346">
        <f>DEGREES(ASIN(Research_Window_Table[[#This Row],[X value]]/Research_Window_Table[[#This Row],[Length]]))</f>
        <v>0</v>
      </c>
      <c r="J3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7" spans="1:10" x14ac:dyDescent="0.3">
      <c r="A347">
        <v>1</v>
      </c>
      <c r="B347">
        <v>2.23</v>
      </c>
      <c r="C347">
        <v>2.17</v>
      </c>
      <c r="D347">
        <f>Research_Window_Table[[#This Row],[Width]]*Research_Window_Table[[#This Row],[Height]]</f>
        <v>4.8391000000000002</v>
      </c>
      <c r="E3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7">
        <v>0</v>
      </c>
      <c r="G347">
        <v>-1</v>
      </c>
      <c r="H347">
        <v>1</v>
      </c>
      <c r="I347">
        <f>DEGREES(ASIN(Research_Window_Table[[#This Row],[X value]]/Research_Window_Table[[#This Row],[Length]]))</f>
        <v>0</v>
      </c>
      <c r="J3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8" spans="1:10" x14ac:dyDescent="0.3">
      <c r="A348">
        <v>1</v>
      </c>
      <c r="B348">
        <v>2.23</v>
      </c>
      <c r="C348">
        <v>2.17</v>
      </c>
      <c r="D348">
        <f>Research_Window_Table[[#This Row],[Width]]*Research_Window_Table[[#This Row],[Height]]</f>
        <v>4.8391000000000002</v>
      </c>
      <c r="E3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8">
        <v>0</v>
      </c>
      <c r="G348">
        <v>-1</v>
      </c>
      <c r="H348">
        <v>1</v>
      </c>
      <c r="I348">
        <f>DEGREES(ASIN(Research_Window_Table[[#This Row],[X value]]/Research_Window_Table[[#This Row],[Length]]))</f>
        <v>0</v>
      </c>
      <c r="J3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208" t="s">
        <v>10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</row>
    <row r="2" spans="1:40" x14ac:dyDescent="0.3">
      <c r="A2" s="207" t="s">
        <v>11</v>
      </c>
      <c r="B2" s="207"/>
      <c r="C2" s="207"/>
      <c r="D2" s="209" t="s">
        <v>4</v>
      </c>
      <c r="E2" s="209"/>
      <c r="G2" s="206" t="s">
        <v>225</v>
      </c>
      <c r="H2" s="206"/>
      <c r="I2" s="206"/>
      <c r="J2" s="206"/>
      <c r="K2" s="135">
        <v>0.29899999999999999</v>
      </c>
    </row>
    <row r="3" spans="1:40" x14ac:dyDescent="0.3">
      <c r="A3" s="207" t="s">
        <v>128</v>
      </c>
      <c r="B3" s="207"/>
      <c r="C3" s="207"/>
      <c r="D3" s="209" t="s">
        <v>131</v>
      </c>
      <c r="E3" s="209"/>
      <c r="G3" s="206" t="s">
        <v>223</v>
      </c>
      <c r="H3" s="206"/>
      <c r="I3" s="206"/>
      <c r="J3" s="206"/>
      <c r="K3" s="135">
        <v>50</v>
      </c>
    </row>
    <row r="4" spans="1:40" x14ac:dyDescent="0.3">
      <c r="A4" s="207" t="s">
        <v>27</v>
      </c>
      <c r="B4" s="207"/>
      <c r="C4" s="207"/>
      <c r="D4" s="194">
        <v>26</v>
      </c>
      <c r="E4" s="194"/>
      <c r="G4" s="206" t="s">
        <v>221</v>
      </c>
      <c r="H4" s="206"/>
      <c r="I4" s="206"/>
      <c r="J4" s="206"/>
      <c r="K4" s="135">
        <v>10</v>
      </c>
    </row>
    <row r="5" spans="1:40" x14ac:dyDescent="0.3">
      <c r="A5" s="207" t="s">
        <v>111</v>
      </c>
      <c r="B5" s="207"/>
      <c r="C5" s="207"/>
      <c r="D5" s="194">
        <v>0.5</v>
      </c>
      <c r="E5" s="194"/>
      <c r="G5" s="206" t="s">
        <v>224</v>
      </c>
      <c r="H5" s="206"/>
      <c r="I5" s="206"/>
      <c r="J5" s="206"/>
      <c r="K5" s="135">
        <v>30</v>
      </c>
    </row>
    <row r="6" spans="1:40" x14ac:dyDescent="0.3">
      <c r="A6" s="193" t="s">
        <v>98</v>
      </c>
      <c r="B6" s="193"/>
      <c r="C6" s="193"/>
      <c r="D6" s="194">
        <f>Research_Floors!E3</f>
        <v>10917.063636363637</v>
      </c>
      <c r="E6" s="195"/>
      <c r="F6" s="118"/>
    </row>
    <row r="7" spans="1:40" x14ac:dyDescent="0.3">
      <c r="A7" s="193" t="s">
        <v>104</v>
      </c>
      <c r="B7" s="193"/>
      <c r="C7" s="193"/>
      <c r="D7" s="194">
        <f>City_Details!H15</f>
        <v>0.74</v>
      </c>
      <c r="E7" s="194"/>
    </row>
    <row r="8" spans="1:40" x14ac:dyDescent="0.3">
      <c r="A8" s="193" t="s">
        <v>108</v>
      </c>
      <c r="B8" s="193"/>
      <c r="C8" s="193"/>
      <c r="D8" s="194">
        <f>City_Details!H16</f>
        <v>100.8</v>
      </c>
      <c r="E8" s="194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195" t="s">
        <v>34</v>
      </c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7"/>
      <c r="X12" s="203" t="s">
        <v>34</v>
      </c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7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195" t="s">
        <v>55</v>
      </c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7"/>
      <c r="X14" s="200" t="s">
        <v>206</v>
      </c>
      <c r="Y14" s="194"/>
      <c r="Z14" s="194"/>
      <c r="AA14" s="194"/>
      <c r="AB14" s="194"/>
      <c r="AC14" s="194"/>
      <c r="AD14" s="194"/>
      <c r="AE14" s="194"/>
      <c r="AF14" s="194"/>
      <c r="AG14" s="194"/>
      <c r="AH14" s="194"/>
      <c r="AI14" s="194"/>
      <c r="AJ14" s="195"/>
      <c r="AK14" s="195"/>
      <c r="AL14" s="195"/>
      <c r="AM14" s="195"/>
      <c r="AN14" s="201"/>
    </row>
    <row r="15" spans="1:40" x14ac:dyDescent="0.3">
      <c r="A15" s="24"/>
      <c r="B15" s="25" t="s">
        <v>56</v>
      </c>
      <c r="C15" s="26"/>
      <c r="D15" s="27"/>
      <c r="E15" s="82">
        <v>2.5747308854353002E-2</v>
      </c>
      <c r="F15" s="82">
        <f>Research_Wall!S2</f>
        <v>13870.490399999995</v>
      </c>
      <c r="G15" s="32">
        <f>Wall!J24</f>
        <v>-1.5999999999999943</v>
      </c>
      <c r="H15" s="89">
        <f>Wall!K24</f>
        <v>-2.5999999999999943</v>
      </c>
      <c r="I15" s="89">
        <f>Wall!L24</f>
        <v>-2.5999999999999943</v>
      </c>
      <c r="J15" s="89">
        <f>Wall!M24</f>
        <v>-1.7999999999999972</v>
      </c>
      <c r="K15" s="89">
        <f>Wall!N24</f>
        <v>-1.7999999999999972</v>
      </c>
      <c r="L15" s="89">
        <f>Wall!O24</f>
        <v>-2.7999999999999972</v>
      </c>
      <c r="M15" s="89">
        <f>Wall!P24</f>
        <v>-2.7999999999999972</v>
      </c>
      <c r="N15" s="89">
        <f>Wall!Q24</f>
        <v>-2.7999999999999972</v>
      </c>
      <c r="O15" s="89">
        <f>Wall!R24</f>
        <v>-2.7999999999999972</v>
      </c>
      <c r="P15" s="89">
        <f>Wall!S24</f>
        <v>-1</v>
      </c>
      <c r="Q15" s="89">
        <f>Wall!T24</f>
        <v>-1</v>
      </c>
      <c r="R15" s="89">
        <f>Wall!U24</f>
        <v>0</v>
      </c>
      <c r="S15" s="89">
        <f>Wall!V24</f>
        <v>-1.7999999999999972</v>
      </c>
      <c r="T15" s="89">
        <f>Wall!W24</f>
        <v>-0.79999999999999716</v>
      </c>
      <c r="U15" s="89">
        <f>Wall!X24</f>
        <v>-0.79999999999999716</v>
      </c>
      <c r="V15" s="89">
        <f>Wall!Y24</f>
        <v>-1.5999999999999943</v>
      </c>
      <c r="W15" s="89">
        <f>Wall!Z24</f>
        <v>-1.5999999999999943</v>
      </c>
      <c r="X15" s="34">
        <f>0.293071*$E15*$F15*G15</f>
        <v>-167.46208249412916</v>
      </c>
      <c r="Y15" s="88">
        <f t="shared" ref="Y15:AN15" si="0">0.293071*$E15*$F15*H15</f>
        <v>-272.12588405296026</v>
      </c>
      <c r="Z15" s="88">
        <f t="shared" si="0"/>
        <v>-272.12588405296026</v>
      </c>
      <c r="AA15" s="88">
        <f t="shared" si="0"/>
        <v>-188.39484280589568</v>
      </c>
      <c r="AB15" s="88">
        <f t="shared" si="0"/>
        <v>-188.39484280589568</v>
      </c>
      <c r="AC15" s="88">
        <f t="shared" si="0"/>
        <v>-293.05864436472677</v>
      </c>
      <c r="AD15" s="88">
        <f t="shared" si="0"/>
        <v>-293.05864436472677</v>
      </c>
      <c r="AE15" s="88">
        <f t="shared" si="0"/>
        <v>-293.05864436472677</v>
      </c>
      <c r="AF15" s="88">
        <f t="shared" si="0"/>
        <v>-293.05864436472677</v>
      </c>
      <c r="AG15" s="88">
        <f t="shared" si="0"/>
        <v>-104.6638015588311</v>
      </c>
      <c r="AH15" s="88">
        <f t="shared" si="0"/>
        <v>-104.6638015588311</v>
      </c>
      <c r="AI15" s="88">
        <f t="shared" si="0"/>
        <v>0</v>
      </c>
      <c r="AJ15" s="88">
        <f t="shared" si="0"/>
        <v>-188.39484280589568</v>
      </c>
      <c r="AK15" s="88">
        <f t="shared" si="0"/>
        <v>-83.731041247064582</v>
      </c>
      <c r="AL15" s="88">
        <f t="shared" si="0"/>
        <v>-83.731041247064582</v>
      </c>
      <c r="AM15" s="88">
        <f t="shared" si="0"/>
        <v>-167.46208249412916</v>
      </c>
      <c r="AN15" s="88">
        <f t="shared" si="0"/>
        <v>-167.46208249412916</v>
      </c>
    </row>
    <row r="16" spans="1:40" x14ac:dyDescent="0.3">
      <c r="A16" s="24"/>
      <c r="B16" s="25" t="s">
        <v>116</v>
      </c>
      <c r="C16" s="26"/>
      <c r="D16" s="27"/>
      <c r="E16" s="82">
        <v>2.5747308854353002E-2</v>
      </c>
      <c r="F16" s="191">
        <f>Research_Wall!S3</f>
        <v>0</v>
      </c>
      <c r="G16" s="89">
        <f>Wall!J25</f>
        <v>0.40000000000000568</v>
      </c>
      <c r="H16" s="89">
        <f>Wall!K25</f>
        <v>-0.59999999999999432</v>
      </c>
      <c r="I16" s="89">
        <f>Wall!L25</f>
        <v>-1.5999999999999943</v>
      </c>
      <c r="J16" s="89">
        <f>Wall!M25</f>
        <v>0.20000000000000284</v>
      </c>
      <c r="K16" s="89">
        <f>Wall!N25</f>
        <v>0.20000000000000284</v>
      </c>
      <c r="L16" s="89">
        <f>Wall!O25</f>
        <v>0.20000000000000284</v>
      </c>
      <c r="M16" s="89">
        <f>Wall!P25</f>
        <v>0.20000000000000284</v>
      </c>
      <c r="N16" s="89">
        <f>Wall!Q25</f>
        <v>1.2000000000000028</v>
      </c>
      <c r="O16" s="89">
        <f>Wall!R25</f>
        <v>1.2000000000000028</v>
      </c>
      <c r="P16" s="89">
        <f>Wall!S25</f>
        <v>4</v>
      </c>
      <c r="Q16" s="89">
        <f>Wall!T25</f>
        <v>5</v>
      </c>
      <c r="R16" s="89">
        <f>Wall!U25</f>
        <v>5</v>
      </c>
      <c r="S16" s="89">
        <f>Wall!V25</f>
        <v>3.2000000000000028</v>
      </c>
      <c r="T16" s="89">
        <f>Wall!W25</f>
        <v>4.2000000000000028</v>
      </c>
      <c r="U16" s="89">
        <f>Wall!X25</f>
        <v>4.2000000000000028</v>
      </c>
      <c r="V16" s="89">
        <f>Wall!Y25</f>
        <v>3.4000000000000057</v>
      </c>
      <c r="W16" s="89">
        <f>Wall!Z25</f>
        <v>3.4000000000000057</v>
      </c>
      <c r="X16" s="88">
        <f t="shared" ref="X16:X23" si="1">0.293071*$E16*$F16*G16</f>
        <v>0</v>
      </c>
      <c r="Y16" s="88">
        <f t="shared" ref="Y16:Y23" si="2">0.293071*$E16*$F16*H16</f>
        <v>0</v>
      </c>
      <c r="Z16" s="88">
        <f t="shared" ref="Z16:Z23" si="3">0.293071*$E16*$F16*I16</f>
        <v>0</v>
      </c>
      <c r="AA16" s="88">
        <f t="shared" ref="AA16:AA23" si="4">0.293071*$E16*$F16*J16</f>
        <v>0</v>
      </c>
      <c r="AB16" s="88">
        <f t="shared" ref="AB16:AB23" si="5">0.293071*$E16*$F16*K16</f>
        <v>0</v>
      </c>
      <c r="AC16" s="88">
        <f t="shared" ref="AC16:AC23" si="6">0.293071*$E16*$F16*L16</f>
        <v>0</v>
      </c>
      <c r="AD16" s="88">
        <f t="shared" ref="AD16:AD23" si="7">0.293071*$E16*$F16*M16</f>
        <v>0</v>
      </c>
      <c r="AE16" s="88">
        <f t="shared" ref="AE16:AE23" si="8">0.293071*$E16*$F16*N16</f>
        <v>0</v>
      </c>
      <c r="AF16" s="88">
        <f t="shared" ref="AF16:AF23" si="9">0.293071*$E16*$F16*O16</f>
        <v>0</v>
      </c>
      <c r="AG16" s="88">
        <f t="shared" ref="AG16:AG23" si="10">0.293071*$E16*$F16*P16</f>
        <v>0</v>
      </c>
      <c r="AH16" s="88">
        <f t="shared" ref="AH16:AH23" si="11">0.293071*$E16*$F16*Q16</f>
        <v>0</v>
      </c>
      <c r="AI16" s="88">
        <f t="shared" ref="AI16:AI23" si="12">0.293071*$E16*$F16*R16</f>
        <v>0</v>
      </c>
      <c r="AJ16" s="88">
        <f t="shared" ref="AJ16:AJ23" si="13">0.293071*$E16*$F16*S16</f>
        <v>0</v>
      </c>
      <c r="AK16" s="88">
        <f t="shared" ref="AK16:AK23" si="14">0.293071*$E16*$F16*T16</f>
        <v>0</v>
      </c>
      <c r="AL16" s="88">
        <f t="shared" ref="AL16:AL23" si="15">0.293071*$E16*$F16*U16</f>
        <v>0</v>
      </c>
      <c r="AM16" s="88">
        <f t="shared" ref="AM16:AM23" si="16">0.293071*$E16*$F16*V16</f>
        <v>0</v>
      </c>
      <c r="AN16" s="88">
        <f t="shared" ref="AN16:AN23" si="17">0.293071*$E16*$F16*W16</f>
        <v>0</v>
      </c>
    </row>
    <row r="17" spans="1:40" x14ac:dyDescent="0.3">
      <c r="A17" s="24"/>
      <c r="B17" s="25" t="s">
        <v>58</v>
      </c>
      <c r="C17" s="26"/>
      <c r="D17" s="27"/>
      <c r="E17" s="82">
        <v>2.5747308854353002E-2</v>
      </c>
      <c r="F17" s="191">
        <f>Research_Wall!S4</f>
        <v>5268.1168799999978</v>
      </c>
      <c r="G17" s="89">
        <f>Wall!J26</f>
        <v>7.4000000000000057</v>
      </c>
      <c r="H17" s="89">
        <f>Wall!K26</f>
        <v>6.4000000000000057</v>
      </c>
      <c r="I17" s="89">
        <f>Wall!L26</f>
        <v>5.4000000000000057</v>
      </c>
      <c r="J17" s="89">
        <f>Wall!M26</f>
        <v>7.2000000000000028</v>
      </c>
      <c r="K17" s="89">
        <f>Wall!N26</f>
        <v>6.2000000000000028</v>
      </c>
      <c r="L17" s="89">
        <f>Wall!O26</f>
        <v>7.2000000000000028</v>
      </c>
      <c r="M17" s="89">
        <f>Wall!P26</f>
        <v>7.2000000000000028</v>
      </c>
      <c r="N17" s="89">
        <f>Wall!Q26</f>
        <v>8.2000000000000028</v>
      </c>
      <c r="O17" s="89">
        <f>Wall!R26</f>
        <v>9.2000000000000028</v>
      </c>
      <c r="P17" s="89">
        <f>Wall!S26</f>
        <v>12</v>
      </c>
      <c r="Q17" s="89">
        <f>Wall!T26</f>
        <v>13</v>
      </c>
      <c r="R17" s="89">
        <f>Wall!U26</f>
        <v>14</v>
      </c>
      <c r="S17" s="89">
        <f>Wall!V26</f>
        <v>12.200000000000003</v>
      </c>
      <c r="T17" s="89">
        <f>Wall!W26</f>
        <v>13.200000000000003</v>
      </c>
      <c r="U17" s="89">
        <f>Wall!X26</f>
        <v>13.200000000000003</v>
      </c>
      <c r="V17" s="89">
        <f>Wall!Y26</f>
        <v>11.400000000000006</v>
      </c>
      <c r="W17" s="89">
        <f>Wall!Z26</f>
        <v>11.400000000000006</v>
      </c>
      <c r="X17" s="88">
        <f t="shared" si="1"/>
        <v>294.16554975634898</v>
      </c>
      <c r="Y17" s="88">
        <f t="shared" si="2"/>
        <v>254.41344843792348</v>
      </c>
      <c r="Z17" s="88">
        <f t="shared" si="3"/>
        <v>214.66134711949798</v>
      </c>
      <c r="AA17" s="88">
        <f t="shared" si="4"/>
        <v>286.21512949266378</v>
      </c>
      <c r="AB17" s="88">
        <f t="shared" si="5"/>
        <v>246.46302817423827</v>
      </c>
      <c r="AC17" s="88">
        <f t="shared" si="6"/>
        <v>286.21512949266378</v>
      </c>
      <c r="AD17" s="88">
        <f t="shared" si="7"/>
        <v>286.21512949266378</v>
      </c>
      <c r="AE17" s="88">
        <f t="shared" si="8"/>
        <v>325.96723081108928</v>
      </c>
      <c r="AF17" s="88">
        <f t="shared" si="9"/>
        <v>365.71933212951478</v>
      </c>
      <c r="AG17" s="88">
        <f t="shared" si="10"/>
        <v>477.02521582110614</v>
      </c>
      <c r="AH17" s="88">
        <f t="shared" si="11"/>
        <v>516.77731713953165</v>
      </c>
      <c r="AI17" s="88">
        <f t="shared" si="12"/>
        <v>556.52941845795715</v>
      </c>
      <c r="AJ17" s="88">
        <f t="shared" si="13"/>
        <v>484.97563608479135</v>
      </c>
      <c r="AK17" s="88">
        <f t="shared" si="14"/>
        <v>524.72773740321679</v>
      </c>
      <c r="AL17" s="88">
        <f t="shared" si="15"/>
        <v>524.72773740321679</v>
      </c>
      <c r="AM17" s="88">
        <f t="shared" si="16"/>
        <v>453.17395503005105</v>
      </c>
      <c r="AN17" s="88">
        <f t="shared" si="17"/>
        <v>453.17395503005105</v>
      </c>
    </row>
    <row r="18" spans="1:40" x14ac:dyDescent="0.3">
      <c r="A18" s="24"/>
      <c r="B18" s="25" t="s">
        <v>117</v>
      </c>
      <c r="C18" s="26"/>
      <c r="D18" s="27"/>
      <c r="E18" s="82">
        <v>2.5747308854353002E-2</v>
      </c>
      <c r="F18" s="191">
        <f>Research_Wall!S5</f>
        <v>0</v>
      </c>
      <c r="G18" s="89">
        <f>Wall!J27</f>
        <v>13.400000000000006</v>
      </c>
      <c r="H18" s="89">
        <f>Wall!K27</f>
        <v>13.400000000000006</v>
      </c>
      <c r="I18" s="89">
        <f>Wall!L27</f>
        <v>12.400000000000006</v>
      </c>
      <c r="J18" s="89">
        <f>Wall!M27</f>
        <v>13.200000000000003</v>
      </c>
      <c r="K18" s="89">
        <f>Wall!N27</f>
        <v>13.200000000000003</v>
      </c>
      <c r="L18" s="89">
        <f>Wall!O27</f>
        <v>13.200000000000003</v>
      </c>
      <c r="M18" s="89">
        <f>Wall!P27</f>
        <v>13.200000000000003</v>
      </c>
      <c r="N18" s="89">
        <f>Wall!Q27</f>
        <v>13.200000000000003</v>
      </c>
      <c r="O18" s="89">
        <f>Wall!R27</f>
        <v>14.200000000000003</v>
      </c>
      <c r="P18" s="89">
        <f>Wall!S27</f>
        <v>17</v>
      </c>
      <c r="Q18" s="89">
        <f>Wall!T27</f>
        <v>18</v>
      </c>
      <c r="R18" s="89">
        <f>Wall!U27</f>
        <v>19</v>
      </c>
      <c r="S18" s="89">
        <f>Wall!V27</f>
        <v>18.200000000000003</v>
      </c>
      <c r="T18" s="89">
        <f>Wall!W27</f>
        <v>18.200000000000003</v>
      </c>
      <c r="U18" s="89">
        <f>Wall!X27</f>
        <v>19.200000000000003</v>
      </c>
      <c r="V18" s="89">
        <f>Wall!Y27</f>
        <v>17.400000000000006</v>
      </c>
      <c r="W18" s="89">
        <f>Wall!Z27</f>
        <v>17.400000000000006</v>
      </c>
      <c r="X18" s="88">
        <f t="shared" si="1"/>
        <v>0</v>
      </c>
      <c r="Y18" s="88">
        <f t="shared" si="2"/>
        <v>0</v>
      </c>
      <c r="Z18" s="88">
        <f t="shared" si="3"/>
        <v>0</v>
      </c>
      <c r="AA18" s="88">
        <f t="shared" si="4"/>
        <v>0</v>
      </c>
      <c r="AB18" s="88">
        <f t="shared" si="5"/>
        <v>0</v>
      </c>
      <c r="AC18" s="88">
        <f t="shared" si="6"/>
        <v>0</v>
      </c>
      <c r="AD18" s="88">
        <f t="shared" si="7"/>
        <v>0</v>
      </c>
      <c r="AE18" s="88">
        <f t="shared" si="8"/>
        <v>0</v>
      </c>
      <c r="AF18" s="88">
        <f t="shared" si="9"/>
        <v>0</v>
      </c>
      <c r="AG18" s="88">
        <f t="shared" si="10"/>
        <v>0</v>
      </c>
      <c r="AH18" s="88">
        <f t="shared" si="11"/>
        <v>0</v>
      </c>
      <c r="AI18" s="88">
        <f t="shared" si="12"/>
        <v>0</v>
      </c>
      <c r="AJ18" s="88">
        <f t="shared" si="13"/>
        <v>0</v>
      </c>
      <c r="AK18" s="88">
        <f t="shared" si="14"/>
        <v>0</v>
      </c>
      <c r="AL18" s="88">
        <f t="shared" si="15"/>
        <v>0</v>
      </c>
      <c r="AM18" s="88">
        <f t="shared" si="16"/>
        <v>0</v>
      </c>
      <c r="AN18" s="88">
        <f t="shared" si="17"/>
        <v>0</v>
      </c>
    </row>
    <row r="19" spans="1:40" x14ac:dyDescent="0.3">
      <c r="A19" s="24"/>
      <c r="B19" s="25" t="s">
        <v>57</v>
      </c>
      <c r="C19" s="26"/>
      <c r="D19" s="27"/>
      <c r="E19" s="82">
        <v>2.5747308854353002E-2</v>
      </c>
      <c r="F19" s="191">
        <f>Research_Wall!S6</f>
        <v>13917.529079999993</v>
      </c>
      <c r="G19" s="89">
        <f>Wall!J28</f>
        <v>19.400000000000006</v>
      </c>
      <c r="H19" s="89">
        <f>Wall!K28</f>
        <v>18.400000000000006</v>
      </c>
      <c r="I19" s="89">
        <f>Wall!L28</f>
        <v>17.400000000000006</v>
      </c>
      <c r="J19" s="89">
        <f>Wall!M28</f>
        <v>19.200000000000003</v>
      </c>
      <c r="K19" s="89">
        <f>Wall!N28</f>
        <v>18.200000000000003</v>
      </c>
      <c r="L19" s="89">
        <f>Wall!O28</f>
        <v>17.200000000000003</v>
      </c>
      <c r="M19" s="89">
        <f>Wall!P28</f>
        <v>17.200000000000003</v>
      </c>
      <c r="N19" s="89">
        <f>Wall!Q28</f>
        <v>17.200000000000003</v>
      </c>
      <c r="O19" s="89">
        <f>Wall!R28</f>
        <v>17.200000000000003</v>
      </c>
      <c r="P19" s="89">
        <f>Wall!S28</f>
        <v>19</v>
      </c>
      <c r="Q19" s="89">
        <f>Wall!T28</f>
        <v>20</v>
      </c>
      <c r="R19" s="89">
        <f>Wall!U28</f>
        <v>21</v>
      </c>
      <c r="S19" s="89">
        <f>Wall!V28</f>
        <v>20.200000000000003</v>
      </c>
      <c r="T19" s="89">
        <f>Wall!W28</f>
        <v>21.200000000000003</v>
      </c>
      <c r="U19" s="89">
        <f>Wall!X28</f>
        <v>22.200000000000003</v>
      </c>
      <c r="V19" s="89">
        <f>Wall!Y28</f>
        <v>20.400000000000006</v>
      </c>
      <c r="W19" s="89">
        <f>Wall!Z28</f>
        <v>21.400000000000006</v>
      </c>
      <c r="X19" s="88">
        <f t="shared" si="1"/>
        <v>2037.3636634560951</v>
      </c>
      <c r="Y19" s="88">
        <f t="shared" si="2"/>
        <v>1932.3449179171212</v>
      </c>
      <c r="Z19" s="88">
        <f t="shared" si="3"/>
        <v>1827.3261723781472</v>
      </c>
      <c r="AA19" s="88">
        <f t="shared" si="4"/>
        <v>2016.3599143483</v>
      </c>
      <c r="AB19" s="88">
        <f t="shared" si="5"/>
        <v>1911.3411688093261</v>
      </c>
      <c r="AC19" s="88">
        <f t="shared" si="6"/>
        <v>1806.3224232703521</v>
      </c>
      <c r="AD19" s="88">
        <f t="shared" si="7"/>
        <v>1806.3224232703521</v>
      </c>
      <c r="AE19" s="88">
        <f t="shared" si="8"/>
        <v>1806.3224232703521</v>
      </c>
      <c r="AF19" s="88">
        <f t="shared" si="9"/>
        <v>1806.3224232703521</v>
      </c>
      <c r="AG19" s="88">
        <f t="shared" si="10"/>
        <v>1995.3561652405049</v>
      </c>
      <c r="AH19" s="88">
        <f t="shared" si="11"/>
        <v>2100.3749107794788</v>
      </c>
      <c r="AI19" s="88">
        <f t="shared" si="12"/>
        <v>2205.3936563184529</v>
      </c>
      <c r="AJ19" s="88">
        <f t="shared" si="13"/>
        <v>2121.3786598872739</v>
      </c>
      <c r="AK19" s="88">
        <f t="shared" si="14"/>
        <v>2226.397405426248</v>
      </c>
      <c r="AL19" s="88">
        <f t="shared" si="15"/>
        <v>2331.4161509652217</v>
      </c>
      <c r="AM19" s="88">
        <f t="shared" si="16"/>
        <v>2142.382408995069</v>
      </c>
      <c r="AN19" s="88">
        <f t="shared" si="17"/>
        <v>2247.4011545340431</v>
      </c>
    </row>
    <row r="20" spans="1:40" x14ac:dyDescent="0.3">
      <c r="A20" s="24"/>
      <c r="B20" s="25" t="s">
        <v>118</v>
      </c>
      <c r="C20" s="26"/>
      <c r="D20" s="27"/>
      <c r="E20" s="82">
        <v>2.5747308854353002E-2</v>
      </c>
      <c r="F20" s="191">
        <f>Research_Wall!S7</f>
        <v>0</v>
      </c>
      <c r="G20" s="89">
        <f>Wall!J29</f>
        <v>16.400000000000006</v>
      </c>
      <c r="H20" s="89">
        <f>Wall!K29</f>
        <v>15.400000000000006</v>
      </c>
      <c r="I20" s="89">
        <f>Wall!L29</f>
        <v>14.400000000000006</v>
      </c>
      <c r="J20" s="89">
        <f>Wall!M29</f>
        <v>15.200000000000003</v>
      </c>
      <c r="K20" s="89">
        <f>Wall!N29</f>
        <v>14.200000000000003</v>
      </c>
      <c r="L20" s="89">
        <f>Wall!O29</f>
        <v>14.200000000000003</v>
      </c>
      <c r="M20" s="89">
        <f>Wall!P29</f>
        <v>13.200000000000003</v>
      </c>
      <c r="N20" s="89">
        <f>Wall!Q29</f>
        <v>12.200000000000003</v>
      </c>
      <c r="O20" s="89">
        <f>Wall!R29</f>
        <v>12.200000000000003</v>
      </c>
      <c r="P20" s="89">
        <f>Wall!S29</f>
        <v>14</v>
      </c>
      <c r="Q20" s="89">
        <f>Wall!T29</f>
        <v>14</v>
      </c>
      <c r="R20" s="89">
        <f>Wall!U29</f>
        <v>15</v>
      </c>
      <c r="S20" s="89">
        <f>Wall!V29</f>
        <v>14.200000000000003</v>
      </c>
      <c r="T20" s="89">
        <f>Wall!W29</f>
        <v>15.200000000000003</v>
      </c>
      <c r="U20" s="89">
        <f>Wall!X29</f>
        <v>17.200000000000003</v>
      </c>
      <c r="V20" s="89">
        <f>Wall!Y29</f>
        <v>16.400000000000006</v>
      </c>
      <c r="W20" s="89">
        <f>Wall!Z29</f>
        <v>17.400000000000006</v>
      </c>
      <c r="X20" s="88">
        <f t="shared" si="1"/>
        <v>0</v>
      </c>
      <c r="Y20" s="88">
        <f t="shared" si="2"/>
        <v>0</v>
      </c>
      <c r="Z20" s="88">
        <f t="shared" si="3"/>
        <v>0</v>
      </c>
      <c r="AA20" s="88">
        <f t="shared" si="4"/>
        <v>0</v>
      </c>
      <c r="AB20" s="88">
        <f t="shared" si="5"/>
        <v>0</v>
      </c>
      <c r="AC20" s="88">
        <f t="shared" si="6"/>
        <v>0</v>
      </c>
      <c r="AD20" s="88">
        <f t="shared" si="7"/>
        <v>0</v>
      </c>
      <c r="AE20" s="88">
        <f t="shared" si="8"/>
        <v>0</v>
      </c>
      <c r="AF20" s="88">
        <f t="shared" si="9"/>
        <v>0</v>
      </c>
      <c r="AG20" s="88">
        <f t="shared" si="10"/>
        <v>0</v>
      </c>
      <c r="AH20" s="88">
        <f t="shared" si="11"/>
        <v>0</v>
      </c>
      <c r="AI20" s="88">
        <f t="shared" si="12"/>
        <v>0</v>
      </c>
      <c r="AJ20" s="88">
        <f t="shared" si="13"/>
        <v>0</v>
      </c>
      <c r="AK20" s="88">
        <f t="shared" si="14"/>
        <v>0</v>
      </c>
      <c r="AL20" s="88">
        <f t="shared" si="15"/>
        <v>0</v>
      </c>
      <c r="AM20" s="88">
        <f t="shared" si="16"/>
        <v>0</v>
      </c>
      <c r="AN20" s="88">
        <f t="shared" si="17"/>
        <v>0</v>
      </c>
    </row>
    <row r="21" spans="1:40" x14ac:dyDescent="0.3">
      <c r="A21" s="24"/>
      <c r="B21" s="25" t="s">
        <v>59</v>
      </c>
      <c r="C21" s="26"/>
      <c r="D21" s="27"/>
      <c r="E21" s="82">
        <v>2.5747308854353002E-2</v>
      </c>
      <c r="F21" s="191">
        <f>Research_Wall!S8</f>
        <v>6021.7045200000002</v>
      </c>
      <c r="G21" s="89">
        <f>Wall!J30</f>
        <v>10.400000000000006</v>
      </c>
      <c r="H21" s="89">
        <f>Wall!K30</f>
        <v>10.400000000000006</v>
      </c>
      <c r="I21" s="89">
        <f>Wall!L30</f>
        <v>9.4000000000000057</v>
      </c>
      <c r="J21" s="89">
        <f>Wall!M30</f>
        <v>10.200000000000003</v>
      </c>
      <c r="K21" s="89">
        <f>Wall!N30</f>
        <v>9.2000000000000028</v>
      </c>
      <c r="L21" s="89">
        <f>Wall!O30</f>
        <v>8.2000000000000028</v>
      </c>
      <c r="M21" s="89">
        <f>Wall!P30</f>
        <v>7.2000000000000028</v>
      </c>
      <c r="N21" s="89">
        <f>Wall!Q30</f>
        <v>7.2000000000000028</v>
      </c>
      <c r="O21" s="89">
        <f>Wall!R30</f>
        <v>6.2000000000000028</v>
      </c>
      <c r="P21" s="89">
        <f>Wall!S30</f>
        <v>8</v>
      </c>
      <c r="Q21" s="89">
        <f>Wall!T30</f>
        <v>8</v>
      </c>
      <c r="R21" s="89">
        <f>Wall!U30</f>
        <v>8</v>
      </c>
      <c r="S21" s="89">
        <f>Wall!V30</f>
        <v>7.2000000000000028</v>
      </c>
      <c r="T21" s="89">
        <f>Wall!W30</f>
        <v>8.2000000000000028</v>
      </c>
      <c r="U21" s="89">
        <f>Wall!X30</f>
        <v>10.200000000000003</v>
      </c>
      <c r="V21" s="89">
        <f>Wall!Y30</f>
        <v>9.4000000000000057</v>
      </c>
      <c r="W21" s="89">
        <f>Wall!Z30</f>
        <v>11.400000000000006</v>
      </c>
      <c r="X21" s="88">
        <f t="shared" si="1"/>
        <v>472.56055662190914</v>
      </c>
      <c r="Y21" s="88">
        <f t="shared" si="2"/>
        <v>472.56055662190914</v>
      </c>
      <c r="Z21" s="88">
        <f t="shared" si="3"/>
        <v>427.12204156211021</v>
      </c>
      <c r="AA21" s="88">
        <f t="shared" si="4"/>
        <v>463.4728536099492</v>
      </c>
      <c r="AB21" s="88">
        <f t="shared" si="5"/>
        <v>418.03433855015027</v>
      </c>
      <c r="AC21" s="88">
        <f t="shared" si="6"/>
        <v>372.59582349035134</v>
      </c>
      <c r="AD21" s="88">
        <f t="shared" si="7"/>
        <v>327.1573084305524</v>
      </c>
      <c r="AE21" s="88">
        <f t="shared" si="8"/>
        <v>327.1573084305524</v>
      </c>
      <c r="AF21" s="88">
        <f t="shared" si="9"/>
        <v>281.71879337075347</v>
      </c>
      <c r="AG21" s="88">
        <f t="shared" si="10"/>
        <v>363.50812047839145</v>
      </c>
      <c r="AH21" s="88">
        <f t="shared" si="11"/>
        <v>363.50812047839145</v>
      </c>
      <c r="AI21" s="88">
        <f t="shared" si="12"/>
        <v>363.50812047839145</v>
      </c>
      <c r="AJ21" s="88">
        <f t="shared" si="13"/>
        <v>327.1573084305524</v>
      </c>
      <c r="AK21" s="88">
        <f t="shared" si="14"/>
        <v>372.59582349035134</v>
      </c>
      <c r="AL21" s="88">
        <f t="shared" si="15"/>
        <v>463.4728536099492</v>
      </c>
      <c r="AM21" s="88">
        <f t="shared" si="16"/>
        <v>427.12204156211021</v>
      </c>
      <c r="AN21" s="88">
        <f t="shared" si="17"/>
        <v>517.99907168170807</v>
      </c>
    </row>
    <row r="22" spans="1:40" x14ac:dyDescent="0.3">
      <c r="A22" s="24"/>
      <c r="B22" s="25" t="s">
        <v>119</v>
      </c>
      <c r="C22" s="26"/>
      <c r="D22" s="27"/>
      <c r="E22" s="82">
        <v>2.5747308854353002E-2</v>
      </c>
      <c r="F22" s="191">
        <f>Research_Wall!S9</f>
        <v>0</v>
      </c>
      <c r="G22" s="89">
        <f>Wall!J31</f>
        <v>2.4000000000000057</v>
      </c>
      <c r="H22" s="89">
        <f>Wall!K31</f>
        <v>2.4000000000000057</v>
      </c>
      <c r="I22" s="89">
        <f>Wall!L31</f>
        <v>1.4000000000000057</v>
      </c>
      <c r="J22" s="89">
        <f>Wall!M31</f>
        <v>2.2000000000000028</v>
      </c>
      <c r="K22" s="89">
        <f>Wall!N31</f>
        <v>1.2000000000000028</v>
      </c>
      <c r="L22" s="89">
        <f>Wall!O31</f>
        <v>1.2000000000000028</v>
      </c>
      <c r="M22" s="89">
        <f>Wall!P31</f>
        <v>0.20000000000000284</v>
      </c>
      <c r="N22" s="89">
        <f>Wall!Q31</f>
        <v>0.20000000000000284</v>
      </c>
      <c r="O22" s="89">
        <f>Wall!R31</f>
        <v>-0.79999999999999716</v>
      </c>
      <c r="P22" s="89">
        <f>Wall!S31</f>
        <v>1</v>
      </c>
      <c r="Q22" s="89">
        <f>Wall!T31</f>
        <v>1</v>
      </c>
      <c r="R22" s="89">
        <f>Wall!U31</f>
        <v>2</v>
      </c>
      <c r="S22" s="89">
        <f>Wall!V31</f>
        <v>0.20000000000000284</v>
      </c>
      <c r="T22" s="89">
        <f>Wall!W31</f>
        <v>1.2000000000000028</v>
      </c>
      <c r="U22" s="89">
        <f>Wall!X31</f>
        <v>2.2000000000000028</v>
      </c>
      <c r="V22" s="89">
        <f>Wall!Y31</f>
        <v>1.4000000000000057</v>
      </c>
      <c r="W22" s="89">
        <f>Wall!Z31</f>
        <v>2.4000000000000057</v>
      </c>
      <c r="X22" s="88">
        <f t="shared" si="1"/>
        <v>0</v>
      </c>
      <c r="Y22" s="88">
        <f t="shared" si="2"/>
        <v>0</v>
      </c>
      <c r="Z22" s="88">
        <f t="shared" si="3"/>
        <v>0</v>
      </c>
      <c r="AA22" s="88">
        <f t="shared" si="4"/>
        <v>0</v>
      </c>
      <c r="AB22" s="88">
        <f t="shared" si="5"/>
        <v>0</v>
      </c>
      <c r="AC22" s="88">
        <f t="shared" si="6"/>
        <v>0</v>
      </c>
      <c r="AD22" s="88">
        <f t="shared" si="7"/>
        <v>0</v>
      </c>
      <c r="AE22" s="88">
        <f t="shared" si="8"/>
        <v>0</v>
      </c>
      <c r="AF22" s="88">
        <f t="shared" si="9"/>
        <v>0</v>
      </c>
      <c r="AG22" s="88">
        <f t="shared" si="10"/>
        <v>0</v>
      </c>
      <c r="AH22" s="88">
        <f t="shared" si="11"/>
        <v>0</v>
      </c>
      <c r="AI22" s="88">
        <f t="shared" si="12"/>
        <v>0</v>
      </c>
      <c r="AJ22" s="88">
        <f t="shared" si="13"/>
        <v>0</v>
      </c>
      <c r="AK22" s="88">
        <f t="shared" si="14"/>
        <v>0</v>
      </c>
      <c r="AL22" s="88">
        <f t="shared" si="15"/>
        <v>0</v>
      </c>
      <c r="AM22" s="88">
        <f t="shared" si="16"/>
        <v>0</v>
      </c>
      <c r="AN22" s="88">
        <f t="shared" si="17"/>
        <v>0</v>
      </c>
    </row>
    <row r="23" spans="1:40" x14ac:dyDescent="0.3">
      <c r="A23" s="24"/>
      <c r="B23" s="25" t="s">
        <v>60</v>
      </c>
      <c r="C23" s="26"/>
      <c r="D23" s="27"/>
      <c r="E23" s="89">
        <v>0.20599999999999999</v>
      </c>
      <c r="F23" s="89">
        <f>Research_Floors!I2</f>
        <v>11751.127298181818</v>
      </c>
      <c r="G23" s="35">
        <f>Roof!G8</f>
        <v>-15.599999999999994</v>
      </c>
      <c r="H23" s="87">
        <f>Roof!H8</f>
        <v>-15.599999999999994</v>
      </c>
      <c r="I23" s="87">
        <f>Roof!I8</f>
        <v>-15.599999999999994</v>
      </c>
      <c r="J23" s="87">
        <f>Roof!J8</f>
        <v>-13.799999999999997</v>
      </c>
      <c r="K23" s="87">
        <f>Roof!K8</f>
        <v>-13.799999999999997</v>
      </c>
      <c r="L23" s="87">
        <f>Roof!L8</f>
        <v>-13.799999999999997</v>
      </c>
      <c r="M23" s="87">
        <f>Roof!M8</f>
        <v>-13.799999999999997</v>
      </c>
      <c r="N23" s="87">
        <f>Roof!N8</f>
        <v>-13.799999999999997</v>
      </c>
      <c r="O23" s="87">
        <f>Roof!O8</f>
        <v>-13.799999999999997</v>
      </c>
      <c r="P23" s="87">
        <f>Roof!P8</f>
        <v>-12</v>
      </c>
      <c r="Q23" s="87">
        <f>Roof!Q8</f>
        <v>-12</v>
      </c>
      <c r="R23" s="87">
        <f>Roof!R8</f>
        <v>-12</v>
      </c>
      <c r="S23" s="87">
        <f>Roof!S8</f>
        <v>-13.799999999999997</v>
      </c>
      <c r="T23" s="87">
        <f>Roof!T8</f>
        <v>-13.799999999999997</v>
      </c>
      <c r="U23" s="87">
        <f>Roof!U8</f>
        <v>-13.799999999999997</v>
      </c>
      <c r="V23" s="87">
        <f>Roof!V8</f>
        <v>-15.599999999999994</v>
      </c>
      <c r="W23" s="87">
        <f>Roof!W8</f>
        <v>-15.599999999999994</v>
      </c>
      <c r="X23" s="88">
        <f t="shared" si="1"/>
        <v>-11067.364049843729</v>
      </c>
      <c r="Y23" s="88">
        <f t="shared" si="2"/>
        <v>-11067.364049843729</v>
      </c>
      <c r="Z23" s="88">
        <f t="shared" si="3"/>
        <v>-11067.364049843729</v>
      </c>
      <c r="AA23" s="88">
        <f t="shared" si="4"/>
        <v>-9790.3605056309934</v>
      </c>
      <c r="AB23" s="88">
        <f t="shared" si="5"/>
        <v>-9790.3605056309934</v>
      </c>
      <c r="AC23" s="88">
        <f t="shared" si="6"/>
        <v>-9790.3605056309934</v>
      </c>
      <c r="AD23" s="88">
        <f t="shared" si="7"/>
        <v>-9790.3605056309934</v>
      </c>
      <c r="AE23" s="88">
        <f t="shared" si="8"/>
        <v>-9790.3605056309934</v>
      </c>
      <c r="AF23" s="88">
        <f t="shared" si="9"/>
        <v>-9790.3605056309934</v>
      </c>
      <c r="AG23" s="88">
        <f t="shared" si="10"/>
        <v>-8513.3569614182561</v>
      </c>
      <c r="AH23" s="88">
        <f t="shared" si="11"/>
        <v>-8513.3569614182561</v>
      </c>
      <c r="AI23" s="88">
        <f t="shared" si="12"/>
        <v>-8513.3569614182561</v>
      </c>
      <c r="AJ23" s="88">
        <f t="shared" si="13"/>
        <v>-9790.3605056309934</v>
      </c>
      <c r="AK23" s="88">
        <f t="shared" si="14"/>
        <v>-9790.3605056309934</v>
      </c>
      <c r="AL23" s="88">
        <f t="shared" si="15"/>
        <v>-9790.3605056309934</v>
      </c>
      <c r="AM23" s="88">
        <f t="shared" si="16"/>
        <v>-11067.364049843729</v>
      </c>
      <c r="AN23" s="88">
        <f t="shared" si="17"/>
        <v>-11067.364049843729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195" t="s">
        <v>62</v>
      </c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7"/>
      <c r="X24" s="200" t="s">
        <v>63</v>
      </c>
      <c r="Y24" s="194"/>
      <c r="Z24" s="194"/>
      <c r="AA24" s="194"/>
      <c r="AB24" s="194"/>
      <c r="AC24" s="194"/>
      <c r="AD24" s="194"/>
      <c r="AE24" s="194"/>
      <c r="AF24" s="194"/>
      <c r="AG24" s="194"/>
      <c r="AH24" s="194"/>
      <c r="AI24" s="194"/>
      <c r="AJ24" s="195"/>
      <c r="AK24" s="195"/>
      <c r="AL24" s="195"/>
      <c r="AM24" s="195"/>
      <c r="AN24" s="201"/>
    </row>
    <row r="25" spans="1:40" x14ac:dyDescent="0.3">
      <c r="A25" s="24"/>
      <c r="B25" s="25" t="s">
        <v>64</v>
      </c>
      <c r="C25" s="26"/>
      <c r="D25" s="82">
        <v>0.1</v>
      </c>
      <c r="E25" s="82">
        <f>Research_Floors!E2</f>
        <v>1091.7063636363637</v>
      </c>
      <c r="F25" s="32">
        <f>$D$4</f>
        <v>26</v>
      </c>
      <c r="G25" s="32">
        <f>City_Details!N19</f>
        <v>24</v>
      </c>
      <c r="H25" s="82">
        <f>City_Details!O19</f>
        <v>24</v>
      </c>
      <c r="I25" s="82">
        <f>City_Details!P19</f>
        <v>24</v>
      </c>
      <c r="J25" s="82">
        <f>City_Details!Q19</f>
        <v>25</v>
      </c>
      <c r="K25" s="82">
        <f>City_Details!R19</f>
        <v>25</v>
      </c>
      <c r="L25" s="82">
        <f>City_Details!S19</f>
        <v>25</v>
      </c>
      <c r="M25" s="82">
        <f>City_Details!T19</f>
        <v>25</v>
      </c>
      <c r="N25" s="82">
        <f>City_Details!U19</f>
        <v>25</v>
      </c>
      <c r="O25" s="82">
        <f>City_Details!V19</f>
        <v>25</v>
      </c>
      <c r="P25" s="82">
        <f>City_Details!W19</f>
        <v>26</v>
      </c>
      <c r="Q25" s="82">
        <f>City_Details!X19</f>
        <v>26</v>
      </c>
      <c r="R25" s="82">
        <f>City_Details!Y19</f>
        <v>26</v>
      </c>
      <c r="S25" s="82">
        <f>City_Details!Z19</f>
        <v>25</v>
      </c>
      <c r="T25" s="82">
        <f>City_Details!AA19</f>
        <v>25</v>
      </c>
      <c r="U25" s="82">
        <f>City_Details!AB19</f>
        <v>25</v>
      </c>
      <c r="V25" s="82">
        <f>City_Details!AC19</f>
        <v>24</v>
      </c>
      <c r="W25" s="82">
        <f>City_Details!AD19</f>
        <v>24</v>
      </c>
      <c r="X25" s="34">
        <f>$D$25*$E$25*(G25-$F$25)</f>
        <v>-218.34127272727275</v>
      </c>
      <c r="Y25" s="88">
        <f t="shared" ref="Y25:AN25" si="18">$D$25*$E$25*(H25-$F$25)</f>
        <v>-218.34127272727275</v>
      </c>
      <c r="Z25" s="88">
        <f t="shared" si="18"/>
        <v>-218.34127272727275</v>
      </c>
      <c r="AA25" s="88">
        <f t="shared" si="18"/>
        <v>-109.17063636363638</v>
      </c>
      <c r="AB25" s="88">
        <f t="shared" si="18"/>
        <v>-109.17063636363638</v>
      </c>
      <c r="AC25" s="88">
        <f t="shared" si="18"/>
        <v>-109.17063636363638</v>
      </c>
      <c r="AD25" s="88">
        <f t="shared" si="18"/>
        <v>-109.17063636363638</v>
      </c>
      <c r="AE25" s="88">
        <f t="shared" si="18"/>
        <v>-109.17063636363638</v>
      </c>
      <c r="AF25" s="88">
        <f t="shared" si="18"/>
        <v>-109.17063636363638</v>
      </c>
      <c r="AG25" s="88">
        <f t="shared" si="18"/>
        <v>0</v>
      </c>
      <c r="AH25" s="88">
        <f t="shared" si="18"/>
        <v>0</v>
      </c>
      <c r="AI25" s="88">
        <f t="shared" si="18"/>
        <v>0</v>
      </c>
      <c r="AJ25" s="88">
        <f t="shared" si="18"/>
        <v>-109.17063636363638</v>
      </c>
      <c r="AK25" s="88">
        <f t="shared" si="18"/>
        <v>-109.17063636363638</v>
      </c>
      <c r="AL25" s="88">
        <f t="shared" si="18"/>
        <v>-109.17063636363638</v>
      </c>
      <c r="AM25" s="88">
        <f t="shared" si="18"/>
        <v>-218.34127272727275</v>
      </c>
      <c r="AN25" s="88">
        <f t="shared" si="18"/>
        <v>-218.34127272727275</v>
      </c>
    </row>
    <row r="26" spans="1:40" x14ac:dyDescent="0.3">
      <c r="A26" s="24"/>
      <c r="B26" s="25" t="s">
        <v>65</v>
      </c>
      <c r="C26" s="26"/>
      <c r="D26" s="102">
        <v>3.6886000000000001</v>
      </c>
      <c r="E26" s="82">
        <f>Research_Doors!G2</f>
        <v>18.420300000000001</v>
      </c>
      <c r="F26" s="33">
        <f>$D$4</f>
        <v>26</v>
      </c>
      <c r="G26" s="35">
        <f>G25</f>
        <v>24</v>
      </c>
      <c r="H26" s="83">
        <f t="shared" ref="H26:W26" si="19">H25</f>
        <v>24</v>
      </c>
      <c r="I26" s="83">
        <f t="shared" si="19"/>
        <v>24</v>
      </c>
      <c r="J26" s="83">
        <f t="shared" si="19"/>
        <v>25</v>
      </c>
      <c r="K26" s="83">
        <f t="shared" si="19"/>
        <v>25</v>
      </c>
      <c r="L26" s="83">
        <f t="shared" si="19"/>
        <v>25</v>
      </c>
      <c r="M26" s="83">
        <f t="shared" si="19"/>
        <v>25</v>
      </c>
      <c r="N26" s="83">
        <f t="shared" si="19"/>
        <v>25</v>
      </c>
      <c r="O26" s="83">
        <f t="shared" si="19"/>
        <v>25</v>
      </c>
      <c r="P26" s="83">
        <f t="shared" si="19"/>
        <v>26</v>
      </c>
      <c r="Q26" s="83">
        <f t="shared" si="19"/>
        <v>26</v>
      </c>
      <c r="R26" s="83">
        <f t="shared" si="19"/>
        <v>26</v>
      </c>
      <c r="S26" s="83">
        <f t="shared" si="19"/>
        <v>25</v>
      </c>
      <c r="T26" s="83">
        <f t="shared" si="19"/>
        <v>25</v>
      </c>
      <c r="U26" s="83">
        <f t="shared" si="19"/>
        <v>25</v>
      </c>
      <c r="V26" s="83">
        <f t="shared" si="19"/>
        <v>24</v>
      </c>
      <c r="W26" s="83">
        <f t="shared" si="19"/>
        <v>24</v>
      </c>
      <c r="X26" s="88">
        <f>$D$26*$E$26*(G26-$F$26)</f>
        <v>-135.89023716</v>
      </c>
      <c r="Y26" s="88">
        <f t="shared" ref="Y26:AN26" si="20">$D$26*$E$26*(H26-$F$26)</f>
        <v>-135.89023716</v>
      </c>
      <c r="Z26" s="88">
        <f t="shared" si="20"/>
        <v>-135.89023716</v>
      </c>
      <c r="AA26" s="88">
        <f t="shared" si="20"/>
        <v>-67.945118579999999</v>
      </c>
      <c r="AB26" s="88">
        <f t="shared" si="20"/>
        <v>-67.945118579999999</v>
      </c>
      <c r="AC26" s="88">
        <f t="shared" si="20"/>
        <v>-67.945118579999999</v>
      </c>
      <c r="AD26" s="88">
        <f t="shared" si="20"/>
        <v>-67.945118579999999</v>
      </c>
      <c r="AE26" s="88">
        <f t="shared" si="20"/>
        <v>-67.945118579999999</v>
      </c>
      <c r="AF26" s="88">
        <f t="shared" si="20"/>
        <v>-67.945118579999999</v>
      </c>
      <c r="AG26" s="88">
        <f t="shared" si="20"/>
        <v>0</v>
      </c>
      <c r="AH26" s="88">
        <f t="shared" si="20"/>
        <v>0</v>
      </c>
      <c r="AI26" s="88">
        <f t="shared" si="20"/>
        <v>0</v>
      </c>
      <c r="AJ26" s="88">
        <f t="shared" si="20"/>
        <v>-67.945118579999999</v>
      </c>
      <c r="AK26" s="88">
        <f t="shared" si="20"/>
        <v>-67.945118579999999</v>
      </c>
      <c r="AL26" s="88">
        <f t="shared" si="20"/>
        <v>-67.945118579999999</v>
      </c>
      <c r="AM26" s="88">
        <f t="shared" si="20"/>
        <v>-135.89023716</v>
      </c>
      <c r="AN26" s="88">
        <f t="shared" si="20"/>
        <v>-135.89023716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195" t="s">
        <v>62</v>
      </c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7"/>
      <c r="X29" s="200" t="s">
        <v>63</v>
      </c>
      <c r="Y29" s="194"/>
      <c r="Z29" s="194"/>
      <c r="AA29" s="194"/>
      <c r="AB29" s="194"/>
      <c r="AC29" s="194"/>
      <c r="AD29" s="194"/>
      <c r="AE29" s="194"/>
      <c r="AF29" s="194"/>
      <c r="AG29" s="194"/>
      <c r="AH29" s="194"/>
      <c r="AI29" s="194"/>
      <c r="AJ29" s="195"/>
      <c r="AK29" s="195"/>
      <c r="AL29" s="195"/>
      <c r="AM29" s="195"/>
      <c r="AN29" s="201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>
        <v>0.2</v>
      </c>
      <c r="E31" s="82">
        <f>Research_Window!R11</f>
        <v>1222.4807999999991</v>
      </c>
      <c r="F31" s="33">
        <f>$D$4</f>
        <v>26</v>
      </c>
      <c r="G31" s="35">
        <f>G25</f>
        <v>24</v>
      </c>
      <c r="H31" s="83">
        <f t="shared" ref="H31:W31" si="21">H25</f>
        <v>24</v>
      </c>
      <c r="I31" s="83">
        <f t="shared" si="21"/>
        <v>24</v>
      </c>
      <c r="J31" s="83">
        <f t="shared" si="21"/>
        <v>25</v>
      </c>
      <c r="K31" s="83">
        <f t="shared" si="21"/>
        <v>25</v>
      </c>
      <c r="L31" s="83">
        <f t="shared" si="21"/>
        <v>25</v>
      </c>
      <c r="M31" s="83">
        <f t="shared" si="21"/>
        <v>25</v>
      </c>
      <c r="N31" s="83">
        <f t="shared" si="21"/>
        <v>25</v>
      </c>
      <c r="O31" s="83">
        <f t="shared" si="21"/>
        <v>25</v>
      </c>
      <c r="P31" s="83">
        <f t="shared" si="21"/>
        <v>26</v>
      </c>
      <c r="Q31" s="83">
        <f t="shared" si="21"/>
        <v>26</v>
      </c>
      <c r="R31" s="83">
        <f t="shared" si="21"/>
        <v>26</v>
      </c>
      <c r="S31" s="83">
        <f t="shared" si="21"/>
        <v>25</v>
      </c>
      <c r="T31" s="83">
        <f t="shared" si="21"/>
        <v>25</v>
      </c>
      <c r="U31" s="83">
        <f t="shared" si="21"/>
        <v>25</v>
      </c>
      <c r="V31" s="83">
        <f t="shared" si="21"/>
        <v>24</v>
      </c>
      <c r="W31" s="83">
        <f t="shared" si="21"/>
        <v>24</v>
      </c>
      <c r="X31" s="34">
        <f>$D$31*$E$31*(G31-$F$31)</f>
        <v>-488.99231999999967</v>
      </c>
      <c r="Y31" s="88">
        <f t="shared" ref="Y31:AN31" si="22">$D$31*$E$31*(H31-$F$31)</f>
        <v>-488.99231999999967</v>
      </c>
      <c r="Z31" s="88">
        <f t="shared" si="22"/>
        <v>-488.99231999999967</v>
      </c>
      <c r="AA31" s="88">
        <f t="shared" si="22"/>
        <v>-244.49615999999983</v>
      </c>
      <c r="AB31" s="88">
        <f t="shared" si="22"/>
        <v>-244.49615999999983</v>
      </c>
      <c r="AC31" s="88">
        <f t="shared" si="22"/>
        <v>-244.49615999999983</v>
      </c>
      <c r="AD31" s="88">
        <f t="shared" si="22"/>
        <v>-244.49615999999983</v>
      </c>
      <c r="AE31" s="88">
        <f t="shared" si="22"/>
        <v>-244.49615999999983</v>
      </c>
      <c r="AF31" s="88">
        <f t="shared" si="22"/>
        <v>-244.49615999999983</v>
      </c>
      <c r="AG31" s="88">
        <f t="shared" si="22"/>
        <v>0</v>
      </c>
      <c r="AH31" s="88">
        <f t="shared" si="22"/>
        <v>0</v>
      </c>
      <c r="AI31" s="88">
        <f t="shared" si="22"/>
        <v>0</v>
      </c>
      <c r="AJ31" s="88">
        <f t="shared" si="22"/>
        <v>-244.49615999999983</v>
      </c>
      <c r="AK31" s="88">
        <f t="shared" si="22"/>
        <v>-244.49615999999983</v>
      </c>
      <c r="AL31" s="88">
        <f t="shared" si="22"/>
        <v>-244.49615999999983</v>
      </c>
      <c r="AM31" s="88">
        <f t="shared" si="22"/>
        <v>-488.99231999999967</v>
      </c>
      <c r="AN31" s="88">
        <f t="shared" si="22"/>
        <v>-488.99231999999967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186</v>
      </c>
      <c r="E33" s="32" t="s">
        <v>183</v>
      </c>
      <c r="F33" s="32" t="s">
        <v>70</v>
      </c>
      <c r="G33" s="195" t="s">
        <v>79</v>
      </c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7"/>
      <c r="X33" s="200" t="s">
        <v>207</v>
      </c>
      <c r="Y33" s="194"/>
      <c r="Z33" s="194"/>
      <c r="AA33" s="194"/>
      <c r="AB33" s="194"/>
      <c r="AC33" s="194"/>
      <c r="AD33" s="194"/>
      <c r="AE33" s="194"/>
      <c r="AF33" s="194"/>
      <c r="AG33" s="194"/>
      <c r="AH33" s="194"/>
      <c r="AI33" s="194"/>
      <c r="AJ33" s="195"/>
      <c r="AK33" s="195"/>
      <c r="AL33" s="195"/>
      <c r="AM33" s="195"/>
      <c r="AN33" s="201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>
        <f>Research_Window!S2</f>
        <v>5048.2266587999911</v>
      </c>
      <c r="E35" s="32">
        <f>Window!G14</f>
        <v>31</v>
      </c>
      <c r="F35" s="32">
        <v>0.7</v>
      </c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>
        <f>0.293071*$D35*$E35*$F35*G35</f>
        <v>10915.668625524009</v>
      </c>
      <c r="Y35" s="84">
        <f t="shared" ref="Y35:AN35" si="23">0.293071*$D35*$E35*$F35*H35</f>
        <v>13163.012166073069</v>
      </c>
      <c r="Z35" s="84">
        <f t="shared" si="23"/>
        <v>14768.257552179542</v>
      </c>
      <c r="AA35" s="84">
        <f t="shared" si="23"/>
        <v>17015.601092728604</v>
      </c>
      <c r="AB35" s="84">
        <f t="shared" si="23"/>
        <v>18941.895556056366</v>
      </c>
      <c r="AC35" s="84">
        <f t="shared" si="23"/>
        <v>20868.190019384136</v>
      </c>
      <c r="AD35" s="84">
        <f t="shared" si="23"/>
        <v>22473.435405490611</v>
      </c>
      <c r="AE35" s="84">
        <f t="shared" si="23"/>
        <v>23757.631714375784</v>
      </c>
      <c r="AF35" s="84">
        <f t="shared" si="23"/>
        <v>24078.680791597078</v>
      </c>
      <c r="AG35" s="84">
        <f t="shared" si="23"/>
        <v>24399.729868818373</v>
      </c>
      <c r="AH35" s="84">
        <f t="shared" si="23"/>
        <v>23757.631714375784</v>
      </c>
      <c r="AI35" s="84">
        <f t="shared" si="23"/>
        <v>24078.680791597078</v>
      </c>
      <c r="AJ35" s="84">
        <f t="shared" si="23"/>
        <v>25362.877100482259</v>
      </c>
      <c r="AK35" s="84">
        <f t="shared" si="23"/>
        <v>19583.993710498959</v>
      </c>
      <c r="AL35" s="84">
        <f t="shared" si="23"/>
        <v>16052.45386106472</v>
      </c>
      <c r="AM35" s="84">
        <f t="shared" si="23"/>
        <v>13484.061243294364</v>
      </c>
      <c r="AN35" s="84">
        <f t="shared" si="23"/>
        <v>11557.766779966598</v>
      </c>
    </row>
    <row r="36" spans="1:40" x14ac:dyDescent="0.3">
      <c r="A36" s="24"/>
      <c r="B36" s="25" t="s">
        <v>121</v>
      </c>
      <c r="C36" s="26"/>
      <c r="D36" s="191">
        <f>Research_Window!S3</f>
        <v>0</v>
      </c>
      <c r="E36" s="82">
        <f>Window!G15</f>
        <v>55</v>
      </c>
      <c r="F36" s="60">
        <v>0.7</v>
      </c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>
        <f t="shared" ref="X36:X42" si="24">0.293071*$D36*$E36*$F36*G36</f>
        <v>0</v>
      </c>
      <c r="Y36" s="84">
        <f t="shared" ref="Y36:Y42" si="25">0.293071*$D36*$E36*$F36*H36</f>
        <v>0</v>
      </c>
      <c r="Z36" s="84">
        <f t="shared" ref="Z36:Z42" si="26">0.293071*$D36*$E36*$F36*I36</f>
        <v>0</v>
      </c>
      <c r="AA36" s="84">
        <f t="shared" ref="AA36:AA42" si="27">0.293071*$D36*$E36*$F36*J36</f>
        <v>0</v>
      </c>
      <c r="AB36" s="84">
        <f t="shared" ref="AB36:AB42" si="28">0.293071*$D36*$E36*$F36*K36</f>
        <v>0</v>
      </c>
      <c r="AC36" s="84">
        <f t="shared" ref="AC36:AC42" si="29">0.293071*$D36*$E36*$F36*L36</f>
        <v>0</v>
      </c>
      <c r="AD36" s="84">
        <f t="shared" ref="AD36:AD42" si="30">0.293071*$D36*$E36*$F36*M36</f>
        <v>0</v>
      </c>
      <c r="AE36" s="84">
        <f t="shared" ref="AE36:AE42" si="31">0.293071*$D36*$E36*$F36*N36</f>
        <v>0</v>
      </c>
      <c r="AF36" s="84">
        <f t="shared" ref="AF36:AF42" si="32">0.293071*$D36*$E36*$F36*O36</f>
        <v>0</v>
      </c>
      <c r="AG36" s="84">
        <f t="shared" ref="AG36:AG42" si="33">0.293071*$D36*$E36*$F36*P36</f>
        <v>0</v>
      </c>
      <c r="AH36" s="84">
        <f t="shared" ref="AH36:AH42" si="34">0.293071*$D36*$E36*$F36*Q36</f>
        <v>0</v>
      </c>
      <c r="AI36" s="84">
        <f t="shared" ref="AI36:AI42" si="35">0.293071*$D36*$E36*$F36*R36</f>
        <v>0</v>
      </c>
      <c r="AJ36" s="84">
        <f t="shared" ref="AJ36:AJ42" si="36">0.293071*$D36*$E36*$F36*S36</f>
        <v>0</v>
      </c>
      <c r="AK36" s="84">
        <f t="shared" ref="AK36:AK42" si="37">0.293071*$D36*$E36*$F36*T36</f>
        <v>0</v>
      </c>
      <c r="AL36" s="84">
        <f t="shared" ref="AL36:AL42" si="38">0.293071*$D36*$E36*$F36*U36</f>
        <v>0</v>
      </c>
      <c r="AM36" s="84">
        <f t="shared" ref="AM36:AM42" si="39">0.293071*$D36*$E36*$F36*V36</f>
        <v>0</v>
      </c>
      <c r="AN36" s="84">
        <f t="shared" ref="AN36:AN42" si="40">0.293071*$D36*$E36*$F36*W36</f>
        <v>0</v>
      </c>
    </row>
    <row r="37" spans="1:40" x14ac:dyDescent="0.3">
      <c r="A37" s="24"/>
      <c r="B37" s="25" t="s">
        <v>122</v>
      </c>
      <c r="C37" s="26"/>
      <c r="D37" s="191">
        <f>Research_Window!S4</f>
        <v>2083.5228960000004</v>
      </c>
      <c r="E37" s="82">
        <f>Window!G16</f>
        <v>215</v>
      </c>
      <c r="F37" s="60">
        <v>0.7</v>
      </c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>
        <f t="shared" si="24"/>
        <v>16541.699556126459</v>
      </c>
      <c r="Y37" s="84">
        <f t="shared" si="25"/>
        <v>30326.449186231846</v>
      </c>
      <c r="Z37" s="84">
        <f t="shared" si="26"/>
        <v>40435.265581642459</v>
      </c>
      <c r="AA37" s="84">
        <f t="shared" si="27"/>
        <v>45949.165433684611</v>
      </c>
      <c r="AB37" s="84">
        <f t="shared" si="28"/>
        <v>46868.148742358302</v>
      </c>
      <c r="AC37" s="84">
        <f t="shared" si="29"/>
        <v>42273.232198989841</v>
      </c>
      <c r="AD37" s="84">
        <f t="shared" si="30"/>
        <v>35840.349038273998</v>
      </c>
      <c r="AE37" s="84">
        <f t="shared" si="31"/>
        <v>32164.415803579232</v>
      </c>
      <c r="AF37" s="84">
        <f t="shared" si="32"/>
        <v>28488.482568884458</v>
      </c>
      <c r="AG37" s="84">
        <f t="shared" si="33"/>
        <v>26650.515951537072</v>
      </c>
      <c r="AH37" s="84">
        <f t="shared" si="34"/>
        <v>23893.566025516</v>
      </c>
      <c r="AI37" s="84">
        <f t="shared" si="35"/>
        <v>21136.61609949492</v>
      </c>
      <c r="AJ37" s="84">
        <f t="shared" si="36"/>
        <v>19298.649482147535</v>
      </c>
      <c r="AK37" s="84">
        <f t="shared" si="37"/>
        <v>15622.716247452769</v>
      </c>
      <c r="AL37" s="84">
        <f t="shared" si="38"/>
        <v>13784.749630105383</v>
      </c>
      <c r="AM37" s="84">
        <f t="shared" si="39"/>
        <v>11946.783012758</v>
      </c>
      <c r="AN37" s="84">
        <f t="shared" si="40"/>
        <v>10108.816395410615</v>
      </c>
    </row>
    <row r="38" spans="1:40" x14ac:dyDescent="0.3">
      <c r="A38" s="24"/>
      <c r="B38" s="25" t="s">
        <v>123</v>
      </c>
      <c r="C38" s="26"/>
      <c r="D38" s="191">
        <f>Research_Window!S5</f>
        <v>0</v>
      </c>
      <c r="E38" s="82">
        <f>Window!G17</f>
        <v>247</v>
      </c>
      <c r="F38" s="60">
        <v>0.7</v>
      </c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>
        <f t="shared" si="24"/>
        <v>0</v>
      </c>
      <c r="Y38" s="84">
        <f t="shared" si="25"/>
        <v>0</v>
      </c>
      <c r="Z38" s="84">
        <f t="shared" si="26"/>
        <v>0</v>
      </c>
      <c r="AA38" s="84">
        <f t="shared" si="27"/>
        <v>0</v>
      </c>
      <c r="AB38" s="84">
        <f t="shared" si="28"/>
        <v>0</v>
      </c>
      <c r="AC38" s="84">
        <f t="shared" si="29"/>
        <v>0</v>
      </c>
      <c r="AD38" s="84">
        <f t="shared" si="30"/>
        <v>0</v>
      </c>
      <c r="AE38" s="84">
        <f t="shared" si="31"/>
        <v>0</v>
      </c>
      <c r="AF38" s="84">
        <f t="shared" si="32"/>
        <v>0</v>
      </c>
      <c r="AG38" s="84">
        <f t="shared" si="33"/>
        <v>0</v>
      </c>
      <c r="AH38" s="84">
        <f t="shared" si="34"/>
        <v>0</v>
      </c>
      <c r="AI38" s="84">
        <f t="shared" si="35"/>
        <v>0</v>
      </c>
      <c r="AJ38" s="84">
        <f t="shared" si="36"/>
        <v>0</v>
      </c>
      <c r="AK38" s="84">
        <f t="shared" si="37"/>
        <v>0</v>
      </c>
      <c r="AL38" s="84">
        <f t="shared" si="38"/>
        <v>0</v>
      </c>
      <c r="AM38" s="84">
        <f t="shared" si="39"/>
        <v>0</v>
      </c>
      <c r="AN38" s="84">
        <f t="shared" si="40"/>
        <v>0</v>
      </c>
    </row>
    <row r="39" spans="1:40" x14ac:dyDescent="0.3">
      <c r="A39" s="24"/>
      <c r="B39" s="25" t="s">
        <v>124</v>
      </c>
      <c r="C39" s="26"/>
      <c r="D39" s="191">
        <f>Research_Window!S6</f>
        <v>4794.6494231999959</v>
      </c>
      <c r="E39" s="82">
        <f>Window!G18</f>
        <v>179</v>
      </c>
      <c r="F39" s="60">
        <v>0.7</v>
      </c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>
        <f t="shared" si="24"/>
        <v>14085.451155893021</v>
      </c>
      <c r="Y39" s="84">
        <f t="shared" si="25"/>
        <v>19367.495339352903</v>
      </c>
      <c r="Z39" s="84">
        <f t="shared" si="26"/>
        <v>24649.539522812789</v>
      </c>
      <c r="AA39" s="84">
        <f t="shared" si="27"/>
        <v>36974.309284219176</v>
      </c>
      <c r="AB39" s="84">
        <f t="shared" si="28"/>
        <v>54581.123229085453</v>
      </c>
      <c r="AC39" s="84">
        <f t="shared" si="29"/>
        <v>73948.618568438353</v>
      </c>
      <c r="AD39" s="84">
        <f t="shared" si="30"/>
        <v>91555.432513304637</v>
      </c>
      <c r="AE39" s="84">
        <f t="shared" si="31"/>
        <v>100358.83948573779</v>
      </c>
      <c r="AF39" s="84">
        <f t="shared" si="32"/>
        <v>102119.52088022439</v>
      </c>
      <c r="AG39" s="84">
        <f t="shared" si="33"/>
        <v>93316.113907791267</v>
      </c>
      <c r="AH39" s="84">
        <f t="shared" si="34"/>
        <v>82752.025540871502</v>
      </c>
      <c r="AI39" s="84">
        <f t="shared" si="35"/>
        <v>72187.937173951737</v>
      </c>
      <c r="AJ39" s="84">
        <f t="shared" si="36"/>
        <v>61623.848807031973</v>
      </c>
      <c r="AK39" s="84">
        <f t="shared" si="37"/>
        <v>51059.760440112193</v>
      </c>
      <c r="AL39" s="84">
        <f t="shared" si="38"/>
        <v>44017.034862165689</v>
      </c>
      <c r="AM39" s="84">
        <f t="shared" si="39"/>
        <v>36974.309284219176</v>
      </c>
      <c r="AN39" s="84">
        <f t="shared" si="40"/>
        <v>31692.265100759294</v>
      </c>
    </row>
    <row r="40" spans="1:40" x14ac:dyDescent="0.3">
      <c r="A40" s="24"/>
      <c r="B40" s="25" t="s">
        <v>125</v>
      </c>
      <c r="C40" s="26"/>
      <c r="D40" s="191">
        <f>Research_Window!S7</f>
        <v>0</v>
      </c>
      <c r="E40" s="82">
        <f>Window!G19</f>
        <v>247</v>
      </c>
      <c r="F40" s="32">
        <v>0.7</v>
      </c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>
        <f t="shared" si="24"/>
        <v>0</v>
      </c>
      <c r="Y40" s="84">
        <f t="shared" si="25"/>
        <v>0</v>
      </c>
      <c r="Z40" s="84">
        <f t="shared" si="26"/>
        <v>0</v>
      </c>
      <c r="AA40" s="84">
        <f t="shared" si="27"/>
        <v>0</v>
      </c>
      <c r="AB40" s="84">
        <f t="shared" si="28"/>
        <v>0</v>
      </c>
      <c r="AC40" s="84">
        <f t="shared" si="29"/>
        <v>0</v>
      </c>
      <c r="AD40" s="84">
        <f t="shared" si="30"/>
        <v>0</v>
      </c>
      <c r="AE40" s="84">
        <f t="shared" si="31"/>
        <v>0</v>
      </c>
      <c r="AF40" s="84">
        <f t="shared" si="32"/>
        <v>0</v>
      </c>
      <c r="AG40" s="84">
        <f t="shared" si="33"/>
        <v>0</v>
      </c>
      <c r="AH40" s="84">
        <f t="shared" si="34"/>
        <v>0</v>
      </c>
      <c r="AI40" s="84">
        <f t="shared" si="35"/>
        <v>0</v>
      </c>
      <c r="AJ40" s="84">
        <f t="shared" si="36"/>
        <v>0</v>
      </c>
      <c r="AK40" s="84">
        <f t="shared" si="37"/>
        <v>0</v>
      </c>
      <c r="AL40" s="84">
        <f t="shared" si="38"/>
        <v>0</v>
      </c>
      <c r="AM40" s="84">
        <f t="shared" si="39"/>
        <v>0</v>
      </c>
      <c r="AN40" s="84">
        <f t="shared" si="40"/>
        <v>0</v>
      </c>
    </row>
    <row r="41" spans="1:40" x14ac:dyDescent="0.3">
      <c r="A41" s="24"/>
      <c r="B41" s="25" t="s">
        <v>126</v>
      </c>
      <c r="C41" s="26"/>
      <c r="D41" s="191">
        <f>Research_Window!S8</f>
        <v>1232.3843532000008</v>
      </c>
      <c r="E41" s="82">
        <f>Window!G20</f>
        <v>215</v>
      </c>
      <c r="F41" s="32">
        <v>0.7</v>
      </c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>
        <f t="shared" si="24"/>
        <v>4892.1304746500955</v>
      </c>
      <c r="Y41" s="84">
        <f t="shared" si="25"/>
        <v>4892.1304746500955</v>
      </c>
      <c r="Z41" s="84">
        <f t="shared" si="26"/>
        <v>5435.7005273889954</v>
      </c>
      <c r="AA41" s="84">
        <f t="shared" si="27"/>
        <v>5979.2705801278953</v>
      </c>
      <c r="AB41" s="84">
        <f t="shared" si="28"/>
        <v>6522.8406328667943</v>
      </c>
      <c r="AC41" s="84">
        <f t="shared" si="29"/>
        <v>7066.4106856056942</v>
      </c>
      <c r="AD41" s="84">
        <f t="shared" si="30"/>
        <v>7609.9807383445941</v>
      </c>
      <c r="AE41" s="84">
        <f t="shared" si="31"/>
        <v>10327.831002039091</v>
      </c>
      <c r="AF41" s="84">
        <f t="shared" si="32"/>
        <v>15763.531529428086</v>
      </c>
      <c r="AG41" s="84">
        <f t="shared" si="33"/>
        <v>21742.802109555982</v>
      </c>
      <c r="AH41" s="84">
        <f t="shared" si="34"/>
        <v>27178.502636944977</v>
      </c>
      <c r="AI41" s="84">
        <f t="shared" si="35"/>
        <v>30439.922953378376</v>
      </c>
      <c r="AJ41" s="84">
        <f t="shared" si="36"/>
        <v>29896.352900639478</v>
      </c>
      <c r="AK41" s="84">
        <f t="shared" si="37"/>
        <v>22286.372162294883</v>
      </c>
      <c r="AL41" s="84">
        <f t="shared" si="38"/>
        <v>17937.811740383684</v>
      </c>
      <c r="AM41" s="84">
        <f t="shared" si="39"/>
        <v>14676.391423950288</v>
      </c>
      <c r="AN41" s="84">
        <f t="shared" si="40"/>
        <v>12502.111212994691</v>
      </c>
    </row>
    <row r="42" spans="1:40" x14ac:dyDescent="0.3">
      <c r="A42" s="24"/>
      <c r="B42" s="25" t="s">
        <v>127</v>
      </c>
      <c r="C42" s="26"/>
      <c r="D42" s="191">
        <f>Research_Window!S9</f>
        <v>0</v>
      </c>
      <c r="E42" s="82">
        <f>Window!G21</f>
        <v>55</v>
      </c>
      <c r="F42" s="32">
        <v>0.7</v>
      </c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>
        <f t="shared" si="24"/>
        <v>0</v>
      </c>
      <c r="Y42" s="84">
        <f t="shared" si="25"/>
        <v>0</v>
      </c>
      <c r="Z42" s="84">
        <f t="shared" si="26"/>
        <v>0</v>
      </c>
      <c r="AA42" s="84">
        <f t="shared" si="27"/>
        <v>0</v>
      </c>
      <c r="AB42" s="84">
        <f t="shared" si="28"/>
        <v>0</v>
      </c>
      <c r="AC42" s="84">
        <f t="shared" si="29"/>
        <v>0</v>
      </c>
      <c r="AD42" s="84">
        <f t="shared" si="30"/>
        <v>0</v>
      </c>
      <c r="AE42" s="84">
        <f t="shared" si="31"/>
        <v>0</v>
      </c>
      <c r="AF42" s="84">
        <f t="shared" si="32"/>
        <v>0</v>
      </c>
      <c r="AG42" s="84">
        <f t="shared" si="33"/>
        <v>0</v>
      </c>
      <c r="AH42" s="84">
        <f t="shared" si="34"/>
        <v>0</v>
      </c>
      <c r="AI42" s="84">
        <f t="shared" si="35"/>
        <v>0</v>
      </c>
      <c r="AJ42" s="84">
        <f t="shared" si="36"/>
        <v>0</v>
      </c>
      <c r="AK42" s="84">
        <f t="shared" si="37"/>
        <v>0</v>
      </c>
      <c r="AL42" s="84">
        <f t="shared" si="38"/>
        <v>0</v>
      </c>
      <c r="AM42" s="84">
        <f t="shared" si="39"/>
        <v>0</v>
      </c>
      <c r="AN42" s="84">
        <f t="shared" si="40"/>
        <v>0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195" t="s">
        <v>62</v>
      </c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7"/>
      <c r="X43" s="200" t="s">
        <v>208</v>
      </c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5"/>
      <c r="AK43" s="195"/>
      <c r="AL43" s="195"/>
      <c r="AM43" s="195"/>
      <c r="AN43" s="201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4112.8563446409089</v>
      </c>
      <c r="F44" s="33">
        <f>$D$4</f>
        <v>26</v>
      </c>
      <c r="G44" s="32">
        <f>G25</f>
        <v>24</v>
      </c>
      <c r="H44" s="82">
        <f t="shared" ref="H44:W44" si="41">H25</f>
        <v>24</v>
      </c>
      <c r="I44" s="82">
        <f t="shared" si="41"/>
        <v>24</v>
      </c>
      <c r="J44" s="82">
        <f t="shared" si="41"/>
        <v>25</v>
      </c>
      <c r="K44" s="82">
        <f t="shared" si="41"/>
        <v>25</v>
      </c>
      <c r="L44" s="82">
        <f t="shared" si="41"/>
        <v>25</v>
      </c>
      <c r="M44" s="82">
        <f t="shared" si="41"/>
        <v>25</v>
      </c>
      <c r="N44" s="82">
        <f t="shared" si="41"/>
        <v>25</v>
      </c>
      <c r="O44" s="82">
        <f t="shared" si="41"/>
        <v>25</v>
      </c>
      <c r="P44" s="82">
        <f t="shared" si="41"/>
        <v>26</v>
      </c>
      <c r="Q44" s="82">
        <f t="shared" si="41"/>
        <v>26</v>
      </c>
      <c r="R44" s="82">
        <f t="shared" si="41"/>
        <v>26</v>
      </c>
      <c r="S44" s="82">
        <f t="shared" si="41"/>
        <v>25</v>
      </c>
      <c r="T44" s="82">
        <f t="shared" si="41"/>
        <v>25</v>
      </c>
      <c r="U44" s="82">
        <f t="shared" si="41"/>
        <v>25</v>
      </c>
      <c r="V44" s="82">
        <f t="shared" si="41"/>
        <v>24</v>
      </c>
      <c r="W44" s="82">
        <f t="shared" si="41"/>
        <v>24</v>
      </c>
      <c r="X44" s="34">
        <f>0.293071*$D$44*$E$44*1.8*(G44-$F$44)</f>
        <v>-4773.2213302498139</v>
      </c>
      <c r="Y44" s="103">
        <f t="shared" ref="Y44:AN44" si="42">0.293071*$D$44*$E$44*1.8*(H44-$F$44)</f>
        <v>-4773.2213302498139</v>
      </c>
      <c r="Z44" s="103">
        <f t="shared" si="42"/>
        <v>-4773.2213302498139</v>
      </c>
      <c r="AA44" s="103">
        <f t="shared" si="42"/>
        <v>-2386.610665124907</v>
      </c>
      <c r="AB44" s="103">
        <f t="shared" si="42"/>
        <v>-2386.610665124907</v>
      </c>
      <c r="AC44" s="103">
        <f t="shared" si="42"/>
        <v>-2386.610665124907</v>
      </c>
      <c r="AD44" s="103">
        <f t="shared" si="42"/>
        <v>-2386.610665124907</v>
      </c>
      <c r="AE44" s="103">
        <f t="shared" si="42"/>
        <v>-2386.610665124907</v>
      </c>
      <c r="AF44" s="103">
        <f t="shared" si="42"/>
        <v>-2386.610665124907</v>
      </c>
      <c r="AG44" s="103">
        <f t="shared" si="42"/>
        <v>0</v>
      </c>
      <c r="AH44" s="103">
        <f t="shared" si="42"/>
        <v>0</v>
      </c>
      <c r="AI44" s="103">
        <f t="shared" si="42"/>
        <v>0</v>
      </c>
      <c r="AJ44" s="103">
        <f t="shared" si="42"/>
        <v>-2386.610665124907</v>
      </c>
      <c r="AK44" s="103">
        <f t="shared" si="42"/>
        <v>-2386.610665124907</v>
      </c>
      <c r="AL44" s="103">
        <f t="shared" si="42"/>
        <v>-2386.610665124907</v>
      </c>
      <c r="AM44" s="103">
        <f t="shared" si="42"/>
        <v>-4773.2213302498139</v>
      </c>
      <c r="AN44" s="103">
        <f t="shared" si="42"/>
        <v>-4773.2213302498139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195" t="s">
        <v>107</v>
      </c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7"/>
      <c r="X47" s="200" t="s">
        <v>112</v>
      </c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5"/>
      <c r="AK47" s="195"/>
      <c r="AL47" s="195"/>
      <c r="AM47" s="195"/>
      <c r="AN47" s="201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4112.8563446409089</v>
      </c>
      <c r="G48" s="32">
        <f>([1]!humidratio(G31,$D$8,3,$D$7,TRUE))-([1]!humidratio($D$4,$D$8,3,$D$5,TRUE))</f>
        <v>3.3836374338197337E-3</v>
      </c>
      <c r="H48" s="33">
        <f>([1]!humidratio(H31,$D$8,3,$D$7,TRUE))-([1]!humidratio($D$4,$D$8,3,$D$5,TRUE))</f>
        <v>3.3836374338197337E-3</v>
      </c>
      <c r="I48" s="33">
        <f>([1]!humidratio(I31,$D$8,3,$D$7,TRUE))-([1]!humidratio($D$4,$D$8,3,$D$5,TRUE))</f>
        <v>3.3836374338197337E-3</v>
      </c>
      <c r="J48" s="33">
        <f>([1]!humidratio(J31,$D$8,3,$D$7,TRUE))-([1]!humidratio($D$4,$D$8,3,$D$5,TRUE))</f>
        <v>4.2634677195536198E-3</v>
      </c>
      <c r="K48" s="33">
        <f>([1]!humidratio(K31,$D$8,3,$D$7,TRUE))-([1]!humidratio($D$4,$D$8,3,$D$5,TRUE))</f>
        <v>4.2634677195536198E-3</v>
      </c>
      <c r="L48" s="33">
        <f>([1]!humidratio(L31,$D$8,3,$D$7,TRUE))-([1]!humidratio($D$4,$D$8,3,$D$5,TRUE))</f>
        <v>4.2634677195536198E-3</v>
      </c>
      <c r="M48" s="33">
        <f>([1]!humidratio(M31,$D$8,3,$D$7,TRUE))-([1]!humidratio($D$4,$D$8,3,$D$5,TRUE))</f>
        <v>4.2634677195536198E-3</v>
      </c>
      <c r="N48" s="33">
        <f>([1]!humidratio(N31,$D$8,3,$D$7,TRUE))-([1]!humidratio($D$4,$D$8,3,$D$5,TRUE))</f>
        <v>4.2634677195536198E-3</v>
      </c>
      <c r="O48" s="33">
        <f>([1]!humidratio(O31,$D$8,3,$D$7,TRUE))-([1]!humidratio($D$4,$D$8,3,$D$5,TRUE))</f>
        <v>4.2634677195536198E-3</v>
      </c>
      <c r="P48" s="33">
        <f>([1]!humidratio(P31,$D$8,3,$D$7,TRUE))-([1]!humidratio($D$4,$D$8,3,$D$5,TRUE))</f>
        <v>5.1928995046263381E-3</v>
      </c>
      <c r="Q48" s="33">
        <f>([1]!humidratio(Q31,$D$8,3,$D$7,TRUE))-([1]!humidratio($D$4,$D$8,3,$D$5,TRUE))</f>
        <v>5.1928995046263381E-3</v>
      </c>
      <c r="R48" s="33">
        <f>([1]!humidratio(R31,$D$8,3,$D$7,TRUE))-([1]!humidratio($D$4,$D$8,3,$D$5,TRUE))</f>
        <v>5.1928995046263381E-3</v>
      </c>
      <c r="S48" s="33">
        <f>([1]!humidratio(S31,$D$8,3,$D$7,TRUE))-([1]!humidratio($D$4,$D$8,3,$D$5,TRUE))</f>
        <v>4.2634677195536198E-3</v>
      </c>
      <c r="T48" s="33">
        <f>([1]!humidratio(T31,$D$8,3,$D$7,TRUE))-([1]!humidratio($D$4,$D$8,3,$D$5,TRUE))</f>
        <v>4.2634677195536198E-3</v>
      </c>
      <c r="U48" s="33">
        <f>([1]!humidratio(U31,$D$8,3,$D$7,TRUE))-([1]!humidratio($D$4,$D$8,3,$D$5,TRUE))</f>
        <v>4.2634677195536198E-3</v>
      </c>
      <c r="V48" s="33">
        <f>([1]!humidratio(V31,$D$8,3,$D$7,TRUE))-([1]!humidratio($D$4,$D$8,3,$D$5,TRUE))</f>
        <v>3.3836374338197337E-3</v>
      </c>
      <c r="W48" s="33">
        <f>([1]!humidratio(W31,$D$8,3,$D$7,TRUE))-([1]!humidratio($D$4,$D$8,3,$D$5,TRUE))</f>
        <v>3.3836374338197337E-3</v>
      </c>
      <c r="X48" s="34">
        <f>IF(0.293071*$E$48*$F$48*G48&gt;=0,0.293071*$E$48*$F$48*G48,-1*(0.293071*$E$48*$F$48*G48))</f>
        <v>19739.928233593451</v>
      </c>
      <c r="Y48" s="103">
        <f t="shared" ref="Y48:AN48" si="43">IF(0.293071*$E$48*$F$48*H48&gt;=0,0.293071*$E$48*$F$48*H48,-1*(0.293071*$E$48*$F$48*H48))</f>
        <v>19739.928233593451</v>
      </c>
      <c r="Z48" s="103">
        <f t="shared" si="43"/>
        <v>19739.928233593451</v>
      </c>
      <c r="AA48" s="103">
        <f t="shared" si="43"/>
        <v>24872.802850872617</v>
      </c>
      <c r="AB48" s="103">
        <f t="shared" si="43"/>
        <v>24872.802850872617</v>
      </c>
      <c r="AC48" s="103">
        <f t="shared" si="43"/>
        <v>24872.802850872617</v>
      </c>
      <c r="AD48" s="103">
        <f t="shared" si="43"/>
        <v>24872.802850872617</v>
      </c>
      <c r="AE48" s="103">
        <f t="shared" si="43"/>
        <v>24872.802850872617</v>
      </c>
      <c r="AF48" s="103">
        <f t="shared" si="43"/>
        <v>24872.802850872617</v>
      </c>
      <c r="AG48" s="103">
        <f t="shared" si="43"/>
        <v>30295.049499398599</v>
      </c>
      <c r="AH48" s="103">
        <f t="shared" si="43"/>
        <v>30295.049499398599</v>
      </c>
      <c r="AI48" s="103">
        <f t="shared" si="43"/>
        <v>30295.049499398599</v>
      </c>
      <c r="AJ48" s="103">
        <f t="shared" si="43"/>
        <v>24872.802850872617</v>
      </c>
      <c r="AK48" s="103">
        <f t="shared" si="43"/>
        <v>24872.802850872617</v>
      </c>
      <c r="AL48" s="103">
        <f t="shared" si="43"/>
        <v>24872.802850872617</v>
      </c>
      <c r="AM48" s="103">
        <f t="shared" si="43"/>
        <v>19739.928233593451</v>
      </c>
      <c r="AN48" s="103">
        <f t="shared" si="43"/>
        <v>19739.928233593451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195" t="s">
        <v>79</v>
      </c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7"/>
      <c r="X52" s="200" t="s">
        <v>114</v>
      </c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5"/>
      <c r="AK52" s="195"/>
      <c r="AL52" s="195"/>
      <c r="AM52" s="195"/>
      <c r="AN52" s="201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822.57126892818178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26733.566240165906</v>
      </c>
      <c r="Y53" s="61">
        <f t="shared" ref="Y53:AN53" si="44">$D$53*$E$53*$F$53*H53</f>
        <v>26733.566240165906</v>
      </c>
      <c r="Z53" s="61">
        <f t="shared" si="44"/>
        <v>26733.566240165906</v>
      </c>
      <c r="AA53" s="61">
        <f t="shared" si="44"/>
        <v>26733.566240165906</v>
      </c>
      <c r="AB53" s="61">
        <f t="shared" si="44"/>
        <v>26733.566240165906</v>
      </c>
      <c r="AC53" s="61">
        <f t="shared" si="44"/>
        <v>26733.566240165906</v>
      </c>
      <c r="AD53" s="61">
        <f t="shared" si="44"/>
        <v>26733.566240165906</v>
      </c>
      <c r="AE53" s="61">
        <f t="shared" si="44"/>
        <v>26733.566240165906</v>
      </c>
      <c r="AF53" s="61">
        <f t="shared" si="44"/>
        <v>26733.566240165906</v>
      </c>
      <c r="AG53" s="61">
        <f t="shared" si="44"/>
        <v>26733.566240165906</v>
      </c>
      <c r="AH53" s="61">
        <f t="shared" si="44"/>
        <v>26733.566240165906</v>
      </c>
      <c r="AI53" s="61">
        <f t="shared" si="44"/>
        <v>26733.566240165906</v>
      </c>
      <c r="AJ53" s="61">
        <f t="shared" si="44"/>
        <v>26733.566240165906</v>
      </c>
      <c r="AK53" s="61">
        <f t="shared" si="44"/>
        <v>26733.566240165906</v>
      </c>
      <c r="AL53" s="61">
        <f t="shared" si="44"/>
        <v>26733.566240165906</v>
      </c>
      <c r="AM53" s="61">
        <f t="shared" si="44"/>
        <v>26733.566240165906</v>
      </c>
      <c r="AN53" s="61">
        <f t="shared" si="44"/>
        <v>26733.566240165906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195" t="s">
        <v>79</v>
      </c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  <c r="S54" s="196"/>
      <c r="T54" s="196"/>
      <c r="U54" s="196"/>
      <c r="V54" s="196"/>
      <c r="W54" s="197"/>
      <c r="X54" s="200" t="s">
        <v>85</v>
      </c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5"/>
      <c r="AK54" s="195"/>
      <c r="AL54" s="195"/>
      <c r="AM54" s="195"/>
      <c r="AN54" s="201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2729.2659090909092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550.87503109090915</v>
      </c>
      <c r="Y55" s="103">
        <f t="shared" ref="Y55:AN55" si="45">$C$55*$D$55*$E$55*$F$55*H55</f>
        <v>265.93967018181826</v>
      </c>
      <c r="Z55" s="103">
        <f t="shared" si="45"/>
        <v>246.94397945454548</v>
      </c>
      <c r="AA55" s="103">
        <f t="shared" si="45"/>
        <v>237.44613409090911</v>
      </c>
      <c r="AB55" s="103">
        <f t="shared" si="45"/>
        <v>218.4504433636364</v>
      </c>
      <c r="AC55" s="103">
        <f t="shared" si="45"/>
        <v>208.95259800000002</v>
      </c>
      <c r="AD55" s="103">
        <f t="shared" si="45"/>
        <v>189.95690727272731</v>
      </c>
      <c r="AE55" s="103">
        <f t="shared" si="45"/>
        <v>180.45906190909093</v>
      </c>
      <c r="AF55" s="103">
        <f t="shared" si="45"/>
        <v>170.96121654545456</v>
      </c>
      <c r="AG55" s="103">
        <f t="shared" si="45"/>
        <v>161.46337118181822</v>
      </c>
      <c r="AH55" s="103">
        <f t="shared" si="45"/>
        <v>151.96552581818185</v>
      </c>
      <c r="AI55" s="103">
        <f t="shared" si="45"/>
        <v>522.38149500000009</v>
      </c>
      <c r="AJ55" s="103">
        <f t="shared" si="45"/>
        <v>550.87503109090915</v>
      </c>
      <c r="AK55" s="103">
        <f t="shared" si="45"/>
        <v>569.87072181818189</v>
      </c>
      <c r="AL55" s="103">
        <f t="shared" si="45"/>
        <v>598.36425790909095</v>
      </c>
      <c r="AM55" s="103">
        <f t="shared" si="45"/>
        <v>617.3599486363637</v>
      </c>
      <c r="AN55" s="103">
        <f t="shared" si="45"/>
        <v>636.35563936363644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02" t="s">
        <v>115</v>
      </c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5"/>
      <c r="AK57" s="195"/>
      <c r="AL57" s="195"/>
      <c r="AM57" s="195"/>
      <c r="AN57" s="201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822.57126892818178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22620.709895525</v>
      </c>
      <c r="Y58" s="61">
        <f t="shared" ref="Y58:AN58" si="46">$I$58*$J$58*$K$58</f>
        <v>22620.709895525</v>
      </c>
      <c r="Z58" s="61">
        <f t="shared" si="46"/>
        <v>22620.709895525</v>
      </c>
      <c r="AA58" s="61">
        <f t="shared" si="46"/>
        <v>22620.709895525</v>
      </c>
      <c r="AB58" s="61">
        <f t="shared" si="46"/>
        <v>22620.709895525</v>
      </c>
      <c r="AC58" s="61">
        <f t="shared" si="46"/>
        <v>22620.709895525</v>
      </c>
      <c r="AD58" s="61">
        <f t="shared" si="46"/>
        <v>22620.709895525</v>
      </c>
      <c r="AE58" s="61">
        <f t="shared" si="46"/>
        <v>22620.709895525</v>
      </c>
      <c r="AF58" s="61">
        <f t="shared" si="46"/>
        <v>22620.709895525</v>
      </c>
      <c r="AG58" s="61">
        <f t="shared" si="46"/>
        <v>22620.709895525</v>
      </c>
      <c r="AH58" s="61">
        <f t="shared" si="46"/>
        <v>22620.709895525</v>
      </c>
      <c r="AI58" s="61">
        <f t="shared" si="46"/>
        <v>22620.709895525</v>
      </c>
      <c r="AJ58" s="61">
        <f t="shared" si="46"/>
        <v>22620.709895525</v>
      </c>
      <c r="AK58" s="61">
        <f t="shared" si="46"/>
        <v>22620.709895525</v>
      </c>
      <c r="AL58" s="61">
        <f t="shared" si="46"/>
        <v>22620.709895525</v>
      </c>
      <c r="AM58" s="61">
        <f t="shared" si="46"/>
        <v>22620.709895525</v>
      </c>
      <c r="AN58" s="61">
        <f t="shared" si="46"/>
        <v>22620.709895525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>
        <f>SUM(X15:X23,X25:X26,X31,X35:X42,X44)</f>
        <v>32387.768289552994</v>
      </c>
      <c r="Y60" s="52">
        <f t="shared" ref="Y60:AN60" si="47">SUM(Y15:Y23,Y25:Y26,Y31,Y35:Y42,Y44)</f>
        <v>53452.470995251089</v>
      </c>
      <c r="Z60" s="52">
        <f t="shared" si="47"/>
        <v>70801.937651049768</v>
      </c>
      <c r="AA60" s="52">
        <f t="shared" si="47"/>
        <v>95897.416359705749</v>
      </c>
      <c r="AB60" s="52">
        <f t="shared" si="47"/>
        <v>116702.86876739518</v>
      </c>
      <c r="AC60" s="52">
        <f t="shared" si="47"/>
        <v>133729.94311860713</v>
      </c>
      <c r="AD60" s="52">
        <f t="shared" si="47"/>
        <v>147007.25082654317</v>
      </c>
      <c r="AE60" s="52">
        <f t="shared" si="47"/>
        <v>156176.52323817962</v>
      </c>
      <c r="AF60" s="52">
        <f t="shared" si="47"/>
        <v>160012.33458884037</v>
      </c>
      <c r="AG60" s="52">
        <f t="shared" si="47"/>
        <v>160327.03057626559</v>
      </c>
      <c r="AH60" s="52">
        <f t="shared" si="47"/>
        <v>151944.36550312856</v>
      </c>
      <c r="AI60" s="52">
        <f t="shared" si="47"/>
        <v>142455.23125225864</v>
      </c>
      <c r="AJ60" s="52">
        <f t="shared" si="47"/>
        <v>126328.26196619842</v>
      </c>
      <c r="AK60" s="52">
        <f t="shared" si="47"/>
        <v>98994.249399732013</v>
      </c>
      <c r="AL60" s="52">
        <f t="shared" si="47"/>
        <v>82429.352708751248</v>
      </c>
      <c r="AM60" s="52">
        <f t="shared" si="47"/>
        <v>63252.952077334121</v>
      </c>
      <c r="AN60" s="129">
        <f t="shared" si="47"/>
        <v>52228.262377902058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27284.441271256816</v>
      </c>
      <c r="Y62" s="52">
        <f t="shared" ref="Y62:AN62" si="48">SUM(Y53,Y55)</f>
        <v>26999.505910347725</v>
      </c>
      <c r="Z62" s="52">
        <f t="shared" si="48"/>
        <v>26980.510219620453</v>
      </c>
      <c r="AA62" s="52">
        <f t="shared" si="48"/>
        <v>26971.012374256814</v>
      </c>
      <c r="AB62" s="52">
        <f t="shared" si="48"/>
        <v>26952.016683529542</v>
      </c>
      <c r="AC62" s="52">
        <f t="shared" si="48"/>
        <v>26942.518838165906</v>
      </c>
      <c r="AD62" s="52">
        <f t="shared" si="48"/>
        <v>26923.523147438635</v>
      </c>
      <c r="AE62" s="52">
        <f t="shared" si="48"/>
        <v>26914.025302074999</v>
      </c>
      <c r="AF62" s="52">
        <f t="shared" si="48"/>
        <v>26904.527456711359</v>
      </c>
      <c r="AG62" s="52">
        <f t="shared" si="48"/>
        <v>26895.029611347723</v>
      </c>
      <c r="AH62" s="52">
        <f t="shared" si="48"/>
        <v>26885.531765984088</v>
      </c>
      <c r="AI62" s="52">
        <f t="shared" si="48"/>
        <v>27255.947735165908</v>
      </c>
      <c r="AJ62" s="52">
        <f t="shared" si="48"/>
        <v>27284.441271256816</v>
      </c>
      <c r="AK62" s="52">
        <f t="shared" si="48"/>
        <v>27303.436961984087</v>
      </c>
      <c r="AL62" s="52">
        <f t="shared" si="48"/>
        <v>27331.930498074998</v>
      </c>
      <c r="AM62" s="52">
        <f t="shared" si="48"/>
        <v>27350.92618880227</v>
      </c>
      <c r="AN62" s="129">
        <f t="shared" si="48"/>
        <v>27369.921879529542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>
        <f>X60+X62</f>
        <v>59672.20956080981</v>
      </c>
      <c r="Y64" s="52">
        <f t="shared" ref="Y64:AN64" si="49">Y60+Y62</f>
        <v>80451.976905598814</v>
      </c>
      <c r="Z64" s="52">
        <f t="shared" si="49"/>
        <v>97782.447870670221</v>
      </c>
      <c r="AA64" s="52">
        <f t="shared" si="49"/>
        <v>122868.42873396256</v>
      </c>
      <c r="AB64" s="52">
        <f t="shared" si="49"/>
        <v>143654.88545092472</v>
      </c>
      <c r="AC64" s="52">
        <f t="shared" si="49"/>
        <v>160672.46195677304</v>
      </c>
      <c r="AD64" s="52">
        <f t="shared" si="49"/>
        <v>173930.77397398179</v>
      </c>
      <c r="AE64" s="52">
        <f t="shared" si="49"/>
        <v>183090.54854025462</v>
      </c>
      <c r="AF64" s="52">
        <f t="shared" si="49"/>
        <v>186916.86204555174</v>
      </c>
      <c r="AG64" s="52">
        <f t="shared" si="49"/>
        <v>187222.0601876133</v>
      </c>
      <c r="AH64" s="52">
        <f t="shared" si="49"/>
        <v>178829.89726911264</v>
      </c>
      <c r="AI64" s="52">
        <f t="shared" si="49"/>
        <v>169711.17898742456</v>
      </c>
      <c r="AJ64" s="52">
        <f t="shared" si="49"/>
        <v>153612.70323745522</v>
      </c>
      <c r="AK64" s="52">
        <f t="shared" si="49"/>
        <v>126297.6863617161</v>
      </c>
      <c r="AL64" s="52">
        <f t="shared" si="49"/>
        <v>109761.28320682625</v>
      </c>
      <c r="AM64" s="52">
        <f t="shared" si="49"/>
        <v>90603.878266136395</v>
      </c>
      <c r="AN64" s="129">
        <f t="shared" si="49"/>
        <v>79598.184257431596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>
        <f>X48</f>
        <v>19739.928233593451</v>
      </c>
      <c r="Y66" s="52">
        <f t="shared" ref="Y66:AN66" si="50">Y48</f>
        <v>19739.928233593451</v>
      </c>
      <c r="Z66" s="52">
        <f t="shared" si="50"/>
        <v>19739.928233593451</v>
      </c>
      <c r="AA66" s="52">
        <f t="shared" si="50"/>
        <v>24872.802850872617</v>
      </c>
      <c r="AB66" s="52">
        <f t="shared" si="50"/>
        <v>24872.802850872617</v>
      </c>
      <c r="AC66" s="52">
        <f t="shared" si="50"/>
        <v>24872.802850872617</v>
      </c>
      <c r="AD66" s="52">
        <f t="shared" si="50"/>
        <v>24872.802850872617</v>
      </c>
      <c r="AE66" s="52">
        <f t="shared" si="50"/>
        <v>24872.802850872617</v>
      </c>
      <c r="AF66" s="52">
        <f t="shared" si="50"/>
        <v>24872.802850872617</v>
      </c>
      <c r="AG66" s="52">
        <f t="shared" si="50"/>
        <v>30295.049499398599</v>
      </c>
      <c r="AH66" s="52">
        <f t="shared" si="50"/>
        <v>30295.049499398599</v>
      </c>
      <c r="AI66" s="52">
        <f t="shared" si="50"/>
        <v>30295.049499398599</v>
      </c>
      <c r="AJ66" s="52">
        <f t="shared" si="50"/>
        <v>24872.802850872617</v>
      </c>
      <c r="AK66" s="52">
        <f t="shared" si="50"/>
        <v>24872.802850872617</v>
      </c>
      <c r="AL66" s="52">
        <f t="shared" si="50"/>
        <v>24872.802850872617</v>
      </c>
      <c r="AM66" s="52">
        <f t="shared" si="50"/>
        <v>19739.928233593451</v>
      </c>
      <c r="AN66" s="129">
        <f t="shared" si="50"/>
        <v>19739.928233593451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22620.709895525</v>
      </c>
      <c r="Y68" s="52">
        <f t="shared" ref="Y68:AN68" si="51">Y58</f>
        <v>22620.709895525</v>
      </c>
      <c r="Z68" s="52">
        <f t="shared" si="51"/>
        <v>22620.709895525</v>
      </c>
      <c r="AA68" s="52">
        <f t="shared" si="51"/>
        <v>22620.709895525</v>
      </c>
      <c r="AB68" s="52">
        <f t="shared" si="51"/>
        <v>22620.709895525</v>
      </c>
      <c r="AC68" s="52">
        <f t="shared" si="51"/>
        <v>22620.709895525</v>
      </c>
      <c r="AD68" s="52">
        <f t="shared" si="51"/>
        <v>22620.709895525</v>
      </c>
      <c r="AE68" s="52">
        <f t="shared" si="51"/>
        <v>22620.709895525</v>
      </c>
      <c r="AF68" s="52">
        <f t="shared" si="51"/>
        <v>22620.709895525</v>
      </c>
      <c r="AG68" s="52">
        <f t="shared" si="51"/>
        <v>22620.709895525</v>
      </c>
      <c r="AH68" s="52">
        <f t="shared" si="51"/>
        <v>22620.709895525</v>
      </c>
      <c r="AI68" s="52">
        <f t="shared" si="51"/>
        <v>22620.709895525</v>
      </c>
      <c r="AJ68" s="52">
        <f t="shared" si="51"/>
        <v>22620.709895525</v>
      </c>
      <c r="AK68" s="52">
        <f t="shared" si="51"/>
        <v>22620.709895525</v>
      </c>
      <c r="AL68" s="52">
        <f t="shared" si="51"/>
        <v>22620.709895525</v>
      </c>
      <c r="AM68" s="52">
        <f t="shared" si="51"/>
        <v>22620.709895525</v>
      </c>
      <c r="AN68" s="129">
        <f t="shared" si="51"/>
        <v>22620.709895525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>
        <f>X66+X68</f>
        <v>42360.638129118452</v>
      </c>
      <c r="Y70" s="52">
        <f t="shared" ref="Y70:AN70" si="52">Y66+Y68</f>
        <v>42360.638129118452</v>
      </c>
      <c r="Z70" s="52">
        <f t="shared" si="52"/>
        <v>42360.638129118452</v>
      </c>
      <c r="AA70" s="52">
        <f t="shared" si="52"/>
        <v>47493.512746397617</v>
      </c>
      <c r="AB70" s="52">
        <f t="shared" si="52"/>
        <v>47493.512746397617</v>
      </c>
      <c r="AC70" s="52">
        <f t="shared" si="52"/>
        <v>47493.512746397617</v>
      </c>
      <c r="AD70" s="52">
        <f t="shared" si="52"/>
        <v>47493.512746397617</v>
      </c>
      <c r="AE70" s="52">
        <f t="shared" si="52"/>
        <v>47493.512746397617</v>
      </c>
      <c r="AF70" s="52">
        <f t="shared" si="52"/>
        <v>47493.512746397617</v>
      </c>
      <c r="AG70" s="52">
        <f t="shared" si="52"/>
        <v>52915.759394923603</v>
      </c>
      <c r="AH70" s="52">
        <f t="shared" si="52"/>
        <v>52915.759394923603</v>
      </c>
      <c r="AI70" s="52">
        <f t="shared" si="52"/>
        <v>52915.759394923603</v>
      </c>
      <c r="AJ70" s="52">
        <f t="shared" si="52"/>
        <v>47493.512746397617</v>
      </c>
      <c r="AK70" s="52">
        <f t="shared" si="52"/>
        <v>47493.512746397617</v>
      </c>
      <c r="AL70" s="52">
        <f t="shared" si="52"/>
        <v>47493.512746397617</v>
      </c>
      <c r="AM70" s="52">
        <f t="shared" si="52"/>
        <v>42360.638129118452</v>
      </c>
      <c r="AN70" s="129">
        <f t="shared" si="52"/>
        <v>42360.638129118452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>
        <f>X64+X70</f>
        <v>102032.84768992825</v>
      </c>
      <c r="Y72" s="52">
        <f t="shared" ref="Y72:AN72" si="53">Y64+Y70</f>
        <v>122812.61503471727</v>
      </c>
      <c r="Z72" s="52">
        <f t="shared" si="53"/>
        <v>140143.08599978866</v>
      </c>
      <c r="AA72" s="52">
        <f t="shared" si="53"/>
        <v>170361.94148036017</v>
      </c>
      <c r="AB72" s="52">
        <f t="shared" si="53"/>
        <v>191148.39819732233</v>
      </c>
      <c r="AC72" s="52">
        <f t="shared" si="53"/>
        <v>208165.97470317065</v>
      </c>
      <c r="AD72" s="52">
        <f t="shared" si="53"/>
        <v>221424.2867203794</v>
      </c>
      <c r="AE72" s="52">
        <f t="shared" si="53"/>
        <v>230584.06128665223</v>
      </c>
      <c r="AF72" s="52">
        <f t="shared" si="53"/>
        <v>234410.37479194935</v>
      </c>
      <c r="AG72" s="52">
        <f t="shared" si="53"/>
        <v>240137.8195825369</v>
      </c>
      <c r="AH72" s="52">
        <f t="shared" si="53"/>
        <v>231745.65666403624</v>
      </c>
      <c r="AI72" s="52">
        <f t="shared" si="53"/>
        <v>222626.93838234816</v>
      </c>
      <c r="AJ72" s="52">
        <f t="shared" si="53"/>
        <v>201106.21598385283</v>
      </c>
      <c r="AK72" s="52">
        <f t="shared" si="53"/>
        <v>173791.19910811371</v>
      </c>
      <c r="AL72" s="52">
        <f t="shared" si="53"/>
        <v>157254.79595322386</v>
      </c>
      <c r="AM72" s="52">
        <f t="shared" si="53"/>
        <v>132964.51639525485</v>
      </c>
      <c r="AN72" s="129">
        <f t="shared" si="53"/>
        <v>121958.82238655005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>
        <f>X64/X72</f>
        <v>0.58483332487347706</v>
      </c>
      <c r="Y74" s="52">
        <f t="shared" ref="Y74:AN74" si="54">Y64/Y72</f>
        <v>0.65507909658023533</v>
      </c>
      <c r="Z74" s="52">
        <f t="shared" si="54"/>
        <v>0.69773294324928514</v>
      </c>
      <c r="AA74" s="52">
        <f t="shared" si="54"/>
        <v>0.72121993718959343</v>
      </c>
      <c r="AB74" s="52">
        <f t="shared" si="54"/>
        <v>0.75153591034872236</v>
      </c>
      <c r="AC74" s="52">
        <f t="shared" si="54"/>
        <v>0.77184785931456923</v>
      </c>
      <c r="AD74" s="52">
        <f t="shared" si="54"/>
        <v>0.78550901777828142</v>
      </c>
      <c r="AE74" s="52">
        <f t="shared" si="54"/>
        <v>0.79402950715073184</v>
      </c>
      <c r="AF74" s="52">
        <f t="shared" si="54"/>
        <v>0.79739159246449554</v>
      </c>
      <c r="AG74" s="52">
        <f t="shared" si="54"/>
        <v>0.77964420811801316</v>
      </c>
      <c r="AH74" s="52">
        <f t="shared" si="54"/>
        <v>0.77166450428179523</v>
      </c>
      <c r="AI74" s="52">
        <f t="shared" si="54"/>
        <v>0.76231196557155168</v>
      </c>
      <c r="AJ74" s="52">
        <f t="shared" si="54"/>
        <v>0.76383866349406648</v>
      </c>
      <c r="AK74" s="52">
        <f t="shared" si="54"/>
        <v>0.72672084092789768</v>
      </c>
      <c r="AL74" s="52">
        <f t="shared" si="54"/>
        <v>0.69798369290737072</v>
      </c>
      <c r="AM74" s="52">
        <f t="shared" si="54"/>
        <v>0.68141396458589165</v>
      </c>
      <c r="AN74" s="129">
        <f t="shared" si="54"/>
        <v>0.65266442148108095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209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>
        <f>IF(X72&gt;0,X72,0)</f>
        <v>102032.84768992825</v>
      </c>
      <c r="Y76" s="131">
        <f t="shared" ref="Y76:AN76" si="55">IF(Y72&gt;0,Y72,0)</f>
        <v>122812.61503471727</v>
      </c>
      <c r="Z76" s="131">
        <f t="shared" si="55"/>
        <v>140143.08599978866</v>
      </c>
      <c r="AA76" s="131">
        <f t="shared" si="55"/>
        <v>170361.94148036017</v>
      </c>
      <c r="AB76" s="131">
        <f t="shared" si="55"/>
        <v>191148.39819732233</v>
      </c>
      <c r="AC76" s="131">
        <f t="shared" si="55"/>
        <v>208165.97470317065</v>
      </c>
      <c r="AD76" s="131">
        <f t="shared" si="55"/>
        <v>221424.2867203794</v>
      </c>
      <c r="AE76" s="131">
        <f t="shared" si="55"/>
        <v>230584.06128665223</v>
      </c>
      <c r="AF76" s="131">
        <f t="shared" si="55"/>
        <v>234410.37479194935</v>
      </c>
      <c r="AG76" s="131">
        <f t="shared" si="55"/>
        <v>240137.8195825369</v>
      </c>
      <c r="AH76" s="131">
        <f t="shared" si="55"/>
        <v>231745.65666403624</v>
      </c>
      <c r="AI76" s="131">
        <f t="shared" si="55"/>
        <v>222626.93838234816</v>
      </c>
      <c r="AJ76" s="131">
        <f t="shared" si="55"/>
        <v>201106.21598385283</v>
      </c>
      <c r="AK76" s="131">
        <f t="shared" si="55"/>
        <v>173791.19910811371</v>
      </c>
      <c r="AL76" s="131">
        <f t="shared" si="55"/>
        <v>157254.79595322386</v>
      </c>
      <c r="AM76" s="131">
        <f t="shared" si="55"/>
        <v>132964.51639525485</v>
      </c>
      <c r="AN76" s="81">
        <f t="shared" si="55"/>
        <v>121958.82238655005</v>
      </c>
    </row>
    <row r="78" spans="1:40" ht="15" thickBot="1" x14ac:dyDescent="0.35"/>
    <row r="79" spans="1:40" x14ac:dyDescent="0.3">
      <c r="B79" s="198" t="s">
        <v>210</v>
      </c>
      <c r="C79" s="210">
        <f>SUM(X76:AN76)</f>
        <v>3102669.5503601851</v>
      </c>
      <c r="D79" s="211"/>
      <c r="E79" s="133" t="s">
        <v>211</v>
      </c>
    </row>
    <row r="80" spans="1:40" x14ac:dyDescent="0.3">
      <c r="B80" s="199"/>
      <c r="C80" s="212">
        <f>C79/1000</f>
        <v>3102.669550360185</v>
      </c>
      <c r="D80" s="212"/>
      <c r="E80" s="136" t="s">
        <v>212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222</v>
      </c>
      <c r="C81" s="204">
        <f>MAX(X76:AN76)/1000</f>
        <v>240.13781958253691</v>
      </c>
      <c r="D81" s="205"/>
      <c r="E81" s="137" t="s">
        <v>212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  <mergeCell ref="X12:AN12"/>
    <mergeCell ref="G14:W14"/>
    <mergeCell ref="X14:AN14"/>
    <mergeCell ref="G24:W24"/>
    <mergeCell ref="X24:AN24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A6:C6"/>
    <mergeCell ref="D6:E6"/>
    <mergeCell ref="G54:W54"/>
    <mergeCell ref="G29:W29"/>
    <mergeCell ref="G12:W12"/>
    <mergeCell ref="A7:C7"/>
    <mergeCell ref="D7:E7"/>
    <mergeCell ref="A8:C8"/>
    <mergeCell ref="D8:E8"/>
  </mergeCells>
  <dataValidations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41B6E-694D-4C15-B954-B6B77507EAC5}">
  <sheetPr codeName="Sheet15"/>
  <dimension ref="A1:T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</cols>
  <sheetData>
    <row r="1" spans="1:20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</row>
    <row r="2" spans="1:20" x14ac:dyDescent="0.3">
      <c r="A2">
        <v>1</v>
      </c>
      <c r="B2" t="s">
        <v>139</v>
      </c>
      <c r="C2" t="s">
        <v>147</v>
      </c>
      <c r="D2" t="s">
        <v>151</v>
      </c>
      <c r="E2" t="s">
        <v>152</v>
      </c>
      <c r="F2" t="s">
        <v>154</v>
      </c>
      <c r="G2" t="s">
        <v>219</v>
      </c>
      <c r="H2">
        <v>323.36681110222628</v>
      </c>
      <c r="I2">
        <v>46</v>
      </c>
      <c r="J2">
        <v>1183837.4474965436</v>
      </c>
      <c r="K2">
        <v>48799.350563636355</v>
      </c>
      <c r="L2">
        <v>213090740.54937786</v>
      </c>
      <c r="M2">
        <v>5574856.1022727257</v>
      </c>
      <c r="N2">
        <v>1775756171.2448156</v>
      </c>
      <c r="O2">
        <v>85744000</v>
      </c>
      <c r="P2">
        <v>23.837023468181812</v>
      </c>
      <c r="Q2">
        <v>17698.36984007333</v>
      </c>
      <c r="R2">
        <v>213139539.8999415</v>
      </c>
      <c r="S2">
        <v>1867.0750273470883</v>
      </c>
      <c r="T2">
        <v>17722.206863541513</v>
      </c>
    </row>
    <row r="3" spans="1:20" x14ac:dyDescent="0.3">
      <c r="A3">
        <v>2</v>
      </c>
      <c r="B3" t="s">
        <v>139</v>
      </c>
      <c r="C3" t="s">
        <v>147</v>
      </c>
      <c r="D3" t="s">
        <v>151</v>
      </c>
      <c r="E3" t="s">
        <v>152</v>
      </c>
      <c r="F3" t="s">
        <v>154</v>
      </c>
      <c r="G3" t="s">
        <v>220</v>
      </c>
      <c r="H3">
        <v>323.36681110222628</v>
      </c>
      <c r="I3">
        <v>23</v>
      </c>
      <c r="J3">
        <v>1183837.4474965436</v>
      </c>
      <c r="K3">
        <v>48799.350563636355</v>
      </c>
      <c r="L3">
        <v>213090740.54937786</v>
      </c>
      <c r="M3">
        <v>5574856.1022727257</v>
      </c>
      <c r="N3">
        <v>1775756171.2448156</v>
      </c>
      <c r="O3">
        <v>89700000</v>
      </c>
      <c r="P3">
        <v>23.837023468181812</v>
      </c>
      <c r="Q3">
        <v>17698.36984007333</v>
      </c>
      <c r="R3">
        <v>213139539.8999415</v>
      </c>
      <c r="S3">
        <v>1871.0310273470884</v>
      </c>
      <c r="T3">
        <v>17722.206863541513</v>
      </c>
    </row>
    <row r="4" spans="1:20" x14ac:dyDescent="0.3">
      <c r="A4">
        <v>3</v>
      </c>
      <c r="B4" t="s">
        <v>139</v>
      </c>
      <c r="C4" t="s">
        <v>147</v>
      </c>
      <c r="D4" t="s">
        <v>151</v>
      </c>
      <c r="E4" t="s">
        <v>152</v>
      </c>
      <c r="F4" t="s">
        <v>154</v>
      </c>
      <c r="G4" t="s">
        <v>218</v>
      </c>
      <c r="H4">
        <v>323.36681110222628</v>
      </c>
      <c r="I4">
        <v>23</v>
      </c>
      <c r="J4">
        <v>1183837.4474965436</v>
      </c>
      <c r="K4">
        <v>48799.350563636355</v>
      </c>
      <c r="L4">
        <v>213090740.54937786</v>
      </c>
      <c r="M4">
        <v>5574856.1022727257</v>
      </c>
      <c r="N4">
        <v>1775756171.2448156</v>
      </c>
      <c r="O4">
        <v>86162600</v>
      </c>
      <c r="P4">
        <v>23.837023468181812</v>
      </c>
      <c r="Q4">
        <v>17698.36984007333</v>
      </c>
      <c r="R4">
        <v>213139539.8999415</v>
      </c>
      <c r="S4">
        <v>1867.4936273470882</v>
      </c>
      <c r="T4">
        <v>17722.206863541513</v>
      </c>
    </row>
    <row r="5" spans="1:20" x14ac:dyDescent="0.3">
      <c r="A5">
        <v>4</v>
      </c>
      <c r="B5" t="s">
        <v>139</v>
      </c>
      <c r="C5" t="s">
        <v>147</v>
      </c>
      <c r="D5" t="s">
        <v>151</v>
      </c>
      <c r="E5" t="s">
        <v>152</v>
      </c>
      <c r="F5" t="s">
        <v>155</v>
      </c>
      <c r="G5" t="s">
        <v>219</v>
      </c>
      <c r="H5">
        <v>323.32823925838818</v>
      </c>
      <c r="I5">
        <v>46</v>
      </c>
      <c r="J5">
        <v>1184878.6269202274</v>
      </c>
      <c r="K5">
        <v>49618.130336363625</v>
      </c>
      <c r="L5">
        <v>213278152.84564093</v>
      </c>
      <c r="M5">
        <v>5602148.7613636348</v>
      </c>
      <c r="N5">
        <v>1777317940.3803411</v>
      </c>
      <c r="O5">
        <v>85744000</v>
      </c>
      <c r="P5">
        <v>23.564096877272721</v>
      </c>
      <c r="Q5">
        <v>17713.935472457397</v>
      </c>
      <c r="R5">
        <v>213327770.9759773</v>
      </c>
      <c r="S5">
        <v>1868.6640891417048</v>
      </c>
      <c r="T5">
        <v>17737.499569334668</v>
      </c>
    </row>
    <row r="6" spans="1:20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155</v>
      </c>
      <c r="G6" t="s">
        <v>220</v>
      </c>
      <c r="H6">
        <v>323.32823925838818</v>
      </c>
      <c r="I6">
        <v>23</v>
      </c>
      <c r="J6">
        <v>1184878.6269202274</v>
      </c>
      <c r="K6">
        <v>49618.130336363625</v>
      </c>
      <c r="L6">
        <v>213278152.84564093</v>
      </c>
      <c r="M6">
        <v>5602148.7613636348</v>
      </c>
      <c r="N6">
        <v>1777317940.3803411</v>
      </c>
      <c r="O6">
        <v>89700000</v>
      </c>
      <c r="P6">
        <v>23.564096877272721</v>
      </c>
      <c r="Q6">
        <v>17713.935472457397</v>
      </c>
      <c r="R6">
        <v>213327770.9759773</v>
      </c>
      <c r="S6">
        <v>1872.6200891417047</v>
      </c>
      <c r="T6">
        <v>17737.499569334668</v>
      </c>
    </row>
    <row r="7" spans="1:20" x14ac:dyDescent="0.3">
      <c r="A7">
        <v>6</v>
      </c>
      <c r="B7" t="s">
        <v>139</v>
      </c>
      <c r="C7" t="s">
        <v>147</v>
      </c>
      <c r="D7" t="s">
        <v>151</v>
      </c>
      <c r="E7" t="s">
        <v>152</v>
      </c>
      <c r="F7" t="s">
        <v>155</v>
      </c>
      <c r="G7" t="s">
        <v>218</v>
      </c>
      <c r="H7">
        <v>323.32823925838818</v>
      </c>
      <c r="I7">
        <v>23</v>
      </c>
      <c r="J7">
        <v>1184878.6269202274</v>
      </c>
      <c r="K7">
        <v>49618.130336363625</v>
      </c>
      <c r="L7">
        <v>213278152.84564093</v>
      </c>
      <c r="M7">
        <v>5602148.7613636348</v>
      </c>
      <c r="N7">
        <v>1777317940.3803411</v>
      </c>
      <c r="O7">
        <v>86162600</v>
      </c>
      <c r="P7">
        <v>23.564096877272721</v>
      </c>
      <c r="Q7">
        <v>17713.935472457397</v>
      </c>
      <c r="R7">
        <v>213327770.9759773</v>
      </c>
      <c r="S7">
        <v>1869.0826891417048</v>
      </c>
      <c r="T7">
        <v>17737.499569334668</v>
      </c>
    </row>
    <row r="8" spans="1:20" x14ac:dyDescent="0.3">
      <c r="A8">
        <v>7</v>
      </c>
      <c r="B8" t="s">
        <v>139</v>
      </c>
      <c r="C8" t="s">
        <v>147</v>
      </c>
      <c r="D8" t="s">
        <v>151</v>
      </c>
      <c r="E8" t="s">
        <v>152</v>
      </c>
      <c r="F8" t="s">
        <v>280</v>
      </c>
      <c r="G8" t="s">
        <v>219</v>
      </c>
      <c r="H8">
        <v>322.79319268171906</v>
      </c>
      <c r="I8">
        <v>46</v>
      </c>
      <c r="J8">
        <v>1199321.2729258998</v>
      </c>
      <c r="K8">
        <v>50982.763290909075</v>
      </c>
      <c r="L8">
        <v>215877829.12666196</v>
      </c>
      <c r="M8">
        <v>5563939.0386363622</v>
      </c>
      <c r="N8">
        <v>1798981909.3888497</v>
      </c>
      <c r="O8">
        <v>85744000</v>
      </c>
      <c r="P8">
        <v>23.837023468181812</v>
      </c>
      <c r="Q8">
        <v>17929.8530302422</v>
      </c>
      <c r="R8">
        <v>215928811.88995287</v>
      </c>
      <c r="S8">
        <v>1890.2898484274863</v>
      </c>
      <c r="T8">
        <v>17953.690053710383</v>
      </c>
    </row>
    <row r="9" spans="1:20" x14ac:dyDescent="0.3">
      <c r="A9">
        <v>8</v>
      </c>
      <c r="B9" t="s">
        <v>139</v>
      </c>
      <c r="C9" t="s">
        <v>147</v>
      </c>
      <c r="D9" t="s">
        <v>151</v>
      </c>
      <c r="E9" t="s">
        <v>152</v>
      </c>
      <c r="F9" t="s">
        <v>280</v>
      </c>
      <c r="G9" t="s">
        <v>220</v>
      </c>
      <c r="H9">
        <v>322.79319268171906</v>
      </c>
      <c r="I9">
        <v>23</v>
      </c>
      <c r="J9">
        <v>1199321.2729258998</v>
      </c>
      <c r="K9">
        <v>50982.763290909075</v>
      </c>
      <c r="L9">
        <v>215877829.12666196</v>
      </c>
      <c r="M9">
        <v>5563939.0386363622</v>
      </c>
      <c r="N9">
        <v>1798981909.3888497</v>
      </c>
      <c r="O9">
        <v>89700000</v>
      </c>
      <c r="P9">
        <v>23.837023468181812</v>
      </c>
      <c r="Q9">
        <v>17929.8530302422</v>
      </c>
      <c r="R9">
        <v>215928811.88995287</v>
      </c>
      <c r="S9">
        <v>1894.2458484274862</v>
      </c>
      <c r="T9">
        <v>17953.690053710383</v>
      </c>
    </row>
    <row r="10" spans="1:20" x14ac:dyDescent="0.3">
      <c r="A10">
        <v>9</v>
      </c>
      <c r="B10" t="s">
        <v>139</v>
      </c>
      <c r="C10" t="s">
        <v>147</v>
      </c>
      <c r="D10" t="s">
        <v>151</v>
      </c>
      <c r="E10" t="s">
        <v>152</v>
      </c>
      <c r="F10" t="s">
        <v>280</v>
      </c>
      <c r="G10" t="s">
        <v>218</v>
      </c>
      <c r="H10">
        <v>322.79319268171906</v>
      </c>
      <c r="I10">
        <v>23</v>
      </c>
      <c r="J10">
        <v>1199321.2729258998</v>
      </c>
      <c r="K10">
        <v>50982.763290909075</v>
      </c>
      <c r="L10">
        <v>215877829.12666196</v>
      </c>
      <c r="M10">
        <v>5563939.0386363622</v>
      </c>
      <c r="N10">
        <v>1798981909.3888497</v>
      </c>
      <c r="O10">
        <v>86162600</v>
      </c>
      <c r="P10">
        <v>23.837023468181812</v>
      </c>
      <c r="Q10">
        <v>17929.8530302422</v>
      </c>
      <c r="R10">
        <v>215928811.88995287</v>
      </c>
      <c r="S10">
        <v>1890.7084484274862</v>
      </c>
      <c r="T10">
        <v>17953.690053710383</v>
      </c>
    </row>
    <row r="11" spans="1:20" x14ac:dyDescent="0.3">
      <c r="A11">
        <v>10</v>
      </c>
      <c r="B11" t="s">
        <v>139</v>
      </c>
      <c r="C11" t="s">
        <v>147</v>
      </c>
      <c r="D11" t="s">
        <v>151</v>
      </c>
      <c r="E11" t="s">
        <v>280</v>
      </c>
      <c r="F11" t="s">
        <v>154</v>
      </c>
      <c r="G11" t="s">
        <v>219</v>
      </c>
      <c r="H11">
        <v>323.43482440868081</v>
      </c>
      <c r="I11">
        <v>46</v>
      </c>
      <c r="J11">
        <v>1183903.2843771917</v>
      </c>
      <c r="K11">
        <v>59716.414199999999</v>
      </c>
      <c r="L11">
        <v>213102591.18789449</v>
      </c>
      <c r="M11">
        <v>6732064.8477272717</v>
      </c>
      <c r="N11">
        <v>1775854926.5657876</v>
      </c>
      <c r="O11">
        <v>85744000</v>
      </c>
      <c r="P11">
        <v>30.387261649999996</v>
      </c>
      <c r="Q11">
        <v>17699.354101439014</v>
      </c>
      <c r="R11">
        <v>213162307.6020945</v>
      </c>
      <c r="S11">
        <v>1868.3309914135148</v>
      </c>
      <c r="T11">
        <v>17729.741363089015</v>
      </c>
    </row>
    <row r="12" spans="1:20" x14ac:dyDescent="0.3">
      <c r="A12">
        <v>11</v>
      </c>
      <c r="B12" t="s">
        <v>139</v>
      </c>
      <c r="C12" t="s">
        <v>147</v>
      </c>
      <c r="D12" t="s">
        <v>151</v>
      </c>
      <c r="E12" t="s">
        <v>280</v>
      </c>
      <c r="F12" t="s">
        <v>154</v>
      </c>
      <c r="G12" t="s">
        <v>220</v>
      </c>
      <c r="H12">
        <v>323.43482440868081</v>
      </c>
      <c r="I12">
        <v>23</v>
      </c>
      <c r="J12">
        <v>1183903.2843771917</v>
      </c>
      <c r="K12">
        <v>59716.414199999999</v>
      </c>
      <c r="L12">
        <v>213102591.18789449</v>
      </c>
      <c r="M12">
        <v>6732064.8477272717</v>
      </c>
      <c r="N12">
        <v>1775854926.5657876</v>
      </c>
      <c r="O12">
        <v>89700000</v>
      </c>
      <c r="P12">
        <v>30.387261649999996</v>
      </c>
      <c r="Q12">
        <v>17699.354101439014</v>
      </c>
      <c r="R12">
        <v>213162307.6020945</v>
      </c>
      <c r="S12">
        <v>1872.2869914135149</v>
      </c>
      <c r="T12">
        <v>17729.741363089015</v>
      </c>
    </row>
    <row r="13" spans="1:20" x14ac:dyDescent="0.3">
      <c r="A13">
        <v>12</v>
      </c>
      <c r="B13" t="s">
        <v>139</v>
      </c>
      <c r="C13" t="s">
        <v>147</v>
      </c>
      <c r="D13" t="s">
        <v>151</v>
      </c>
      <c r="E13" t="s">
        <v>280</v>
      </c>
      <c r="F13" t="s">
        <v>154</v>
      </c>
      <c r="G13" t="s">
        <v>218</v>
      </c>
      <c r="H13">
        <v>323.43482440868081</v>
      </c>
      <c r="I13">
        <v>23</v>
      </c>
      <c r="J13">
        <v>1183903.2843771917</v>
      </c>
      <c r="K13">
        <v>59716.414199999999</v>
      </c>
      <c r="L13">
        <v>213102591.18789449</v>
      </c>
      <c r="M13">
        <v>6732064.8477272717</v>
      </c>
      <c r="N13">
        <v>1775854926.5657876</v>
      </c>
      <c r="O13">
        <v>86162600</v>
      </c>
      <c r="P13">
        <v>30.387261649999996</v>
      </c>
      <c r="Q13">
        <v>17699.354101439014</v>
      </c>
      <c r="R13">
        <v>213162307.6020945</v>
      </c>
      <c r="S13">
        <v>1868.749591413515</v>
      </c>
      <c r="T13">
        <v>17729.741363089015</v>
      </c>
    </row>
    <row r="14" spans="1:20" x14ac:dyDescent="0.3">
      <c r="A14">
        <v>13</v>
      </c>
      <c r="B14" t="s">
        <v>139</v>
      </c>
      <c r="C14" t="s">
        <v>147</v>
      </c>
      <c r="D14" t="s">
        <v>151</v>
      </c>
      <c r="E14" t="s">
        <v>280</v>
      </c>
      <c r="F14" t="s">
        <v>155</v>
      </c>
      <c r="G14" t="s">
        <v>219</v>
      </c>
      <c r="H14">
        <v>323.39625256484271</v>
      </c>
      <c r="I14">
        <v>46</v>
      </c>
      <c r="J14">
        <v>1184944.4638008757</v>
      </c>
      <c r="K14">
        <v>60535.193972727269</v>
      </c>
      <c r="L14">
        <v>213290003.48415762</v>
      </c>
      <c r="M14">
        <v>6759357.5068181809</v>
      </c>
      <c r="N14">
        <v>1777416695.7013135</v>
      </c>
      <c r="O14">
        <v>85744000</v>
      </c>
      <c r="P14">
        <v>30.114335059090905</v>
      </c>
      <c r="Q14">
        <v>17714.919733823092</v>
      </c>
      <c r="R14">
        <v>213350538.67813036</v>
      </c>
      <c r="S14">
        <v>1869.9200532081318</v>
      </c>
      <c r="T14">
        <v>17745.034068882182</v>
      </c>
    </row>
    <row r="15" spans="1:20" x14ac:dyDescent="0.3">
      <c r="A15">
        <v>14</v>
      </c>
      <c r="B15" t="s">
        <v>139</v>
      </c>
      <c r="C15" t="s">
        <v>147</v>
      </c>
      <c r="D15" t="s">
        <v>151</v>
      </c>
      <c r="E15" t="s">
        <v>280</v>
      </c>
      <c r="F15" t="s">
        <v>155</v>
      </c>
      <c r="G15" t="s">
        <v>220</v>
      </c>
      <c r="H15">
        <v>323.39625256484271</v>
      </c>
      <c r="I15">
        <v>23</v>
      </c>
      <c r="J15">
        <v>1184944.4638008757</v>
      </c>
      <c r="K15">
        <v>60535.193972727269</v>
      </c>
      <c r="L15">
        <v>213290003.48415762</v>
      </c>
      <c r="M15">
        <v>6759357.5068181809</v>
      </c>
      <c r="N15">
        <v>1777416695.7013135</v>
      </c>
      <c r="O15">
        <v>89700000</v>
      </c>
      <c r="P15">
        <v>30.114335059090905</v>
      </c>
      <c r="Q15">
        <v>17714.919733823092</v>
      </c>
      <c r="R15">
        <v>213350538.67813036</v>
      </c>
      <c r="S15">
        <v>1873.8760532081317</v>
      </c>
      <c r="T15">
        <v>17745.034068882182</v>
      </c>
    </row>
    <row r="16" spans="1:20" x14ac:dyDescent="0.3">
      <c r="A16">
        <v>15</v>
      </c>
      <c r="B16" t="s">
        <v>139</v>
      </c>
      <c r="C16" t="s">
        <v>147</v>
      </c>
      <c r="D16" t="s">
        <v>151</v>
      </c>
      <c r="E16" t="s">
        <v>280</v>
      </c>
      <c r="F16" t="s">
        <v>155</v>
      </c>
      <c r="G16" t="s">
        <v>218</v>
      </c>
      <c r="H16">
        <v>323.39625256484271</v>
      </c>
      <c r="I16">
        <v>23</v>
      </c>
      <c r="J16">
        <v>1184944.4638008757</v>
      </c>
      <c r="K16">
        <v>60535.193972727269</v>
      </c>
      <c r="L16">
        <v>213290003.48415762</v>
      </c>
      <c r="M16">
        <v>6759357.5068181809</v>
      </c>
      <c r="N16">
        <v>1777416695.7013135</v>
      </c>
      <c r="O16">
        <v>86162600</v>
      </c>
      <c r="P16">
        <v>30.114335059090905</v>
      </c>
      <c r="Q16">
        <v>17714.919733823092</v>
      </c>
      <c r="R16">
        <v>213350538.67813036</v>
      </c>
      <c r="S16">
        <v>1870.3386532081317</v>
      </c>
      <c r="T16">
        <v>17745.034068882182</v>
      </c>
    </row>
    <row r="17" spans="1:20" x14ac:dyDescent="0.3">
      <c r="A17">
        <v>16</v>
      </c>
      <c r="B17" t="s">
        <v>139</v>
      </c>
      <c r="C17" t="s">
        <v>147</v>
      </c>
      <c r="D17" t="s">
        <v>151</v>
      </c>
      <c r="E17" t="s">
        <v>280</v>
      </c>
      <c r="F17" t="s">
        <v>280</v>
      </c>
      <c r="G17" t="s">
        <v>219</v>
      </c>
      <c r="H17">
        <v>322.86120598817359</v>
      </c>
      <c r="I17">
        <v>46</v>
      </c>
      <c r="J17">
        <v>1199387.1098065479</v>
      </c>
      <c r="K17">
        <v>61899.826927272719</v>
      </c>
      <c r="L17">
        <v>215889679.76517862</v>
      </c>
      <c r="M17">
        <v>6721147.7840909082</v>
      </c>
      <c r="N17">
        <v>1799080664.7098219</v>
      </c>
      <c r="O17">
        <v>85744000</v>
      </c>
      <c r="P17">
        <v>30.387261649999996</v>
      </c>
      <c r="Q17">
        <v>17930.837291607892</v>
      </c>
      <c r="R17">
        <v>215951579.5921059</v>
      </c>
      <c r="S17">
        <v>1891.545812493913</v>
      </c>
      <c r="T17">
        <v>17961.224553257893</v>
      </c>
    </row>
    <row r="18" spans="1:20" x14ac:dyDescent="0.3">
      <c r="A18">
        <v>17</v>
      </c>
      <c r="B18" t="s">
        <v>139</v>
      </c>
      <c r="C18" t="s">
        <v>147</v>
      </c>
      <c r="D18" t="s">
        <v>151</v>
      </c>
      <c r="E18" t="s">
        <v>280</v>
      </c>
      <c r="F18" t="s">
        <v>280</v>
      </c>
      <c r="G18" t="s">
        <v>220</v>
      </c>
      <c r="H18">
        <v>322.86120598817359</v>
      </c>
      <c r="I18">
        <v>23</v>
      </c>
      <c r="J18">
        <v>1199387.1098065479</v>
      </c>
      <c r="K18">
        <v>61899.826927272719</v>
      </c>
      <c r="L18">
        <v>215889679.76517862</v>
      </c>
      <c r="M18">
        <v>6721147.7840909082</v>
      </c>
      <c r="N18">
        <v>1799080664.7098219</v>
      </c>
      <c r="O18">
        <v>89700000</v>
      </c>
      <c r="P18">
        <v>30.387261649999996</v>
      </c>
      <c r="Q18">
        <v>17930.837291607892</v>
      </c>
      <c r="R18">
        <v>215951579.5921059</v>
      </c>
      <c r="S18">
        <v>1895.5018124939129</v>
      </c>
      <c r="T18">
        <v>17961.224553257893</v>
      </c>
    </row>
    <row r="19" spans="1:20" x14ac:dyDescent="0.3">
      <c r="A19">
        <v>18</v>
      </c>
      <c r="B19" t="s">
        <v>139</v>
      </c>
      <c r="C19" t="s">
        <v>147</v>
      </c>
      <c r="D19" t="s">
        <v>151</v>
      </c>
      <c r="E19" t="s">
        <v>280</v>
      </c>
      <c r="F19" t="s">
        <v>280</v>
      </c>
      <c r="G19" t="s">
        <v>218</v>
      </c>
      <c r="H19">
        <v>322.86120598817359</v>
      </c>
      <c r="I19">
        <v>23</v>
      </c>
      <c r="J19">
        <v>1199387.1098065479</v>
      </c>
      <c r="K19">
        <v>61899.826927272719</v>
      </c>
      <c r="L19">
        <v>215889679.76517862</v>
      </c>
      <c r="M19">
        <v>6721147.7840909082</v>
      </c>
      <c r="N19">
        <v>1799080664.7098219</v>
      </c>
      <c r="O19">
        <v>86162600</v>
      </c>
      <c r="P19">
        <v>30.387261649999996</v>
      </c>
      <c r="Q19">
        <v>17930.837291607892</v>
      </c>
      <c r="R19">
        <v>215951579.5921059</v>
      </c>
      <c r="S19">
        <v>1891.964412493913</v>
      </c>
      <c r="T19">
        <v>17961.224553257893</v>
      </c>
    </row>
    <row r="20" spans="1:20" x14ac:dyDescent="0.3">
      <c r="A20">
        <v>19</v>
      </c>
      <c r="B20" t="s">
        <v>139</v>
      </c>
      <c r="C20" t="s">
        <v>147</v>
      </c>
      <c r="D20" t="s">
        <v>280</v>
      </c>
      <c r="E20" t="s">
        <v>152</v>
      </c>
      <c r="F20" t="s">
        <v>154</v>
      </c>
      <c r="G20" t="s">
        <v>219</v>
      </c>
      <c r="H20">
        <v>323.82953272228627</v>
      </c>
      <c r="I20">
        <v>47</v>
      </c>
      <c r="J20">
        <v>1184285.362024762</v>
      </c>
      <c r="K20">
        <v>48799.350563636355</v>
      </c>
      <c r="L20">
        <v>213171365.16445717</v>
      </c>
      <c r="M20">
        <v>5579461.1772727259</v>
      </c>
      <c r="N20">
        <v>1776428043.037143</v>
      </c>
      <c r="O20">
        <v>87608000</v>
      </c>
      <c r="P20">
        <v>23.827813318181811</v>
      </c>
      <c r="Q20">
        <v>17705.066162270192</v>
      </c>
      <c r="R20">
        <v>213220164.51502082</v>
      </c>
      <c r="S20">
        <v>1869.6155042144158</v>
      </c>
      <c r="T20">
        <v>17728.893975588373</v>
      </c>
    </row>
    <row r="21" spans="1:20" x14ac:dyDescent="0.3">
      <c r="A21">
        <v>20</v>
      </c>
      <c r="B21" t="s">
        <v>139</v>
      </c>
      <c r="C21" t="s">
        <v>147</v>
      </c>
      <c r="D21" t="s">
        <v>280</v>
      </c>
      <c r="E21" t="s">
        <v>152</v>
      </c>
      <c r="F21" t="s">
        <v>154</v>
      </c>
      <c r="G21" t="s">
        <v>220</v>
      </c>
      <c r="H21">
        <v>323.82953272228627</v>
      </c>
      <c r="I21">
        <v>24</v>
      </c>
      <c r="J21">
        <v>1184285.362024762</v>
      </c>
      <c r="K21">
        <v>48799.350563636355</v>
      </c>
      <c r="L21">
        <v>213171365.16445717</v>
      </c>
      <c r="M21">
        <v>5579461.1772727259</v>
      </c>
      <c r="N21">
        <v>1776428043.037143</v>
      </c>
      <c r="O21">
        <v>93600000</v>
      </c>
      <c r="P21">
        <v>23.827813318181811</v>
      </c>
      <c r="Q21">
        <v>17705.066162270192</v>
      </c>
      <c r="R21">
        <v>213220164.51502082</v>
      </c>
      <c r="S21">
        <v>1875.6075042144157</v>
      </c>
      <c r="T21">
        <v>17728.893975588373</v>
      </c>
    </row>
    <row r="22" spans="1:20" x14ac:dyDescent="0.3">
      <c r="A22">
        <v>21</v>
      </c>
      <c r="B22" t="s">
        <v>139</v>
      </c>
      <c r="C22" t="s">
        <v>147</v>
      </c>
      <c r="D22" t="s">
        <v>280</v>
      </c>
      <c r="E22" t="s">
        <v>152</v>
      </c>
      <c r="F22" t="s">
        <v>154</v>
      </c>
      <c r="G22" t="s">
        <v>218</v>
      </c>
      <c r="H22">
        <v>323.82953272228627</v>
      </c>
      <c r="I22">
        <v>24</v>
      </c>
      <c r="J22">
        <v>1184285.362024762</v>
      </c>
      <c r="K22">
        <v>48799.350563636355</v>
      </c>
      <c r="L22">
        <v>213171365.16445717</v>
      </c>
      <c r="M22">
        <v>5579461.1772727259</v>
      </c>
      <c r="N22">
        <v>1776428043.037143</v>
      </c>
      <c r="O22">
        <v>89908800</v>
      </c>
      <c r="P22">
        <v>23.827813318181811</v>
      </c>
      <c r="Q22">
        <v>17705.066162270192</v>
      </c>
      <c r="R22">
        <v>213220164.51502082</v>
      </c>
      <c r="S22">
        <v>1871.9163042144157</v>
      </c>
      <c r="T22">
        <v>17728.893975588373</v>
      </c>
    </row>
    <row r="23" spans="1:20" x14ac:dyDescent="0.3">
      <c r="A23">
        <v>22</v>
      </c>
      <c r="B23" t="s">
        <v>139</v>
      </c>
      <c r="C23" t="s">
        <v>147</v>
      </c>
      <c r="D23" t="s">
        <v>280</v>
      </c>
      <c r="E23" t="s">
        <v>152</v>
      </c>
      <c r="F23" t="s">
        <v>155</v>
      </c>
      <c r="G23" t="s">
        <v>219</v>
      </c>
      <c r="H23">
        <v>323.79096087844812</v>
      </c>
      <c r="I23">
        <v>47</v>
      </c>
      <c r="J23">
        <v>1185326.5414484458</v>
      </c>
      <c r="K23">
        <v>49618.130336363625</v>
      </c>
      <c r="L23">
        <v>213358777.46072024</v>
      </c>
      <c r="M23">
        <v>5606753.836363635</v>
      </c>
      <c r="N23">
        <v>1777989812.1726687</v>
      </c>
      <c r="O23">
        <v>87608000</v>
      </c>
      <c r="P23">
        <v>23.554886727272724</v>
      </c>
      <c r="Q23">
        <v>17720.631794654266</v>
      </c>
      <c r="R23">
        <v>213408395.59105662</v>
      </c>
      <c r="S23">
        <v>1871.2045660090323</v>
      </c>
      <c r="T23">
        <v>17744.18668138154</v>
      </c>
    </row>
    <row r="24" spans="1:20" x14ac:dyDescent="0.3">
      <c r="A24">
        <v>23</v>
      </c>
      <c r="B24" t="s">
        <v>139</v>
      </c>
      <c r="C24" t="s">
        <v>147</v>
      </c>
      <c r="D24" t="s">
        <v>280</v>
      </c>
      <c r="E24" t="s">
        <v>152</v>
      </c>
      <c r="F24" t="s">
        <v>155</v>
      </c>
      <c r="G24" t="s">
        <v>220</v>
      </c>
      <c r="H24">
        <v>323.79096087844812</v>
      </c>
      <c r="I24">
        <v>24</v>
      </c>
      <c r="J24">
        <v>1185326.5414484458</v>
      </c>
      <c r="K24">
        <v>49618.130336363625</v>
      </c>
      <c r="L24">
        <v>213358777.46072024</v>
      </c>
      <c r="M24">
        <v>5606753.836363635</v>
      </c>
      <c r="N24">
        <v>1777989812.1726687</v>
      </c>
      <c r="O24">
        <v>93600000</v>
      </c>
      <c r="P24">
        <v>23.554886727272724</v>
      </c>
      <c r="Q24">
        <v>17720.631794654266</v>
      </c>
      <c r="R24">
        <v>213408395.59105662</v>
      </c>
      <c r="S24">
        <v>1877.1965660090323</v>
      </c>
      <c r="T24">
        <v>17744.18668138154</v>
      </c>
    </row>
    <row r="25" spans="1:20" x14ac:dyDescent="0.3">
      <c r="A25">
        <v>24</v>
      </c>
      <c r="B25" t="s">
        <v>139</v>
      </c>
      <c r="C25" t="s">
        <v>147</v>
      </c>
      <c r="D25" t="s">
        <v>280</v>
      </c>
      <c r="E25" t="s">
        <v>152</v>
      </c>
      <c r="F25" t="s">
        <v>155</v>
      </c>
      <c r="G25" t="s">
        <v>218</v>
      </c>
      <c r="H25">
        <v>323.79096087844812</v>
      </c>
      <c r="I25">
        <v>24</v>
      </c>
      <c r="J25">
        <v>1185326.5414484458</v>
      </c>
      <c r="K25">
        <v>49618.130336363625</v>
      </c>
      <c r="L25">
        <v>213358777.46072024</v>
      </c>
      <c r="M25">
        <v>5606753.836363635</v>
      </c>
      <c r="N25">
        <v>1777989812.1726687</v>
      </c>
      <c r="O25">
        <v>89908800</v>
      </c>
      <c r="P25">
        <v>23.554886727272724</v>
      </c>
      <c r="Q25">
        <v>17720.631794654266</v>
      </c>
      <c r="R25">
        <v>213408395.59105662</v>
      </c>
      <c r="S25">
        <v>1873.5053660090323</v>
      </c>
      <c r="T25">
        <v>17744.18668138154</v>
      </c>
    </row>
    <row r="26" spans="1:20" x14ac:dyDescent="0.3">
      <c r="A26">
        <v>25</v>
      </c>
      <c r="B26" t="s">
        <v>139</v>
      </c>
      <c r="C26" t="s">
        <v>147</v>
      </c>
      <c r="D26" t="s">
        <v>280</v>
      </c>
      <c r="E26" t="s">
        <v>152</v>
      </c>
      <c r="F26" t="s">
        <v>280</v>
      </c>
      <c r="G26" t="s">
        <v>219</v>
      </c>
      <c r="H26">
        <v>323.255914301779</v>
      </c>
      <c r="I26">
        <v>46</v>
      </c>
      <c r="J26">
        <v>1199769.1874541179</v>
      </c>
      <c r="K26">
        <v>50982.763290909075</v>
      </c>
      <c r="L26">
        <v>215958453.74174124</v>
      </c>
      <c r="M26">
        <v>5568544.1136363624</v>
      </c>
      <c r="N26">
        <v>1799653781.1811769</v>
      </c>
      <c r="O26">
        <v>85744000</v>
      </c>
      <c r="P26">
        <v>23.827813318181811</v>
      </c>
      <c r="Q26">
        <v>17936.549352439066</v>
      </c>
      <c r="R26">
        <v>216009436.50503215</v>
      </c>
      <c r="S26">
        <v>1890.9663252948133</v>
      </c>
      <c r="T26">
        <v>17960.377165757247</v>
      </c>
    </row>
    <row r="27" spans="1:20" x14ac:dyDescent="0.3">
      <c r="A27">
        <v>26</v>
      </c>
      <c r="B27" t="s">
        <v>139</v>
      </c>
      <c r="C27" t="s">
        <v>147</v>
      </c>
      <c r="D27" t="s">
        <v>280</v>
      </c>
      <c r="E27" t="s">
        <v>152</v>
      </c>
      <c r="F27" t="s">
        <v>280</v>
      </c>
      <c r="G27" t="s">
        <v>220</v>
      </c>
      <c r="H27">
        <v>323.255914301779</v>
      </c>
      <c r="I27">
        <v>23</v>
      </c>
      <c r="J27">
        <v>1199769.1874541179</v>
      </c>
      <c r="K27">
        <v>50982.763290909075</v>
      </c>
      <c r="L27">
        <v>215958453.74174124</v>
      </c>
      <c r="M27">
        <v>5568544.1136363624</v>
      </c>
      <c r="N27">
        <v>1799653781.1811769</v>
      </c>
      <c r="O27">
        <v>89700000</v>
      </c>
      <c r="P27">
        <v>23.827813318181811</v>
      </c>
      <c r="Q27">
        <v>17936.549352439066</v>
      </c>
      <c r="R27">
        <v>216009436.50503215</v>
      </c>
      <c r="S27">
        <v>1894.9223252948132</v>
      </c>
      <c r="T27">
        <v>17960.377165757247</v>
      </c>
    </row>
    <row r="28" spans="1:20" x14ac:dyDescent="0.3">
      <c r="A28">
        <v>27</v>
      </c>
      <c r="B28" t="s">
        <v>139</v>
      </c>
      <c r="C28" t="s">
        <v>147</v>
      </c>
      <c r="D28" t="s">
        <v>280</v>
      </c>
      <c r="E28" t="s">
        <v>152</v>
      </c>
      <c r="F28" t="s">
        <v>280</v>
      </c>
      <c r="G28" t="s">
        <v>218</v>
      </c>
      <c r="H28">
        <v>323.255914301779</v>
      </c>
      <c r="I28">
        <v>23</v>
      </c>
      <c r="J28">
        <v>1199769.1874541179</v>
      </c>
      <c r="K28">
        <v>50982.763290909075</v>
      </c>
      <c r="L28">
        <v>215958453.74174124</v>
      </c>
      <c r="M28">
        <v>5568544.1136363624</v>
      </c>
      <c r="N28">
        <v>1799653781.1811769</v>
      </c>
      <c r="O28">
        <v>86162600</v>
      </c>
      <c r="P28">
        <v>23.827813318181811</v>
      </c>
      <c r="Q28">
        <v>17936.549352439066</v>
      </c>
      <c r="R28">
        <v>216009436.50503215</v>
      </c>
      <c r="S28">
        <v>1891.3849252948132</v>
      </c>
      <c r="T28">
        <v>17960.377165757247</v>
      </c>
    </row>
    <row r="29" spans="1:20" x14ac:dyDescent="0.3">
      <c r="A29">
        <v>28</v>
      </c>
      <c r="B29" t="s">
        <v>139</v>
      </c>
      <c r="C29" t="s">
        <v>147</v>
      </c>
      <c r="D29" t="s">
        <v>280</v>
      </c>
      <c r="E29" t="s">
        <v>280</v>
      </c>
      <c r="F29" t="s">
        <v>154</v>
      </c>
      <c r="G29" t="s">
        <v>219</v>
      </c>
      <c r="H29">
        <v>323.89754602874081</v>
      </c>
      <c r="I29">
        <v>47</v>
      </c>
      <c r="J29">
        <v>1184351.19890541</v>
      </c>
      <c r="K29">
        <v>59716.414199999999</v>
      </c>
      <c r="L29">
        <v>213183215.80297381</v>
      </c>
      <c r="M29">
        <v>6736669.9227272719</v>
      </c>
      <c r="N29">
        <v>1776526798.358115</v>
      </c>
      <c r="O29">
        <v>87608000</v>
      </c>
      <c r="P29">
        <v>30.378051499999998</v>
      </c>
      <c r="Q29">
        <v>17706.050423635879</v>
      </c>
      <c r="R29">
        <v>213242932.21717381</v>
      </c>
      <c r="S29">
        <v>1870.8714682808422</v>
      </c>
      <c r="T29">
        <v>17736.428475135879</v>
      </c>
    </row>
    <row r="30" spans="1:20" x14ac:dyDescent="0.3">
      <c r="A30">
        <v>29</v>
      </c>
      <c r="B30" t="s">
        <v>139</v>
      </c>
      <c r="C30" t="s">
        <v>147</v>
      </c>
      <c r="D30" t="s">
        <v>280</v>
      </c>
      <c r="E30" t="s">
        <v>280</v>
      </c>
      <c r="F30" t="s">
        <v>154</v>
      </c>
      <c r="G30" t="s">
        <v>220</v>
      </c>
      <c r="H30">
        <v>323.89754602874081</v>
      </c>
      <c r="I30">
        <v>24</v>
      </c>
      <c r="J30">
        <v>1184351.19890541</v>
      </c>
      <c r="K30">
        <v>59716.414199999999</v>
      </c>
      <c r="L30">
        <v>213183215.80297381</v>
      </c>
      <c r="M30">
        <v>6736669.9227272719</v>
      </c>
      <c r="N30">
        <v>1776526798.358115</v>
      </c>
      <c r="O30">
        <v>93600000</v>
      </c>
      <c r="P30">
        <v>30.378051499999998</v>
      </c>
      <c r="Q30">
        <v>17706.050423635879</v>
      </c>
      <c r="R30">
        <v>213242932.21717381</v>
      </c>
      <c r="S30">
        <v>1876.8634682808422</v>
      </c>
      <c r="T30">
        <v>17736.428475135879</v>
      </c>
    </row>
    <row r="31" spans="1:20" x14ac:dyDescent="0.3">
      <c r="A31">
        <v>30</v>
      </c>
      <c r="B31" t="s">
        <v>139</v>
      </c>
      <c r="C31" t="s">
        <v>147</v>
      </c>
      <c r="D31" t="s">
        <v>280</v>
      </c>
      <c r="E31" t="s">
        <v>280</v>
      </c>
      <c r="F31" t="s">
        <v>154</v>
      </c>
      <c r="G31" t="s">
        <v>218</v>
      </c>
      <c r="H31">
        <v>323.89754602874081</v>
      </c>
      <c r="I31">
        <v>24</v>
      </c>
      <c r="J31">
        <v>1184351.19890541</v>
      </c>
      <c r="K31">
        <v>59716.414199999999</v>
      </c>
      <c r="L31">
        <v>213183215.80297381</v>
      </c>
      <c r="M31">
        <v>6736669.9227272719</v>
      </c>
      <c r="N31">
        <v>1776526798.358115</v>
      </c>
      <c r="O31">
        <v>89908800</v>
      </c>
      <c r="P31">
        <v>30.378051499999998</v>
      </c>
      <c r="Q31">
        <v>17706.050423635879</v>
      </c>
      <c r="R31">
        <v>213242932.21717381</v>
      </c>
      <c r="S31">
        <v>1873.1722682808422</v>
      </c>
      <c r="T31">
        <v>17736.428475135879</v>
      </c>
    </row>
    <row r="32" spans="1:20" x14ac:dyDescent="0.3">
      <c r="A32">
        <v>31</v>
      </c>
      <c r="B32" t="s">
        <v>139</v>
      </c>
      <c r="C32" t="s">
        <v>147</v>
      </c>
      <c r="D32" t="s">
        <v>280</v>
      </c>
      <c r="E32" t="s">
        <v>280</v>
      </c>
      <c r="F32" t="s">
        <v>155</v>
      </c>
      <c r="G32" t="s">
        <v>219</v>
      </c>
      <c r="H32">
        <v>323.85897418490259</v>
      </c>
      <c r="I32">
        <v>47</v>
      </c>
      <c r="J32">
        <v>1185392.3783290936</v>
      </c>
      <c r="K32">
        <v>60535.193972727269</v>
      </c>
      <c r="L32">
        <v>213370628.09923685</v>
      </c>
      <c r="M32">
        <v>6763962.5818181811</v>
      </c>
      <c r="N32">
        <v>1778088567.4936404</v>
      </c>
      <c r="O32">
        <v>87608000</v>
      </c>
      <c r="P32">
        <v>30.105124909090907</v>
      </c>
      <c r="Q32">
        <v>17721.616056019946</v>
      </c>
      <c r="R32">
        <v>213431163.29320958</v>
      </c>
      <c r="S32">
        <v>1872.4605300754586</v>
      </c>
      <c r="T32">
        <v>17751.721180929038</v>
      </c>
    </row>
    <row r="33" spans="1:20" x14ac:dyDescent="0.3">
      <c r="A33">
        <v>32</v>
      </c>
      <c r="B33" t="s">
        <v>139</v>
      </c>
      <c r="C33" t="s">
        <v>147</v>
      </c>
      <c r="D33" t="s">
        <v>280</v>
      </c>
      <c r="E33" t="s">
        <v>280</v>
      </c>
      <c r="F33" t="s">
        <v>155</v>
      </c>
      <c r="G33" t="s">
        <v>220</v>
      </c>
      <c r="H33">
        <v>323.85897418490259</v>
      </c>
      <c r="I33">
        <v>24</v>
      </c>
      <c r="J33">
        <v>1185392.3783290936</v>
      </c>
      <c r="K33">
        <v>60535.193972727269</v>
      </c>
      <c r="L33">
        <v>213370628.09923685</v>
      </c>
      <c r="M33">
        <v>6763962.5818181811</v>
      </c>
      <c r="N33">
        <v>1778088567.4936404</v>
      </c>
      <c r="O33">
        <v>93600000</v>
      </c>
      <c r="P33">
        <v>30.105124909090907</v>
      </c>
      <c r="Q33">
        <v>17721.616056019946</v>
      </c>
      <c r="R33">
        <v>213431163.29320958</v>
      </c>
      <c r="S33">
        <v>1878.4525300754585</v>
      </c>
      <c r="T33">
        <v>17751.721180929038</v>
      </c>
    </row>
    <row r="34" spans="1:20" x14ac:dyDescent="0.3">
      <c r="A34">
        <v>33</v>
      </c>
      <c r="B34" t="s">
        <v>139</v>
      </c>
      <c r="C34" t="s">
        <v>147</v>
      </c>
      <c r="D34" t="s">
        <v>280</v>
      </c>
      <c r="E34" t="s">
        <v>280</v>
      </c>
      <c r="F34" t="s">
        <v>155</v>
      </c>
      <c r="G34" t="s">
        <v>218</v>
      </c>
      <c r="H34">
        <v>323.85897418490259</v>
      </c>
      <c r="I34">
        <v>24</v>
      </c>
      <c r="J34">
        <v>1185392.3783290936</v>
      </c>
      <c r="K34">
        <v>60535.193972727269</v>
      </c>
      <c r="L34">
        <v>213370628.09923685</v>
      </c>
      <c r="M34">
        <v>6763962.5818181811</v>
      </c>
      <c r="N34">
        <v>1778088567.4936404</v>
      </c>
      <c r="O34">
        <v>89908800</v>
      </c>
      <c r="P34">
        <v>30.105124909090907</v>
      </c>
      <c r="Q34">
        <v>17721.616056019946</v>
      </c>
      <c r="R34">
        <v>213431163.29320958</v>
      </c>
      <c r="S34">
        <v>1874.7613300754585</v>
      </c>
      <c r="T34">
        <v>17751.721180929038</v>
      </c>
    </row>
    <row r="35" spans="1:20" x14ac:dyDescent="0.3">
      <c r="A35">
        <v>34</v>
      </c>
      <c r="B35" t="s">
        <v>139</v>
      </c>
      <c r="C35" t="s">
        <v>147</v>
      </c>
      <c r="D35" t="s">
        <v>280</v>
      </c>
      <c r="E35" t="s">
        <v>280</v>
      </c>
      <c r="F35" t="s">
        <v>280</v>
      </c>
      <c r="G35" t="s">
        <v>219</v>
      </c>
      <c r="H35">
        <v>323.32392760823365</v>
      </c>
      <c r="I35">
        <v>46</v>
      </c>
      <c r="J35">
        <v>1199835.024334766</v>
      </c>
      <c r="K35">
        <v>61899.826927272719</v>
      </c>
      <c r="L35">
        <v>215970304.38025787</v>
      </c>
      <c r="M35">
        <v>6725752.8590909084</v>
      </c>
      <c r="N35">
        <v>1799752536.5021489</v>
      </c>
      <c r="O35">
        <v>85744000</v>
      </c>
      <c r="P35">
        <v>30.378051499999998</v>
      </c>
      <c r="Q35">
        <v>17937.53361380475</v>
      </c>
      <c r="R35">
        <v>216032204.20718515</v>
      </c>
      <c r="S35">
        <v>1892.2222893612397</v>
      </c>
      <c r="T35">
        <v>17967.911665304749</v>
      </c>
    </row>
    <row r="36" spans="1:20" x14ac:dyDescent="0.3">
      <c r="A36">
        <v>35</v>
      </c>
      <c r="B36" t="s">
        <v>139</v>
      </c>
      <c r="C36" t="s">
        <v>147</v>
      </c>
      <c r="D36" t="s">
        <v>280</v>
      </c>
      <c r="E36" t="s">
        <v>280</v>
      </c>
      <c r="F36" t="s">
        <v>280</v>
      </c>
      <c r="G36" t="s">
        <v>220</v>
      </c>
      <c r="H36">
        <v>323.32392760823365</v>
      </c>
      <c r="I36">
        <v>23</v>
      </c>
      <c r="J36">
        <v>1199835.024334766</v>
      </c>
      <c r="K36">
        <v>61899.826927272719</v>
      </c>
      <c r="L36">
        <v>215970304.38025787</v>
      </c>
      <c r="M36">
        <v>6725752.8590909084</v>
      </c>
      <c r="N36">
        <v>1799752536.5021489</v>
      </c>
      <c r="O36">
        <v>89700000</v>
      </c>
      <c r="P36">
        <v>30.378051499999998</v>
      </c>
      <c r="Q36">
        <v>17937.53361380475</v>
      </c>
      <c r="R36">
        <v>216032204.20718515</v>
      </c>
      <c r="S36">
        <v>1896.1782893612396</v>
      </c>
      <c r="T36">
        <v>17967.911665304749</v>
      </c>
    </row>
    <row r="37" spans="1:20" x14ac:dyDescent="0.3">
      <c r="A37">
        <v>36</v>
      </c>
      <c r="B37" t="s">
        <v>139</v>
      </c>
      <c r="C37" t="s">
        <v>147</v>
      </c>
      <c r="D37" t="s">
        <v>280</v>
      </c>
      <c r="E37" t="s">
        <v>280</v>
      </c>
      <c r="F37" t="s">
        <v>280</v>
      </c>
      <c r="G37" t="s">
        <v>218</v>
      </c>
      <c r="H37">
        <v>323.32392760823365</v>
      </c>
      <c r="I37">
        <v>23</v>
      </c>
      <c r="J37">
        <v>1199835.024334766</v>
      </c>
      <c r="K37">
        <v>61899.826927272719</v>
      </c>
      <c r="L37">
        <v>215970304.38025787</v>
      </c>
      <c r="M37">
        <v>6725752.8590909084</v>
      </c>
      <c r="N37">
        <v>1799752536.5021489</v>
      </c>
      <c r="O37">
        <v>86162600</v>
      </c>
      <c r="P37">
        <v>30.378051499999998</v>
      </c>
      <c r="Q37">
        <v>17937.53361380475</v>
      </c>
      <c r="R37">
        <v>216032204.20718515</v>
      </c>
      <c r="S37">
        <v>1892.6408893612397</v>
      </c>
      <c r="T37">
        <v>17967.911665304749</v>
      </c>
    </row>
    <row r="38" spans="1:20" x14ac:dyDescent="0.3">
      <c r="A38">
        <v>37</v>
      </c>
      <c r="B38" t="s">
        <v>139</v>
      </c>
      <c r="C38" t="s">
        <v>148</v>
      </c>
      <c r="D38" t="s">
        <v>151</v>
      </c>
      <c r="E38" t="s">
        <v>152</v>
      </c>
      <c r="F38" t="s">
        <v>154</v>
      </c>
      <c r="G38" t="s">
        <v>219</v>
      </c>
      <c r="H38">
        <v>371.75852859880405</v>
      </c>
      <c r="I38">
        <v>53</v>
      </c>
      <c r="J38">
        <v>1362596.4253298084</v>
      </c>
      <c r="K38">
        <v>47576.869763636365</v>
      </c>
      <c r="L38">
        <v>245267356.55936551</v>
      </c>
      <c r="M38">
        <v>5330359.9422727264</v>
      </c>
      <c r="N38">
        <v>2043894637.9947124</v>
      </c>
      <c r="O38">
        <v>98792000</v>
      </c>
      <c r="P38">
        <v>22.614542668181812</v>
      </c>
      <c r="Q38">
        <v>20370.816558680635</v>
      </c>
      <c r="R38">
        <v>245314933.42912915</v>
      </c>
      <c r="S38">
        <v>2148.0169979369848</v>
      </c>
      <c r="T38">
        <v>20393.431101348819</v>
      </c>
    </row>
    <row r="39" spans="1:20" x14ac:dyDescent="0.3">
      <c r="A39">
        <v>38</v>
      </c>
      <c r="B39" t="s">
        <v>139</v>
      </c>
      <c r="C39" t="s">
        <v>148</v>
      </c>
      <c r="D39" t="s">
        <v>151</v>
      </c>
      <c r="E39" t="s">
        <v>152</v>
      </c>
      <c r="F39" t="s">
        <v>154</v>
      </c>
      <c r="G39" t="s">
        <v>220</v>
      </c>
      <c r="H39">
        <v>371.75852859880405</v>
      </c>
      <c r="I39">
        <v>27</v>
      </c>
      <c r="J39">
        <v>1362596.4253298084</v>
      </c>
      <c r="K39">
        <v>47576.869763636365</v>
      </c>
      <c r="L39">
        <v>245267356.55936551</v>
      </c>
      <c r="M39">
        <v>5330359.9422727264</v>
      </c>
      <c r="N39">
        <v>2043894637.9947124</v>
      </c>
      <c r="O39">
        <v>105300000</v>
      </c>
      <c r="P39">
        <v>22.614542668181812</v>
      </c>
      <c r="Q39">
        <v>20370.816558680635</v>
      </c>
      <c r="R39">
        <v>245314933.42912915</v>
      </c>
      <c r="S39">
        <v>2154.5249979369851</v>
      </c>
      <c r="T39">
        <v>20393.431101348819</v>
      </c>
    </row>
    <row r="40" spans="1:20" x14ac:dyDescent="0.3">
      <c r="A40">
        <v>39</v>
      </c>
      <c r="B40" t="s">
        <v>139</v>
      </c>
      <c r="C40" t="s">
        <v>148</v>
      </c>
      <c r="D40" t="s">
        <v>151</v>
      </c>
      <c r="E40" t="s">
        <v>152</v>
      </c>
      <c r="F40" t="s">
        <v>154</v>
      </c>
      <c r="G40" t="s">
        <v>218</v>
      </c>
      <c r="H40">
        <v>371.75852859880405</v>
      </c>
      <c r="I40">
        <v>27</v>
      </c>
      <c r="J40">
        <v>1362596.4253298084</v>
      </c>
      <c r="K40">
        <v>47576.869763636365</v>
      </c>
      <c r="L40">
        <v>245267356.55936551</v>
      </c>
      <c r="M40">
        <v>5330359.9422727264</v>
      </c>
      <c r="N40">
        <v>2043894637.9947124</v>
      </c>
      <c r="O40">
        <v>101147400</v>
      </c>
      <c r="P40">
        <v>22.614542668181812</v>
      </c>
      <c r="Q40">
        <v>20370.816558680635</v>
      </c>
      <c r="R40">
        <v>245314933.42912915</v>
      </c>
      <c r="S40">
        <v>2150.3723979369852</v>
      </c>
      <c r="T40">
        <v>20393.431101348819</v>
      </c>
    </row>
    <row r="41" spans="1:20" x14ac:dyDescent="0.3">
      <c r="A41">
        <v>40</v>
      </c>
      <c r="B41" t="s">
        <v>139</v>
      </c>
      <c r="C41" t="s">
        <v>148</v>
      </c>
      <c r="D41" t="s">
        <v>151</v>
      </c>
      <c r="E41" t="s">
        <v>152</v>
      </c>
      <c r="F41" t="s">
        <v>155</v>
      </c>
      <c r="G41" t="s">
        <v>219</v>
      </c>
      <c r="H41">
        <v>371.71995675496584</v>
      </c>
      <c r="I41">
        <v>53</v>
      </c>
      <c r="J41">
        <v>1363637.6047534924</v>
      </c>
      <c r="K41">
        <v>48395.649536363635</v>
      </c>
      <c r="L41">
        <v>245454768.85562864</v>
      </c>
      <c r="M41">
        <v>5357652.6013636356</v>
      </c>
      <c r="N41">
        <v>2045456407.1302388</v>
      </c>
      <c r="O41">
        <v>98792000</v>
      </c>
      <c r="P41">
        <v>22.341616077272725</v>
      </c>
      <c r="Q41">
        <v>20386.382191064713</v>
      </c>
      <c r="R41">
        <v>245503164.50516501</v>
      </c>
      <c r="S41">
        <v>2149.6060597316027</v>
      </c>
      <c r="T41">
        <v>20408.723807141985</v>
      </c>
    </row>
    <row r="42" spans="1:20" x14ac:dyDescent="0.3">
      <c r="A42">
        <v>41</v>
      </c>
      <c r="B42" t="s">
        <v>139</v>
      </c>
      <c r="C42" t="s">
        <v>148</v>
      </c>
      <c r="D42" t="s">
        <v>151</v>
      </c>
      <c r="E42" t="s">
        <v>152</v>
      </c>
      <c r="F42" t="s">
        <v>155</v>
      </c>
      <c r="G42" t="s">
        <v>220</v>
      </c>
      <c r="H42">
        <v>371.71995675496584</v>
      </c>
      <c r="I42">
        <v>27</v>
      </c>
      <c r="J42">
        <v>1363637.6047534924</v>
      </c>
      <c r="K42">
        <v>48395.649536363635</v>
      </c>
      <c r="L42">
        <v>245454768.85562864</v>
      </c>
      <c r="M42">
        <v>5357652.6013636356</v>
      </c>
      <c r="N42">
        <v>2045456407.1302388</v>
      </c>
      <c r="O42">
        <v>105300000</v>
      </c>
      <c r="P42">
        <v>22.341616077272725</v>
      </c>
      <c r="Q42">
        <v>20386.382191064713</v>
      </c>
      <c r="R42">
        <v>245503164.50516501</v>
      </c>
      <c r="S42">
        <v>2156.1140597316025</v>
      </c>
      <c r="T42">
        <v>20408.723807141985</v>
      </c>
    </row>
    <row r="43" spans="1:20" x14ac:dyDescent="0.3">
      <c r="A43">
        <v>42</v>
      </c>
      <c r="B43" t="s">
        <v>139</v>
      </c>
      <c r="C43" t="s">
        <v>148</v>
      </c>
      <c r="D43" t="s">
        <v>151</v>
      </c>
      <c r="E43" t="s">
        <v>152</v>
      </c>
      <c r="F43" t="s">
        <v>155</v>
      </c>
      <c r="G43" t="s">
        <v>218</v>
      </c>
      <c r="H43">
        <v>371.71995675496584</v>
      </c>
      <c r="I43">
        <v>27</v>
      </c>
      <c r="J43">
        <v>1363637.6047534924</v>
      </c>
      <c r="K43">
        <v>48395.649536363635</v>
      </c>
      <c r="L43">
        <v>245454768.85562864</v>
      </c>
      <c r="M43">
        <v>5357652.6013636356</v>
      </c>
      <c r="N43">
        <v>2045456407.1302388</v>
      </c>
      <c r="O43">
        <v>101147400</v>
      </c>
      <c r="P43">
        <v>22.341616077272725</v>
      </c>
      <c r="Q43">
        <v>20386.382191064713</v>
      </c>
      <c r="R43">
        <v>245503164.50516501</v>
      </c>
      <c r="S43">
        <v>2151.9614597316026</v>
      </c>
      <c r="T43">
        <v>20408.723807141985</v>
      </c>
    </row>
    <row r="44" spans="1:20" x14ac:dyDescent="0.3">
      <c r="A44">
        <v>43</v>
      </c>
      <c r="B44" t="s">
        <v>139</v>
      </c>
      <c r="C44" t="s">
        <v>148</v>
      </c>
      <c r="D44" t="s">
        <v>151</v>
      </c>
      <c r="E44" t="s">
        <v>152</v>
      </c>
      <c r="F44" t="s">
        <v>280</v>
      </c>
      <c r="G44" t="s">
        <v>219</v>
      </c>
      <c r="H44">
        <v>371.18491017829672</v>
      </c>
      <c r="I44">
        <v>53</v>
      </c>
      <c r="J44">
        <v>1378080.2507591646</v>
      </c>
      <c r="K44">
        <v>49760.282490909085</v>
      </c>
      <c r="L44">
        <v>248054445.13664964</v>
      </c>
      <c r="M44">
        <v>5319442.878636363</v>
      </c>
      <c r="N44">
        <v>2067120376.138747</v>
      </c>
      <c r="O44">
        <v>98792000</v>
      </c>
      <c r="P44">
        <v>22.614542668181812</v>
      </c>
      <c r="Q44">
        <v>20602.299748849509</v>
      </c>
      <c r="R44">
        <v>248104205.41914055</v>
      </c>
      <c r="S44">
        <v>2171.2318190173837</v>
      </c>
      <c r="T44">
        <v>20624.914291517693</v>
      </c>
    </row>
    <row r="45" spans="1:20" x14ac:dyDescent="0.3">
      <c r="A45">
        <v>44</v>
      </c>
      <c r="B45" t="s">
        <v>139</v>
      </c>
      <c r="C45" t="s">
        <v>148</v>
      </c>
      <c r="D45" t="s">
        <v>151</v>
      </c>
      <c r="E45" t="s">
        <v>152</v>
      </c>
      <c r="F45" t="s">
        <v>280</v>
      </c>
      <c r="G45" t="s">
        <v>220</v>
      </c>
      <c r="H45">
        <v>371.18491017829672</v>
      </c>
      <c r="I45">
        <v>27</v>
      </c>
      <c r="J45">
        <v>1378080.2507591646</v>
      </c>
      <c r="K45">
        <v>49760.282490909085</v>
      </c>
      <c r="L45">
        <v>248054445.13664964</v>
      </c>
      <c r="M45">
        <v>5319442.878636363</v>
      </c>
      <c r="N45">
        <v>2067120376.138747</v>
      </c>
      <c r="O45">
        <v>105300000</v>
      </c>
      <c r="P45">
        <v>22.614542668181812</v>
      </c>
      <c r="Q45">
        <v>20602.299748849509</v>
      </c>
      <c r="R45">
        <v>248104205.41914055</v>
      </c>
      <c r="S45">
        <v>2177.7398190173835</v>
      </c>
      <c r="T45">
        <v>20624.914291517693</v>
      </c>
    </row>
    <row r="46" spans="1:20" x14ac:dyDescent="0.3">
      <c r="A46">
        <v>45</v>
      </c>
      <c r="B46" t="s">
        <v>139</v>
      </c>
      <c r="C46" t="s">
        <v>148</v>
      </c>
      <c r="D46" t="s">
        <v>151</v>
      </c>
      <c r="E46" t="s">
        <v>152</v>
      </c>
      <c r="F46" t="s">
        <v>280</v>
      </c>
      <c r="G46" t="s">
        <v>218</v>
      </c>
      <c r="H46">
        <v>371.18491017829672</v>
      </c>
      <c r="I46">
        <v>27</v>
      </c>
      <c r="J46">
        <v>1378080.2507591646</v>
      </c>
      <c r="K46">
        <v>49760.282490909085</v>
      </c>
      <c r="L46">
        <v>248054445.13664964</v>
      </c>
      <c r="M46">
        <v>5319442.878636363</v>
      </c>
      <c r="N46">
        <v>2067120376.138747</v>
      </c>
      <c r="O46">
        <v>101147400</v>
      </c>
      <c r="P46">
        <v>22.614542668181812</v>
      </c>
      <c r="Q46">
        <v>20602.299748849509</v>
      </c>
      <c r="R46">
        <v>248104205.41914055</v>
      </c>
      <c r="S46">
        <v>2173.5872190173836</v>
      </c>
      <c r="T46">
        <v>20624.914291517693</v>
      </c>
    </row>
    <row r="47" spans="1:20" x14ac:dyDescent="0.3">
      <c r="A47">
        <v>46</v>
      </c>
      <c r="B47" t="s">
        <v>139</v>
      </c>
      <c r="C47" t="s">
        <v>148</v>
      </c>
      <c r="D47" t="s">
        <v>151</v>
      </c>
      <c r="E47" t="s">
        <v>280</v>
      </c>
      <c r="F47" t="s">
        <v>154</v>
      </c>
      <c r="G47" t="s">
        <v>219</v>
      </c>
      <c r="H47">
        <v>371.82654190525852</v>
      </c>
      <c r="I47">
        <v>53</v>
      </c>
      <c r="J47">
        <v>1362662.2622104562</v>
      </c>
      <c r="K47">
        <v>58493.933399999994</v>
      </c>
      <c r="L47">
        <v>245279207.19788212</v>
      </c>
      <c r="M47">
        <v>6487568.6877272716</v>
      </c>
      <c r="N47">
        <v>2043993393.3156843</v>
      </c>
      <c r="O47">
        <v>98792000</v>
      </c>
      <c r="P47">
        <v>29.164780849999996</v>
      </c>
      <c r="Q47">
        <v>20371.800820046315</v>
      </c>
      <c r="R47">
        <v>245337701.13128212</v>
      </c>
      <c r="S47">
        <v>2149.2729620034111</v>
      </c>
      <c r="T47">
        <v>20400.965600896314</v>
      </c>
    </row>
    <row r="48" spans="1:20" x14ac:dyDescent="0.3">
      <c r="A48">
        <v>47</v>
      </c>
      <c r="B48" t="s">
        <v>139</v>
      </c>
      <c r="C48" t="s">
        <v>148</v>
      </c>
      <c r="D48" t="s">
        <v>151</v>
      </c>
      <c r="E48" t="s">
        <v>280</v>
      </c>
      <c r="F48" t="s">
        <v>154</v>
      </c>
      <c r="G48" t="s">
        <v>220</v>
      </c>
      <c r="H48">
        <v>371.82654190525852</v>
      </c>
      <c r="I48">
        <v>27</v>
      </c>
      <c r="J48">
        <v>1362662.2622104562</v>
      </c>
      <c r="K48">
        <v>58493.933399999994</v>
      </c>
      <c r="L48">
        <v>245279207.19788212</v>
      </c>
      <c r="M48">
        <v>6487568.6877272716</v>
      </c>
      <c r="N48">
        <v>2043993393.3156843</v>
      </c>
      <c r="O48">
        <v>105300000</v>
      </c>
      <c r="P48">
        <v>29.164780849999996</v>
      </c>
      <c r="Q48">
        <v>20371.800820046315</v>
      </c>
      <c r="R48">
        <v>245337701.13128212</v>
      </c>
      <c r="S48">
        <v>2155.7809620034113</v>
      </c>
      <c r="T48">
        <v>20400.965600896314</v>
      </c>
    </row>
    <row r="49" spans="1:20" x14ac:dyDescent="0.3">
      <c r="A49">
        <v>48</v>
      </c>
      <c r="B49" t="s">
        <v>139</v>
      </c>
      <c r="C49" t="s">
        <v>148</v>
      </c>
      <c r="D49" t="s">
        <v>151</v>
      </c>
      <c r="E49" t="s">
        <v>280</v>
      </c>
      <c r="F49" t="s">
        <v>154</v>
      </c>
      <c r="G49" t="s">
        <v>218</v>
      </c>
      <c r="H49">
        <v>371.82654190525852</v>
      </c>
      <c r="I49">
        <v>27</v>
      </c>
      <c r="J49">
        <v>1362662.2622104562</v>
      </c>
      <c r="K49">
        <v>58493.933399999994</v>
      </c>
      <c r="L49">
        <v>245279207.19788212</v>
      </c>
      <c r="M49">
        <v>6487568.6877272716</v>
      </c>
      <c r="N49">
        <v>2043993393.3156843</v>
      </c>
      <c r="O49">
        <v>101147400</v>
      </c>
      <c r="P49">
        <v>29.164780849999996</v>
      </c>
      <c r="Q49">
        <v>20371.800820046315</v>
      </c>
      <c r="R49">
        <v>245337701.13128212</v>
      </c>
      <c r="S49">
        <v>2151.6283620034114</v>
      </c>
      <c r="T49">
        <v>20400.965600896314</v>
      </c>
    </row>
    <row r="50" spans="1:20" x14ac:dyDescent="0.3">
      <c r="A50">
        <v>49</v>
      </c>
      <c r="B50" t="s">
        <v>139</v>
      </c>
      <c r="C50" t="s">
        <v>148</v>
      </c>
      <c r="D50" t="s">
        <v>151</v>
      </c>
      <c r="E50" t="s">
        <v>280</v>
      </c>
      <c r="F50" t="s">
        <v>155</v>
      </c>
      <c r="G50" t="s">
        <v>219</v>
      </c>
      <c r="H50">
        <v>371.78797006142037</v>
      </c>
      <c r="I50">
        <v>53</v>
      </c>
      <c r="J50">
        <v>1363703.44163414</v>
      </c>
      <c r="K50">
        <v>59312.713172727264</v>
      </c>
      <c r="L50">
        <v>245466619.49414521</v>
      </c>
      <c r="M50">
        <v>6514861.3468181808</v>
      </c>
      <c r="N50">
        <v>2045555162.45121</v>
      </c>
      <c r="O50">
        <v>98792000</v>
      </c>
      <c r="P50">
        <v>28.891854259090906</v>
      </c>
      <c r="Q50">
        <v>20387.366452430393</v>
      </c>
      <c r="R50">
        <v>245525932.20731795</v>
      </c>
      <c r="S50">
        <v>2150.8620237980281</v>
      </c>
      <c r="T50">
        <v>20416.258306689484</v>
      </c>
    </row>
    <row r="51" spans="1:20" x14ac:dyDescent="0.3">
      <c r="A51">
        <v>50</v>
      </c>
      <c r="B51" t="s">
        <v>139</v>
      </c>
      <c r="C51" t="s">
        <v>148</v>
      </c>
      <c r="D51" t="s">
        <v>151</v>
      </c>
      <c r="E51" t="s">
        <v>280</v>
      </c>
      <c r="F51" t="s">
        <v>155</v>
      </c>
      <c r="G51" t="s">
        <v>220</v>
      </c>
      <c r="H51">
        <v>371.78797006142037</v>
      </c>
      <c r="I51">
        <v>27</v>
      </c>
      <c r="J51">
        <v>1363703.44163414</v>
      </c>
      <c r="K51">
        <v>59312.713172727264</v>
      </c>
      <c r="L51">
        <v>245466619.49414521</v>
      </c>
      <c r="M51">
        <v>6514861.3468181808</v>
      </c>
      <c r="N51">
        <v>2045555162.45121</v>
      </c>
      <c r="O51">
        <v>105300000</v>
      </c>
      <c r="P51">
        <v>28.891854259090906</v>
      </c>
      <c r="Q51">
        <v>20387.366452430393</v>
      </c>
      <c r="R51">
        <v>245525932.20731795</v>
      </c>
      <c r="S51">
        <v>2157.3700237980279</v>
      </c>
      <c r="T51">
        <v>20416.258306689484</v>
      </c>
    </row>
    <row r="52" spans="1:20" x14ac:dyDescent="0.3">
      <c r="A52">
        <v>51</v>
      </c>
      <c r="B52" t="s">
        <v>139</v>
      </c>
      <c r="C52" t="s">
        <v>148</v>
      </c>
      <c r="D52" t="s">
        <v>151</v>
      </c>
      <c r="E52" t="s">
        <v>280</v>
      </c>
      <c r="F52" t="s">
        <v>155</v>
      </c>
      <c r="G52" t="s">
        <v>218</v>
      </c>
      <c r="H52">
        <v>371.78797006142037</v>
      </c>
      <c r="I52">
        <v>27</v>
      </c>
      <c r="J52">
        <v>1363703.44163414</v>
      </c>
      <c r="K52">
        <v>59312.713172727264</v>
      </c>
      <c r="L52">
        <v>245466619.49414521</v>
      </c>
      <c r="M52">
        <v>6514861.3468181808</v>
      </c>
      <c r="N52">
        <v>2045555162.45121</v>
      </c>
      <c r="O52">
        <v>101147400</v>
      </c>
      <c r="P52">
        <v>28.891854259090906</v>
      </c>
      <c r="Q52">
        <v>20387.366452430393</v>
      </c>
      <c r="R52">
        <v>245525932.20731795</v>
      </c>
      <c r="S52">
        <v>2153.217423798028</v>
      </c>
      <c r="T52">
        <v>20416.258306689484</v>
      </c>
    </row>
    <row r="53" spans="1:20" x14ac:dyDescent="0.3">
      <c r="A53">
        <v>52</v>
      </c>
      <c r="B53" t="s">
        <v>139</v>
      </c>
      <c r="C53" t="s">
        <v>148</v>
      </c>
      <c r="D53" t="s">
        <v>151</v>
      </c>
      <c r="E53" t="s">
        <v>280</v>
      </c>
      <c r="F53" t="s">
        <v>280</v>
      </c>
      <c r="G53" t="s">
        <v>219</v>
      </c>
      <c r="H53">
        <v>371.25292348475136</v>
      </c>
      <c r="I53">
        <v>53</v>
      </c>
      <c r="J53">
        <v>1378146.0876398128</v>
      </c>
      <c r="K53">
        <v>60677.346127272715</v>
      </c>
      <c r="L53">
        <v>248066295.7751663</v>
      </c>
      <c r="M53">
        <v>6476651.6240909081</v>
      </c>
      <c r="N53">
        <v>2067219131.4597192</v>
      </c>
      <c r="O53">
        <v>98792000</v>
      </c>
      <c r="P53">
        <v>29.164780849999996</v>
      </c>
      <c r="Q53">
        <v>20603.2840102152</v>
      </c>
      <c r="R53">
        <v>248126973.12129357</v>
      </c>
      <c r="S53">
        <v>2172.48778308381</v>
      </c>
      <c r="T53">
        <v>20632.448791065199</v>
      </c>
    </row>
    <row r="54" spans="1:20" x14ac:dyDescent="0.3">
      <c r="A54">
        <v>53</v>
      </c>
      <c r="B54" t="s">
        <v>139</v>
      </c>
      <c r="C54" t="s">
        <v>148</v>
      </c>
      <c r="D54" t="s">
        <v>151</v>
      </c>
      <c r="E54" t="s">
        <v>280</v>
      </c>
      <c r="F54" t="s">
        <v>280</v>
      </c>
      <c r="G54" t="s">
        <v>220</v>
      </c>
      <c r="H54">
        <v>371.25292348475136</v>
      </c>
      <c r="I54">
        <v>27</v>
      </c>
      <c r="J54">
        <v>1378146.0876398128</v>
      </c>
      <c r="K54">
        <v>60677.346127272715</v>
      </c>
      <c r="L54">
        <v>248066295.7751663</v>
      </c>
      <c r="M54">
        <v>6476651.6240909081</v>
      </c>
      <c r="N54">
        <v>2067219131.4597192</v>
      </c>
      <c r="O54">
        <v>105300000</v>
      </c>
      <c r="P54">
        <v>29.164780849999996</v>
      </c>
      <c r="Q54">
        <v>20603.2840102152</v>
      </c>
      <c r="R54">
        <v>248126973.12129357</v>
      </c>
      <c r="S54">
        <v>2178.9957830838098</v>
      </c>
      <c r="T54">
        <v>20632.448791065199</v>
      </c>
    </row>
    <row r="55" spans="1:20" x14ac:dyDescent="0.3">
      <c r="A55">
        <v>54</v>
      </c>
      <c r="B55" t="s">
        <v>139</v>
      </c>
      <c r="C55" t="s">
        <v>148</v>
      </c>
      <c r="D55" t="s">
        <v>151</v>
      </c>
      <c r="E55" t="s">
        <v>280</v>
      </c>
      <c r="F55" t="s">
        <v>280</v>
      </c>
      <c r="G55" t="s">
        <v>218</v>
      </c>
      <c r="H55">
        <v>371.25292348475136</v>
      </c>
      <c r="I55">
        <v>27</v>
      </c>
      <c r="J55">
        <v>1378146.0876398128</v>
      </c>
      <c r="K55">
        <v>60677.346127272715</v>
      </c>
      <c r="L55">
        <v>248066295.7751663</v>
      </c>
      <c r="M55">
        <v>6476651.6240909081</v>
      </c>
      <c r="N55">
        <v>2067219131.4597192</v>
      </c>
      <c r="O55">
        <v>101147400</v>
      </c>
      <c r="P55">
        <v>29.164780849999996</v>
      </c>
      <c r="Q55">
        <v>20603.2840102152</v>
      </c>
      <c r="R55">
        <v>248126973.12129357</v>
      </c>
      <c r="S55">
        <v>2174.8431830838099</v>
      </c>
      <c r="T55">
        <v>20632.448791065199</v>
      </c>
    </row>
    <row r="56" spans="1:20" x14ac:dyDescent="0.3">
      <c r="A56">
        <v>55</v>
      </c>
      <c r="B56" t="s">
        <v>139</v>
      </c>
      <c r="C56" t="s">
        <v>148</v>
      </c>
      <c r="D56" t="s">
        <v>280</v>
      </c>
      <c r="E56" t="s">
        <v>152</v>
      </c>
      <c r="F56" t="s">
        <v>154</v>
      </c>
      <c r="G56" t="s">
        <v>219</v>
      </c>
      <c r="H56">
        <v>372.22125021886393</v>
      </c>
      <c r="I56">
        <v>53</v>
      </c>
      <c r="J56">
        <v>1363044.3398580267</v>
      </c>
      <c r="K56">
        <v>47576.869763636365</v>
      </c>
      <c r="L56">
        <v>245347981.17444482</v>
      </c>
      <c r="M56">
        <v>5334965.0172727266</v>
      </c>
      <c r="N56">
        <v>2044566509.7870402</v>
      </c>
      <c r="O56">
        <v>98792000</v>
      </c>
      <c r="P56">
        <v>22.605332518181815</v>
      </c>
      <c r="Q56">
        <v>20377.512880877497</v>
      </c>
      <c r="R56">
        <v>245395558.04420847</v>
      </c>
      <c r="S56">
        <v>2148.6934748043127</v>
      </c>
      <c r="T56">
        <v>20400.118213395679</v>
      </c>
    </row>
    <row r="57" spans="1:20" x14ac:dyDescent="0.3">
      <c r="A57">
        <v>56</v>
      </c>
      <c r="B57" t="s">
        <v>139</v>
      </c>
      <c r="C57" t="s">
        <v>148</v>
      </c>
      <c r="D57" t="s">
        <v>280</v>
      </c>
      <c r="E57" t="s">
        <v>152</v>
      </c>
      <c r="F57" t="s">
        <v>154</v>
      </c>
      <c r="G57" t="s">
        <v>220</v>
      </c>
      <c r="H57">
        <v>372.22125021886393</v>
      </c>
      <c r="I57">
        <v>27</v>
      </c>
      <c r="J57">
        <v>1363044.3398580267</v>
      </c>
      <c r="K57">
        <v>47576.869763636365</v>
      </c>
      <c r="L57">
        <v>245347981.17444482</v>
      </c>
      <c r="M57">
        <v>5334965.0172727266</v>
      </c>
      <c r="N57">
        <v>2044566509.7870402</v>
      </c>
      <c r="O57">
        <v>105300000</v>
      </c>
      <c r="P57">
        <v>22.605332518181815</v>
      </c>
      <c r="Q57">
        <v>20377.512880877497</v>
      </c>
      <c r="R57">
        <v>245395558.04420847</v>
      </c>
      <c r="S57">
        <v>2155.2014748043125</v>
      </c>
      <c r="T57">
        <v>20400.118213395679</v>
      </c>
    </row>
    <row r="58" spans="1:20" x14ac:dyDescent="0.3">
      <c r="A58">
        <v>57</v>
      </c>
      <c r="B58" t="s">
        <v>139</v>
      </c>
      <c r="C58" t="s">
        <v>148</v>
      </c>
      <c r="D58" t="s">
        <v>280</v>
      </c>
      <c r="E58" t="s">
        <v>152</v>
      </c>
      <c r="F58" t="s">
        <v>154</v>
      </c>
      <c r="G58" t="s">
        <v>218</v>
      </c>
      <c r="H58">
        <v>372.22125021886393</v>
      </c>
      <c r="I58">
        <v>27</v>
      </c>
      <c r="J58">
        <v>1363044.3398580267</v>
      </c>
      <c r="K58">
        <v>47576.869763636365</v>
      </c>
      <c r="L58">
        <v>245347981.17444482</v>
      </c>
      <c r="M58">
        <v>5334965.0172727266</v>
      </c>
      <c r="N58">
        <v>2044566509.7870402</v>
      </c>
      <c r="O58">
        <v>101147400</v>
      </c>
      <c r="P58">
        <v>22.605332518181815</v>
      </c>
      <c r="Q58">
        <v>20377.512880877497</v>
      </c>
      <c r="R58">
        <v>245395558.04420847</v>
      </c>
      <c r="S58">
        <v>2151.0488748043126</v>
      </c>
      <c r="T58">
        <v>20400.118213395679</v>
      </c>
    </row>
    <row r="59" spans="1:20" x14ac:dyDescent="0.3">
      <c r="A59">
        <v>58</v>
      </c>
      <c r="B59" t="s">
        <v>139</v>
      </c>
      <c r="C59" t="s">
        <v>148</v>
      </c>
      <c r="D59" t="s">
        <v>280</v>
      </c>
      <c r="E59" t="s">
        <v>152</v>
      </c>
      <c r="F59" t="s">
        <v>155</v>
      </c>
      <c r="G59" t="s">
        <v>219</v>
      </c>
      <c r="H59">
        <v>372.18267837502589</v>
      </c>
      <c r="I59">
        <v>53</v>
      </c>
      <c r="J59">
        <v>1364085.5192817105</v>
      </c>
      <c r="K59">
        <v>48395.649536363635</v>
      </c>
      <c r="L59">
        <v>245535393.47070786</v>
      </c>
      <c r="M59">
        <v>5362257.6763636358</v>
      </c>
      <c r="N59">
        <v>2046128278.9225655</v>
      </c>
      <c r="O59">
        <v>98792000</v>
      </c>
      <c r="P59">
        <v>22.332405927272724</v>
      </c>
      <c r="Q59">
        <v>20393.078513261567</v>
      </c>
      <c r="R59">
        <v>245583789.12024423</v>
      </c>
      <c r="S59">
        <v>2150.2825365989293</v>
      </c>
      <c r="T59">
        <v>20415.410919188842</v>
      </c>
    </row>
    <row r="60" spans="1:20" x14ac:dyDescent="0.3">
      <c r="A60">
        <v>59</v>
      </c>
      <c r="B60" t="s">
        <v>139</v>
      </c>
      <c r="C60" t="s">
        <v>148</v>
      </c>
      <c r="D60" t="s">
        <v>280</v>
      </c>
      <c r="E60" t="s">
        <v>152</v>
      </c>
      <c r="F60" t="s">
        <v>155</v>
      </c>
      <c r="G60" t="s">
        <v>220</v>
      </c>
      <c r="H60">
        <v>372.18267837502589</v>
      </c>
      <c r="I60">
        <v>27</v>
      </c>
      <c r="J60">
        <v>1364085.5192817105</v>
      </c>
      <c r="K60">
        <v>48395.649536363635</v>
      </c>
      <c r="L60">
        <v>245535393.47070786</v>
      </c>
      <c r="M60">
        <v>5362257.6763636358</v>
      </c>
      <c r="N60">
        <v>2046128278.9225655</v>
      </c>
      <c r="O60">
        <v>105300000</v>
      </c>
      <c r="P60">
        <v>22.332405927272724</v>
      </c>
      <c r="Q60">
        <v>20393.078513261567</v>
      </c>
      <c r="R60">
        <v>245583789.12024423</v>
      </c>
      <c r="S60">
        <v>2156.7905365989295</v>
      </c>
      <c r="T60">
        <v>20415.410919188842</v>
      </c>
    </row>
    <row r="61" spans="1:20" x14ac:dyDescent="0.3">
      <c r="A61">
        <v>60</v>
      </c>
      <c r="B61" t="s">
        <v>139</v>
      </c>
      <c r="C61" t="s">
        <v>148</v>
      </c>
      <c r="D61" t="s">
        <v>280</v>
      </c>
      <c r="E61" t="s">
        <v>152</v>
      </c>
      <c r="F61" t="s">
        <v>155</v>
      </c>
      <c r="G61" t="s">
        <v>218</v>
      </c>
      <c r="H61">
        <v>372.18267837502589</v>
      </c>
      <c r="I61">
        <v>27</v>
      </c>
      <c r="J61">
        <v>1364085.5192817105</v>
      </c>
      <c r="K61">
        <v>48395.649536363635</v>
      </c>
      <c r="L61">
        <v>245535393.47070786</v>
      </c>
      <c r="M61">
        <v>5362257.6763636358</v>
      </c>
      <c r="N61">
        <v>2046128278.9225655</v>
      </c>
      <c r="O61">
        <v>101147400</v>
      </c>
      <c r="P61">
        <v>22.332405927272724</v>
      </c>
      <c r="Q61">
        <v>20393.078513261567</v>
      </c>
      <c r="R61">
        <v>245583789.12024423</v>
      </c>
      <c r="S61">
        <v>2152.6379365989296</v>
      </c>
      <c r="T61">
        <v>20415.410919188842</v>
      </c>
    </row>
    <row r="62" spans="1:20" x14ac:dyDescent="0.3">
      <c r="A62">
        <v>61</v>
      </c>
      <c r="B62" t="s">
        <v>139</v>
      </c>
      <c r="C62" t="s">
        <v>148</v>
      </c>
      <c r="D62" t="s">
        <v>280</v>
      </c>
      <c r="E62" t="s">
        <v>152</v>
      </c>
      <c r="F62" t="s">
        <v>280</v>
      </c>
      <c r="G62" t="s">
        <v>219</v>
      </c>
      <c r="H62">
        <v>371.64763179835677</v>
      </c>
      <c r="I62">
        <v>53</v>
      </c>
      <c r="J62">
        <v>1378528.1652873827</v>
      </c>
      <c r="K62">
        <v>49760.282490909085</v>
      </c>
      <c r="L62">
        <v>248135069.75172886</v>
      </c>
      <c r="M62">
        <v>5324047.9536363631</v>
      </c>
      <c r="N62">
        <v>2067792247.9310739</v>
      </c>
      <c r="O62">
        <v>98792000</v>
      </c>
      <c r="P62">
        <v>22.605332518181815</v>
      </c>
      <c r="Q62">
        <v>20608.996071046367</v>
      </c>
      <c r="R62">
        <v>248184830.03421977</v>
      </c>
      <c r="S62">
        <v>2171.9082958847102</v>
      </c>
      <c r="T62">
        <v>20631.601403564549</v>
      </c>
    </row>
    <row r="63" spans="1:20" x14ac:dyDescent="0.3">
      <c r="A63">
        <v>62</v>
      </c>
      <c r="B63" t="s">
        <v>139</v>
      </c>
      <c r="C63" t="s">
        <v>148</v>
      </c>
      <c r="D63" t="s">
        <v>280</v>
      </c>
      <c r="E63" t="s">
        <v>152</v>
      </c>
      <c r="F63" t="s">
        <v>280</v>
      </c>
      <c r="G63" t="s">
        <v>220</v>
      </c>
      <c r="H63">
        <v>371.64763179835677</v>
      </c>
      <c r="I63">
        <v>27</v>
      </c>
      <c r="J63">
        <v>1378528.1652873827</v>
      </c>
      <c r="K63">
        <v>49760.282490909085</v>
      </c>
      <c r="L63">
        <v>248135069.75172886</v>
      </c>
      <c r="M63">
        <v>5324047.9536363631</v>
      </c>
      <c r="N63">
        <v>2067792247.9310739</v>
      </c>
      <c r="O63">
        <v>105300000</v>
      </c>
      <c r="P63">
        <v>22.605332518181815</v>
      </c>
      <c r="Q63">
        <v>20608.996071046367</v>
      </c>
      <c r="R63">
        <v>248184830.03421977</v>
      </c>
      <c r="S63">
        <v>2178.4162958847105</v>
      </c>
      <c r="T63">
        <v>20631.601403564549</v>
      </c>
    </row>
    <row r="64" spans="1:20" x14ac:dyDescent="0.3">
      <c r="A64">
        <v>63</v>
      </c>
      <c r="B64" t="s">
        <v>139</v>
      </c>
      <c r="C64" t="s">
        <v>148</v>
      </c>
      <c r="D64" t="s">
        <v>280</v>
      </c>
      <c r="E64" t="s">
        <v>152</v>
      </c>
      <c r="F64" t="s">
        <v>280</v>
      </c>
      <c r="G64" t="s">
        <v>218</v>
      </c>
      <c r="H64">
        <v>371.64763179835677</v>
      </c>
      <c r="I64">
        <v>27</v>
      </c>
      <c r="J64">
        <v>1378528.1652873827</v>
      </c>
      <c r="K64">
        <v>49760.282490909085</v>
      </c>
      <c r="L64">
        <v>248135069.75172886</v>
      </c>
      <c r="M64">
        <v>5324047.9536363631</v>
      </c>
      <c r="N64">
        <v>2067792247.9310739</v>
      </c>
      <c r="O64">
        <v>101147400</v>
      </c>
      <c r="P64">
        <v>22.605332518181815</v>
      </c>
      <c r="Q64">
        <v>20608.996071046367</v>
      </c>
      <c r="R64">
        <v>248184830.03421977</v>
      </c>
      <c r="S64">
        <v>2174.2636958847102</v>
      </c>
      <c r="T64">
        <v>20631.601403564549</v>
      </c>
    </row>
    <row r="65" spans="1:20" x14ac:dyDescent="0.3">
      <c r="A65">
        <v>64</v>
      </c>
      <c r="B65" t="s">
        <v>139</v>
      </c>
      <c r="C65" t="s">
        <v>148</v>
      </c>
      <c r="D65" t="s">
        <v>280</v>
      </c>
      <c r="E65" t="s">
        <v>280</v>
      </c>
      <c r="F65" t="s">
        <v>154</v>
      </c>
      <c r="G65" t="s">
        <v>219</v>
      </c>
      <c r="H65">
        <v>372.28926352531857</v>
      </c>
      <c r="I65">
        <v>53</v>
      </c>
      <c r="J65">
        <v>1363110.1767386743</v>
      </c>
      <c r="K65">
        <v>58493.933399999994</v>
      </c>
      <c r="L65">
        <v>245359831.8129614</v>
      </c>
      <c r="M65">
        <v>6492173.7627272718</v>
      </c>
      <c r="N65">
        <v>2044665265.1080115</v>
      </c>
      <c r="O65">
        <v>98792000</v>
      </c>
      <c r="P65">
        <v>29.155570699999995</v>
      </c>
      <c r="Q65">
        <v>20378.497142243181</v>
      </c>
      <c r="R65">
        <v>245418325.7463614</v>
      </c>
      <c r="S65">
        <v>2149.949438870739</v>
      </c>
      <c r="T65">
        <v>20407.652712943182</v>
      </c>
    </row>
    <row r="66" spans="1:20" x14ac:dyDescent="0.3">
      <c r="A66">
        <v>65</v>
      </c>
      <c r="B66" t="s">
        <v>139</v>
      </c>
      <c r="C66" t="s">
        <v>148</v>
      </c>
      <c r="D66" t="s">
        <v>280</v>
      </c>
      <c r="E66" t="s">
        <v>280</v>
      </c>
      <c r="F66" t="s">
        <v>154</v>
      </c>
      <c r="G66" t="s">
        <v>220</v>
      </c>
      <c r="H66">
        <v>372.28926352531857</v>
      </c>
      <c r="I66">
        <v>27</v>
      </c>
      <c r="J66">
        <v>1363110.1767386743</v>
      </c>
      <c r="K66">
        <v>58493.933399999994</v>
      </c>
      <c r="L66">
        <v>245359831.8129614</v>
      </c>
      <c r="M66">
        <v>6492173.7627272718</v>
      </c>
      <c r="N66">
        <v>2044665265.1080115</v>
      </c>
      <c r="O66">
        <v>105300000</v>
      </c>
      <c r="P66">
        <v>29.155570699999995</v>
      </c>
      <c r="Q66">
        <v>20378.497142243181</v>
      </c>
      <c r="R66">
        <v>245418325.7463614</v>
      </c>
      <c r="S66">
        <v>2156.4574388707388</v>
      </c>
      <c r="T66">
        <v>20407.652712943182</v>
      </c>
    </row>
    <row r="67" spans="1:20" x14ac:dyDescent="0.3">
      <c r="A67">
        <v>66</v>
      </c>
      <c r="B67" t="s">
        <v>139</v>
      </c>
      <c r="C67" t="s">
        <v>148</v>
      </c>
      <c r="D67" t="s">
        <v>280</v>
      </c>
      <c r="E67" t="s">
        <v>280</v>
      </c>
      <c r="F67" t="s">
        <v>154</v>
      </c>
      <c r="G67" t="s">
        <v>218</v>
      </c>
      <c r="H67">
        <v>372.28926352531857</v>
      </c>
      <c r="I67">
        <v>27</v>
      </c>
      <c r="J67">
        <v>1363110.1767386743</v>
      </c>
      <c r="K67">
        <v>58493.933399999994</v>
      </c>
      <c r="L67">
        <v>245359831.8129614</v>
      </c>
      <c r="M67">
        <v>6492173.7627272718</v>
      </c>
      <c r="N67">
        <v>2044665265.1080115</v>
      </c>
      <c r="O67">
        <v>101147400</v>
      </c>
      <c r="P67">
        <v>29.155570699999995</v>
      </c>
      <c r="Q67">
        <v>20378.497142243181</v>
      </c>
      <c r="R67">
        <v>245418325.7463614</v>
      </c>
      <c r="S67">
        <v>2152.3048388707389</v>
      </c>
      <c r="T67">
        <v>20407.652712943182</v>
      </c>
    </row>
    <row r="68" spans="1:20" x14ac:dyDescent="0.3">
      <c r="A68">
        <v>67</v>
      </c>
      <c r="B68" t="s">
        <v>139</v>
      </c>
      <c r="C68" t="s">
        <v>148</v>
      </c>
      <c r="D68" t="s">
        <v>280</v>
      </c>
      <c r="E68" t="s">
        <v>280</v>
      </c>
      <c r="F68" t="s">
        <v>155</v>
      </c>
      <c r="G68" t="s">
        <v>219</v>
      </c>
      <c r="H68">
        <v>372.25069168148036</v>
      </c>
      <c r="I68">
        <v>53</v>
      </c>
      <c r="J68">
        <v>1364151.3561623585</v>
      </c>
      <c r="K68">
        <v>59312.713172727264</v>
      </c>
      <c r="L68">
        <v>245547244.10922453</v>
      </c>
      <c r="M68">
        <v>6519466.4218181809</v>
      </c>
      <c r="N68">
        <v>2046227034.2435379</v>
      </c>
      <c r="O68">
        <v>98792000</v>
      </c>
      <c r="P68">
        <v>28.882644109090908</v>
      </c>
      <c r="Q68">
        <v>20394.062774627262</v>
      </c>
      <c r="R68">
        <v>245606556.82239726</v>
      </c>
      <c r="S68">
        <v>2151.538500665356</v>
      </c>
      <c r="T68">
        <v>20422.945418736352</v>
      </c>
    </row>
    <row r="69" spans="1:20" x14ac:dyDescent="0.3">
      <c r="A69">
        <v>68</v>
      </c>
      <c r="B69" t="s">
        <v>139</v>
      </c>
      <c r="C69" t="s">
        <v>148</v>
      </c>
      <c r="D69" t="s">
        <v>280</v>
      </c>
      <c r="E69" t="s">
        <v>280</v>
      </c>
      <c r="F69" t="s">
        <v>155</v>
      </c>
      <c r="G69" t="s">
        <v>220</v>
      </c>
      <c r="H69">
        <v>372.25069168148036</v>
      </c>
      <c r="I69">
        <v>27</v>
      </c>
      <c r="J69">
        <v>1364151.3561623585</v>
      </c>
      <c r="K69">
        <v>59312.713172727264</v>
      </c>
      <c r="L69">
        <v>245547244.10922453</v>
      </c>
      <c r="M69">
        <v>6519466.4218181809</v>
      </c>
      <c r="N69">
        <v>2046227034.2435379</v>
      </c>
      <c r="O69">
        <v>105300000</v>
      </c>
      <c r="P69">
        <v>28.882644109090908</v>
      </c>
      <c r="Q69">
        <v>20394.062774627262</v>
      </c>
      <c r="R69">
        <v>245606556.82239726</v>
      </c>
      <c r="S69">
        <v>2158.0465006653562</v>
      </c>
      <c r="T69">
        <v>20422.945418736352</v>
      </c>
    </row>
    <row r="70" spans="1:20" x14ac:dyDescent="0.3">
      <c r="A70">
        <v>69</v>
      </c>
      <c r="B70" t="s">
        <v>139</v>
      </c>
      <c r="C70" t="s">
        <v>148</v>
      </c>
      <c r="D70" t="s">
        <v>280</v>
      </c>
      <c r="E70" t="s">
        <v>280</v>
      </c>
      <c r="F70" t="s">
        <v>155</v>
      </c>
      <c r="G70" t="s">
        <v>218</v>
      </c>
      <c r="H70">
        <v>372.25069168148036</v>
      </c>
      <c r="I70">
        <v>27</v>
      </c>
      <c r="J70">
        <v>1364151.3561623585</v>
      </c>
      <c r="K70">
        <v>59312.713172727264</v>
      </c>
      <c r="L70">
        <v>245547244.10922453</v>
      </c>
      <c r="M70">
        <v>6519466.4218181809</v>
      </c>
      <c r="N70">
        <v>2046227034.2435379</v>
      </c>
      <c r="O70">
        <v>101147400</v>
      </c>
      <c r="P70">
        <v>28.882644109090908</v>
      </c>
      <c r="Q70">
        <v>20394.062774627262</v>
      </c>
      <c r="R70">
        <v>245606556.82239726</v>
      </c>
      <c r="S70">
        <v>2153.8939006653563</v>
      </c>
      <c r="T70">
        <v>20422.945418736352</v>
      </c>
    </row>
    <row r="71" spans="1:20" x14ac:dyDescent="0.3">
      <c r="A71">
        <v>70</v>
      </c>
      <c r="B71" t="s">
        <v>139</v>
      </c>
      <c r="C71" t="s">
        <v>148</v>
      </c>
      <c r="D71" t="s">
        <v>280</v>
      </c>
      <c r="E71" t="s">
        <v>280</v>
      </c>
      <c r="F71" t="s">
        <v>280</v>
      </c>
      <c r="G71" t="s">
        <v>219</v>
      </c>
      <c r="H71">
        <v>371.7156451048113</v>
      </c>
      <c r="I71">
        <v>53</v>
      </c>
      <c r="J71">
        <v>1378594.0021680307</v>
      </c>
      <c r="K71">
        <v>60677.346127272715</v>
      </c>
      <c r="L71">
        <v>248146920.39024553</v>
      </c>
      <c r="M71">
        <v>6481256.6990909083</v>
      </c>
      <c r="N71">
        <v>2067891003.2520461</v>
      </c>
      <c r="O71">
        <v>98792000</v>
      </c>
      <c r="P71">
        <v>29.155570699999995</v>
      </c>
      <c r="Q71">
        <v>20609.980332412062</v>
      </c>
      <c r="R71">
        <v>248207597.7363728</v>
      </c>
      <c r="S71">
        <v>2173.164259951137</v>
      </c>
      <c r="T71">
        <v>20639.135903112063</v>
      </c>
    </row>
    <row r="72" spans="1:20" x14ac:dyDescent="0.3">
      <c r="A72">
        <v>71</v>
      </c>
      <c r="B72" t="s">
        <v>139</v>
      </c>
      <c r="C72" t="s">
        <v>148</v>
      </c>
      <c r="D72" t="s">
        <v>280</v>
      </c>
      <c r="E72" t="s">
        <v>280</v>
      </c>
      <c r="F72" t="s">
        <v>280</v>
      </c>
      <c r="G72" t="s">
        <v>220</v>
      </c>
      <c r="H72">
        <v>371.7156451048113</v>
      </c>
      <c r="I72">
        <v>27</v>
      </c>
      <c r="J72">
        <v>1378594.0021680307</v>
      </c>
      <c r="K72">
        <v>60677.346127272715</v>
      </c>
      <c r="L72">
        <v>248146920.39024553</v>
      </c>
      <c r="M72">
        <v>6481256.6990909083</v>
      </c>
      <c r="N72">
        <v>2067891003.2520461</v>
      </c>
      <c r="O72">
        <v>105300000</v>
      </c>
      <c r="P72">
        <v>29.155570699999995</v>
      </c>
      <c r="Q72">
        <v>20609.980332412062</v>
      </c>
      <c r="R72">
        <v>248207597.7363728</v>
      </c>
      <c r="S72">
        <v>2179.6722599511372</v>
      </c>
      <c r="T72">
        <v>20639.135903112063</v>
      </c>
    </row>
    <row r="73" spans="1:20" x14ac:dyDescent="0.3">
      <c r="A73">
        <v>72</v>
      </c>
      <c r="B73" t="s">
        <v>139</v>
      </c>
      <c r="C73" t="s">
        <v>148</v>
      </c>
      <c r="D73" t="s">
        <v>280</v>
      </c>
      <c r="E73" t="s">
        <v>280</v>
      </c>
      <c r="F73" t="s">
        <v>280</v>
      </c>
      <c r="G73" t="s">
        <v>218</v>
      </c>
      <c r="H73">
        <v>371.7156451048113</v>
      </c>
      <c r="I73">
        <v>27</v>
      </c>
      <c r="J73">
        <v>1378594.0021680307</v>
      </c>
      <c r="K73">
        <v>60677.346127272715</v>
      </c>
      <c r="L73">
        <v>248146920.39024553</v>
      </c>
      <c r="M73">
        <v>6481256.6990909083</v>
      </c>
      <c r="N73">
        <v>2067891003.2520461</v>
      </c>
      <c r="O73">
        <v>101147400</v>
      </c>
      <c r="P73">
        <v>29.155570699999995</v>
      </c>
      <c r="Q73">
        <v>20609.980332412062</v>
      </c>
      <c r="R73">
        <v>248207597.7363728</v>
      </c>
      <c r="S73">
        <v>2175.5196599511369</v>
      </c>
      <c r="T73">
        <v>20639.135903112063</v>
      </c>
    </row>
    <row r="74" spans="1:20" x14ac:dyDescent="0.3">
      <c r="A74">
        <v>73</v>
      </c>
      <c r="B74" t="s">
        <v>139</v>
      </c>
      <c r="C74" t="s">
        <v>280</v>
      </c>
      <c r="D74" t="s">
        <v>151</v>
      </c>
      <c r="E74" t="s">
        <v>152</v>
      </c>
      <c r="F74" t="s">
        <v>154</v>
      </c>
      <c r="G74" t="s">
        <v>219</v>
      </c>
      <c r="H74">
        <v>371.89213448501727</v>
      </c>
      <c r="I74">
        <v>53</v>
      </c>
      <c r="J74">
        <v>1283576.2786497166</v>
      </c>
      <c r="K74">
        <v>46965.629363636355</v>
      </c>
      <c r="L74">
        <v>231043730.15694901</v>
      </c>
      <c r="M74">
        <v>4963615.7022727262</v>
      </c>
      <c r="N74">
        <v>1925364417.974575</v>
      </c>
      <c r="O74">
        <v>98792000</v>
      </c>
      <c r="P74">
        <v>20.169581068181813</v>
      </c>
      <c r="Q74">
        <v>19189.465365813263</v>
      </c>
      <c r="R74">
        <v>231090695.78631264</v>
      </c>
      <c r="S74">
        <v>2029.1200336768477</v>
      </c>
      <c r="T74">
        <v>19209.634946881444</v>
      </c>
    </row>
    <row r="75" spans="1:20" x14ac:dyDescent="0.3">
      <c r="A75">
        <v>74</v>
      </c>
      <c r="B75" t="s">
        <v>139</v>
      </c>
      <c r="C75" t="s">
        <v>280</v>
      </c>
      <c r="D75" t="s">
        <v>151</v>
      </c>
      <c r="E75" t="s">
        <v>152</v>
      </c>
      <c r="F75" t="s">
        <v>154</v>
      </c>
      <c r="G75" t="s">
        <v>220</v>
      </c>
      <c r="H75">
        <v>371.89213448501727</v>
      </c>
      <c r="I75">
        <v>27</v>
      </c>
      <c r="J75">
        <v>1283576.2786497166</v>
      </c>
      <c r="K75">
        <v>46965.629363636355</v>
      </c>
      <c r="L75">
        <v>231043730.15694901</v>
      </c>
      <c r="M75">
        <v>4963615.7022727262</v>
      </c>
      <c r="N75">
        <v>1925364417.974575</v>
      </c>
      <c r="O75">
        <v>105300000</v>
      </c>
      <c r="P75">
        <v>20.169581068181813</v>
      </c>
      <c r="Q75">
        <v>19189.465365813263</v>
      </c>
      <c r="R75">
        <v>231090695.78631264</v>
      </c>
      <c r="S75">
        <v>2035.6280336768477</v>
      </c>
      <c r="T75">
        <v>19209.634946881444</v>
      </c>
    </row>
    <row r="76" spans="1:20" x14ac:dyDescent="0.3">
      <c r="A76">
        <v>75</v>
      </c>
      <c r="B76" t="s">
        <v>139</v>
      </c>
      <c r="C76" t="s">
        <v>280</v>
      </c>
      <c r="D76" t="s">
        <v>151</v>
      </c>
      <c r="E76" t="s">
        <v>152</v>
      </c>
      <c r="F76" t="s">
        <v>154</v>
      </c>
      <c r="G76" t="s">
        <v>218</v>
      </c>
      <c r="H76">
        <v>371.89213448501727</v>
      </c>
      <c r="I76">
        <v>27</v>
      </c>
      <c r="J76">
        <v>1283576.2786497166</v>
      </c>
      <c r="K76">
        <v>46965.629363636355</v>
      </c>
      <c r="L76">
        <v>231043730.15694901</v>
      </c>
      <c r="M76">
        <v>4963615.7022727262</v>
      </c>
      <c r="N76">
        <v>1925364417.974575</v>
      </c>
      <c r="O76">
        <v>101147400</v>
      </c>
      <c r="P76">
        <v>20.169581068181813</v>
      </c>
      <c r="Q76">
        <v>19189.465365813263</v>
      </c>
      <c r="R76">
        <v>231090695.78631264</v>
      </c>
      <c r="S76">
        <v>2031.4754336768476</v>
      </c>
      <c r="T76">
        <v>19209.634946881444</v>
      </c>
    </row>
    <row r="77" spans="1:20" x14ac:dyDescent="0.3">
      <c r="A77">
        <v>76</v>
      </c>
      <c r="B77" t="s">
        <v>139</v>
      </c>
      <c r="C77" t="s">
        <v>280</v>
      </c>
      <c r="D77" t="s">
        <v>151</v>
      </c>
      <c r="E77" t="s">
        <v>152</v>
      </c>
      <c r="F77" t="s">
        <v>155</v>
      </c>
      <c r="G77" t="s">
        <v>219</v>
      </c>
      <c r="H77">
        <v>371.85356264117917</v>
      </c>
      <c r="I77">
        <v>53</v>
      </c>
      <c r="J77">
        <v>1284617.4580734004</v>
      </c>
      <c r="K77">
        <v>47784.409136363625</v>
      </c>
      <c r="L77">
        <v>231231142.45321208</v>
      </c>
      <c r="M77">
        <v>4990908.3613636354</v>
      </c>
      <c r="N77">
        <v>1926926187.1101005</v>
      </c>
      <c r="O77">
        <v>98792000</v>
      </c>
      <c r="P77">
        <v>19.896654477272726</v>
      </c>
      <c r="Q77">
        <v>19205.030998197337</v>
      </c>
      <c r="R77">
        <v>231278926.86234844</v>
      </c>
      <c r="S77">
        <v>2030.7090954714643</v>
      </c>
      <c r="T77">
        <v>19224.927652674611</v>
      </c>
    </row>
    <row r="78" spans="1:20" x14ac:dyDescent="0.3">
      <c r="A78">
        <v>77</v>
      </c>
      <c r="B78" t="s">
        <v>139</v>
      </c>
      <c r="C78" t="s">
        <v>280</v>
      </c>
      <c r="D78" t="s">
        <v>151</v>
      </c>
      <c r="E78" t="s">
        <v>152</v>
      </c>
      <c r="F78" t="s">
        <v>155</v>
      </c>
      <c r="G78" t="s">
        <v>220</v>
      </c>
      <c r="H78">
        <v>371.85356264117917</v>
      </c>
      <c r="I78">
        <v>27</v>
      </c>
      <c r="J78">
        <v>1284617.4580734004</v>
      </c>
      <c r="K78">
        <v>47784.409136363625</v>
      </c>
      <c r="L78">
        <v>231231142.45321208</v>
      </c>
      <c r="M78">
        <v>4990908.3613636354</v>
      </c>
      <c r="N78">
        <v>1926926187.1101005</v>
      </c>
      <c r="O78">
        <v>105300000</v>
      </c>
      <c r="P78">
        <v>19.896654477272726</v>
      </c>
      <c r="Q78">
        <v>19205.030998197337</v>
      </c>
      <c r="R78">
        <v>231278926.86234844</v>
      </c>
      <c r="S78">
        <v>2037.2170954714641</v>
      </c>
      <c r="T78">
        <v>19224.927652674611</v>
      </c>
    </row>
    <row r="79" spans="1:20" x14ac:dyDescent="0.3">
      <c r="A79">
        <v>78</v>
      </c>
      <c r="B79" t="s">
        <v>139</v>
      </c>
      <c r="C79" t="s">
        <v>280</v>
      </c>
      <c r="D79" t="s">
        <v>151</v>
      </c>
      <c r="E79" t="s">
        <v>152</v>
      </c>
      <c r="F79" t="s">
        <v>155</v>
      </c>
      <c r="G79" t="s">
        <v>218</v>
      </c>
      <c r="H79">
        <v>371.85356264117917</v>
      </c>
      <c r="I79">
        <v>27</v>
      </c>
      <c r="J79">
        <v>1284617.4580734004</v>
      </c>
      <c r="K79">
        <v>47784.409136363625</v>
      </c>
      <c r="L79">
        <v>231231142.45321208</v>
      </c>
      <c r="M79">
        <v>4990908.3613636354</v>
      </c>
      <c r="N79">
        <v>1926926187.1101005</v>
      </c>
      <c r="O79">
        <v>101147400</v>
      </c>
      <c r="P79">
        <v>19.896654477272726</v>
      </c>
      <c r="Q79">
        <v>19205.030998197337</v>
      </c>
      <c r="R79">
        <v>231278926.86234844</v>
      </c>
      <c r="S79">
        <v>2033.0644954714642</v>
      </c>
      <c r="T79">
        <v>19224.927652674611</v>
      </c>
    </row>
    <row r="80" spans="1:20" x14ac:dyDescent="0.3">
      <c r="A80">
        <v>79</v>
      </c>
      <c r="B80" t="s">
        <v>139</v>
      </c>
      <c r="C80" t="s">
        <v>280</v>
      </c>
      <c r="D80" t="s">
        <v>151</v>
      </c>
      <c r="E80" t="s">
        <v>152</v>
      </c>
      <c r="F80" t="s">
        <v>280</v>
      </c>
      <c r="G80" t="s">
        <v>219</v>
      </c>
      <c r="H80">
        <v>371.31851606451011</v>
      </c>
      <c r="I80">
        <v>53</v>
      </c>
      <c r="J80">
        <v>1299060.1040790728</v>
      </c>
      <c r="K80">
        <v>49149.042090909075</v>
      </c>
      <c r="L80">
        <v>233830818.73423311</v>
      </c>
      <c r="M80">
        <v>4952698.6386363627</v>
      </c>
      <c r="N80">
        <v>1948590156.1186092</v>
      </c>
      <c r="O80">
        <v>98792000</v>
      </c>
      <c r="P80">
        <v>20.169581068181813</v>
      </c>
      <c r="Q80">
        <v>19420.948555982141</v>
      </c>
      <c r="R80">
        <v>233879967.77632403</v>
      </c>
      <c r="S80">
        <v>2052.3348547572455</v>
      </c>
      <c r="T80">
        <v>19441.118137050322</v>
      </c>
    </row>
    <row r="81" spans="1:20" x14ac:dyDescent="0.3">
      <c r="A81">
        <v>80</v>
      </c>
      <c r="B81" t="s">
        <v>139</v>
      </c>
      <c r="C81" t="s">
        <v>280</v>
      </c>
      <c r="D81" t="s">
        <v>151</v>
      </c>
      <c r="E81" t="s">
        <v>152</v>
      </c>
      <c r="F81" t="s">
        <v>280</v>
      </c>
      <c r="G81" t="s">
        <v>220</v>
      </c>
      <c r="H81">
        <v>371.31851606451011</v>
      </c>
      <c r="I81">
        <v>27</v>
      </c>
      <c r="J81">
        <v>1299060.1040790728</v>
      </c>
      <c r="K81">
        <v>49149.042090909075</v>
      </c>
      <c r="L81">
        <v>233830818.73423311</v>
      </c>
      <c r="M81">
        <v>4952698.6386363627</v>
      </c>
      <c r="N81">
        <v>1948590156.1186092</v>
      </c>
      <c r="O81">
        <v>105300000</v>
      </c>
      <c r="P81">
        <v>20.169581068181813</v>
      </c>
      <c r="Q81">
        <v>19420.948555982141</v>
      </c>
      <c r="R81">
        <v>233879967.77632403</v>
      </c>
      <c r="S81">
        <v>2058.8428547572457</v>
      </c>
      <c r="T81">
        <v>19441.118137050322</v>
      </c>
    </row>
    <row r="82" spans="1:20" x14ac:dyDescent="0.3">
      <c r="A82">
        <v>81</v>
      </c>
      <c r="B82" t="s">
        <v>139</v>
      </c>
      <c r="C82" t="s">
        <v>280</v>
      </c>
      <c r="D82" t="s">
        <v>151</v>
      </c>
      <c r="E82" t="s">
        <v>152</v>
      </c>
      <c r="F82" t="s">
        <v>280</v>
      </c>
      <c r="G82" t="s">
        <v>218</v>
      </c>
      <c r="H82">
        <v>371.31851606451011</v>
      </c>
      <c r="I82">
        <v>27</v>
      </c>
      <c r="J82">
        <v>1299060.1040790728</v>
      </c>
      <c r="K82">
        <v>49149.042090909075</v>
      </c>
      <c r="L82">
        <v>233830818.73423311</v>
      </c>
      <c r="M82">
        <v>4952698.6386363627</v>
      </c>
      <c r="N82">
        <v>1948590156.1186092</v>
      </c>
      <c r="O82">
        <v>101147400</v>
      </c>
      <c r="P82">
        <v>20.169581068181813</v>
      </c>
      <c r="Q82">
        <v>19420.948555982141</v>
      </c>
      <c r="R82">
        <v>233879967.77632403</v>
      </c>
      <c r="S82">
        <v>2054.6902547572454</v>
      </c>
      <c r="T82">
        <v>19441.118137050322</v>
      </c>
    </row>
    <row r="83" spans="1:20" x14ac:dyDescent="0.3">
      <c r="A83">
        <v>82</v>
      </c>
      <c r="B83" t="s">
        <v>139</v>
      </c>
      <c r="C83" t="s">
        <v>280</v>
      </c>
      <c r="D83" t="s">
        <v>151</v>
      </c>
      <c r="E83" t="s">
        <v>280</v>
      </c>
      <c r="F83" t="s">
        <v>154</v>
      </c>
      <c r="G83" t="s">
        <v>219</v>
      </c>
      <c r="H83">
        <v>371.96014779147191</v>
      </c>
      <c r="I83">
        <v>53</v>
      </c>
      <c r="J83">
        <v>1283642.1155303644</v>
      </c>
      <c r="K83">
        <v>57882.692999999999</v>
      </c>
      <c r="L83">
        <v>231055580.79546562</v>
      </c>
      <c r="M83">
        <v>6120824.4477272723</v>
      </c>
      <c r="N83">
        <v>1925463173.2955468</v>
      </c>
      <c r="O83">
        <v>98792000</v>
      </c>
      <c r="P83">
        <v>26.71981925</v>
      </c>
      <c r="Q83">
        <v>19190.449627178947</v>
      </c>
      <c r="R83">
        <v>231113463.48846561</v>
      </c>
      <c r="S83">
        <v>2030.375997743274</v>
      </c>
      <c r="T83">
        <v>19217.169446428947</v>
      </c>
    </row>
    <row r="84" spans="1:20" x14ac:dyDescent="0.3">
      <c r="A84">
        <v>83</v>
      </c>
      <c r="B84" t="s">
        <v>139</v>
      </c>
      <c r="C84" t="s">
        <v>280</v>
      </c>
      <c r="D84" t="s">
        <v>151</v>
      </c>
      <c r="E84" t="s">
        <v>280</v>
      </c>
      <c r="F84" t="s">
        <v>154</v>
      </c>
      <c r="G84" t="s">
        <v>220</v>
      </c>
      <c r="H84">
        <v>371.96014779147191</v>
      </c>
      <c r="I84">
        <v>27</v>
      </c>
      <c r="J84">
        <v>1283642.1155303644</v>
      </c>
      <c r="K84">
        <v>57882.692999999999</v>
      </c>
      <c r="L84">
        <v>231055580.79546562</v>
      </c>
      <c r="M84">
        <v>6120824.4477272723</v>
      </c>
      <c r="N84">
        <v>1925463173.2955468</v>
      </c>
      <c r="O84">
        <v>105300000</v>
      </c>
      <c r="P84">
        <v>26.71981925</v>
      </c>
      <c r="Q84">
        <v>19190.449627178947</v>
      </c>
      <c r="R84">
        <v>231113463.48846561</v>
      </c>
      <c r="S84">
        <v>2036.883997743274</v>
      </c>
      <c r="T84">
        <v>19217.169446428947</v>
      </c>
    </row>
    <row r="85" spans="1:20" x14ac:dyDescent="0.3">
      <c r="A85">
        <v>84</v>
      </c>
      <c r="B85" t="s">
        <v>139</v>
      </c>
      <c r="C85" t="s">
        <v>280</v>
      </c>
      <c r="D85" t="s">
        <v>151</v>
      </c>
      <c r="E85" t="s">
        <v>280</v>
      </c>
      <c r="F85" t="s">
        <v>154</v>
      </c>
      <c r="G85" t="s">
        <v>218</v>
      </c>
      <c r="H85">
        <v>371.96014779147191</v>
      </c>
      <c r="I85">
        <v>27</v>
      </c>
      <c r="J85">
        <v>1283642.1155303644</v>
      </c>
      <c r="K85">
        <v>57882.692999999999</v>
      </c>
      <c r="L85">
        <v>231055580.79546562</v>
      </c>
      <c r="M85">
        <v>6120824.4477272723</v>
      </c>
      <c r="N85">
        <v>1925463173.2955468</v>
      </c>
      <c r="O85">
        <v>101147400</v>
      </c>
      <c r="P85">
        <v>26.71981925</v>
      </c>
      <c r="Q85">
        <v>19190.449627178947</v>
      </c>
      <c r="R85">
        <v>231113463.48846561</v>
      </c>
      <c r="S85">
        <v>2032.7313977432739</v>
      </c>
      <c r="T85">
        <v>19217.169446428947</v>
      </c>
    </row>
    <row r="86" spans="1:20" x14ac:dyDescent="0.3">
      <c r="A86">
        <v>85</v>
      </c>
      <c r="B86" t="s">
        <v>139</v>
      </c>
      <c r="C86" t="s">
        <v>280</v>
      </c>
      <c r="D86" t="s">
        <v>151</v>
      </c>
      <c r="E86" t="s">
        <v>280</v>
      </c>
      <c r="F86" t="s">
        <v>155</v>
      </c>
      <c r="G86" t="s">
        <v>219</v>
      </c>
      <c r="H86">
        <v>371.9215759476337</v>
      </c>
      <c r="I86">
        <v>53</v>
      </c>
      <c r="J86">
        <v>1284683.2949540485</v>
      </c>
      <c r="K86">
        <v>58701.472772727269</v>
      </c>
      <c r="L86">
        <v>231242993.09172872</v>
      </c>
      <c r="M86">
        <v>6148117.1068181815</v>
      </c>
      <c r="N86">
        <v>1927024942.4310727</v>
      </c>
      <c r="O86">
        <v>98792000</v>
      </c>
      <c r="P86">
        <v>26.44689265909091</v>
      </c>
      <c r="Q86">
        <v>19206.015259563021</v>
      </c>
      <c r="R86">
        <v>231301694.56450143</v>
      </c>
      <c r="S86">
        <v>2031.965059537891</v>
      </c>
      <c r="T86">
        <v>19232.462152222113</v>
      </c>
    </row>
    <row r="87" spans="1:20" x14ac:dyDescent="0.3">
      <c r="A87">
        <v>86</v>
      </c>
      <c r="B87" t="s">
        <v>139</v>
      </c>
      <c r="C87" t="s">
        <v>280</v>
      </c>
      <c r="D87" t="s">
        <v>151</v>
      </c>
      <c r="E87" t="s">
        <v>280</v>
      </c>
      <c r="F87" t="s">
        <v>155</v>
      </c>
      <c r="G87" t="s">
        <v>220</v>
      </c>
      <c r="H87">
        <v>371.9215759476337</v>
      </c>
      <c r="I87">
        <v>27</v>
      </c>
      <c r="J87">
        <v>1284683.2949540485</v>
      </c>
      <c r="K87">
        <v>58701.472772727269</v>
      </c>
      <c r="L87">
        <v>231242993.09172872</v>
      </c>
      <c r="M87">
        <v>6148117.1068181815</v>
      </c>
      <c r="N87">
        <v>1927024942.4310727</v>
      </c>
      <c r="O87">
        <v>105300000</v>
      </c>
      <c r="P87">
        <v>26.44689265909091</v>
      </c>
      <c r="Q87">
        <v>19206.015259563021</v>
      </c>
      <c r="R87">
        <v>231301694.56450143</v>
      </c>
      <c r="S87">
        <v>2038.473059537891</v>
      </c>
      <c r="T87">
        <v>19232.462152222113</v>
      </c>
    </row>
    <row r="88" spans="1:20" x14ac:dyDescent="0.3">
      <c r="A88">
        <v>87</v>
      </c>
      <c r="B88" t="s">
        <v>139</v>
      </c>
      <c r="C88" t="s">
        <v>280</v>
      </c>
      <c r="D88" t="s">
        <v>151</v>
      </c>
      <c r="E88" t="s">
        <v>280</v>
      </c>
      <c r="F88" t="s">
        <v>155</v>
      </c>
      <c r="G88" t="s">
        <v>218</v>
      </c>
      <c r="H88">
        <v>371.9215759476337</v>
      </c>
      <c r="I88">
        <v>27</v>
      </c>
      <c r="J88">
        <v>1284683.2949540485</v>
      </c>
      <c r="K88">
        <v>58701.472772727269</v>
      </c>
      <c r="L88">
        <v>231242993.09172872</v>
      </c>
      <c r="M88">
        <v>6148117.1068181815</v>
      </c>
      <c r="N88">
        <v>1927024942.4310727</v>
      </c>
      <c r="O88">
        <v>101147400</v>
      </c>
      <c r="P88">
        <v>26.44689265909091</v>
      </c>
      <c r="Q88">
        <v>19206.015259563021</v>
      </c>
      <c r="R88">
        <v>231301694.56450143</v>
      </c>
      <c r="S88">
        <v>2034.3204595378909</v>
      </c>
      <c r="T88">
        <v>19232.462152222113</v>
      </c>
    </row>
    <row r="89" spans="1:20" x14ac:dyDescent="0.3">
      <c r="A89">
        <v>88</v>
      </c>
      <c r="B89" t="s">
        <v>139</v>
      </c>
      <c r="C89" t="s">
        <v>280</v>
      </c>
      <c r="D89" t="s">
        <v>151</v>
      </c>
      <c r="E89" t="s">
        <v>280</v>
      </c>
      <c r="F89" t="s">
        <v>280</v>
      </c>
      <c r="G89" t="s">
        <v>219</v>
      </c>
      <c r="H89">
        <v>371.38652937096464</v>
      </c>
      <c r="I89">
        <v>53</v>
      </c>
      <c r="J89">
        <v>1299125.9409597209</v>
      </c>
      <c r="K89">
        <v>60066.105727272719</v>
      </c>
      <c r="L89">
        <v>233842669.37274978</v>
      </c>
      <c r="M89">
        <v>6109907.3840909088</v>
      </c>
      <c r="N89">
        <v>1948688911.4395814</v>
      </c>
      <c r="O89">
        <v>98792000</v>
      </c>
      <c r="P89">
        <v>26.71981925</v>
      </c>
      <c r="Q89">
        <v>19421.932817347828</v>
      </c>
      <c r="R89">
        <v>233902735.47847706</v>
      </c>
      <c r="S89">
        <v>2053.5908188236722</v>
      </c>
      <c r="T89">
        <v>19448.652636597828</v>
      </c>
    </row>
    <row r="90" spans="1:20" x14ac:dyDescent="0.3">
      <c r="A90">
        <v>89</v>
      </c>
      <c r="B90" t="s">
        <v>139</v>
      </c>
      <c r="C90" t="s">
        <v>280</v>
      </c>
      <c r="D90" t="s">
        <v>151</v>
      </c>
      <c r="E90" t="s">
        <v>280</v>
      </c>
      <c r="F90" t="s">
        <v>280</v>
      </c>
      <c r="G90" t="s">
        <v>220</v>
      </c>
      <c r="H90">
        <v>371.38652937096464</v>
      </c>
      <c r="I90">
        <v>27</v>
      </c>
      <c r="J90">
        <v>1299125.9409597209</v>
      </c>
      <c r="K90">
        <v>60066.105727272719</v>
      </c>
      <c r="L90">
        <v>233842669.37274978</v>
      </c>
      <c r="M90">
        <v>6109907.3840909088</v>
      </c>
      <c r="N90">
        <v>1948688911.4395814</v>
      </c>
      <c r="O90">
        <v>105300000</v>
      </c>
      <c r="P90">
        <v>26.71981925</v>
      </c>
      <c r="Q90">
        <v>19421.932817347828</v>
      </c>
      <c r="R90">
        <v>233902735.47847706</v>
      </c>
      <c r="S90">
        <v>2060.0988188236724</v>
      </c>
      <c r="T90">
        <v>19448.652636597828</v>
      </c>
    </row>
    <row r="91" spans="1:20" x14ac:dyDescent="0.3">
      <c r="A91">
        <v>90</v>
      </c>
      <c r="B91" t="s">
        <v>139</v>
      </c>
      <c r="C91" t="s">
        <v>280</v>
      </c>
      <c r="D91" t="s">
        <v>151</v>
      </c>
      <c r="E91" t="s">
        <v>280</v>
      </c>
      <c r="F91" t="s">
        <v>280</v>
      </c>
      <c r="G91" t="s">
        <v>218</v>
      </c>
      <c r="H91">
        <v>371.38652937096464</v>
      </c>
      <c r="I91">
        <v>27</v>
      </c>
      <c r="J91">
        <v>1299125.9409597209</v>
      </c>
      <c r="K91">
        <v>60066.105727272719</v>
      </c>
      <c r="L91">
        <v>233842669.37274978</v>
      </c>
      <c r="M91">
        <v>6109907.3840909088</v>
      </c>
      <c r="N91">
        <v>1948688911.4395814</v>
      </c>
      <c r="O91">
        <v>101147400</v>
      </c>
      <c r="P91">
        <v>26.71981925</v>
      </c>
      <c r="Q91">
        <v>19421.932817347828</v>
      </c>
      <c r="R91">
        <v>233902735.47847706</v>
      </c>
      <c r="S91">
        <v>2055.9462188236721</v>
      </c>
      <c r="T91">
        <v>19448.652636597828</v>
      </c>
    </row>
    <row r="92" spans="1:20" x14ac:dyDescent="0.3">
      <c r="A92">
        <v>91</v>
      </c>
      <c r="B92" t="s">
        <v>139</v>
      </c>
      <c r="C92" t="s">
        <v>280</v>
      </c>
      <c r="D92" t="s">
        <v>280</v>
      </c>
      <c r="E92" t="s">
        <v>152</v>
      </c>
      <c r="F92" t="s">
        <v>154</v>
      </c>
      <c r="G92" t="s">
        <v>219</v>
      </c>
      <c r="H92">
        <v>372.35485610507732</v>
      </c>
      <c r="I92">
        <v>53</v>
      </c>
      <c r="J92">
        <v>1284024.1931779343</v>
      </c>
      <c r="K92">
        <v>46965.629363636355</v>
      </c>
      <c r="L92">
        <v>231124354.77202818</v>
      </c>
      <c r="M92">
        <v>4968220.7772727264</v>
      </c>
      <c r="N92">
        <v>1926036289.7669015</v>
      </c>
      <c r="O92">
        <v>98792000</v>
      </c>
      <c r="P92">
        <v>20.160370918181815</v>
      </c>
      <c r="Q92">
        <v>19196.161688010114</v>
      </c>
      <c r="R92">
        <v>231171320.4013918</v>
      </c>
      <c r="S92">
        <v>2029.7965105441742</v>
      </c>
      <c r="T92">
        <v>19216.322058928297</v>
      </c>
    </row>
    <row r="93" spans="1:20" x14ac:dyDescent="0.3">
      <c r="A93">
        <v>92</v>
      </c>
      <c r="B93" t="s">
        <v>139</v>
      </c>
      <c r="C93" t="s">
        <v>280</v>
      </c>
      <c r="D93" t="s">
        <v>280</v>
      </c>
      <c r="E93" t="s">
        <v>152</v>
      </c>
      <c r="F93" t="s">
        <v>154</v>
      </c>
      <c r="G93" t="s">
        <v>220</v>
      </c>
      <c r="H93">
        <v>372.35485610507732</v>
      </c>
      <c r="I93">
        <v>27</v>
      </c>
      <c r="J93">
        <v>1284024.1931779343</v>
      </c>
      <c r="K93">
        <v>46965.629363636355</v>
      </c>
      <c r="L93">
        <v>231124354.77202818</v>
      </c>
      <c r="M93">
        <v>4968220.7772727264</v>
      </c>
      <c r="N93">
        <v>1926036289.7669015</v>
      </c>
      <c r="O93">
        <v>105300000</v>
      </c>
      <c r="P93">
        <v>20.160370918181815</v>
      </c>
      <c r="Q93">
        <v>19196.161688010114</v>
      </c>
      <c r="R93">
        <v>231171320.4013918</v>
      </c>
      <c r="S93">
        <v>2036.3045105441743</v>
      </c>
      <c r="T93">
        <v>19216.322058928297</v>
      </c>
    </row>
    <row r="94" spans="1:20" x14ac:dyDescent="0.3">
      <c r="A94">
        <v>93</v>
      </c>
      <c r="B94" t="s">
        <v>139</v>
      </c>
      <c r="C94" t="s">
        <v>280</v>
      </c>
      <c r="D94" t="s">
        <v>280</v>
      </c>
      <c r="E94" t="s">
        <v>152</v>
      </c>
      <c r="F94" t="s">
        <v>154</v>
      </c>
      <c r="G94" t="s">
        <v>218</v>
      </c>
      <c r="H94">
        <v>372.35485610507732</v>
      </c>
      <c r="I94">
        <v>27</v>
      </c>
      <c r="J94">
        <v>1284024.1931779343</v>
      </c>
      <c r="K94">
        <v>46965.629363636355</v>
      </c>
      <c r="L94">
        <v>231124354.77202818</v>
      </c>
      <c r="M94">
        <v>4968220.7772727264</v>
      </c>
      <c r="N94">
        <v>1926036289.7669015</v>
      </c>
      <c r="O94">
        <v>101147400</v>
      </c>
      <c r="P94">
        <v>20.160370918181815</v>
      </c>
      <c r="Q94">
        <v>19196.161688010114</v>
      </c>
      <c r="R94">
        <v>231171320.4013918</v>
      </c>
      <c r="S94">
        <v>2032.1519105441741</v>
      </c>
      <c r="T94">
        <v>19216.322058928297</v>
      </c>
    </row>
    <row r="95" spans="1:20" x14ac:dyDescent="0.3">
      <c r="A95">
        <v>94</v>
      </c>
      <c r="B95" t="s">
        <v>139</v>
      </c>
      <c r="C95" t="s">
        <v>280</v>
      </c>
      <c r="D95" t="s">
        <v>280</v>
      </c>
      <c r="E95" t="s">
        <v>152</v>
      </c>
      <c r="F95" t="s">
        <v>155</v>
      </c>
      <c r="G95" t="s">
        <v>219</v>
      </c>
      <c r="H95">
        <v>372.31628426123922</v>
      </c>
      <c r="I95">
        <v>53</v>
      </c>
      <c r="J95">
        <v>1285065.3726016185</v>
      </c>
      <c r="K95">
        <v>47784.409136363625</v>
      </c>
      <c r="L95">
        <v>231311767.06829134</v>
      </c>
      <c r="M95">
        <v>4995513.4363636356</v>
      </c>
      <c r="N95">
        <v>1927598058.9024277</v>
      </c>
      <c r="O95">
        <v>98792000</v>
      </c>
      <c r="P95">
        <v>19.887444327272725</v>
      </c>
      <c r="Q95">
        <v>19211.727320394195</v>
      </c>
      <c r="R95">
        <v>231359551.47742769</v>
      </c>
      <c r="S95">
        <v>2031.3855723387915</v>
      </c>
      <c r="T95">
        <v>19231.614764721468</v>
      </c>
    </row>
    <row r="96" spans="1:20" x14ac:dyDescent="0.3">
      <c r="A96">
        <v>95</v>
      </c>
      <c r="B96" t="s">
        <v>139</v>
      </c>
      <c r="C96" t="s">
        <v>280</v>
      </c>
      <c r="D96" t="s">
        <v>280</v>
      </c>
      <c r="E96" t="s">
        <v>152</v>
      </c>
      <c r="F96" t="s">
        <v>155</v>
      </c>
      <c r="G96" t="s">
        <v>220</v>
      </c>
      <c r="H96">
        <v>372.31628426123922</v>
      </c>
      <c r="I96">
        <v>27</v>
      </c>
      <c r="J96">
        <v>1285065.3726016185</v>
      </c>
      <c r="K96">
        <v>47784.409136363625</v>
      </c>
      <c r="L96">
        <v>231311767.06829134</v>
      </c>
      <c r="M96">
        <v>4995513.4363636356</v>
      </c>
      <c r="N96">
        <v>1927598058.9024277</v>
      </c>
      <c r="O96">
        <v>105300000</v>
      </c>
      <c r="P96">
        <v>19.887444327272725</v>
      </c>
      <c r="Q96">
        <v>19211.727320394195</v>
      </c>
      <c r="R96">
        <v>231359551.47742769</v>
      </c>
      <c r="S96">
        <v>2037.8935723387913</v>
      </c>
      <c r="T96">
        <v>19231.614764721468</v>
      </c>
    </row>
    <row r="97" spans="1:20" x14ac:dyDescent="0.3">
      <c r="A97">
        <v>96</v>
      </c>
      <c r="B97" t="s">
        <v>139</v>
      </c>
      <c r="C97" t="s">
        <v>280</v>
      </c>
      <c r="D97" t="s">
        <v>280</v>
      </c>
      <c r="E97" t="s">
        <v>152</v>
      </c>
      <c r="F97" t="s">
        <v>155</v>
      </c>
      <c r="G97" t="s">
        <v>218</v>
      </c>
      <c r="H97">
        <v>372.31628426123922</v>
      </c>
      <c r="I97">
        <v>27</v>
      </c>
      <c r="J97">
        <v>1285065.3726016185</v>
      </c>
      <c r="K97">
        <v>47784.409136363625</v>
      </c>
      <c r="L97">
        <v>231311767.06829134</v>
      </c>
      <c r="M97">
        <v>4995513.4363636356</v>
      </c>
      <c r="N97">
        <v>1927598058.9024277</v>
      </c>
      <c r="O97">
        <v>101147400</v>
      </c>
      <c r="P97">
        <v>19.887444327272725</v>
      </c>
      <c r="Q97">
        <v>19211.727320394195</v>
      </c>
      <c r="R97">
        <v>231359551.47742769</v>
      </c>
      <c r="S97">
        <v>2033.7409723387914</v>
      </c>
      <c r="T97">
        <v>19231.614764721468</v>
      </c>
    </row>
    <row r="98" spans="1:20" x14ac:dyDescent="0.3">
      <c r="A98">
        <v>97</v>
      </c>
      <c r="B98" t="s">
        <v>139</v>
      </c>
      <c r="C98" t="s">
        <v>280</v>
      </c>
      <c r="D98" t="s">
        <v>280</v>
      </c>
      <c r="E98" t="s">
        <v>152</v>
      </c>
      <c r="F98" t="s">
        <v>280</v>
      </c>
      <c r="G98" t="s">
        <v>219</v>
      </c>
      <c r="H98">
        <v>371.78123768457016</v>
      </c>
      <c r="I98">
        <v>53</v>
      </c>
      <c r="J98">
        <v>1299508.0186072907</v>
      </c>
      <c r="K98">
        <v>49149.042090909075</v>
      </c>
      <c r="L98">
        <v>233911443.34931234</v>
      </c>
      <c r="M98">
        <v>4957303.7136363629</v>
      </c>
      <c r="N98">
        <v>1949262027.9109361</v>
      </c>
      <c r="O98">
        <v>98792000</v>
      </c>
      <c r="P98">
        <v>20.160370918181815</v>
      </c>
      <c r="Q98">
        <v>19427.644878178995</v>
      </c>
      <c r="R98">
        <v>233960592.39140326</v>
      </c>
      <c r="S98">
        <v>2053.0113316245724</v>
      </c>
      <c r="T98">
        <v>19447.805249097179</v>
      </c>
    </row>
    <row r="99" spans="1:20" x14ac:dyDescent="0.3">
      <c r="A99">
        <v>98</v>
      </c>
      <c r="B99" t="s">
        <v>139</v>
      </c>
      <c r="C99" t="s">
        <v>280</v>
      </c>
      <c r="D99" t="s">
        <v>280</v>
      </c>
      <c r="E99" t="s">
        <v>152</v>
      </c>
      <c r="F99" t="s">
        <v>280</v>
      </c>
      <c r="G99" t="s">
        <v>220</v>
      </c>
      <c r="H99">
        <v>371.78123768457016</v>
      </c>
      <c r="I99">
        <v>27</v>
      </c>
      <c r="J99">
        <v>1299508.0186072907</v>
      </c>
      <c r="K99">
        <v>49149.042090909075</v>
      </c>
      <c r="L99">
        <v>233911443.34931234</v>
      </c>
      <c r="M99">
        <v>4957303.7136363629</v>
      </c>
      <c r="N99">
        <v>1949262027.9109361</v>
      </c>
      <c r="O99">
        <v>105300000</v>
      </c>
      <c r="P99">
        <v>20.160370918181815</v>
      </c>
      <c r="Q99">
        <v>19427.644878178995</v>
      </c>
      <c r="R99">
        <v>233960592.39140326</v>
      </c>
      <c r="S99">
        <v>2059.5193316245727</v>
      </c>
      <c r="T99">
        <v>19447.805249097179</v>
      </c>
    </row>
    <row r="100" spans="1:20" x14ac:dyDescent="0.3">
      <c r="A100">
        <v>99</v>
      </c>
      <c r="B100" t="s">
        <v>139</v>
      </c>
      <c r="C100" t="s">
        <v>280</v>
      </c>
      <c r="D100" t="s">
        <v>280</v>
      </c>
      <c r="E100" t="s">
        <v>152</v>
      </c>
      <c r="F100" t="s">
        <v>280</v>
      </c>
      <c r="G100" t="s">
        <v>218</v>
      </c>
      <c r="H100">
        <v>371.78123768457016</v>
      </c>
      <c r="I100">
        <v>27</v>
      </c>
      <c r="J100">
        <v>1299508.0186072907</v>
      </c>
      <c r="K100">
        <v>49149.042090909075</v>
      </c>
      <c r="L100">
        <v>233911443.34931234</v>
      </c>
      <c r="M100">
        <v>4957303.7136363629</v>
      </c>
      <c r="N100">
        <v>1949262027.9109361</v>
      </c>
      <c r="O100">
        <v>101147400</v>
      </c>
      <c r="P100">
        <v>20.160370918181815</v>
      </c>
      <c r="Q100">
        <v>19427.644878178995</v>
      </c>
      <c r="R100">
        <v>233960592.39140326</v>
      </c>
      <c r="S100">
        <v>2055.3667316245724</v>
      </c>
      <c r="T100">
        <v>19447.805249097179</v>
      </c>
    </row>
    <row r="101" spans="1:20" x14ac:dyDescent="0.3">
      <c r="A101">
        <v>100</v>
      </c>
      <c r="B101" t="s">
        <v>139</v>
      </c>
      <c r="C101" t="s">
        <v>280</v>
      </c>
      <c r="D101" t="s">
        <v>280</v>
      </c>
      <c r="E101" t="s">
        <v>280</v>
      </c>
      <c r="F101" t="s">
        <v>154</v>
      </c>
      <c r="G101" t="s">
        <v>219</v>
      </c>
      <c r="H101">
        <v>372.42286941153185</v>
      </c>
      <c r="I101">
        <v>53</v>
      </c>
      <c r="J101">
        <v>1284090.0300585823</v>
      </c>
      <c r="K101">
        <v>57882.692999999999</v>
      </c>
      <c r="L101">
        <v>231136205.41054481</v>
      </c>
      <c r="M101">
        <v>6125429.5227272725</v>
      </c>
      <c r="N101">
        <v>1926135045.0878735</v>
      </c>
      <c r="O101">
        <v>98792000</v>
      </c>
      <c r="P101">
        <v>26.710609100000003</v>
      </c>
      <c r="Q101">
        <v>19197.145949375805</v>
      </c>
      <c r="R101">
        <v>231194088.1035448</v>
      </c>
      <c r="S101">
        <v>2031.0524746106007</v>
      </c>
      <c r="T101">
        <v>19223.856558475803</v>
      </c>
    </row>
    <row r="102" spans="1:20" x14ac:dyDescent="0.3">
      <c r="A102">
        <v>101</v>
      </c>
      <c r="B102" t="s">
        <v>139</v>
      </c>
      <c r="C102" t="s">
        <v>280</v>
      </c>
      <c r="D102" t="s">
        <v>280</v>
      </c>
      <c r="E102" t="s">
        <v>280</v>
      </c>
      <c r="F102" t="s">
        <v>154</v>
      </c>
      <c r="G102" t="s">
        <v>220</v>
      </c>
      <c r="H102">
        <v>372.42286941153185</v>
      </c>
      <c r="I102">
        <v>27</v>
      </c>
      <c r="J102">
        <v>1284090.0300585823</v>
      </c>
      <c r="K102">
        <v>57882.692999999999</v>
      </c>
      <c r="L102">
        <v>231136205.41054481</v>
      </c>
      <c r="M102">
        <v>6125429.5227272725</v>
      </c>
      <c r="N102">
        <v>1926135045.0878735</v>
      </c>
      <c r="O102">
        <v>105300000</v>
      </c>
      <c r="P102">
        <v>26.710609100000003</v>
      </c>
      <c r="Q102">
        <v>19197.145949375805</v>
      </c>
      <c r="R102">
        <v>231194088.1035448</v>
      </c>
      <c r="S102">
        <v>2037.5604746106007</v>
      </c>
      <c r="T102">
        <v>19223.856558475803</v>
      </c>
    </row>
    <row r="103" spans="1:20" x14ac:dyDescent="0.3">
      <c r="A103">
        <v>102</v>
      </c>
      <c r="B103" t="s">
        <v>139</v>
      </c>
      <c r="C103" t="s">
        <v>280</v>
      </c>
      <c r="D103" t="s">
        <v>280</v>
      </c>
      <c r="E103" t="s">
        <v>280</v>
      </c>
      <c r="F103" t="s">
        <v>154</v>
      </c>
      <c r="G103" t="s">
        <v>218</v>
      </c>
      <c r="H103">
        <v>372.42286941153185</v>
      </c>
      <c r="I103">
        <v>27</v>
      </c>
      <c r="J103">
        <v>1284090.0300585823</v>
      </c>
      <c r="K103">
        <v>57882.692999999999</v>
      </c>
      <c r="L103">
        <v>231136205.41054481</v>
      </c>
      <c r="M103">
        <v>6125429.5227272725</v>
      </c>
      <c r="N103">
        <v>1926135045.0878735</v>
      </c>
      <c r="O103">
        <v>101147400</v>
      </c>
      <c r="P103">
        <v>26.710609100000003</v>
      </c>
      <c r="Q103">
        <v>19197.145949375805</v>
      </c>
      <c r="R103">
        <v>231194088.1035448</v>
      </c>
      <c r="S103">
        <v>2033.4078746106006</v>
      </c>
      <c r="T103">
        <v>19223.856558475803</v>
      </c>
    </row>
    <row r="104" spans="1:20" x14ac:dyDescent="0.3">
      <c r="A104">
        <v>103</v>
      </c>
      <c r="B104" t="s">
        <v>139</v>
      </c>
      <c r="C104" t="s">
        <v>280</v>
      </c>
      <c r="D104" t="s">
        <v>280</v>
      </c>
      <c r="E104" t="s">
        <v>280</v>
      </c>
      <c r="F104" t="s">
        <v>155</v>
      </c>
      <c r="G104" t="s">
        <v>219</v>
      </c>
      <c r="H104">
        <v>372.38429756769375</v>
      </c>
      <c r="I104">
        <v>53</v>
      </c>
      <c r="J104">
        <v>1285131.2094822666</v>
      </c>
      <c r="K104">
        <v>58701.472772727269</v>
      </c>
      <c r="L104">
        <v>231323617.706808</v>
      </c>
      <c r="M104">
        <v>6152722.1818181816</v>
      </c>
      <c r="N104">
        <v>1927696814.2233999</v>
      </c>
      <c r="O104">
        <v>98792000</v>
      </c>
      <c r="P104">
        <v>26.437682509090912</v>
      </c>
      <c r="Q104">
        <v>19212.711581759886</v>
      </c>
      <c r="R104">
        <v>231382319.17958072</v>
      </c>
      <c r="S104">
        <v>2032.6415364052182</v>
      </c>
      <c r="T104">
        <v>19239.149264268977</v>
      </c>
    </row>
    <row r="105" spans="1:20" x14ac:dyDescent="0.3">
      <c r="A105">
        <v>104</v>
      </c>
      <c r="B105" t="s">
        <v>139</v>
      </c>
      <c r="C105" t="s">
        <v>280</v>
      </c>
      <c r="D105" t="s">
        <v>280</v>
      </c>
      <c r="E105" t="s">
        <v>280</v>
      </c>
      <c r="F105" t="s">
        <v>155</v>
      </c>
      <c r="G105" t="s">
        <v>220</v>
      </c>
      <c r="H105">
        <v>372.38429756769375</v>
      </c>
      <c r="I105">
        <v>27</v>
      </c>
      <c r="J105">
        <v>1285131.2094822666</v>
      </c>
      <c r="K105">
        <v>58701.472772727269</v>
      </c>
      <c r="L105">
        <v>231323617.706808</v>
      </c>
      <c r="M105">
        <v>6152722.1818181816</v>
      </c>
      <c r="N105">
        <v>1927696814.2233999</v>
      </c>
      <c r="O105">
        <v>105300000</v>
      </c>
      <c r="P105">
        <v>26.437682509090912</v>
      </c>
      <c r="Q105">
        <v>19212.711581759886</v>
      </c>
      <c r="R105">
        <v>231382319.17958072</v>
      </c>
      <c r="S105">
        <v>2039.1495364052182</v>
      </c>
      <c r="T105">
        <v>19239.149264268977</v>
      </c>
    </row>
    <row r="106" spans="1:20" x14ac:dyDescent="0.3">
      <c r="A106">
        <v>105</v>
      </c>
      <c r="B106" t="s">
        <v>139</v>
      </c>
      <c r="C106" t="s">
        <v>280</v>
      </c>
      <c r="D106" t="s">
        <v>280</v>
      </c>
      <c r="E106" t="s">
        <v>280</v>
      </c>
      <c r="F106" t="s">
        <v>155</v>
      </c>
      <c r="G106" t="s">
        <v>218</v>
      </c>
      <c r="H106">
        <v>372.38429756769375</v>
      </c>
      <c r="I106">
        <v>27</v>
      </c>
      <c r="J106">
        <v>1285131.2094822666</v>
      </c>
      <c r="K106">
        <v>58701.472772727269</v>
      </c>
      <c r="L106">
        <v>231323617.706808</v>
      </c>
      <c r="M106">
        <v>6152722.1818181816</v>
      </c>
      <c r="N106">
        <v>1927696814.2233999</v>
      </c>
      <c r="O106">
        <v>101147400</v>
      </c>
      <c r="P106">
        <v>26.437682509090912</v>
      </c>
      <c r="Q106">
        <v>19212.711581759886</v>
      </c>
      <c r="R106">
        <v>231382319.17958072</v>
      </c>
      <c r="S106">
        <v>2034.9969364052181</v>
      </c>
      <c r="T106">
        <v>19239.149264268977</v>
      </c>
    </row>
    <row r="107" spans="1:20" x14ac:dyDescent="0.3">
      <c r="A107">
        <v>106</v>
      </c>
      <c r="B107" t="s">
        <v>139</v>
      </c>
      <c r="C107" t="s">
        <v>280</v>
      </c>
      <c r="D107" t="s">
        <v>280</v>
      </c>
      <c r="E107" t="s">
        <v>280</v>
      </c>
      <c r="F107" t="s">
        <v>280</v>
      </c>
      <c r="G107" t="s">
        <v>219</v>
      </c>
      <c r="H107">
        <v>371.84925099102463</v>
      </c>
      <c r="I107">
        <v>53</v>
      </c>
      <c r="J107">
        <v>1299573.8554879387</v>
      </c>
      <c r="K107">
        <v>60066.105727272719</v>
      </c>
      <c r="L107">
        <v>233923293.98782897</v>
      </c>
      <c r="M107">
        <v>6114512.459090909</v>
      </c>
      <c r="N107">
        <v>1949360783.2319081</v>
      </c>
      <c r="O107">
        <v>98792000</v>
      </c>
      <c r="P107">
        <v>26.710609100000003</v>
      </c>
      <c r="Q107">
        <v>19428.629139544682</v>
      </c>
      <c r="R107">
        <v>233983360.09355626</v>
      </c>
      <c r="S107">
        <v>2054.2672956909992</v>
      </c>
      <c r="T107">
        <v>19455.339748644681</v>
      </c>
    </row>
    <row r="108" spans="1:20" x14ac:dyDescent="0.3">
      <c r="A108">
        <v>107</v>
      </c>
      <c r="B108" t="s">
        <v>139</v>
      </c>
      <c r="C108" t="s">
        <v>280</v>
      </c>
      <c r="D108" t="s">
        <v>280</v>
      </c>
      <c r="E108" t="s">
        <v>280</v>
      </c>
      <c r="F108" t="s">
        <v>280</v>
      </c>
      <c r="G108" t="s">
        <v>220</v>
      </c>
      <c r="H108">
        <v>371.84925099102463</v>
      </c>
      <c r="I108">
        <v>27</v>
      </c>
      <c r="J108">
        <v>1299573.8554879387</v>
      </c>
      <c r="K108">
        <v>60066.105727272719</v>
      </c>
      <c r="L108">
        <v>233923293.98782897</v>
      </c>
      <c r="M108">
        <v>6114512.459090909</v>
      </c>
      <c r="N108">
        <v>1949360783.2319081</v>
      </c>
      <c r="O108">
        <v>105300000</v>
      </c>
      <c r="P108">
        <v>26.710609100000003</v>
      </c>
      <c r="Q108">
        <v>19428.629139544682</v>
      </c>
      <c r="R108">
        <v>233983360.09355626</v>
      </c>
      <c r="S108">
        <v>2060.775295690999</v>
      </c>
      <c r="T108">
        <v>19455.339748644681</v>
      </c>
    </row>
    <row r="109" spans="1:20" x14ac:dyDescent="0.3">
      <c r="A109">
        <v>108</v>
      </c>
      <c r="B109" t="s">
        <v>139</v>
      </c>
      <c r="C109" t="s">
        <v>280</v>
      </c>
      <c r="D109" t="s">
        <v>280</v>
      </c>
      <c r="E109" t="s">
        <v>280</v>
      </c>
      <c r="F109" t="s">
        <v>280</v>
      </c>
      <c r="G109" t="s">
        <v>218</v>
      </c>
      <c r="H109">
        <v>371.84925099102463</v>
      </c>
      <c r="I109">
        <v>27</v>
      </c>
      <c r="J109">
        <v>1299573.8554879387</v>
      </c>
      <c r="K109">
        <v>60066.105727272719</v>
      </c>
      <c r="L109">
        <v>233923293.98782897</v>
      </c>
      <c r="M109">
        <v>6114512.459090909</v>
      </c>
      <c r="N109">
        <v>1949360783.2319081</v>
      </c>
      <c r="O109">
        <v>101147400</v>
      </c>
      <c r="P109">
        <v>26.710609100000003</v>
      </c>
      <c r="Q109">
        <v>19428.629139544682</v>
      </c>
      <c r="R109">
        <v>233983360.09355626</v>
      </c>
      <c r="S109">
        <v>2056.6226956909991</v>
      </c>
      <c r="T109">
        <v>19455.339748644681</v>
      </c>
    </row>
    <row r="110" spans="1:20" x14ac:dyDescent="0.3">
      <c r="A110">
        <v>109</v>
      </c>
      <c r="B110" t="s">
        <v>140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329.38936329640541</v>
      </c>
      <c r="I110">
        <v>47</v>
      </c>
      <c r="J110">
        <v>1201619.0200086134</v>
      </c>
      <c r="K110">
        <v>45168.930563636357</v>
      </c>
      <c r="L110">
        <v>216291423.6015504</v>
      </c>
      <c r="M110">
        <v>5937898.1022727257</v>
      </c>
      <c r="N110">
        <v>1802428530.0129199</v>
      </c>
      <c r="O110">
        <v>87608000</v>
      </c>
      <c r="P110">
        <v>24.200065468181812</v>
      </c>
      <c r="Q110">
        <v>17964.20434912877</v>
      </c>
      <c r="R110">
        <v>216336592.53211403</v>
      </c>
      <c r="S110">
        <v>1895.9744281151927</v>
      </c>
      <c r="T110">
        <v>17988.404414596953</v>
      </c>
    </row>
    <row r="111" spans="1:20" x14ac:dyDescent="0.3">
      <c r="A111">
        <v>110</v>
      </c>
      <c r="B111" t="s">
        <v>140</v>
      </c>
      <c r="C111" t="s">
        <v>147</v>
      </c>
      <c r="D111" t="s">
        <v>151</v>
      </c>
      <c r="E111" t="s">
        <v>152</v>
      </c>
      <c r="F111" t="s">
        <v>154</v>
      </c>
      <c r="G111" t="s">
        <v>220</v>
      </c>
      <c r="H111">
        <v>329.38936329640541</v>
      </c>
      <c r="I111">
        <v>24</v>
      </c>
      <c r="J111">
        <v>1201619.0200086134</v>
      </c>
      <c r="K111">
        <v>45168.930563636357</v>
      </c>
      <c r="L111">
        <v>216291423.6015504</v>
      </c>
      <c r="M111">
        <v>5937898.1022727257</v>
      </c>
      <c r="N111">
        <v>1802428530.0129199</v>
      </c>
      <c r="O111">
        <v>93600000</v>
      </c>
      <c r="P111">
        <v>24.200065468181812</v>
      </c>
      <c r="Q111">
        <v>17964.20434912877</v>
      </c>
      <c r="R111">
        <v>216336592.53211403</v>
      </c>
      <c r="S111">
        <v>1901.9664281151927</v>
      </c>
      <c r="T111">
        <v>17988.404414596953</v>
      </c>
    </row>
    <row r="112" spans="1:20" x14ac:dyDescent="0.3">
      <c r="A112">
        <v>111</v>
      </c>
      <c r="B112" t="s">
        <v>140</v>
      </c>
      <c r="C112" t="s">
        <v>147</v>
      </c>
      <c r="D112" t="s">
        <v>151</v>
      </c>
      <c r="E112" t="s">
        <v>152</v>
      </c>
      <c r="F112" t="s">
        <v>154</v>
      </c>
      <c r="G112" t="s">
        <v>218</v>
      </c>
      <c r="H112">
        <v>329.38936329640541</v>
      </c>
      <c r="I112">
        <v>24</v>
      </c>
      <c r="J112">
        <v>1201619.0200086134</v>
      </c>
      <c r="K112">
        <v>45168.930563636357</v>
      </c>
      <c r="L112">
        <v>216291423.6015504</v>
      </c>
      <c r="M112">
        <v>5937898.1022727257</v>
      </c>
      <c r="N112">
        <v>1802428530.0129199</v>
      </c>
      <c r="O112">
        <v>89908800</v>
      </c>
      <c r="P112">
        <v>24.200065468181812</v>
      </c>
      <c r="Q112">
        <v>17964.20434912877</v>
      </c>
      <c r="R112">
        <v>216336592.53211403</v>
      </c>
      <c r="S112">
        <v>1898.2752281151927</v>
      </c>
      <c r="T112">
        <v>17988.404414596953</v>
      </c>
    </row>
    <row r="113" spans="1:20" x14ac:dyDescent="0.3">
      <c r="A113">
        <v>112</v>
      </c>
      <c r="B113" t="s">
        <v>140</v>
      </c>
      <c r="C113" t="s">
        <v>147</v>
      </c>
      <c r="D113" t="s">
        <v>151</v>
      </c>
      <c r="E113" t="s">
        <v>152</v>
      </c>
      <c r="F113" t="s">
        <v>155</v>
      </c>
      <c r="G113" t="s">
        <v>219</v>
      </c>
      <c r="H113">
        <v>329.35079145256719</v>
      </c>
      <c r="I113">
        <v>47</v>
      </c>
      <c r="J113">
        <v>1202660.1994322974</v>
      </c>
      <c r="K113">
        <v>45987.710336363627</v>
      </c>
      <c r="L113">
        <v>216478835.89781353</v>
      </c>
      <c r="M113">
        <v>5965190.7613636348</v>
      </c>
      <c r="N113">
        <v>1803990299.1484461</v>
      </c>
      <c r="O113">
        <v>87608000</v>
      </c>
      <c r="P113">
        <v>23.927138877272721</v>
      </c>
      <c r="Q113">
        <v>17979.769981512844</v>
      </c>
      <c r="R113">
        <v>216524823.60814989</v>
      </c>
      <c r="S113">
        <v>1897.5634899098097</v>
      </c>
      <c r="T113">
        <v>18003.697120390116</v>
      </c>
    </row>
    <row r="114" spans="1:20" x14ac:dyDescent="0.3">
      <c r="A114">
        <v>113</v>
      </c>
      <c r="B114" t="s">
        <v>140</v>
      </c>
      <c r="C114" t="s">
        <v>147</v>
      </c>
      <c r="D114" t="s">
        <v>151</v>
      </c>
      <c r="E114" t="s">
        <v>152</v>
      </c>
      <c r="F114" t="s">
        <v>155</v>
      </c>
      <c r="G114" t="s">
        <v>220</v>
      </c>
      <c r="H114">
        <v>329.35079145256719</v>
      </c>
      <c r="I114">
        <v>24</v>
      </c>
      <c r="J114">
        <v>1202660.1994322974</v>
      </c>
      <c r="K114">
        <v>45987.710336363627</v>
      </c>
      <c r="L114">
        <v>216478835.89781353</v>
      </c>
      <c r="M114">
        <v>5965190.7613636348</v>
      </c>
      <c r="N114">
        <v>1803990299.1484461</v>
      </c>
      <c r="O114">
        <v>93600000</v>
      </c>
      <c r="P114">
        <v>23.927138877272721</v>
      </c>
      <c r="Q114">
        <v>17979.769981512844</v>
      </c>
      <c r="R114">
        <v>216524823.60814989</v>
      </c>
      <c r="S114">
        <v>1903.5554899098099</v>
      </c>
      <c r="T114">
        <v>18003.697120390116</v>
      </c>
    </row>
    <row r="115" spans="1:20" x14ac:dyDescent="0.3">
      <c r="A115">
        <v>114</v>
      </c>
      <c r="B115" t="s">
        <v>140</v>
      </c>
      <c r="C115" t="s">
        <v>147</v>
      </c>
      <c r="D115" t="s">
        <v>151</v>
      </c>
      <c r="E115" t="s">
        <v>152</v>
      </c>
      <c r="F115" t="s">
        <v>155</v>
      </c>
      <c r="G115" t="s">
        <v>218</v>
      </c>
      <c r="H115">
        <v>329.35079145256719</v>
      </c>
      <c r="I115">
        <v>24</v>
      </c>
      <c r="J115">
        <v>1202660.1994322974</v>
      </c>
      <c r="K115">
        <v>45987.710336363627</v>
      </c>
      <c r="L115">
        <v>216478835.89781353</v>
      </c>
      <c r="M115">
        <v>5965190.7613636348</v>
      </c>
      <c r="N115">
        <v>1803990299.1484461</v>
      </c>
      <c r="O115">
        <v>89908800</v>
      </c>
      <c r="P115">
        <v>23.927138877272721</v>
      </c>
      <c r="Q115">
        <v>17979.769981512844</v>
      </c>
      <c r="R115">
        <v>216524823.60814989</v>
      </c>
      <c r="S115">
        <v>1899.8642899098099</v>
      </c>
      <c r="T115">
        <v>18003.697120390116</v>
      </c>
    </row>
    <row r="116" spans="1:20" x14ac:dyDescent="0.3">
      <c r="A116">
        <v>115</v>
      </c>
      <c r="B116" t="s">
        <v>140</v>
      </c>
      <c r="C116" t="s">
        <v>147</v>
      </c>
      <c r="D116" t="s">
        <v>151</v>
      </c>
      <c r="E116" t="s">
        <v>152</v>
      </c>
      <c r="F116" t="s">
        <v>280</v>
      </c>
      <c r="G116" t="s">
        <v>219</v>
      </c>
      <c r="H116">
        <v>328.81574487589813</v>
      </c>
      <c r="I116">
        <v>47</v>
      </c>
      <c r="J116">
        <v>1217102.84543797</v>
      </c>
      <c r="K116">
        <v>47352.343290909077</v>
      </c>
      <c r="L116">
        <v>219078512.17883462</v>
      </c>
      <c r="M116">
        <v>5926981.0386363622</v>
      </c>
      <c r="N116">
        <v>1825654268.156955</v>
      </c>
      <c r="O116">
        <v>87608000</v>
      </c>
      <c r="P116">
        <v>24.200065468181812</v>
      </c>
      <c r="Q116">
        <v>18195.687539297651</v>
      </c>
      <c r="R116">
        <v>219125864.52212551</v>
      </c>
      <c r="S116">
        <v>1919.1892491955914</v>
      </c>
      <c r="T116">
        <v>18219.887604765834</v>
      </c>
    </row>
    <row r="117" spans="1:20" x14ac:dyDescent="0.3">
      <c r="A117">
        <v>116</v>
      </c>
      <c r="B117" t="s">
        <v>140</v>
      </c>
      <c r="C117" t="s">
        <v>147</v>
      </c>
      <c r="D117" t="s">
        <v>151</v>
      </c>
      <c r="E117" t="s">
        <v>152</v>
      </c>
      <c r="F117" t="s">
        <v>280</v>
      </c>
      <c r="G117" t="s">
        <v>220</v>
      </c>
      <c r="H117">
        <v>328.81574487589813</v>
      </c>
      <c r="I117">
        <v>24</v>
      </c>
      <c r="J117">
        <v>1217102.84543797</v>
      </c>
      <c r="K117">
        <v>47352.343290909077</v>
      </c>
      <c r="L117">
        <v>219078512.17883462</v>
      </c>
      <c r="M117">
        <v>5926981.0386363622</v>
      </c>
      <c r="N117">
        <v>1825654268.156955</v>
      </c>
      <c r="O117">
        <v>93600000</v>
      </c>
      <c r="P117">
        <v>24.200065468181812</v>
      </c>
      <c r="Q117">
        <v>18195.687539297651</v>
      </c>
      <c r="R117">
        <v>219125864.52212551</v>
      </c>
      <c r="S117">
        <v>1925.1812491955914</v>
      </c>
      <c r="T117">
        <v>18219.887604765834</v>
      </c>
    </row>
    <row r="118" spans="1:20" x14ac:dyDescent="0.3">
      <c r="A118">
        <v>117</v>
      </c>
      <c r="B118" t="s">
        <v>140</v>
      </c>
      <c r="C118" t="s">
        <v>147</v>
      </c>
      <c r="D118" t="s">
        <v>151</v>
      </c>
      <c r="E118" t="s">
        <v>152</v>
      </c>
      <c r="F118" t="s">
        <v>280</v>
      </c>
      <c r="G118" t="s">
        <v>218</v>
      </c>
      <c r="H118">
        <v>328.81574487589813</v>
      </c>
      <c r="I118">
        <v>24</v>
      </c>
      <c r="J118">
        <v>1217102.84543797</v>
      </c>
      <c r="K118">
        <v>47352.343290909077</v>
      </c>
      <c r="L118">
        <v>219078512.17883462</v>
      </c>
      <c r="M118">
        <v>5926981.0386363622</v>
      </c>
      <c r="N118">
        <v>1825654268.156955</v>
      </c>
      <c r="O118">
        <v>89908800</v>
      </c>
      <c r="P118">
        <v>24.200065468181812</v>
      </c>
      <c r="Q118">
        <v>18195.687539297651</v>
      </c>
      <c r="R118">
        <v>219125864.52212551</v>
      </c>
      <c r="S118">
        <v>1921.4900491955914</v>
      </c>
      <c r="T118">
        <v>18219.887604765834</v>
      </c>
    </row>
    <row r="119" spans="1:20" x14ac:dyDescent="0.3">
      <c r="A119">
        <v>118</v>
      </c>
      <c r="B119" t="s">
        <v>140</v>
      </c>
      <c r="C119" t="s">
        <v>147</v>
      </c>
      <c r="D119" t="s">
        <v>151</v>
      </c>
      <c r="E119" t="s">
        <v>280</v>
      </c>
      <c r="F119" t="s">
        <v>154</v>
      </c>
      <c r="G119" t="s">
        <v>219</v>
      </c>
      <c r="H119">
        <v>329.45737660285994</v>
      </c>
      <c r="I119">
        <v>47</v>
      </c>
      <c r="J119">
        <v>1201684.8568892614</v>
      </c>
      <c r="K119">
        <v>56085.994200000001</v>
      </c>
      <c r="L119">
        <v>216303274.24006706</v>
      </c>
      <c r="M119">
        <v>7095106.8477272717</v>
      </c>
      <c r="N119">
        <v>1802527285.3338921</v>
      </c>
      <c r="O119">
        <v>87608000</v>
      </c>
      <c r="P119">
        <v>30.750303649999999</v>
      </c>
      <c r="Q119">
        <v>17965.188610494457</v>
      </c>
      <c r="R119">
        <v>216359360.23426706</v>
      </c>
      <c r="S119">
        <v>1897.2303921816194</v>
      </c>
      <c r="T119">
        <v>17995.938914144455</v>
      </c>
    </row>
    <row r="120" spans="1:20" x14ac:dyDescent="0.3">
      <c r="A120">
        <v>119</v>
      </c>
      <c r="B120" t="s">
        <v>140</v>
      </c>
      <c r="C120" t="s">
        <v>147</v>
      </c>
      <c r="D120" t="s">
        <v>151</v>
      </c>
      <c r="E120" t="s">
        <v>280</v>
      </c>
      <c r="F120" t="s">
        <v>154</v>
      </c>
      <c r="G120" t="s">
        <v>220</v>
      </c>
      <c r="H120">
        <v>329.45737660285994</v>
      </c>
      <c r="I120">
        <v>24</v>
      </c>
      <c r="J120">
        <v>1201684.8568892614</v>
      </c>
      <c r="K120">
        <v>56085.994200000001</v>
      </c>
      <c r="L120">
        <v>216303274.24006706</v>
      </c>
      <c r="M120">
        <v>7095106.8477272717</v>
      </c>
      <c r="N120">
        <v>1802527285.3338921</v>
      </c>
      <c r="O120">
        <v>93600000</v>
      </c>
      <c r="P120">
        <v>30.750303649999999</v>
      </c>
      <c r="Q120">
        <v>17965.188610494457</v>
      </c>
      <c r="R120">
        <v>216359360.23426706</v>
      </c>
      <c r="S120">
        <v>1903.2223921816194</v>
      </c>
      <c r="T120">
        <v>17995.938914144455</v>
      </c>
    </row>
    <row r="121" spans="1:20" x14ac:dyDescent="0.3">
      <c r="A121">
        <v>120</v>
      </c>
      <c r="B121" t="s">
        <v>140</v>
      </c>
      <c r="C121" t="s">
        <v>147</v>
      </c>
      <c r="D121" t="s">
        <v>151</v>
      </c>
      <c r="E121" t="s">
        <v>280</v>
      </c>
      <c r="F121" t="s">
        <v>154</v>
      </c>
      <c r="G121" t="s">
        <v>218</v>
      </c>
      <c r="H121">
        <v>329.45737660285994</v>
      </c>
      <c r="I121">
        <v>24</v>
      </c>
      <c r="J121">
        <v>1201684.8568892614</v>
      </c>
      <c r="K121">
        <v>56085.994200000001</v>
      </c>
      <c r="L121">
        <v>216303274.24006706</v>
      </c>
      <c r="M121">
        <v>7095106.8477272717</v>
      </c>
      <c r="N121">
        <v>1802527285.3338921</v>
      </c>
      <c r="O121">
        <v>89908800</v>
      </c>
      <c r="P121">
        <v>30.750303649999999</v>
      </c>
      <c r="Q121">
        <v>17965.188610494457</v>
      </c>
      <c r="R121">
        <v>216359360.23426706</v>
      </c>
      <c r="S121">
        <v>1899.5311921816194</v>
      </c>
      <c r="T121">
        <v>17995.938914144455</v>
      </c>
    </row>
    <row r="122" spans="1:20" x14ac:dyDescent="0.3">
      <c r="A122">
        <v>121</v>
      </c>
      <c r="B122" t="s">
        <v>140</v>
      </c>
      <c r="C122" t="s">
        <v>147</v>
      </c>
      <c r="D122" t="s">
        <v>151</v>
      </c>
      <c r="E122" t="s">
        <v>280</v>
      </c>
      <c r="F122" t="s">
        <v>155</v>
      </c>
      <c r="G122" t="s">
        <v>219</v>
      </c>
      <c r="H122">
        <v>329.41880475902173</v>
      </c>
      <c r="I122">
        <v>47</v>
      </c>
      <c r="J122">
        <v>1202726.0363129452</v>
      </c>
      <c r="K122">
        <v>56904.773972727271</v>
      </c>
      <c r="L122">
        <v>216490686.53633013</v>
      </c>
      <c r="M122">
        <v>7122399.5068181809</v>
      </c>
      <c r="N122">
        <v>1804089054.4694178</v>
      </c>
      <c r="O122">
        <v>87608000</v>
      </c>
      <c r="P122">
        <v>30.477377059090909</v>
      </c>
      <c r="Q122">
        <v>17980.754242878531</v>
      </c>
      <c r="R122">
        <v>216547591.31030285</v>
      </c>
      <c r="S122">
        <v>1898.8194539762362</v>
      </c>
      <c r="T122">
        <v>18011.231619937622</v>
      </c>
    </row>
    <row r="123" spans="1:20" x14ac:dyDescent="0.3">
      <c r="A123">
        <v>122</v>
      </c>
      <c r="B123" t="s">
        <v>140</v>
      </c>
      <c r="C123" t="s">
        <v>147</v>
      </c>
      <c r="D123" t="s">
        <v>151</v>
      </c>
      <c r="E123" t="s">
        <v>280</v>
      </c>
      <c r="F123" t="s">
        <v>155</v>
      </c>
      <c r="G123" t="s">
        <v>220</v>
      </c>
      <c r="H123">
        <v>329.41880475902173</v>
      </c>
      <c r="I123">
        <v>24</v>
      </c>
      <c r="J123">
        <v>1202726.0363129452</v>
      </c>
      <c r="K123">
        <v>56904.773972727271</v>
      </c>
      <c r="L123">
        <v>216490686.53633013</v>
      </c>
      <c r="M123">
        <v>7122399.5068181809</v>
      </c>
      <c r="N123">
        <v>1804089054.4694178</v>
      </c>
      <c r="O123">
        <v>93600000</v>
      </c>
      <c r="P123">
        <v>30.477377059090909</v>
      </c>
      <c r="Q123">
        <v>17980.754242878531</v>
      </c>
      <c r="R123">
        <v>216547591.31030285</v>
      </c>
      <c r="S123">
        <v>1904.8114539762362</v>
      </c>
      <c r="T123">
        <v>18011.231619937622</v>
      </c>
    </row>
    <row r="124" spans="1:20" x14ac:dyDescent="0.3">
      <c r="A124">
        <v>123</v>
      </c>
      <c r="B124" t="s">
        <v>140</v>
      </c>
      <c r="C124" t="s">
        <v>147</v>
      </c>
      <c r="D124" t="s">
        <v>151</v>
      </c>
      <c r="E124" t="s">
        <v>280</v>
      </c>
      <c r="F124" t="s">
        <v>155</v>
      </c>
      <c r="G124" t="s">
        <v>218</v>
      </c>
      <c r="H124">
        <v>329.41880475902173</v>
      </c>
      <c r="I124">
        <v>24</v>
      </c>
      <c r="J124">
        <v>1202726.0363129452</v>
      </c>
      <c r="K124">
        <v>56904.773972727271</v>
      </c>
      <c r="L124">
        <v>216490686.53633013</v>
      </c>
      <c r="M124">
        <v>7122399.5068181809</v>
      </c>
      <c r="N124">
        <v>1804089054.4694178</v>
      </c>
      <c r="O124">
        <v>89908800</v>
      </c>
      <c r="P124">
        <v>30.477377059090909</v>
      </c>
      <c r="Q124">
        <v>17980.754242878531</v>
      </c>
      <c r="R124">
        <v>216547591.31030285</v>
      </c>
      <c r="S124">
        <v>1901.1202539762362</v>
      </c>
      <c r="T124">
        <v>18011.231619937622</v>
      </c>
    </row>
    <row r="125" spans="1:20" x14ac:dyDescent="0.3">
      <c r="A125">
        <v>124</v>
      </c>
      <c r="B125" t="s">
        <v>140</v>
      </c>
      <c r="C125" t="s">
        <v>147</v>
      </c>
      <c r="D125" t="s">
        <v>151</v>
      </c>
      <c r="E125" t="s">
        <v>280</v>
      </c>
      <c r="F125" t="s">
        <v>280</v>
      </c>
      <c r="G125" t="s">
        <v>219</v>
      </c>
      <c r="H125">
        <v>328.88375818235278</v>
      </c>
      <c r="I125">
        <v>47</v>
      </c>
      <c r="J125">
        <v>1217168.6823186178</v>
      </c>
      <c r="K125">
        <v>58269.406927272721</v>
      </c>
      <c r="L125">
        <v>219090362.81735122</v>
      </c>
      <c r="M125">
        <v>7084189.7840909082</v>
      </c>
      <c r="N125">
        <v>1825753023.4779267</v>
      </c>
      <c r="O125">
        <v>87608000</v>
      </c>
      <c r="P125">
        <v>30.750303649999999</v>
      </c>
      <c r="Q125">
        <v>18196.671800663338</v>
      </c>
      <c r="R125">
        <v>219148632.22427851</v>
      </c>
      <c r="S125">
        <v>1920.4452132620177</v>
      </c>
      <c r="T125">
        <v>18227.422104313337</v>
      </c>
    </row>
    <row r="126" spans="1:20" x14ac:dyDescent="0.3">
      <c r="A126">
        <v>125</v>
      </c>
      <c r="B126" t="s">
        <v>140</v>
      </c>
      <c r="C126" t="s">
        <v>147</v>
      </c>
      <c r="D126" t="s">
        <v>151</v>
      </c>
      <c r="E126" t="s">
        <v>280</v>
      </c>
      <c r="F126" t="s">
        <v>280</v>
      </c>
      <c r="G126" t="s">
        <v>220</v>
      </c>
      <c r="H126">
        <v>328.88375818235278</v>
      </c>
      <c r="I126">
        <v>24</v>
      </c>
      <c r="J126">
        <v>1217168.6823186178</v>
      </c>
      <c r="K126">
        <v>58269.406927272721</v>
      </c>
      <c r="L126">
        <v>219090362.81735122</v>
      </c>
      <c r="M126">
        <v>7084189.7840909082</v>
      </c>
      <c r="N126">
        <v>1825753023.4779267</v>
      </c>
      <c r="O126">
        <v>93600000</v>
      </c>
      <c r="P126">
        <v>30.750303649999999</v>
      </c>
      <c r="Q126">
        <v>18196.671800663338</v>
      </c>
      <c r="R126">
        <v>219148632.22427851</v>
      </c>
      <c r="S126">
        <v>1926.4372132620176</v>
      </c>
      <c r="T126">
        <v>18227.422104313337</v>
      </c>
    </row>
    <row r="127" spans="1:20" x14ac:dyDescent="0.3">
      <c r="A127">
        <v>126</v>
      </c>
      <c r="B127" t="s">
        <v>140</v>
      </c>
      <c r="C127" t="s">
        <v>147</v>
      </c>
      <c r="D127" t="s">
        <v>151</v>
      </c>
      <c r="E127" t="s">
        <v>280</v>
      </c>
      <c r="F127" t="s">
        <v>280</v>
      </c>
      <c r="G127" t="s">
        <v>218</v>
      </c>
      <c r="H127">
        <v>328.88375818235278</v>
      </c>
      <c r="I127">
        <v>24</v>
      </c>
      <c r="J127">
        <v>1217168.6823186178</v>
      </c>
      <c r="K127">
        <v>58269.406927272721</v>
      </c>
      <c r="L127">
        <v>219090362.81735122</v>
      </c>
      <c r="M127">
        <v>7084189.7840909082</v>
      </c>
      <c r="N127">
        <v>1825753023.4779267</v>
      </c>
      <c r="O127">
        <v>89908800</v>
      </c>
      <c r="P127">
        <v>30.750303649999999</v>
      </c>
      <c r="Q127">
        <v>18196.671800663338</v>
      </c>
      <c r="R127">
        <v>219148632.22427851</v>
      </c>
      <c r="S127">
        <v>1922.7460132620176</v>
      </c>
      <c r="T127">
        <v>18227.422104313337</v>
      </c>
    </row>
    <row r="128" spans="1:20" x14ac:dyDescent="0.3">
      <c r="A128">
        <v>127</v>
      </c>
      <c r="B128" t="s">
        <v>140</v>
      </c>
      <c r="C128" t="s">
        <v>147</v>
      </c>
      <c r="D128" t="s">
        <v>280</v>
      </c>
      <c r="E128" t="s">
        <v>152</v>
      </c>
      <c r="F128" t="s">
        <v>154</v>
      </c>
      <c r="G128" t="s">
        <v>219</v>
      </c>
      <c r="H128">
        <v>329.85208491646534</v>
      </c>
      <c r="I128">
        <v>47</v>
      </c>
      <c r="J128">
        <v>1202066.9345368315</v>
      </c>
      <c r="K128">
        <v>45168.930563636357</v>
      </c>
      <c r="L128">
        <v>216372048.21662965</v>
      </c>
      <c r="M128">
        <v>5942503.1772727259</v>
      </c>
      <c r="N128">
        <v>1803100401.8052471</v>
      </c>
      <c r="O128">
        <v>87608000</v>
      </c>
      <c r="P128">
        <v>24.190855318181814</v>
      </c>
      <c r="Q128">
        <v>17970.900671325628</v>
      </c>
      <c r="R128">
        <v>216417217.14719328</v>
      </c>
      <c r="S128">
        <v>1896.6509049825199</v>
      </c>
      <c r="T128">
        <v>17995.09152664381</v>
      </c>
    </row>
    <row r="129" spans="1:20" x14ac:dyDescent="0.3">
      <c r="A129">
        <v>128</v>
      </c>
      <c r="B129" t="s">
        <v>140</v>
      </c>
      <c r="C129" t="s">
        <v>147</v>
      </c>
      <c r="D129" t="s">
        <v>280</v>
      </c>
      <c r="E129" t="s">
        <v>152</v>
      </c>
      <c r="F129" t="s">
        <v>154</v>
      </c>
      <c r="G129" t="s">
        <v>220</v>
      </c>
      <c r="H129">
        <v>329.85208491646534</v>
      </c>
      <c r="I129">
        <v>24</v>
      </c>
      <c r="J129">
        <v>1202066.9345368315</v>
      </c>
      <c r="K129">
        <v>45168.930563636357</v>
      </c>
      <c r="L129">
        <v>216372048.21662965</v>
      </c>
      <c r="M129">
        <v>5942503.1772727259</v>
      </c>
      <c r="N129">
        <v>1803100401.8052471</v>
      </c>
      <c r="O129">
        <v>93600000</v>
      </c>
      <c r="P129">
        <v>24.190855318181814</v>
      </c>
      <c r="Q129">
        <v>17970.900671325628</v>
      </c>
      <c r="R129">
        <v>216417217.14719328</v>
      </c>
      <c r="S129">
        <v>1902.6429049825199</v>
      </c>
      <c r="T129">
        <v>17995.09152664381</v>
      </c>
    </row>
    <row r="130" spans="1:20" x14ac:dyDescent="0.3">
      <c r="A130">
        <v>129</v>
      </c>
      <c r="B130" t="s">
        <v>140</v>
      </c>
      <c r="C130" t="s">
        <v>147</v>
      </c>
      <c r="D130" t="s">
        <v>280</v>
      </c>
      <c r="E130" t="s">
        <v>152</v>
      </c>
      <c r="F130" t="s">
        <v>154</v>
      </c>
      <c r="G130" t="s">
        <v>218</v>
      </c>
      <c r="H130">
        <v>329.85208491646534</v>
      </c>
      <c r="I130">
        <v>24</v>
      </c>
      <c r="J130">
        <v>1202066.9345368315</v>
      </c>
      <c r="K130">
        <v>45168.930563636357</v>
      </c>
      <c r="L130">
        <v>216372048.21662965</v>
      </c>
      <c r="M130">
        <v>5942503.1772727259</v>
      </c>
      <c r="N130">
        <v>1803100401.8052471</v>
      </c>
      <c r="O130">
        <v>89908800</v>
      </c>
      <c r="P130">
        <v>24.190855318181814</v>
      </c>
      <c r="Q130">
        <v>17970.900671325628</v>
      </c>
      <c r="R130">
        <v>216417217.14719328</v>
      </c>
      <c r="S130">
        <v>1898.9517049825199</v>
      </c>
      <c r="T130">
        <v>17995.09152664381</v>
      </c>
    </row>
    <row r="131" spans="1:20" x14ac:dyDescent="0.3">
      <c r="A131">
        <v>130</v>
      </c>
      <c r="B131" t="s">
        <v>140</v>
      </c>
      <c r="C131" t="s">
        <v>147</v>
      </c>
      <c r="D131" t="s">
        <v>280</v>
      </c>
      <c r="E131" t="s">
        <v>152</v>
      </c>
      <c r="F131" t="s">
        <v>155</v>
      </c>
      <c r="G131" t="s">
        <v>219</v>
      </c>
      <c r="H131">
        <v>329.81351307262725</v>
      </c>
      <c r="I131">
        <v>47</v>
      </c>
      <c r="J131">
        <v>1203108.1139605155</v>
      </c>
      <c r="K131">
        <v>45987.710336363627</v>
      </c>
      <c r="L131">
        <v>216559460.51289278</v>
      </c>
      <c r="M131">
        <v>5969795.836363635</v>
      </c>
      <c r="N131">
        <v>1804662170.940773</v>
      </c>
      <c r="O131">
        <v>87608000</v>
      </c>
      <c r="P131">
        <v>23.917928727272724</v>
      </c>
      <c r="Q131">
        <v>17986.466303709705</v>
      </c>
      <c r="R131">
        <v>216605448.22322914</v>
      </c>
      <c r="S131">
        <v>1898.2399667771365</v>
      </c>
      <c r="T131">
        <v>18010.384232436976</v>
      </c>
    </row>
    <row r="132" spans="1:20" x14ac:dyDescent="0.3">
      <c r="A132">
        <v>131</v>
      </c>
      <c r="B132" t="s">
        <v>140</v>
      </c>
      <c r="C132" t="s">
        <v>147</v>
      </c>
      <c r="D132" t="s">
        <v>280</v>
      </c>
      <c r="E132" t="s">
        <v>152</v>
      </c>
      <c r="F132" t="s">
        <v>155</v>
      </c>
      <c r="G132" t="s">
        <v>220</v>
      </c>
      <c r="H132">
        <v>329.81351307262725</v>
      </c>
      <c r="I132">
        <v>24</v>
      </c>
      <c r="J132">
        <v>1203108.1139605155</v>
      </c>
      <c r="K132">
        <v>45987.710336363627</v>
      </c>
      <c r="L132">
        <v>216559460.51289278</v>
      </c>
      <c r="M132">
        <v>5969795.836363635</v>
      </c>
      <c r="N132">
        <v>1804662170.940773</v>
      </c>
      <c r="O132">
        <v>93600000</v>
      </c>
      <c r="P132">
        <v>23.917928727272724</v>
      </c>
      <c r="Q132">
        <v>17986.466303709705</v>
      </c>
      <c r="R132">
        <v>216605448.22322914</v>
      </c>
      <c r="S132">
        <v>1904.2319667771367</v>
      </c>
      <c r="T132">
        <v>18010.384232436976</v>
      </c>
    </row>
    <row r="133" spans="1:20" x14ac:dyDescent="0.3">
      <c r="A133">
        <v>132</v>
      </c>
      <c r="B133" t="s">
        <v>140</v>
      </c>
      <c r="C133" t="s">
        <v>147</v>
      </c>
      <c r="D133" t="s">
        <v>280</v>
      </c>
      <c r="E133" t="s">
        <v>152</v>
      </c>
      <c r="F133" t="s">
        <v>155</v>
      </c>
      <c r="G133" t="s">
        <v>218</v>
      </c>
      <c r="H133">
        <v>329.81351307262725</v>
      </c>
      <c r="I133">
        <v>24</v>
      </c>
      <c r="J133">
        <v>1203108.1139605155</v>
      </c>
      <c r="K133">
        <v>45987.710336363627</v>
      </c>
      <c r="L133">
        <v>216559460.51289278</v>
      </c>
      <c r="M133">
        <v>5969795.836363635</v>
      </c>
      <c r="N133">
        <v>1804662170.940773</v>
      </c>
      <c r="O133">
        <v>89908800</v>
      </c>
      <c r="P133">
        <v>23.917928727272724</v>
      </c>
      <c r="Q133">
        <v>17986.466303709705</v>
      </c>
      <c r="R133">
        <v>216605448.22322914</v>
      </c>
      <c r="S133">
        <v>1900.5407667771365</v>
      </c>
      <c r="T133">
        <v>18010.384232436976</v>
      </c>
    </row>
    <row r="134" spans="1:20" x14ac:dyDescent="0.3">
      <c r="A134">
        <v>133</v>
      </c>
      <c r="B134" t="s">
        <v>140</v>
      </c>
      <c r="C134" t="s">
        <v>147</v>
      </c>
      <c r="D134" t="s">
        <v>280</v>
      </c>
      <c r="E134" t="s">
        <v>152</v>
      </c>
      <c r="F134" t="s">
        <v>280</v>
      </c>
      <c r="G134" t="s">
        <v>219</v>
      </c>
      <c r="H134">
        <v>329.27846649595818</v>
      </c>
      <c r="I134">
        <v>47</v>
      </c>
      <c r="J134">
        <v>1217550.7599661876</v>
      </c>
      <c r="K134">
        <v>47352.343290909077</v>
      </c>
      <c r="L134">
        <v>219159136.79391378</v>
      </c>
      <c r="M134">
        <v>5931586.1136363624</v>
      </c>
      <c r="N134">
        <v>1826326139.9492815</v>
      </c>
      <c r="O134">
        <v>87608000</v>
      </c>
      <c r="P134">
        <v>24.190855318181814</v>
      </c>
      <c r="Q134">
        <v>18202.383861494505</v>
      </c>
      <c r="R134">
        <v>219206489.13720468</v>
      </c>
      <c r="S134">
        <v>1919.8657260629177</v>
      </c>
      <c r="T134">
        <v>18226.574716812687</v>
      </c>
    </row>
    <row r="135" spans="1:20" x14ac:dyDescent="0.3">
      <c r="A135">
        <v>134</v>
      </c>
      <c r="B135" t="s">
        <v>140</v>
      </c>
      <c r="C135" t="s">
        <v>147</v>
      </c>
      <c r="D135" t="s">
        <v>280</v>
      </c>
      <c r="E135" t="s">
        <v>152</v>
      </c>
      <c r="F135" t="s">
        <v>280</v>
      </c>
      <c r="G135" t="s">
        <v>220</v>
      </c>
      <c r="H135">
        <v>329.27846649595818</v>
      </c>
      <c r="I135">
        <v>24</v>
      </c>
      <c r="J135">
        <v>1217550.7599661876</v>
      </c>
      <c r="K135">
        <v>47352.343290909077</v>
      </c>
      <c r="L135">
        <v>219159136.79391378</v>
      </c>
      <c r="M135">
        <v>5931586.1136363624</v>
      </c>
      <c r="N135">
        <v>1826326139.9492815</v>
      </c>
      <c r="O135">
        <v>93600000</v>
      </c>
      <c r="P135">
        <v>24.190855318181814</v>
      </c>
      <c r="Q135">
        <v>18202.383861494505</v>
      </c>
      <c r="R135">
        <v>219206489.13720468</v>
      </c>
      <c r="S135">
        <v>1925.8577260629177</v>
      </c>
      <c r="T135">
        <v>18226.574716812687</v>
      </c>
    </row>
    <row r="136" spans="1:20" x14ac:dyDescent="0.3">
      <c r="A136">
        <v>135</v>
      </c>
      <c r="B136" t="s">
        <v>140</v>
      </c>
      <c r="C136" t="s">
        <v>147</v>
      </c>
      <c r="D136" t="s">
        <v>280</v>
      </c>
      <c r="E136" t="s">
        <v>152</v>
      </c>
      <c r="F136" t="s">
        <v>280</v>
      </c>
      <c r="G136" t="s">
        <v>218</v>
      </c>
      <c r="H136">
        <v>329.27846649595818</v>
      </c>
      <c r="I136">
        <v>24</v>
      </c>
      <c r="J136">
        <v>1217550.7599661876</v>
      </c>
      <c r="K136">
        <v>47352.343290909077</v>
      </c>
      <c r="L136">
        <v>219159136.79391378</v>
      </c>
      <c r="M136">
        <v>5931586.1136363624</v>
      </c>
      <c r="N136">
        <v>1826326139.9492815</v>
      </c>
      <c r="O136">
        <v>89908800</v>
      </c>
      <c r="P136">
        <v>24.190855318181814</v>
      </c>
      <c r="Q136">
        <v>18202.383861494505</v>
      </c>
      <c r="R136">
        <v>219206489.13720468</v>
      </c>
      <c r="S136">
        <v>1922.1665260629177</v>
      </c>
      <c r="T136">
        <v>18226.574716812687</v>
      </c>
    </row>
    <row r="137" spans="1:20" x14ac:dyDescent="0.3">
      <c r="A137">
        <v>136</v>
      </c>
      <c r="B137" t="s">
        <v>140</v>
      </c>
      <c r="C137" t="s">
        <v>147</v>
      </c>
      <c r="D137" t="s">
        <v>280</v>
      </c>
      <c r="E137" t="s">
        <v>280</v>
      </c>
      <c r="F137" t="s">
        <v>154</v>
      </c>
      <c r="G137" t="s">
        <v>219</v>
      </c>
      <c r="H137">
        <v>329.92009822291999</v>
      </c>
      <c r="I137">
        <v>47</v>
      </c>
      <c r="J137">
        <v>1202132.7714174797</v>
      </c>
      <c r="K137">
        <v>56085.994200000001</v>
      </c>
      <c r="L137">
        <v>216383898.85514635</v>
      </c>
      <c r="M137">
        <v>7099711.922727271</v>
      </c>
      <c r="N137">
        <v>1803199157.1262195</v>
      </c>
      <c r="O137">
        <v>87608000</v>
      </c>
      <c r="P137">
        <v>30.741093499999995</v>
      </c>
      <c r="Q137">
        <v>17971.884932691322</v>
      </c>
      <c r="R137">
        <v>216439984.84934634</v>
      </c>
      <c r="S137">
        <v>1897.9068690489469</v>
      </c>
      <c r="T137">
        <v>18002.626026191323</v>
      </c>
    </row>
    <row r="138" spans="1:20" x14ac:dyDescent="0.3">
      <c r="A138">
        <v>137</v>
      </c>
      <c r="B138" t="s">
        <v>140</v>
      </c>
      <c r="C138" t="s">
        <v>147</v>
      </c>
      <c r="D138" t="s">
        <v>280</v>
      </c>
      <c r="E138" t="s">
        <v>280</v>
      </c>
      <c r="F138" t="s">
        <v>154</v>
      </c>
      <c r="G138" t="s">
        <v>220</v>
      </c>
      <c r="H138">
        <v>329.92009822291999</v>
      </c>
      <c r="I138">
        <v>24</v>
      </c>
      <c r="J138">
        <v>1202132.7714174797</v>
      </c>
      <c r="K138">
        <v>56085.994200000001</v>
      </c>
      <c r="L138">
        <v>216383898.85514635</v>
      </c>
      <c r="M138">
        <v>7099711.922727271</v>
      </c>
      <c r="N138">
        <v>1803199157.1262195</v>
      </c>
      <c r="O138">
        <v>93600000</v>
      </c>
      <c r="P138">
        <v>30.741093499999995</v>
      </c>
      <c r="Q138">
        <v>17971.884932691322</v>
      </c>
      <c r="R138">
        <v>216439984.84934634</v>
      </c>
      <c r="S138">
        <v>1903.8988690489468</v>
      </c>
      <c r="T138">
        <v>18002.626026191323</v>
      </c>
    </row>
    <row r="139" spans="1:20" x14ac:dyDescent="0.3">
      <c r="A139">
        <v>138</v>
      </c>
      <c r="B139" t="s">
        <v>140</v>
      </c>
      <c r="C139" t="s">
        <v>147</v>
      </c>
      <c r="D139" t="s">
        <v>280</v>
      </c>
      <c r="E139" t="s">
        <v>280</v>
      </c>
      <c r="F139" t="s">
        <v>154</v>
      </c>
      <c r="G139" t="s">
        <v>218</v>
      </c>
      <c r="H139">
        <v>329.92009822291999</v>
      </c>
      <c r="I139">
        <v>24</v>
      </c>
      <c r="J139">
        <v>1202132.7714174797</v>
      </c>
      <c r="K139">
        <v>56085.994200000001</v>
      </c>
      <c r="L139">
        <v>216383898.85514635</v>
      </c>
      <c r="M139">
        <v>7099711.922727271</v>
      </c>
      <c r="N139">
        <v>1803199157.1262195</v>
      </c>
      <c r="O139">
        <v>89908800</v>
      </c>
      <c r="P139">
        <v>30.741093499999995</v>
      </c>
      <c r="Q139">
        <v>17971.884932691322</v>
      </c>
      <c r="R139">
        <v>216439984.84934634</v>
      </c>
      <c r="S139">
        <v>1900.2076690489469</v>
      </c>
      <c r="T139">
        <v>18002.626026191323</v>
      </c>
    </row>
    <row r="140" spans="1:20" x14ac:dyDescent="0.3">
      <c r="A140">
        <v>139</v>
      </c>
      <c r="B140" t="s">
        <v>140</v>
      </c>
      <c r="C140" t="s">
        <v>147</v>
      </c>
      <c r="D140" t="s">
        <v>280</v>
      </c>
      <c r="E140" t="s">
        <v>280</v>
      </c>
      <c r="F140" t="s">
        <v>155</v>
      </c>
      <c r="G140" t="s">
        <v>219</v>
      </c>
      <c r="H140">
        <v>329.88152637908178</v>
      </c>
      <c r="I140">
        <v>47</v>
      </c>
      <c r="J140">
        <v>1203173.9508411635</v>
      </c>
      <c r="K140">
        <v>56904.773972727271</v>
      </c>
      <c r="L140">
        <v>216571311.15140945</v>
      </c>
      <c r="M140">
        <v>7127004.5818181802</v>
      </c>
      <c r="N140">
        <v>1804760926.2617452</v>
      </c>
      <c r="O140">
        <v>87608000</v>
      </c>
      <c r="P140">
        <v>30.468166909090904</v>
      </c>
      <c r="Q140">
        <v>17987.450565075393</v>
      </c>
      <c r="R140">
        <v>216628215.92538217</v>
      </c>
      <c r="S140">
        <v>1899.4959308435634</v>
      </c>
      <c r="T140">
        <v>18017.918731984482</v>
      </c>
    </row>
    <row r="141" spans="1:20" x14ac:dyDescent="0.3">
      <c r="A141">
        <v>140</v>
      </c>
      <c r="B141" t="s">
        <v>140</v>
      </c>
      <c r="C141" t="s">
        <v>147</v>
      </c>
      <c r="D141" t="s">
        <v>280</v>
      </c>
      <c r="E141" t="s">
        <v>280</v>
      </c>
      <c r="F141" t="s">
        <v>155</v>
      </c>
      <c r="G141" t="s">
        <v>220</v>
      </c>
      <c r="H141">
        <v>329.88152637908178</v>
      </c>
      <c r="I141">
        <v>24</v>
      </c>
      <c r="J141">
        <v>1203173.9508411635</v>
      </c>
      <c r="K141">
        <v>56904.773972727271</v>
      </c>
      <c r="L141">
        <v>216571311.15140945</v>
      </c>
      <c r="M141">
        <v>7127004.5818181802</v>
      </c>
      <c r="N141">
        <v>1804760926.2617452</v>
      </c>
      <c r="O141">
        <v>93600000</v>
      </c>
      <c r="P141">
        <v>30.468166909090904</v>
      </c>
      <c r="Q141">
        <v>17987.450565075393</v>
      </c>
      <c r="R141">
        <v>216628215.92538217</v>
      </c>
      <c r="S141">
        <v>1905.4879308435634</v>
      </c>
      <c r="T141">
        <v>18017.918731984482</v>
      </c>
    </row>
    <row r="142" spans="1:20" x14ac:dyDescent="0.3">
      <c r="A142">
        <v>141</v>
      </c>
      <c r="B142" t="s">
        <v>140</v>
      </c>
      <c r="C142" t="s">
        <v>147</v>
      </c>
      <c r="D142" t="s">
        <v>280</v>
      </c>
      <c r="E142" t="s">
        <v>280</v>
      </c>
      <c r="F142" t="s">
        <v>155</v>
      </c>
      <c r="G142" t="s">
        <v>218</v>
      </c>
      <c r="H142">
        <v>329.88152637908178</v>
      </c>
      <c r="I142">
        <v>24</v>
      </c>
      <c r="J142">
        <v>1203173.9508411635</v>
      </c>
      <c r="K142">
        <v>56904.773972727271</v>
      </c>
      <c r="L142">
        <v>216571311.15140945</v>
      </c>
      <c r="M142">
        <v>7127004.5818181802</v>
      </c>
      <c r="N142">
        <v>1804760926.2617452</v>
      </c>
      <c r="O142">
        <v>89908800</v>
      </c>
      <c r="P142">
        <v>30.468166909090904</v>
      </c>
      <c r="Q142">
        <v>17987.450565075393</v>
      </c>
      <c r="R142">
        <v>216628215.92538217</v>
      </c>
      <c r="S142">
        <v>1901.7967308435634</v>
      </c>
      <c r="T142">
        <v>18017.918731984482</v>
      </c>
    </row>
    <row r="143" spans="1:20" x14ac:dyDescent="0.3">
      <c r="A143">
        <v>142</v>
      </c>
      <c r="B143" t="s">
        <v>140</v>
      </c>
      <c r="C143" t="s">
        <v>147</v>
      </c>
      <c r="D143" t="s">
        <v>280</v>
      </c>
      <c r="E143" t="s">
        <v>280</v>
      </c>
      <c r="F143" t="s">
        <v>280</v>
      </c>
      <c r="G143" t="s">
        <v>219</v>
      </c>
      <c r="H143">
        <v>329.34647980241266</v>
      </c>
      <c r="I143">
        <v>47</v>
      </c>
      <c r="J143">
        <v>1217616.5968468357</v>
      </c>
      <c r="K143">
        <v>58269.406927272721</v>
      </c>
      <c r="L143">
        <v>219170987.43243042</v>
      </c>
      <c r="M143">
        <v>7088794.8590909075</v>
      </c>
      <c r="N143">
        <v>1826424895.2702534</v>
      </c>
      <c r="O143">
        <v>87608000</v>
      </c>
      <c r="P143">
        <v>30.741093499999995</v>
      </c>
      <c r="Q143">
        <v>18203.368122860193</v>
      </c>
      <c r="R143">
        <v>219229256.8393577</v>
      </c>
      <c r="S143">
        <v>1921.1216901293442</v>
      </c>
      <c r="T143">
        <v>18234.109216360193</v>
      </c>
    </row>
    <row r="144" spans="1:20" x14ac:dyDescent="0.3">
      <c r="A144">
        <v>143</v>
      </c>
      <c r="B144" t="s">
        <v>140</v>
      </c>
      <c r="C144" t="s">
        <v>147</v>
      </c>
      <c r="D144" t="s">
        <v>280</v>
      </c>
      <c r="E144" t="s">
        <v>280</v>
      </c>
      <c r="F144" t="s">
        <v>280</v>
      </c>
      <c r="G144" t="s">
        <v>220</v>
      </c>
      <c r="H144">
        <v>329.34647980241266</v>
      </c>
      <c r="I144">
        <v>24</v>
      </c>
      <c r="J144">
        <v>1217616.5968468357</v>
      </c>
      <c r="K144">
        <v>58269.406927272721</v>
      </c>
      <c r="L144">
        <v>219170987.43243042</v>
      </c>
      <c r="M144">
        <v>7088794.8590909075</v>
      </c>
      <c r="N144">
        <v>1826424895.2702534</v>
      </c>
      <c r="O144">
        <v>93600000</v>
      </c>
      <c r="P144">
        <v>30.741093499999995</v>
      </c>
      <c r="Q144">
        <v>18203.368122860193</v>
      </c>
      <c r="R144">
        <v>219229256.8393577</v>
      </c>
      <c r="S144">
        <v>1927.1136901293441</v>
      </c>
      <c r="T144">
        <v>18234.109216360193</v>
      </c>
    </row>
    <row r="145" spans="1:20" x14ac:dyDescent="0.3">
      <c r="A145">
        <v>144</v>
      </c>
      <c r="B145" t="s">
        <v>140</v>
      </c>
      <c r="C145" t="s">
        <v>147</v>
      </c>
      <c r="D145" t="s">
        <v>280</v>
      </c>
      <c r="E145" t="s">
        <v>280</v>
      </c>
      <c r="F145" t="s">
        <v>280</v>
      </c>
      <c r="G145" t="s">
        <v>218</v>
      </c>
      <c r="H145">
        <v>329.34647980241266</v>
      </c>
      <c r="I145">
        <v>24</v>
      </c>
      <c r="J145">
        <v>1217616.5968468357</v>
      </c>
      <c r="K145">
        <v>58269.406927272721</v>
      </c>
      <c r="L145">
        <v>219170987.43243042</v>
      </c>
      <c r="M145">
        <v>7088794.8590909075</v>
      </c>
      <c r="N145">
        <v>1826424895.2702534</v>
      </c>
      <c r="O145">
        <v>89908800</v>
      </c>
      <c r="P145">
        <v>30.741093499999995</v>
      </c>
      <c r="Q145">
        <v>18203.368122860193</v>
      </c>
      <c r="R145">
        <v>219229256.8393577</v>
      </c>
      <c r="S145">
        <v>1923.4224901293442</v>
      </c>
      <c r="T145">
        <v>18234.109216360193</v>
      </c>
    </row>
    <row r="146" spans="1:20" x14ac:dyDescent="0.3">
      <c r="A146">
        <v>145</v>
      </c>
      <c r="B146" t="s">
        <v>140</v>
      </c>
      <c r="C146" t="s">
        <v>148</v>
      </c>
      <c r="D146" t="s">
        <v>151</v>
      </c>
      <c r="E146" t="s">
        <v>152</v>
      </c>
      <c r="F146" t="s">
        <v>154</v>
      </c>
      <c r="G146" t="s">
        <v>219</v>
      </c>
      <c r="H146">
        <v>377.78108079298306</v>
      </c>
      <c r="I146">
        <v>54</v>
      </c>
      <c r="J146">
        <v>1380377.9978418781</v>
      </c>
      <c r="K146">
        <v>43946.449763636367</v>
      </c>
      <c r="L146">
        <v>248468039.61153808</v>
      </c>
      <c r="M146">
        <v>5693401.9422727264</v>
      </c>
      <c r="N146">
        <v>2070566996.7628174</v>
      </c>
      <c r="O146">
        <v>100656000</v>
      </c>
      <c r="P146">
        <v>22.977584668181816</v>
      </c>
      <c r="Q146">
        <v>20636.651067736078</v>
      </c>
      <c r="R146">
        <v>248511986.06130171</v>
      </c>
      <c r="S146">
        <v>2176.9163987050902</v>
      </c>
      <c r="T146">
        <v>20659.628652404259</v>
      </c>
    </row>
    <row r="147" spans="1:20" x14ac:dyDescent="0.3">
      <c r="A147">
        <v>146</v>
      </c>
      <c r="B147" t="s">
        <v>140</v>
      </c>
      <c r="C147" t="s">
        <v>148</v>
      </c>
      <c r="D147" t="s">
        <v>151</v>
      </c>
      <c r="E147" t="s">
        <v>152</v>
      </c>
      <c r="F147" t="s">
        <v>154</v>
      </c>
      <c r="G147" t="s">
        <v>220</v>
      </c>
      <c r="H147">
        <v>377.78108079298306</v>
      </c>
      <c r="I147">
        <v>27</v>
      </c>
      <c r="J147">
        <v>1380377.9978418781</v>
      </c>
      <c r="K147">
        <v>43946.449763636367</v>
      </c>
      <c r="L147">
        <v>248468039.61153808</v>
      </c>
      <c r="M147">
        <v>5693401.9422727264</v>
      </c>
      <c r="N147">
        <v>2070566996.7628174</v>
      </c>
      <c r="O147">
        <v>105300000</v>
      </c>
      <c r="P147">
        <v>22.977584668181816</v>
      </c>
      <c r="Q147">
        <v>20636.651067736078</v>
      </c>
      <c r="R147">
        <v>248511986.06130171</v>
      </c>
      <c r="S147">
        <v>2181.5603987050899</v>
      </c>
      <c r="T147">
        <v>20659.628652404259</v>
      </c>
    </row>
    <row r="148" spans="1:20" x14ac:dyDescent="0.3">
      <c r="A148">
        <v>147</v>
      </c>
      <c r="B148" t="s">
        <v>140</v>
      </c>
      <c r="C148" t="s">
        <v>148</v>
      </c>
      <c r="D148" t="s">
        <v>151</v>
      </c>
      <c r="E148" t="s">
        <v>152</v>
      </c>
      <c r="F148" t="s">
        <v>154</v>
      </c>
      <c r="G148" t="s">
        <v>218</v>
      </c>
      <c r="H148">
        <v>377.78108079298306</v>
      </c>
      <c r="I148">
        <v>27</v>
      </c>
      <c r="J148">
        <v>1380377.9978418781</v>
      </c>
      <c r="K148">
        <v>43946.449763636367</v>
      </c>
      <c r="L148">
        <v>248468039.61153808</v>
      </c>
      <c r="M148">
        <v>5693401.9422727264</v>
      </c>
      <c r="N148">
        <v>2070566996.7628174</v>
      </c>
      <c r="O148">
        <v>101147400</v>
      </c>
      <c r="P148">
        <v>22.977584668181816</v>
      </c>
      <c r="Q148">
        <v>20636.651067736078</v>
      </c>
      <c r="R148">
        <v>248511986.06130171</v>
      </c>
      <c r="S148">
        <v>2177.40779870509</v>
      </c>
      <c r="T148">
        <v>20659.628652404259</v>
      </c>
    </row>
    <row r="149" spans="1:20" x14ac:dyDescent="0.3">
      <c r="A149">
        <v>148</v>
      </c>
      <c r="B149" t="s">
        <v>140</v>
      </c>
      <c r="C149" t="s">
        <v>148</v>
      </c>
      <c r="D149" t="s">
        <v>151</v>
      </c>
      <c r="E149" t="s">
        <v>152</v>
      </c>
      <c r="F149" t="s">
        <v>155</v>
      </c>
      <c r="G149" t="s">
        <v>219</v>
      </c>
      <c r="H149">
        <v>377.74250894914496</v>
      </c>
      <c r="I149">
        <v>54</v>
      </c>
      <c r="J149">
        <v>1381419.1772655621</v>
      </c>
      <c r="K149">
        <v>44765.229536363637</v>
      </c>
      <c r="L149">
        <v>248655451.90780118</v>
      </c>
      <c r="M149">
        <v>5720694.6013636356</v>
      </c>
      <c r="N149">
        <v>2072128765.8983431</v>
      </c>
      <c r="O149">
        <v>100656000</v>
      </c>
      <c r="P149">
        <v>22.704658077272725</v>
      </c>
      <c r="Q149">
        <v>20652.216700120152</v>
      </c>
      <c r="R149">
        <v>248700217.13733754</v>
      </c>
      <c r="S149">
        <v>2178.5054604997067</v>
      </c>
      <c r="T149">
        <v>20674.921358197425</v>
      </c>
    </row>
    <row r="150" spans="1:20" x14ac:dyDescent="0.3">
      <c r="A150">
        <v>149</v>
      </c>
      <c r="B150" t="s">
        <v>140</v>
      </c>
      <c r="C150" t="s">
        <v>148</v>
      </c>
      <c r="D150" t="s">
        <v>151</v>
      </c>
      <c r="E150" t="s">
        <v>152</v>
      </c>
      <c r="F150" t="s">
        <v>155</v>
      </c>
      <c r="G150" t="s">
        <v>220</v>
      </c>
      <c r="H150">
        <v>377.74250894914496</v>
      </c>
      <c r="I150">
        <v>27</v>
      </c>
      <c r="J150">
        <v>1381419.1772655621</v>
      </c>
      <c r="K150">
        <v>44765.229536363637</v>
      </c>
      <c r="L150">
        <v>248655451.90780118</v>
      </c>
      <c r="M150">
        <v>5720694.6013636356</v>
      </c>
      <c r="N150">
        <v>2072128765.8983431</v>
      </c>
      <c r="O150">
        <v>105300000</v>
      </c>
      <c r="P150">
        <v>22.704658077272725</v>
      </c>
      <c r="Q150">
        <v>20652.216700120152</v>
      </c>
      <c r="R150">
        <v>248700217.13733754</v>
      </c>
      <c r="S150">
        <v>2183.1494604997069</v>
      </c>
      <c r="T150">
        <v>20674.921358197425</v>
      </c>
    </row>
    <row r="151" spans="1:20" x14ac:dyDescent="0.3">
      <c r="A151">
        <v>150</v>
      </c>
      <c r="B151" t="s">
        <v>140</v>
      </c>
      <c r="C151" t="s">
        <v>148</v>
      </c>
      <c r="D151" t="s">
        <v>151</v>
      </c>
      <c r="E151" t="s">
        <v>152</v>
      </c>
      <c r="F151" t="s">
        <v>155</v>
      </c>
      <c r="G151" t="s">
        <v>218</v>
      </c>
      <c r="H151">
        <v>377.74250894914496</v>
      </c>
      <c r="I151">
        <v>27</v>
      </c>
      <c r="J151">
        <v>1381419.1772655621</v>
      </c>
      <c r="K151">
        <v>44765.229536363637</v>
      </c>
      <c r="L151">
        <v>248655451.90780118</v>
      </c>
      <c r="M151">
        <v>5720694.6013636356</v>
      </c>
      <c r="N151">
        <v>2072128765.8983431</v>
      </c>
      <c r="O151">
        <v>101147400</v>
      </c>
      <c r="P151">
        <v>22.704658077272725</v>
      </c>
      <c r="Q151">
        <v>20652.216700120152</v>
      </c>
      <c r="R151">
        <v>248700217.13733754</v>
      </c>
      <c r="S151">
        <v>2178.9968604997066</v>
      </c>
      <c r="T151">
        <v>20674.921358197425</v>
      </c>
    </row>
    <row r="152" spans="1:20" x14ac:dyDescent="0.3">
      <c r="A152">
        <v>151</v>
      </c>
      <c r="B152" t="s">
        <v>140</v>
      </c>
      <c r="C152" t="s">
        <v>148</v>
      </c>
      <c r="D152" t="s">
        <v>151</v>
      </c>
      <c r="E152" t="s">
        <v>152</v>
      </c>
      <c r="F152" t="s">
        <v>280</v>
      </c>
      <c r="G152" t="s">
        <v>219</v>
      </c>
      <c r="H152">
        <v>377.2074623724759</v>
      </c>
      <c r="I152">
        <v>54</v>
      </c>
      <c r="J152">
        <v>1395861.8232712343</v>
      </c>
      <c r="K152">
        <v>46129.862490909087</v>
      </c>
      <c r="L152">
        <v>251255128.18882218</v>
      </c>
      <c r="M152">
        <v>5682484.878636363</v>
      </c>
      <c r="N152">
        <v>2093792734.9068515</v>
      </c>
      <c r="O152">
        <v>100656000</v>
      </c>
      <c r="P152">
        <v>22.977584668181816</v>
      </c>
      <c r="Q152">
        <v>20868.134257904956</v>
      </c>
      <c r="R152">
        <v>251301258.0513131</v>
      </c>
      <c r="S152">
        <v>2200.1312197854882</v>
      </c>
      <c r="T152">
        <v>20891.111842573137</v>
      </c>
    </row>
    <row r="153" spans="1:20" x14ac:dyDescent="0.3">
      <c r="A153">
        <v>152</v>
      </c>
      <c r="B153" t="s">
        <v>140</v>
      </c>
      <c r="C153" t="s">
        <v>148</v>
      </c>
      <c r="D153" t="s">
        <v>151</v>
      </c>
      <c r="E153" t="s">
        <v>152</v>
      </c>
      <c r="F153" t="s">
        <v>280</v>
      </c>
      <c r="G153" t="s">
        <v>220</v>
      </c>
      <c r="H153">
        <v>377.2074623724759</v>
      </c>
      <c r="I153">
        <v>27</v>
      </c>
      <c r="J153">
        <v>1395861.8232712343</v>
      </c>
      <c r="K153">
        <v>46129.862490909087</v>
      </c>
      <c r="L153">
        <v>251255128.18882218</v>
      </c>
      <c r="M153">
        <v>5682484.878636363</v>
      </c>
      <c r="N153">
        <v>2093792734.9068515</v>
      </c>
      <c r="O153">
        <v>105300000</v>
      </c>
      <c r="P153">
        <v>22.977584668181816</v>
      </c>
      <c r="Q153">
        <v>20868.134257904956</v>
      </c>
      <c r="R153">
        <v>251301258.0513131</v>
      </c>
      <c r="S153">
        <v>2204.7752197854879</v>
      </c>
      <c r="T153">
        <v>20891.111842573137</v>
      </c>
    </row>
    <row r="154" spans="1:20" x14ac:dyDescent="0.3">
      <c r="A154">
        <v>153</v>
      </c>
      <c r="B154" t="s">
        <v>140</v>
      </c>
      <c r="C154" t="s">
        <v>148</v>
      </c>
      <c r="D154" t="s">
        <v>151</v>
      </c>
      <c r="E154" t="s">
        <v>152</v>
      </c>
      <c r="F154" t="s">
        <v>280</v>
      </c>
      <c r="G154" t="s">
        <v>218</v>
      </c>
      <c r="H154">
        <v>377.2074623724759</v>
      </c>
      <c r="I154">
        <v>27</v>
      </c>
      <c r="J154">
        <v>1395861.8232712343</v>
      </c>
      <c r="K154">
        <v>46129.862490909087</v>
      </c>
      <c r="L154">
        <v>251255128.18882218</v>
      </c>
      <c r="M154">
        <v>5682484.878636363</v>
      </c>
      <c r="N154">
        <v>2093792734.9068515</v>
      </c>
      <c r="O154">
        <v>101147400</v>
      </c>
      <c r="P154">
        <v>22.977584668181816</v>
      </c>
      <c r="Q154">
        <v>20868.134257904956</v>
      </c>
      <c r="R154">
        <v>251301258.0513131</v>
      </c>
      <c r="S154">
        <v>2200.622619785488</v>
      </c>
      <c r="T154">
        <v>20891.111842573137</v>
      </c>
    </row>
    <row r="155" spans="1:20" x14ac:dyDescent="0.3">
      <c r="A155">
        <v>154</v>
      </c>
      <c r="B155" t="s">
        <v>140</v>
      </c>
      <c r="C155" t="s">
        <v>148</v>
      </c>
      <c r="D155" t="s">
        <v>151</v>
      </c>
      <c r="E155" t="s">
        <v>280</v>
      </c>
      <c r="F155" t="s">
        <v>154</v>
      </c>
      <c r="G155" t="s">
        <v>219</v>
      </c>
      <c r="H155">
        <v>377.84909409943771</v>
      </c>
      <c r="I155">
        <v>54</v>
      </c>
      <c r="J155">
        <v>1380443.8347225261</v>
      </c>
      <c r="K155">
        <v>54863.513399999996</v>
      </c>
      <c r="L155">
        <v>248479890.25005469</v>
      </c>
      <c r="M155">
        <v>6850610.6877272716</v>
      </c>
      <c r="N155">
        <v>2070665752.0837891</v>
      </c>
      <c r="O155">
        <v>100656000</v>
      </c>
      <c r="P155">
        <v>29.527822849999996</v>
      </c>
      <c r="Q155">
        <v>20637.635329101762</v>
      </c>
      <c r="R155">
        <v>248534753.76345468</v>
      </c>
      <c r="S155">
        <v>2178.1723627715164</v>
      </c>
      <c r="T155">
        <v>20667.163151951761</v>
      </c>
    </row>
    <row r="156" spans="1:20" x14ac:dyDescent="0.3">
      <c r="A156">
        <v>155</v>
      </c>
      <c r="B156" t="s">
        <v>140</v>
      </c>
      <c r="C156" t="s">
        <v>148</v>
      </c>
      <c r="D156" t="s">
        <v>151</v>
      </c>
      <c r="E156" t="s">
        <v>280</v>
      </c>
      <c r="F156" t="s">
        <v>154</v>
      </c>
      <c r="G156" t="s">
        <v>220</v>
      </c>
      <c r="H156">
        <v>377.84909409943771</v>
      </c>
      <c r="I156">
        <v>27</v>
      </c>
      <c r="J156">
        <v>1380443.8347225261</v>
      </c>
      <c r="K156">
        <v>54863.513399999996</v>
      </c>
      <c r="L156">
        <v>248479890.25005469</v>
      </c>
      <c r="M156">
        <v>6850610.6877272716</v>
      </c>
      <c r="N156">
        <v>2070665752.0837891</v>
      </c>
      <c r="O156">
        <v>105300000</v>
      </c>
      <c r="P156">
        <v>29.527822849999996</v>
      </c>
      <c r="Q156">
        <v>20637.635329101762</v>
      </c>
      <c r="R156">
        <v>248534753.76345468</v>
      </c>
      <c r="S156">
        <v>2182.8163627715162</v>
      </c>
      <c r="T156">
        <v>20667.163151951761</v>
      </c>
    </row>
    <row r="157" spans="1:20" x14ac:dyDescent="0.3">
      <c r="A157">
        <v>156</v>
      </c>
      <c r="B157" t="s">
        <v>140</v>
      </c>
      <c r="C157" t="s">
        <v>148</v>
      </c>
      <c r="D157" t="s">
        <v>151</v>
      </c>
      <c r="E157" t="s">
        <v>280</v>
      </c>
      <c r="F157" t="s">
        <v>154</v>
      </c>
      <c r="G157" t="s">
        <v>218</v>
      </c>
      <c r="H157">
        <v>377.84909409943771</v>
      </c>
      <c r="I157">
        <v>27</v>
      </c>
      <c r="J157">
        <v>1380443.8347225261</v>
      </c>
      <c r="K157">
        <v>54863.513399999996</v>
      </c>
      <c r="L157">
        <v>248479890.25005469</v>
      </c>
      <c r="M157">
        <v>6850610.6877272716</v>
      </c>
      <c r="N157">
        <v>2070665752.0837891</v>
      </c>
      <c r="O157">
        <v>101147400</v>
      </c>
      <c r="P157">
        <v>29.527822849999996</v>
      </c>
      <c r="Q157">
        <v>20637.635329101762</v>
      </c>
      <c r="R157">
        <v>248534753.76345468</v>
      </c>
      <c r="S157">
        <v>2178.6637627715163</v>
      </c>
      <c r="T157">
        <v>20667.163151951761</v>
      </c>
    </row>
    <row r="158" spans="1:20" x14ac:dyDescent="0.3">
      <c r="A158">
        <v>157</v>
      </c>
      <c r="B158" t="s">
        <v>140</v>
      </c>
      <c r="C158" t="s">
        <v>148</v>
      </c>
      <c r="D158" t="s">
        <v>151</v>
      </c>
      <c r="E158" t="s">
        <v>280</v>
      </c>
      <c r="F158" t="s">
        <v>155</v>
      </c>
      <c r="G158" t="s">
        <v>219</v>
      </c>
      <c r="H158">
        <v>377.81052225559949</v>
      </c>
      <c r="I158">
        <v>54</v>
      </c>
      <c r="J158">
        <v>1381485.0141462099</v>
      </c>
      <c r="K158">
        <v>55682.293172727266</v>
      </c>
      <c r="L158">
        <v>248667302.54631779</v>
      </c>
      <c r="M158">
        <v>6877903.3468181808</v>
      </c>
      <c r="N158">
        <v>2072227521.2193151</v>
      </c>
      <c r="O158">
        <v>100656000</v>
      </c>
      <c r="P158">
        <v>29.254896259090906</v>
      </c>
      <c r="Q158">
        <v>20653.200961485836</v>
      </c>
      <c r="R158">
        <v>248722984.8394905</v>
      </c>
      <c r="S158">
        <v>2179.7614245661334</v>
      </c>
      <c r="T158">
        <v>20682.455857744928</v>
      </c>
    </row>
    <row r="159" spans="1:20" x14ac:dyDescent="0.3">
      <c r="A159">
        <v>158</v>
      </c>
      <c r="B159" t="s">
        <v>140</v>
      </c>
      <c r="C159" t="s">
        <v>148</v>
      </c>
      <c r="D159" t="s">
        <v>151</v>
      </c>
      <c r="E159" t="s">
        <v>280</v>
      </c>
      <c r="F159" t="s">
        <v>155</v>
      </c>
      <c r="G159" t="s">
        <v>220</v>
      </c>
      <c r="H159">
        <v>377.81052225559949</v>
      </c>
      <c r="I159">
        <v>27</v>
      </c>
      <c r="J159">
        <v>1381485.0141462099</v>
      </c>
      <c r="K159">
        <v>55682.293172727266</v>
      </c>
      <c r="L159">
        <v>248667302.54631779</v>
      </c>
      <c r="M159">
        <v>6877903.3468181808</v>
      </c>
      <c r="N159">
        <v>2072227521.2193151</v>
      </c>
      <c r="O159">
        <v>105300000</v>
      </c>
      <c r="P159">
        <v>29.254896259090906</v>
      </c>
      <c r="Q159">
        <v>20653.200961485836</v>
      </c>
      <c r="R159">
        <v>248722984.8394905</v>
      </c>
      <c r="S159">
        <v>2184.4054245661337</v>
      </c>
      <c r="T159">
        <v>20682.455857744928</v>
      </c>
    </row>
    <row r="160" spans="1:20" x14ac:dyDescent="0.3">
      <c r="A160">
        <v>159</v>
      </c>
      <c r="B160" t="s">
        <v>140</v>
      </c>
      <c r="C160" t="s">
        <v>148</v>
      </c>
      <c r="D160" t="s">
        <v>151</v>
      </c>
      <c r="E160" t="s">
        <v>280</v>
      </c>
      <c r="F160" t="s">
        <v>155</v>
      </c>
      <c r="G160" t="s">
        <v>218</v>
      </c>
      <c r="H160">
        <v>377.81052225559949</v>
      </c>
      <c r="I160">
        <v>27</v>
      </c>
      <c r="J160">
        <v>1381485.0141462099</v>
      </c>
      <c r="K160">
        <v>55682.293172727266</v>
      </c>
      <c r="L160">
        <v>248667302.54631779</v>
      </c>
      <c r="M160">
        <v>6877903.3468181808</v>
      </c>
      <c r="N160">
        <v>2072227521.2193151</v>
      </c>
      <c r="O160">
        <v>101147400</v>
      </c>
      <c r="P160">
        <v>29.254896259090906</v>
      </c>
      <c r="Q160">
        <v>20653.200961485836</v>
      </c>
      <c r="R160">
        <v>248722984.8394905</v>
      </c>
      <c r="S160">
        <v>2180.2528245661333</v>
      </c>
      <c r="T160">
        <v>20682.455857744928</v>
      </c>
    </row>
    <row r="161" spans="1:20" x14ac:dyDescent="0.3">
      <c r="A161">
        <v>160</v>
      </c>
      <c r="B161" t="s">
        <v>140</v>
      </c>
      <c r="C161" t="s">
        <v>148</v>
      </c>
      <c r="D161" t="s">
        <v>151</v>
      </c>
      <c r="E161" t="s">
        <v>280</v>
      </c>
      <c r="F161" t="s">
        <v>280</v>
      </c>
      <c r="G161" t="s">
        <v>219</v>
      </c>
      <c r="H161">
        <v>377.27547567893043</v>
      </c>
      <c r="I161">
        <v>54</v>
      </c>
      <c r="J161">
        <v>1395927.6601518826</v>
      </c>
      <c r="K161">
        <v>57046.926127272716</v>
      </c>
      <c r="L161">
        <v>251266978.82733884</v>
      </c>
      <c r="M161">
        <v>6839693.6240909081</v>
      </c>
      <c r="N161">
        <v>2093891490.2278237</v>
      </c>
      <c r="O161">
        <v>100656000</v>
      </c>
      <c r="P161">
        <v>29.527822849999996</v>
      </c>
      <c r="Q161">
        <v>20869.118519270643</v>
      </c>
      <c r="R161">
        <v>251324025.75346613</v>
      </c>
      <c r="S161">
        <v>2201.3871838519144</v>
      </c>
      <c r="T161">
        <v>20898.646342120643</v>
      </c>
    </row>
    <row r="162" spans="1:20" x14ac:dyDescent="0.3">
      <c r="A162">
        <v>161</v>
      </c>
      <c r="B162" t="s">
        <v>140</v>
      </c>
      <c r="C162" t="s">
        <v>148</v>
      </c>
      <c r="D162" t="s">
        <v>151</v>
      </c>
      <c r="E162" t="s">
        <v>280</v>
      </c>
      <c r="F162" t="s">
        <v>280</v>
      </c>
      <c r="G162" t="s">
        <v>220</v>
      </c>
      <c r="H162">
        <v>377.27547567893043</v>
      </c>
      <c r="I162">
        <v>27</v>
      </c>
      <c r="J162">
        <v>1395927.6601518826</v>
      </c>
      <c r="K162">
        <v>57046.926127272716</v>
      </c>
      <c r="L162">
        <v>251266978.82733884</v>
      </c>
      <c r="M162">
        <v>6839693.6240909081</v>
      </c>
      <c r="N162">
        <v>2093891490.2278237</v>
      </c>
      <c r="O162">
        <v>105300000</v>
      </c>
      <c r="P162">
        <v>29.527822849999996</v>
      </c>
      <c r="Q162">
        <v>20869.118519270643</v>
      </c>
      <c r="R162">
        <v>251324025.75346613</v>
      </c>
      <c r="S162">
        <v>2206.0311838519142</v>
      </c>
      <c r="T162">
        <v>20898.646342120643</v>
      </c>
    </row>
    <row r="163" spans="1:20" x14ac:dyDescent="0.3">
      <c r="A163">
        <v>162</v>
      </c>
      <c r="B163" t="s">
        <v>140</v>
      </c>
      <c r="C163" t="s">
        <v>148</v>
      </c>
      <c r="D163" t="s">
        <v>151</v>
      </c>
      <c r="E163" t="s">
        <v>280</v>
      </c>
      <c r="F163" t="s">
        <v>280</v>
      </c>
      <c r="G163" t="s">
        <v>218</v>
      </c>
      <c r="H163">
        <v>377.27547567893043</v>
      </c>
      <c r="I163">
        <v>27</v>
      </c>
      <c r="J163">
        <v>1395927.6601518826</v>
      </c>
      <c r="K163">
        <v>57046.926127272716</v>
      </c>
      <c r="L163">
        <v>251266978.82733884</v>
      </c>
      <c r="M163">
        <v>6839693.6240909081</v>
      </c>
      <c r="N163">
        <v>2093891490.2278237</v>
      </c>
      <c r="O163">
        <v>101147400</v>
      </c>
      <c r="P163">
        <v>29.527822849999996</v>
      </c>
      <c r="Q163">
        <v>20869.118519270643</v>
      </c>
      <c r="R163">
        <v>251324025.75346613</v>
      </c>
      <c r="S163">
        <v>2201.8785838519143</v>
      </c>
      <c r="T163">
        <v>20898.646342120643</v>
      </c>
    </row>
    <row r="164" spans="1:20" x14ac:dyDescent="0.3">
      <c r="A164">
        <v>163</v>
      </c>
      <c r="B164" t="s">
        <v>140</v>
      </c>
      <c r="C164" t="s">
        <v>148</v>
      </c>
      <c r="D164" t="s">
        <v>280</v>
      </c>
      <c r="E164" t="s">
        <v>152</v>
      </c>
      <c r="F164" t="s">
        <v>154</v>
      </c>
      <c r="G164" t="s">
        <v>219</v>
      </c>
      <c r="H164">
        <v>378.24380241304311</v>
      </c>
      <c r="I164">
        <v>54</v>
      </c>
      <c r="J164">
        <v>1380825.9123700962</v>
      </c>
      <c r="K164">
        <v>43946.449763636367</v>
      </c>
      <c r="L164">
        <v>248548664.22661731</v>
      </c>
      <c r="M164">
        <v>5698007.0172727266</v>
      </c>
      <c r="N164">
        <v>2071238868.5551443</v>
      </c>
      <c r="O164">
        <v>100656000</v>
      </c>
      <c r="P164">
        <v>22.968374518181815</v>
      </c>
      <c r="Q164">
        <v>20643.347389932936</v>
      </c>
      <c r="R164">
        <v>248592610.67638093</v>
      </c>
      <c r="S164">
        <v>2177.5928755724171</v>
      </c>
      <c r="T164">
        <v>20666.315764451119</v>
      </c>
    </row>
    <row r="165" spans="1:20" x14ac:dyDescent="0.3">
      <c r="A165">
        <v>164</v>
      </c>
      <c r="B165" t="s">
        <v>140</v>
      </c>
      <c r="C165" t="s">
        <v>148</v>
      </c>
      <c r="D165" t="s">
        <v>280</v>
      </c>
      <c r="E165" t="s">
        <v>152</v>
      </c>
      <c r="F165" t="s">
        <v>154</v>
      </c>
      <c r="G165" t="s">
        <v>220</v>
      </c>
      <c r="H165">
        <v>378.24380241304311</v>
      </c>
      <c r="I165">
        <v>27</v>
      </c>
      <c r="J165">
        <v>1380825.9123700962</v>
      </c>
      <c r="K165">
        <v>43946.449763636367</v>
      </c>
      <c r="L165">
        <v>248548664.22661731</v>
      </c>
      <c r="M165">
        <v>5698007.0172727266</v>
      </c>
      <c r="N165">
        <v>2071238868.5551443</v>
      </c>
      <c r="O165">
        <v>105300000</v>
      </c>
      <c r="P165">
        <v>22.968374518181815</v>
      </c>
      <c r="Q165">
        <v>20643.347389932936</v>
      </c>
      <c r="R165">
        <v>248592610.67638093</v>
      </c>
      <c r="S165">
        <v>2182.2368755724174</v>
      </c>
      <c r="T165">
        <v>20666.315764451119</v>
      </c>
    </row>
    <row r="166" spans="1:20" x14ac:dyDescent="0.3">
      <c r="A166">
        <v>165</v>
      </c>
      <c r="B166" t="s">
        <v>140</v>
      </c>
      <c r="C166" t="s">
        <v>148</v>
      </c>
      <c r="D166" t="s">
        <v>280</v>
      </c>
      <c r="E166" t="s">
        <v>152</v>
      </c>
      <c r="F166" t="s">
        <v>154</v>
      </c>
      <c r="G166" t="s">
        <v>218</v>
      </c>
      <c r="H166">
        <v>378.24380241304311</v>
      </c>
      <c r="I166">
        <v>27</v>
      </c>
      <c r="J166">
        <v>1380825.9123700962</v>
      </c>
      <c r="K166">
        <v>43946.449763636367</v>
      </c>
      <c r="L166">
        <v>248548664.22661731</v>
      </c>
      <c r="M166">
        <v>5698007.0172727266</v>
      </c>
      <c r="N166">
        <v>2071238868.5551443</v>
      </c>
      <c r="O166">
        <v>101147400</v>
      </c>
      <c r="P166">
        <v>22.968374518181815</v>
      </c>
      <c r="Q166">
        <v>20643.347389932936</v>
      </c>
      <c r="R166">
        <v>248592610.67638093</v>
      </c>
      <c r="S166">
        <v>2178.0842755724175</v>
      </c>
      <c r="T166">
        <v>20666.315764451119</v>
      </c>
    </row>
    <row r="167" spans="1:20" x14ac:dyDescent="0.3">
      <c r="A167">
        <v>166</v>
      </c>
      <c r="B167" t="s">
        <v>140</v>
      </c>
      <c r="C167" t="s">
        <v>148</v>
      </c>
      <c r="D167" t="s">
        <v>280</v>
      </c>
      <c r="E167" t="s">
        <v>152</v>
      </c>
      <c r="F167" t="s">
        <v>155</v>
      </c>
      <c r="G167" t="s">
        <v>219</v>
      </c>
      <c r="H167">
        <v>378.20523056920501</v>
      </c>
      <c r="I167">
        <v>54</v>
      </c>
      <c r="J167">
        <v>1381867.09179378</v>
      </c>
      <c r="K167">
        <v>44765.229536363637</v>
      </c>
      <c r="L167">
        <v>248736076.52288041</v>
      </c>
      <c r="M167">
        <v>5725299.6763636358</v>
      </c>
      <c r="N167">
        <v>2072800637.69067</v>
      </c>
      <c r="O167">
        <v>100656000</v>
      </c>
      <c r="P167">
        <v>22.695447927272724</v>
      </c>
      <c r="Q167">
        <v>20658.91302231701</v>
      </c>
      <c r="R167">
        <v>248780841.75241676</v>
      </c>
      <c r="S167">
        <v>2179.1819373670342</v>
      </c>
      <c r="T167">
        <v>20681.608470244282</v>
      </c>
    </row>
    <row r="168" spans="1:20" x14ac:dyDescent="0.3">
      <c r="A168">
        <v>167</v>
      </c>
      <c r="B168" t="s">
        <v>140</v>
      </c>
      <c r="C168" t="s">
        <v>148</v>
      </c>
      <c r="D168" t="s">
        <v>280</v>
      </c>
      <c r="E168" t="s">
        <v>152</v>
      </c>
      <c r="F168" t="s">
        <v>155</v>
      </c>
      <c r="G168" t="s">
        <v>220</v>
      </c>
      <c r="H168">
        <v>378.20523056920501</v>
      </c>
      <c r="I168">
        <v>27</v>
      </c>
      <c r="J168">
        <v>1381867.09179378</v>
      </c>
      <c r="K168">
        <v>44765.229536363637</v>
      </c>
      <c r="L168">
        <v>248736076.52288041</v>
      </c>
      <c r="M168">
        <v>5725299.6763636358</v>
      </c>
      <c r="N168">
        <v>2072800637.69067</v>
      </c>
      <c r="O168">
        <v>105300000</v>
      </c>
      <c r="P168">
        <v>22.695447927272724</v>
      </c>
      <c r="Q168">
        <v>20658.91302231701</v>
      </c>
      <c r="R168">
        <v>248780841.75241676</v>
      </c>
      <c r="S168">
        <v>2183.8259373670339</v>
      </c>
      <c r="T168">
        <v>20681.608470244282</v>
      </c>
    </row>
    <row r="169" spans="1:20" x14ac:dyDescent="0.3">
      <c r="A169">
        <v>168</v>
      </c>
      <c r="B169" t="s">
        <v>140</v>
      </c>
      <c r="C169" t="s">
        <v>148</v>
      </c>
      <c r="D169" t="s">
        <v>280</v>
      </c>
      <c r="E169" t="s">
        <v>152</v>
      </c>
      <c r="F169" t="s">
        <v>155</v>
      </c>
      <c r="G169" t="s">
        <v>218</v>
      </c>
      <c r="H169">
        <v>378.20523056920501</v>
      </c>
      <c r="I169">
        <v>27</v>
      </c>
      <c r="J169">
        <v>1381867.09179378</v>
      </c>
      <c r="K169">
        <v>44765.229536363637</v>
      </c>
      <c r="L169">
        <v>248736076.52288041</v>
      </c>
      <c r="M169">
        <v>5725299.6763636358</v>
      </c>
      <c r="N169">
        <v>2072800637.69067</v>
      </c>
      <c r="O169">
        <v>101147400</v>
      </c>
      <c r="P169">
        <v>22.695447927272724</v>
      </c>
      <c r="Q169">
        <v>20658.91302231701</v>
      </c>
      <c r="R169">
        <v>248780841.75241676</v>
      </c>
      <c r="S169">
        <v>2179.673337367034</v>
      </c>
      <c r="T169">
        <v>20681.608470244282</v>
      </c>
    </row>
    <row r="170" spans="1:20" x14ac:dyDescent="0.3">
      <c r="A170">
        <v>169</v>
      </c>
      <c r="B170" t="s">
        <v>140</v>
      </c>
      <c r="C170" t="s">
        <v>148</v>
      </c>
      <c r="D170" t="s">
        <v>280</v>
      </c>
      <c r="E170" t="s">
        <v>152</v>
      </c>
      <c r="F170" t="s">
        <v>280</v>
      </c>
      <c r="G170" t="s">
        <v>219</v>
      </c>
      <c r="H170">
        <v>377.6701839925359</v>
      </c>
      <c r="I170">
        <v>54</v>
      </c>
      <c r="J170">
        <v>1396309.7377994524</v>
      </c>
      <c r="K170">
        <v>46129.862490909087</v>
      </c>
      <c r="L170">
        <v>251335752.8039014</v>
      </c>
      <c r="M170">
        <v>5687089.9536363631</v>
      </c>
      <c r="N170">
        <v>2094464606.6991785</v>
      </c>
      <c r="O170">
        <v>100656000</v>
      </c>
      <c r="P170">
        <v>22.968374518181815</v>
      </c>
      <c r="Q170">
        <v>20874.83058010181</v>
      </c>
      <c r="R170">
        <v>251381882.66639233</v>
      </c>
      <c r="S170">
        <v>2200.8076966528147</v>
      </c>
      <c r="T170">
        <v>20897.798954619993</v>
      </c>
    </row>
    <row r="171" spans="1:20" x14ac:dyDescent="0.3">
      <c r="A171">
        <v>170</v>
      </c>
      <c r="B171" t="s">
        <v>140</v>
      </c>
      <c r="C171" t="s">
        <v>148</v>
      </c>
      <c r="D171" t="s">
        <v>280</v>
      </c>
      <c r="E171" t="s">
        <v>152</v>
      </c>
      <c r="F171" t="s">
        <v>280</v>
      </c>
      <c r="G171" t="s">
        <v>220</v>
      </c>
      <c r="H171">
        <v>377.6701839925359</v>
      </c>
      <c r="I171">
        <v>27</v>
      </c>
      <c r="J171">
        <v>1396309.7377994524</v>
      </c>
      <c r="K171">
        <v>46129.862490909087</v>
      </c>
      <c r="L171">
        <v>251335752.8039014</v>
      </c>
      <c r="M171">
        <v>5687089.9536363631</v>
      </c>
      <c r="N171">
        <v>2094464606.6991785</v>
      </c>
      <c r="O171">
        <v>105300000</v>
      </c>
      <c r="P171">
        <v>22.968374518181815</v>
      </c>
      <c r="Q171">
        <v>20874.83058010181</v>
      </c>
      <c r="R171">
        <v>251381882.66639233</v>
      </c>
      <c r="S171">
        <v>2205.4516966528149</v>
      </c>
      <c r="T171">
        <v>20897.798954619993</v>
      </c>
    </row>
    <row r="172" spans="1:20" x14ac:dyDescent="0.3">
      <c r="A172">
        <v>171</v>
      </c>
      <c r="B172" t="s">
        <v>140</v>
      </c>
      <c r="C172" t="s">
        <v>148</v>
      </c>
      <c r="D172" t="s">
        <v>280</v>
      </c>
      <c r="E172" t="s">
        <v>152</v>
      </c>
      <c r="F172" t="s">
        <v>280</v>
      </c>
      <c r="G172" t="s">
        <v>218</v>
      </c>
      <c r="H172">
        <v>377.6701839925359</v>
      </c>
      <c r="I172">
        <v>27</v>
      </c>
      <c r="J172">
        <v>1396309.7377994524</v>
      </c>
      <c r="K172">
        <v>46129.862490909087</v>
      </c>
      <c r="L172">
        <v>251335752.8039014</v>
      </c>
      <c r="M172">
        <v>5687089.9536363631</v>
      </c>
      <c r="N172">
        <v>2094464606.6991785</v>
      </c>
      <c r="O172">
        <v>101147400</v>
      </c>
      <c r="P172">
        <v>22.968374518181815</v>
      </c>
      <c r="Q172">
        <v>20874.83058010181</v>
      </c>
      <c r="R172">
        <v>251381882.66639233</v>
      </c>
      <c r="S172">
        <v>2201.299096652815</v>
      </c>
      <c r="T172">
        <v>20897.798954619993</v>
      </c>
    </row>
    <row r="173" spans="1:20" x14ac:dyDescent="0.3">
      <c r="A173">
        <v>172</v>
      </c>
      <c r="B173" t="s">
        <v>140</v>
      </c>
      <c r="C173" t="s">
        <v>148</v>
      </c>
      <c r="D173" t="s">
        <v>280</v>
      </c>
      <c r="E173" t="s">
        <v>280</v>
      </c>
      <c r="F173" t="s">
        <v>154</v>
      </c>
      <c r="G173" t="s">
        <v>219</v>
      </c>
      <c r="H173">
        <v>378.31181571949764</v>
      </c>
      <c r="I173">
        <v>54</v>
      </c>
      <c r="J173">
        <v>1380891.749250744</v>
      </c>
      <c r="K173">
        <v>54863.513399999996</v>
      </c>
      <c r="L173">
        <v>248560514.86513391</v>
      </c>
      <c r="M173">
        <v>6855215.7627272718</v>
      </c>
      <c r="N173">
        <v>2071337623.876116</v>
      </c>
      <c r="O173">
        <v>100656000</v>
      </c>
      <c r="P173">
        <v>29.518612699999998</v>
      </c>
      <c r="Q173">
        <v>20644.331651298624</v>
      </c>
      <c r="R173">
        <v>248615378.3785339</v>
      </c>
      <c r="S173">
        <v>2178.8488396388434</v>
      </c>
      <c r="T173">
        <v>20673.850263998625</v>
      </c>
    </row>
    <row r="174" spans="1:20" x14ac:dyDescent="0.3">
      <c r="A174">
        <v>173</v>
      </c>
      <c r="B174" t="s">
        <v>140</v>
      </c>
      <c r="C174" t="s">
        <v>148</v>
      </c>
      <c r="D174" t="s">
        <v>280</v>
      </c>
      <c r="E174" t="s">
        <v>280</v>
      </c>
      <c r="F174" t="s">
        <v>154</v>
      </c>
      <c r="G174" t="s">
        <v>220</v>
      </c>
      <c r="H174">
        <v>378.31181571949764</v>
      </c>
      <c r="I174">
        <v>27</v>
      </c>
      <c r="J174">
        <v>1380891.749250744</v>
      </c>
      <c r="K174">
        <v>54863.513399999996</v>
      </c>
      <c r="L174">
        <v>248560514.86513391</v>
      </c>
      <c r="M174">
        <v>6855215.7627272718</v>
      </c>
      <c r="N174">
        <v>2071337623.876116</v>
      </c>
      <c r="O174">
        <v>105300000</v>
      </c>
      <c r="P174">
        <v>29.518612699999998</v>
      </c>
      <c r="Q174">
        <v>20644.331651298624</v>
      </c>
      <c r="R174">
        <v>248615378.3785339</v>
      </c>
      <c r="S174">
        <v>2183.4928396388436</v>
      </c>
      <c r="T174">
        <v>20673.850263998625</v>
      </c>
    </row>
    <row r="175" spans="1:20" x14ac:dyDescent="0.3">
      <c r="A175">
        <v>174</v>
      </c>
      <c r="B175" t="s">
        <v>140</v>
      </c>
      <c r="C175" t="s">
        <v>148</v>
      </c>
      <c r="D175" t="s">
        <v>280</v>
      </c>
      <c r="E175" t="s">
        <v>280</v>
      </c>
      <c r="F175" t="s">
        <v>154</v>
      </c>
      <c r="G175" t="s">
        <v>218</v>
      </c>
      <c r="H175">
        <v>378.31181571949764</v>
      </c>
      <c r="I175">
        <v>27</v>
      </c>
      <c r="J175">
        <v>1380891.749250744</v>
      </c>
      <c r="K175">
        <v>54863.513399999996</v>
      </c>
      <c r="L175">
        <v>248560514.86513391</v>
      </c>
      <c r="M175">
        <v>6855215.7627272718</v>
      </c>
      <c r="N175">
        <v>2071337623.876116</v>
      </c>
      <c r="O175">
        <v>101147400</v>
      </c>
      <c r="P175">
        <v>29.518612699999998</v>
      </c>
      <c r="Q175">
        <v>20644.331651298624</v>
      </c>
      <c r="R175">
        <v>248615378.3785339</v>
      </c>
      <c r="S175">
        <v>2179.3402396388437</v>
      </c>
      <c r="T175">
        <v>20673.850263998625</v>
      </c>
    </row>
    <row r="176" spans="1:20" x14ac:dyDescent="0.3">
      <c r="A176">
        <v>175</v>
      </c>
      <c r="B176" t="s">
        <v>140</v>
      </c>
      <c r="C176" t="s">
        <v>148</v>
      </c>
      <c r="D176" t="s">
        <v>280</v>
      </c>
      <c r="E176" t="s">
        <v>280</v>
      </c>
      <c r="F176" t="s">
        <v>155</v>
      </c>
      <c r="G176" t="s">
        <v>219</v>
      </c>
      <c r="H176">
        <v>378.27324387565955</v>
      </c>
      <c r="I176">
        <v>54</v>
      </c>
      <c r="J176">
        <v>1381932.9286744283</v>
      </c>
      <c r="K176">
        <v>55682.293172727266</v>
      </c>
      <c r="L176">
        <v>248747927.16139707</v>
      </c>
      <c r="M176">
        <v>6882508.4218181809</v>
      </c>
      <c r="N176">
        <v>2072899393.0116422</v>
      </c>
      <c r="O176">
        <v>100656000</v>
      </c>
      <c r="P176">
        <v>29.245686109090908</v>
      </c>
      <c r="Q176">
        <v>20659.897283682702</v>
      </c>
      <c r="R176">
        <v>248803609.45456979</v>
      </c>
      <c r="S176">
        <v>2180.4379014334604</v>
      </c>
      <c r="T176">
        <v>20689.142969791792</v>
      </c>
    </row>
    <row r="177" spans="1:20" x14ac:dyDescent="0.3">
      <c r="A177">
        <v>176</v>
      </c>
      <c r="B177" t="s">
        <v>140</v>
      </c>
      <c r="C177" t="s">
        <v>148</v>
      </c>
      <c r="D177" t="s">
        <v>280</v>
      </c>
      <c r="E177" t="s">
        <v>280</v>
      </c>
      <c r="F177" t="s">
        <v>155</v>
      </c>
      <c r="G177" t="s">
        <v>220</v>
      </c>
      <c r="H177">
        <v>378.27324387565955</v>
      </c>
      <c r="I177">
        <v>27</v>
      </c>
      <c r="J177">
        <v>1381932.9286744283</v>
      </c>
      <c r="K177">
        <v>55682.293172727266</v>
      </c>
      <c r="L177">
        <v>248747927.16139707</v>
      </c>
      <c r="M177">
        <v>6882508.4218181809</v>
      </c>
      <c r="N177">
        <v>2072899393.0116422</v>
      </c>
      <c r="O177">
        <v>105300000</v>
      </c>
      <c r="P177">
        <v>29.245686109090908</v>
      </c>
      <c r="Q177">
        <v>20659.897283682702</v>
      </c>
      <c r="R177">
        <v>248803609.45456979</v>
      </c>
      <c r="S177">
        <v>2185.0819014334602</v>
      </c>
      <c r="T177">
        <v>20689.142969791792</v>
      </c>
    </row>
    <row r="178" spans="1:20" x14ac:dyDescent="0.3">
      <c r="A178">
        <v>177</v>
      </c>
      <c r="B178" t="s">
        <v>140</v>
      </c>
      <c r="C178" t="s">
        <v>148</v>
      </c>
      <c r="D178" t="s">
        <v>280</v>
      </c>
      <c r="E178" t="s">
        <v>280</v>
      </c>
      <c r="F178" t="s">
        <v>155</v>
      </c>
      <c r="G178" t="s">
        <v>218</v>
      </c>
      <c r="H178">
        <v>378.27324387565955</v>
      </c>
      <c r="I178">
        <v>27</v>
      </c>
      <c r="J178">
        <v>1381932.9286744283</v>
      </c>
      <c r="K178">
        <v>55682.293172727266</v>
      </c>
      <c r="L178">
        <v>248747927.16139707</v>
      </c>
      <c r="M178">
        <v>6882508.4218181809</v>
      </c>
      <c r="N178">
        <v>2072899393.0116422</v>
      </c>
      <c r="O178">
        <v>101147400</v>
      </c>
      <c r="P178">
        <v>29.245686109090908</v>
      </c>
      <c r="Q178">
        <v>20659.897283682702</v>
      </c>
      <c r="R178">
        <v>248803609.45456979</v>
      </c>
      <c r="S178">
        <v>2180.9293014334603</v>
      </c>
      <c r="T178">
        <v>20689.142969791792</v>
      </c>
    </row>
    <row r="179" spans="1:20" x14ac:dyDescent="0.3">
      <c r="A179">
        <v>178</v>
      </c>
      <c r="B179" t="s">
        <v>140</v>
      </c>
      <c r="C179" t="s">
        <v>148</v>
      </c>
      <c r="D179" t="s">
        <v>280</v>
      </c>
      <c r="E179" t="s">
        <v>280</v>
      </c>
      <c r="F179" t="s">
        <v>280</v>
      </c>
      <c r="G179" t="s">
        <v>219</v>
      </c>
      <c r="H179">
        <v>377.73819729899043</v>
      </c>
      <c r="I179">
        <v>54</v>
      </c>
      <c r="J179">
        <v>1396375.5746801007</v>
      </c>
      <c r="K179">
        <v>57046.926127272716</v>
      </c>
      <c r="L179">
        <v>251347603.44241813</v>
      </c>
      <c r="M179">
        <v>6844298.6990909083</v>
      </c>
      <c r="N179">
        <v>2094563362.0201511</v>
      </c>
      <c r="O179">
        <v>100656000</v>
      </c>
      <c r="P179">
        <v>29.518612699999998</v>
      </c>
      <c r="Q179">
        <v>20875.814841467505</v>
      </c>
      <c r="R179">
        <v>251404650.36854541</v>
      </c>
      <c r="S179">
        <v>2202.0636607192423</v>
      </c>
      <c r="T179">
        <v>20905.333454167507</v>
      </c>
    </row>
    <row r="180" spans="1:20" x14ac:dyDescent="0.3">
      <c r="A180">
        <v>179</v>
      </c>
      <c r="B180" t="s">
        <v>140</v>
      </c>
      <c r="C180" t="s">
        <v>148</v>
      </c>
      <c r="D180" t="s">
        <v>280</v>
      </c>
      <c r="E180" t="s">
        <v>280</v>
      </c>
      <c r="F180" t="s">
        <v>280</v>
      </c>
      <c r="G180" t="s">
        <v>220</v>
      </c>
      <c r="H180">
        <v>377.73819729899043</v>
      </c>
      <c r="I180">
        <v>27</v>
      </c>
      <c r="J180">
        <v>1396375.5746801007</v>
      </c>
      <c r="K180">
        <v>57046.926127272716</v>
      </c>
      <c r="L180">
        <v>251347603.44241813</v>
      </c>
      <c r="M180">
        <v>6844298.6990909083</v>
      </c>
      <c r="N180">
        <v>2094563362.0201511</v>
      </c>
      <c r="O180">
        <v>105300000</v>
      </c>
      <c r="P180">
        <v>29.518612699999998</v>
      </c>
      <c r="Q180">
        <v>20875.814841467505</v>
      </c>
      <c r="R180">
        <v>251404650.36854541</v>
      </c>
      <c r="S180">
        <v>2206.7076607192421</v>
      </c>
      <c r="T180">
        <v>20905.333454167507</v>
      </c>
    </row>
    <row r="181" spans="1:20" x14ac:dyDescent="0.3">
      <c r="A181">
        <v>180</v>
      </c>
      <c r="B181" t="s">
        <v>140</v>
      </c>
      <c r="C181" t="s">
        <v>148</v>
      </c>
      <c r="D181" t="s">
        <v>280</v>
      </c>
      <c r="E181" t="s">
        <v>280</v>
      </c>
      <c r="F181" t="s">
        <v>280</v>
      </c>
      <c r="G181" t="s">
        <v>218</v>
      </c>
      <c r="H181">
        <v>377.73819729899043</v>
      </c>
      <c r="I181">
        <v>27</v>
      </c>
      <c r="J181">
        <v>1396375.5746801007</v>
      </c>
      <c r="K181">
        <v>57046.926127272716</v>
      </c>
      <c r="L181">
        <v>251347603.44241813</v>
      </c>
      <c r="M181">
        <v>6844298.6990909083</v>
      </c>
      <c r="N181">
        <v>2094563362.0201511</v>
      </c>
      <c r="O181">
        <v>101147400</v>
      </c>
      <c r="P181">
        <v>29.518612699999998</v>
      </c>
      <c r="Q181">
        <v>20875.814841467505</v>
      </c>
      <c r="R181">
        <v>251404650.36854541</v>
      </c>
      <c r="S181">
        <v>2202.5550607192422</v>
      </c>
      <c r="T181">
        <v>20905.333454167507</v>
      </c>
    </row>
    <row r="182" spans="1:20" x14ac:dyDescent="0.3">
      <c r="A182">
        <v>181</v>
      </c>
      <c r="B182" t="s">
        <v>140</v>
      </c>
      <c r="C182" t="s">
        <v>280</v>
      </c>
      <c r="D182" t="s">
        <v>151</v>
      </c>
      <c r="E182" t="s">
        <v>152</v>
      </c>
      <c r="F182" t="s">
        <v>154</v>
      </c>
      <c r="G182" t="s">
        <v>219</v>
      </c>
      <c r="H182">
        <v>377.91468667919645</v>
      </c>
      <c r="I182">
        <v>54</v>
      </c>
      <c r="J182">
        <v>1301357.8511617861</v>
      </c>
      <c r="K182">
        <v>43335.209363636357</v>
      </c>
      <c r="L182">
        <v>234244413.20912153</v>
      </c>
      <c r="M182">
        <v>5326657.7022727262</v>
      </c>
      <c r="N182">
        <v>1952036776.7426794</v>
      </c>
      <c r="O182">
        <v>100656000</v>
      </c>
      <c r="P182">
        <v>20.532623068181817</v>
      </c>
      <c r="Q182">
        <v>19455.299874868702</v>
      </c>
      <c r="R182">
        <v>234287748.41848516</v>
      </c>
      <c r="S182">
        <v>2058.0194344449519</v>
      </c>
      <c r="T182">
        <v>19475.832497936884</v>
      </c>
    </row>
    <row r="183" spans="1:20" x14ac:dyDescent="0.3">
      <c r="A183">
        <v>182</v>
      </c>
      <c r="B183" t="s">
        <v>140</v>
      </c>
      <c r="C183" t="s">
        <v>280</v>
      </c>
      <c r="D183" t="s">
        <v>151</v>
      </c>
      <c r="E183" t="s">
        <v>152</v>
      </c>
      <c r="F183" t="s">
        <v>154</v>
      </c>
      <c r="G183" t="s">
        <v>220</v>
      </c>
      <c r="H183">
        <v>377.91468667919645</v>
      </c>
      <c r="I183">
        <v>27</v>
      </c>
      <c r="J183">
        <v>1301357.8511617861</v>
      </c>
      <c r="K183">
        <v>43335.209363636357</v>
      </c>
      <c r="L183">
        <v>234244413.20912153</v>
      </c>
      <c r="M183">
        <v>5326657.7022727262</v>
      </c>
      <c r="N183">
        <v>1952036776.7426794</v>
      </c>
      <c r="O183">
        <v>105300000</v>
      </c>
      <c r="P183">
        <v>20.532623068181817</v>
      </c>
      <c r="Q183">
        <v>19455.299874868702</v>
      </c>
      <c r="R183">
        <v>234287748.41848516</v>
      </c>
      <c r="S183">
        <v>2062.6634344449521</v>
      </c>
      <c r="T183">
        <v>19475.832497936884</v>
      </c>
    </row>
    <row r="184" spans="1:20" x14ac:dyDescent="0.3">
      <c r="A184">
        <v>183</v>
      </c>
      <c r="B184" t="s">
        <v>140</v>
      </c>
      <c r="C184" t="s">
        <v>280</v>
      </c>
      <c r="D184" t="s">
        <v>151</v>
      </c>
      <c r="E184" t="s">
        <v>152</v>
      </c>
      <c r="F184" t="s">
        <v>154</v>
      </c>
      <c r="G184" t="s">
        <v>218</v>
      </c>
      <c r="H184">
        <v>377.91468667919645</v>
      </c>
      <c r="I184">
        <v>27</v>
      </c>
      <c r="J184">
        <v>1301357.8511617861</v>
      </c>
      <c r="K184">
        <v>43335.209363636357</v>
      </c>
      <c r="L184">
        <v>234244413.20912153</v>
      </c>
      <c r="M184">
        <v>5326657.7022727262</v>
      </c>
      <c r="N184">
        <v>1952036776.7426794</v>
      </c>
      <c r="O184">
        <v>101147400</v>
      </c>
      <c r="P184">
        <v>20.532623068181817</v>
      </c>
      <c r="Q184">
        <v>19455.299874868702</v>
      </c>
      <c r="R184">
        <v>234287748.41848516</v>
      </c>
      <c r="S184">
        <v>2058.5108344449518</v>
      </c>
      <c r="T184">
        <v>19475.832497936884</v>
      </c>
    </row>
    <row r="185" spans="1:20" x14ac:dyDescent="0.3">
      <c r="A185">
        <v>184</v>
      </c>
      <c r="B185" t="s">
        <v>140</v>
      </c>
      <c r="C185" t="s">
        <v>280</v>
      </c>
      <c r="D185" t="s">
        <v>151</v>
      </c>
      <c r="E185" t="s">
        <v>152</v>
      </c>
      <c r="F185" t="s">
        <v>155</v>
      </c>
      <c r="G185" t="s">
        <v>219</v>
      </c>
      <c r="H185">
        <v>377.87611483535835</v>
      </c>
      <c r="I185">
        <v>54</v>
      </c>
      <c r="J185">
        <v>1302399.0305854704</v>
      </c>
      <c r="K185">
        <v>44153.989136363627</v>
      </c>
      <c r="L185">
        <v>234431825.50538465</v>
      </c>
      <c r="M185">
        <v>5353950.3613636354</v>
      </c>
      <c r="N185">
        <v>1953598545.8782055</v>
      </c>
      <c r="O185">
        <v>100656000</v>
      </c>
      <c r="P185">
        <v>20.259696477272726</v>
      </c>
      <c r="Q185">
        <v>19470.865507252784</v>
      </c>
      <c r="R185">
        <v>234475979.49452102</v>
      </c>
      <c r="S185">
        <v>2059.6084962395694</v>
      </c>
      <c r="T185">
        <v>19491.125203730055</v>
      </c>
    </row>
    <row r="186" spans="1:20" x14ac:dyDescent="0.3">
      <c r="A186">
        <v>185</v>
      </c>
      <c r="B186" t="s">
        <v>140</v>
      </c>
      <c r="C186" t="s">
        <v>280</v>
      </c>
      <c r="D186" t="s">
        <v>151</v>
      </c>
      <c r="E186" t="s">
        <v>152</v>
      </c>
      <c r="F186" t="s">
        <v>155</v>
      </c>
      <c r="G186" t="s">
        <v>220</v>
      </c>
      <c r="H186">
        <v>377.87611483535835</v>
      </c>
      <c r="I186">
        <v>27</v>
      </c>
      <c r="J186">
        <v>1302399.0305854704</v>
      </c>
      <c r="K186">
        <v>44153.989136363627</v>
      </c>
      <c r="L186">
        <v>234431825.50538465</v>
      </c>
      <c r="M186">
        <v>5353950.3613636354</v>
      </c>
      <c r="N186">
        <v>1953598545.8782055</v>
      </c>
      <c r="O186">
        <v>105300000</v>
      </c>
      <c r="P186">
        <v>20.259696477272726</v>
      </c>
      <c r="Q186">
        <v>19470.865507252784</v>
      </c>
      <c r="R186">
        <v>234475979.49452102</v>
      </c>
      <c r="S186">
        <v>2064.2524962395692</v>
      </c>
      <c r="T186">
        <v>19491.125203730055</v>
      </c>
    </row>
    <row r="187" spans="1:20" x14ac:dyDescent="0.3">
      <c r="A187">
        <v>186</v>
      </c>
      <c r="B187" t="s">
        <v>140</v>
      </c>
      <c r="C187" t="s">
        <v>280</v>
      </c>
      <c r="D187" t="s">
        <v>151</v>
      </c>
      <c r="E187" t="s">
        <v>152</v>
      </c>
      <c r="F187" t="s">
        <v>155</v>
      </c>
      <c r="G187" t="s">
        <v>218</v>
      </c>
      <c r="H187">
        <v>377.87611483535835</v>
      </c>
      <c r="I187">
        <v>27</v>
      </c>
      <c r="J187">
        <v>1302399.0305854704</v>
      </c>
      <c r="K187">
        <v>44153.989136363627</v>
      </c>
      <c r="L187">
        <v>234431825.50538465</v>
      </c>
      <c r="M187">
        <v>5353950.3613636354</v>
      </c>
      <c r="N187">
        <v>1953598545.8782055</v>
      </c>
      <c r="O187">
        <v>101147400</v>
      </c>
      <c r="P187">
        <v>20.259696477272726</v>
      </c>
      <c r="Q187">
        <v>19470.865507252784</v>
      </c>
      <c r="R187">
        <v>234475979.49452102</v>
      </c>
      <c r="S187">
        <v>2060.0998962395693</v>
      </c>
      <c r="T187">
        <v>19491.125203730055</v>
      </c>
    </row>
    <row r="188" spans="1:20" x14ac:dyDescent="0.3">
      <c r="A188">
        <v>187</v>
      </c>
      <c r="B188" t="s">
        <v>140</v>
      </c>
      <c r="C188" t="s">
        <v>280</v>
      </c>
      <c r="D188" t="s">
        <v>151</v>
      </c>
      <c r="E188" t="s">
        <v>152</v>
      </c>
      <c r="F188" t="s">
        <v>280</v>
      </c>
      <c r="G188" t="s">
        <v>219</v>
      </c>
      <c r="H188">
        <v>377.34106825868923</v>
      </c>
      <c r="I188">
        <v>54</v>
      </c>
      <c r="J188">
        <v>1316841.6765911425</v>
      </c>
      <c r="K188">
        <v>45518.622090909077</v>
      </c>
      <c r="L188">
        <v>237031501.78640565</v>
      </c>
      <c r="M188">
        <v>5315740.6386363627</v>
      </c>
      <c r="N188">
        <v>1975262514.8867137</v>
      </c>
      <c r="O188">
        <v>100656000</v>
      </c>
      <c r="P188">
        <v>20.532623068181817</v>
      </c>
      <c r="Q188">
        <v>19686.783065037584</v>
      </c>
      <c r="R188">
        <v>237077020.40849656</v>
      </c>
      <c r="S188">
        <v>2081.2342555253499</v>
      </c>
      <c r="T188">
        <v>19707.315688105766</v>
      </c>
    </row>
    <row r="189" spans="1:20" x14ac:dyDescent="0.3">
      <c r="A189">
        <v>188</v>
      </c>
      <c r="B189" t="s">
        <v>140</v>
      </c>
      <c r="C189" t="s">
        <v>280</v>
      </c>
      <c r="D189" t="s">
        <v>151</v>
      </c>
      <c r="E189" t="s">
        <v>152</v>
      </c>
      <c r="F189" t="s">
        <v>280</v>
      </c>
      <c r="G189" t="s">
        <v>220</v>
      </c>
      <c r="H189">
        <v>377.34106825868923</v>
      </c>
      <c r="I189">
        <v>27</v>
      </c>
      <c r="J189">
        <v>1316841.6765911425</v>
      </c>
      <c r="K189">
        <v>45518.622090909077</v>
      </c>
      <c r="L189">
        <v>237031501.78640565</v>
      </c>
      <c r="M189">
        <v>5315740.6386363627</v>
      </c>
      <c r="N189">
        <v>1975262514.8867137</v>
      </c>
      <c r="O189">
        <v>105300000</v>
      </c>
      <c r="P189">
        <v>20.532623068181817</v>
      </c>
      <c r="Q189">
        <v>19686.783065037584</v>
      </c>
      <c r="R189">
        <v>237077020.40849656</v>
      </c>
      <c r="S189">
        <v>2085.8782555253501</v>
      </c>
      <c r="T189">
        <v>19707.315688105766</v>
      </c>
    </row>
    <row r="190" spans="1:20" x14ac:dyDescent="0.3">
      <c r="A190">
        <v>189</v>
      </c>
      <c r="B190" t="s">
        <v>140</v>
      </c>
      <c r="C190" t="s">
        <v>280</v>
      </c>
      <c r="D190" t="s">
        <v>151</v>
      </c>
      <c r="E190" t="s">
        <v>152</v>
      </c>
      <c r="F190" t="s">
        <v>280</v>
      </c>
      <c r="G190" t="s">
        <v>218</v>
      </c>
      <c r="H190">
        <v>377.34106825868923</v>
      </c>
      <c r="I190">
        <v>27</v>
      </c>
      <c r="J190">
        <v>1316841.6765911425</v>
      </c>
      <c r="K190">
        <v>45518.622090909077</v>
      </c>
      <c r="L190">
        <v>237031501.78640565</v>
      </c>
      <c r="M190">
        <v>5315740.6386363627</v>
      </c>
      <c r="N190">
        <v>1975262514.8867137</v>
      </c>
      <c r="O190">
        <v>101147400</v>
      </c>
      <c r="P190">
        <v>20.532623068181817</v>
      </c>
      <c r="Q190">
        <v>19686.783065037584</v>
      </c>
      <c r="R190">
        <v>237077020.40849656</v>
      </c>
      <c r="S190">
        <v>2081.7256555253502</v>
      </c>
      <c r="T190">
        <v>19707.315688105766</v>
      </c>
    </row>
    <row r="191" spans="1:20" x14ac:dyDescent="0.3">
      <c r="A191">
        <v>190</v>
      </c>
      <c r="B191" t="s">
        <v>140</v>
      </c>
      <c r="C191" t="s">
        <v>280</v>
      </c>
      <c r="D191" t="s">
        <v>151</v>
      </c>
      <c r="E191" t="s">
        <v>280</v>
      </c>
      <c r="F191" t="s">
        <v>154</v>
      </c>
      <c r="G191" t="s">
        <v>219</v>
      </c>
      <c r="H191">
        <v>377.98269998565092</v>
      </c>
      <c r="I191">
        <v>54</v>
      </c>
      <c r="J191">
        <v>1301423.6880424344</v>
      </c>
      <c r="K191">
        <v>54252.273000000001</v>
      </c>
      <c r="L191">
        <v>234256263.84763822</v>
      </c>
      <c r="M191">
        <v>6483866.4477272723</v>
      </c>
      <c r="N191">
        <v>1952135532.0636516</v>
      </c>
      <c r="O191">
        <v>100656000</v>
      </c>
      <c r="P191">
        <v>27.082861249999997</v>
      </c>
      <c r="Q191">
        <v>19456.284136234397</v>
      </c>
      <c r="R191">
        <v>234310516.12063822</v>
      </c>
      <c r="S191">
        <v>2059.2753985113786</v>
      </c>
      <c r="T191">
        <v>19483.366997484398</v>
      </c>
    </row>
    <row r="192" spans="1:20" x14ac:dyDescent="0.3">
      <c r="A192">
        <v>191</v>
      </c>
      <c r="B192" t="s">
        <v>140</v>
      </c>
      <c r="C192" t="s">
        <v>280</v>
      </c>
      <c r="D192" t="s">
        <v>151</v>
      </c>
      <c r="E192" t="s">
        <v>280</v>
      </c>
      <c r="F192" t="s">
        <v>154</v>
      </c>
      <c r="G192" t="s">
        <v>220</v>
      </c>
      <c r="H192">
        <v>377.98269998565092</v>
      </c>
      <c r="I192">
        <v>27</v>
      </c>
      <c r="J192">
        <v>1301423.6880424344</v>
      </c>
      <c r="K192">
        <v>54252.273000000001</v>
      </c>
      <c r="L192">
        <v>234256263.84763822</v>
      </c>
      <c r="M192">
        <v>6483866.4477272723</v>
      </c>
      <c r="N192">
        <v>1952135532.0636516</v>
      </c>
      <c r="O192">
        <v>105300000</v>
      </c>
      <c r="P192">
        <v>27.082861249999997</v>
      </c>
      <c r="Q192">
        <v>19456.284136234397</v>
      </c>
      <c r="R192">
        <v>234310516.12063822</v>
      </c>
      <c r="S192">
        <v>2063.9193985113789</v>
      </c>
      <c r="T192">
        <v>19483.366997484398</v>
      </c>
    </row>
    <row r="193" spans="1:20" x14ac:dyDescent="0.3">
      <c r="A193">
        <v>192</v>
      </c>
      <c r="B193" t="s">
        <v>140</v>
      </c>
      <c r="C193" t="s">
        <v>280</v>
      </c>
      <c r="D193" t="s">
        <v>151</v>
      </c>
      <c r="E193" t="s">
        <v>280</v>
      </c>
      <c r="F193" t="s">
        <v>154</v>
      </c>
      <c r="G193" t="s">
        <v>218</v>
      </c>
      <c r="H193">
        <v>377.98269998565092</v>
      </c>
      <c r="I193">
        <v>27</v>
      </c>
      <c r="J193">
        <v>1301423.6880424344</v>
      </c>
      <c r="K193">
        <v>54252.273000000001</v>
      </c>
      <c r="L193">
        <v>234256263.84763822</v>
      </c>
      <c r="M193">
        <v>6483866.4477272723</v>
      </c>
      <c r="N193">
        <v>1952135532.0636516</v>
      </c>
      <c r="O193">
        <v>101147400</v>
      </c>
      <c r="P193">
        <v>27.082861249999997</v>
      </c>
      <c r="Q193">
        <v>19456.284136234397</v>
      </c>
      <c r="R193">
        <v>234310516.12063822</v>
      </c>
      <c r="S193">
        <v>2059.766798511379</v>
      </c>
      <c r="T193">
        <v>19483.366997484398</v>
      </c>
    </row>
    <row r="194" spans="1:20" x14ac:dyDescent="0.3">
      <c r="A194">
        <v>193</v>
      </c>
      <c r="B194" t="s">
        <v>140</v>
      </c>
      <c r="C194" t="s">
        <v>280</v>
      </c>
      <c r="D194" t="s">
        <v>151</v>
      </c>
      <c r="E194" t="s">
        <v>280</v>
      </c>
      <c r="F194" t="s">
        <v>155</v>
      </c>
      <c r="G194" t="s">
        <v>219</v>
      </c>
      <c r="H194">
        <v>377.94412814181288</v>
      </c>
      <c r="I194">
        <v>54</v>
      </c>
      <c r="J194">
        <v>1302464.8674661182</v>
      </c>
      <c r="K194">
        <v>55071.052772727271</v>
      </c>
      <c r="L194">
        <v>234443676.14390129</v>
      </c>
      <c r="M194">
        <v>6511159.1068181815</v>
      </c>
      <c r="N194">
        <v>1953697301.1991773</v>
      </c>
      <c r="O194">
        <v>100656000</v>
      </c>
      <c r="P194">
        <v>26.809934659090906</v>
      </c>
      <c r="Q194">
        <v>19471.849768618464</v>
      </c>
      <c r="R194">
        <v>234498747.19667402</v>
      </c>
      <c r="S194">
        <v>2060.8644603059956</v>
      </c>
      <c r="T194">
        <v>19498.659703277553</v>
      </c>
    </row>
    <row r="195" spans="1:20" x14ac:dyDescent="0.3">
      <c r="A195">
        <v>194</v>
      </c>
      <c r="B195" t="s">
        <v>140</v>
      </c>
      <c r="C195" t="s">
        <v>280</v>
      </c>
      <c r="D195" t="s">
        <v>151</v>
      </c>
      <c r="E195" t="s">
        <v>280</v>
      </c>
      <c r="F195" t="s">
        <v>155</v>
      </c>
      <c r="G195" t="s">
        <v>220</v>
      </c>
      <c r="H195">
        <v>377.94412814181288</v>
      </c>
      <c r="I195">
        <v>27</v>
      </c>
      <c r="J195">
        <v>1302464.8674661182</v>
      </c>
      <c r="K195">
        <v>55071.052772727271</v>
      </c>
      <c r="L195">
        <v>234443676.14390129</v>
      </c>
      <c r="M195">
        <v>6511159.1068181815</v>
      </c>
      <c r="N195">
        <v>1953697301.1991773</v>
      </c>
      <c r="O195">
        <v>105300000</v>
      </c>
      <c r="P195">
        <v>26.809934659090906</v>
      </c>
      <c r="Q195">
        <v>19471.849768618464</v>
      </c>
      <c r="R195">
        <v>234498747.19667402</v>
      </c>
      <c r="S195">
        <v>2065.5084603059954</v>
      </c>
      <c r="T195">
        <v>19498.659703277553</v>
      </c>
    </row>
    <row r="196" spans="1:20" x14ac:dyDescent="0.3">
      <c r="A196">
        <v>195</v>
      </c>
      <c r="B196" t="s">
        <v>140</v>
      </c>
      <c r="C196" t="s">
        <v>280</v>
      </c>
      <c r="D196" t="s">
        <v>151</v>
      </c>
      <c r="E196" t="s">
        <v>280</v>
      </c>
      <c r="F196" t="s">
        <v>155</v>
      </c>
      <c r="G196" t="s">
        <v>218</v>
      </c>
      <c r="H196">
        <v>377.94412814181288</v>
      </c>
      <c r="I196">
        <v>27</v>
      </c>
      <c r="J196">
        <v>1302464.8674661182</v>
      </c>
      <c r="K196">
        <v>55071.052772727271</v>
      </c>
      <c r="L196">
        <v>234443676.14390129</v>
      </c>
      <c r="M196">
        <v>6511159.1068181815</v>
      </c>
      <c r="N196">
        <v>1953697301.1991773</v>
      </c>
      <c r="O196">
        <v>101147400</v>
      </c>
      <c r="P196">
        <v>26.809934659090906</v>
      </c>
      <c r="Q196">
        <v>19471.849768618464</v>
      </c>
      <c r="R196">
        <v>234498747.19667402</v>
      </c>
      <c r="S196">
        <v>2061.3558603059955</v>
      </c>
      <c r="T196">
        <v>19498.659703277553</v>
      </c>
    </row>
    <row r="197" spans="1:20" x14ac:dyDescent="0.3">
      <c r="A197">
        <v>196</v>
      </c>
      <c r="B197" t="s">
        <v>140</v>
      </c>
      <c r="C197" t="s">
        <v>280</v>
      </c>
      <c r="D197" t="s">
        <v>151</v>
      </c>
      <c r="E197" t="s">
        <v>280</v>
      </c>
      <c r="F197" t="s">
        <v>280</v>
      </c>
      <c r="G197" t="s">
        <v>219</v>
      </c>
      <c r="H197">
        <v>377.40908156514377</v>
      </c>
      <c r="I197">
        <v>54</v>
      </c>
      <c r="J197">
        <v>1316907.5134717904</v>
      </c>
      <c r="K197">
        <v>56435.685727272721</v>
      </c>
      <c r="L197">
        <v>237043352.42492229</v>
      </c>
      <c r="M197">
        <v>6472949.3840909088</v>
      </c>
      <c r="N197">
        <v>1975361270.2076857</v>
      </c>
      <c r="O197">
        <v>100656000</v>
      </c>
      <c r="P197">
        <v>27.082861249999997</v>
      </c>
      <c r="Q197">
        <v>19687.767326403264</v>
      </c>
      <c r="R197">
        <v>237099788.11064956</v>
      </c>
      <c r="S197">
        <v>2082.4902195917766</v>
      </c>
      <c r="T197">
        <v>19714.850187653265</v>
      </c>
    </row>
    <row r="198" spans="1:20" x14ac:dyDescent="0.3">
      <c r="A198">
        <v>197</v>
      </c>
      <c r="B198" t="s">
        <v>140</v>
      </c>
      <c r="C198" t="s">
        <v>280</v>
      </c>
      <c r="D198" t="s">
        <v>151</v>
      </c>
      <c r="E198" t="s">
        <v>280</v>
      </c>
      <c r="F198" t="s">
        <v>280</v>
      </c>
      <c r="G198" t="s">
        <v>220</v>
      </c>
      <c r="H198">
        <v>377.40908156514377</v>
      </c>
      <c r="I198">
        <v>27</v>
      </c>
      <c r="J198">
        <v>1316907.5134717904</v>
      </c>
      <c r="K198">
        <v>56435.685727272721</v>
      </c>
      <c r="L198">
        <v>237043352.42492229</v>
      </c>
      <c r="M198">
        <v>6472949.3840909088</v>
      </c>
      <c r="N198">
        <v>1975361270.2076857</v>
      </c>
      <c r="O198">
        <v>105300000</v>
      </c>
      <c r="P198">
        <v>27.082861249999997</v>
      </c>
      <c r="Q198">
        <v>19687.767326403264</v>
      </c>
      <c r="R198">
        <v>237099788.11064956</v>
      </c>
      <c r="S198">
        <v>2087.1342195917764</v>
      </c>
      <c r="T198">
        <v>19714.850187653265</v>
      </c>
    </row>
    <row r="199" spans="1:20" x14ac:dyDescent="0.3">
      <c r="A199">
        <v>198</v>
      </c>
      <c r="B199" t="s">
        <v>140</v>
      </c>
      <c r="C199" t="s">
        <v>280</v>
      </c>
      <c r="D199" t="s">
        <v>151</v>
      </c>
      <c r="E199" t="s">
        <v>280</v>
      </c>
      <c r="F199" t="s">
        <v>280</v>
      </c>
      <c r="G199" t="s">
        <v>218</v>
      </c>
      <c r="H199">
        <v>377.40908156514377</v>
      </c>
      <c r="I199">
        <v>27</v>
      </c>
      <c r="J199">
        <v>1316907.5134717904</v>
      </c>
      <c r="K199">
        <v>56435.685727272721</v>
      </c>
      <c r="L199">
        <v>237043352.42492229</v>
      </c>
      <c r="M199">
        <v>6472949.3840909088</v>
      </c>
      <c r="N199">
        <v>1975361270.2076857</v>
      </c>
      <c r="O199">
        <v>101147400</v>
      </c>
      <c r="P199">
        <v>27.082861249999997</v>
      </c>
      <c r="Q199">
        <v>19687.767326403264</v>
      </c>
      <c r="R199">
        <v>237099788.11064956</v>
      </c>
      <c r="S199">
        <v>2082.9816195917765</v>
      </c>
      <c r="T199">
        <v>19714.850187653265</v>
      </c>
    </row>
    <row r="200" spans="1:20" x14ac:dyDescent="0.3">
      <c r="A200">
        <v>199</v>
      </c>
      <c r="B200" t="s">
        <v>140</v>
      </c>
      <c r="C200" t="s">
        <v>280</v>
      </c>
      <c r="D200" t="s">
        <v>280</v>
      </c>
      <c r="E200" t="s">
        <v>152</v>
      </c>
      <c r="F200" t="s">
        <v>154</v>
      </c>
      <c r="G200" t="s">
        <v>219</v>
      </c>
      <c r="H200">
        <v>378.37740829925644</v>
      </c>
      <c r="I200">
        <v>54</v>
      </c>
      <c r="J200">
        <v>1301805.7656900045</v>
      </c>
      <c r="K200">
        <v>43335.209363636357</v>
      </c>
      <c r="L200">
        <v>234325037.82420081</v>
      </c>
      <c r="M200">
        <v>5331262.7772727264</v>
      </c>
      <c r="N200">
        <v>1952708648.5350068</v>
      </c>
      <c r="O200">
        <v>100656000</v>
      </c>
      <c r="P200">
        <v>20.523412918181815</v>
      </c>
      <c r="Q200">
        <v>19461.996197065564</v>
      </c>
      <c r="R200">
        <v>234368373.03356445</v>
      </c>
      <c r="S200">
        <v>2058.6959113122793</v>
      </c>
      <c r="T200">
        <v>19482.519609983745</v>
      </c>
    </row>
    <row r="201" spans="1:20" x14ac:dyDescent="0.3">
      <c r="A201">
        <v>200</v>
      </c>
      <c r="B201" t="s">
        <v>140</v>
      </c>
      <c r="C201" t="s">
        <v>280</v>
      </c>
      <c r="D201" t="s">
        <v>280</v>
      </c>
      <c r="E201" t="s">
        <v>152</v>
      </c>
      <c r="F201" t="s">
        <v>154</v>
      </c>
      <c r="G201" t="s">
        <v>220</v>
      </c>
      <c r="H201">
        <v>378.37740829925644</v>
      </c>
      <c r="I201">
        <v>27</v>
      </c>
      <c r="J201">
        <v>1301805.7656900045</v>
      </c>
      <c r="K201">
        <v>43335.209363636357</v>
      </c>
      <c r="L201">
        <v>234325037.82420081</v>
      </c>
      <c r="M201">
        <v>5331262.7772727264</v>
      </c>
      <c r="N201">
        <v>1952708648.5350068</v>
      </c>
      <c r="O201">
        <v>105300000</v>
      </c>
      <c r="P201">
        <v>20.523412918181815</v>
      </c>
      <c r="Q201">
        <v>19461.996197065564</v>
      </c>
      <c r="R201">
        <v>234368373.03356445</v>
      </c>
      <c r="S201">
        <v>2063.3399113122796</v>
      </c>
      <c r="T201">
        <v>19482.519609983745</v>
      </c>
    </row>
    <row r="202" spans="1:20" x14ac:dyDescent="0.3">
      <c r="A202">
        <v>201</v>
      </c>
      <c r="B202" t="s">
        <v>140</v>
      </c>
      <c r="C202" t="s">
        <v>280</v>
      </c>
      <c r="D202" t="s">
        <v>280</v>
      </c>
      <c r="E202" t="s">
        <v>152</v>
      </c>
      <c r="F202" t="s">
        <v>154</v>
      </c>
      <c r="G202" t="s">
        <v>218</v>
      </c>
      <c r="H202">
        <v>378.37740829925644</v>
      </c>
      <c r="I202">
        <v>27</v>
      </c>
      <c r="J202">
        <v>1301805.7656900045</v>
      </c>
      <c r="K202">
        <v>43335.209363636357</v>
      </c>
      <c r="L202">
        <v>234325037.82420081</v>
      </c>
      <c r="M202">
        <v>5331262.7772727264</v>
      </c>
      <c r="N202">
        <v>1952708648.5350068</v>
      </c>
      <c r="O202">
        <v>101147400</v>
      </c>
      <c r="P202">
        <v>20.523412918181815</v>
      </c>
      <c r="Q202">
        <v>19461.996197065564</v>
      </c>
      <c r="R202">
        <v>234368373.03356445</v>
      </c>
      <c r="S202">
        <v>2059.1873113122797</v>
      </c>
      <c r="T202">
        <v>19482.519609983745</v>
      </c>
    </row>
    <row r="203" spans="1:20" x14ac:dyDescent="0.3">
      <c r="A203">
        <v>202</v>
      </c>
      <c r="B203" t="s">
        <v>140</v>
      </c>
      <c r="C203" t="s">
        <v>280</v>
      </c>
      <c r="D203" t="s">
        <v>280</v>
      </c>
      <c r="E203" t="s">
        <v>152</v>
      </c>
      <c r="F203" t="s">
        <v>155</v>
      </c>
      <c r="G203" t="s">
        <v>219</v>
      </c>
      <c r="H203">
        <v>378.33883645541829</v>
      </c>
      <c r="I203">
        <v>54</v>
      </c>
      <c r="J203">
        <v>1302846.9451136882</v>
      </c>
      <c r="K203">
        <v>44153.989136363627</v>
      </c>
      <c r="L203">
        <v>234512450.12046388</v>
      </c>
      <c r="M203">
        <v>5358555.4363636356</v>
      </c>
      <c r="N203">
        <v>1954270417.6705325</v>
      </c>
      <c r="O203">
        <v>100656000</v>
      </c>
      <c r="P203">
        <v>20.250486327272728</v>
      </c>
      <c r="Q203">
        <v>19477.561829449638</v>
      </c>
      <c r="R203">
        <v>234556604.10960025</v>
      </c>
      <c r="S203">
        <v>2060.2849731068964</v>
      </c>
      <c r="T203">
        <v>19497.812315776911</v>
      </c>
    </row>
    <row r="204" spans="1:20" x14ac:dyDescent="0.3">
      <c r="A204">
        <v>203</v>
      </c>
      <c r="B204" t="s">
        <v>140</v>
      </c>
      <c r="C204" t="s">
        <v>280</v>
      </c>
      <c r="D204" t="s">
        <v>280</v>
      </c>
      <c r="E204" t="s">
        <v>152</v>
      </c>
      <c r="F204" t="s">
        <v>155</v>
      </c>
      <c r="G204" t="s">
        <v>220</v>
      </c>
      <c r="H204">
        <v>378.33883645541829</v>
      </c>
      <c r="I204">
        <v>27</v>
      </c>
      <c r="J204">
        <v>1302846.9451136882</v>
      </c>
      <c r="K204">
        <v>44153.989136363627</v>
      </c>
      <c r="L204">
        <v>234512450.12046388</v>
      </c>
      <c r="M204">
        <v>5358555.4363636356</v>
      </c>
      <c r="N204">
        <v>1954270417.6705325</v>
      </c>
      <c r="O204">
        <v>105300000</v>
      </c>
      <c r="P204">
        <v>20.250486327272728</v>
      </c>
      <c r="Q204">
        <v>19477.561829449638</v>
      </c>
      <c r="R204">
        <v>234556604.10960025</v>
      </c>
      <c r="S204">
        <v>2064.9289731068961</v>
      </c>
      <c r="T204">
        <v>19497.812315776911</v>
      </c>
    </row>
    <row r="205" spans="1:20" x14ac:dyDescent="0.3">
      <c r="A205">
        <v>204</v>
      </c>
      <c r="B205" t="s">
        <v>140</v>
      </c>
      <c r="C205" t="s">
        <v>280</v>
      </c>
      <c r="D205" t="s">
        <v>280</v>
      </c>
      <c r="E205" t="s">
        <v>152</v>
      </c>
      <c r="F205" t="s">
        <v>155</v>
      </c>
      <c r="G205" t="s">
        <v>218</v>
      </c>
      <c r="H205">
        <v>378.33883645541829</v>
      </c>
      <c r="I205">
        <v>27</v>
      </c>
      <c r="J205">
        <v>1302846.9451136882</v>
      </c>
      <c r="K205">
        <v>44153.989136363627</v>
      </c>
      <c r="L205">
        <v>234512450.12046388</v>
      </c>
      <c r="M205">
        <v>5358555.4363636356</v>
      </c>
      <c r="N205">
        <v>1954270417.6705325</v>
      </c>
      <c r="O205">
        <v>101147400</v>
      </c>
      <c r="P205">
        <v>20.250486327272728</v>
      </c>
      <c r="Q205">
        <v>19477.561829449638</v>
      </c>
      <c r="R205">
        <v>234556604.10960025</v>
      </c>
      <c r="S205">
        <v>2060.7763731068962</v>
      </c>
      <c r="T205">
        <v>19497.812315776911</v>
      </c>
    </row>
    <row r="206" spans="1:20" x14ac:dyDescent="0.3">
      <c r="A206">
        <v>205</v>
      </c>
      <c r="B206" t="s">
        <v>140</v>
      </c>
      <c r="C206" t="s">
        <v>280</v>
      </c>
      <c r="D206" t="s">
        <v>280</v>
      </c>
      <c r="E206" t="s">
        <v>152</v>
      </c>
      <c r="F206" t="s">
        <v>280</v>
      </c>
      <c r="G206" t="s">
        <v>219</v>
      </c>
      <c r="H206">
        <v>377.80378987874917</v>
      </c>
      <c r="I206">
        <v>54</v>
      </c>
      <c r="J206">
        <v>1317289.5911193609</v>
      </c>
      <c r="K206">
        <v>45518.622090909077</v>
      </c>
      <c r="L206">
        <v>237112126.40148497</v>
      </c>
      <c r="M206">
        <v>5320345.7136363629</v>
      </c>
      <c r="N206">
        <v>1975934386.6790414</v>
      </c>
      <c r="O206">
        <v>100656000</v>
      </c>
      <c r="P206">
        <v>20.523412918181815</v>
      </c>
      <c r="Q206">
        <v>19693.479387234445</v>
      </c>
      <c r="R206">
        <v>237157645.02357587</v>
      </c>
      <c r="S206">
        <v>2081.9107323926778</v>
      </c>
      <c r="T206">
        <v>19714.002800152626</v>
      </c>
    </row>
    <row r="207" spans="1:20" x14ac:dyDescent="0.3">
      <c r="A207">
        <v>206</v>
      </c>
      <c r="B207" t="s">
        <v>140</v>
      </c>
      <c r="C207" t="s">
        <v>280</v>
      </c>
      <c r="D207" t="s">
        <v>280</v>
      </c>
      <c r="E207" t="s">
        <v>152</v>
      </c>
      <c r="F207" t="s">
        <v>280</v>
      </c>
      <c r="G207" t="s">
        <v>220</v>
      </c>
      <c r="H207">
        <v>377.80378987874917</v>
      </c>
      <c r="I207">
        <v>27</v>
      </c>
      <c r="J207">
        <v>1317289.5911193609</v>
      </c>
      <c r="K207">
        <v>45518.622090909077</v>
      </c>
      <c r="L207">
        <v>237112126.40148497</v>
      </c>
      <c r="M207">
        <v>5320345.7136363629</v>
      </c>
      <c r="N207">
        <v>1975934386.6790414</v>
      </c>
      <c r="O207">
        <v>105300000</v>
      </c>
      <c r="P207">
        <v>20.523412918181815</v>
      </c>
      <c r="Q207">
        <v>19693.479387234445</v>
      </c>
      <c r="R207">
        <v>237157645.02357587</v>
      </c>
      <c r="S207">
        <v>2086.5547323926776</v>
      </c>
      <c r="T207">
        <v>19714.002800152626</v>
      </c>
    </row>
    <row r="208" spans="1:20" x14ac:dyDescent="0.3">
      <c r="A208">
        <v>207</v>
      </c>
      <c r="B208" t="s">
        <v>140</v>
      </c>
      <c r="C208" t="s">
        <v>280</v>
      </c>
      <c r="D208" t="s">
        <v>280</v>
      </c>
      <c r="E208" t="s">
        <v>152</v>
      </c>
      <c r="F208" t="s">
        <v>280</v>
      </c>
      <c r="G208" t="s">
        <v>218</v>
      </c>
      <c r="H208">
        <v>377.80378987874917</v>
      </c>
      <c r="I208">
        <v>27</v>
      </c>
      <c r="J208">
        <v>1317289.5911193609</v>
      </c>
      <c r="K208">
        <v>45518.622090909077</v>
      </c>
      <c r="L208">
        <v>237112126.40148497</v>
      </c>
      <c r="M208">
        <v>5320345.7136363629</v>
      </c>
      <c r="N208">
        <v>1975934386.6790414</v>
      </c>
      <c r="O208">
        <v>101147400</v>
      </c>
      <c r="P208">
        <v>20.523412918181815</v>
      </c>
      <c r="Q208">
        <v>19693.479387234445</v>
      </c>
      <c r="R208">
        <v>237157645.02357587</v>
      </c>
      <c r="S208">
        <v>2082.4021323926777</v>
      </c>
      <c r="T208">
        <v>19714.002800152626</v>
      </c>
    </row>
    <row r="209" spans="1:20" x14ac:dyDescent="0.3">
      <c r="A209">
        <v>208</v>
      </c>
      <c r="B209" t="s">
        <v>140</v>
      </c>
      <c r="C209" t="s">
        <v>280</v>
      </c>
      <c r="D209" t="s">
        <v>280</v>
      </c>
      <c r="E209" t="s">
        <v>280</v>
      </c>
      <c r="F209" t="s">
        <v>154</v>
      </c>
      <c r="G209" t="s">
        <v>219</v>
      </c>
      <c r="H209">
        <v>378.44542160571098</v>
      </c>
      <c r="I209">
        <v>54</v>
      </c>
      <c r="J209">
        <v>1301871.6025706523</v>
      </c>
      <c r="K209">
        <v>54252.273000000001</v>
      </c>
      <c r="L209">
        <v>234336888.46271741</v>
      </c>
      <c r="M209">
        <v>6488471.5227272725</v>
      </c>
      <c r="N209">
        <v>1952807403.8559783</v>
      </c>
      <c r="O209">
        <v>100656000</v>
      </c>
      <c r="P209">
        <v>27.073651099999999</v>
      </c>
      <c r="Q209">
        <v>19462.980458431251</v>
      </c>
      <c r="R209">
        <v>234391140.73571742</v>
      </c>
      <c r="S209">
        <v>2059.9518753787056</v>
      </c>
      <c r="T209">
        <v>19490.054109531251</v>
      </c>
    </row>
    <row r="210" spans="1:20" x14ac:dyDescent="0.3">
      <c r="A210">
        <v>209</v>
      </c>
      <c r="B210" t="s">
        <v>140</v>
      </c>
      <c r="C210" t="s">
        <v>280</v>
      </c>
      <c r="D210" t="s">
        <v>280</v>
      </c>
      <c r="E210" t="s">
        <v>280</v>
      </c>
      <c r="F210" t="s">
        <v>154</v>
      </c>
      <c r="G210" t="s">
        <v>220</v>
      </c>
      <c r="H210">
        <v>378.44542160571098</v>
      </c>
      <c r="I210">
        <v>27</v>
      </c>
      <c r="J210">
        <v>1301871.6025706523</v>
      </c>
      <c r="K210">
        <v>54252.273000000001</v>
      </c>
      <c r="L210">
        <v>234336888.46271741</v>
      </c>
      <c r="M210">
        <v>6488471.5227272725</v>
      </c>
      <c r="N210">
        <v>1952807403.8559783</v>
      </c>
      <c r="O210">
        <v>105300000</v>
      </c>
      <c r="P210">
        <v>27.073651099999999</v>
      </c>
      <c r="Q210">
        <v>19462.980458431251</v>
      </c>
      <c r="R210">
        <v>234391140.73571742</v>
      </c>
      <c r="S210">
        <v>2064.5958753787054</v>
      </c>
      <c r="T210">
        <v>19490.054109531251</v>
      </c>
    </row>
    <row r="211" spans="1:20" x14ac:dyDescent="0.3">
      <c r="A211">
        <v>210</v>
      </c>
      <c r="B211" t="s">
        <v>140</v>
      </c>
      <c r="C211" t="s">
        <v>280</v>
      </c>
      <c r="D211" t="s">
        <v>280</v>
      </c>
      <c r="E211" t="s">
        <v>280</v>
      </c>
      <c r="F211" t="s">
        <v>154</v>
      </c>
      <c r="G211" t="s">
        <v>218</v>
      </c>
      <c r="H211">
        <v>378.44542160571098</v>
      </c>
      <c r="I211">
        <v>27</v>
      </c>
      <c r="J211">
        <v>1301871.6025706523</v>
      </c>
      <c r="K211">
        <v>54252.273000000001</v>
      </c>
      <c r="L211">
        <v>234336888.46271741</v>
      </c>
      <c r="M211">
        <v>6488471.5227272725</v>
      </c>
      <c r="N211">
        <v>1952807403.8559783</v>
      </c>
      <c r="O211">
        <v>101147400</v>
      </c>
      <c r="P211">
        <v>27.073651099999999</v>
      </c>
      <c r="Q211">
        <v>19462.980458431251</v>
      </c>
      <c r="R211">
        <v>234391140.73571742</v>
      </c>
      <c r="S211">
        <v>2060.4432753787055</v>
      </c>
      <c r="T211">
        <v>19490.054109531251</v>
      </c>
    </row>
    <row r="212" spans="1:20" x14ac:dyDescent="0.3">
      <c r="A212">
        <v>211</v>
      </c>
      <c r="B212" t="s">
        <v>140</v>
      </c>
      <c r="C212" t="s">
        <v>280</v>
      </c>
      <c r="D212" t="s">
        <v>280</v>
      </c>
      <c r="E212" t="s">
        <v>280</v>
      </c>
      <c r="F212" t="s">
        <v>155</v>
      </c>
      <c r="G212" t="s">
        <v>219</v>
      </c>
      <c r="H212">
        <v>378.40684976187276</v>
      </c>
      <c r="I212">
        <v>54</v>
      </c>
      <c r="J212">
        <v>1302912.7819943365</v>
      </c>
      <c r="K212">
        <v>55071.052772727271</v>
      </c>
      <c r="L212">
        <v>234524300.75898057</v>
      </c>
      <c r="M212">
        <v>6515764.1818181816</v>
      </c>
      <c r="N212">
        <v>1954369172.9915049</v>
      </c>
      <c r="O212">
        <v>100656000</v>
      </c>
      <c r="P212">
        <v>26.800724509090909</v>
      </c>
      <c r="Q212">
        <v>19478.546090815333</v>
      </c>
      <c r="R212">
        <v>234579371.8117533</v>
      </c>
      <c r="S212">
        <v>2061.5409371733231</v>
      </c>
      <c r="T212">
        <v>19505.346815324425</v>
      </c>
    </row>
    <row r="213" spans="1:20" x14ac:dyDescent="0.3">
      <c r="A213">
        <v>212</v>
      </c>
      <c r="B213" t="s">
        <v>140</v>
      </c>
      <c r="C213" t="s">
        <v>280</v>
      </c>
      <c r="D213" t="s">
        <v>280</v>
      </c>
      <c r="E213" t="s">
        <v>280</v>
      </c>
      <c r="F213" t="s">
        <v>155</v>
      </c>
      <c r="G213" t="s">
        <v>220</v>
      </c>
      <c r="H213">
        <v>378.40684976187276</v>
      </c>
      <c r="I213">
        <v>27</v>
      </c>
      <c r="J213">
        <v>1302912.7819943365</v>
      </c>
      <c r="K213">
        <v>55071.052772727271</v>
      </c>
      <c r="L213">
        <v>234524300.75898057</v>
      </c>
      <c r="M213">
        <v>6515764.1818181816</v>
      </c>
      <c r="N213">
        <v>1954369172.9915049</v>
      </c>
      <c r="O213">
        <v>105300000</v>
      </c>
      <c r="P213">
        <v>26.800724509090909</v>
      </c>
      <c r="Q213">
        <v>19478.546090815333</v>
      </c>
      <c r="R213">
        <v>234579371.8117533</v>
      </c>
      <c r="S213">
        <v>2066.1849371733233</v>
      </c>
      <c r="T213">
        <v>19505.346815324425</v>
      </c>
    </row>
    <row r="214" spans="1:20" x14ac:dyDescent="0.3">
      <c r="A214">
        <v>213</v>
      </c>
      <c r="B214" t="s">
        <v>140</v>
      </c>
      <c r="C214" t="s">
        <v>280</v>
      </c>
      <c r="D214" t="s">
        <v>280</v>
      </c>
      <c r="E214" t="s">
        <v>280</v>
      </c>
      <c r="F214" t="s">
        <v>155</v>
      </c>
      <c r="G214" t="s">
        <v>218</v>
      </c>
      <c r="H214">
        <v>378.40684976187276</v>
      </c>
      <c r="I214">
        <v>27</v>
      </c>
      <c r="J214">
        <v>1302912.7819943365</v>
      </c>
      <c r="K214">
        <v>55071.052772727271</v>
      </c>
      <c r="L214">
        <v>234524300.75898057</v>
      </c>
      <c r="M214">
        <v>6515764.1818181816</v>
      </c>
      <c r="N214">
        <v>1954369172.9915049</v>
      </c>
      <c r="O214">
        <v>101147400</v>
      </c>
      <c r="P214">
        <v>26.800724509090909</v>
      </c>
      <c r="Q214">
        <v>19478.546090815333</v>
      </c>
      <c r="R214">
        <v>234579371.8117533</v>
      </c>
      <c r="S214">
        <v>2062.032337173323</v>
      </c>
      <c r="T214">
        <v>19505.346815324425</v>
      </c>
    </row>
    <row r="215" spans="1:20" x14ac:dyDescent="0.3">
      <c r="A215">
        <v>214</v>
      </c>
      <c r="B215" t="s">
        <v>140</v>
      </c>
      <c r="C215" t="s">
        <v>280</v>
      </c>
      <c r="D215" t="s">
        <v>280</v>
      </c>
      <c r="E215" t="s">
        <v>280</v>
      </c>
      <c r="F215" t="s">
        <v>280</v>
      </c>
      <c r="G215" t="s">
        <v>219</v>
      </c>
      <c r="H215">
        <v>377.87180318520382</v>
      </c>
      <c r="I215">
        <v>54</v>
      </c>
      <c r="J215">
        <v>1317355.4280000087</v>
      </c>
      <c r="K215">
        <v>56435.685727272721</v>
      </c>
      <c r="L215">
        <v>237123977.04000157</v>
      </c>
      <c r="M215">
        <v>6477554.459090909</v>
      </c>
      <c r="N215">
        <v>1976033142.0000131</v>
      </c>
      <c r="O215">
        <v>100656000</v>
      </c>
      <c r="P215">
        <v>27.073651099999999</v>
      </c>
      <c r="Q215">
        <v>19694.463648600133</v>
      </c>
      <c r="R215">
        <v>237180412.72572884</v>
      </c>
      <c r="S215">
        <v>2083.1666964591041</v>
      </c>
      <c r="T215">
        <v>19721.537299700132</v>
      </c>
    </row>
    <row r="216" spans="1:20" x14ac:dyDescent="0.3">
      <c r="A216">
        <v>215</v>
      </c>
      <c r="B216" t="s">
        <v>140</v>
      </c>
      <c r="C216" t="s">
        <v>280</v>
      </c>
      <c r="D216" t="s">
        <v>280</v>
      </c>
      <c r="E216" t="s">
        <v>280</v>
      </c>
      <c r="F216" t="s">
        <v>280</v>
      </c>
      <c r="G216" t="s">
        <v>220</v>
      </c>
      <c r="H216">
        <v>377.87180318520382</v>
      </c>
      <c r="I216">
        <v>27</v>
      </c>
      <c r="J216">
        <v>1317355.4280000087</v>
      </c>
      <c r="K216">
        <v>56435.685727272721</v>
      </c>
      <c r="L216">
        <v>237123977.04000157</v>
      </c>
      <c r="M216">
        <v>6477554.459090909</v>
      </c>
      <c r="N216">
        <v>1976033142.0000131</v>
      </c>
      <c r="O216">
        <v>105300000</v>
      </c>
      <c r="P216">
        <v>27.073651099999999</v>
      </c>
      <c r="Q216">
        <v>19694.463648600133</v>
      </c>
      <c r="R216">
        <v>237180412.72572884</v>
      </c>
      <c r="S216">
        <v>2087.8106964591038</v>
      </c>
      <c r="T216">
        <v>19721.537299700132</v>
      </c>
    </row>
    <row r="217" spans="1:20" x14ac:dyDescent="0.3">
      <c r="A217">
        <v>216</v>
      </c>
      <c r="B217" t="s">
        <v>140</v>
      </c>
      <c r="C217" t="s">
        <v>280</v>
      </c>
      <c r="D217" t="s">
        <v>280</v>
      </c>
      <c r="E217" t="s">
        <v>280</v>
      </c>
      <c r="F217" t="s">
        <v>280</v>
      </c>
      <c r="G217" t="s">
        <v>218</v>
      </c>
      <c r="H217">
        <v>377.87180318520382</v>
      </c>
      <c r="I217">
        <v>27</v>
      </c>
      <c r="J217">
        <v>1317355.4280000087</v>
      </c>
      <c r="K217">
        <v>56435.685727272721</v>
      </c>
      <c r="L217">
        <v>237123977.04000157</v>
      </c>
      <c r="M217">
        <v>6477554.459090909</v>
      </c>
      <c r="N217">
        <v>1976033142.0000131</v>
      </c>
      <c r="O217">
        <v>101147400</v>
      </c>
      <c r="P217">
        <v>27.073651099999999</v>
      </c>
      <c r="Q217">
        <v>19694.463648600133</v>
      </c>
      <c r="R217">
        <v>237180412.72572884</v>
      </c>
      <c r="S217">
        <v>2083.6580964591039</v>
      </c>
      <c r="T217">
        <v>19721.537299700132</v>
      </c>
    </row>
    <row r="218" spans="1:20" x14ac:dyDescent="0.3">
      <c r="A218">
        <v>217</v>
      </c>
      <c r="B218" t="s">
        <v>141</v>
      </c>
      <c r="C218" t="s">
        <v>147</v>
      </c>
      <c r="D218" t="s">
        <v>151</v>
      </c>
      <c r="E218" t="s">
        <v>152</v>
      </c>
      <c r="F218" t="s">
        <v>154</v>
      </c>
      <c r="G218" t="s">
        <v>219</v>
      </c>
      <c r="H218">
        <v>337.04819121363317</v>
      </c>
      <c r="I218">
        <v>48</v>
      </c>
      <c r="J218">
        <v>1225220.3423648432</v>
      </c>
      <c r="K218">
        <v>41538.510563636359</v>
      </c>
      <c r="L218">
        <v>220539661.62567177</v>
      </c>
      <c r="M218">
        <v>5665616.6022727257</v>
      </c>
      <c r="N218">
        <v>1837830513.5472648</v>
      </c>
      <c r="O218">
        <v>89472000</v>
      </c>
      <c r="P218">
        <v>22.747897468181815</v>
      </c>
      <c r="Q218">
        <v>18317.044118354406</v>
      </c>
      <c r="R218">
        <v>220581200.13623542</v>
      </c>
      <c r="S218">
        <v>1932.9681301495375</v>
      </c>
      <c r="T218">
        <v>18339.79201582259</v>
      </c>
    </row>
    <row r="219" spans="1:20" x14ac:dyDescent="0.3">
      <c r="A219">
        <v>218</v>
      </c>
      <c r="B219" t="s">
        <v>141</v>
      </c>
      <c r="C219" t="s">
        <v>147</v>
      </c>
      <c r="D219" t="s">
        <v>151</v>
      </c>
      <c r="E219" t="s">
        <v>152</v>
      </c>
      <c r="F219" t="s">
        <v>154</v>
      </c>
      <c r="G219" t="s">
        <v>220</v>
      </c>
      <c r="H219">
        <v>337.04819121363317</v>
      </c>
      <c r="I219">
        <v>24</v>
      </c>
      <c r="J219">
        <v>1225220.3423648432</v>
      </c>
      <c r="K219">
        <v>41538.510563636359</v>
      </c>
      <c r="L219">
        <v>220539661.62567177</v>
      </c>
      <c r="M219">
        <v>5665616.6022727257</v>
      </c>
      <c r="N219">
        <v>1837830513.5472648</v>
      </c>
      <c r="O219">
        <v>93600000</v>
      </c>
      <c r="P219">
        <v>22.747897468181815</v>
      </c>
      <c r="Q219">
        <v>18317.044118354406</v>
      </c>
      <c r="R219">
        <v>220581200.13623542</v>
      </c>
      <c r="S219">
        <v>1937.0961301495377</v>
      </c>
      <c r="T219">
        <v>18339.79201582259</v>
      </c>
    </row>
    <row r="220" spans="1:20" x14ac:dyDescent="0.3">
      <c r="A220">
        <v>219</v>
      </c>
      <c r="B220" t="s">
        <v>141</v>
      </c>
      <c r="C220" t="s">
        <v>147</v>
      </c>
      <c r="D220" t="s">
        <v>151</v>
      </c>
      <c r="E220" t="s">
        <v>152</v>
      </c>
      <c r="F220" t="s">
        <v>154</v>
      </c>
      <c r="G220" t="s">
        <v>218</v>
      </c>
      <c r="H220">
        <v>337.04819121363317</v>
      </c>
      <c r="I220">
        <v>24</v>
      </c>
      <c r="J220">
        <v>1225220.3423648432</v>
      </c>
      <c r="K220">
        <v>41538.510563636359</v>
      </c>
      <c r="L220">
        <v>220539661.62567177</v>
      </c>
      <c r="M220">
        <v>5665616.6022727257</v>
      </c>
      <c r="N220">
        <v>1837830513.5472648</v>
      </c>
      <c r="O220">
        <v>89908800</v>
      </c>
      <c r="P220">
        <v>22.747897468181815</v>
      </c>
      <c r="Q220">
        <v>18317.044118354406</v>
      </c>
      <c r="R220">
        <v>220581200.13623542</v>
      </c>
      <c r="S220">
        <v>1933.4049301495377</v>
      </c>
      <c r="T220">
        <v>18339.79201582259</v>
      </c>
    </row>
    <row r="221" spans="1:20" x14ac:dyDescent="0.3">
      <c r="A221">
        <v>220</v>
      </c>
      <c r="B221" t="s">
        <v>141</v>
      </c>
      <c r="C221" t="s">
        <v>147</v>
      </c>
      <c r="D221" t="s">
        <v>151</v>
      </c>
      <c r="E221" t="s">
        <v>152</v>
      </c>
      <c r="F221" t="s">
        <v>155</v>
      </c>
      <c r="G221" t="s">
        <v>219</v>
      </c>
      <c r="H221">
        <v>337.00961936979496</v>
      </c>
      <c r="I221">
        <v>48</v>
      </c>
      <c r="J221">
        <v>1226261.5217885273</v>
      </c>
      <c r="K221">
        <v>42357.290336363629</v>
      </c>
      <c r="L221">
        <v>220727073.9219349</v>
      </c>
      <c r="M221">
        <v>5692909.2613636348</v>
      </c>
      <c r="N221">
        <v>1839392282.6827908</v>
      </c>
      <c r="O221">
        <v>89472000</v>
      </c>
      <c r="P221">
        <v>22.474970877272725</v>
      </c>
      <c r="Q221">
        <v>18332.609750738484</v>
      </c>
      <c r="R221">
        <v>220769431.21227127</v>
      </c>
      <c r="S221">
        <v>1934.5571919441545</v>
      </c>
      <c r="T221">
        <v>18355.084721615756</v>
      </c>
    </row>
    <row r="222" spans="1:20" x14ac:dyDescent="0.3">
      <c r="A222">
        <v>221</v>
      </c>
      <c r="B222" t="s">
        <v>141</v>
      </c>
      <c r="C222" t="s">
        <v>147</v>
      </c>
      <c r="D222" t="s">
        <v>151</v>
      </c>
      <c r="E222" t="s">
        <v>152</v>
      </c>
      <c r="F222" t="s">
        <v>155</v>
      </c>
      <c r="G222" t="s">
        <v>220</v>
      </c>
      <c r="H222">
        <v>337.00961936979496</v>
      </c>
      <c r="I222">
        <v>24</v>
      </c>
      <c r="J222">
        <v>1226261.5217885273</v>
      </c>
      <c r="K222">
        <v>42357.290336363629</v>
      </c>
      <c r="L222">
        <v>220727073.9219349</v>
      </c>
      <c r="M222">
        <v>5692909.2613636348</v>
      </c>
      <c r="N222">
        <v>1839392282.6827908</v>
      </c>
      <c r="O222">
        <v>93600000</v>
      </c>
      <c r="P222">
        <v>22.474970877272725</v>
      </c>
      <c r="Q222">
        <v>18332.609750738484</v>
      </c>
      <c r="R222">
        <v>220769431.21227127</v>
      </c>
      <c r="S222">
        <v>1938.6851919441544</v>
      </c>
      <c r="T222">
        <v>18355.084721615756</v>
      </c>
    </row>
    <row r="223" spans="1:20" x14ac:dyDescent="0.3">
      <c r="A223">
        <v>222</v>
      </c>
      <c r="B223" t="s">
        <v>141</v>
      </c>
      <c r="C223" t="s">
        <v>147</v>
      </c>
      <c r="D223" t="s">
        <v>151</v>
      </c>
      <c r="E223" t="s">
        <v>152</v>
      </c>
      <c r="F223" t="s">
        <v>155</v>
      </c>
      <c r="G223" t="s">
        <v>218</v>
      </c>
      <c r="H223">
        <v>337.00961936979496</v>
      </c>
      <c r="I223">
        <v>24</v>
      </c>
      <c r="J223">
        <v>1226261.5217885273</v>
      </c>
      <c r="K223">
        <v>42357.290336363629</v>
      </c>
      <c r="L223">
        <v>220727073.9219349</v>
      </c>
      <c r="M223">
        <v>5692909.2613636348</v>
      </c>
      <c r="N223">
        <v>1839392282.6827908</v>
      </c>
      <c r="O223">
        <v>89908800</v>
      </c>
      <c r="P223">
        <v>22.474970877272725</v>
      </c>
      <c r="Q223">
        <v>18332.609750738484</v>
      </c>
      <c r="R223">
        <v>220769431.21227127</v>
      </c>
      <c r="S223">
        <v>1934.9939919441545</v>
      </c>
      <c r="T223">
        <v>18355.084721615756</v>
      </c>
    </row>
    <row r="224" spans="1:20" x14ac:dyDescent="0.3">
      <c r="A224">
        <v>223</v>
      </c>
      <c r="B224" t="s">
        <v>141</v>
      </c>
      <c r="C224" t="s">
        <v>147</v>
      </c>
      <c r="D224" t="s">
        <v>151</v>
      </c>
      <c r="E224" t="s">
        <v>152</v>
      </c>
      <c r="F224" t="s">
        <v>280</v>
      </c>
      <c r="G224" t="s">
        <v>219</v>
      </c>
      <c r="H224">
        <v>336.4745727931259</v>
      </c>
      <c r="I224">
        <v>48</v>
      </c>
      <c r="J224">
        <v>1240704.1677941997</v>
      </c>
      <c r="K224">
        <v>43721.923290909079</v>
      </c>
      <c r="L224">
        <v>223326750.20295593</v>
      </c>
      <c r="M224">
        <v>5654699.5386363622</v>
      </c>
      <c r="N224">
        <v>1861056251.6912994</v>
      </c>
      <c r="O224">
        <v>89472000</v>
      </c>
      <c r="P224">
        <v>22.747897468181815</v>
      </c>
      <c r="Q224">
        <v>18548.527308523284</v>
      </c>
      <c r="R224">
        <v>223370472.12624684</v>
      </c>
      <c r="S224">
        <v>1956.182951229936</v>
      </c>
      <c r="T224">
        <v>18571.275205991467</v>
      </c>
    </row>
    <row r="225" spans="1:20" x14ac:dyDescent="0.3">
      <c r="A225">
        <v>224</v>
      </c>
      <c r="B225" t="s">
        <v>141</v>
      </c>
      <c r="C225" t="s">
        <v>147</v>
      </c>
      <c r="D225" t="s">
        <v>151</v>
      </c>
      <c r="E225" t="s">
        <v>152</v>
      </c>
      <c r="F225" t="s">
        <v>280</v>
      </c>
      <c r="G225" t="s">
        <v>220</v>
      </c>
      <c r="H225">
        <v>336.4745727931259</v>
      </c>
      <c r="I225">
        <v>24</v>
      </c>
      <c r="J225">
        <v>1240704.1677941997</v>
      </c>
      <c r="K225">
        <v>43721.923290909079</v>
      </c>
      <c r="L225">
        <v>223326750.20295593</v>
      </c>
      <c r="M225">
        <v>5654699.5386363622</v>
      </c>
      <c r="N225">
        <v>1861056251.6912994</v>
      </c>
      <c r="O225">
        <v>93600000</v>
      </c>
      <c r="P225">
        <v>22.747897468181815</v>
      </c>
      <c r="Q225">
        <v>18548.527308523284</v>
      </c>
      <c r="R225">
        <v>223370472.12624684</v>
      </c>
      <c r="S225">
        <v>1960.3109512299359</v>
      </c>
      <c r="T225">
        <v>18571.275205991467</v>
      </c>
    </row>
    <row r="226" spans="1:20" x14ac:dyDescent="0.3">
      <c r="A226">
        <v>225</v>
      </c>
      <c r="B226" t="s">
        <v>141</v>
      </c>
      <c r="C226" t="s">
        <v>147</v>
      </c>
      <c r="D226" t="s">
        <v>151</v>
      </c>
      <c r="E226" t="s">
        <v>152</v>
      </c>
      <c r="F226" t="s">
        <v>280</v>
      </c>
      <c r="G226" t="s">
        <v>218</v>
      </c>
      <c r="H226">
        <v>336.4745727931259</v>
      </c>
      <c r="I226">
        <v>24</v>
      </c>
      <c r="J226">
        <v>1240704.1677941997</v>
      </c>
      <c r="K226">
        <v>43721.923290909079</v>
      </c>
      <c r="L226">
        <v>223326750.20295593</v>
      </c>
      <c r="M226">
        <v>5654699.5386363622</v>
      </c>
      <c r="N226">
        <v>1861056251.6912994</v>
      </c>
      <c r="O226">
        <v>89908800</v>
      </c>
      <c r="P226">
        <v>22.747897468181815</v>
      </c>
      <c r="Q226">
        <v>18548.527308523284</v>
      </c>
      <c r="R226">
        <v>223370472.12624684</v>
      </c>
      <c r="S226">
        <v>1956.6197512299359</v>
      </c>
      <c r="T226">
        <v>18571.275205991467</v>
      </c>
    </row>
    <row r="227" spans="1:20" x14ac:dyDescent="0.3">
      <c r="A227">
        <v>226</v>
      </c>
      <c r="B227" t="s">
        <v>141</v>
      </c>
      <c r="C227" t="s">
        <v>147</v>
      </c>
      <c r="D227" t="s">
        <v>151</v>
      </c>
      <c r="E227" t="s">
        <v>280</v>
      </c>
      <c r="F227" t="s">
        <v>154</v>
      </c>
      <c r="G227" t="s">
        <v>219</v>
      </c>
      <c r="H227">
        <v>337.11620452008771</v>
      </c>
      <c r="I227">
        <v>48</v>
      </c>
      <c r="J227">
        <v>1225286.1792454913</v>
      </c>
      <c r="K227">
        <v>52455.574200000003</v>
      </c>
      <c r="L227">
        <v>220551512.26418844</v>
      </c>
      <c r="M227">
        <v>6822825.3477272717</v>
      </c>
      <c r="N227">
        <v>1837929268.868237</v>
      </c>
      <c r="O227">
        <v>89472000</v>
      </c>
      <c r="P227">
        <v>29.298135649999995</v>
      </c>
      <c r="Q227">
        <v>18318.028379720097</v>
      </c>
      <c r="R227">
        <v>220603967.83838844</v>
      </c>
      <c r="S227">
        <v>1934.2240942159642</v>
      </c>
      <c r="T227">
        <v>18347.326515370096</v>
      </c>
    </row>
    <row r="228" spans="1:20" x14ac:dyDescent="0.3">
      <c r="A228">
        <v>227</v>
      </c>
      <c r="B228" t="s">
        <v>141</v>
      </c>
      <c r="C228" t="s">
        <v>147</v>
      </c>
      <c r="D228" t="s">
        <v>151</v>
      </c>
      <c r="E228" t="s">
        <v>280</v>
      </c>
      <c r="F228" t="s">
        <v>154</v>
      </c>
      <c r="G228" t="s">
        <v>220</v>
      </c>
      <c r="H228">
        <v>337.11620452008771</v>
      </c>
      <c r="I228">
        <v>24</v>
      </c>
      <c r="J228">
        <v>1225286.1792454913</v>
      </c>
      <c r="K228">
        <v>52455.574200000003</v>
      </c>
      <c r="L228">
        <v>220551512.26418844</v>
      </c>
      <c r="M228">
        <v>6822825.3477272717</v>
      </c>
      <c r="N228">
        <v>1837929268.868237</v>
      </c>
      <c r="O228">
        <v>93600000</v>
      </c>
      <c r="P228">
        <v>29.298135649999995</v>
      </c>
      <c r="Q228">
        <v>18318.028379720097</v>
      </c>
      <c r="R228">
        <v>220603967.83838844</v>
      </c>
      <c r="S228">
        <v>1938.3520942159644</v>
      </c>
      <c r="T228">
        <v>18347.326515370096</v>
      </c>
    </row>
    <row r="229" spans="1:20" x14ac:dyDescent="0.3">
      <c r="A229">
        <v>228</v>
      </c>
      <c r="B229" t="s">
        <v>141</v>
      </c>
      <c r="C229" t="s">
        <v>147</v>
      </c>
      <c r="D229" t="s">
        <v>151</v>
      </c>
      <c r="E229" t="s">
        <v>280</v>
      </c>
      <c r="F229" t="s">
        <v>154</v>
      </c>
      <c r="G229" t="s">
        <v>218</v>
      </c>
      <c r="H229">
        <v>337.11620452008771</v>
      </c>
      <c r="I229">
        <v>24</v>
      </c>
      <c r="J229">
        <v>1225286.1792454913</v>
      </c>
      <c r="K229">
        <v>52455.574200000003</v>
      </c>
      <c r="L229">
        <v>220551512.26418844</v>
      </c>
      <c r="M229">
        <v>6822825.3477272717</v>
      </c>
      <c r="N229">
        <v>1837929268.868237</v>
      </c>
      <c r="O229">
        <v>89908800</v>
      </c>
      <c r="P229">
        <v>29.298135649999995</v>
      </c>
      <c r="Q229">
        <v>18318.028379720097</v>
      </c>
      <c r="R229">
        <v>220603967.83838844</v>
      </c>
      <c r="S229">
        <v>1934.6608942159644</v>
      </c>
      <c r="T229">
        <v>18347.326515370096</v>
      </c>
    </row>
    <row r="230" spans="1:20" x14ac:dyDescent="0.3">
      <c r="A230">
        <v>229</v>
      </c>
      <c r="B230" t="s">
        <v>141</v>
      </c>
      <c r="C230" t="s">
        <v>147</v>
      </c>
      <c r="D230" t="s">
        <v>151</v>
      </c>
      <c r="E230" t="s">
        <v>280</v>
      </c>
      <c r="F230" t="s">
        <v>155</v>
      </c>
      <c r="G230" t="s">
        <v>219</v>
      </c>
      <c r="H230">
        <v>337.07763267624949</v>
      </c>
      <c r="I230">
        <v>48</v>
      </c>
      <c r="J230">
        <v>1226327.3586691753</v>
      </c>
      <c r="K230">
        <v>53274.353972727273</v>
      </c>
      <c r="L230">
        <v>220738924.56045157</v>
      </c>
      <c r="M230">
        <v>6850118.0068181809</v>
      </c>
      <c r="N230">
        <v>1839491038.003763</v>
      </c>
      <c r="O230">
        <v>89472000</v>
      </c>
      <c r="P230">
        <v>29.025209059090905</v>
      </c>
      <c r="Q230">
        <v>18333.594012104171</v>
      </c>
      <c r="R230">
        <v>220792198.9144243</v>
      </c>
      <c r="S230">
        <v>1935.8131560105812</v>
      </c>
      <c r="T230">
        <v>18362.619221163262</v>
      </c>
    </row>
    <row r="231" spans="1:20" x14ac:dyDescent="0.3">
      <c r="A231">
        <v>230</v>
      </c>
      <c r="B231" t="s">
        <v>141</v>
      </c>
      <c r="C231" t="s">
        <v>147</v>
      </c>
      <c r="D231" t="s">
        <v>151</v>
      </c>
      <c r="E231" t="s">
        <v>280</v>
      </c>
      <c r="F231" t="s">
        <v>155</v>
      </c>
      <c r="G231" t="s">
        <v>220</v>
      </c>
      <c r="H231">
        <v>337.07763267624949</v>
      </c>
      <c r="I231">
        <v>24</v>
      </c>
      <c r="J231">
        <v>1226327.3586691753</v>
      </c>
      <c r="K231">
        <v>53274.353972727273</v>
      </c>
      <c r="L231">
        <v>220738924.56045157</v>
      </c>
      <c r="M231">
        <v>6850118.0068181809</v>
      </c>
      <c r="N231">
        <v>1839491038.003763</v>
      </c>
      <c r="O231">
        <v>93600000</v>
      </c>
      <c r="P231">
        <v>29.025209059090905</v>
      </c>
      <c r="Q231">
        <v>18333.594012104171</v>
      </c>
      <c r="R231">
        <v>220792198.9144243</v>
      </c>
      <c r="S231">
        <v>1939.9411560105812</v>
      </c>
      <c r="T231">
        <v>18362.619221163262</v>
      </c>
    </row>
    <row r="232" spans="1:20" x14ac:dyDescent="0.3">
      <c r="A232">
        <v>231</v>
      </c>
      <c r="B232" t="s">
        <v>141</v>
      </c>
      <c r="C232" t="s">
        <v>147</v>
      </c>
      <c r="D232" t="s">
        <v>151</v>
      </c>
      <c r="E232" t="s">
        <v>280</v>
      </c>
      <c r="F232" t="s">
        <v>155</v>
      </c>
      <c r="G232" t="s">
        <v>218</v>
      </c>
      <c r="H232">
        <v>337.07763267624949</v>
      </c>
      <c r="I232">
        <v>24</v>
      </c>
      <c r="J232">
        <v>1226327.3586691753</v>
      </c>
      <c r="K232">
        <v>53274.353972727273</v>
      </c>
      <c r="L232">
        <v>220738924.56045157</v>
      </c>
      <c r="M232">
        <v>6850118.0068181809</v>
      </c>
      <c r="N232">
        <v>1839491038.003763</v>
      </c>
      <c r="O232">
        <v>89908800</v>
      </c>
      <c r="P232">
        <v>29.025209059090905</v>
      </c>
      <c r="Q232">
        <v>18333.594012104171</v>
      </c>
      <c r="R232">
        <v>220792198.9144243</v>
      </c>
      <c r="S232">
        <v>1936.2499560105812</v>
      </c>
      <c r="T232">
        <v>18362.619221163262</v>
      </c>
    </row>
    <row r="233" spans="1:20" x14ac:dyDescent="0.3">
      <c r="A233">
        <v>232</v>
      </c>
      <c r="B233" t="s">
        <v>141</v>
      </c>
      <c r="C233" t="s">
        <v>147</v>
      </c>
      <c r="D233" t="s">
        <v>151</v>
      </c>
      <c r="E233" t="s">
        <v>280</v>
      </c>
      <c r="F233" t="s">
        <v>280</v>
      </c>
      <c r="G233" t="s">
        <v>219</v>
      </c>
      <c r="H233">
        <v>336.54258609958043</v>
      </c>
      <c r="I233">
        <v>48</v>
      </c>
      <c r="J233">
        <v>1240770.0046748477</v>
      </c>
      <c r="K233">
        <v>54638.986927272723</v>
      </c>
      <c r="L233">
        <v>223338600.8414726</v>
      </c>
      <c r="M233">
        <v>6811908.2840909082</v>
      </c>
      <c r="N233">
        <v>1861155007.0122716</v>
      </c>
      <c r="O233">
        <v>89472000</v>
      </c>
      <c r="P233">
        <v>29.298135649999995</v>
      </c>
      <c r="Q233">
        <v>18549.511569888971</v>
      </c>
      <c r="R233">
        <v>223393239.82839987</v>
      </c>
      <c r="S233">
        <v>1957.4389152963627</v>
      </c>
      <c r="T233">
        <v>18578.80970553897</v>
      </c>
    </row>
    <row r="234" spans="1:20" x14ac:dyDescent="0.3">
      <c r="A234">
        <v>233</v>
      </c>
      <c r="B234" t="s">
        <v>141</v>
      </c>
      <c r="C234" t="s">
        <v>147</v>
      </c>
      <c r="D234" t="s">
        <v>151</v>
      </c>
      <c r="E234" t="s">
        <v>280</v>
      </c>
      <c r="F234" t="s">
        <v>280</v>
      </c>
      <c r="G234" t="s">
        <v>220</v>
      </c>
      <c r="H234">
        <v>336.54258609958043</v>
      </c>
      <c r="I234">
        <v>24</v>
      </c>
      <c r="J234">
        <v>1240770.0046748477</v>
      </c>
      <c r="K234">
        <v>54638.986927272723</v>
      </c>
      <c r="L234">
        <v>223338600.8414726</v>
      </c>
      <c r="M234">
        <v>6811908.2840909082</v>
      </c>
      <c r="N234">
        <v>1861155007.0122716</v>
      </c>
      <c r="O234">
        <v>93600000</v>
      </c>
      <c r="P234">
        <v>29.298135649999995</v>
      </c>
      <c r="Q234">
        <v>18549.511569888971</v>
      </c>
      <c r="R234">
        <v>223393239.82839987</v>
      </c>
      <c r="S234">
        <v>1961.5669152963626</v>
      </c>
      <c r="T234">
        <v>18578.80970553897</v>
      </c>
    </row>
    <row r="235" spans="1:20" x14ac:dyDescent="0.3">
      <c r="A235">
        <v>234</v>
      </c>
      <c r="B235" t="s">
        <v>141</v>
      </c>
      <c r="C235" t="s">
        <v>147</v>
      </c>
      <c r="D235" t="s">
        <v>151</v>
      </c>
      <c r="E235" t="s">
        <v>280</v>
      </c>
      <c r="F235" t="s">
        <v>280</v>
      </c>
      <c r="G235" t="s">
        <v>218</v>
      </c>
      <c r="H235">
        <v>336.54258609958043</v>
      </c>
      <c r="I235">
        <v>24</v>
      </c>
      <c r="J235">
        <v>1240770.0046748477</v>
      </c>
      <c r="K235">
        <v>54638.986927272723</v>
      </c>
      <c r="L235">
        <v>223338600.8414726</v>
      </c>
      <c r="M235">
        <v>6811908.2840909082</v>
      </c>
      <c r="N235">
        <v>1861155007.0122716</v>
      </c>
      <c r="O235">
        <v>89908800</v>
      </c>
      <c r="P235">
        <v>29.298135649999995</v>
      </c>
      <c r="Q235">
        <v>18549.511569888971</v>
      </c>
      <c r="R235">
        <v>223393239.82839987</v>
      </c>
      <c r="S235">
        <v>1957.8757152963626</v>
      </c>
      <c r="T235">
        <v>18578.80970553897</v>
      </c>
    </row>
    <row r="236" spans="1:20" x14ac:dyDescent="0.3">
      <c r="A236">
        <v>235</v>
      </c>
      <c r="B236" t="s">
        <v>141</v>
      </c>
      <c r="C236" t="s">
        <v>147</v>
      </c>
      <c r="D236" t="s">
        <v>280</v>
      </c>
      <c r="E236" t="s">
        <v>152</v>
      </c>
      <c r="F236" t="s">
        <v>154</v>
      </c>
      <c r="G236" t="s">
        <v>219</v>
      </c>
      <c r="H236">
        <v>337.51091283369311</v>
      </c>
      <c r="I236">
        <v>48</v>
      </c>
      <c r="J236">
        <v>1225668.2568930613</v>
      </c>
      <c r="K236">
        <v>41538.510563636359</v>
      </c>
      <c r="L236">
        <v>220620286.24075106</v>
      </c>
      <c r="M236">
        <v>5670221.6772727259</v>
      </c>
      <c r="N236">
        <v>1838502385.339592</v>
      </c>
      <c r="O236">
        <v>89472000</v>
      </c>
      <c r="P236">
        <v>22.738687318181814</v>
      </c>
      <c r="Q236">
        <v>18323.740440551264</v>
      </c>
      <c r="R236">
        <v>220661824.7513147</v>
      </c>
      <c r="S236">
        <v>1933.6446070168647</v>
      </c>
      <c r="T236">
        <v>18346.479127869447</v>
      </c>
    </row>
    <row r="237" spans="1:20" x14ac:dyDescent="0.3">
      <c r="A237">
        <v>236</v>
      </c>
      <c r="B237" t="s">
        <v>141</v>
      </c>
      <c r="C237" t="s">
        <v>147</v>
      </c>
      <c r="D237" t="s">
        <v>280</v>
      </c>
      <c r="E237" t="s">
        <v>152</v>
      </c>
      <c r="F237" t="s">
        <v>154</v>
      </c>
      <c r="G237" t="s">
        <v>220</v>
      </c>
      <c r="H237">
        <v>337.51091283369311</v>
      </c>
      <c r="I237">
        <v>24</v>
      </c>
      <c r="J237">
        <v>1225668.2568930613</v>
      </c>
      <c r="K237">
        <v>41538.510563636359</v>
      </c>
      <c r="L237">
        <v>220620286.24075106</v>
      </c>
      <c r="M237">
        <v>5670221.6772727259</v>
      </c>
      <c r="N237">
        <v>1838502385.339592</v>
      </c>
      <c r="O237">
        <v>93600000</v>
      </c>
      <c r="P237">
        <v>22.738687318181814</v>
      </c>
      <c r="Q237">
        <v>18323.740440551264</v>
      </c>
      <c r="R237">
        <v>220661824.7513147</v>
      </c>
      <c r="S237">
        <v>1937.7726070168649</v>
      </c>
      <c r="T237">
        <v>18346.479127869447</v>
      </c>
    </row>
    <row r="238" spans="1:20" x14ac:dyDescent="0.3">
      <c r="A238">
        <v>237</v>
      </c>
      <c r="B238" t="s">
        <v>141</v>
      </c>
      <c r="C238" t="s">
        <v>147</v>
      </c>
      <c r="D238" t="s">
        <v>280</v>
      </c>
      <c r="E238" t="s">
        <v>152</v>
      </c>
      <c r="F238" t="s">
        <v>154</v>
      </c>
      <c r="G238" t="s">
        <v>218</v>
      </c>
      <c r="H238">
        <v>337.51091283369311</v>
      </c>
      <c r="I238">
        <v>24</v>
      </c>
      <c r="J238">
        <v>1225668.2568930613</v>
      </c>
      <c r="K238">
        <v>41538.510563636359</v>
      </c>
      <c r="L238">
        <v>220620286.24075106</v>
      </c>
      <c r="M238">
        <v>5670221.6772727259</v>
      </c>
      <c r="N238">
        <v>1838502385.339592</v>
      </c>
      <c r="O238">
        <v>89908800</v>
      </c>
      <c r="P238">
        <v>22.738687318181814</v>
      </c>
      <c r="Q238">
        <v>18323.740440551264</v>
      </c>
      <c r="R238">
        <v>220661824.7513147</v>
      </c>
      <c r="S238">
        <v>1934.0814070168649</v>
      </c>
      <c r="T238">
        <v>18346.479127869447</v>
      </c>
    </row>
    <row r="239" spans="1:20" x14ac:dyDescent="0.3">
      <c r="A239">
        <v>238</v>
      </c>
      <c r="B239" t="s">
        <v>141</v>
      </c>
      <c r="C239" t="s">
        <v>147</v>
      </c>
      <c r="D239" t="s">
        <v>280</v>
      </c>
      <c r="E239" t="s">
        <v>152</v>
      </c>
      <c r="F239" t="s">
        <v>155</v>
      </c>
      <c r="G239" t="s">
        <v>219</v>
      </c>
      <c r="H239">
        <v>337.47234098985501</v>
      </c>
      <c r="I239">
        <v>48</v>
      </c>
      <c r="J239">
        <v>1226709.4363167451</v>
      </c>
      <c r="K239">
        <v>42357.290336363629</v>
      </c>
      <c r="L239">
        <v>220807698.53701413</v>
      </c>
      <c r="M239">
        <v>5697514.336363635</v>
      </c>
      <c r="N239">
        <v>1840064154.4751177</v>
      </c>
      <c r="O239">
        <v>89472000</v>
      </c>
      <c r="P239">
        <v>22.465760727272727</v>
      </c>
      <c r="Q239">
        <v>18339.306072935338</v>
      </c>
      <c r="R239">
        <v>220850055.8273505</v>
      </c>
      <c r="S239">
        <v>1935.2336688114813</v>
      </c>
      <c r="T239">
        <v>18361.771833662609</v>
      </c>
    </row>
    <row r="240" spans="1:20" x14ac:dyDescent="0.3">
      <c r="A240">
        <v>239</v>
      </c>
      <c r="B240" t="s">
        <v>141</v>
      </c>
      <c r="C240" t="s">
        <v>147</v>
      </c>
      <c r="D240" t="s">
        <v>280</v>
      </c>
      <c r="E240" t="s">
        <v>152</v>
      </c>
      <c r="F240" t="s">
        <v>155</v>
      </c>
      <c r="G240" t="s">
        <v>220</v>
      </c>
      <c r="H240">
        <v>337.47234098985501</v>
      </c>
      <c r="I240">
        <v>24</v>
      </c>
      <c r="J240">
        <v>1226709.4363167451</v>
      </c>
      <c r="K240">
        <v>42357.290336363629</v>
      </c>
      <c r="L240">
        <v>220807698.53701413</v>
      </c>
      <c r="M240">
        <v>5697514.336363635</v>
      </c>
      <c r="N240">
        <v>1840064154.4751177</v>
      </c>
      <c r="O240">
        <v>93600000</v>
      </c>
      <c r="P240">
        <v>22.465760727272727</v>
      </c>
      <c r="Q240">
        <v>18339.306072935338</v>
      </c>
      <c r="R240">
        <v>220850055.8273505</v>
      </c>
      <c r="S240">
        <v>1939.3616688114812</v>
      </c>
      <c r="T240">
        <v>18361.771833662609</v>
      </c>
    </row>
    <row r="241" spans="1:20" x14ac:dyDescent="0.3">
      <c r="A241">
        <v>240</v>
      </c>
      <c r="B241" t="s">
        <v>141</v>
      </c>
      <c r="C241" t="s">
        <v>147</v>
      </c>
      <c r="D241" t="s">
        <v>280</v>
      </c>
      <c r="E241" t="s">
        <v>152</v>
      </c>
      <c r="F241" t="s">
        <v>155</v>
      </c>
      <c r="G241" t="s">
        <v>218</v>
      </c>
      <c r="H241">
        <v>337.47234098985501</v>
      </c>
      <c r="I241">
        <v>24</v>
      </c>
      <c r="J241">
        <v>1226709.4363167451</v>
      </c>
      <c r="K241">
        <v>42357.290336363629</v>
      </c>
      <c r="L241">
        <v>220807698.53701413</v>
      </c>
      <c r="M241">
        <v>5697514.336363635</v>
      </c>
      <c r="N241">
        <v>1840064154.4751177</v>
      </c>
      <c r="O241">
        <v>89908800</v>
      </c>
      <c r="P241">
        <v>22.465760727272727</v>
      </c>
      <c r="Q241">
        <v>18339.306072935338</v>
      </c>
      <c r="R241">
        <v>220850055.8273505</v>
      </c>
      <c r="S241">
        <v>1935.6704688114812</v>
      </c>
      <c r="T241">
        <v>18361.771833662609</v>
      </c>
    </row>
    <row r="242" spans="1:20" x14ac:dyDescent="0.3">
      <c r="A242">
        <v>241</v>
      </c>
      <c r="B242" t="s">
        <v>141</v>
      </c>
      <c r="C242" t="s">
        <v>147</v>
      </c>
      <c r="D242" t="s">
        <v>280</v>
      </c>
      <c r="E242" t="s">
        <v>152</v>
      </c>
      <c r="F242" t="s">
        <v>280</v>
      </c>
      <c r="G242" t="s">
        <v>219</v>
      </c>
      <c r="H242">
        <v>336.9372944131859</v>
      </c>
      <c r="I242">
        <v>48</v>
      </c>
      <c r="J242">
        <v>1241152.0823224175</v>
      </c>
      <c r="K242">
        <v>43721.923290909079</v>
      </c>
      <c r="L242">
        <v>223407374.81803516</v>
      </c>
      <c r="M242">
        <v>5659304.6136363624</v>
      </c>
      <c r="N242">
        <v>1861728123.4836264</v>
      </c>
      <c r="O242">
        <v>89472000</v>
      </c>
      <c r="P242">
        <v>22.738687318181814</v>
      </c>
      <c r="Q242">
        <v>18555.223630720142</v>
      </c>
      <c r="R242">
        <v>223451096.74132606</v>
      </c>
      <c r="S242">
        <v>1956.8594280972627</v>
      </c>
      <c r="T242">
        <v>18577.962318038324</v>
      </c>
    </row>
    <row r="243" spans="1:20" x14ac:dyDescent="0.3">
      <c r="A243">
        <v>242</v>
      </c>
      <c r="B243" t="s">
        <v>141</v>
      </c>
      <c r="C243" t="s">
        <v>147</v>
      </c>
      <c r="D243" t="s">
        <v>280</v>
      </c>
      <c r="E243" t="s">
        <v>152</v>
      </c>
      <c r="F243" t="s">
        <v>280</v>
      </c>
      <c r="G243" t="s">
        <v>220</v>
      </c>
      <c r="H243">
        <v>336.9372944131859</v>
      </c>
      <c r="I243">
        <v>24</v>
      </c>
      <c r="J243">
        <v>1241152.0823224175</v>
      </c>
      <c r="K243">
        <v>43721.923290909079</v>
      </c>
      <c r="L243">
        <v>223407374.81803516</v>
      </c>
      <c r="M243">
        <v>5659304.6136363624</v>
      </c>
      <c r="N243">
        <v>1861728123.4836264</v>
      </c>
      <c r="O243">
        <v>93600000</v>
      </c>
      <c r="P243">
        <v>22.738687318181814</v>
      </c>
      <c r="Q243">
        <v>18555.223630720142</v>
      </c>
      <c r="R243">
        <v>223451096.74132606</v>
      </c>
      <c r="S243">
        <v>1960.9874280972626</v>
      </c>
      <c r="T243">
        <v>18577.962318038324</v>
      </c>
    </row>
    <row r="244" spans="1:20" x14ac:dyDescent="0.3">
      <c r="A244">
        <v>243</v>
      </c>
      <c r="B244" t="s">
        <v>141</v>
      </c>
      <c r="C244" t="s">
        <v>147</v>
      </c>
      <c r="D244" t="s">
        <v>280</v>
      </c>
      <c r="E244" t="s">
        <v>152</v>
      </c>
      <c r="F244" t="s">
        <v>280</v>
      </c>
      <c r="G244" t="s">
        <v>218</v>
      </c>
      <c r="H244">
        <v>336.9372944131859</v>
      </c>
      <c r="I244">
        <v>24</v>
      </c>
      <c r="J244">
        <v>1241152.0823224175</v>
      </c>
      <c r="K244">
        <v>43721.923290909079</v>
      </c>
      <c r="L244">
        <v>223407374.81803516</v>
      </c>
      <c r="M244">
        <v>5659304.6136363624</v>
      </c>
      <c r="N244">
        <v>1861728123.4836264</v>
      </c>
      <c r="O244">
        <v>89908800</v>
      </c>
      <c r="P244">
        <v>22.738687318181814</v>
      </c>
      <c r="Q244">
        <v>18555.223630720142</v>
      </c>
      <c r="R244">
        <v>223451096.74132606</v>
      </c>
      <c r="S244">
        <v>1957.2962280972627</v>
      </c>
      <c r="T244">
        <v>18577.962318038324</v>
      </c>
    </row>
    <row r="245" spans="1:20" x14ac:dyDescent="0.3">
      <c r="A245">
        <v>244</v>
      </c>
      <c r="B245" t="s">
        <v>141</v>
      </c>
      <c r="C245" t="s">
        <v>147</v>
      </c>
      <c r="D245" t="s">
        <v>280</v>
      </c>
      <c r="E245" t="s">
        <v>280</v>
      </c>
      <c r="F245" t="s">
        <v>154</v>
      </c>
      <c r="G245" t="s">
        <v>219</v>
      </c>
      <c r="H245">
        <v>337.57892614014764</v>
      </c>
      <c r="I245">
        <v>48</v>
      </c>
      <c r="J245">
        <v>1225734.0937737096</v>
      </c>
      <c r="K245">
        <v>52455.574200000003</v>
      </c>
      <c r="L245">
        <v>220632136.87926772</v>
      </c>
      <c r="M245">
        <v>6827430.422727271</v>
      </c>
      <c r="N245">
        <v>1838601140.6605644</v>
      </c>
      <c r="O245">
        <v>89472000</v>
      </c>
      <c r="P245">
        <v>29.288925499999998</v>
      </c>
      <c r="Q245">
        <v>18324.724701916955</v>
      </c>
      <c r="R245">
        <v>220684592.45346773</v>
      </c>
      <c r="S245">
        <v>1934.9005710832919</v>
      </c>
      <c r="T245">
        <v>18354.013627416956</v>
      </c>
    </row>
    <row r="246" spans="1:20" x14ac:dyDescent="0.3">
      <c r="A246">
        <v>245</v>
      </c>
      <c r="B246" t="s">
        <v>141</v>
      </c>
      <c r="C246" t="s">
        <v>147</v>
      </c>
      <c r="D246" t="s">
        <v>280</v>
      </c>
      <c r="E246" t="s">
        <v>280</v>
      </c>
      <c r="F246" t="s">
        <v>154</v>
      </c>
      <c r="G246" t="s">
        <v>220</v>
      </c>
      <c r="H246">
        <v>337.57892614014764</v>
      </c>
      <c r="I246">
        <v>24</v>
      </c>
      <c r="J246">
        <v>1225734.0937737096</v>
      </c>
      <c r="K246">
        <v>52455.574200000003</v>
      </c>
      <c r="L246">
        <v>220632136.87926772</v>
      </c>
      <c r="M246">
        <v>6827430.422727271</v>
      </c>
      <c r="N246">
        <v>1838601140.6605644</v>
      </c>
      <c r="O246">
        <v>93600000</v>
      </c>
      <c r="P246">
        <v>29.288925499999998</v>
      </c>
      <c r="Q246">
        <v>18324.724701916955</v>
      </c>
      <c r="R246">
        <v>220684592.45346773</v>
      </c>
      <c r="S246">
        <v>1939.0285710832918</v>
      </c>
      <c r="T246">
        <v>18354.013627416956</v>
      </c>
    </row>
    <row r="247" spans="1:20" x14ac:dyDescent="0.3">
      <c r="A247">
        <v>246</v>
      </c>
      <c r="B247" t="s">
        <v>141</v>
      </c>
      <c r="C247" t="s">
        <v>147</v>
      </c>
      <c r="D247" t="s">
        <v>280</v>
      </c>
      <c r="E247" t="s">
        <v>280</v>
      </c>
      <c r="F247" t="s">
        <v>154</v>
      </c>
      <c r="G247" t="s">
        <v>218</v>
      </c>
      <c r="H247">
        <v>337.57892614014764</v>
      </c>
      <c r="I247">
        <v>24</v>
      </c>
      <c r="J247">
        <v>1225734.0937737096</v>
      </c>
      <c r="K247">
        <v>52455.574200000003</v>
      </c>
      <c r="L247">
        <v>220632136.87926772</v>
      </c>
      <c r="M247">
        <v>6827430.422727271</v>
      </c>
      <c r="N247">
        <v>1838601140.6605644</v>
      </c>
      <c r="O247">
        <v>89908800</v>
      </c>
      <c r="P247">
        <v>29.288925499999998</v>
      </c>
      <c r="Q247">
        <v>18324.724701916955</v>
      </c>
      <c r="R247">
        <v>220684592.45346773</v>
      </c>
      <c r="S247">
        <v>1935.3373710832918</v>
      </c>
      <c r="T247">
        <v>18354.013627416956</v>
      </c>
    </row>
    <row r="248" spans="1:20" x14ac:dyDescent="0.3">
      <c r="A248">
        <v>247</v>
      </c>
      <c r="B248" t="s">
        <v>141</v>
      </c>
      <c r="C248" t="s">
        <v>147</v>
      </c>
      <c r="D248" t="s">
        <v>280</v>
      </c>
      <c r="E248" t="s">
        <v>280</v>
      </c>
      <c r="F248" t="s">
        <v>155</v>
      </c>
      <c r="G248" t="s">
        <v>219</v>
      </c>
      <c r="H248">
        <v>337.54035429630954</v>
      </c>
      <c r="I248">
        <v>48</v>
      </c>
      <c r="J248">
        <v>1226775.2731973934</v>
      </c>
      <c r="K248">
        <v>53274.353972727273</v>
      </c>
      <c r="L248">
        <v>220819549.17553082</v>
      </c>
      <c r="M248">
        <v>6854723.0818181802</v>
      </c>
      <c r="N248">
        <v>1840162909.7960901</v>
      </c>
      <c r="O248">
        <v>89472000</v>
      </c>
      <c r="P248">
        <v>29.015998909090907</v>
      </c>
      <c r="Q248">
        <v>18340.290334301033</v>
      </c>
      <c r="R248">
        <v>220872823.52950355</v>
      </c>
      <c r="S248">
        <v>1936.4896328779082</v>
      </c>
      <c r="T248">
        <v>18369.306333210123</v>
      </c>
    </row>
    <row r="249" spans="1:20" x14ac:dyDescent="0.3">
      <c r="A249">
        <v>248</v>
      </c>
      <c r="B249" t="s">
        <v>141</v>
      </c>
      <c r="C249" t="s">
        <v>147</v>
      </c>
      <c r="D249" t="s">
        <v>280</v>
      </c>
      <c r="E249" t="s">
        <v>280</v>
      </c>
      <c r="F249" t="s">
        <v>155</v>
      </c>
      <c r="G249" t="s">
        <v>220</v>
      </c>
      <c r="H249">
        <v>337.54035429630954</v>
      </c>
      <c r="I249">
        <v>24</v>
      </c>
      <c r="J249">
        <v>1226775.2731973934</v>
      </c>
      <c r="K249">
        <v>53274.353972727273</v>
      </c>
      <c r="L249">
        <v>220819549.17553082</v>
      </c>
      <c r="M249">
        <v>6854723.0818181802</v>
      </c>
      <c r="N249">
        <v>1840162909.7960901</v>
      </c>
      <c r="O249">
        <v>93600000</v>
      </c>
      <c r="P249">
        <v>29.015998909090907</v>
      </c>
      <c r="Q249">
        <v>18340.290334301033</v>
      </c>
      <c r="R249">
        <v>220872823.52950355</v>
      </c>
      <c r="S249">
        <v>1940.6176328779081</v>
      </c>
      <c r="T249">
        <v>18369.306333210123</v>
      </c>
    </row>
    <row r="250" spans="1:20" x14ac:dyDescent="0.3">
      <c r="A250">
        <v>249</v>
      </c>
      <c r="B250" t="s">
        <v>141</v>
      </c>
      <c r="C250" t="s">
        <v>147</v>
      </c>
      <c r="D250" t="s">
        <v>280</v>
      </c>
      <c r="E250" t="s">
        <v>280</v>
      </c>
      <c r="F250" t="s">
        <v>155</v>
      </c>
      <c r="G250" t="s">
        <v>218</v>
      </c>
      <c r="H250">
        <v>337.54035429630954</v>
      </c>
      <c r="I250">
        <v>24</v>
      </c>
      <c r="J250">
        <v>1226775.2731973934</v>
      </c>
      <c r="K250">
        <v>53274.353972727273</v>
      </c>
      <c r="L250">
        <v>220819549.17553082</v>
      </c>
      <c r="M250">
        <v>6854723.0818181802</v>
      </c>
      <c r="N250">
        <v>1840162909.7960901</v>
      </c>
      <c r="O250">
        <v>89908800</v>
      </c>
      <c r="P250">
        <v>29.015998909090907</v>
      </c>
      <c r="Q250">
        <v>18340.290334301033</v>
      </c>
      <c r="R250">
        <v>220872823.52950355</v>
      </c>
      <c r="S250">
        <v>1936.9264328779082</v>
      </c>
      <c r="T250">
        <v>18369.306333210123</v>
      </c>
    </row>
    <row r="251" spans="1:20" x14ac:dyDescent="0.3">
      <c r="A251">
        <v>250</v>
      </c>
      <c r="B251" t="s">
        <v>141</v>
      </c>
      <c r="C251" t="s">
        <v>147</v>
      </c>
      <c r="D251" t="s">
        <v>280</v>
      </c>
      <c r="E251" t="s">
        <v>280</v>
      </c>
      <c r="F251" t="s">
        <v>280</v>
      </c>
      <c r="G251" t="s">
        <v>219</v>
      </c>
      <c r="H251">
        <v>337.00530771964043</v>
      </c>
      <c r="I251">
        <v>48</v>
      </c>
      <c r="J251">
        <v>1241217.9192030658</v>
      </c>
      <c r="K251">
        <v>54638.986927272723</v>
      </c>
      <c r="L251">
        <v>223419225.45655185</v>
      </c>
      <c r="M251">
        <v>6816513.3590909075</v>
      </c>
      <c r="N251">
        <v>1861826878.8045986</v>
      </c>
      <c r="O251">
        <v>89472000</v>
      </c>
      <c r="P251">
        <v>29.288925499999998</v>
      </c>
      <c r="Q251">
        <v>18556.207892085833</v>
      </c>
      <c r="R251">
        <v>223473864.44347912</v>
      </c>
      <c r="S251">
        <v>1958.1153921636894</v>
      </c>
      <c r="T251">
        <v>18585.496817585834</v>
      </c>
    </row>
    <row r="252" spans="1:20" x14ac:dyDescent="0.3">
      <c r="A252">
        <v>251</v>
      </c>
      <c r="B252" t="s">
        <v>141</v>
      </c>
      <c r="C252" t="s">
        <v>147</v>
      </c>
      <c r="D252" t="s">
        <v>280</v>
      </c>
      <c r="E252" t="s">
        <v>280</v>
      </c>
      <c r="F252" t="s">
        <v>280</v>
      </c>
      <c r="G252" t="s">
        <v>220</v>
      </c>
      <c r="H252">
        <v>337.00530771964043</v>
      </c>
      <c r="I252">
        <v>24</v>
      </c>
      <c r="J252">
        <v>1241217.9192030658</v>
      </c>
      <c r="K252">
        <v>54638.986927272723</v>
      </c>
      <c r="L252">
        <v>223419225.45655185</v>
      </c>
      <c r="M252">
        <v>6816513.3590909075</v>
      </c>
      <c r="N252">
        <v>1861826878.8045986</v>
      </c>
      <c r="O252">
        <v>93600000</v>
      </c>
      <c r="P252">
        <v>29.288925499999998</v>
      </c>
      <c r="Q252">
        <v>18556.207892085833</v>
      </c>
      <c r="R252">
        <v>223473864.44347912</v>
      </c>
      <c r="S252">
        <v>1962.2433921636894</v>
      </c>
      <c r="T252">
        <v>18585.496817585834</v>
      </c>
    </row>
    <row r="253" spans="1:20" x14ac:dyDescent="0.3">
      <c r="A253">
        <v>252</v>
      </c>
      <c r="B253" t="s">
        <v>141</v>
      </c>
      <c r="C253" t="s">
        <v>147</v>
      </c>
      <c r="D253" t="s">
        <v>280</v>
      </c>
      <c r="E253" t="s">
        <v>280</v>
      </c>
      <c r="F253" t="s">
        <v>280</v>
      </c>
      <c r="G253" t="s">
        <v>218</v>
      </c>
      <c r="H253">
        <v>337.00530771964043</v>
      </c>
      <c r="I253">
        <v>24</v>
      </c>
      <c r="J253">
        <v>1241217.9192030658</v>
      </c>
      <c r="K253">
        <v>54638.986927272723</v>
      </c>
      <c r="L253">
        <v>223419225.45655185</v>
      </c>
      <c r="M253">
        <v>6816513.3590909075</v>
      </c>
      <c r="N253">
        <v>1861826878.8045986</v>
      </c>
      <c r="O253">
        <v>89908800</v>
      </c>
      <c r="P253">
        <v>29.288925499999998</v>
      </c>
      <c r="Q253">
        <v>18556.207892085833</v>
      </c>
      <c r="R253">
        <v>223473864.44347912</v>
      </c>
      <c r="S253">
        <v>1958.5521921636894</v>
      </c>
      <c r="T253">
        <v>18585.496817585834</v>
      </c>
    </row>
    <row r="254" spans="1:20" x14ac:dyDescent="0.3">
      <c r="A254">
        <v>253</v>
      </c>
      <c r="B254" t="s">
        <v>141</v>
      </c>
      <c r="C254" t="s">
        <v>148</v>
      </c>
      <c r="D254" t="s">
        <v>151</v>
      </c>
      <c r="E254" t="s">
        <v>152</v>
      </c>
      <c r="F254" t="s">
        <v>154</v>
      </c>
      <c r="G254" t="s">
        <v>219</v>
      </c>
      <c r="H254">
        <v>385.43990871021083</v>
      </c>
      <c r="I254">
        <v>55</v>
      </c>
      <c r="J254">
        <v>1403979.320198108</v>
      </c>
      <c r="K254">
        <v>40316.029763636354</v>
      </c>
      <c r="L254">
        <v>252716277.63565943</v>
      </c>
      <c r="M254">
        <v>5421120.4422727264</v>
      </c>
      <c r="N254">
        <v>2105968980.2971621</v>
      </c>
      <c r="O254">
        <v>102520000</v>
      </c>
      <c r="P254">
        <v>21.525416668181812</v>
      </c>
      <c r="Q254">
        <v>20989.490836961711</v>
      </c>
      <c r="R254">
        <v>252756593.66542307</v>
      </c>
      <c r="S254">
        <v>2213.9101007394347</v>
      </c>
      <c r="T254">
        <v>21011.016253629892</v>
      </c>
    </row>
    <row r="255" spans="1:20" x14ac:dyDescent="0.3">
      <c r="A255">
        <v>254</v>
      </c>
      <c r="B255" t="s">
        <v>141</v>
      </c>
      <c r="C255" t="s">
        <v>148</v>
      </c>
      <c r="D255" t="s">
        <v>151</v>
      </c>
      <c r="E255" t="s">
        <v>152</v>
      </c>
      <c r="F255" t="s">
        <v>154</v>
      </c>
      <c r="G255" t="s">
        <v>220</v>
      </c>
      <c r="H255">
        <v>385.43990871021083</v>
      </c>
      <c r="I255">
        <v>28</v>
      </c>
      <c r="J255">
        <v>1403979.320198108</v>
      </c>
      <c r="K255">
        <v>40316.029763636354</v>
      </c>
      <c r="L255">
        <v>252716277.63565943</v>
      </c>
      <c r="M255">
        <v>5421120.4422727264</v>
      </c>
      <c r="N255">
        <v>2105968980.2971621</v>
      </c>
      <c r="O255">
        <v>109200000</v>
      </c>
      <c r="P255">
        <v>21.525416668181812</v>
      </c>
      <c r="Q255">
        <v>20989.490836961711</v>
      </c>
      <c r="R255">
        <v>252756593.66542307</v>
      </c>
      <c r="S255">
        <v>2220.5901007394345</v>
      </c>
      <c r="T255">
        <v>21011.016253629892</v>
      </c>
    </row>
    <row r="256" spans="1:20" x14ac:dyDescent="0.3">
      <c r="A256">
        <v>255</v>
      </c>
      <c r="B256" t="s">
        <v>141</v>
      </c>
      <c r="C256" t="s">
        <v>148</v>
      </c>
      <c r="D256" t="s">
        <v>151</v>
      </c>
      <c r="E256" t="s">
        <v>152</v>
      </c>
      <c r="F256" t="s">
        <v>154</v>
      </c>
      <c r="G256" t="s">
        <v>218</v>
      </c>
      <c r="H256">
        <v>385.43990871021083</v>
      </c>
      <c r="I256">
        <v>28</v>
      </c>
      <c r="J256">
        <v>1403979.320198108</v>
      </c>
      <c r="K256">
        <v>40316.029763636354</v>
      </c>
      <c r="L256">
        <v>252716277.63565943</v>
      </c>
      <c r="M256">
        <v>5421120.4422727264</v>
      </c>
      <c r="N256">
        <v>2105968980.2971621</v>
      </c>
      <c r="O256">
        <v>104893600</v>
      </c>
      <c r="P256">
        <v>21.525416668181812</v>
      </c>
      <c r="Q256">
        <v>20989.490836961711</v>
      </c>
      <c r="R256">
        <v>252756593.66542307</v>
      </c>
      <c r="S256">
        <v>2216.2837007394346</v>
      </c>
      <c r="T256">
        <v>21011.016253629892</v>
      </c>
    </row>
    <row r="257" spans="1:20" x14ac:dyDescent="0.3">
      <c r="A257">
        <v>256</v>
      </c>
      <c r="B257" t="s">
        <v>141</v>
      </c>
      <c r="C257" t="s">
        <v>148</v>
      </c>
      <c r="D257" t="s">
        <v>151</v>
      </c>
      <c r="E257" t="s">
        <v>152</v>
      </c>
      <c r="F257" t="s">
        <v>155</v>
      </c>
      <c r="G257" t="s">
        <v>219</v>
      </c>
      <c r="H257">
        <v>385.40133686637273</v>
      </c>
      <c r="I257">
        <v>55</v>
      </c>
      <c r="J257">
        <v>1405020.4996217922</v>
      </c>
      <c r="K257">
        <v>41134.809536363631</v>
      </c>
      <c r="L257">
        <v>252903689.93192258</v>
      </c>
      <c r="M257">
        <v>5448413.1013636356</v>
      </c>
      <c r="N257">
        <v>2107530749.4326882</v>
      </c>
      <c r="O257">
        <v>102520000</v>
      </c>
      <c r="P257">
        <v>21.252490077272725</v>
      </c>
      <c r="Q257">
        <v>21005.056469345793</v>
      </c>
      <c r="R257">
        <v>252944824.74145895</v>
      </c>
      <c r="S257">
        <v>2215.4991625340517</v>
      </c>
      <c r="T257">
        <v>21026.308959423066</v>
      </c>
    </row>
    <row r="258" spans="1:20" x14ac:dyDescent="0.3">
      <c r="A258">
        <v>257</v>
      </c>
      <c r="B258" t="s">
        <v>141</v>
      </c>
      <c r="C258" t="s">
        <v>148</v>
      </c>
      <c r="D258" t="s">
        <v>151</v>
      </c>
      <c r="E258" t="s">
        <v>152</v>
      </c>
      <c r="F258" t="s">
        <v>155</v>
      </c>
      <c r="G258" t="s">
        <v>220</v>
      </c>
      <c r="H258">
        <v>385.40133686637273</v>
      </c>
      <c r="I258">
        <v>28</v>
      </c>
      <c r="J258">
        <v>1405020.4996217922</v>
      </c>
      <c r="K258">
        <v>41134.809536363631</v>
      </c>
      <c r="L258">
        <v>252903689.93192258</v>
      </c>
      <c r="M258">
        <v>5448413.1013636356</v>
      </c>
      <c r="N258">
        <v>2107530749.4326882</v>
      </c>
      <c r="O258">
        <v>109200000</v>
      </c>
      <c r="P258">
        <v>21.252490077272725</v>
      </c>
      <c r="Q258">
        <v>21005.056469345793</v>
      </c>
      <c r="R258">
        <v>252944824.74145895</v>
      </c>
      <c r="S258">
        <v>2222.179162534052</v>
      </c>
      <c r="T258">
        <v>21026.308959423066</v>
      </c>
    </row>
    <row r="259" spans="1:20" x14ac:dyDescent="0.3">
      <c r="A259">
        <v>258</v>
      </c>
      <c r="B259" t="s">
        <v>141</v>
      </c>
      <c r="C259" t="s">
        <v>148</v>
      </c>
      <c r="D259" t="s">
        <v>151</v>
      </c>
      <c r="E259" t="s">
        <v>152</v>
      </c>
      <c r="F259" t="s">
        <v>155</v>
      </c>
      <c r="G259" t="s">
        <v>218</v>
      </c>
      <c r="H259">
        <v>385.40133686637273</v>
      </c>
      <c r="I259">
        <v>28</v>
      </c>
      <c r="J259">
        <v>1405020.4996217922</v>
      </c>
      <c r="K259">
        <v>41134.809536363631</v>
      </c>
      <c r="L259">
        <v>252903689.93192258</v>
      </c>
      <c r="M259">
        <v>5448413.1013636356</v>
      </c>
      <c r="N259">
        <v>2107530749.4326882</v>
      </c>
      <c r="O259">
        <v>104893600</v>
      </c>
      <c r="P259">
        <v>21.252490077272725</v>
      </c>
      <c r="Q259">
        <v>21005.056469345793</v>
      </c>
      <c r="R259">
        <v>252944824.74145895</v>
      </c>
      <c r="S259">
        <v>2217.8727625340521</v>
      </c>
      <c r="T259">
        <v>21026.308959423066</v>
      </c>
    </row>
    <row r="260" spans="1:20" x14ac:dyDescent="0.3">
      <c r="A260">
        <v>259</v>
      </c>
      <c r="B260" t="s">
        <v>141</v>
      </c>
      <c r="C260" t="s">
        <v>148</v>
      </c>
      <c r="D260" t="s">
        <v>151</v>
      </c>
      <c r="E260" t="s">
        <v>152</v>
      </c>
      <c r="F260" t="s">
        <v>280</v>
      </c>
      <c r="G260" t="s">
        <v>219</v>
      </c>
      <c r="H260">
        <v>384.86629028970361</v>
      </c>
      <c r="I260">
        <v>55</v>
      </c>
      <c r="J260">
        <v>1419463.1456274644</v>
      </c>
      <c r="K260">
        <v>42499.442490909089</v>
      </c>
      <c r="L260">
        <v>255503366.21294358</v>
      </c>
      <c r="M260">
        <v>5410203.378636363</v>
      </c>
      <c r="N260">
        <v>2129194718.4411964</v>
      </c>
      <c r="O260">
        <v>102520000</v>
      </c>
      <c r="P260">
        <v>21.525416668181812</v>
      </c>
      <c r="Q260">
        <v>21220.974027130593</v>
      </c>
      <c r="R260">
        <v>255545865.65543449</v>
      </c>
      <c r="S260">
        <v>2237.1249218198327</v>
      </c>
      <c r="T260">
        <v>21242.499443798773</v>
      </c>
    </row>
    <row r="261" spans="1:20" x14ac:dyDescent="0.3">
      <c r="A261">
        <v>260</v>
      </c>
      <c r="B261" t="s">
        <v>141</v>
      </c>
      <c r="C261" t="s">
        <v>148</v>
      </c>
      <c r="D261" t="s">
        <v>151</v>
      </c>
      <c r="E261" t="s">
        <v>152</v>
      </c>
      <c r="F261" t="s">
        <v>280</v>
      </c>
      <c r="G261" t="s">
        <v>220</v>
      </c>
      <c r="H261">
        <v>384.86629028970361</v>
      </c>
      <c r="I261">
        <v>28</v>
      </c>
      <c r="J261">
        <v>1419463.1456274644</v>
      </c>
      <c r="K261">
        <v>42499.442490909089</v>
      </c>
      <c r="L261">
        <v>255503366.21294358</v>
      </c>
      <c r="M261">
        <v>5410203.378636363</v>
      </c>
      <c r="N261">
        <v>2129194718.4411964</v>
      </c>
      <c r="O261">
        <v>109200000</v>
      </c>
      <c r="P261">
        <v>21.525416668181812</v>
      </c>
      <c r="Q261">
        <v>21220.974027130593</v>
      </c>
      <c r="R261">
        <v>255545865.65543449</v>
      </c>
      <c r="S261">
        <v>2243.804921819833</v>
      </c>
      <c r="T261">
        <v>21242.499443798773</v>
      </c>
    </row>
    <row r="262" spans="1:20" x14ac:dyDescent="0.3">
      <c r="A262">
        <v>261</v>
      </c>
      <c r="B262" t="s">
        <v>141</v>
      </c>
      <c r="C262" t="s">
        <v>148</v>
      </c>
      <c r="D262" t="s">
        <v>151</v>
      </c>
      <c r="E262" t="s">
        <v>152</v>
      </c>
      <c r="F262" t="s">
        <v>280</v>
      </c>
      <c r="G262" t="s">
        <v>218</v>
      </c>
      <c r="H262">
        <v>384.86629028970361</v>
      </c>
      <c r="I262">
        <v>28</v>
      </c>
      <c r="J262">
        <v>1419463.1456274644</v>
      </c>
      <c r="K262">
        <v>42499.442490909089</v>
      </c>
      <c r="L262">
        <v>255503366.21294358</v>
      </c>
      <c r="M262">
        <v>5410203.378636363</v>
      </c>
      <c r="N262">
        <v>2129194718.4411964</v>
      </c>
      <c r="O262">
        <v>104893600</v>
      </c>
      <c r="P262">
        <v>21.525416668181812</v>
      </c>
      <c r="Q262">
        <v>21220.974027130593</v>
      </c>
      <c r="R262">
        <v>255545865.65543449</v>
      </c>
      <c r="S262">
        <v>2239.4985218198326</v>
      </c>
      <c r="T262">
        <v>21242.499443798773</v>
      </c>
    </row>
    <row r="263" spans="1:20" x14ac:dyDescent="0.3">
      <c r="A263">
        <v>262</v>
      </c>
      <c r="B263" t="s">
        <v>141</v>
      </c>
      <c r="C263" t="s">
        <v>148</v>
      </c>
      <c r="D263" t="s">
        <v>151</v>
      </c>
      <c r="E263" t="s">
        <v>280</v>
      </c>
      <c r="F263" t="s">
        <v>154</v>
      </c>
      <c r="G263" t="s">
        <v>219</v>
      </c>
      <c r="H263">
        <v>385.50792201666547</v>
      </c>
      <c r="I263">
        <v>55</v>
      </c>
      <c r="J263">
        <v>1404045.157078756</v>
      </c>
      <c r="K263">
        <v>51233.093399999998</v>
      </c>
      <c r="L263">
        <v>252728128.27417609</v>
      </c>
      <c r="M263">
        <v>6578329.1877272716</v>
      </c>
      <c r="N263">
        <v>2106067735.618134</v>
      </c>
      <c r="O263">
        <v>102520000</v>
      </c>
      <c r="P263">
        <v>28.075654849999999</v>
      </c>
      <c r="Q263">
        <v>20990.475098327403</v>
      </c>
      <c r="R263">
        <v>252779361.36757609</v>
      </c>
      <c r="S263">
        <v>2215.1660648058614</v>
      </c>
      <c r="T263">
        <v>21018.550753177402</v>
      </c>
    </row>
    <row r="264" spans="1:20" x14ac:dyDescent="0.3">
      <c r="A264">
        <v>263</v>
      </c>
      <c r="B264" t="s">
        <v>141</v>
      </c>
      <c r="C264" t="s">
        <v>148</v>
      </c>
      <c r="D264" t="s">
        <v>151</v>
      </c>
      <c r="E264" t="s">
        <v>280</v>
      </c>
      <c r="F264" t="s">
        <v>154</v>
      </c>
      <c r="G264" t="s">
        <v>220</v>
      </c>
      <c r="H264">
        <v>385.50792201666547</v>
      </c>
      <c r="I264">
        <v>28</v>
      </c>
      <c r="J264">
        <v>1404045.157078756</v>
      </c>
      <c r="K264">
        <v>51233.093399999998</v>
      </c>
      <c r="L264">
        <v>252728128.27417609</v>
      </c>
      <c r="M264">
        <v>6578329.1877272716</v>
      </c>
      <c r="N264">
        <v>2106067735.618134</v>
      </c>
      <c r="O264">
        <v>109200000</v>
      </c>
      <c r="P264">
        <v>28.075654849999999</v>
      </c>
      <c r="Q264">
        <v>20990.475098327403</v>
      </c>
      <c r="R264">
        <v>252779361.36757609</v>
      </c>
      <c r="S264">
        <v>2221.8460648058613</v>
      </c>
      <c r="T264">
        <v>21018.550753177402</v>
      </c>
    </row>
    <row r="265" spans="1:20" x14ac:dyDescent="0.3">
      <c r="A265">
        <v>264</v>
      </c>
      <c r="B265" t="s">
        <v>141</v>
      </c>
      <c r="C265" t="s">
        <v>148</v>
      </c>
      <c r="D265" t="s">
        <v>151</v>
      </c>
      <c r="E265" t="s">
        <v>280</v>
      </c>
      <c r="F265" t="s">
        <v>154</v>
      </c>
      <c r="G265" t="s">
        <v>218</v>
      </c>
      <c r="H265">
        <v>385.50792201666547</v>
      </c>
      <c r="I265">
        <v>28</v>
      </c>
      <c r="J265">
        <v>1404045.157078756</v>
      </c>
      <c r="K265">
        <v>51233.093399999998</v>
      </c>
      <c r="L265">
        <v>252728128.27417609</v>
      </c>
      <c r="M265">
        <v>6578329.1877272716</v>
      </c>
      <c r="N265">
        <v>2106067735.618134</v>
      </c>
      <c r="O265">
        <v>104893600</v>
      </c>
      <c r="P265">
        <v>28.075654849999999</v>
      </c>
      <c r="Q265">
        <v>20990.475098327403</v>
      </c>
      <c r="R265">
        <v>252779361.36757609</v>
      </c>
      <c r="S265">
        <v>2217.5396648058613</v>
      </c>
      <c r="T265">
        <v>21018.550753177402</v>
      </c>
    </row>
    <row r="266" spans="1:20" x14ac:dyDescent="0.3">
      <c r="A266">
        <v>265</v>
      </c>
      <c r="B266" t="s">
        <v>141</v>
      </c>
      <c r="C266" t="s">
        <v>148</v>
      </c>
      <c r="D266" t="s">
        <v>151</v>
      </c>
      <c r="E266" t="s">
        <v>280</v>
      </c>
      <c r="F266" t="s">
        <v>155</v>
      </c>
      <c r="G266" t="s">
        <v>219</v>
      </c>
      <c r="H266">
        <v>385.46935017282726</v>
      </c>
      <c r="I266">
        <v>55</v>
      </c>
      <c r="J266">
        <v>1405086.3365024398</v>
      </c>
      <c r="K266">
        <v>52051.873172727268</v>
      </c>
      <c r="L266">
        <v>252915540.57043916</v>
      </c>
      <c r="M266">
        <v>6605621.8468181808</v>
      </c>
      <c r="N266">
        <v>2107629504.7536595</v>
      </c>
      <c r="O266">
        <v>102520000</v>
      </c>
      <c r="P266">
        <v>27.802728259090909</v>
      </c>
      <c r="Q266">
        <v>21006.040730711473</v>
      </c>
      <c r="R266">
        <v>252967592.44361189</v>
      </c>
      <c r="S266">
        <v>2216.7551266004775</v>
      </c>
      <c r="T266">
        <v>21033.843458970565</v>
      </c>
    </row>
    <row r="267" spans="1:20" x14ac:dyDescent="0.3">
      <c r="A267">
        <v>266</v>
      </c>
      <c r="B267" t="s">
        <v>141</v>
      </c>
      <c r="C267" t="s">
        <v>148</v>
      </c>
      <c r="D267" t="s">
        <v>151</v>
      </c>
      <c r="E267" t="s">
        <v>280</v>
      </c>
      <c r="F267" t="s">
        <v>155</v>
      </c>
      <c r="G267" t="s">
        <v>220</v>
      </c>
      <c r="H267">
        <v>385.46935017282726</v>
      </c>
      <c r="I267">
        <v>28</v>
      </c>
      <c r="J267">
        <v>1405086.3365024398</v>
      </c>
      <c r="K267">
        <v>52051.873172727268</v>
      </c>
      <c r="L267">
        <v>252915540.57043916</v>
      </c>
      <c r="M267">
        <v>6605621.8468181808</v>
      </c>
      <c r="N267">
        <v>2107629504.7536595</v>
      </c>
      <c r="O267">
        <v>109200000</v>
      </c>
      <c r="P267">
        <v>27.802728259090909</v>
      </c>
      <c r="Q267">
        <v>21006.040730711473</v>
      </c>
      <c r="R267">
        <v>252967592.44361189</v>
      </c>
      <c r="S267">
        <v>2223.4351266004778</v>
      </c>
      <c r="T267">
        <v>21033.843458970565</v>
      </c>
    </row>
    <row r="268" spans="1:20" x14ac:dyDescent="0.3">
      <c r="A268">
        <v>267</v>
      </c>
      <c r="B268" t="s">
        <v>141</v>
      </c>
      <c r="C268" t="s">
        <v>148</v>
      </c>
      <c r="D268" t="s">
        <v>151</v>
      </c>
      <c r="E268" t="s">
        <v>280</v>
      </c>
      <c r="F268" t="s">
        <v>155</v>
      </c>
      <c r="G268" t="s">
        <v>218</v>
      </c>
      <c r="H268">
        <v>385.46935017282726</v>
      </c>
      <c r="I268">
        <v>28</v>
      </c>
      <c r="J268">
        <v>1405086.3365024398</v>
      </c>
      <c r="K268">
        <v>52051.873172727268</v>
      </c>
      <c r="L268">
        <v>252915540.57043916</v>
      </c>
      <c r="M268">
        <v>6605621.8468181808</v>
      </c>
      <c r="N268">
        <v>2107629504.7536595</v>
      </c>
      <c r="O268">
        <v>104893600</v>
      </c>
      <c r="P268">
        <v>27.802728259090909</v>
      </c>
      <c r="Q268">
        <v>21006.040730711473</v>
      </c>
      <c r="R268">
        <v>252967592.44361189</v>
      </c>
      <c r="S268">
        <v>2219.1287266004779</v>
      </c>
      <c r="T268">
        <v>21033.843458970565</v>
      </c>
    </row>
    <row r="269" spans="1:20" x14ac:dyDescent="0.3">
      <c r="A269">
        <v>268</v>
      </c>
      <c r="B269" t="s">
        <v>141</v>
      </c>
      <c r="C269" t="s">
        <v>148</v>
      </c>
      <c r="D269" t="s">
        <v>151</v>
      </c>
      <c r="E269" t="s">
        <v>280</v>
      </c>
      <c r="F269" t="s">
        <v>280</v>
      </c>
      <c r="G269" t="s">
        <v>219</v>
      </c>
      <c r="H269">
        <v>384.93430359615814</v>
      </c>
      <c r="I269">
        <v>55</v>
      </c>
      <c r="J269">
        <v>1419528.9825081122</v>
      </c>
      <c r="K269">
        <v>53416.506127272718</v>
      </c>
      <c r="L269">
        <v>255515216.85146019</v>
      </c>
      <c r="M269">
        <v>6567412.1240909081</v>
      </c>
      <c r="N269">
        <v>2129293473.7621684</v>
      </c>
      <c r="O269">
        <v>102520000</v>
      </c>
      <c r="P269">
        <v>28.075654849999999</v>
      </c>
      <c r="Q269">
        <v>21221.958288496277</v>
      </c>
      <c r="R269">
        <v>255568633.35758746</v>
      </c>
      <c r="S269">
        <v>2238.380885886259</v>
      </c>
      <c r="T269">
        <v>21250.033943346276</v>
      </c>
    </row>
    <row r="270" spans="1:20" x14ac:dyDescent="0.3">
      <c r="A270">
        <v>269</v>
      </c>
      <c r="B270" t="s">
        <v>141</v>
      </c>
      <c r="C270" t="s">
        <v>148</v>
      </c>
      <c r="D270" t="s">
        <v>151</v>
      </c>
      <c r="E270" t="s">
        <v>280</v>
      </c>
      <c r="F270" t="s">
        <v>280</v>
      </c>
      <c r="G270" t="s">
        <v>220</v>
      </c>
      <c r="H270">
        <v>384.93430359615814</v>
      </c>
      <c r="I270">
        <v>28</v>
      </c>
      <c r="J270">
        <v>1419528.9825081122</v>
      </c>
      <c r="K270">
        <v>53416.506127272718</v>
      </c>
      <c r="L270">
        <v>255515216.85146019</v>
      </c>
      <c r="M270">
        <v>6567412.1240909081</v>
      </c>
      <c r="N270">
        <v>2129293473.7621684</v>
      </c>
      <c r="O270">
        <v>109200000</v>
      </c>
      <c r="P270">
        <v>28.075654849999999</v>
      </c>
      <c r="Q270">
        <v>21221.958288496277</v>
      </c>
      <c r="R270">
        <v>255568633.35758746</v>
      </c>
      <c r="S270">
        <v>2245.0608858862593</v>
      </c>
      <c r="T270">
        <v>21250.033943346276</v>
      </c>
    </row>
    <row r="271" spans="1:20" x14ac:dyDescent="0.3">
      <c r="A271">
        <v>270</v>
      </c>
      <c r="B271" t="s">
        <v>141</v>
      </c>
      <c r="C271" t="s">
        <v>148</v>
      </c>
      <c r="D271" t="s">
        <v>151</v>
      </c>
      <c r="E271" t="s">
        <v>280</v>
      </c>
      <c r="F271" t="s">
        <v>280</v>
      </c>
      <c r="G271" t="s">
        <v>218</v>
      </c>
      <c r="H271">
        <v>384.93430359615814</v>
      </c>
      <c r="I271">
        <v>28</v>
      </c>
      <c r="J271">
        <v>1419528.9825081122</v>
      </c>
      <c r="K271">
        <v>53416.506127272718</v>
      </c>
      <c r="L271">
        <v>255515216.85146019</v>
      </c>
      <c r="M271">
        <v>6567412.1240909081</v>
      </c>
      <c r="N271">
        <v>2129293473.7621684</v>
      </c>
      <c r="O271">
        <v>104893600</v>
      </c>
      <c r="P271">
        <v>28.075654849999999</v>
      </c>
      <c r="Q271">
        <v>21221.958288496277</v>
      </c>
      <c r="R271">
        <v>255568633.35758746</v>
      </c>
      <c r="S271">
        <v>2240.7544858862589</v>
      </c>
      <c r="T271">
        <v>21250.033943346276</v>
      </c>
    </row>
    <row r="272" spans="1:20" x14ac:dyDescent="0.3">
      <c r="A272">
        <v>271</v>
      </c>
      <c r="B272" t="s">
        <v>141</v>
      </c>
      <c r="C272" t="s">
        <v>148</v>
      </c>
      <c r="D272" t="s">
        <v>280</v>
      </c>
      <c r="E272" t="s">
        <v>152</v>
      </c>
      <c r="F272" t="s">
        <v>154</v>
      </c>
      <c r="G272" t="s">
        <v>219</v>
      </c>
      <c r="H272">
        <v>385.90263033027088</v>
      </c>
      <c r="I272">
        <v>55</v>
      </c>
      <c r="J272">
        <v>1404427.2347263261</v>
      </c>
      <c r="K272">
        <v>40316.029763636354</v>
      </c>
      <c r="L272">
        <v>252796902.25073871</v>
      </c>
      <c r="M272">
        <v>5425725.5172727266</v>
      </c>
      <c r="N272">
        <v>2106640852.0894892</v>
      </c>
      <c r="O272">
        <v>102520000</v>
      </c>
      <c r="P272">
        <v>21.516206518181814</v>
      </c>
      <c r="Q272">
        <v>20996.187159158577</v>
      </c>
      <c r="R272">
        <v>252837218.28050235</v>
      </c>
      <c r="S272">
        <v>2214.5865776067621</v>
      </c>
      <c r="T272">
        <v>21017.70336567676</v>
      </c>
    </row>
    <row r="273" spans="1:20" x14ac:dyDescent="0.3">
      <c r="A273">
        <v>272</v>
      </c>
      <c r="B273" t="s">
        <v>141</v>
      </c>
      <c r="C273" t="s">
        <v>148</v>
      </c>
      <c r="D273" t="s">
        <v>280</v>
      </c>
      <c r="E273" t="s">
        <v>152</v>
      </c>
      <c r="F273" t="s">
        <v>154</v>
      </c>
      <c r="G273" t="s">
        <v>220</v>
      </c>
      <c r="H273">
        <v>385.90263033027088</v>
      </c>
      <c r="I273">
        <v>28</v>
      </c>
      <c r="J273">
        <v>1404427.2347263261</v>
      </c>
      <c r="K273">
        <v>40316.029763636354</v>
      </c>
      <c r="L273">
        <v>252796902.25073871</v>
      </c>
      <c r="M273">
        <v>5425725.5172727266</v>
      </c>
      <c r="N273">
        <v>2106640852.0894892</v>
      </c>
      <c r="O273">
        <v>109200000</v>
      </c>
      <c r="P273">
        <v>21.516206518181814</v>
      </c>
      <c r="Q273">
        <v>20996.187159158577</v>
      </c>
      <c r="R273">
        <v>252837218.28050235</v>
      </c>
      <c r="S273">
        <v>2221.266577606762</v>
      </c>
      <c r="T273">
        <v>21017.70336567676</v>
      </c>
    </row>
    <row r="274" spans="1:20" x14ac:dyDescent="0.3">
      <c r="A274">
        <v>273</v>
      </c>
      <c r="B274" t="s">
        <v>141</v>
      </c>
      <c r="C274" t="s">
        <v>148</v>
      </c>
      <c r="D274" t="s">
        <v>280</v>
      </c>
      <c r="E274" t="s">
        <v>152</v>
      </c>
      <c r="F274" t="s">
        <v>154</v>
      </c>
      <c r="G274" t="s">
        <v>218</v>
      </c>
      <c r="H274">
        <v>385.90263033027088</v>
      </c>
      <c r="I274">
        <v>28</v>
      </c>
      <c r="J274">
        <v>1404427.2347263261</v>
      </c>
      <c r="K274">
        <v>40316.029763636354</v>
      </c>
      <c r="L274">
        <v>252796902.25073871</v>
      </c>
      <c r="M274">
        <v>5425725.5172727266</v>
      </c>
      <c r="N274">
        <v>2106640852.0894892</v>
      </c>
      <c r="O274">
        <v>104893600</v>
      </c>
      <c r="P274">
        <v>21.516206518181814</v>
      </c>
      <c r="Q274">
        <v>20996.187159158577</v>
      </c>
      <c r="R274">
        <v>252837218.28050235</v>
      </c>
      <c r="S274">
        <v>2216.960177606762</v>
      </c>
      <c r="T274">
        <v>21017.70336567676</v>
      </c>
    </row>
    <row r="275" spans="1:20" x14ac:dyDescent="0.3">
      <c r="A275">
        <v>274</v>
      </c>
      <c r="B275" t="s">
        <v>141</v>
      </c>
      <c r="C275" t="s">
        <v>148</v>
      </c>
      <c r="D275" t="s">
        <v>280</v>
      </c>
      <c r="E275" t="s">
        <v>152</v>
      </c>
      <c r="F275" t="s">
        <v>155</v>
      </c>
      <c r="G275" t="s">
        <v>219</v>
      </c>
      <c r="H275">
        <v>385.86405848643278</v>
      </c>
      <c r="I275">
        <v>55</v>
      </c>
      <c r="J275">
        <v>1405468.4141500101</v>
      </c>
      <c r="K275">
        <v>41134.809536363631</v>
      </c>
      <c r="L275">
        <v>252984314.54700181</v>
      </c>
      <c r="M275">
        <v>5453018.1763636358</v>
      </c>
      <c r="N275">
        <v>2108202621.2250152</v>
      </c>
      <c r="O275">
        <v>102520000</v>
      </c>
      <c r="P275">
        <v>21.243279927272724</v>
      </c>
      <c r="Q275">
        <v>21011.752791542651</v>
      </c>
      <c r="R275">
        <v>253025449.35653818</v>
      </c>
      <c r="S275">
        <v>2216.1756394013787</v>
      </c>
      <c r="T275">
        <v>21032.996071469923</v>
      </c>
    </row>
    <row r="276" spans="1:20" x14ac:dyDescent="0.3">
      <c r="A276">
        <v>275</v>
      </c>
      <c r="B276" t="s">
        <v>141</v>
      </c>
      <c r="C276" t="s">
        <v>148</v>
      </c>
      <c r="D276" t="s">
        <v>280</v>
      </c>
      <c r="E276" t="s">
        <v>152</v>
      </c>
      <c r="F276" t="s">
        <v>155</v>
      </c>
      <c r="G276" t="s">
        <v>220</v>
      </c>
      <c r="H276">
        <v>385.86405848643278</v>
      </c>
      <c r="I276">
        <v>28</v>
      </c>
      <c r="J276">
        <v>1405468.4141500101</v>
      </c>
      <c r="K276">
        <v>41134.809536363631</v>
      </c>
      <c r="L276">
        <v>252984314.54700181</v>
      </c>
      <c r="M276">
        <v>5453018.1763636358</v>
      </c>
      <c r="N276">
        <v>2108202621.2250152</v>
      </c>
      <c r="O276">
        <v>109200000</v>
      </c>
      <c r="P276">
        <v>21.243279927272724</v>
      </c>
      <c r="Q276">
        <v>21011.752791542651</v>
      </c>
      <c r="R276">
        <v>253025449.35653818</v>
      </c>
      <c r="S276">
        <v>2222.8556394013785</v>
      </c>
      <c r="T276">
        <v>21032.996071469923</v>
      </c>
    </row>
    <row r="277" spans="1:20" x14ac:dyDescent="0.3">
      <c r="A277">
        <v>276</v>
      </c>
      <c r="B277" t="s">
        <v>141</v>
      </c>
      <c r="C277" t="s">
        <v>148</v>
      </c>
      <c r="D277" t="s">
        <v>280</v>
      </c>
      <c r="E277" t="s">
        <v>152</v>
      </c>
      <c r="F277" t="s">
        <v>155</v>
      </c>
      <c r="G277" t="s">
        <v>218</v>
      </c>
      <c r="H277">
        <v>385.86405848643278</v>
      </c>
      <c r="I277">
        <v>28</v>
      </c>
      <c r="J277">
        <v>1405468.4141500101</v>
      </c>
      <c r="K277">
        <v>41134.809536363631</v>
      </c>
      <c r="L277">
        <v>252984314.54700181</v>
      </c>
      <c r="M277">
        <v>5453018.1763636358</v>
      </c>
      <c r="N277">
        <v>2108202621.2250152</v>
      </c>
      <c r="O277">
        <v>104893600</v>
      </c>
      <c r="P277">
        <v>21.243279927272724</v>
      </c>
      <c r="Q277">
        <v>21011.752791542651</v>
      </c>
      <c r="R277">
        <v>253025449.35653818</v>
      </c>
      <c r="S277">
        <v>2218.5492394013786</v>
      </c>
      <c r="T277">
        <v>21032.996071469923</v>
      </c>
    </row>
    <row r="278" spans="1:20" x14ac:dyDescent="0.3">
      <c r="A278">
        <v>277</v>
      </c>
      <c r="B278" t="s">
        <v>141</v>
      </c>
      <c r="C278" t="s">
        <v>148</v>
      </c>
      <c r="D278" t="s">
        <v>280</v>
      </c>
      <c r="E278" t="s">
        <v>152</v>
      </c>
      <c r="F278" t="s">
        <v>280</v>
      </c>
      <c r="G278" t="s">
        <v>219</v>
      </c>
      <c r="H278">
        <v>385.32901190976366</v>
      </c>
      <c r="I278">
        <v>55</v>
      </c>
      <c r="J278">
        <v>1419911.0601556825</v>
      </c>
      <c r="K278">
        <v>42499.442490909089</v>
      </c>
      <c r="L278">
        <v>255583990.82802287</v>
      </c>
      <c r="M278">
        <v>5414808.4536363631</v>
      </c>
      <c r="N278">
        <v>2129866590.2335238</v>
      </c>
      <c r="O278">
        <v>102520000</v>
      </c>
      <c r="P278">
        <v>21.516206518181814</v>
      </c>
      <c r="Q278">
        <v>21227.670349327451</v>
      </c>
      <c r="R278">
        <v>255626490.27051377</v>
      </c>
      <c r="S278">
        <v>2237.8013986871606</v>
      </c>
      <c r="T278">
        <v>21249.186555845634</v>
      </c>
    </row>
    <row r="279" spans="1:20" x14ac:dyDescent="0.3">
      <c r="A279">
        <v>278</v>
      </c>
      <c r="B279" t="s">
        <v>141</v>
      </c>
      <c r="C279" t="s">
        <v>148</v>
      </c>
      <c r="D279" t="s">
        <v>280</v>
      </c>
      <c r="E279" t="s">
        <v>152</v>
      </c>
      <c r="F279" t="s">
        <v>280</v>
      </c>
      <c r="G279" t="s">
        <v>220</v>
      </c>
      <c r="H279">
        <v>385.32901190976366</v>
      </c>
      <c r="I279">
        <v>28</v>
      </c>
      <c r="J279">
        <v>1419911.0601556825</v>
      </c>
      <c r="K279">
        <v>42499.442490909089</v>
      </c>
      <c r="L279">
        <v>255583990.82802287</v>
      </c>
      <c r="M279">
        <v>5414808.4536363631</v>
      </c>
      <c r="N279">
        <v>2129866590.2335238</v>
      </c>
      <c r="O279">
        <v>109200000</v>
      </c>
      <c r="P279">
        <v>21.516206518181814</v>
      </c>
      <c r="Q279">
        <v>21227.670349327451</v>
      </c>
      <c r="R279">
        <v>255626490.27051377</v>
      </c>
      <c r="S279">
        <v>2244.4813986871604</v>
      </c>
      <c r="T279">
        <v>21249.186555845634</v>
      </c>
    </row>
    <row r="280" spans="1:20" x14ac:dyDescent="0.3">
      <c r="A280">
        <v>279</v>
      </c>
      <c r="B280" t="s">
        <v>141</v>
      </c>
      <c r="C280" t="s">
        <v>148</v>
      </c>
      <c r="D280" t="s">
        <v>280</v>
      </c>
      <c r="E280" t="s">
        <v>152</v>
      </c>
      <c r="F280" t="s">
        <v>280</v>
      </c>
      <c r="G280" t="s">
        <v>218</v>
      </c>
      <c r="H280">
        <v>385.32901190976366</v>
      </c>
      <c r="I280">
        <v>28</v>
      </c>
      <c r="J280">
        <v>1419911.0601556825</v>
      </c>
      <c r="K280">
        <v>42499.442490909089</v>
      </c>
      <c r="L280">
        <v>255583990.82802287</v>
      </c>
      <c r="M280">
        <v>5414808.4536363631</v>
      </c>
      <c r="N280">
        <v>2129866590.2335238</v>
      </c>
      <c r="O280">
        <v>104893600</v>
      </c>
      <c r="P280">
        <v>21.516206518181814</v>
      </c>
      <c r="Q280">
        <v>21227.670349327451</v>
      </c>
      <c r="R280">
        <v>255626490.27051377</v>
      </c>
      <c r="S280">
        <v>2240.1749986871605</v>
      </c>
      <c r="T280">
        <v>21249.186555845634</v>
      </c>
    </row>
    <row r="281" spans="1:20" x14ac:dyDescent="0.3">
      <c r="A281">
        <v>280</v>
      </c>
      <c r="B281" t="s">
        <v>141</v>
      </c>
      <c r="C281" t="s">
        <v>148</v>
      </c>
      <c r="D281" t="s">
        <v>280</v>
      </c>
      <c r="E281" t="s">
        <v>280</v>
      </c>
      <c r="F281" t="s">
        <v>154</v>
      </c>
      <c r="G281" t="s">
        <v>219</v>
      </c>
      <c r="H281">
        <v>385.97064363672536</v>
      </c>
      <c r="I281">
        <v>55</v>
      </c>
      <c r="J281">
        <v>1404493.0716069744</v>
      </c>
      <c r="K281">
        <v>51233.093399999998</v>
      </c>
      <c r="L281">
        <v>252808752.88925537</v>
      </c>
      <c r="M281">
        <v>6582934.2627272718</v>
      </c>
      <c r="N281">
        <v>2106739607.4104614</v>
      </c>
      <c r="O281">
        <v>102520000</v>
      </c>
      <c r="P281">
        <v>28.066444700000002</v>
      </c>
      <c r="Q281">
        <v>20997.171420524264</v>
      </c>
      <c r="R281">
        <v>252859985.98265538</v>
      </c>
      <c r="S281">
        <v>2215.8425416731889</v>
      </c>
      <c r="T281">
        <v>21025.237865224266</v>
      </c>
    </row>
    <row r="282" spans="1:20" x14ac:dyDescent="0.3">
      <c r="A282">
        <v>281</v>
      </c>
      <c r="B282" t="s">
        <v>141</v>
      </c>
      <c r="C282" t="s">
        <v>148</v>
      </c>
      <c r="D282" t="s">
        <v>280</v>
      </c>
      <c r="E282" t="s">
        <v>280</v>
      </c>
      <c r="F282" t="s">
        <v>154</v>
      </c>
      <c r="G282" t="s">
        <v>220</v>
      </c>
      <c r="H282">
        <v>385.97064363672536</v>
      </c>
      <c r="I282">
        <v>28</v>
      </c>
      <c r="J282">
        <v>1404493.0716069744</v>
      </c>
      <c r="K282">
        <v>51233.093399999998</v>
      </c>
      <c r="L282">
        <v>252808752.88925537</v>
      </c>
      <c r="M282">
        <v>6582934.2627272718</v>
      </c>
      <c r="N282">
        <v>2106739607.4104614</v>
      </c>
      <c r="O282">
        <v>109200000</v>
      </c>
      <c r="P282">
        <v>28.066444700000002</v>
      </c>
      <c r="Q282">
        <v>20997.171420524264</v>
      </c>
      <c r="R282">
        <v>252859985.98265538</v>
      </c>
      <c r="S282">
        <v>2222.5225416731887</v>
      </c>
      <c r="T282">
        <v>21025.237865224266</v>
      </c>
    </row>
    <row r="283" spans="1:20" x14ac:dyDescent="0.3">
      <c r="A283">
        <v>282</v>
      </c>
      <c r="B283" t="s">
        <v>141</v>
      </c>
      <c r="C283" t="s">
        <v>148</v>
      </c>
      <c r="D283" t="s">
        <v>280</v>
      </c>
      <c r="E283" t="s">
        <v>280</v>
      </c>
      <c r="F283" t="s">
        <v>154</v>
      </c>
      <c r="G283" t="s">
        <v>218</v>
      </c>
      <c r="H283">
        <v>385.97064363672536</v>
      </c>
      <c r="I283">
        <v>28</v>
      </c>
      <c r="J283">
        <v>1404493.0716069744</v>
      </c>
      <c r="K283">
        <v>51233.093399999998</v>
      </c>
      <c r="L283">
        <v>252808752.88925537</v>
      </c>
      <c r="M283">
        <v>6582934.2627272718</v>
      </c>
      <c r="N283">
        <v>2106739607.4104614</v>
      </c>
      <c r="O283">
        <v>104893600</v>
      </c>
      <c r="P283">
        <v>28.066444700000002</v>
      </c>
      <c r="Q283">
        <v>20997.171420524264</v>
      </c>
      <c r="R283">
        <v>252859985.98265538</v>
      </c>
      <c r="S283">
        <v>2218.2161416731888</v>
      </c>
      <c r="T283">
        <v>21025.237865224266</v>
      </c>
    </row>
    <row r="284" spans="1:20" x14ac:dyDescent="0.3">
      <c r="A284">
        <v>283</v>
      </c>
      <c r="B284" t="s">
        <v>141</v>
      </c>
      <c r="C284" t="s">
        <v>148</v>
      </c>
      <c r="D284" t="s">
        <v>280</v>
      </c>
      <c r="E284" t="s">
        <v>280</v>
      </c>
      <c r="F284" t="s">
        <v>155</v>
      </c>
      <c r="G284" t="s">
        <v>219</v>
      </c>
      <c r="H284">
        <v>385.93207179288731</v>
      </c>
      <c r="I284">
        <v>55</v>
      </c>
      <c r="J284">
        <v>1405534.2510306581</v>
      </c>
      <c r="K284">
        <v>52051.873172727268</v>
      </c>
      <c r="L284">
        <v>252996165.18551847</v>
      </c>
      <c r="M284">
        <v>6610226.9218181809</v>
      </c>
      <c r="N284">
        <v>2108301376.5459874</v>
      </c>
      <c r="O284">
        <v>102520000</v>
      </c>
      <c r="P284">
        <v>27.793518109090911</v>
      </c>
      <c r="Q284">
        <v>21012.737052908338</v>
      </c>
      <c r="R284">
        <v>253048217.0586912</v>
      </c>
      <c r="S284">
        <v>2217.4316034678059</v>
      </c>
      <c r="T284">
        <v>21040.530571017429</v>
      </c>
    </row>
    <row r="285" spans="1:20" x14ac:dyDescent="0.3">
      <c r="A285">
        <v>284</v>
      </c>
      <c r="B285" t="s">
        <v>141</v>
      </c>
      <c r="C285" t="s">
        <v>148</v>
      </c>
      <c r="D285" t="s">
        <v>280</v>
      </c>
      <c r="E285" t="s">
        <v>280</v>
      </c>
      <c r="F285" t="s">
        <v>155</v>
      </c>
      <c r="G285" t="s">
        <v>220</v>
      </c>
      <c r="H285">
        <v>385.93207179288731</v>
      </c>
      <c r="I285">
        <v>28</v>
      </c>
      <c r="J285">
        <v>1405534.2510306581</v>
      </c>
      <c r="K285">
        <v>52051.873172727268</v>
      </c>
      <c r="L285">
        <v>252996165.18551847</v>
      </c>
      <c r="M285">
        <v>6610226.9218181809</v>
      </c>
      <c r="N285">
        <v>2108301376.5459874</v>
      </c>
      <c r="O285">
        <v>109200000</v>
      </c>
      <c r="P285">
        <v>27.793518109090911</v>
      </c>
      <c r="Q285">
        <v>21012.737052908338</v>
      </c>
      <c r="R285">
        <v>253048217.0586912</v>
      </c>
      <c r="S285">
        <v>2224.1116034678057</v>
      </c>
      <c r="T285">
        <v>21040.530571017429</v>
      </c>
    </row>
    <row r="286" spans="1:20" x14ac:dyDescent="0.3">
      <c r="A286">
        <v>285</v>
      </c>
      <c r="B286" t="s">
        <v>141</v>
      </c>
      <c r="C286" t="s">
        <v>148</v>
      </c>
      <c r="D286" t="s">
        <v>280</v>
      </c>
      <c r="E286" t="s">
        <v>280</v>
      </c>
      <c r="F286" t="s">
        <v>155</v>
      </c>
      <c r="G286" t="s">
        <v>218</v>
      </c>
      <c r="H286">
        <v>385.93207179288731</v>
      </c>
      <c r="I286">
        <v>28</v>
      </c>
      <c r="J286">
        <v>1405534.2510306581</v>
      </c>
      <c r="K286">
        <v>52051.873172727268</v>
      </c>
      <c r="L286">
        <v>252996165.18551847</v>
      </c>
      <c r="M286">
        <v>6610226.9218181809</v>
      </c>
      <c r="N286">
        <v>2108301376.5459874</v>
      </c>
      <c r="O286">
        <v>104893600</v>
      </c>
      <c r="P286">
        <v>27.793518109090911</v>
      </c>
      <c r="Q286">
        <v>21012.737052908338</v>
      </c>
      <c r="R286">
        <v>253048217.0586912</v>
      </c>
      <c r="S286">
        <v>2219.8052034678058</v>
      </c>
      <c r="T286">
        <v>21040.530571017429</v>
      </c>
    </row>
    <row r="287" spans="1:20" x14ac:dyDescent="0.3">
      <c r="A287">
        <v>286</v>
      </c>
      <c r="B287" t="s">
        <v>141</v>
      </c>
      <c r="C287" t="s">
        <v>148</v>
      </c>
      <c r="D287" t="s">
        <v>280</v>
      </c>
      <c r="E287" t="s">
        <v>280</v>
      </c>
      <c r="F287" t="s">
        <v>280</v>
      </c>
      <c r="G287" t="s">
        <v>219</v>
      </c>
      <c r="H287">
        <v>385.3970252162182</v>
      </c>
      <c r="I287">
        <v>55</v>
      </c>
      <c r="J287">
        <v>1419976.8970363303</v>
      </c>
      <c r="K287">
        <v>53416.506127272718</v>
      </c>
      <c r="L287">
        <v>255595841.46653947</v>
      </c>
      <c r="M287">
        <v>6572017.1990909083</v>
      </c>
      <c r="N287">
        <v>2129965345.5544956</v>
      </c>
      <c r="O287">
        <v>102520000</v>
      </c>
      <c r="P287">
        <v>28.066444700000002</v>
      </c>
      <c r="Q287">
        <v>21228.654610693138</v>
      </c>
      <c r="R287">
        <v>255649257.97266674</v>
      </c>
      <c r="S287">
        <v>2239.0573627535869</v>
      </c>
      <c r="T287">
        <v>21256.72105539314</v>
      </c>
    </row>
    <row r="288" spans="1:20" x14ac:dyDescent="0.3">
      <c r="A288">
        <v>287</v>
      </c>
      <c r="B288" t="s">
        <v>141</v>
      </c>
      <c r="C288" t="s">
        <v>148</v>
      </c>
      <c r="D288" t="s">
        <v>280</v>
      </c>
      <c r="E288" t="s">
        <v>280</v>
      </c>
      <c r="F288" t="s">
        <v>280</v>
      </c>
      <c r="G288" t="s">
        <v>220</v>
      </c>
      <c r="H288">
        <v>385.3970252162182</v>
      </c>
      <c r="I288">
        <v>28</v>
      </c>
      <c r="J288">
        <v>1419976.8970363303</v>
      </c>
      <c r="K288">
        <v>53416.506127272718</v>
      </c>
      <c r="L288">
        <v>255595841.46653947</v>
      </c>
      <c r="M288">
        <v>6572017.1990909083</v>
      </c>
      <c r="N288">
        <v>2129965345.5544956</v>
      </c>
      <c r="O288">
        <v>109200000</v>
      </c>
      <c r="P288">
        <v>28.066444700000002</v>
      </c>
      <c r="Q288">
        <v>21228.654610693138</v>
      </c>
      <c r="R288">
        <v>255649257.97266674</v>
      </c>
      <c r="S288">
        <v>2245.7373627535867</v>
      </c>
      <c r="T288">
        <v>21256.72105539314</v>
      </c>
    </row>
    <row r="289" spans="1:20" x14ac:dyDescent="0.3">
      <c r="A289">
        <v>288</v>
      </c>
      <c r="B289" t="s">
        <v>141</v>
      </c>
      <c r="C289" t="s">
        <v>148</v>
      </c>
      <c r="D289" t="s">
        <v>280</v>
      </c>
      <c r="E289" t="s">
        <v>280</v>
      </c>
      <c r="F289" t="s">
        <v>280</v>
      </c>
      <c r="G289" t="s">
        <v>218</v>
      </c>
      <c r="H289">
        <v>385.3970252162182</v>
      </c>
      <c r="I289">
        <v>28</v>
      </c>
      <c r="J289">
        <v>1419976.8970363303</v>
      </c>
      <c r="K289">
        <v>53416.506127272718</v>
      </c>
      <c r="L289">
        <v>255595841.46653947</v>
      </c>
      <c r="M289">
        <v>6572017.1990909083</v>
      </c>
      <c r="N289">
        <v>2129965345.5544956</v>
      </c>
      <c r="O289">
        <v>104893600</v>
      </c>
      <c r="P289">
        <v>28.066444700000002</v>
      </c>
      <c r="Q289">
        <v>21228.654610693138</v>
      </c>
      <c r="R289">
        <v>255649257.97266674</v>
      </c>
      <c r="S289">
        <v>2241.4309627535868</v>
      </c>
      <c r="T289">
        <v>21256.72105539314</v>
      </c>
    </row>
    <row r="290" spans="1:20" x14ac:dyDescent="0.3">
      <c r="A290">
        <v>289</v>
      </c>
      <c r="B290" t="s">
        <v>141</v>
      </c>
      <c r="C290" t="s">
        <v>280</v>
      </c>
      <c r="D290" t="s">
        <v>151</v>
      </c>
      <c r="E290" t="s">
        <v>152</v>
      </c>
      <c r="F290" t="s">
        <v>154</v>
      </c>
      <c r="G290" t="s">
        <v>219</v>
      </c>
      <c r="H290">
        <v>385.57351459642416</v>
      </c>
      <c r="I290">
        <v>55</v>
      </c>
      <c r="J290">
        <v>1324959.1735180162</v>
      </c>
      <c r="K290">
        <v>39704.789363636359</v>
      </c>
      <c r="L290">
        <v>238492651.23324293</v>
      </c>
      <c r="M290">
        <v>5054376.2022727262</v>
      </c>
      <c r="N290">
        <v>1987438760.2770243</v>
      </c>
      <c r="O290">
        <v>102520000</v>
      </c>
      <c r="P290">
        <v>19.080455068181813</v>
      </c>
      <c r="Q290">
        <v>19808.139644094339</v>
      </c>
      <c r="R290">
        <v>238532356.02260655</v>
      </c>
      <c r="S290">
        <v>2095.0131364792969</v>
      </c>
      <c r="T290">
        <v>19827.220099162521</v>
      </c>
    </row>
    <row r="291" spans="1:20" x14ac:dyDescent="0.3">
      <c r="A291">
        <v>290</v>
      </c>
      <c r="B291" t="s">
        <v>141</v>
      </c>
      <c r="C291" t="s">
        <v>280</v>
      </c>
      <c r="D291" t="s">
        <v>151</v>
      </c>
      <c r="E291" t="s">
        <v>152</v>
      </c>
      <c r="F291" t="s">
        <v>154</v>
      </c>
      <c r="G291" t="s">
        <v>220</v>
      </c>
      <c r="H291">
        <v>385.57351459642416</v>
      </c>
      <c r="I291">
        <v>28</v>
      </c>
      <c r="J291">
        <v>1324959.1735180162</v>
      </c>
      <c r="K291">
        <v>39704.789363636359</v>
      </c>
      <c r="L291">
        <v>238492651.23324293</v>
      </c>
      <c r="M291">
        <v>5054376.2022727262</v>
      </c>
      <c r="N291">
        <v>1987438760.2770243</v>
      </c>
      <c r="O291">
        <v>109200000</v>
      </c>
      <c r="P291">
        <v>19.080455068181813</v>
      </c>
      <c r="Q291">
        <v>19808.139644094339</v>
      </c>
      <c r="R291">
        <v>238532356.02260655</v>
      </c>
      <c r="S291">
        <v>2101.6931364792968</v>
      </c>
      <c r="T291">
        <v>19827.220099162521</v>
      </c>
    </row>
    <row r="292" spans="1:20" x14ac:dyDescent="0.3">
      <c r="A292">
        <v>291</v>
      </c>
      <c r="B292" t="s">
        <v>141</v>
      </c>
      <c r="C292" t="s">
        <v>280</v>
      </c>
      <c r="D292" t="s">
        <v>151</v>
      </c>
      <c r="E292" t="s">
        <v>152</v>
      </c>
      <c r="F292" t="s">
        <v>154</v>
      </c>
      <c r="G292" t="s">
        <v>218</v>
      </c>
      <c r="H292">
        <v>385.57351459642416</v>
      </c>
      <c r="I292">
        <v>28</v>
      </c>
      <c r="J292">
        <v>1324959.1735180162</v>
      </c>
      <c r="K292">
        <v>39704.789363636359</v>
      </c>
      <c r="L292">
        <v>238492651.23324293</v>
      </c>
      <c r="M292">
        <v>5054376.2022727262</v>
      </c>
      <c r="N292">
        <v>1987438760.2770243</v>
      </c>
      <c r="O292">
        <v>104893600</v>
      </c>
      <c r="P292">
        <v>19.080455068181813</v>
      </c>
      <c r="Q292">
        <v>19808.139644094339</v>
      </c>
      <c r="R292">
        <v>238532356.02260655</v>
      </c>
      <c r="S292">
        <v>2097.3867364792968</v>
      </c>
      <c r="T292">
        <v>19827.220099162521</v>
      </c>
    </row>
    <row r="293" spans="1:20" x14ac:dyDescent="0.3">
      <c r="A293">
        <v>292</v>
      </c>
      <c r="B293" t="s">
        <v>141</v>
      </c>
      <c r="C293" t="s">
        <v>280</v>
      </c>
      <c r="D293" t="s">
        <v>151</v>
      </c>
      <c r="E293" t="s">
        <v>152</v>
      </c>
      <c r="F293" t="s">
        <v>155</v>
      </c>
      <c r="G293" t="s">
        <v>219</v>
      </c>
      <c r="H293">
        <v>385.53494275258612</v>
      </c>
      <c r="I293">
        <v>55</v>
      </c>
      <c r="J293">
        <v>1326000.3529417</v>
      </c>
      <c r="K293">
        <v>40523.569136363629</v>
      </c>
      <c r="L293">
        <v>238680063.52950603</v>
      </c>
      <c r="M293">
        <v>5081668.8613636354</v>
      </c>
      <c r="N293">
        <v>1989000529.4125502</v>
      </c>
      <c r="O293">
        <v>102520000</v>
      </c>
      <c r="P293">
        <v>18.807528477272726</v>
      </c>
      <c r="Q293">
        <v>19823.705276478413</v>
      </c>
      <c r="R293">
        <v>238720587.09864238</v>
      </c>
      <c r="S293">
        <v>2096.6021982739139</v>
      </c>
      <c r="T293">
        <v>19842.512804955684</v>
      </c>
    </row>
    <row r="294" spans="1:20" x14ac:dyDescent="0.3">
      <c r="A294">
        <v>293</v>
      </c>
      <c r="B294" t="s">
        <v>141</v>
      </c>
      <c r="C294" t="s">
        <v>280</v>
      </c>
      <c r="D294" t="s">
        <v>151</v>
      </c>
      <c r="E294" t="s">
        <v>152</v>
      </c>
      <c r="F294" t="s">
        <v>155</v>
      </c>
      <c r="G294" t="s">
        <v>220</v>
      </c>
      <c r="H294">
        <v>385.53494275258612</v>
      </c>
      <c r="I294">
        <v>28</v>
      </c>
      <c r="J294">
        <v>1326000.3529417</v>
      </c>
      <c r="K294">
        <v>40523.569136363629</v>
      </c>
      <c r="L294">
        <v>238680063.52950603</v>
      </c>
      <c r="M294">
        <v>5081668.8613636354</v>
      </c>
      <c r="N294">
        <v>1989000529.4125502</v>
      </c>
      <c r="O294">
        <v>109200000</v>
      </c>
      <c r="P294">
        <v>18.807528477272726</v>
      </c>
      <c r="Q294">
        <v>19823.705276478413</v>
      </c>
      <c r="R294">
        <v>238720587.09864238</v>
      </c>
      <c r="S294">
        <v>2103.2821982739138</v>
      </c>
      <c r="T294">
        <v>19842.512804955684</v>
      </c>
    </row>
    <row r="295" spans="1:20" x14ac:dyDescent="0.3">
      <c r="A295">
        <v>294</v>
      </c>
      <c r="B295" t="s">
        <v>141</v>
      </c>
      <c r="C295" t="s">
        <v>280</v>
      </c>
      <c r="D295" t="s">
        <v>151</v>
      </c>
      <c r="E295" t="s">
        <v>152</v>
      </c>
      <c r="F295" t="s">
        <v>155</v>
      </c>
      <c r="G295" t="s">
        <v>218</v>
      </c>
      <c r="H295">
        <v>385.53494275258612</v>
      </c>
      <c r="I295">
        <v>28</v>
      </c>
      <c r="J295">
        <v>1326000.3529417</v>
      </c>
      <c r="K295">
        <v>40523.569136363629</v>
      </c>
      <c r="L295">
        <v>238680063.52950603</v>
      </c>
      <c r="M295">
        <v>5081668.8613636354</v>
      </c>
      <c r="N295">
        <v>1989000529.4125502</v>
      </c>
      <c r="O295">
        <v>104893600</v>
      </c>
      <c r="P295">
        <v>18.807528477272726</v>
      </c>
      <c r="Q295">
        <v>19823.705276478413</v>
      </c>
      <c r="R295">
        <v>238720587.09864238</v>
      </c>
      <c r="S295">
        <v>2098.9757982739138</v>
      </c>
      <c r="T295">
        <v>19842.512804955684</v>
      </c>
    </row>
    <row r="296" spans="1:20" x14ac:dyDescent="0.3">
      <c r="A296">
        <v>295</v>
      </c>
      <c r="B296" t="s">
        <v>141</v>
      </c>
      <c r="C296" t="s">
        <v>280</v>
      </c>
      <c r="D296" t="s">
        <v>151</v>
      </c>
      <c r="E296" t="s">
        <v>152</v>
      </c>
      <c r="F296" t="s">
        <v>280</v>
      </c>
      <c r="G296" t="s">
        <v>219</v>
      </c>
      <c r="H296">
        <v>384.999896175917</v>
      </c>
      <c r="I296">
        <v>55</v>
      </c>
      <c r="J296">
        <v>1340442.9989473727</v>
      </c>
      <c r="K296">
        <v>41888.202090909079</v>
      </c>
      <c r="L296">
        <v>241279739.81052709</v>
      </c>
      <c r="M296">
        <v>5043459.1386363627</v>
      </c>
      <c r="N296">
        <v>2010664498.4210591</v>
      </c>
      <c r="O296">
        <v>102520000</v>
      </c>
      <c r="P296">
        <v>19.080455068181813</v>
      </c>
      <c r="Q296">
        <v>20039.62283426322</v>
      </c>
      <c r="R296">
        <v>241321628.01261801</v>
      </c>
      <c r="S296">
        <v>2118.2279575596954</v>
      </c>
      <c r="T296">
        <v>20058.703289331403</v>
      </c>
    </row>
    <row r="297" spans="1:20" x14ac:dyDescent="0.3">
      <c r="A297">
        <v>296</v>
      </c>
      <c r="B297" t="s">
        <v>141</v>
      </c>
      <c r="C297" t="s">
        <v>280</v>
      </c>
      <c r="D297" t="s">
        <v>151</v>
      </c>
      <c r="E297" t="s">
        <v>152</v>
      </c>
      <c r="F297" t="s">
        <v>280</v>
      </c>
      <c r="G297" t="s">
        <v>220</v>
      </c>
      <c r="H297">
        <v>384.999896175917</v>
      </c>
      <c r="I297">
        <v>28</v>
      </c>
      <c r="J297">
        <v>1340442.9989473727</v>
      </c>
      <c r="K297">
        <v>41888.202090909079</v>
      </c>
      <c r="L297">
        <v>241279739.81052709</v>
      </c>
      <c r="M297">
        <v>5043459.1386363627</v>
      </c>
      <c r="N297">
        <v>2010664498.4210591</v>
      </c>
      <c r="O297">
        <v>109200000</v>
      </c>
      <c r="P297">
        <v>19.080455068181813</v>
      </c>
      <c r="Q297">
        <v>20039.62283426322</v>
      </c>
      <c r="R297">
        <v>241321628.01261801</v>
      </c>
      <c r="S297">
        <v>2124.9079575596957</v>
      </c>
      <c r="T297">
        <v>20058.703289331403</v>
      </c>
    </row>
    <row r="298" spans="1:20" x14ac:dyDescent="0.3">
      <c r="A298">
        <v>297</v>
      </c>
      <c r="B298" t="s">
        <v>141</v>
      </c>
      <c r="C298" t="s">
        <v>280</v>
      </c>
      <c r="D298" t="s">
        <v>151</v>
      </c>
      <c r="E298" t="s">
        <v>152</v>
      </c>
      <c r="F298" t="s">
        <v>280</v>
      </c>
      <c r="G298" t="s">
        <v>218</v>
      </c>
      <c r="H298">
        <v>384.999896175917</v>
      </c>
      <c r="I298">
        <v>28</v>
      </c>
      <c r="J298">
        <v>1340442.9989473727</v>
      </c>
      <c r="K298">
        <v>41888.202090909079</v>
      </c>
      <c r="L298">
        <v>241279739.81052709</v>
      </c>
      <c r="M298">
        <v>5043459.1386363627</v>
      </c>
      <c r="N298">
        <v>2010664498.4210591</v>
      </c>
      <c r="O298">
        <v>104893600</v>
      </c>
      <c r="P298">
        <v>19.080455068181813</v>
      </c>
      <c r="Q298">
        <v>20039.62283426322</v>
      </c>
      <c r="R298">
        <v>241321628.01261801</v>
      </c>
      <c r="S298">
        <v>2120.6015575596953</v>
      </c>
      <c r="T298">
        <v>20058.703289331403</v>
      </c>
    </row>
    <row r="299" spans="1:20" x14ac:dyDescent="0.3">
      <c r="A299">
        <v>298</v>
      </c>
      <c r="B299" t="s">
        <v>141</v>
      </c>
      <c r="C299" t="s">
        <v>280</v>
      </c>
      <c r="D299" t="s">
        <v>151</v>
      </c>
      <c r="E299" t="s">
        <v>280</v>
      </c>
      <c r="F299" t="s">
        <v>154</v>
      </c>
      <c r="G299" t="s">
        <v>219</v>
      </c>
      <c r="H299">
        <v>385.64152790287869</v>
      </c>
      <c r="I299">
        <v>55</v>
      </c>
      <c r="J299">
        <v>1325025.010398664</v>
      </c>
      <c r="K299">
        <v>50621.853000000003</v>
      </c>
      <c r="L299">
        <v>238504501.87175953</v>
      </c>
      <c r="M299">
        <v>6211584.9477272723</v>
      </c>
      <c r="N299">
        <v>1987537515.597996</v>
      </c>
      <c r="O299">
        <v>102520000</v>
      </c>
      <c r="P299">
        <v>25.63069325</v>
      </c>
      <c r="Q299">
        <v>19809.123905460026</v>
      </c>
      <c r="R299">
        <v>238555123.72475952</v>
      </c>
      <c r="S299">
        <v>2096.2691005457232</v>
      </c>
      <c r="T299">
        <v>19834.754598710027</v>
      </c>
    </row>
    <row r="300" spans="1:20" x14ac:dyDescent="0.3">
      <c r="A300">
        <v>299</v>
      </c>
      <c r="B300" t="s">
        <v>141</v>
      </c>
      <c r="C300" t="s">
        <v>280</v>
      </c>
      <c r="D300" t="s">
        <v>151</v>
      </c>
      <c r="E300" t="s">
        <v>280</v>
      </c>
      <c r="F300" t="s">
        <v>154</v>
      </c>
      <c r="G300" t="s">
        <v>220</v>
      </c>
      <c r="H300">
        <v>385.64152790287869</v>
      </c>
      <c r="I300">
        <v>28</v>
      </c>
      <c r="J300">
        <v>1325025.010398664</v>
      </c>
      <c r="K300">
        <v>50621.853000000003</v>
      </c>
      <c r="L300">
        <v>238504501.87175953</v>
      </c>
      <c r="M300">
        <v>6211584.9477272723</v>
      </c>
      <c r="N300">
        <v>1987537515.597996</v>
      </c>
      <c r="O300">
        <v>109200000</v>
      </c>
      <c r="P300">
        <v>25.63069325</v>
      </c>
      <c r="Q300">
        <v>19809.123905460026</v>
      </c>
      <c r="R300">
        <v>238555123.72475952</v>
      </c>
      <c r="S300">
        <v>2102.949100545723</v>
      </c>
      <c r="T300">
        <v>19834.754598710027</v>
      </c>
    </row>
    <row r="301" spans="1:20" x14ac:dyDescent="0.3">
      <c r="A301">
        <v>300</v>
      </c>
      <c r="B301" t="s">
        <v>141</v>
      </c>
      <c r="C301" t="s">
        <v>280</v>
      </c>
      <c r="D301" t="s">
        <v>151</v>
      </c>
      <c r="E301" t="s">
        <v>280</v>
      </c>
      <c r="F301" t="s">
        <v>154</v>
      </c>
      <c r="G301" t="s">
        <v>218</v>
      </c>
      <c r="H301">
        <v>385.64152790287869</v>
      </c>
      <c r="I301">
        <v>28</v>
      </c>
      <c r="J301">
        <v>1325025.010398664</v>
      </c>
      <c r="K301">
        <v>50621.853000000003</v>
      </c>
      <c r="L301">
        <v>238504501.87175953</v>
      </c>
      <c r="M301">
        <v>6211584.9477272723</v>
      </c>
      <c r="N301">
        <v>1987537515.597996</v>
      </c>
      <c r="O301">
        <v>104893600</v>
      </c>
      <c r="P301">
        <v>25.63069325</v>
      </c>
      <c r="Q301">
        <v>19809.123905460026</v>
      </c>
      <c r="R301">
        <v>238555123.72475952</v>
      </c>
      <c r="S301">
        <v>2098.6427005457231</v>
      </c>
      <c r="T301">
        <v>19834.754598710027</v>
      </c>
    </row>
    <row r="302" spans="1:20" x14ac:dyDescent="0.3">
      <c r="A302">
        <v>301</v>
      </c>
      <c r="B302" t="s">
        <v>141</v>
      </c>
      <c r="C302" t="s">
        <v>280</v>
      </c>
      <c r="D302" t="s">
        <v>151</v>
      </c>
      <c r="E302" t="s">
        <v>280</v>
      </c>
      <c r="F302" t="s">
        <v>155</v>
      </c>
      <c r="G302" t="s">
        <v>219</v>
      </c>
      <c r="H302">
        <v>385.60295605904059</v>
      </c>
      <c r="I302">
        <v>55</v>
      </c>
      <c r="J302">
        <v>1326066.1898223478</v>
      </c>
      <c r="K302">
        <v>51440.632772727273</v>
      </c>
      <c r="L302">
        <v>238691914.1680226</v>
      </c>
      <c r="M302">
        <v>6238877.6068181815</v>
      </c>
      <c r="N302">
        <v>1989099284.7335217</v>
      </c>
      <c r="O302">
        <v>102520000</v>
      </c>
      <c r="P302">
        <v>25.35776665909091</v>
      </c>
      <c r="Q302">
        <v>19824.6895378441</v>
      </c>
      <c r="R302">
        <v>238743354.80079532</v>
      </c>
      <c r="S302">
        <v>2097.8581623403397</v>
      </c>
      <c r="T302">
        <v>19850.04730450319</v>
      </c>
    </row>
    <row r="303" spans="1:20" x14ac:dyDescent="0.3">
      <c r="A303">
        <v>302</v>
      </c>
      <c r="B303" t="s">
        <v>141</v>
      </c>
      <c r="C303" t="s">
        <v>280</v>
      </c>
      <c r="D303" t="s">
        <v>151</v>
      </c>
      <c r="E303" t="s">
        <v>280</v>
      </c>
      <c r="F303" t="s">
        <v>155</v>
      </c>
      <c r="G303" t="s">
        <v>220</v>
      </c>
      <c r="H303">
        <v>385.60295605904059</v>
      </c>
      <c r="I303">
        <v>28</v>
      </c>
      <c r="J303">
        <v>1326066.1898223478</v>
      </c>
      <c r="K303">
        <v>51440.632772727273</v>
      </c>
      <c r="L303">
        <v>238691914.1680226</v>
      </c>
      <c r="M303">
        <v>6238877.6068181815</v>
      </c>
      <c r="N303">
        <v>1989099284.7335217</v>
      </c>
      <c r="O303">
        <v>109200000</v>
      </c>
      <c r="P303">
        <v>25.35776665909091</v>
      </c>
      <c r="Q303">
        <v>19824.6895378441</v>
      </c>
      <c r="R303">
        <v>238743354.80079532</v>
      </c>
      <c r="S303">
        <v>2104.53816234034</v>
      </c>
      <c r="T303">
        <v>19850.04730450319</v>
      </c>
    </row>
    <row r="304" spans="1:20" x14ac:dyDescent="0.3">
      <c r="A304">
        <v>303</v>
      </c>
      <c r="B304" t="s">
        <v>141</v>
      </c>
      <c r="C304" t="s">
        <v>280</v>
      </c>
      <c r="D304" t="s">
        <v>151</v>
      </c>
      <c r="E304" t="s">
        <v>280</v>
      </c>
      <c r="F304" t="s">
        <v>155</v>
      </c>
      <c r="G304" t="s">
        <v>218</v>
      </c>
      <c r="H304">
        <v>385.60295605904059</v>
      </c>
      <c r="I304">
        <v>28</v>
      </c>
      <c r="J304">
        <v>1326066.1898223478</v>
      </c>
      <c r="K304">
        <v>51440.632772727273</v>
      </c>
      <c r="L304">
        <v>238691914.1680226</v>
      </c>
      <c r="M304">
        <v>6238877.6068181815</v>
      </c>
      <c r="N304">
        <v>1989099284.7335217</v>
      </c>
      <c r="O304">
        <v>104893600</v>
      </c>
      <c r="P304">
        <v>25.35776665909091</v>
      </c>
      <c r="Q304">
        <v>19824.6895378441</v>
      </c>
      <c r="R304">
        <v>238743354.80079532</v>
      </c>
      <c r="S304">
        <v>2100.2317623403401</v>
      </c>
      <c r="T304">
        <v>19850.04730450319</v>
      </c>
    </row>
    <row r="305" spans="1:20" x14ac:dyDescent="0.3">
      <c r="A305">
        <v>304</v>
      </c>
      <c r="B305" t="s">
        <v>141</v>
      </c>
      <c r="C305" t="s">
        <v>280</v>
      </c>
      <c r="D305" t="s">
        <v>151</v>
      </c>
      <c r="E305" t="s">
        <v>280</v>
      </c>
      <c r="F305" t="s">
        <v>280</v>
      </c>
      <c r="G305" t="s">
        <v>219</v>
      </c>
      <c r="H305">
        <v>385.06790948237153</v>
      </c>
      <c r="I305">
        <v>55</v>
      </c>
      <c r="J305">
        <v>1340508.8358280205</v>
      </c>
      <c r="K305">
        <v>52805.265727272723</v>
      </c>
      <c r="L305">
        <v>241291590.44904369</v>
      </c>
      <c r="M305">
        <v>6200667.8840909088</v>
      </c>
      <c r="N305">
        <v>2010763253.7420306</v>
      </c>
      <c r="O305">
        <v>102520000</v>
      </c>
      <c r="P305">
        <v>25.63069325</v>
      </c>
      <c r="Q305">
        <v>20040.607095628908</v>
      </c>
      <c r="R305">
        <v>241344395.71477097</v>
      </c>
      <c r="S305">
        <v>2119.4839216261216</v>
      </c>
      <c r="T305">
        <v>20066.237788878909</v>
      </c>
    </row>
    <row r="306" spans="1:20" x14ac:dyDescent="0.3">
      <c r="A306">
        <v>305</v>
      </c>
      <c r="B306" t="s">
        <v>141</v>
      </c>
      <c r="C306" t="s">
        <v>280</v>
      </c>
      <c r="D306" t="s">
        <v>151</v>
      </c>
      <c r="E306" t="s">
        <v>280</v>
      </c>
      <c r="F306" t="s">
        <v>280</v>
      </c>
      <c r="G306" t="s">
        <v>220</v>
      </c>
      <c r="H306">
        <v>385.06790948237153</v>
      </c>
      <c r="I306">
        <v>28</v>
      </c>
      <c r="J306">
        <v>1340508.8358280205</v>
      </c>
      <c r="K306">
        <v>52805.265727272723</v>
      </c>
      <c r="L306">
        <v>241291590.44904369</v>
      </c>
      <c r="M306">
        <v>6200667.8840909088</v>
      </c>
      <c r="N306">
        <v>2010763253.7420306</v>
      </c>
      <c r="O306">
        <v>109200000</v>
      </c>
      <c r="P306">
        <v>25.63069325</v>
      </c>
      <c r="Q306">
        <v>20040.607095628908</v>
      </c>
      <c r="R306">
        <v>241344395.71477097</v>
      </c>
      <c r="S306">
        <v>2126.1639216261215</v>
      </c>
      <c r="T306">
        <v>20066.237788878909</v>
      </c>
    </row>
    <row r="307" spans="1:20" x14ac:dyDescent="0.3">
      <c r="A307">
        <v>306</v>
      </c>
      <c r="B307" t="s">
        <v>141</v>
      </c>
      <c r="C307" t="s">
        <v>280</v>
      </c>
      <c r="D307" t="s">
        <v>151</v>
      </c>
      <c r="E307" t="s">
        <v>280</v>
      </c>
      <c r="F307" t="s">
        <v>280</v>
      </c>
      <c r="G307" t="s">
        <v>218</v>
      </c>
      <c r="H307">
        <v>385.06790948237153</v>
      </c>
      <c r="I307">
        <v>28</v>
      </c>
      <c r="J307">
        <v>1340508.8358280205</v>
      </c>
      <c r="K307">
        <v>52805.265727272723</v>
      </c>
      <c r="L307">
        <v>241291590.44904369</v>
      </c>
      <c r="M307">
        <v>6200667.8840909088</v>
      </c>
      <c r="N307">
        <v>2010763253.7420306</v>
      </c>
      <c r="O307">
        <v>104893600</v>
      </c>
      <c r="P307">
        <v>25.63069325</v>
      </c>
      <c r="Q307">
        <v>20040.607095628908</v>
      </c>
      <c r="R307">
        <v>241344395.71477097</v>
      </c>
      <c r="S307">
        <v>2121.8575216261215</v>
      </c>
      <c r="T307">
        <v>20066.237788878909</v>
      </c>
    </row>
    <row r="308" spans="1:20" x14ac:dyDescent="0.3">
      <c r="A308">
        <v>307</v>
      </c>
      <c r="B308" t="s">
        <v>141</v>
      </c>
      <c r="C308" t="s">
        <v>280</v>
      </c>
      <c r="D308" t="s">
        <v>280</v>
      </c>
      <c r="E308" t="s">
        <v>152</v>
      </c>
      <c r="F308" t="s">
        <v>154</v>
      </c>
      <c r="G308" t="s">
        <v>219</v>
      </c>
      <c r="H308">
        <v>386.03623621648421</v>
      </c>
      <c r="I308">
        <v>55</v>
      </c>
      <c r="J308">
        <v>1325407.0880462341</v>
      </c>
      <c r="K308">
        <v>39704.789363636359</v>
      </c>
      <c r="L308">
        <v>238573275.84832215</v>
      </c>
      <c r="M308">
        <v>5058981.2772727264</v>
      </c>
      <c r="N308">
        <v>1988110632.0693512</v>
      </c>
      <c r="O308">
        <v>102520000</v>
      </c>
      <c r="P308">
        <v>19.071244918181815</v>
      </c>
      <c r="Q308">
        <v>19814.835966291201</v>
      </c>
      <c r="R308">
        <v>238612980.63768578</v>
      </c>
      <c r="S308">
        <v>2095.6896133466239</v>
      </c>
      <c r="T308">
        <v>19833.907211209382</v>
      </c>
    </row>
    <row r="309" spans="1:20" x14ac:dyDescent="0.3">
      <c r="A309">
        <v>308</v>
      </c>
      <c r="B309" t="s">
        <v>141</v>
      </c>
      <c r="C309" t="s">
        <v>280</v>
      </c>
      <c r="D309" t="s">
        <v>280</v>
      </c>
      <c r="E309" t="s">
        <v>152</v>
      </c>
      <c r="F309" t="s">
        <v>154</v>
      </c>
      <c r="G309" t="s">
        <v>220</v>
      </c>
      <c r="H309">
        <v>386.03623621648421</v>
      </c>
      <c r="I309">
        <v>28</v>
      </c>
      <c r="J309">
        <v>1325407.0880462341</v>
      </c>
      <c r="K309">
        <v>39704.789363636359</v>
      </c>
      <c r="L309">
        <v>238573275.84832215</v>
      </c>
      <c r="M309">
        <v>5058981.2772727264</v>
      </c>
      <c r="N309">
        <v>1988110632.0693512</v>
      </c>
      <c r="O309">
        <v>109200000</v>
      </c>
      <c r="P309">
        <v>19.071244918181815</v>
      </c>
      <c r="Q309">
        <v>19814.835966291201</v>
      </c>
      <c r="R309">
        <v>238612980.63768578</v>
      </c>
      <c r="S309">
        <v>2102.3696133466237</v>
      </c>
      <c r="T309">
        <v>19833.907211209382</v>
      </c>
    </row>
    <row r="310" spans="1:20" x14ac:dyDescent="0.3">
      <c r="A310">
        <v>309</v>
      </c>
      <c r="B310" t="s">
        <v>141</v>
      </c>
      <c r="C310" t="s">
        <v>280</v>
      </c>
      <c r="D310" t="s">
        <v>280</v>
      </c>
      <c r="E310" t="s">
        <v>152</v>
      </c>
      <c r="F310" t="s">
        <v>154</v>
      </c>
      <c r="G310" t="s">
        <v>218</v>
      </c>
      <c r="H310">
        <v>386.03623621648421</v>
      </c>
      <c r="I310">
        <v>28</v>
      </c>
      <c r="J310">
        <v>1325407.0880462341</v>
      </c>
      <c r="K310">
        <v>39704.789363636359</v>
      </c>
      <c r="L310">
        <v>238573275.84832215</v>
      </c>
      <c r="M310">
        <v>5058981.2772727264</v>
      </c>
      <c r="N310">
        <v>1988110632.0693512</v>
      </c>
      <c r="O310">
        <v>104893600</v>
      </c>
      <c r="P310">
        <v>19.071244918181815</v>
      </c>
      <c r="Q310">
        <v>19814.835966291201</v>
      </c>
      <c r="R310">
        <v>238612980.63768578</v>
      </c>
      <c r="S310">
        <v>2098.0632133466238</v>
      </c>
      <c r="T310">
        <v>19833.907211209382</v>
      </c>
    </row>
    <row r="311" spans="1:20" x14ac:dyDescent="0.3">
      <c r="A311">
        <v>310</v>
      </c>
      <c r="B311" t="s">
        <v>141</v>
      </c>
      <c r="C311" t="s">
        <v>280</v>
      </c>
      <c r="D311" t="s">
        <v>280</v>
      </c>
      <c r="E311" t="s">
        <v>152</v>
      </c>
      <c r="F311" t="s">
        <v>155</v>
      </c>
      <c r="G311" t="s">
        <v>219</v>
      </c>
      <c r="H311">
        <v>385.997664372646</v>
      </c>
      <c r="I311">
        <v>55</v>
      </c>
      <c r="J311">
        <v>1326448.2674699181</v>
      </c>
      <c r="K311">
        <v>40523.569136363629</v>
      </c>
      <c r="L311">
        <v>238760688.14458528</v>
      </c>
      <c r="M311">
        <v>5086273.9363636356</v>
      </c>
      <c r="N311">
        <v>1989672401.2048771</v>
      </c>
      <c r="O311">
        <v>102520000</v>
      </c>
      <c r="P311">
        <v>18.798318327272725</v>
      </c>
      <c r="Q311">
        <v>19830.401598675278</v>
      </c>
      <c r="R311">
        <v>238801211.71372163</v>
      </c>
      <c r="S311">
        <v>2097.2786751412409</v>
      </c>
      <c r="T311">
        <v>19849.199917002552</v>
      </c>
    </row>
    <row r="312" spans="1:20" x14ac:dyDescent="0.3">
      <c r="A312">
        <v>311</v>
      </c>
      <c r="B312" t="s">
        <v>141</v>
      </c>
      <c r="C312" t="s">
        <v>280</v>
      </c>
      <c r="D312" t="s">
        <v>280</v>
      </c>
      <c r="E312" t="s">
        <v>152</v>
      </c>
      <c r="F312" t="s">
        <v>155</v>
      </c>
      <c r="G312" t="s">
        <v>220</v>
      </c>
      <c r="H312">
        <v>385.997664372646</v>
      </c>
      <c r="I312">
        <v>28</v>
      </c>
      <c r="J312">
        <v>1326448.2674699181</v>
      </c>
      <c r="K312">
        <v>40523.569136363629</v>
      </c>
      <c r="L312">
        <v>238760688.14458528</v>
      </c>
      <c r="M312">
        <v>5086273.9363636356</v>
      </c>
      <c r="N312">
        <v>1989672401.2048771</v>
      </c>
      <c r="O312">
        <v>109200000</v>
      </c>
      <c r="P312">
        <v>18.798318327272725</v>
      </c>
      <c r="Q312">
        <v>19830.401598675278</v>
      </c>
      <c r="R312">
        <v>238801211.71372163</v>
      </c>
      <c r="S312">
        <v>2103.9586751412407</v>
      </c>
      <c r="T312">
        <v>19849.199917002552</v>
      </c>
    </row>
    <row r="313" spans="1:20" x14ac:dyDescent="0.3">
      <c r="A313">
        <v>312</v>
      </c>
      <c r="B313" t="s">
        <v>141</v>
      </c>
      <c r="C313" t="s">
        <v>280</v>
      </c>
      <c r="D313" t="s">
        <v>280</v>
      </c>
      <c r="E313" t="s">
        <v>152</v>
      </c>
      <c r="F313" t="s">
        <v>155</v>
      </c>
      <c r="G313" t="s">
        <v>218</v>
      </c>
      <c r="H313">
        <v>385.997664372646</v>
      </c>
      <c r="I313">
        <v>28</v>
      </c>
      <c r="J313">
        <v>1326448.2674699181</v>
      </c>
      <c r="K313">
        <v>40523.569136363629</v>
      </c>
      <c r="L313">
        <v>238760688.14458528</v>
      </c>
      <c r="M313">
        <v>5086273.9363636356</v>
      </c>
      <c r="N313">
        <v>1989672401.2048771</v>
      </c>
      <c r="O313">
        <v>104893600</v>
      </c>
      <c r="P313">
        <v>18.798318327272725</v>
      </c>
      <c r="Q313">
        <v>19830.401598675278</v>
      </c>
      <c r="R313">
        <v>238801211.71372163</v>
      </c>
      <c r="S313">
        <v>2099.6522751412408</v>
      </c>
      <c r="T313">
        <v>19849.199917002552</v>
      </c>
    </row>
    <row r="314" spans="1:20" x14ac:dyDescent="0.3">
      <c r="A314">
        <v>313</v>
      </c>
      <c r="B314" t="s">
        <v>141</v>
      </c>
      <c r="C314" t="s">
        <v>280</v>
      </c>
      <c r="D314" t="s">
        <v>280</v>
      </c>
      <c r="E314" t="s">
        <v>152</v>
      </c>
      <c r="F314" t="s">
        <v>280</v>
      </c>
      <c r="G314" t="s">
        <v>219</v>
      </c>
      <c r="H314">
        <v>385.46261779597694</v>
      </c>
      <c r="I314">
        <v>55</v>
      </c>
      <c r="J314">
        <v>1340890.9134755908</v>
      </c>
      <c r="K314">
        <v>41888.202090909079</v>
      </c>
      <c r="L314">
        <v>241360364.42560634</v>
      </c>
      <c r="M314">
        <v>5048064.2136363629</v>
      </c>
      <c r="N314">
        <v>2011336370.2133863</v>
      </c>
      <c r="O314">
        <v>102520000</v>
      </c>
      <c r="P314">
        <v>19.071244918181815</v>
      </c>
      <c r="Q314">
        <v>20046.319156460082</v>
      </c>
      <c r="R314">
        <v>241402252.62769726</v>
      </c>
      <c r="S314">
        <v>2118.9044344270228</v>
      </c>
      <c r="T314">
        <v>20065.390401378263</v>
      </c>
    </row>
    <row r="315" spans="1:20" x14ac:dyDescent="0.3">
      <c r="A315">
        <v>314</v>
      </c>
      <c r="B315" t="s">
        <v>141</v>
      </c>
      <c r="C315" t="s">
        <v>280</v>
      </c>
      <c r="D315" t="s">
        <v>280</v>
      </c>
      <c r="E315" t="s">
        <v>152</v>
      </c>
      <c r="F315" t="s">
        <v>280</v>
      </c>
      <c r="G315" t="s">
        <v>220</v>
      </c>
      <c r="H315">
        <v>385.46261779597694</v>
      </c>
      <c r="I315">
        <v>28</v>
      </c>
      <c r="J315">
        <v>1340890.9134755908</v>
      </c>
      <c r="K315">
        <v>41888.202090909079</v>
      </c>
      <c r="L315">
        <v>241360364.42560634</v>
      </c>
      <c r="M315">
        <v>5048064.2136363629</v>
      </c>
      <c r="N315">
        <v>2011336370.2133863</v>
      </c>
      <c r="O315">
        <v>109200000</v>
      </c>
      <c r="P315">
        <v>19.071244918181815</v>
      </c>
      <c r="Q315">
        <v>20046.319156460082</v>
      </c>
      <c r="R315">
        <v>241402252.62769726</v>
      </c>
      <c r="S315">
        <v>2125.5844344270226</v>
      </c>
      <c r="T315">
        <v>20065.390401378263</v>
      </c>
    </row>
    <row r="316" spans="1:20" x14ac:dyDescent="0.3">
      <c r="A316">
        <v>315</v>
      </c>
      <c r="B316" t="s">
        <v>141</v>
      </c>
      <c r="C316" t="s">
        <v>280</v>
      </c>
      <c r="D316" t="s">
        <v>280</v>
      </c>
      <c r="E316" t="s">
        <v>152</v>
      </c>
      <c r="F316" t="s">
        <v>280</v>
      </c>
      <c r="G316" t="s">
        <v>218</v>
      </c>
      <c r="H316">
        <v>385.46261779597694</v>
      </c>
      <c r="I316">
        <v>28</v>
      </c>
      <c r="J316">
        <v>1340890.9134755908</v>
      </c>
      <c r="K316">
        <v>41888.202090909079</v>
      </c>
      <c r="L316">
        <v>241360364.42560634</v>
      </c>
      <c r="M316">
        <v>5048064.2136363629</v>
      </c>
      <c r="N316">
        <v>2011336370.2133863</v>
      </c>
      <c r="O316">
        <v>104893600</v>
      </c>
      <c r="P316">
        <v>19.071244918181815</v>
      </c>
      <c r="Q316">
        <v>20046.319156460082</v>
      </c>
      <c r="R316">
        <v>241402252.62769726</v>
      </c>
      <c r="S316">
        <v>2121.2780344270227</v>
      </c>
      <c r="T316">
        <v>20065.390401378263</v>
      </c>
    </row>
    <row r="317" spans="1:20" x14ac:dyDescent="0.3">
      <c r="A317">
        <v>316</v>
      </c>
      <c r="B317" t="s">
        <v>141</v>
      </c>
      <c r="C317" t="s">
        <v>280</v>
      </c>
      <c r="D317" t="s">
        <v>280</v>
      </c>
      <c r="E317" t="s">
        <v>280</v>
      </c>
      <c r="F317" t="s">
        <v>154</v>
      </c>
      <c r="G317" t="s">
        <v>219</v>
      </c>
      <c r="H317">
        <v>386.10424952293874</v>
      </c>
      <c r="I317">
        <v>55</v>
      </c>
      <c r="J317">
        <v>1325472.9249268826</v>
      </c>
      <c r="K317">
        <v>50621.853000000003</v>
      </c>
      <c r="L317">
        <v>238585126.48683888</v>
      </c>
      <c r="M317">
        <v>6216190.0227272725</v>
      </c>
      <c r="N317">
        <v>1988209387.3903241</v>
      </c>
      <c r="O317">
        <v>102520000</v>
      </c>
      <c r="P317">
        <v>25.621483100000003</v>
      </c>
      <c r="Q317">
        <v>19815.820227656895</v>
      </c>
      <c r="R317">
        <v>238635748.33983886</v>
      </c>
      <c r="S317">
        <v>2096.9455774130515</v>
      </c>
      <c r="T317">
        <v>19841.441710756895</v>
      </c>
    </row>
    <row r="318" spans="1:20" x14ac:dyDescent="0.3">
      <c r="A318">
        <v>317</v>
      </c>
      <c r="B318" t="s">
        <v>141</v>
      </c>
      <c r="C318" t="s">
        <v>280</v>
      </c>
      <c r="D318" t="s">
        <v>280</v>
      </c>
      <c r="E318" t="s">
        <v>280</v>
      </c>
      <c r="F318" t="s">
        <v>154</v>
      </c>
      <c r="G318" t="s">
        <v>220</v>
      </c>
      <c r="H318">
        <v>386.10424952293874</v>
      </c>
      <c r="I318">
        <v>28</v>
      </c>
      <c r="J318">
        <v>1325472.9249268826</v>
      </c>
      <c r="K318">
        <v>50621.853000000003</v>
      </c>
      <c r="L318">
        <v>238585126.48683888</v>
      </c>
      <c r="M318">
        <v>6216190.0227272725</v>
      </c>
      <c r="N318">
        <v>1988209387.3903241</v>
      </c>
      <c r="O318">
        <v>109200000</v>
      </c>
      <c r="P318">
        <v>25.621483100000003</v>
      </c>
      <c r="Q318">
        <v>19815.820227656895</v>
      </c>
      <c r="R318">
        <v>238635748.33983886</v>
      </c>
      <c r="S318">
        <v>2103.6255774130514</v>
      </c>
      <c r="T318">
        <v>19841.441710756895</v>
      </c>
    </row>
    <row r="319" spans="1:20" x14ac:dyDescent="0.3">
      <c r="A319">
        <v>318</v>
      </c>
      <c r="B319" t="s">
        <v>141</v>
      </c>
      <c r="C319" t="s">
        <v>280</v>
      </c>
      <c r="D319" t="s">
        <v>280</v>
      </c>
      <c r="E319" t="s">
        <v>280</v>
      </c>
      <c r="F319" t="s">
        <v>154</v>
      </c>
      <c r="G319" t="s">
        <v>218</v>
      </c>
      <c r="H319">
        <v>386.10424952293874</v>
      </c>
      <c r="I319">
        <v>28</v>
      </c>
      <c r="J319">
        <v>1325472.9249268826</v>
      </c>
      <c r="K319">
        <v>50621.853000000003</v>
      </c>
      <c r="L319">
        <v>238585126.48683888</v>
      </c>
      <c r="M319">
        <v>6216190.0227272725</v>
      </c>
      <c r="N319">
        <v>1988209387.3903241</v>
      </c>
      <c r="O319">
        <v>104893600</v>
      </c>
      <c r="P319">
        <v>25.621483100000003</v>
      </c>
      <c r="Q319">
        <v>19815.820227656895</v>
      </c>
      <c r="R319">
        <v>238635748.33983886</v>
      </c>
      <c r="S319">
        <v>2099.3191774130514</v>
      </c>
      <c r="T319">
        <v>19841.441710756895</v>
      </c>
    </row>
    <row r="320" spans="1:20" x14ac:dyDescent="0.3">
      <c r="A320">
        <v>319</v>
      </c>
      <c r="B320" t="s">
        <v>141</v>
      </c>
      <c r="C320" t="s">
        <v>280</v>
      </c>
      <c r="D320" t="s">
        <v>280</v>
      </c>
      <c r="E320" t="s">
        <v>280</v>
      </c>
      <c r="F320" t="s">
        <v>155</v>
      </c>
      <c r="G320" t="s">
        <v>219</v>
      </c>
      <c r="H320">
        <v>386.06567767910053</v>
      </c>
      <c r="I320">
        <v>55</v>
      </c>
      <c r="J320">
        <v>1326514.1043505662</v>
      </c>
      <c r="K320">
        <v>51440.632772727273</v>
      </c>
      <c r="L320">
        <v>238772538.78310192</v>
      </c>
      <c r="M320">
        <v>6243482.6818181816</v>
      </c>
      <c r="N320">
        <v>1989771156.5258491</v>
      </c>
      <c r="O320">
        <v>102520000</v>
      </c>
      <c r="P320">
        <v>25.348556509090912</v>
      </c>
      <c r="Q320">
        <v>19831.385860040962</v>
      </c>
      <c r="R320">
        <v>238823979.41587463</v>
      </c>
      <c r="S320">
        <v>2098.5346392076672</v>
      </c>
      <c r="T320">
        <v>19856.734416550054</v>
      </c>
    </row>
    <row r="321" spans="1:20" x14ac:dyDescent="0.3">
      <c r="A321">
        <v>320</v>
      </c>
      <c r="B321" t="s">
        <v>141</v>
      </c>
      <c r="C321" t="s">
        <v>280</v>
      </c>
      <c r="D321" t="s">
        <v>280</v>
      </c>
      <c r="E321" t="s">
        <v>280</v>
      </c>
      <c r="F321" t="s">
        <v>155</v>
      </c>
      <c r="G321" t="s">
        <v>220</v>
      </c>
      <c r="H321">
        <v>386.06567767910053</v>
      </c>
      <c r="I321">
        <v>28</v>
      </c>
      <c r="J321">
        <v>1326514.1043505662</v>
      </c>
      <c r="K321">
        <v>51440.632772727273</v>
      </c>
      <c r="L321">
        <v>238772538.78310192</v>
      </c>
      <c r="M321">
        <v>6243482.6818181816</v>
      </c>
      <c r="N321">
        <v>1989771156.5258491</v>
      </c>
      <c r="O321">
        <v>109200000</v>
      </c>
      <c r="P321">
        <v>25.348556509090912</v>
      </c>
      <c r="Q321">
        <v>19831.385860040962</v>
      </c>
      <c r="R321">
        <v>238823979.41587463</v>
      </c>
      <c r="S321">
        <v>2105.2146392076675</v>
      </c>
      <c r="T321">
        <v>19856.734416550054</v>
      </c>
    </row>
    <row r="322" spans="1:20" x14ac:dyDescent="0.3">
      <c r="A322">
        <v>321</v>
      </c>
      <c r="B322" t="s">
        <v>141</v>
      </c>
      <c r="C322" t="s">
        <v>280</v>
      </c>
      <c r="D322" t="s">
        <v>280</v>
      </c>
      <c r="E322" t="s">
        <v>280</v>
      </c>
      <c r="F322" t="s">
        <v>155</v>
      </c>
      <c r="G322" t="s">
        <v>218</v>
      </c>
      <c r="H322">
        <v>386.06567767910053</v>
      </c>
      <c r="I322">
        <v>28</v>
      </c>
      <c r="J322">
        <v>1326514.1043505662</v>
      </c>
      <c r="K322">
        <v>51440.632772727273</v>
      </c>
      <c r="L322">
        <v>238772538.78310192</v>
      </c>
      <c r="M322">
        <v>6243482.6818181816</v>
      </c>
      <c r="N322">
        <v>1989771156.5258491</v>
      </c>
      <c r="O322">
        <v>104893600</v>
      </c>
      <c r="P322">
        <v>25.348556509090912</v>
      </c>
      <c r="Q322">
        <v>19831.385860040962</v>
      </c>
      <c r="R322">
        <v>238823979.41587463</v>
      </c>
      <c r="S322">
        <v>2100.9082392076675</v>
      </c>
      <c r="T322">
        <v>19856.734416550054</v>
      </c>
    </row>
    <row r="323" spans="1:20" x14ac:dyDescent="0.3">
      <c r="A323">
        <v>322</v>
      </c>
      <c r="B323" t="s">
        <v>141</v>
      </c>
      <c r="C323" t="s">
        <v>280</v>
      </c>
      <c r="D323" t="s">
        <v>280</v>
      </c>
      <c r="E323" t="s">
        <v>280</v>
      </c>
      <c r="F323" t="s">
        <v>280</v>
      </c>
      <c r="G323" t="s">
        <v>219</v>
      </c>
      <c r="H323">
        <v>385.53063110243158</v>
      </c>
      <c r="I323">
        <v>55</v>
      </c>
      <c r="J323">
        <v>1340956.7503562383</v>
      </c>
      <c r="K323">
        <v>52805.265727272723</v>
      </c>
      <c r="L323">
        <v>241372215.06412292</v>
      </c>
      <c r="M323">
        <v>6205272.959090909</v>
      </c>
      <c r="N323">
        <v>2011435125.5343575</v>
      </c>
      <c r="O323">
        <v>102520000</v>
      </c>
      <c r="P323">
        <v>25.621483100000003</v>
      </c>
      <c r="Q323">
        <v>20047.303417825762</v>
      </c>
      <c r="R323">
        <v>241425020.3298502</v>
      </c>
      <c r="S323">
        <v>2120.1603984934486</v>
      </c>
      <c r="T323">
        <v>20072.924900925762</v>
      </c>
    </row>
    <row r="324" spans="1:20" x14ac:dyDescent="0.3">
      <c r="A324">
        <v>323</v>
      </c>
      <c r="B324" t="s">
        <v>141</v>
      </c>
      <c r="C324" t="s">
        <v>280</v>
      </c>
      <c r="D324" t="s">
        <v>280</v>
      </c>
      <c r="E324" t="s">
        <v>280</v>
      </c>
      <c r="F324" t="s">
        <v>280</v>
      </c>
      <c r="G324" t="s">
        <v>220</v>
      </c>
      <c r="H324">
        <v>385.53063110243158</v>
      </c>
      <c r="I324">
        <v>28</v>
      </c>
      <c r="J324">
        <v>1340956.7503562383</v>
      </c>
      <c r="K324">
        <v>52805.265727272723</v>
      </c>
      <c r="L324">
        <v>241372215.06412292</v>
      </c>
      <c r="M324">
        <v>6205272.959090909</v>
      </c>
      <c r="N324">
        <v>2011435125.5343575</v>
      </c>
      <c r="O324">
        <v>109200000</v>
      </c>
      <c r="P324">
        <v>25.621483100000003</v>
      </c>
      <c r="Q324">
        <v>20047.303417825762</v>
      </c>
      <c r="R324">
        <v>241425020.3298502</v>
      </c>
      <c r="S324">
        <v>2126.8403984934484</v>
      </c>
      <c r="T324">
        <v>20072.924900925762</v>
      </c>
    </row>
    <row r="325" spans="1:20" x14ac:dyDescent="0.3">
      <c r="A325">
        <v>324</v>
      </c>
      <c r="B325" t="s">
        <v>141</v>
      </c>
      <c r="C325" t="s">
        <v>280</v>
      </c>
      <c r="D325" t="s">
        <v>280</v>
      </c>
      <c r="E325" t="s">
        <v>280</v>
      </c>
      <c r="F325" t="s">
        <v>280</v>
      </c>
      <c r="G325" t="s">
        <v>218</v>
      </c>
      <c r="H325">
        <v>385.53063110243158</v>
      </c>
      <c r="I325">
        <v>28</v>
      </c>
      <c r="J325">
        <v>1340956.7503562383</v>
      </c>
      <c r="K325">
        <v>52805.265727272723</v>
      </c>
      <c r="L325">
        <v>241372215.06412292</v>
      </c>
      <c r="M325">
        <v>6205272.959090909</v>
      </c>
      <c r="N325">
        <v>2011435125.5343575</v>
      </c>
      <c r="O325">
        <v>104893600</v>
      </c>
      <c r="P325">
        <v>25.621483100000003</v>
      </c>
      <c r="Q325">
        <v>20047.303417825762</v>
      </c>
      <c r="R325">
        <v>241425020.3298502</v>
      </c>
      <c r="S325">
        <v>2122.5339984934485</v>
      </c>
      <c r="T325">
        <v>20072.924900925762</v>
      </c>
    </row>
    <row r="326" spans="1:20" x14ac:dyDescent="0.3">
      <c r="A326">
        <v>325</v>
      </c>
      <c r="B326" t="s">
        <v>142</v>
      </c>
      <c r="C326" t="s">
        <v>147</v>
      </c>
      <c r="D326" t="s">
        <v>151</v>
      </c>
      <c r="E326" t="s">
        <v>152</v>
      </c>
      <c r="F326" t="s">
        <v>154</v>
      </c>
      <c r="G326" t="s">
        <v>219</v>
      </c>
      <c r="H326">
        <v>357.69276093399179</v>
      </c>
      <c r="I326">
        <v>51</v>
      </c>
      <c r="J326">
        <v>1272744.7228816096</v>
      </c>
      <c r="K326">
        <v>37908.09056363636</v>
      </c>
      <c r="L326">
        <v>229094050.11868972</v>
      </c>
      <c r="M326">
        <v>5756377.1022727257</v>
      </c>
      <c r="N326">
        <v>1909117084.3224142</v>
      </c>
      <c r="O326">
        <v>95064000</v>
      </c>
      <c r="P326">
        <v>23.473981468181812</v>
      </c>
      <c r="Q326">
        <v>19027.533607080062</v>
      </c>
      <c r="R326">
        <v>229131958.20925334</v>
      </c>
      <c r="S326">
        <v>2009.9374614246869</v>
      </c>
      <c r="T326">
        <v>19051.007588548244</v>
      </c>
    </row>
    <row r="327" spans="1:20" x14ac:dyDescent="0.3">
      <c r="A327">
        <v>326</v>
      </c>
      <c r="B327" t="s">
        <v>142</v>
      </c>
      <c r="C327" t="s">
        <v>147</v>
      </c>
      <c r="D327" t="s">
        <v>151</v>
      </c>
      <c r="E327" t="s">
        <v>152</v>
      </c>
      <c r="F327" t="s">
        <v>154</v>
      </c>
      <c r="G327" t="s">
        <v>220</v>
      </c>
      <c r="H327">
        <v>357.69276093399179</v>
      </c>
      <c r="I327">
        <v>26</v>
      </c>
      <c r="J327">
        <v>1272744.7228816096</v>
      </c>
      <c r="K327">
        <v>37908.09056363636</v>
      </c>
      <c r="L327">
        <v>229094050.11868972</v>
      </c>
      <c r="M327">
        <v>5756377.1022727257</v>
      </c>
      <c r="N327">
        <v>1909117084.3224142</v>
      </c>
      <c r="O327">
        <v>101400000</v>
      </c>
      <c r="P327">
        <v>23.473981468181812</v>
      </c>
      <c r="Q327">
        <v>19027.533607080062</v>
      </c>
      <c r="R327">
        <v>229131958.20925334</v>
      </c>
      <c r="S327">
        <v>2016.273461424687</v>
      </c>
      <c r="T327">
        <v>19051.007588548244</v>
      </c>
    </row>
    <row r="328" spans="1:20" x14ac:dyDescent="0.3">
      <c r="A328">
        <v>327</v>
      </c>
      <c r="B328" t="s">
        <v>142</v>
      </c>
      <c r="C328" t="s">
        <v>147</v>
      </c>
      <c r="D328" t="s">
        <v>151</v>
      </c>
      <c r="E328" t="s">
        <v>152</v>
      </c>
      <c r="F328" t="s">
        <v>154</v>
      </c>
      <c r="G328" t="s">
        <v>218</v>
      </c>
      <c r="H328">
        <v>357.69276093399179</v>
      </c>
      <c r="I328">
        <v>26</v>
      </c>
      <c r="J328">
        <v>1272744.7228816096</v>
      </c>
      <c r="K328">
        <v>37908.09056363636</v>
      </c>
      <c r="L328">
        <v>229094050.11868972</v>
      </c>
      <c r="M328">
        <v>5756377.1022727257</v>
      </c>
      <c r="N328">
        <v>1909117084.3224142</v>
      </c>
      <c r="O328">
        <v>97401200</v>
      </c>
      <c r="P328">
        <v>23.473981468181812</v>
      </c>
      <c r="Q328">
        <v>19027.533607080062</v>
      </c>
      <c r="R328">
        <v>229131958.20925334</v>
      </c>
      <c r="S328">
        <v>2012.2746614246869</v>
      </c>
      <c r="T328">
        <v>19051.007588548244</v>
      </c>
    </row>
    <row r="329" spans="1:20" x14ac:dyDescent="0.3">
      <c r="A329">
        <v>328</v>
      </c>
      <c r="B329" t="s">
        <v>142</v>
      </c>
      <c r="C329" t="s">
        <v>147</v>
      </c>
      <c r="D329" t="s">
        <v>151</v>
      </c>
      <c r="E329" t="s">
        <v>152</v>
      </c>
      <c r="F329" t="s">
        <v>155</v>
      </c>
      <c r="G329" t="s">
        <v>219</v>
      </c>
      <c r="H329">
        <v>357.65418909015369</v>
      </c>
      <c r="I329">
        <v>51</v>
      </c>
      <c r="J329">
        <v>1273785.9023052936</v>
      </c>
      <c r="K329">
        <v>38726.87033636363</v>
      </c>
      <c r="L329">
        <v>229281462.41495284</v>
      </c>
      <c r="M329">
        <v>5783669.7613636348</v>
      </c>
      <c r="N329">
        <v>1910678853.4579403</v>
      </c>
      <c r="O329">
        <v>95064000</v>
      </c>
      <c r="P329">
        <v>23.201054877272725</v>
      </c>
      <c r="Q329">
        <v>19043.099239464136</v>
      </c>
      <c r="R329">
        <v>229320189.2852892</v>
      </c>
      <c r="S329">
        <v>2011.5265232193042</v>
      </c>
      <c r="T329">
        <v>19066.30029434141</v>
      </c>
    </row>
    <row r="330" spans="1:20" x14ac:dyDescent="0.3">
      <c r="A330">
        <v>329</v>
      </c>
      <c r="B330" t="s">
        <v>142</v>
      </c>
      <c r="C330" t="s">
        <v>147</v>
      </c>
      <c r="D330" t="s">
        <v>151</v>
      </c>
      <c r="E330" t="s">
        <v>152</v>
      </c>
      <c r="F330" t="s">
        <v>155</v>
      </c>
      <c r="G330" t="s">
        <v>220</v>
      </c>
      <c r="H330">
        <v>357.65418909015369</v>
      </c>
      <c r="I330">
        <v>26</v>
      </c>
      <c r="J330">
        <v>1273785.9023052936</v>
      </c>
      <c r="K330">
        <v>38726.87033636363</v>
      </c>
      <c r="L330">
        <v>229281462.41495284</v>
      </c>
      <c r="M330">
        <v>5783669.7613636348</v>
      </c>
      <c r="N330">
        <v>1910678853.4579403</v>
      </c>
      <c r="O330">
        <v>101400000</v>
      </c>
      <c r="P330">
        <v>23.201054877272725</v>
      </c>
      <c r="Q330">
        <v>19043.099239464136</v>
      </c>
      <c r="R330">
        <v>229320189.2852892</v>
      </c>
      <c r="S330">
        <v>2017.8625232193042</v>
      </c>
      <c r="T330">
        <v>19066.30029434141</v>
      </c>
    </row>
    <row r="331" spans="1:20" x14ac:dyDescent="0.3">
      <c r="A331">
        <v>330</v>
      </c>
      <c r="B331" t="s">
        <v>142</v>
      </c>
      <c r="C331" t="s">
        <v>147</v>
      </c>
      <c r="D331" t="s">
        <v>151</v>
      </c>
      <c r="E331" t="s">
        <v>152</v>
      </c>
      <c r="F331" t="s">
        <v>155</v>
      </c>
      <c r="G331" t="s">
        <v>218</v>
      </c>
      <c r="H331">
        <v>357.65418909015369</v>
      </c>
      <c r="I331">
        <v>26</v>
      </c>
      <c r="J331">
        <v>1273785.9023052936</v>
      </c>
      <c r="K331">
        <v>38726.87033636363</v>
      </c>
      <c r="L331">
        <v>229281462.41495284</v>
      </c>
      <c r="M331">
        <v>5783669.7613636348</v>
      </c>
      <c r="N331">
        <v>1910678853.4579403</v>
      </c>
      <c r="O331">
        <v>97401200</v>
      </c>
      <c r="P331">
        <v>23.201054877272725</v>
      </c>
      <c r="Q331">
        <v>19043.099239464136</v>
      </c>
      <c r="R331">
        <v>229320189.2852892</v>
      </c>
      <c r="S331">
        <v>2013.8637232193041</v>
      </c>
      <c r="T331">
        <v>19066.30029434141</v>
      </c>
    </row>
    <row r="332" spans="1:20" x14ac:dyDescent="0.3">
      <c r="A332">
        <v>331</v>
      </c>
      <c r="B332" t="s">
        <v>142</v>
      </c>
      <c r="C332" t="s">
        <v>147</v>
      </c>
      <c r="D332" t="s">
        <v>151</v>
      </c>
      <c r="E332" t="s">
        <v>152</v>
      </c>
      <c r="F332" t="s">
        <v>280</v>
      </c>
      <c r="G332" t="s">
        <v>219</v>
      </c>
      <c r="H332">
        <v>357.11914251348458</v>
      </c>
      <c r="I332">
        <v>51</v>
      </c>
      <c r="J332">
        <v>1288228.548310966</v>
      </c>
      <c r="K332">
        <v>40091.503290909081</v>
      </c>
      <c r="L332">
        <v>231881138.6959739</v>
      </c>
      <c r="M332">
        <v>5745460.0386363622</v>
      </c>
      <c r="N332">
        <v>1932342822.466449</v>
      </c>
      <c r="O332">
        <v>95064000</v>
      </c>
      <c r="P332">
        <v>23.473981468181812</v>
      </c>
      <c r="Q332">
        <v>19259.01679724894</v>
      </c>
      <c r="R332">
        <v>231921230.19926482</v>
      </c>
      <c r="S332">
        <v>2033.1522825050854</v>
      </c>
      <c r="T332">
        <v>19282.490778717121</v>
      </c>
    </row>
    <row r="333" spans="1:20" x14ac:dyDescent="0.3">
      <c r="A333">
        <v>332</v>
      </c>
      <c r="B333" t="s">
        <v>142</v>
      </c>
      <c r="C333" t="s">
        <v>147</v>
      </c>
      <c r="D333" t="s">
        <v>151</v>
      </c>
      <c r="E333" t="s">
        <v>152</v>
      </c>
      <c r="F333" t="s">
        <v>280</v>
      </c>
      <c r="G333" t="s">
        <v>220</v>
      </c>
      <c r="H333">
        <v>357.11914251348458</v>
      </c>
      <c r="I333">
        <v>26</v>
      </c>
      <c r="J333">
        <v>1288228.548310966</v>
      </c>
      <c r="K333">
        <v>40091.503290909081</v>
      </c>
      <c r="L333">
        <v>231881138.6959739</v>
      </c>
      <c r="M333">
        <v>5745460.0386363622</v>
      </c>
      <c r="N333">
        <v>1932342822.466449</v>
      </c>
      <c r="O333">
        <v>101400000</v>
      </c>
      <c r="P333">
        <v>23.473981468181812</v>
      </c>
      <c r="Q333">
        <v>19259.01679724894</v>
      </c>
      <c r="R333">
        <v>231921230.19926482</v>
      </c>
      <c r="S333">
        <v>2039.4882825050854</v>
      </c>
      <c r="T333">
        <v>19282.490778717121</v>
      </c>
    </row>
    <row r="334" spans="1:20" x14ac:dyDescent="0.3">
      <c r="A334">
        <v>333</v>
      </c>
      <c r="B334" t="s">
        <v>142</v>
      </c>
      <c r="C334" t="s">
        <v>147</v>
      </c>
      <c r="D334" t="s">
        <v>151</v>
      </c>
      <c r="E334" t="s">
        <v>152</v>
      </c>
      <c r="F334" t="s">
        <v>280</v>
      </c>
      <c r="G334" t="s">
        <v>218</v>
      </c>
      <c r="H334">
        <v>357.11914251348458</v>
      </c>
      <c r="I334">
        <v>26</v>
      </c>
      <c r="J334">
        <v>1288228.548310966</v>
      </c>
      <c r="K334">
        <v>40091.503290909081</v>
      </c>
      <c r="L334">
        <v>231881138.6959739</v>
      </c>
      <c r="M334">
        <v>5745460.0386363622</v>
      </c>
      <c r="N334">
        <v>1932342822.466449</v>
      </c>
      <c r="O334">
        <v>97401200</v>
      </c>
      <c r="P334">
        <v>23.473981468181812</v>
      </c>
      <c r="Q334">
        <v>19259.01679724894</v>
      </c>
      <c r="R334">
        <v>231921230.19926482</v>
      </c>
      <c r="S334">
        <v>2035.4894825050856</v>
      </c>
      <c r="T334">
        <v>19282.490778717121</v>
      </c>
    </row>
    <row r="335" spans="1:20" x14ac:dyDescent="0.3">
      <c r="A335">
        <v>334</v>
      </c>
      <c r="B335" t="s">
        <v>142</v>
      </c>
      <c r="C335" t="s">
        <v>147</v>
      </c>
      <c r="D335" t="s">
        <v>151</v>
      </c>
      <c r="E335" t="s">
        <v>280</v>
      </c>
      <c r="F335" t="s">
        <v>154</v>
      </c>
      <c r="G335" t="s">
        <v>219</v>
      </c>
      <c r="H335">
        <v>357.76077424044638</v>
      </c>
      <c r="I335">
        <v>51</v>
      </c>
      <c r="J335">
        <v>1272810.5597622576</v>
      </c>
      <c r="K335">
        <v>48825.15419999999</v>
      </c>
      <c r="L335">
        <v>229105900.75720638</v>
      </c>
      <c r="M335">
        <v>6913585.8477272717</v>
      </c>
      <c r="N335">
        <v>1909215839.6433864</v>
      </c>
      <c r="O335">
        <v>95064000</v>
      </c>
      <c r="P335">
        <v>30.024219649999996</v>
      </c>
      <c r="Q335">
        <v>19028.51786844575</v>
      </c>
      <c r="R335">
        <v>229154725.91140637</v>
      </c>
      <c r="S335">
        <v>2011.1934254911137</v>
      </c>
      <c r="T335">
        <v>19058.54208809575</v>
      </c>
    </row>
    <row r="336" spans="1:20" x14ac:dyDescent="0.3">
      <c r="A336">
        <v>335</v>
      </c>
      <c r="B336" t="s">
        <v>142</v>
      </c>
      <c r="C336" t="s">
        <v>147</v>
      </c>
      <c r="D336" t="s">
        <v>151</v>
      </c>
      <c r="E336" t="s">
        <v>280</v>
      </c>
      <c r="F336" t="s">
        <v>154</v>
      </c>
      <c r="G336" t="s">
        <v>220</v>
      </c>
      <c r="H336">
        <v>357.76077424044638</v>
      </c>
      <c r="I336">
        <v>26</v>
      </c>
      <c r="J336">
        <v>1272810.5597622576</v>
      </c>
      <c r="K336">
        <v>48825.15419999999</v>
      </c>
      <c r="L336">
        <v>229105900.75720638</v>
      </c>
      <c r="M336">
        <v>6913585.8477272717</v>
      </c>
      <c r="N336">
        <v>1909215839.6433864</v>
      </c>
      <c r="O336">
        <v>101400000</v>
      </c>
      <c r="P336">
        <v>30.024219649999996</v>
      </c>
      <c r="Q336">
        <v>19028.51786844575</v>
      </c>
      <c r="R336">
        <v>229154725.91140637</v>
      </c>
      <c r="S336">
        <v>2017.5294254911137</v>
      </c>
      <c r="T336">
        <v>19058.54208809575</v>
      </c>
    </row>
    <row r="337" spans="1:20" x14ac:dyDescent="0.3">
      <c r="A337">
        <v>336</v>
      </c>
      <c r="B337" t="s">
        <v>142</v>
      </c>
      <c r="C337" t="s">
        <v>147</v>
      </c>
      <c r="D337" t="s">
        <v>151</v>
      </c>
      <c r="E337" t="s">
        <v>280</v>
      </c>
      <c r="F337" t="s">
        <v>154</v>
      </c>
      <c r="G337" t="s">
        <v>218</v>
      </c>
      <c r="H337">
        <v>357.76077424044638</v>
      </c>
      <c r="I337">
        <v>26</v>
      </c>
      <c r="J337">
        <v>1272810.5597622576</v>
      </c>
      <c r="K337">
        <v>48825.15419999999</v>
      </c>
      <c r="L337">
        <v>229105900.75720638</v>
      </c>
      <c r="M337">
        <v>6913585.8477272717</v>
      </c>
      <c r="N337">
        <v>1909215839.6433864</v>
      </c>
      <c r="O337">
        <v>97401200</v>
      </c>
      <c r="P337">
        <v>30.024219649999996</v>
      </c>
      <c r="Q337">
        <v>19028.51786844575</v>
      </c>
      <c r="R337">
        <v>229154725.91140637</v>
      </c>
      <c r="S337">
        <v>2013.5306254911136</v>
      </c>
      <c r="T337">
        <v>19058.54208809575</v>
      </c>
    </row>
    <row r="338" spans="1:20" x14ac:dyDescent="0.3">
      <c r="A338">
        <v>337</v>
      </c>
      <c r="B338" t="s">
        <v>142</v>
      </c>
      <c r="C338" t="s">
        <v>147</v>
      </c>
      <c r="D338" t="s">
        <v>151</v>
      </c>
      <c r="E338" t="s">
        <v>280</v>
      </c>
      <c r="F338" t="s">
        <v>155</v>
      </c>
      <c r="G338" t="s">
        <v>219</v>
      </c>
      <c r="H338">
        <v>357.72220239660817</v>
      </c>
      <c r="I338">
        <v>51</v>
      </c>
      <c r="J338">
        <v>1273851.7391859416</v>
      </c>
      <c r="K338">
        <v>49643.933972727267</v>
      </c>
      <c r="L338">
        <v>229293313.05346951</v>
      </c>
      <c r="M338">
        <v>6940878.5068181809</v>
      </c>
      <c r="N338">
        <v>1910777608.7789125</v>
      </c>
      <c r="O338">
        <v>95064000</v>
      </c>
      <c r="P338">
        <v>29.751293059090905</v>
      </c>
      <c r="Q338">
        <v>19044.083500829827</v>
      </c>
      <c r="R338">
        <v>229342956.98744223</v>
      </c>
      <c r="S338">
        <v>2012.7824872857309</v>
      </c>
      <c r="T338">
        <v>19073.834793888916</v>
      </c>
    </row>
    <row r="339" spans="1:20" x14ac:dyDescent="0.3">
      <c r="A339">
        <v>338</v>
      </c>
      <c r="B339" t="s">
        <v>142</v>
      </c>
      <c r="C339" t="s">
        <v>147</v>
      </c>
      <c r="D339" t="s">
        <v>151</v>
      </c>
      <c r="E339" t="s">
        <v>280</v>
      </c>
      <c r="F339" t="s">
        <v>155</v>
      </c>
      <c r="G339" t="s">
        <v>220</v>
      </c>
      <c r="H339">
        <v>357.72220239660817</v>
      </c>
      <c r="I339">
        <v>26</v>
      </c>
      <c r="J339">
        <v>1273851.7391859416</v>
      </c>
      <c r="K339">
        <v>49643.933972727267</v>
      </c>
      <c r="L339">
        <v>229293313.05346951</v>
      </c>
      <c r="M339">
        <v>6940878.5068181809</v>
      </c>
      <c r="N339">
        <v>1910777608.7789125</v>
      </c>
      <c r="O339">
        <v>101400000</v>
      </c>
      <c r="P339">
        <v>29.751293059090905</v>
      </c>
      <c r="Q339">
        <v>19044.083500829827</v>
      </c>
      <c r="R339">
        <v>229342956.98744223</v>
      </c>
      <c r="S339">
        <v>2019.1184872857309</v>
      </c>
      <c r="T339">
        <v>19073.834793888916</v>
      </c>
    </row>
    <row r="340" spans="1:20" x14ac:dyDescent="0.3">
      <c r="A340">
        <v>339</v>
      </c>
      <c r="B340" t="s">
        <v>142</v>
      </c>
      <c r="C340" t="s">
        <v>147</v>
      </c>
      <c r="D340" t="s">
        <v>151</v>
      </c>
      <c r="E340" t="s">
        <v>280</v>
      </c>
      <c r="F340" t="s">
        <v>155</v>
      </c>
      <c r="G340" t="s">
        <v>218</v>
      </c>
      <c r="H340">
        <v>357.72220239660817</v>
      </c>
      <c r="I340">
        <v>26</v>
      </c>
      <c r="J340">
        <v>1273851.7391859416</v>
      </c>
      <c r="K340">
        <v>49643.933972727267</v>
      </c>
      <c r="L340">
        <v>229293313.05346951</v>
      </c>
      <c r="M340">
        <v>6940878.5068181809</v>
      </c>
      <c r="N340">
        <v>1910777608.7789125</v>
      </c>
      <c r="O340">
        <v>97401200</v>
      </c>
      <c r="P340">
        <v>29.751293059090905</v>
      </c>
      <c r="Q340">
        <v>19044.083500829827</v>
      </c>
      <c r="R340">
        <v>229342956.98744223</v>
      </c>
      <c r="S340">
        <v>2015.1196872857308</v>
      </c>
      <c r="T340">
        <v>19073.834793888916</v>
      </c>
    </row>
    <row r="341" spans="1:20" x14ac:dyDescent="0.3">
      <c r="A341">
        <v>340</v>
      </c>
      <c r="B341" t="s">
        <v>142</v>
      </c>
      <c r="C341" t="s">
        <v>147</v>
      </c>
      <c r="D341" t="s">
        <v>151</v>
      </c>
      <c r="E341" t="s">
        <v>280</v>
      </c>
      <c r="F341" t="s">
        <v>280</v>
      </c>
      <c r="G341" t="s">
        <v>219</v>
      </c>
      <c r="H341">
        <v>357.18715581993911</v>
      </c>
      <c r="I341">
        <v>51</v>
      </c>
      <c r="J341">
        <v>1288294.385191614</v>
      </c>
      <c r="K341">
        <v>51008.566927272725</v>
      </c>
      <c r="L341">
        <v>231892989.33449054</v>
      </c>
      <c r="M341">
        <v>6902668.7840909082</v>
      </c>
      <c r="N341">
        <v>1932441577.787421</v>
      </c>
      <c r="O341">
        <v>95064000</v>
      </c>
      <c r="P341">
        <v>30.024219649999996</v>
      </c>
      <c r="Q341">
        <v>19260.001058614631</v>
      </c>
      <c r="R341">
        <v>231943997.90141782</v>
      </c>
      <c r="S341">
        <v>2034.4082465715119</v>
      </c>
      <c r="T341">
        <v>19290.025278264631</v>
      </c>
    </row>
    <row r="342" spans="1:20" x14ac:dyDescent="0.3">
      <c r="A342">
        <v>341</v>
      </c>
      <c r="B342" t="s">
        <v>142</v>
      </c>
      <c r="C342" t="s">
        <v>147</v>
      </c>
      <c r="D342" t="s">
        <v>151</v>
      </c>
      <c r="E342" t="s">
        <v>280</v>
      </c>
      <c r="F342" t="s">
        <v>280</v>
      </c>
      <c r="G342" t="s">
        <v>220</v>
      </c>
      <c r="H342">
        <v>357.18715581993911</v>
      </c>
      <c r="I342">
        <v>26</v>
      </c>
      <c r="J342">
        <v>1288294.385191614</v>
      </c>
      <c r="K342">
        <v>51008.566927272725</v>
      </c>
      <c r="L342">
        <v>231892989.33449054</v>
      </c>
      <c r="M342">
        <v>6902668.7840909082</v>
      </c>
      <c r="N342">
        <v>1932441577.787421</v>
      </c>
      <c r="O342">
        <v>101400000</v>
      </c>
      <c r="P342">
        <v>30.024219649999996</v>
      </c>
      <c r="Q342">
        <v>19260.001058614631</v>
      </c>
      <c r="R342">
        <v>231943997.90141782</v>
      </c>
      <c r="S342">
        <v>2040.7442465715119</v>
      </c>
      <c r="T342">
        <v>19290.025278264631</v>
      </c>
    </row>
    <row r="343" spans="1:20" x14ac:dyDescent="0.3">
      <c r="A343">
        <v>342</v>
      </c>
      <c r="B343" t="s">
        <v>142</v>
      </c>
      <c r="C343" t="s">
        <v>147</v>
      </c>
      <c r="D343" t="s">
        <v>151</v>
      </c>
      <c r="E343" t="s">
        <v>280</v>
      </c>
      <c r="F343" t="s">
        <v>280</v>
      </c>
      <c r="G343" t="s">
        <v>218</v>
      </c>
      <c r="H343">
        <v>357.18715581993911</v>
      </c>
      <c r="I343">
        <v>26</v>
      </c>
      <c r="J343">
        <v>1288294.385191614</v>
      </c>
      <c r="K343">
        <v>51008.566927272725</v>
      </c>
      <c r="L343">
        <v>231892989.33449054</v>
      </c>
      <c r="M343">
        <v>6902668.7840909082</v>
      </c>
      <c r="N343">
        <v>1932441577.787421</v>
      </c>
      <c r="O343">
        <v>97401200</v>
      </c>
      <c r="P343">
        <v>30.024219649999996</v>
      </c>
      <c r="Q343">
        <v>19260.001058614631</v>
      </c>
      <c r="R343">
        <v>231943997.90141782</v>
      </c>
      <c r="S343">
        <v>2036.745446571512</v>
      </c>
      <c r="T343">
        <v>19290.025278264631</v>
      </c>
    </row>
    <row r="344" spans="1:20" x14ac:dyDescent="0.3">
      <c r="A344">
        <v>343</v>
      </c>
      <c r="B344" t="s">
        <v>142</v>
      </c>
      <c r="C344" t="s">
        <v>147</v>
      </c>
      <c r="D344" t="s">
        <v>280</v>
      </c>
      <c r="E344" t="s">
        <v>152</v>
      </c>
      <c r="F344" t="s">
        <v>154</v>
      </c>
      <c r="G344" t="s">
        <v>219</v>
      </c>
      <c r="H344">
        <v>358.15548255405179</v>
      </c>
      <c r="I344">
        <v>51</v>
      </c>
      <c r="J344">
        <v>1273192.6374098279</v>
      </c>
      <c r="K344">
        <v>37908.09056363636</v>
      </c>
      <c r="L344">
        <v>229174674.73376903</v>
      </c>
      <c r="M344">
        <v>5760982.1772727259</v>
      </c>
      <c r="N344">
        <v>1909788956.1147418</v>
      </c>
      <c r="O344">
        <v>95064000</v>
      </c>
      <c r="P344">
        <v>23.46477131818181</v>
      </c>
      <c r="Q344">
        <v>19034.229929276924</v>
      </c>
      <c r="R344">
        <v>229212582.82433265</v>
      </c>
      <c r="S344">
        <v>2010.6139382920146</v>
      </c>
      <c r="T344">
        <v>19057.694700595104</v>
      </c>
    </row>
    <row r="345" spans="1:20" x14ac:dyDescent="0.3">
      <c r="A345">
        <v>344</v>
      </c>
      <c r="B345" t="s">
        <v>142</v>
      </c>
      <c r="C345" t="s">
        <v>147</v>
      </c>
      <c r="D345" t="s">
        <v>280</v>
      </c>
      <c r="E345" t="s">
        <v>152</v>
      </c>
      <c r="F345" t="s">
        <v>154</v>
      </c>
      <c r="G345" t="s">
        <v>220</v>
      </c>
      <c r="H345">
        <v>358.15548255405179</v>
      </c>
      <c r="I345">
        <v>26</v>
      </c>
      <c r="J345">
        <v>1273192.6374098279</v>
      </c>
      <c r="K345">
        <v>37908.09056363636</v>
      </c>
      <c r="L345">
        <v>229174674.73376903</v>
      </c>
      <c r="M345">
        <v>5760982.1772727259</v>
      </c>
      <c r="N345">
        <v>1909788956.1147418</v>
      </c>
      <c r="O345">
        <v>101400000</v>
      </c>
      <c r="P345">
        <v>23.46477131818181</v>
      </c>
      <c r="Q345">
        <v>19034.229929276924</v>
      </c>
      <c r="R345">
        <v>229212582.82433265</v>
      </c>
      <c r="S345">
        <v>2016.9499382920146</v>
      </c>
      <c r="T345">
        <v>19057.694700595104</v>
      </c>
    </row>
    <row r="346" spans="1:20" x14ac:dyDescent="0.3">
      <c r="A346">
        <v>345</v>
      </c>
      <c r="B346" t="s">
        <v>142</v>
      </c>
      <c r="C346" t="s">
        <v>147</v>
      </c>
      <c r="D346" t="s">
        <v>280</v>
      </c>
      <c r="E346" t="s">
        <v>152</v>
      </c>
      <c r="F346" t="s">
        <v>154</v>
      </c>
      <c r="G346" t="s">
        <v>218</v>
      </c>
      <c r="H346">
        <v>358.15548255405179</v>
      </c>
      <c r="I346">
        <v>26</v>
      </c>
      <c r="J346">
        <v>1273192.6374098279</v>
      </c>
      <c r="K346">
        <v>37908.09056363636</v>
      </c>
      <c r="L346">
        <v>229174674.73376903</v>
      </c>
      <c r="M346">
        <v>5760982.1772727259</v>
      </c>
      <c r="N346">
        <v>1909788956.1147418</v>
      </c>
      <c r="O346">
        <v>97401200</v>
      </c>
      <c r="P346">
        <v>23.46477131818181</v>
      </c>
      <c r="Q346">
        <v>19034.229929276924</v>
      </c>
      <c r="R346">
        <v>229212582.82433265</v>
      </c>
      <c r="S346">
        <v>2012.9511382920145</v>
      </c>
      <c r="T346">
        <v>19057.694700595104</v>
      </c>
    </row>
    <row r="347" spans="1:20" x14ac:dyDescent="0.3">
      <c r="A347">
        <v>346</v>
      </c>
      <c r="B347" t="s">
        <v>142</v>
      </c>
      <c r="C347" t="s">
        <v>147</v>
      </c>
      <c r="D347" t="s">
        <v>280</v>
      </c>
      <c r="E347" t="s">
        <v>152</v>
      </c>
      <c r="F347" t="s">
        <v>155</v>
      </c>
      <c r="G347" t="s">
        <v>219</v>
      </c>
      <c r="H347">
        <v>358.11691071021369</v>
      </c>
      <c r="I347">
        <v>51</v>
      </c>
      <c r="J347">
        <v>1274233.8168335119</v>
      </c>
      <c r="K347">
        <v>38726.87033636363</v>
      </c>
      <c r="L347">
        <v>229362087.03003216</v>
      </c>
      <c r="M347">
        <v>5788274.836363635</v>
      </c>
      <c r="N347">
        <v>1911350725.2502677</v>
      </c>
      <c r="O347">
        <v>95064000</v>
      </c>
      <c r="P347">
        <v>23.19184472727272</v>
      </c>
      <c r="Q347">
        <v>19049.795561661002</v>
      </c>
      <c r="R347">
        <v>229400813.90036851</v>
      </c>
      <c r="S347">
        <v>2012.2030000866314</v>
      </c>
      <c r="T347">
        <v>19072.987406388274</v>
      </c>
    </row>
    <row r="348" spans="1:20" x14ac:dyDescent="0.3">
      <c r="A348">
        <v>347</v>
      </c>
      <c r="B348" t="s">
        <v>142</v>
      </c>
      <c r="C348" t="s">
        <v>147</v>
      </c>
      <c r="D348" t="s">
        <v>280</v>
      </c>
      <c r="E348" t="s">
        <v>152</v>
      </c>
      <c r="F348" t="s">
        <v>155</v>
      </c>
      <c r="G348" t="s">
        <v>220</v>
      </c>
      <c r="H348">
        <v>358.11691071021369</v>
      </c>
      <c r="I348">
        <v>26</v>
      </c>
      <c r="J348">
        <v>1274233.8168335119</v>
      </c>
      <c r="K348">
        <v>38726.87033636363</v>
      </c>
      <c r="L348">
        <v>229362087.03003216</v>
      </c>
      <c r="M348">
        <v>5788274.836363635</v>
      </c>
      <c r="N348">
        <v>1911350725.2502677</v>
      </c>
      <c r="O348">
        <v>101400000</v>
      </c>
      <c r="P348">
        <v>23.19184472727272</v>
      </c>
      <c r="Q348">
        <v>19049.795561661002</v>
      </c>
      <c r="R348">
        <v>229400813.90036851</v>
      </c>
      <c r="S348">
        <v>2018.5390000866314</v>
      </c>
      <c r="T348">
        <v>19072.987406388274</v>
      </c>
    </row>
    <row r="349" spans="1:20" x14ac:dyDescent="0.3">
      <c r="A349">
        <v>348</v>
      </c>
      <c r="B349" t="s">
        <v>142</v>
      </c>
      <c r="C349" t="s">
        <v>147</v>
      </c>
      <c r="D349" t="s">
        <v>280</v>
      </c>
      <c r="E349" t="s">
        <v>152</v>
      </c>
      <c r="F349" t="s">
        <v>155</v>
      </c>
      <c r="G349" t="s">
        <v>218</v>
      </c>
      <c r="H349">
        <v>358.11691071021369</v>
      </c>
      <c r="I349">
        <v>26</v>
      </c>
      <c r="J349">
        <v>1274233.8168335119</v>
      </c>
      <c r="K349">
        <v>38726.87033636363</v>
      </c>
      <c r="L349">
        <v>229362087.03003216</v>
      </c>
      <c r="M349">
        <v>5788274.836363635</v>
      </c>
      <c r="N349">
        <v>1911350725.2502677</v>
      </c>
      <c r="O349">
        <v>97401200</v>
      </c>
      <c r="P349">
        <v>23.19184472727272</v>
      </c>
      <c r="Q349">
        <v>19049.795561661002</v>
      </c>
      <c r="R349">
        <v>229400813.90036851</v>
      </c>
      <c r="S349">
        <v>2014.5402000866313</v>
      </c>
      <c r="T349">
        <v>19072.987406388274</v>
      </c>
    </row>
    <row r="350" spans="1:20" x14ac:dyDescent="0.3">
      <c r="A350">
        <v>349</v>
      </c>
      <c r="B350" t="s">
        <v>142</v>
      </c>
      <c r="C350" t="s">
        <v>147</v>
      </c>
      <c r="D350" t="s">
        <v>280</v>
      </c>
      <c r="E350" t="s">
        <v>152</v>
      </c>
      <c r="F350" t="s">
        <v>280</v>
      </c>
      <c r="G350" t="s">
        <v>219</v>
      </c>
      <c r="H350">
        <v>357.58186413354463</v>
      </c>
      <c r="I350">
        <v>51</v>
      </c>
      <c r="J350">
        <v>1288676.4628391839</v>
      </c>
      <c r="K350">
        <v>40091.503290909081</v>
      </c>
      <c r="L350">
        <v>231961763.3110531</v>
      </c>
      <c r="M350">
        <v>5750065.1136363624</v>
      </c>
      <c r="N350">
        <v>1933014694.2587757</v>
      </c>
      <c r="O350">
        <v>95064000</v>
      </c>
      <c r="P350">
        <v>23.46477131818181</v>
      </c>
      <c r="Q350">
        <v>19265.713119445798</v>
      </c>
      <c r="R350">
        <v>232001854.81434402</v>
      </c>
      <c r="S350">
        <v>2033.8287593724119</v>
      </c>
      <c r="T350">
        <v>19289.177890763978</v>
      </c>
    </row>
    <row r="351" spans="1:20" x14ac:dyDescent="0.3">
      <c r="A351">
        <v>350</v>
      </c>
      <c r="B351" t="s">
        <v>142</v>
      </c>
      <c r="C351" t="s">
        <v>147</v>
      </c>
      <c r="D351" t="s">
        <v>280</v>
      </c>
      <c r="E351" t="s">
        <v>152</v>
      </c>
      <c r="F351" t="s">
        <v>280</v>
      </c>
      <c r="G351" t="s">
        <v>220</v>
      </c>
      <c r="H351">
        <v>357.58186413354463</v>
      </c>
      <c r="I351">
        <v>26</v>
      </c>
      <c r="J351">
        <v>1288676.4628391839</v>
      </c>
      <c r="K351">
        <v>40091.503290909081</v>
      </c>
      <c r="L351">
        <v>231961763.3110531</v>
      </c>
      <c r="M351">
        <v>5750065.1136363624</v>
      </c>
      <c r="N351">
        <v>1933014694.2587757</v>
      </c>
      <c r="O351">
        <v>101400000</v>
      </c>
      <c r="P351">
        <v>23.46477131818181</v>
      </c>
      <c r="Q351">
        <v>19265.713119445798</v>
      </c>
      <c r="R351">
        <v>232001854.81434402</v>
      </c>
      <c r="S351">
        <v>2040.1647593724119</v>
      </c>
      <c r="T351">
        <v>19289.177890763978</v>
      </c>
    </row>
    <row r="352" spans="1:20" x14ac:dyDescent="0.3">
      <c r="A352">
        <v>351</v>
      </c>
      <c r="B352" t="s">
        <v>142</v>
      </c>
      <c r="C352" t="s">
        <v>147</v>
      </c>
      <c r="D352" t="s">
        <v>280</v>
      </c>
      <c r="E352" t="s">
        <v>152</v>
      </c>
      <c r="F352" t="s">
        <v>280</v>
      </c>
      <c r="G352" t="s">
        <v>218</v>
      </c>
      <c r="H352">
        <v>357.58186413354463</v>
      </c>
      <c r="I352">
        <v>26</v>
      </c>
      <c r="J352">
        <v>1288676.4628391839</v>
      </c>
      <c r="K352">
        <v>40091.503290909081</v>
      </c>
      <c r="L352">
        <v>231961763.3110531</v>
      </c>
      <c r="M352">
        <v>5750065.1136363624</v>
      </c>
      <c r="N352">
        <v>1933014694.2587757</v>
      </c>
      <c r="O352">
        <v>97401200</v>
      </c>
      <c r="P352">
        <v>23.46477131818181</v>
      </c>
      <c r="Q352">
        <v>19265.713119445798</v>
      </c>
      <c r="R352">
        <v>232001854.81434402</v>
      </c>
      <c r="S352">
        <v>2036.1659593724119</v>
      </c>
      <c r="T352">
        <v>19289.177890763978</v>
      </c>
    </row>
    <row r="353" spans="1:20" x14ac:dyDescent="0.3">
      <c r="A353">
        <v>352</v>
      </c>
      <c r="B353" t="s">
        <v>142</v>
      </c>
      <c r="C353" t="s">
        <v>147</v>
      </c>
      <c r="D353" t="s">
        <v>280</v>
      </c>
      <c r="E353" t="s">
        <v>280</v>
      </c>
      <c r="F353" t="s">
        <v>154</v>
      </c>
      <c r="G353" t="s">
        <v>219</v>
      </c>
      <c r="H353">
        <v>358.22349586050632</v>
      </c>
      <c r="I353">
        <v>51</v>
      </c>
      <c r="J353">
        <v>1273258.4742904757</v>
      </c>
      <c r="K353">
        <v>48825.15419999999</v>
      </c>
      <c r="L353">
        <v>229186525.37228563</v>
      </c>
      <c r="M353">
        <v>6918190.922727271</v>
      </c>
      <c r="N353">
        <v>1909887711.4357135</v>
      </c>
      <c r="O353">
        <v>95064000</v>
      </c>
      <c r="P353">
        <v>30.015009499999998</v>
      </c>
      <c r="Q353">
        <v>19035.214190642611</v>
      </c>
      <c r="R353">
        <v>229235350.52648562</v>
      </c>
      <c r="S353">
        <v>2011.8699023584409</v>
      </c>
      <c r="T353">
        <v>19065.22920014261</v>
      </c>
    </row>
    <row r="354" spans="1:20" x14ac:dyDescent="0.3">
      <c r="A354">
        <v>353</v>
      </c>
      <c r="B354" t="s">
        <v>142</v>
      </c>
      <c r="C354" t="s">
        <v>147</v>
      </c>
      <c r="D354" t="s">
        <v>280</v>
      </c>
      <c r="E354" t="s">
        <v>280</v>
      </c>
      <c r="F354" t="s">
        <v>154</v>
      </c>
      <c r="G354" t="s">
        <v>220</v>
      </c>
      <c r="H354">
        <v>358.22349586050632</v>
      </c>
      <c r="I354">
        <v>26</v>
      </c>
      <c r="J354">
        <v>1273258.4742904757</v>
      </c>
      <c r="K354">
        <v>48825.15419999999</v>
      </c>
      <c r="L354">
        <v>229186525.37228563</v>
      </c>
      <c r="M354">
        <v>6918190.922727271</v>
      </c>
      <c r="N354">
        <v>1909887711.4357135</v>
      </c>
      <c r="O354">
        <v>101400000</v>
      </c>
      <c r="P354">
        <v>30.015009499999998</v>
      </c>
      <c r="Q354">
        <v>19035.214190642611</v>
      </c>
      <c r="R354">
        <v>229235350.52648562</v>
      </c>
      <c r="S354">
        <v>2018.2059023584409</v>
      </c>
      <c r="T354">
        <v>19065.22920014261</v>
      </c>
    </row>
    <row r="355" spans="1:20" x14ac:dyDescent="0.3">
      <c r="A355">
        <v>354</v>
      </c>
      <c r="B355" t="s">
        <v>142</v>
      </c>
      <c r="C355" t="s">
        <v>147</v>
      </c>
      <c r="D355" t="s">
        <v>280</v>
      </c>
      <c r="E355" t="s">
        <v>280</v>
      </c>
      <c r="F355" t="s">
        <v>154</v>
      </c>
      <c r="G355" t="s">
        <v>218</v>
      </c>
      <c r="H355">
        <v>358.22349586050632</v>
      </c>
      <c r="I355">
        <v>26</v>
      </c>
      <c r="J355">
        <v>1273258.4742904757</v>
      </c>
      <c r="K355">
        <v>48825.15419999999</v>
      </c>
      <c r="L355">
        <v>229186525.37228563</v>
      </c>
      <c r="M355">
        <v>6918190.922727271</v>
      </c>
      <c r="N355">
        <v>1909887711.4357135</v>
      </c>
      <c r="O355">
        <v>97401200</v>
      </c>
      <c r="P355">
        <v>30.015009499999998</v>
      </c>
      <c r="Q355">
        <v>19035.214190642611</v>
      </c>
      <c r="R355">
        <v>229235350.52648562</v>
      </c>
      <c r="S355">
        <v>2014.2071023584408</v>
      </c>
      <c r="T355">
        <v>19065.22920014261</v>
      </c>
    </row>
    <row r="356" spans="1:20" x14ac:dyDescent="0.3">
      <c r="A356">
        <v>355</v>
      </c>
      <c r="B356" t="s">
        <v>142</v>
      </c>
      <c r="C356" t="s">
        <v>147</v>
      </c>
      <c r="D356" t="s">
        <v>280</v>
      </c>
      <c r="E356" t="s">
        <v>280</v>
      </c>
      <c r="F356" t="s">
        <v>155</v>
      </c>
      <c r="G356" t="s">
        <v>219</v>
      </c>
      <c r="H356">
        <v>358.18492401666822</v>
      </c>
      <c r="I356">
        <v>51</v>
      </c>
      <c r="J356">
        <v>1274299.6537141597</v>
      </c>
      <c r="K356">
        <v>49643.933972727267</v>
      </c>
      <c r="L356">
        <v>229373937.66854876</v>
      </c>
      <c r="M356">
        <v>6945483.5818181802</v>
      </c>
      <c r="N356">
        <v>1911449480.5712395</v>
      </c>
      <c r="O356">
        <v>95064000</v>
      </c>
      <c r="P356">
        <v>29.742082909090907</v>
      </c>
      <c r="Q356">
        <v>19050.779823026685</v>
      </c>
      <c r="R356">
        <v>229423581.60252148</v>
      </c>
      <c r="S356">
        <v>2013.4589641530577</v>
      </c>
      <c r="T356">
        <v>19080.521905935777</v>
      </c>
    </row>
    <row r="357" spans="1:20" x14ac:dyDescent="0.3">
      <c r="A357">
        <v>356</v>
      </c>
      <c r="B357" t="s">
        <v>142</v>
      </c>
      <c r="C357" t="s">
        <v>147</v>
      </c>
      <c r="D357" t="s">
        <v>280</v>
      </c>
      <c r="E357" t="s">
        <v>280</v>
      </c>
      <c r="F357" t="s">
        <v>155</v>
      </c>
      <c r="G357" t="s">
        <v>220</v>
      </c>
      <c r="H357">
        <v>358.18492401666822</v>
      </c>
      <c r="I357">
        <v>26</v>
      </c>
      <c r="J357">
        <v>1274299.6537141597</v>
      </c>
      <c r="K357">
        <v>49643.933972727267</v>
      </c>
      <c r="L357">
        <v>229373937.66854876</v>
      </c>
      <c r="M357">
        <v>6945483.5818181802</v>
      </c>
      <c r="N357">
        <v>1911449480.5712395</v>
      </c>
      <c r="O357">
        <v>101400000</v>
      </c>
      <c r="P357">
        <v>29.742082909090907</v>
      </c>
      <c r="Q357">
        <v>19050.779823026685</v>
      </c>
      <c r="R357">
        <v>229423581.60252148</v>
      </c>
      <c r="S357">
        <v>2019.7949641530577</v>
      </c>
      <c r="T357">
        <v>19080.521905935777</v>
      </c>
    </row>
    <row r="358" spans="1:20" x14ac:dyDescent="0.3">
      <c r="A358">
        <v>357</v>
      </c>
      <c r="B358" t="s">
        <v>142</v>
      </c>
      <c r="C358" t="s">
        <v>147</v>
      </c>
      <c r="D358" t="s">
        <v>280</v>
      </c>
      <c r="E358" t="s">
        <v>280</v>
      </c>
      <c r="F358" t="s">
        <v>155</v>
      </c>
      <c r="G358" t="s">
        <v>218</v>
      </c>
      <c r="H358">
        <v>358.18492401666822</v>
      </c>
      <c r="I358">
        <v>26</v>
      </c>
      <c r="J358">
        <v>1274299.6537141597</v>
      </c>
      <c r="K358">
        <v>49643.933972727267</v>
      </c>
      <c r="L358">
        <v>229373937.66854876</v>
      </c>
      <c r="M358">
        <v>6945483.5818181802</v>
      </c>
      <c r="N358">
        <v>1911449480.5712395</v>
      </c>
      <c r="O358">
        <v>97401200</v>
      </c>
      <c r="P358">
        <v>29.742082909090907</v>
      </c>
      <c r="Q358">
        <v>19050.779823026685</v>
      </c>
      <c r="R358">
        <v>229423581.60252148</v>
      </c>
      <c r="S358">
        <v>2015.7961641530576</v>
      </c>
      <c r="T358">
        <v>19080.521905935777</v>
      </c>
    </row>
    <row r="359" spans="1:20" x14ac:dyDescent="0.3">
      <c r="A359">
        <v>358</v>
      </c>
      <c r="B359" t="s">
        <v>142</v>
      </c>
      <c r="C359" t="s">
        <v>147</v>
      </c>
      <c r="D359" t="s">
        <v>280</v>
      </c>
      <c r="E359" t="s">
        <v>280</v>
      </c>
      <c r="F359" t="s">
        <v>280</v>
      </c>
      <c r="G359" t="s">
        <v>219</v>
      </c>
      <c r="H359">
        <v>357.64987743999916</v>
      </c>
      <c r="I359">
        <v>51</v>
      </c>
      <c r="J359">
        <v>1288742.2997198319</v>
      </c>
      <c r="K359">
        <v>51008.566927272725</v>
      </c>
      <c r="L359">
        <v>231973613.94956976</v>
      </c>
      <c r="M359">
        <v>6907273.8590909075</v>
      </c>
      <c r="N359">
        <v>1933113449.5797479</v>
      </c>
      <c r="O359">
        <v>95064000</v>
      </c>
      <c r="P359">
        <v>30.015009499999998</v>
      </c>
      <c r="Q359">
        <v>19266.697380811485</v>
      </c>
      <c r="R359">
        <v>232024622.51649705</v>
      </c>
      <c r="S359">
        <v>2035.0847234388386</v>
      </c>
      <c r="T359">
        <v>19296.712390311484</v>
      </c>
    </row>
    <row r="360" spans="1:20" x14ac:dyDescent="0.3">
      <c r="A360">
        <v>359</v>
      </c>
      <c r="B360" t="s">
        <v>142</v>
      </c>
      <c r="C360" t="s">
        <v>147</v>
      </c>
      <c r="D360" t="s">
        <v>280</v>
      </c>
      <c r="E360" t="s">
        <v>280</v>
      </c>
      <c r="F360" t="s">
        <v>280</v>
      </c>
      <c r="G360" t="s">
        <v>220</v>
      </c>
      <c r="H360">
        <v>357.64987743999916</v>
      </c>
      <c r="I360">
        <v>26</v>
      </c>
      <c r="J360">
        <v>1288742.2997198319</v>
      </c>
      <c r="K360">
        <v>51008.566927272725</v>
      </c>
      <c r="L360">
        <v>231973613.94956976</v>
      </c>
      <c r="M360">
        <v>6907273.8590909075</v>
      </c>
      <c r="N360">
        <v>1933113449.5797479</v>
      </c>
      <c r="O360">
        <v>101400000</v>
      </c>
      <c r="P360">
        <v>30.015009499999998</v>
      </c>
      <c r="Q360">
        <v>19266.697380811485</v>
      </c>
      <c r="R360">
        <v>232024622.51649705</v>
      </c>
      <c r="S360">
        <v>2041.4207234388386</v>
      </c>
      <c r="T360">
        <v>19296.712390311484</v>
      </c>
    </row>
    <row r="361" spans="1:20" x14ac:dyDescent="0.3">
      <c r="A361">
        <v>360</v>
      </c>
      <c r="B361" t="s">
        <v>142</v>
      </c>
      <c r="C361" t="s">
        <v>147</v>
      </c>
      <c r="D361" t="s">
        <v>280</v>
      </c>
      <c r="E361" t="s">
        <v>280</v>
      </c>
      <c r="F361" t="s">
        <v>280</v>
      </c>
      <c r="G361" t="s">
        <v>218</v>
      </c>
      <c r="H361">
        <v>357.64987743999916</v>
      </c>
      <c r="I361">
        <v>26</v>
      </c>
      <c r="J361">
        <v>1288742.2997198319</v>
      </c>
      <c r="K361">
        <v>51008.566927272725</v>
      </c>
      <c r="L361">
        <v>231973613.94956976</v>
      </c>
      <c r="M361">
        <v>6907273.8590909075</v>
      </c>
      <c r="N361">
        <v>1933113449.5797479</v>
      </c>
      <c r="O361">
        <v>97401200</v>
      </c>
      <c r="P361">
        <v>30.015009499999998</v>
      </c>
      <c r="Q361">
        <v>19266.697380811485</v>
      </c>
      <c r="R361">
        <v>232024622.51649705</v>
      </c>
      <c r="S361">
        <v>2037.4219234388388</v>
      </c>
      <c r="T361">
        <v>19296.712390311484</v>
      </c>
    </row>
    <row r="362" spans="1:20" x14ac:dyDescent="0.3">
      <c r="A362">
        <v>361</v>
      </c>
      <c r="B362" t="s">
        <v>142</v>
      </c>
      <c r="C362" t="s">
        <v>148</v>
      </c>
      <c r="D362" t="s">
        <v>151</v>
      </c>
      <c r="E362" t="s">
        <v>152</v>
      </c>
      <c r="F362" t="s">
        <v>154</v>
      </c>
      <c r="G362" t="s">
        <v>219</v>
      </c>
      <c r="H362">
        <v>406.0844784305695</v>
      </c>
      <c r="I362">
        <v>58</v>
      </c>
      <c r="J362">
        <v>1451503.7007148743</v>
      </c>
      <c r="K362">
        <v>36685.609763636356</v>
      </c>
      <c r="L362">
        <v>261270666.12867737</v>
      </c>
      <c r="M362">
        <v>5511880.9422727264</v>
      </c>
      <c r="N362">
        <v>2177255551.0723114</v>
      </c>
      <c r="O362">
        <v>108112000</v>
      </c>
      <c r="P362">
        <v>22.251500668181812</v>
      </c>
      <c r="Q362">
        <v>21699.980325687371</v>
      </c>
      <c r="R362">
        <v>261307351.73844099</v>
      </c>
      <c r="S362">
        <v>2290.8794320145839</v>
      </c>
      <c r="T362">
        <v>21722.231826355553</v>
      </c>
    </row>
    <row r="363" spans="1:20" x14ac:dyDescent="0.3">
      <c r="A363">
        <v>362</v>
      </c>
      <c r="B363" t="s">
        <v>142</v>
      </c>
      <c r="C363" t="s">
        <v>148</v>
      </c>
      <c r="D363" t="s">
        <v>151</v>
      </c>
      <c r="E363" t="s">
        <v>152</v>
      </c>
      <c r="F363" t="s">
        <v>154</v>
      </c>
      <c r="G363" t="s">
        <v>220</v>
      </c>
      <c r="H363">
        <v>406.0844784305695</v>
      </c>
      <c r="I363">
        <v>29</v>
      </c>
      <c r="J363">
        <v>1451503.7007148743</v>
      </c>
      <c r="K363">
        <v>36685.609763636356</v>
      </c>
      <c r="L363">
        <v>261270666.12867737</v>
      </c>
      <c r="M363">
        <v>5511880.9422727264</v>
      </c>
      <c r="N363">
        <v>2177255551.0723114</v>
      </c>
      <c r="O363">
        <v>113100000</v>
      </c>
      <c r="P363">
        <v>22.251500668181812</v>
      </c>
      <c r="Q363">
        <v>21699.980325687371</v>
      </c>
      <c r="R363">
        <v>261307351.73844099</v>
      </c>
      <c r="S363">
        <v>2295.8674320145842</v>
      </c>
      <c r="T363">
        <v>21722.231826355553</v>
      </c>
    </row>
    <row r="364" spans="1:20" x14ac:dyDescent="0.3">
      <c r="A364">
        <v>363</v>
      </c>
      <c r="B364" t="s">
        <v>142</v>
      </c>
      <c r="C364" t="s">
        <v>148</v>
      </c>
      <c r="D364" t="s">
        <v>151</v>
      </c>
      <c r="E364" t="s">
        <v>152</v>
      </c>
      <c r="F364" t="s">
        <v>154</v>
      </c>
      <c r="G364" t="s">
        <v>218</v>
      </c>
      <c r="H364">
        <v>406.0844784305695</v>
      </c>
      <c r="I364">
        <v>29</v>
      </c>
      <c r="J364">
        <v>1451503.7007148743</v>
      </c>
      <c r="K364">
        <v>36685.609763636356</v>
      </c>
      <c r="L364">
        <v>261270666.12867737</v>
      </c>
      <c r="M364">
        <v>5511880.9422727264</v>
      </c>
      <c r="N364">
        <v>2177255551.0723114</v>
      </c>
      <c r="O364">
        <v>108639800</v>
      </c>
      <c r="P364">
        <v>22.251500668181812</v>
      </c>
      <c r="Q364">
        <v>21699.980325687371</v>
      </c>
      <c r="R364">
        <v>261307351.73844099</v>
      </c>
      <c r="S364">
        <v>2291.4072320145842</v>
      </c>
      <c r="T364">
        <v>21722.231826355553</v>
      </c>
    </row>
    <row r="365" spans="1:20" x14ac:dyDescent="0.3">
      <c r="A365">
        <v>364</v>
      </c>
      <c r="B365" t="s">
        <v>142</v>
      </c>
      <c r="C365" t="s">
        <v>148</v>
      </c>
      <c r="D365" t="s">
        <v>151</v>
      </c>
      <c r="E365" t="s">
        <v>152</v>
      </c>
      <c r="F365" t="s">
        <v>155</v>
      </c>
      <c r="G365" t="s">
        <v>219</v>
      </c>
      <c r="H365">
        <v>406.04590658673129</v>
      </c>
      <c r="I365">
        <v>58</v>
      </c>
      <c r="J365">
        <v>1452544.8801385583</v>
      </c>
      <c r="K365">
        <v>37504.389536363633</v>
      </c>
      <c r="L365">
        <v>261458078.42494053</v>
      </c>
      <c r="M365">
        <v>5539173.6013636356</v>
      </c>
      <c r="N365">
        <v>2178817320.2078376</v>
      </c>
      <c r="O365">
        <v>108112000</v>
      </c>
      <c r="P365">
        <v>21.978574077272722</v>
      </c>
      <c r="Q365">
        <v>21715.545958071449</v>
      </c>
      <c r="R365">
        <v>261495582.81447688</v>
      </c>
      <c r="S365">
        <v>2292.4684938092014</v>
      </c>
      <c r="T365">
        <v>21737.52453214872</v>
      </c>
    </row>
    <row r="366" spans="1:20" x14ac:dyDescent="0.3">
      <c r="A366">
        <v>365</v>
      </c>
      <c r="B366" t="s">
        <v>142</v>
      </c>
      <c r="C366" t="s">
        <v>148</v>
      </c>
      <c r="D366" t="s">
        <v>151</v>
      </c>
      <c r="E366" t="s">
        <v>152</v>
      </c>
      <c r="F366" t="s">
        <v>155</v>
      </c>
      <c r="G366" t="s">
        <v>220</v>
      </c>
      <c r="H366">
        <v>406.04590658673129</v>
      </c>
      <c r="I366">
        <v>29</v>
      </c>
      <c r="J366">
        <v>1452544.8801385583</v>
      </c>
      <c r="K366">
        <v>37504.389536363633</v>
      </c>
      <c r="L366">
        <v>261458078.42494053</v>
      </c>
      <c r="M366">
        <v>5539173.6013636356</v>
      </c>
      <c r="N366">
        <v>2178817320.2078376</v>
      </c>
      <c r="O366">
        <v>113100000</v>
      </c>
      <c r="P366">
        <v>21.978574077272722</v>
      </c>
      <c r="Q366">
        <v>21715.545958071449</v>
      </c>
      <c r="R366">
        <v>261495582.81447688</v>
      </c>
      <c r="S366">
        <v>2297.4564938092012</v>
      </c>
      <c r="T366">
        <v>21737.52453214872</v>
      </c>
    </row>
    <row r="367" spans="1:20" x14ac:dyDescent="0.3">
      <c r="A367">
        <v>366</v>
      </c>
      <c r="B367" t="s">
        <v>142</v>
      </c>
      <c r="C367" t="s">
        <v>148</v>
      </c>
      <c r="D367" t="s">
        <v>151</v>
      </c>
      <c r="E367" t="s">
        <v>152</v>
      </c>
      <c r="F367" t="s">
        <v>155</v>
      </c>
      <c r="G367" t="s">
        <v>218</v>
      </c>
      <c r="H367">
        <v>406.04590658673129</v>
      </c>
      <c r="I367">
        <v>29</v>
      </c>
      <c r="J367">
        <v>1452544.8801385583</v>
      </c>
      <c r="K367">
        <v>37504.389536363633</v>
      </c>
      <c r="L367">
        <v>261458078.42494053</v>
      </c>
      <c r="M367">
        <v>5539173.6013636356</v>
      </c>
      <c r="N367">
        <v>2178817320.2078376</v>
      </c>
      <c r="O367">
        <v>108639800</v>
      </c>
      <c r="P367">
        <v>21.978574077272722</v>
      </c>
      <c r="Q367">
        <v>21715.545958071449</v>
      </c>
      <c r="R367">
        <v>261495582.81447688</v>
      </c>
      <c r="S367">
        <v>2292.9962938092012</v>
      </c>
      <c r="T367">
        <v>21737.52453214872</v>
      </c>
    </row>
    <row r="368" spans="1:20" x14ac:dyDescent="0.3">
      <c r="A368">
        <v>367</v>
      </c>
      <c r="B368" t="s">
        <v>142</v>
      </c>
      <c r="C368" t="s">
        <v>148</v>
      </c>
      <c r="D368" t="s">
        <v>151</v>
      </c>
      <c r="E368" t="s">
        <v>152</v>
      </c>
      <c r="F368" t="s">
        <v>280</v>
      </c>
      <c r="G368" t="s">
        <v>219</v>
      </c>
      <c r="H368">
        <v>405.51086001006234</v>
      </c>
      <c r="I368">
        <v>58</v>
      </c>
      <c r="J368">
        <v>1466987.5261442307</v>
      </c>
      <c r="K368">
        <v>38869.02249090909</v>
      </c>
      <c r="L368">
        <v>264057754.70596153</v>
      </c>
      <c r="M368">
        <v>5500963.878636363</v>
      </c>
      <c r="N368">
        <v>2200481289.2163458</v>
      </c>
      <c r="O368">
        <v>108112000</v>
      </c>
      <c r="P368">
        <v>22.251500668181812</v>
      </c>
      <c r="Q368">
        <v>21931.463515856249</v>
      </c>
      <c r="R368">
        <v>264096623.72845244</v>
      </c>
      <c r="S368">
        <v>2314.0942530949819</v>
      </c>
      <c r="T368">
        <v>21953.715016524431</v>
      </c>
    </row>
    <row r="369" spans="1:20" x14ac:dyDescent="0.3">
      <c r="A369">
        <v>368</v>
      </c>
      <c r="B369" t="s">
        <v>142</v>
      </c>
      <c r="C369" t="s">
        <v>148</v>
      </c>
      <c r="D369" t="s">
        <v>151</v>
      </c>
      <c r="E369" t="s">
        <v>152</v>
      </c>
      <c r="F369" t="s">
        <v>280</v>
      </c>
      <c r="G369" t="s">
        <v>220</v>
      </c>
      <c r="H369">
        <v>405.51086001006234</v>
      </c>
      <c r="I369">
        <v>29</v>
      </c>
      <c r="J369">
        <v>1466987.5261442307</v>
      </c>
      <c r="K369">
        <v>38869.02249090909</v>
      </c>
      <c r="L369">
        <v>264057754.70596153</v>
      </c>
      <c r="M369">
        <v>5500963.878636363</v>
      </c>
      <c r="N369">
        <v>2200481289.2163458</v>
      </c>
      <c r="O369">
        <v>113100000</v>
      </c>
      <c r="P369">
        <v>22.251500668181812</v>
      </c>
      <c r="Q369">
        <v>21931.463515856249</v>
      </c>
      <c r="R369">
        <v>264096623.72845244</v>
      </c>
      <c r="S369">
        <v>2319.0822530949822</v>
      </c>
      <c r="T369">
        <v>21953.715016524431</v>
      </c>
    </row>
    <row r="370" spans="1:20" x14ac:dyDescent="0.3">
      <c r="A370">
        <v>369</v>
      </c>
      <c r="B370" t="s">
        <v>142</v>
      </c>
      <c r="C370" t="s">
        <v>148</v>
      </c>
      <c r="D370" t="s">
        <v>151</v>
      </c>
      <c r="E370" t="s">
        <v>152</v>
      </c>
      <c r="F370" t="s">
        <v>280</v>
      </c>
      <c r="G370" t="s">
        <v>218</v>
      </c>
      <c r="H370">
        <v>405.51086001006234</v>
      </c>
      <c r="I370">
        <v>29</v>
      </c>
      <c r="J370">
        <v>1466987.5261442307</v>
      </c>
      <c r="K370">
        <v>38869.02249090909</v>
      </c>
      <c r="L370">
        <v>264057754.70596153</v>
      </c>
      <c r="M370">
        <v>5500963.878636363</v>
      </c>
      <c r="N370">
        <v>2200481289.2163458</v>
      </c>
      <c r="O370">
        <v>108639800</v>
      </c>
      <c r="P370">
        <v>22.251500668181812</v>
      </c>
      <c r="Q370">
        <v>21931.463515856249</v>
      </c>
      <c r="R370">
        <v>264096623.72845244</v>
      </c>
      <c r="S370">
        <v>2314.6220530949822</v>
      </c>
      <c r="T370">
        <v>21953.715016524431</v>
      </c>
    </row>
    <row r="371" spans="1:20" x14ac:dyDescent="0.3">
      <c r="A371">
        <v>370</v>
      </c>
      <c r="B371" t="s">
        <v>142</v>
      </c>
      <c r="C371" t="s">
        <v>148</v>
      </c>
      <c r="D371" t="s">
        <v>151</v>
      </c>
      <c r="E371" t="s">
        <v>280</v>
      </c>
      <c r="F371" t="s">
        <v>154</v>
      </c>
      <c r="G371" t="s">
        <v>219</v>
      </c>
      <c r="H371">
        <v>406.15249173702404</v>
      </c>
      <c r="I371">
        <v>58</v>
      </c>
      <c r="J371">
        <v>1451569.5375955224</v>
      </c>
      <c r="K371">
        <v>47602.6734</v>
      </c>
      <c r="L371">
        <v>261282516.76719403</v>
      </c>
      <c r="M371">
        <v>6669089.6877272716</v>
      </c>
      <c r="N371">
        <v>2177354306.3932838</v>
      </c>
      <c r="O371">
        <v>108112000</v>
      </c>
      <c r="P371">
        <v>28.80173885</v>
      </c>
      <c r="Q371">
        <v>21700.964587053062</v>
      </c>
      <c r="R371">
        <v>261330119.44059405</v>
      </c>
      <c r="S371">
        <v>2292.1353960810111</v>
      </c>
      <c r="T371">
        <v>21729.766325903063</v>
      </c>
    </row>
    <row r="372" spans="1:20" x14ac:dyDescent="0.3">
      <c r="A372">
        <v>371</v>
      </c>
      <c r="B372" t="s">
        <v>142</v>
      </c>
      <c r="C372" t="s">
        <v>148</v>
      </c>
      <c r="D372" t="s">
        <v>151</v>
      </c>
      <c r="E372" t="s">
        <v>280</v>
      </c>
      <c r="F372" t="s">
        <v>154</v>
      </c>
      <c r="G372" t="s">
        <v>220</v>
      </c>
      <c r="H372">
        <v>406.15249173702404</v>
      </c>
      <c r="I372">
        <v>29</v>
      </c>
      <c r="J372">
        <v>1451569.5375955224</v>
      </c>
      <c r="K372">
        <v>47602.6734</v>
      </c>
      <c r="L372">
        <v>261282516.76719403</v>
      </c>
      <c r="M372">
        <v>6669089.6877272716</v>
      </c>
      <c r="N372">
        <v>2177354306.3932838</v>
      </c>
      <c r="O372">
        <v>113100000</v>
      </c>
      <c r="P372">
        <v>28.80173885</v>
      </c>
      <c r="Q372">
        <v>21700.964587053062</v>
      </c>
      <c r="R372">
        <v>261330119.44059405</v>
      </c>
      <c r="S372">
        <v>2297.1233960810114</v>
      </c>
      <c r="T372">
        <v>21729.766325903063</v>
      </c>
    </row>
    <row r="373" spans="1:20" x14ac:dyDescent="0.3">
      <c r="A373">
        <v>372</v>
      </c>
      <c r="B373" t="s">
        <v>142</v>
      </c>
      <c r="C373" t="s">
        <v>148</v>
      </c>
      <c r="D373" t="s">
        <v>151</v>
      </c>
      <c r="E373" t="s">
        <v>280</v>
      </c>
      <c r="F373" t="s">
        <v>154</v>
      </c>
      <c r="G373" t="s">
        <v>218</v>
      </c>
      <c r="H373">
        <v>406.15249173702404</v>
      </c>
      <c r="I373">
        <v>29</v>
      </c>
      <c r="J373">
        <v>1451569.5375955224</v>
      </c>
      <c r="K373">
        <v>47602.6734</v>
      </c>
      <c r="L373">
        <v>261282516.76719403</v>
      </c>
      <c r="M373">
        <v>6669089.6877272716</v>
      </c>
      <c r="N373">
        <v>2177354306.3932838</v>
      </c>
      <c r="O373">
        <v>108639800</v>
      </c>
      <c r="P373">
        <v>28.80173885</v>
      </c>
      <c r="Q373">
        <v>21700.964587053062</v>
      </c>
      <c r="R373">
        <v>261330119.44059405</v>
      </c>
      <c r="S373">
        <v>2292.6631960810114</v>
      </c>
      <c r="T373">
        <v>21729.766325903063</v>
      </c>
    </row>
    <row r="374" spans="1:20" x14ac:dyDescent="0.3">
      <c r="A374">
        <v>373</v>
      </c>
      <c r="B374" t="s">
        <v>142</v>
      </c>
      <c r="C374" t="s">
        <v>148</v>
      </c>
      <c r="D374" t="s">
        <v>151</v>
      </c>
      <c r="E374" t="s">
        <v>280</v>
      </c>
      <c r="F374" t="s">
        <v>155</v>
      </c>
      <c r="G374" t="s">
        <v>219</v>
      </c>
      <c r="H374">
        <v>406.11391989318594</v>
      </c>
      <c r="I374">
        <v>58</v>
      </c>
      <c r="J374">
        <v>1452610.7170192066</v>
      </c>
      <c r="K374">
        <v>48421.45317272727</v>
      </c>
      <c r="L374">
        <v>261469929.06345719</v>
      </c>
      <c r="M374">
        <v>6696382.3468181808</v>
      </c>
      <c r="N374">
        <v>2178916075.52881</v>
      </c>
      <c r="O374">
        <v>108112000</v>
      </c>
      <c r="P374">
        <v>28.528812259090909</v>
      </c>
      <c r="Q374">
        <v>21716.530219437136</v>
      </c>
      <c r="R374">
        <v>261518350.5166299</v>
      </c>
      <c r="S374">
        <v>2293.7244578756281</v>
      </c>
      <c r="T374">
        <v>21745.059031696226</v>
      </c>
    </row>
    <row r="375" spans="1:20" x14ac:dyDescent="0.3">
      <c r="A375">
        <v>374</v>
      </c>
      <c r="B375" t="s">
        <v>142</v>
      </c>
      <c r="C375" t="s">
        <v>148</v>
      </c>
      <c r="D375" t="s">
        <v>151</v>
      </c>
      <c r="E375" t="s">
        <v>280</v>
      </c>
      <c r="F375" t="s">
        <v>155</v>
      </c>
      <c r="G375" t="s">
        <v>220</v>
      </c>
      <c r="H375">
        <v>406.11391989318594</v>
      </c>
      <c r="I375">
        <v>29</v>
      </c>
      <c r="J375">
        <v>1452610.7170192066</v>
      </c>
      <c r="K375">
        <v>48421.45317272727</v>
      </c>
      <c r="L375">
        <v>261469929.06345719</v>
      </c>
      <c r="M375">
        <v>6696382.3468181808</v>
      </c>
      <c r="N375">
        <v>2178916075.52881</v>
      </c>
      <c r="O375">
        <v>113100000</v>
      </c>
      <c r="P375">
        <v>28.528812259090909</v>
      </c>
      <c r="Q375">
        <v>21716.530219437136</v>
      </c>
      <c r="R375">
        <v>261518350.5166299</v>
      </c>
      <c r="S375">
        <v>2298.7124578756279</v>
      </c>
      <c r="T375">
        <v>21745.059031696226</v>
      </c>
    </row>
    <row r="376" spans="1:20" x14ac:dyDescent="0.3">
      <c r="A376">
        <v>375</v>
      </c>
      <c r="B376" t="s">
        <v>142</v>
      </c>
      <c r="C376" t="s">
        <v>148</v>
      </c>
      <c r="D376" t="s">
        <v>151</v>
      </c>
      <c r="E376" t="s">
        <v>280</v>
      </c>
      <c r="F376" t="s">
        <v>155</v>
      </c>
      <c r="G376" t="s">
        <v>218</v>
      </c>
      <c r="H376">
        <v>406.11391989318594</v>
      </c>
      <c r="I376">
        <v>29</v>
      </c>
      <c r="J376">
        <v>1452610.7170192066</v>
      </c>
      <c r="K376">
        <v>48421.45317272727</v>
      </c>
      <c r="L376">
        <v>261469929.06345719</v>
      </c>
      <c r="M376">
        <v>6696382.3468181808</v>
      </c>
      <c r="N376">
        <v>2178916075.52881</v>
      </c>
      <c r="O376">
        <v>108639800</v>
      </c>
      <c r="P376">
        <v>28.528812259090909</v>
      </c>
      <c r="Q376">
        <v>21716.530219437136</v>
      </c>
      <c r="R376">
        <v>261518350.5166299</v>
      </c>
      <c r="S376">
        <v>2294.2522578756279</v>
      </c>
      <c r="T376">
        <v>21745.059031696226</v>
      </c>
    </row>
    <row r="377" spans="1:20" x14ac:dyDescent="0.3">
      <c r="A377">
        <v>376</v>
      </c>
      <c r="B377" t="s">
        <v>142</v>
      </c>
      <c r="C377" t="s">
        <v>148</v>
      </c>
      <c r="D377" t="s">
        <v>151</v>
      </c>
      <c r="E377" t="s">
        <v>280</v>
      </c>
      <c r="F377" t="s">
        <v>280</v>
      </c>
      <c r="G377" t="s">
        <v>219</v>
      </c>
      <c r="H377">
        <v>405.57887331651688</v>
      </c>
      <c r="I377">
        <v>58</v>
      </c>
      <c r="J377">
        <v>1467053.3630248788</v>
      </c>
      <c r="K377">
        <v>49786.08612727272</v>
      </c>
      <c r="L377">
        <v>264069605.34447819</v>
      </c>
      <c r="M377">
        <v>6658172.6240909081</v>
      </c>
      <c r="N377">
        <v>2200580044.5373182</v>
      </c>
      <c r="O377">
        <v>108112000</v>
      </c>
      <c r="P377">
        <v>28.80173885</v>
      </c>
      <c r="Q377">
        <v>21932.447777221936</v>
      </c>
      <c r="R377">
        <v>264119391.43060547</v>
      </c>
      <c r="S377">
        <v>2315.3502171614091</v>
      </c>
      <c r="T377">
        <v>21961.249516071937</v>
      </c>
    </row>
    <row r="378" spans="1:20" x14ac:dyDescent="0.3">
      <c r="A378">
        <v>377</v>
      </c>
      <c r="B378" t="s">
        <v>142</v>
      </c>
      <c r="C378" t="s">
        <v>148</v>
      </c>
      <c r="D378" t="s">
        <v>151</v>
      </c>
      <c r="E378" t="s">
        <v>280</v>
      </c>
      <c r="F378" t="s">
        <v>280</v>
      </c>
      <c r="G378" t="s">
        <v>220</v>
      </c>
      <c r="H378">
        <v>405.57887331651688</v>
      </c>
      <c r="I378">
        <v>29</v>
      </c>
      <c r="J378">
        <v>1467053.3630248788</v>
      </c>
      <c r="K378">
        <v>49786.08612727272</v>
      </c>
      <c r="L378">
        <v>264069605.34447819</v>
      </c>
      <c r="M378">
        <v>6658172.6240909081</v>
      </c>
      <c r="N378">
        <v>2200580044.5373182</v>
      </c>
      <c r="O378">
        <v>113100000</v>
      </c>
      <c r="P378">
        <v>28.80173885</v>
      </c>
      <c r="Q378">
        <v>21932.447777221936</v>
      </c>
      <c r="R378">
        <v>264119391.43060547</v>
      </c>
      <c r="S378">
        <v>2320.3382171614089</v>
      </c>
      <c r="T378">
        <v>21961.249516071937</v>
      </c>
    </row>
    <row r="379" spans="1:20" x14ac:dyDescent="0.3">
      <c r="A379">
        <v>378</v>
      </c>
      <c r="B379" t="s">
        <v>142</v>
      </c>
      <c r="C379" t="s">
        <v>148</v>
      </c>
      <c r="D379" t="s">
        <v>151</v>
      </c>
      <c r="E379" t="s">
        <v>280</v>
      </c>
      <c r="F379" t="s">
        <v>280</v>
      </c>
      <c r="G379" t="s">
        <v>218</v>
      </c>
      <c r="H379">
        <v>405.57887331651688</v>
      </c>
      <c r="I379">
        <v>29</v>
      </c>
      <c r="J379">
        <v>1467053.3630248788</v>
      </c>
      <c r="K379">
        <v>49786.08612727272</v>
      </c>
      <c r="L379">
        <v>264069605.34447819</v>
      </c>
      <c r="M379">
        <v>6658172.6240909081</v>
      </c>
      <c r="N379">
        <v>2200580044.5373182</v>
      </c>
      <c r="O379">
        <v>108639800</v>
      </c>
      <c r="P379">
        <v>28.80173885</v>
      </c>
      <c r="Q379">
        <v>21932.447777221936</v>
      </c>
      <c r="R379">
        <v>264119391.43060547</v>
      </c>
      <c r="S379">
        <v>2315.8780171614089</v>
      </c>
      <c r="T379">
        <v>21961.249516071937</v>
      </c>
    </row>
    <row r="380" spans="1:20" x14ac:dyDescent="0.3">
      <c r="A380">
        <v>379</v>
      </c>
      <c r="B380" t="s">
        <v>142</v>
      </c>
      <c r="C380" t="s">
        <v>148</v>
      </c>
      <c r="D380" t="s">
        <v>280</v>
      </c>
      <c r="E380" t="s">
        <v>152</v>
      </c>
      <c r="F380" t="s">
        <v>154</v>
      </c>
      <c r="G380" t="s">
        <v>219</v>
      </c>
      <c r="H380">
        <v>406.54720005062956</v>
      </c>
      <c r="I380">
        <v>58</v>
      </c>
      <c r="J380">
        <v>1451951.6152430924</v>
      </c>
      <c r="K380">
        <v>36685.609763636356</v>
      </c>
      <c r="L380">
        <v>261351290.74375665</v>
      </c>
      <c r="M380">
        <v>5516486.0172727266</v>
      </c>
      <c r="N380">
        <v>2177927422.8646388</v>
      </c>
      <c r="O380">
        <v>108112000</v>
      </c>
      <c r="P380">
        <v>22.242290518181814</v>
      </c>
      <c r="Q380">
        <v>21706.676647884233</v>
      </c>
      <c r="R380">
        <v>261387976.35352027</v>
      </c>
      <c r="S380">
        <v>2291.5559088819118</v>
      </c>
      <c r="T380">
        <v>21728.918938402414</v>
      </c>
    </row>
    <row r="381" spans="1:20" x14ac:dyDescent="0.3">
      <c r="A381">
        <v>380</v>
      </c>
      <c r="B381" t="s">
        <v>142</v>
      </c>
      <c r="C381" t="s">
        <v>148</v>
      </c>
      <c r="D381" t="s">
        <v>280</v>
      </c>
      <c r="E381" t="s">
        <v>152</v>
      </c>
      <c r="F381" t="s">
        <v>154</v>
      </c>
      <c r="G381" t="s">
        <v>220</v>
      </c>
      <c r="H381">
        <v>406.54720005062956</v>
      </c>
      <c r="I381">
        <v>29</v>
      </c>
      <c r="J381">
        <v>1451951.6152430924</v>
      </c>
      <c r="K381">
        <v>36685.609763636356</v>
      </c>
      <c r="L381">
        <v>261351290.74375665</v>
      </c>
      <c r="M381">
        <v>5516486.0172727266</v>
      </c>
      <c r="N381">
        <v>2177927422.8646388</v>
      </c>
      <c r="O381">
        <v>113100000</v>
      </c>
      <c r="P381">
        <v>22.242290518181814</v>
      </c>
      <c r="Q381">
        <v>21706.676647884233</v>
      </c>
      <c r="R381">
        <v>261387976.35352027</v>
      </c>
      <c r="S381">
        <v>2296.5439088819116</v>
      </c>
      <c r="T381">
        <v>21728.918938402414</v>
      </c>
    </row>
    <row r="382" spans="1:20" x14ac:dyDescent="0.3">
      <c r="A382">
        <v>381</v>
      </c>
      <c r="B382" t="s">
        <v>142</v>
      </c>
      <c r="C382" t="s">
        <v>148</v>
      </c>
      <c r="D382" t="s">
        <v>280</v>
      </c>
      <c r="E382" t="s">
        <v>152</v>
      </c>
      <c r="F382" t="s">
        <v>154</v>
      </c>
      <c r="G382" t="s">
        <v>218</v>
      </c>
      <c r="H382">
        <v>406.54720005062956</v>
      </c>
      <c r="I382">
        <v>29</v>
      </c>
      <c r="J382">
        <v>1451951.6152430924</v>
      </c>
      <c r="K382">
        <v>36685.609763636356</v>
      </c>
      <c r="L382">
        <v>261351290.74375665</v>
      </c>
      <c r="M382">
        <v>5516486.0172727266</v>
      </c>
      <c r="N382">
        <v>2177927422.8646388</v>
      </c>
      <c r="O382">
        <v>108639800</v>
      </c>
      <c r="P382">
        <v>22.242290518181814</v>
      </c>
      <c r="Q382">
        <v>21706.676647884233</v>
      </c>
      <c r="R382">
        <v>261387976.35352027</v>
      </c>
      <c r="S382">
        <v>2292.0837088819117</v>
      </c>
      <c r="T382">
        <v>21728.918938402414</v>
      </c>
    </row>
    <row r="383" spans="1:20" x14ac:dyDescent="0.3">
      <c r="A383">
        <v>382</v>
      </c>
      <c r="B383" t="s">
        <v>142</v>
      </c>
      <c r="C383" t="s">
        <v>148</v>
      </c>
      <c r="D383" t="s">
        <v>280</v>
      </c>
      <c r="E383" t="s">
        <v>152</v>
      </c>
      <c r="F383" t="s">
        <v>155</v>
      </c>
      <c r="G383" t="s">
        <v>219</v>
      </c>
      <c r="H383">
        <v>406.50862820679134</v>
      </c>
      <c r="I383">
        <v>58</v>
      </c>
      <c r="J383">
        <v>1452992.7946667769</v>
      </c>
      <c r="K383">
        <v>37504.389536363633</v>
      </c>
      <c r="L383">
        <v>261538703.04001987</v>
      </c>
      <c r="M383">
        <v>5543778.6763636358</v>
      </c>
      <c r="N383">
        <v>2179489192.0001655</v>
      </c>
      <c r="O383">
        <v>108112000</v>
      </c>
      <c r="P383">
        <v>21.969363927272724</v>
      </c>
      <c r="Q383">
        <v>21722.242280268314</v>
      </c>
      <c r="R383">
        <v>261576207.42955622</v>
      </c>
      <c r="S383">
        <v>2293.1449706765288</v>
      </c>
      <c r="T383">
        <v>21744.211644195588</v>
      </c>
    </row>
    <row r="384" spans="1:20" x14ac:dyDescent="0.3">
      <c r="A384">
        <v>383</v>
      </c>
      <c r="B384" t="s">
        <v>142</v>
      </c>
      <c r="C384" t="s">
        <v>148</v>
      </c>
      <c r="D384" t="s">
        <v>280</v>
      </c>
      <c r="E384" t="s">
        <v>152</v>
      </c>
      <c r="F384" t="s">
        <v>155</v>
      </c>
      <c r="G384" t="s">
        <v>220</v>
      </c>
      <c r="H384">
        <v>406.50862820679134</v>
      </c>
      <c r="I384">
        <v>29</v>
      </c>
      <c r="J384">
        <v>1452992.7946667769</v>
      </c>
      <c r="K384">
        <v>37504.389536363633</v>
      </c>
      <c r="L384">
        <v>261538703.04001987</v>
      </c>
      <c r="M384">
        <v>5543778.6763636358</v>
      </c>
      <c r="N384">
        <v>2179489192.0001655</v>
      </c>
      <c r="O384">
        <v>113100000</v>
      </c>
      <c r="P384">
        <v>21.969363927272724</v>
      </c>
      <c r="Q384">
        <v>21722.242280268314</v>
      </c>
      <c r="R384">
        <v>261576207.42955622</v>
      </c>
      <c r="S384">
        <v>2298.1329706765291</v>
      </c>
      <c r="T384">
        <v>21744.211644195588</v>
      </c>
    </row>
    <row r="385" spans="1:20" x14ac:dyDescent="0.3">
      <c r="A385">
        <v>384</v>
      </c>
      <c r="B385" t="s">
        <v>142</v>
      </c>
      <c r="C385" t="s">
        <v>148</v>
      </c>
      <c r="D385" t="s">
        <v>280</v>
      </c>
      <c r="E385" t="s">
        <v>152</v>
      </c>
      <c r="F385" t="s">
        <v>155</v>
      </c>
      <c r="G385" t="s">
        <v>218</v>
      </c>
      <c r="H385">
        <v>406.50862820679134</v>
      </c>
      <c r="I385">
        <v>29</v>
      </c>
      <c r="J385">
        <v>1452992.7946667769</v>
      </c>
      <c r="K385">
        <v>37504.389536363633</v>
      </c>
      <c r="L385">
        <v>261538703.04001987</v>
      </c>
      <c r="M385">
        <v>5543778.6763636358</v>
      </c>
      <c r="N385">
        <v>2179489192.0001655</v>
      </c>
      <c r="O385">
        <v>108639800</v>
      </c>
      <c r="P385">
        <v>21.969363927272724</v>
      </c>
      <c r="Q385">
        <v>21722.242280268314</v>
      </c>
      <c r="R385">
        <v>261576207.42955622</v>
      </c>
      <c r="S385">
        <v>2293.6727706765291</v>
      </c>
      <c r="T385">
        <v>21744.211644195588</v>
      </c>
    </row>
    <row r="386" spans="1:20" x14ac:dyDescent="0.3">
      <c r="A386">
        <v>385</v>
      </c>
      <c r="B386" t="s">
        <v>142</v>
      </c>
      <c r="C386" t="s">
        <v>148</v>
      </c>
      <c r="D386" t="s">
        <v>280</v>
      </c>
      <c r="E386" t="s">
        <v>152</v>
      </c>
      <c r="F386" t="s">
        <v>280</v>
      </c>
      <c r="G386" t="s">
        <v>219</v>
      </c>
      <c r="H386">
        <v>405.97358163012228</v>
      </c>
      <c r="I386">
        <v>58</v>
      </c>
      <c r="J386">
        <v>1467435.4406724488</v>
      </c>
      <c r="K386">
        <v>38869.02249090909</v>
      </c>
      <c r="L386">
        <v>264138379.32104081</v>
      </c>
      <c r="M386">
        <v>5505568.9536363631</v>
      </c>
      <c r="N386">
        <v>2201153161.0086732</v>
      </c>
      <c r="O386">
        <v>108112000</v>
      </c>
      <c r="P386">
        <v>22.242290518181814</v>
      </c>
      <c r="Q386">
        <v>21938.15983805311</v>
      </c>
      <c r="R386">
        <v>264177248.34353173</v>
      </c>
      <c r="S386">
        <v>2314.7707299623094</v>
      </c>
      <c r="T386">
        <v>21960.402128571292</v>
      </c>
    </row>
    <row r="387" spans="1:20" x14ac:dyDescent="0.3">
      <c r="A387">
        <v>386</v>
      </c>
      <c r="B387" t="s">
        <v>142</v>
      </c>
      <c r="C387" t="s">
        <v>148</v>
      </c>
      <c r="D387" t="s">
        <v>280</v>
      </c>
      <c r="E387" t="s">
        <v>152</v>
      </c>
      <c r="F387" t="s">
        <v>280</v>
      </c>
      <c r="G387" t="s">
        <v>220</v>
      </c>
      <c r="H387">
        <v>405.97358163012228</v>
      </c>
      <c r="I387">
        <v>29</v>
      </c>
      <c r="J387">
        <v>1467435.4406724488</v>
      </c>
      <c r="K387">
        <v>38869.02249090909</v>
      </c>
      <c r="L387">
        <v>264138379.32104081</v>
      </c>
      <c r="M387">
        <v>5505568.9536363631</v>
      </c>
      <c r="N387">
        <v>2201153161.0086732</v>
      </c>
      <c r="O387">
        <v>113100000</v>
      </c>
      <c r="P387">
        <v>22.242290518181814</v>
      </c>
      <c r="Q387">
        <v>21938.15983805311</v>
      </c>
      <c r="R387">
        <v>264177248.34353173</v>
      </c>
      <c r="S387">
        <v>2319.7587299623092</v>
      </c>
      <c r="T387">
        <v>21960.402128571292</v>
      </c>
    </row>
    <row r="388" spans="1:20" x14ac:dyDescent="0.3">
      <c r="A388">
        <v>387</v>
      </c>
      <c r="B388" t="s">
        <v>142</v>
      </c>
      <c r="C388" t="s">
        <v>148</v>
      </c>
      <c r="D388" t="s">
        <v>280</v>
      </c>
      <c r="E388" t="s">
        <v>152</v>
      </c>
      <c r="F388" t="s">
        <v>280</v>
      </c>
      <c r="G388" t="s">
        <v>218</v>
      </c>
      <c r="H388">
        <v>405.97358163012228</v>
      </c>
      <c r="I388">
        <v>29</v>
      </c>
      <c r="J388">
        <v>1467435.4406724488</v>
      </c>
      <c r="K388">
        <v>38869.02249090909</v>
      </c>
      <c r="L388">
        <v>264138379.32104081</v>
      </c>
      <c r="M388">
        <v>5505568.9536363631</v>
      </c>
      <c r="N388">
        <v>2201153161.0086732</v>
      </c>
      <c r="O388">
        <v>108639800</v>
      </c>
      <c r="P388">
        <v>22.242290518181814</v>
      </c>
      <c r="Q388">
        <v>21938.15983805311</v>
      </c>
      <c r="R388">
        <v>264177248.34353173</v>
      </c>
      <c r="S388">
        <v>2315.2985299623092</v>
      </c>
      <c r="T388">
        <v>21960.402128571292</v>
      </c>
    </row>
    <row r="389" spans="1:20" x14ac:dyDescent="0.3">
      <c r="A389">
        <v>388</v>
      </c>
      <c r="B389" t="s">
        <v>142</v>
      </c>
      <c r="C389" t="s">
        <v>148</v>
      </c>
      <c r="D389" t="s">
        <v>280</v>
      </c>
      <c r="E389" t="s">
        <v>280</v>
      </c>
      <c r="F389" t="s">
        <v>154</v>
      </c>
      <c r="G389" t="s">
        <v>219</v>
      </c>
      <c r="H389">
        <v>406.61521335708409</v>
      </c>
      <c r="I389">
        <v>58</v>
      </c>
      <c r="J389">
        <v>1452017.4521237405</v>
      </c>
      <c r="K389">
        <v>47602.6734</v>
      </c>
      <c r="L389">
        <v>261363141.38227326</v>
      </c>
      <c r="M389">
        <v>6673694.7627272718</v>
      </c>
      <c r="N389">
        <v>2178026178.1856103</v>
      </c>
      <c r="O389">
        <v>108112000</v>
      </c>
      <c r="P389">
        <v>28.792528699999995</v>
      </c>
      <c r="Q389">
        <v>21707.660909249917</v>
      </c>
      <c r="R389">
        <v>261410744.05567327</v>
      </c>
      <c r="S389">
        <v>2292.8118729483376</v>
      </c>
      <c r="T389">
        <v>21736.453437949916</v>
      </c>
    </row>
    <row r="390" spans="1:20" x14ac:dyDescent="0.3">
      <c r="A390">
        <v>389</v>
      </c>
      <c r="B390" t="s">
        <v>142</v>
      </c>
      <c r="C390" t="s">
        <v>148</v>
      </c>
      <c r="D390" t="s">
        <v>280</v>
      </c>
      <c r="E390" t="s">
        <v>280</v>
      </c>
      <c r="F390" t="s">
        <v>154</v>
      </c>
      <c r="G390" t="s">
        <v>220</v>
      </c>
      <c r="H390">
        <v>406.61521335708409</v>
      </c>
      <c r="I390">
        <v>29</v>
      </c>
      <c r="J390">
        <v>1452017.4521237405</v>
      </c>
      <c r="K390">
        <v>47602.6734</v>
      </c>
      <c r="L390">
        <v>261363141.38227326</v>
      </c>
      <c r="M390">
        <v>6673694.7627272718</v>
      </c>
      <c r="N390">
        <v>2178026178.1856103</v>
      </c>
      <c r="O390">
        <v>113100000</v>
      </c>
      <c r="P390">
        <v>28.792528699999995</v>
      </c>
      <c r="Q390">
        <v>21707.660909249917</v>
      </c>
      <c r="R390">
        <v>261410744.05567327</v>
      </c>
      <c r="S390">
        <v>2297.7998729483375</v>
      </c>
      <c r="T390">
        <v>21736.453437949916</v>
      </c>
    </row>
    <row r="391" spans="1:20" x14ac:dyDescent="0.3">
      <c r="A391">
        <v>390</v>
      </c>
      <c r="B391" t="s">
        <v>142</v>
      </c>
      <c r="C391" t="s">
        <v>148</v>
      </c>
      <c r="D391" t="s">
        <v>280</v>
      </c>
      <c r="E391" t="s">
        <v>280</v>
      </c>
      <c r="F391" t="s">
        <v>154</v>
      </c>
      <c r="G391" t="s">
        <v>218</v>
      </c>
      <c r="H391">
        <v>406.61521335708409</v>
      </c>
      <c r="I391">
        <v>29</v>
      </c>
      <c r="J391">
        <v>1452017.4521237405</v>
      </c>
      <c r="K391">
        <v>47602.6734</v>
      </c>
      <c r="L391">
        <v>261363141.38227326</v>
      </c>
      <c r="M391">
        <v>6673694.7627272718</v>
      </c>
      <c r="N391">
        <v>2178026178.1856103</v>
      </c>
      <c r="O391">
        <v>108639800</v>
      </c>
      <c r="P391">
        <v>28.792528699999995</v>
      </c>
      <c r="Q391">
        <v>21707.660909249917</v>
      </c>
      <c r="R391">
        <v>261410744.05567327</v>
      </c>
      <c r="S391">
        <v>2293.3396729483375</v>
      </c>
      <c r="T391">
        <v>21736.453437949916</v>
      </c>
    </row>
    <row r="392" spans="1:20" x14ac:dyDescent="0.3">
      <c r="A392">
        <v>391</v>
      </c>
      <c r="B392" t="s">
        <v>142</v>
      </c>
      <c r="C392" t="s">
        <v>148</v>
      </c>
      <c r="D392" t="s">
        <v>280</v>
      </c>
      <c r="E392" t="s">
        <v>280</v>
      </c>
      <c r="F392" t="s">
        <v>155</v>
      </c>
      <c r="G392" t="s">
        <v>219</v>
      </c>
      <c r="H392">
        <v>406.57664151324587</v>
      </c>
      <c r="I392">
        <v>58</v>
      </c>
      <c r="J392">
        <v>1453058.6315474245</v>
      </c>
      <c r="K392">
        <v>48421.45317272727</v>
      </c>
      <c r="L392">
        <v>261550553.67853642</v>
      </c>
      <c r="M392">
        <v>6700987.4218181809</v>
      </c>
      <c r="N392">
        <v>2179587947.321137</v>
      </c>
      <c r="O392">
        <v>108112000</v>
      </c>
      <c r="P392">
        <v>28.519602109090904</v>
      </c>
      <c r="Q392">
        <v>21723.226541633998</v>
      </c>
      <c r="R392">
        <v>261598975.13170913</v>
      </c>
      <c r="S392">
        <v>2294.4009347429551</v>
      </c>
      <c r="T392">
        <v>21751.74614374309</v>
      </c>
    </row>
    <row r="393" spans="1:20" x14ac:dyDescent="0.3">
      <c r="A393">
        <v>392</v>
      </c>
      <c r="B393" t="s">
        <v>142</v>
      </c>
      <c r="C393" t="s">
        <v>148</v>
      </c>
      <c r="D393" t="s">
        <v>280</v>
      </c>
      <c r="E393" t="s">
        <v>280</v>
      </c>
      <c r="F393" t="s">
        <v>155</v>
      </c>
      <c r="G393" t="s">
        <v>220</v>
      </c>
      <c r="H393">
        <v>406.57664151324587</v>
      </c>
      <c r="I393">
        <v>29</v>
      </c>
      <c r="J393">
        <v>1453058.6315474245</v>
      </c>
      <c r="K393">
        <v>48421.45317272727</v>
      </c>
      <c r="L393">
        <v>261550553.67853642</v>
      </c>
      <c r="M393">
        <v>6700987.4218181809</v>
      </c>
      <c r="N393">
        <v>2179587947.321137</v>
      </c>
      <c r="O393">
        <v>113100000</v>
      </c>
      <c r="P393">
        <v>28.519602109090904</v>
      </c>
      <c r="Q393">
        <v>21723.226541633998</v>
      </c>
      <c r="R393">
        <v>261598975.13170913</v>
      </c>
      <c r="S393">
        <v>2299.3889347429554</v>
      </c>
      <c r="T393">
        <v>21751.74614374309</v>
      </c>
    </row>
    <row r="394" spans="1:20" x14ac:dyDescent="0.3">
      <c r="A394">
        <v>393</v>
      </c>
      <c r="B394" t="s">
        <v>142</v>
      </c>
      <c r="C394" t="s">
        <v>148</v>
      </c>
      <c r="D394" t="s">
        <v>280</v>
      </c>
      <c r="E394" t="s">
        <v>280</v>
      </c>
      <c r="F394" t="s">
        <v>155</v>
      </c>
      <c r="G394" t="s">
        <v>218</v>
      </c>
      <c r="H394">
        <v>406.57664151324587</v>
      </c>
      <c r="I394">
        <v>29</v>
      </c>
      <c r="J394">
        <v>1453058.6315474245</v>
      </c>
      <c r="K394">
        <v>48421.45317272727</v>
      </c>
      <c r="L394">
        <v>261550553.67853642</v>
      </c>
      <c r="M394">
        <v>6700987.4218181809</v>
      </c>
      <c r="N394">
        <v>2179587947.321137</v>
      </c>
      <c r="O394">
        <v>108639800</v>
      </c>
      <c r="P394">
        <v>28.519602109090904</v>
      </c>
      <c r="Q394">
        <v>21723.226541633998</v>
      </c>
      <c r="R394">
        <v>261598975.13170913</v>
      </c>
      <c r="S394">
        <v>2294.9287347429554</v>
      </c>
      <c r="T394">
        <v>21751.74614374309</v>
      </c>
    </row>
    <row r="395" spans="1:20" x14ac:dyDescent="0.3">
      <c r="A395">
        <v>394</v>
      </c>
      <c r="B395" t="s">
        <v>142</v>
      </c>
      <c r="C395" t="s">
        <v>148</v>
      </c>
      <c r="D395" t="s">
        <v>280</v>
      </c>
      <c r="E395" t="s">
        <v>280</v>
      </c>
      <c r="F395" t="s">
        <v>280</v>
      </c>
      <c r="G395" t="s">
        <v>219</v>
      </c>
      <c r="H395">
        <v>406.04159493657693</v>
      </c>
      <c r="I395">
        <v>58</v>
      </c>
      <c r="J395">
        <v>1467501.2775530969</v>
      </c>
      <c r="K395">
        <v>49786.08612727272</v>
      </c>
      <c r="L395">
        <v>264150229.95955747</v>
      </c>
      <c r="M395">
        <v>6662777.6990909083</v>
      </c>
      <c r="N395">
        <v>2201251916.3296456</v>
      </c>
      <c r="O395">
        <v>108112000</v>
      </c>
      <c r="P395">
        <v>28.792528699999995</v>
      </c>
      <c r="Q395">
        <v>21939.144099418801</v>
      </c>
      <c r="R395">
        <v>264200016.04568475</v>
      </c>
      <c r="S395">
        <v>2316.0266940287365</v>
      </c>
      <c r="T395">
        <v>21967.936628118801</v>
      </c>
    </row>
    <row r="396" spans="1:20" x14ac:dyDescent="0.3">
      <c r="A396">
        <v>395</v>
      </c>
      <c r="B396" t="s">
        <v>142</v>
      </c>
      <c r="C396" t="s">
        <v>148</v>
      </c>
      <c r="D396" t="s">
        <v>280</v>
      </c>
      <c r="E396" t="s">
        <v>280</v>
      </c>
      <c r="F396" t="s">
        <v>280</v>
      </c>
      <c r="G396" t="s">
        <v>220</v>
      </c>
      <c r="H396">
        <v>406.04159493657693</v>
      </c>
      <c r="I396">
        <v>29</v>
      </c>
      <c r="J396">
        <v>1467501.2775530969</v>
      </c>
      <c r="K396">
        <v>49786.08612727272</v>
      </c>
      <c r="L396">
        <v>264150229.95955747</v>
      </c>
      <c r="M396">
        <v>6662777.6990909083</v>
      </c>
      <c r="N396">
        <v>2201251916.3296456</v>
      </c>
      <c r="O396">
        <v>113100000</v>
      </c>
      <c r="P396">
        <v>28.792528699999995</v>
      </c>
      <c r="Q396">
        <v>21939.144099418801</v>
      </c>
      <c r="R396">
        <v>264200016.04568475</v>
      </c>
      <c r="S396">
        <v>2321.0146940287368</v>
      </c>
      <c r="T396">
        <v>21967.936628118801</v>
      </c>
    </row>
    <row r="397" spans="1:20" x14ac:dyDescent="0.3">
      <c r="A397">
        <v>396</v>
      </c>
      <c r="B397" t="s">
        <v>142</v>
      </c>
      <c r="C397" t="s">
        <v>148</v>
      </c>
      <c r="D397" t="s">
        <v>280</v>
      </c>
      <c r="E397" t="s">
        <v>280</v>
      </c>
      <c r="F397" t="s">
        <v>280</v>
      </c>
      <c r="G397" t="s">
        <v>218</v>
      </c>
      <c r="H397">
        <v>406.04159493657693</v>
      </c>
      <c r="I397">
        <v>29</v>
      </c>
      <c r="J397">
        <v>1467501.2775530969</v>
      </c>
      <c r="K397">
        <v>49786.08612727272</v>
      </c>
      <c r="L397">
        <v>264150229.95955747</v>
      </c>
      <c r="M397">
        <v>6662777.6990909083</v>
      </c>
      <c r="N397">
        <v>2201251916.3296456</v>
      </c>
      <c r="O397">
        <v>108639800</v>
      </c>
      <c r="P397">
        <v>28.792528699999995</v>
      </c>
      <c r="Q397">
        <v>21939.144099418801</v>
      </c>
      <c r="R397">
        <v>264200016.04568475</v>
      </c>
      <c r="S397">
        <v>2316.5544940287364</v>
      </c>
      <c r="T397">
        <v>21967.936628118801</v>
      </c>
    </row>
    <row r="398" spans="1:20" x14ac:dyDescent="0.3">
      <c r="A398">
        <v>397</v>
      </c>
      <c r="B398" t="s">
        <v>142</v>
      </c>
      <c r="C398" t="s">
        <v>280</v>
      </c>
      <c r="D398" t="s">
        <v>151</v>
      </c>
      <c r="E398" t="s">
        <v>152</v>
      </c>
      <c r="F398" t="s">
        <v>154</v>
      </c>
      <c r="G398" t="s">
        <v>219</v>
      </c>
      <c r="H398">
        <v>406.21808431678289</v>
      </c>
      <c r="I398">
        <v>58</v>
      </c>
      <c r="J398">
        <v>1372483.5540347826</v>
      </c>
      <c r="K398">
        <v>36074.369363636361</v>
      </c>
      <c r="L398">
        <v>247047039.72626087</v>
      </c>
      <c r="M398">
        <v>5145136.7022727262</v>
      </c>
      <c r="N398">
        <v>2058725331.0521741</v>
      </c>
      <c r="O398">
        <v>108112000</v>
      </c>
      <c r="P398">
        <v>19.806539068181817</v>
      </c>
      <c r="Q398">
        <v>20518.629132819999</v>
      </c>
      <c r="R398">
        <v>247083114.09562451</v>
      </c>
      <c r="S398">
        <v>2171.982467754447</v>
      </c>
      <c r="T398">
        <v>20538.435671888179</v>
      </c>
    </row>
    <row r="399" spans="1:20" x14ac:dyDescent="0.3">
      <c r="A399">
        <v>398</v>
      </c>
      <c r="B399" t="s">
        <v>142</v>
      </c>
      <c r="C399" t="s">
        <v>280</v>
      </c>
      <c r="D399" t="s">
        <v>151</v>
      </c>
      <c r="E399" t="s">
        <v>152</v>
      </c>
      <c r="F399" t="s">
        <v>154</v>
      </c>
      <c r="G399" t="s">
        <v>220</v>
      </c>
      <c r="H399">
        <v>406.21808431678289</v>
      </c>
      <c r="I399">
        <v>29</v>
      </c>
      <c r="J399">
        <v>1372483.5540347826</v>
      </c>
      <c r="K399">
        <v>36074.369363636361</v>
      </c>
      <c r="L399">
        <v>247047039.72626087</v>
      </c>
      <c r="M399">
        <v>5145136.7022727262</v>
      </c>
      <c r="N399">
        <v>2058725331.0521741</v>
      </c>
      <c r="O399">
        <v>113100000</v>
      </c>
      <c r="P399">
        <v>19.806539068181817</v>
      </c>
      <c r="Q399">
        <v>20518.629132819999</v>
      </c>
      <c r="R399">
        <v>247083114.09562451</v>
      </c>
      <c r="S399">
        <v>2176.9704677544469</v>
      </c>
      <c r="T399">
        <v>20538.435671888179</v>
      </c>
    </row>
    <row r="400" spans="1:20" x14ac:dyDescent="0.3">
      <c r="A400">
        <v>399</v>
      </c>
      <c r="B400" t="s">
        <v>142</v>
      </c>
      <c r="C400" t="s">
        <v>280</v>
      </c>
      <c r="D400" t="s">
        <v>151</v>
      </c>
      <c r="E400" t="s">
        <v>152</v>
      </c>
      <c r="F400" t="s">
        <v>154</v>
      </c>
      <c r="G400" t="s">
        <v>218</v>
      </c>
      <c r="H400">
        <v>406.21808431678289</v>
      </c>
      <c r="I400">
        <v>29</v>
      </c>
      <c r="J400">
        <v>1372483.5540347826</v>
      </c>
      <c r="K400">
        <v>36074.369363636361</v>
      </c>
      <c r="L400">
        <v>247047039.72626087</v>
      </c>
      <c r="M400">
        <v>5145136.7022727262</v>
      </c>
      <c r="N400">
        <v>2058725331.0521741</v>
      </c>
      <c r="O400">
        <v>108639800</v>
      </c>
      <c r="P400">
        <v>19.806539068181817</v>
      </c>
      <c r="Q400">
        <v>20518.629132819999</v>
      </c>
      <c r="R400">
        <v>247083114.09562451</v>
      </c>
      <c r="S400">
        <v>2172.5102677544469</v>
      </c>
      <c r="T400">
        <v>20538.435671888179</v>
      </c>
    </row>
    <row r="401" spans="1:20" x14ac:dyDescent="0.3">
      <c r="A401">
        <v>400</v>
      </c>
      <c r="B401" t="s">
        <v>142</v>
      </c>
      <c r="C401" t="s">
        <v>280</v>
      </c>
      <c r="D401" t="s">
        <v>151</v>
      </c>
      <c r="E401" t="s">
        <v>152</v>
      </c>
      <c r="F401" t="s">
        <v>155</v>
      </c>
      <c r="G401" t="s">
        <v>219</v>
      </c>
      <c r="H401">
        <v>406.17951247294468</v>
      </c>
      <c r="I401">
        <v>58</v>
      </c>
      <c r="J401">
        <v>1373524.7334584664</v>
      </c>
      <c r="K401">
        <v>36893.149136363631</v>
      </c>
      <c r="L401">
        <v>247234452.02252394</v>
      </c>
      <c r="M401">
        <v>5172429.3613636354</v>
      </c>
      <c r="N401">
        <v>2060287100.1876993</v>
      </c>
      <c r="O401">
        <v>108112000</v>
      </c>
      <c r="P401">
        <v>19.533612477272726</v>
      </c>
      <c r="Q401">
        <v>20534.194765204069</v>
      </c>
      <c r="R401">
        <v>247271345.1716603</v>
      </c>
      <c r="S401">
        <v>2173.5715295490627</v>
      </c>
      <c r="T401">
        <v>20553.728377681342</v>
      </c>
    </row>
    <row r="402" spans="1:20" x14ac:dyDescent="0.3">
      <c r="A402">
        <v>401</v>
      </c>
      <c r="B402" t="s">
        <v>142</v>
      </c>
      <c r="C402" t="s">
        <v>280</v>
      </c>
      <c r="D402" t="s">
        <v>151</v>
      </c>
      <c r="E402" t="s">
        <v>152</v>
      </c>
      <c r="F402" t="s">
        <v>155</v>
      </c>
      <c r="G402" t="s">
        <v>220</v>
      </c>
      <c r="H402">
        <v>406.17951247294468</v>
      </c>
      <c r="I402">
        <v>29</v>
      </c>
      <c r="J402">
        <v>1373524.7334584664</v>
      </c>
      <c r="K402">
        <v>36893.149136363631</v>
      </c>
      <c r="L402">
        <v>247234452.02252394</v>
      </c>
      <c r="M402">
        <v>5172429.3613636354</v>
      </c>
      <c r="N402">
        <v>2060287100.1876993</v>
      </c>
      <c r="O402">
        <v>113100000</v>
      </c>
      <c r="P402">
        <v>19.533612477272726</v>
      </c>
      <c r="Q402">
        <v>20534.194765204069</v>
      </c>
      <c r="R402">
        <v>247271345.1716603</v>
      </c>
      <c r="S402">
        <v>2178.5595295490625</v>
      </c>
      <c r="T402">
        <v>20553.728377681342</v>
      </c>
    </row>
    <row r="403" spans="1:20" x14ac:dyDescent="0.3">
      <c r="A403">
        <v>402</v>
      </c>
      <c r="B403" t="s">
        <v>142</v>
      </c>
      <c r="C403" t="s">
        <v>280</v>
      </c>
      <c r="D403" t="s">
        <v>151</v>
      </c>
      <c r="E403" t="s">
        <v>152</v>
      </c>
      <c r="F403" t="s">
        <v>155</v>
      </c>
      <c r="G403" t="s">
        <v>218</v>
      </c>
      <c r="H403">
        <v>406.17951247294468</v>
      </c>
      <c r="I403">
        <v>29</v>
      </c>
      <c r="J403">
        <v>1373524.7334584664</v>
      </c>
      <c r="K403">
        <v>36893.149136363631</v>
      </c>
      <c r="L403">
        <v>247234452.02252394</v>
      </c>
      <c r="M403">
        <v>5172429.3613636354</v>
      </c>
      <c r="N403">
        <v>2060287100.1876993</v>
      </c>
      <c r="O403">
        <v>108639800</v>
      </c>
      <c r="P403">
        <v>19.533612477272726</v>
      </c>
      <c r="Q403">
        <v>20534.194765204069</v>
      </c>
      <c r="R403">
        <v>247271345.1716603</v>
      </c>
      <c r="S403">
        <v>2174.0993295490625</v>
      </c>
      <c r="T403">
        <v>20553.728377681342</v>
      </c>
    </row>
    <row r="404" spans="1:20" x14ac:dyDescent="0.3">
      <c r="A404">
        <v>403</v>
      </c>
      <c r="B404" t="s">
        <v>142</v>
      </c>
      <c r="C404" t="s">
        <v>280</v>
      </c>
      <c r="D404" t="s">
        <v>151</v>
      </c>
      <c r="E404" t="s">
        <v>152</v>
      </c>
      <c r="F404" t="s">
        <v>280</v>
      </c>
      <c r="G404" t="s">
        <v>219</v>
      </c>
      <c r="H404">
        <v>405.64446589627573</v>
      </c>
      <c r="I404">
        <v>58</v>
      </c>
      <c r="J404">
        <v>1387967.3794641388</v>
      </c>
      <c r="K404">
        <v>38257.782090909081</v>
      </c>
      <c r="L404">
        <v>249834128.30354497</v>
      </c>
      <c r="M404">
        <v>5134219.6386363627</v>
      </c>
      <c r="N404">
        <v>2081951069.196208</v>
      </c>
      <c r="O404">
        <v>108112000</v>
      </c>
      <c r="P404">
        <v>19.806539068181817</v>
      </c>
      <c r="Q404">
        <v>20750.112322988876</v>
      </c>
      <c r="R404">
        <v>249872386.08563587</v>
      </c>
      <c r="S404">
        <v>2195.1972888348446</v>
      </c>
      <c r="T404">
        <v>20769.918862057057</v>
      </c>
    </row>
    <row r="405" spans="1:20" x14ac:dyDescent="0.3">
      <c r="A405">
        <v>404</v>
      </c>
      <c r="B405" t="s">
        <v>142</v>
      </c>
      <c r="C405" t="s">
        <v>280</v>
      </c>
      <c r="D405" t="s">
        <v>151</v>
      </c>
      <c r="E405" t="s">
        <v>152</v>
      </c>
      <c r="F405" t="s">
        <v>280</v>
      </c>
      <c r="G405" t="s">
        <v>220</v>
      </c>
      <c r="H405">
        <v>405.64446589627573</v>
      </c>
      <c r="I405">
        <v>29</v>
      </c>
      <c r="J405">
        <v>1387967.3794641388</v>
      </c>
      <c r="K405">
        <v>38257.782090909081</v>
      </c>
      <c r="L405">
        <v>249834128.30354497</v>
      </c>
      <c r="M405">
        <v>5134219.6386363627</v>
      </c>
      <c r="N405">
        <v>2081951069.196208</v>
      </c>
      <c r="O405">
        <v>113100000</v>
      </c>
      <c r="P405">
        <v>19.806539068181817</v>
      </c>
      <c r="Q405">
        <v>20750.112322988876</v>
      </c>
      <c r="R405">
        <v>249872386.08563587</v>
      </c>
      <c r="S405">
        <v>2200.1852888348444</v>
      </c>
      <c r="T405">
        <v>20769.918862057057</v>
      </c>
    </row>
    <row r="406" spans="1:20" x14ac:dyDescent="0.3">
      <c r="A406">
        <v>405</v>
      </c>
      <c r="B406" t="s">
        <v>142</v>
      </c>
      <c r="C406" t="s">
        <v>280</v>
      </c>
      <c r="D406" t="s">
        <v>151</v>
      </c>
      <c r="E406" t="s">
        <v>152</v>
      </c>
      <c r="F406" t="s">
        <v>280</v>
      </c>
      <c r="G406" t="s">
        <v>218</v>
      </c>
      <c r="H406">
        <v>405.64446589627573</v>
      </c>
      <c r="I406">
        <v>29</v>
      </c>
      <c r="J406">
        <v>1387967.3794641388</v>
      </c>
      <c r="K406">
        <v>38257.782090909081</v>
      </c>
      <c r="L406">
        <v>249834128.30354497</v>
      </c>
      <c r="M406">
        <v>5134219.6386363627</v>
      </c>
      <c r="N406">
        <v>2081951069.196208</v>
      </c>
      <c r="O406">
        <v>108639800</v>
      </c>
      <c r="P406">
        <v>19.806539068181817</v>
      </c>
      <c r="Q406">
        <v>20750.112322988876</v>
      </c>
      <c r="R406">
        <v>249872386.08563587</v>
      </c>
      <c r="S406">
        <v>2195.7250888348444</v>
      </c>
      <c r="T406">
        <v>20769.918862057057</v>
      </c>
    </row>
    <row r="407" spans="1:20" x14ac:dyDescent="0.3">
      <c r="A407">
        <v>406</v>
      </c>
      <c r="B407" t="s">
        <v>142</v>
      </c>
      <c r="C407" t="s">
        <v>280</v>
      </c>
      <c r="D407" t="s">
        <v>151</v>
      </c>
      <c r="E407" t="s">
        <v>280</v>
      </c>
      <c r="F407" t="s">
        <v>154</v>
      </c>
      <c r="G407" t="s">
        <v>219</v>
      </c>
      <c r="H407">
        <v>406.28609762323742</v>
      </c>
      <c r="I407">
        <v>58</v>
      </c>
      <c r="J407">
        <v>1372549.3909154308</v>
      </c>
      <c r="K407">
        <v>46991.433000000005</v>
      </c>
      <c r="L407">
        <v>247058890.36477754</v>
      </c>
      <c r="M407">
        <v>6302345.4477272723</v>
      </c>
      <c r="N407">
        <v>2058824086.3731461</v>
      </c>
      <c r="O407">
        <v>108112000</v>
      </c>
      <c r="P407">
        <v>26.35677725</v>
      </c>
      <c r="Q407">
        <v>20519.61339418569</v>
      </c>
      <c r="R407">
        <v>247105881.79777753</v>
      </c>
      <c r="S407">
        <v>2173.2384318208733</v>
      </c>
      <c r="T407">
        <v>20545.970171435689</v>
      </c>
    </row>
    <row r="408" spans="1:20" x14ac:dyDescent="0.3">
      <c r="A408">
        <v>407</v>
      </c>
      <c r="B408" t="s">
        <v>142</v>
      </c>
      <c r="C408" t="s">
        <v>280</v>
      </c>
      <c r="D408" t="s">
        <v>151</v>
      </c>
      <c r="E408" t="s">
        <v>280</v>
      </c>
      <c r="F408" t="s">
        <v>154</v>
      </c>
      <c r="G408" t="s">
        <v>220</v>
      </c>
      <c r="H408">
        <v>406.28609762323742</v>
      </c>
      <c r="I408">
        <v>29</v>
      </c>
      <c r="J408">
        <v>1372549.3909154308</v>
      </c>
      <c r="K408">
        <v>46991.433000000005</v>
      </c>
      <c r="L408">
        <v>247058890.36477754</v>
      </c>
      <c r="M408">
        <v>6302345.4477272723</v>
      </c>
      <c r="N408">
        <v>2058824086.3731461</v>
      </c>
      <c r="O408">
        <v>113100000</v>
      </c>
      <c r="P408">
        <v>26.35677725</v>
      </c>
      <c r="Q408">
        <v>20519.61339418569</v>
      </c>
      <c r="R408">
        <v>247105881.79777753</v>
      </c>
      <c r="S408">
        <v>2178.2264318208731</v>
      </c>
      <c r="T408">
        <v>20545.970171435689</v>
      </c>
    </row>
    <row r="409" spans="1:20" x14ac:dyDescent="0.3">
      <c r="A409">
        <v>408</v>
      </c>
      <c r="B409" t="s">
        <v>142</v>
      </c>
      <c r="C409" t="s">
        <v>280</v>
      </c>
      <c r="D409" t="s">
        <v>151</v>
      </c>
      <c r="E409" t="s">
        <v>280</v>
      </c>
      <c r="F409" t="s">
        <v>154</v>
      </c>
      <c r="G409" t="s">
        <v>218</v>
      </c>
      <c r="H409">
        <v>406.28609762323742</v>
      </c>
      <c r="I409">
        <v>29</v>
      </c>
      <c r="J409">
        <v>1372549.3909154308</v>
      </c>
      <c r="K409">
        <v>46991.433000000005</v>
      </c>
      <c r="L409">
        <v>247058890.36477754</v>
      </c>
      <c r="M409">
        <v>6302345.4477272723</v>
      </c>
      <c r="N409">
        <v>2058824086.3731461</v>
      </c>
      <c r="O409">
        <v>108639800</v>
      </c>
      <c r="P409">
        <v>26.35677725</v>
      </c>
      <c r="Q409">
        <v>20519.61339418569</v>
      </c>
      <c r="R409">
        <v>247105881.79777753</v>
      </c>
      <c r="S409">
        <v>2173.7662318208731</v>
      </c>
      <c r="T409">
        <v>20545.970171435689</v>
      </c>
    </row>
    <row r="410" spans="1:20" x14ac:dyDescent="0.3">
      <c r="A410">
        <v>409</v>
      </c>
      <c r="B410" t="s">
        <v>142</v>
      </c>
      <c r="C410" t="s">
        <v>280</v>
      </c>
      <c r="D410" t="s">
        <v>151</v>
      </c>
      <c r="E410" t="s">
        <v>280</v>
      </c>
      <c r="F410" t="s">
        <v>155</v>
      </c>
      <c r="G410" t="s">
        <v>219</v>
      </c>
      <c r="H410">
        <v>406.24752577939933</v>
      </c>
      <c r="I410">
        <v>58</v>
      </c>
      <c r="J410">
        <v>1373590.5703391144</v>
      </c>
      <c r="K410">
        <v>47810.212772727275</v>
      </c>
      <c r="L410">
        <v>247246302.6610406</v>
      </c>
      <c r="M410">
        <v>6329638.1068181815</v>
      </c>
      <c r="N410">
        <v>2060385855.5086715</v>
      </c>
      <c r="O410">
        <v>108112000</v>
      </c>
      <c r="P410">
        <v>26.08385065909091</v>
      </c>
      <c r="Q410">
        <v>20535.179026569756</v>
      </c>
      <c r="R410">
        <v>247294112.87381333</v>
      </c>
      <c r="S410">
        <v>2174.8274936154899</v>
      </c>
      <c r="T410">
        <v>20561.262877228848</v>
      </c>
    </row>
    <row r="411" spans="1:20" x14ac:dyDescent="0.3">
      <c r="A411">
        <v>410</v>
      </c>
      <c r="B411" t="s">
        <v>142</v>
      </c>
      <c r="C411" t="s">
        <v>280</v>
      </c>
      <c r="D411" t="s">
        <v>151</v>
      </c>
      <c r="E411" t="s">
        <v>280</v>
      </c>
      <c r="F411" t="s">
        <v>155</v>
      </c>
      <c r="G411" t="s">
        <v>220</v>
      </c>
      <c r="H411">
        <v>406.24752577939933</v>
      </c>
      <c r="I411">
        <v>29</v>
      </c>
      <c r="J411">
        <v>1373590.5703391144</v>
      </c>
      <c r="K411">
        <v>47810.212772727275</v>
      </c>
      <c r="L411">
        <v>247246302.6610406</v>
      </c>
      <c r="M411">
        <v>6329638.1068181815</v>
      </c>
      <c r="N411">
        <v>2060385855.5086715</v>
      </c>
      <c r="O411">
        <v>113100000</v>
      </c>
      <c r="P411">
        <v>26.08385065909091</v>
      </c>
      <c r="Q411">
        <v>20535.179026569756</v>
      </c>
      <c r="R411">
        <v>247294112.87381333</v>
      </c>
      <c r="S411">
        <v>2179.8154936154901</v>
      </c>
      <c r="T411">
        <v>20561.262877228848</v>
      </c>
    </row>
    <row r="412" spans="1:20" x14ac:dyDescent="0.3">
      <c r="A412">
        <v>411</v>
      </c>
      <c r="B412" t="s">
        <v>142</v>
      </c>
      <c r="C412" t="s">
        <v>280</v>
      </c>
      <c r="D412" t="s">
        <v>151</v>
      </c>
      <c r="E412" t="s">
        <v>280</v>
      </c>
      <c r="F412" t="s">
        <v>155</v>
      </c>
      <c r="G412" t="s">
        <v>218</v>
      </c>
      <c r="H412">
        <v>406.24752577939933</v>
      </c>
      <c r="I412">
        <v>29</v>
      </c>
      <c r="J412">
        <v>1373590.5703391144</v>
      </c>
      <c r="K412">
        <v>47810.212772727275</v>
      </c>
      <c r="L412">
        <v>247246302.6610406</v>
      </c>
      <c r="M412">
        <v>6329638.1068181815</v>
      </c>
      <c r="N412">
        <v>2060385855.5086715</v>
      </c>
      <c r="O412">
        <v>108639800</v>
      </c>
      <c r="P412">
        <v>26.08385065909091</v>
      </c>
      <c r="Q412">
        <v>20535.179026569756</v>
      </c>
      <c r="R412">
        <v>247294112.87381333</v>
      </c>
      <c r="S412">
        <v>2175.3552936154902</v>
      </c>
      <c r="T412">
        <v>20561.262877228848</v>
      </c>
    </row>
    <row r="413" spans="1:20" x14ac:dyDescent="0.3">
      <c r="A413">
        <v>412</v>
      </c>
      <c r="B413" t="s">
        <v>142</v>
      </c>
      <c r="C413" t="s">
        <v>280</v>
      </c>
      <c r="D413" t="s">
        <v>151</v>
      </c>
      <c r="E413" t="s">
        <v>280</v>
      </c>
      <c r="F413" t="s">
        <v>280</v>
      </c>
      <c r="G413" t="s">
        <v>219</v>
      </c>
      <c r="H413">
        <v>405.71247920273021</v>
      </c>
      <c r="I413">
        <v>58</v>
      </c>
      <c r="J413">
        <v>1388033.2163447866</v>
      </c>
      <c r="K413">
        <v>49174.845727272725</v>
      </c>
      <c r="L413">
        <v>249845978.9420616</v>
      </c>
      <c r="M413">
        <v>6291428.3840909088</v>
      </c>
      <c r="N413">
        <v>2082049824.51718</v>
      </c>
      <c r="O413">
        <v>108112000</v>
      </c>
      <c r="P413">
        <v>26.35677725</v>
      </c>
      <c r="Q413">
        <v>20751.096584354556</v>
      </c>
      <c r="R413">
        <v>249895153.78778887</v>
      </c>
      <c r="S413">
        <v>2196.4532529012708</v>
      </c>
      <c r="T413">
        <v>20777.453361604556</v>
      </c>
    </row>
    <row r="414" spans="1:20" x14ac:dyDescent="0.3">
      <c r="A414">
        <v>413</v>
      </c>
      <c r="B414" t="s">
        <v>142</v>
      </c>
      <c r="C414" t="s">
        <v>280</v>
      </c>
      <c r="D414" t="s">
        <v>151</v>
      </c>
      <c r="E414" t="s">
        <v>280</v>
      </c>
      <c r="F414" t="s">
        <v>280</v>
      </c>
      <c r="G414" t="s">
        <v>220</v>
      </c>
      <c r="H414">
        <v>405.71247920273021</v>
      </c>
      <c r="I414">
        <v>29</v>
      </c>
      <c r="J414">
        <v>1388033.2163447866</v>
      </c>
      <c r="K414">
        <v>49174.845727272725</v>
      </c>
      <c r="L414">
        <v>249845978.9420616</v>
      </c>
      <c r="M414">
        <v>6291428.3840909088</v>
      </c>
      <c r="N414">
        <v>2082049824.51718</v>
      </c>
      <c r="O414">
        <v>113100000</v>
      </c>
      <c r="P414">
        <v>26.35677725</v>
      </c>
      <c r="Q414">
        <v>20751.096584354556</v>
      </c>
      <c r="R414">
        <v>249895153.78778887</v>
      </c>
      <c r="S414">
        <v>2201.4412529012707</v>
      </c>
      <c r="T414">
        <v>20777.453361604556</v>
      </c>
    </row>
    <row r="415" spans="1:20" x14ac:dyDescent="0.3">
      <c r="A415">
        <v>414</v>
      </c>
      <c r="B415" t="s">
        <v>142</v>
      </c>
      <c r="C415" t="s">
        <v>280</v>
      </c>
      <c r="D415" t="s">
        <v>151</v>
      </c>
      <c r="E415" t="s">
        <v>280</v>
      </c>
      <c r="F415" t="s">
        <v>280</v>
      </c>
      <c r="G415" t="s">
        <v>218</v>
      </c>
      <c r="H415">
        <v>405.71247920273021</v>
      </c>
      <c r="I415">
        <v>29</v>
      </c>
      <c r="J415">
        <v>1388033.2163447866</v>
      </c>
      <c r="K415">
        <v>49174.845727272725</v>
      </c>
      <c r="L415">
        <v>249845978.9420616</v>
      </c>
      <c r="M415">
        <v>6291428.3840909088</v>
      </c>
      <c r="N415">
        <v>2082049824.51718</v>
      </c>
      <c r="O415">
        <v>108639800</v>
      </c>
      <c r="P415">
        <v>26.35677725</v>
      </c>
      <c r="Q415">
        <v>20751.096584354556</v>
      </c>
      <c r="R415">
        <v>249895153.78778887</v>
      </c>
      <c r="S415">
        <v>2196.9810529012707</v>
      </c>
      <c r="T415">
        <v>20777.453361604556</v>
      </c>
    </row>
    <row r="416" spans="1:20" x14ac:dyDescent="0.3">
      <c r="A416">
        <v>415</v>
      </c>
      <c r="B416" t="s">
        <v>142</v>
      </c>
      <c r="C416" t="s">
        <v>280</v>
      </c>
      <c r="D416" t="s">
        <v>280</v>
      </c>
      <c r="E416" t="s">
        <v>152</v>
      </c>
      <c r="F416" t="s">
        <v>154</v>
      </c>
      <c r="G416" t="s">
        <v>219</v>
      </c>
      <c r="H416">
        <v>406.68080593684294</v>
      </c>
      <c r="I416">
        <v>58</v>
      </c>
      <c r="J416">
        <v>1372931.4685630007</v>
      </c>
      <c r="K416">
        <v>36074.369363636361</v>
      </c>
      <c r="L416">
        <v>247127664.34134009</v>
      </c>
      <c r="M416">
        <v>5149741.7772727264</v>
      </c>
      <c r="N416">
        <v>2059397202.8445008</v>
      </c>
      <c r="O416">
        <v>108112000</v>
      </c>
      <c r="P416">
        <v>19.797328918181815</v>
      </c>
      <c r="Q416">
        <v>20525.32545501686</v>
      </c>
      <c r="R416">
        <v>247163738.71070373</v>
      </c>
      <c r="S416">
        <v>2172.6589446217736</v>
      </c>
      <c r="T416">
        <v>20545.122783935043</v>
      </c>
    </row>
    <row r="417" spans="1:20" x14ac:dyDescent="0.3">
      <c r="A417">
        <v>416</v>
      </c>
      <c r="B417" t="s">
        <v>142</v>
      </c>
      <c r="C417" t="s">
        <v>280</v>
      </c>
      <c r="D417" t="s">
        <v>280</v>
      </c>
      <c r="E417" t="s">
        <v>152</v>
      </c>
      <c r="F417" t="s">
        <v>154</v>
      </c>
      <c r="G417" t="s">
        <v>220</v>
      </c>
      <c r="H417">
        <v>406.68080593684294</v>
      </c>
      <c r="I417">
        <v>29</v>
      </c>
      <c r="J417">
        <v>1372931.4685630007</v>
      </c>
      <c r="K417">
        <v>36074.369363636361</v>
      </c>
      <c r="L417">
        <v>247127664.34134009</v>
      </c>
      <c r="M417">
        <v>5149741.7772727264</v>
      </c>
      <c r="N417">
        <v>2059397202.8445008</v>
      </c>
      <c r="O417">
        <v>113100000</v>
      </c>
      <c r="P417">
        <v>19.797328918181815</v>
      </c>
      <c r="Q417">
        <v>20525.32545501686</v>
      </c>
      <c r="R417">
        <v>247163738.71070373</v>
      </c>
      <c r="S417">
        <v>2177.6469446217739</v>
      </c>
      <c r="T417">
        <v>20545.122783935043</v>
      </c>
    </row>
    <row r="418" spans="1:20" x14ac:dyDescent="0.3">
      <c r="A418">
        <v>417</v>
      </c>
      <c r="B418" t="s">
        <v>142</v>
      </c>
      <c r="C418" t="s">
        <v>280</v>
      </c>
      <c r="D418" t="s">
        <v>280</v>
      </c>
      <c r="E418" t="s">
        <v>152</v>
      </c>
      <c r="F418" t="s">
        <v>154</v>
      </c>
      <c r="G418" t="s">
        <v>218</v>
      </c>
      <c r="H418">
        <v>406.68080593684294</v>
      </c>
      <c r="I418">
        <v>29</v>
      </c>
      <c r="J418">
        <v>1372931.4685630007</v>
      </c>
      <c r="K418">
        <v>36074.369363636361</v>
      </c>
      <c r="L418">
        <v>247127664.34134009</v>
      </c>
      <c r="M418">
        <v>5149741.7772727264</v>
      </c>
      <c r="N418">
        <v>2059397202.8445008</v>
      </c>
      <c r="O418">
        <v>108639800</v>
      </c>
      <c r="P418">
        <v>19.797328918181815</v>
      </c>
      <c r="Q418">
        <v>20525.32545501686</v>
      </c>
      <c r="R418">
        <v>247163738.71070373</v>
      </c>
      <c r="S418">
        <v>2173.1867446217739</v>
      </c>
      <c r="T418">
        <v>20545.122783935043</v>
      </c>
    </row>
    <row r="419" spans="1:20" x14ac:dyDescent="0.3">
      <c r="A419">
        <v>418</v>
      </c>
      <c r="B419" t="s">
        <v>142</v>
      </c>
      <c r="C419" t="s">
        <v>280</v>
      </c>
      <c r="D419" t="s">
        <v>280</v>
      </c>
      <c r="E419" t="s">
        <v>152</v>
      </c>
      <c r="F419" t="s">
        <v>155</v>
      </c>
      <c r="G419" t="s">
        <v>219</v>
      </c>
      <c r="H419">
        <v>406.64223409300473</v>
      </c>
      <c r="I419">
        <v>58</v>
      </c>
      <c r="J419">
        <v>1373972.6479866847</v>
      </c>
      <c r="K419">
        <v>36893.149136363631</v>
      </c>
      <c r="L419">
        <v>247315076.63760325</v>
      </c>
      <c r="M419">
        <v>5177034.4363636356</v>
      </c>
      <c r="N419">
        <v>2060958971.9800272</v>
      </c>
      <c r="O419">
        <v>108112000</v>
      </c>
      <c r="P419">
        <v>19.524402327272725</v>
      </c>
      <c r="Q419">
        <v>20540.891087400934</v>
      </c>
      <c r="R419">
        <v>247351969.78673962</v>
      </c>
      <c r="S419">
        <v>2174.248006416391</v>
      </c>
      <c r="T419">
        <v>20560.415489728206</v>
      </c>
    </row>
    <row r="420" spans="1:20" x14ac:dyDescent="0.3">
      <c r="A420">
        <v>419</v>
      </c>
      <c r="B420" t="s">
        <v>142</v>
      </c>
      <c r="C420" t="s">
        <v>280</v>
      </c>
      <c r="D420" t="s">
        <v>280</v>
      </c>
      <c r="E420" t="s">
        <v>152</v>
      </c>
      <c r="F420" t="s">
        <v>155</v>
      </c>
      <c r="G420" t="s">
        <v>220</v>
      </c>
      <c r="H420">
        <v>406.64223409300473</v>
      </c>
      <c r="I420">
        <v>29</v>
      </c>
      <c r="J420">
        <v>1373972.6479866847</v>
      </c>
      <c r="K420">
        <v>36893.149136363631</v>
      </c>
      <c r="L420">
        <v>247315076.63760325</v>
      </c>
      <c r="M420">
        <v>5177034.4363636356</v>
      </c>
      <c r="N420">
        <v>2060958971.9800272</v>
      </c>
      <c r="O420">
        <v>113100000</v>
      </c>
      <c r="P420">
        <v>19.524402327272725</v>
      </c>
      <c r="Q420">
        <v>20540.891087400934</v>
      </c>
      <c r="R420">
        <v>247351969.78673962</v>
      </c>
      <c r="S420">
        <v>2179.2360064163909</v>
      </c>
      <c r="T420">
        <v>20560.415489728206</v>
      </c>
    </row>
    <row r="421" spans="1:20" x14ac:dyDescent="0.3">
      <c r="A421">
        <v>420</v>
      </c>
      <c r="B421" t="s">
        <v>142</v>
      </c>
      <c r="C421" t="s">
        <v>280</v>
      </c>
      <c r="D421" t="s">
        <v>280</v>
      </c>
      <c r="E421" t="s">
        <v>152</v>
      </c>
      <c r="F421" t="s">
        <v>155</v>
      </c>
      <c r="G421" t="s">
        <v>218</v>
      </c>
      <c r="H421">
        <v>406.64223409300473</v>
      </c>
      <c r="I421">
        <v>29</v>
      </c>
      <c r="J421">
        <v>1373972.6479866847</v>
      </c>
      <c r="K421">
        <v>36893.149136363631</v>
      </c>
      <c r="L421">
        <v>247315076.63760325</v>
      </c>
      <c r="M421">
        <v>5177034.4363636356</v>
      </c>
      <c r="N421">
        <v>2060958971.9800272</v>
      </c>
      <c r="O421">
        <v>108639800</v>
      </c>
      <c r="P421">
        <v>19.524402327272725</v>
      </c>
      <c r="Q421">
        <v>20540.891087400934</v>
      </c>
      <c r="R421">
        <v>247351969.78673962</v>
      </c>
      <c r="S421">
        <v>2174.7758064163909</v>
      </c>
      <c r="T421">
        <v>20560.415489728206</v>
      </c>
    </row>
    <row r="422" spans="1:20" x14ac:dyDescent="0.3">
      <c r="A422">
        <v>421</v>
      </c>
      <c r="B422" t="s">
        <v>142</v>
      </c>
      <c r="C422" t="s">
        <v>280</v>
      </c>
      <c r="D422" t="s">
        <v>280</v>
      </c>
      <c r="E422" t="s">
        <v>152</v>
      </c>
      <c r="F422" t="s">
        <v>280</v>
      </c>
      <c r="G422" t="s">
        <v>219</v>
      </c>
      <c r="H422">
        <v>406.10718751633561</v>
      </c>
      <c r="I422">
        <v>58</v>
      </c>
      <c r="J422">
        <v>1388415.2939923566</v>
      </c>
      <c r="K422">
        <v>38257.782090909081</v>
      </c>
      <c r="L422">
        <v>249914752.91862419</v>
      </c>
      <c r="M422">
        <v>5138824.7136363629</v>
      </c>
      <c r="N422">
        <v>2082622940.9885349</v>
      </c>
      <c r="O422">
        <v>108112000</v>
      </c>
      <c r="P422">
        <v>19.797328918181815</v>
      </c>
      <c r="Q422">
        <v>20756.808645185731</v>
      </c>
      <c r="R422">
        <v>249953010.70071509</v>
      </c>
      <c r="S422">
        <v>2195.8737657021711</v>
      </c>
      <c r="T422">
        <v>20776.605974103913</v>
      </c>
    </row>
    <row r="423" spans="1:20" x14ac:dyDescent="0.3">
      <c r="A423">
        <v>422</v>
      </c>
      <c r="B423" t="s">
        <v>142</v>
      </c>
      <c r="C423" t="s">
        <v>280</v>
      </c>
      <c r="D423" t="s">
        <v>280</v>
      </c>
      <c r="E423" t="s">
        <v>152</v>
      </c>
      <c r="F423" t="s">
        <v>280</v>
      </c>
      <c r="G423" t="s">
        <v>220</v>
      </c>
      <c r="H423">
        <v>406.10718751633561</v>
      </c>
      <c r="I423">
        <v>29</v>
      </c>
      <c r="J423">
        <v>1388415.2939923566</v>
      </c>
      <c r="K423">
        <v>38257.782090909081</v>
      </c>
      <c r="L423">
        <v>249914752.91862419</v>
      </c>
      <c r="M423">
        <v>5138824.7136363629</v>
      </c>
      <c r="N423">
        <v>2082622940.9885349</v>
      </c>
      <c r="O423">
        <v>113100000</v>
      </c>
      <c r="P423">
        <v>19.797328918181815</v>
      </c>
      <c r="Q423">
        <v>20756.808645185731</v>
      </c>
      <c r="R423">
        <v>249953010.70071509</v>
      </c>
      <c r="S423">
        <v>2200.8617657021714</v>
      </c>
      <c r="T423">
        <v>20776.605974103913</v>
      </c>
    </row>
    <row r="424" spans="1:20" x14ac:dyDescent="0.3">
      <c r="A424">
        <v>423</v>
      </c>
      <c r="B424" t="s">
        <v>142</v>
      </c>
      <c r="C424" t="s">
        <v>280</v>
      </c>
      <c r="D424" t="s">
        <v>280</v>
      </c>
      <c r="E424" t="s">
        <v>152</v>
      </c>
      <c r="F424" t="s">
        <v>280</v>
      </c>
      <c r="G424" t="s">
        <v>218</v>
      </c>
      <c r="H424">
        <v>406.10718751633561</v>
      </c>
      <c r="I424">
        <v>29</v>
      </c>
      <c r="J424">
        <v>1388415.2939923566</v>
      </c>
      <c r="K424">
        <v>38257.782090909081</v>
      </c>
      <c r="L424">
        <v>249914752.91862419</v>
      </c>
      <c r="M424">
        <v>5138824.7136363629</v>
      </c>
      <c r="N424">
        <v>2082622940.9885349</v>
      </c>
      <c r="O424">
        <v>108639800</v>
      </c>
      <c r="P424">
        <v>19.797328918181815</v>
      </c>
      <c r="Q424">
        <v>20756.808645185731</v>
      </c>
      <c r="R424">
        <v>249953010.70071509</v>
      </c>
      <c r="S424">
        <v>2196.4015657021714</v>
      </c>
      <c r="T424">
        <v>20776.605974103913</v>
      </c>
    </row>
    <row r="425" spans="1:20" x14ac:dyDescent="0.3">
      <c r="A425">
        <v>424</v>
      </c>
      <c r="B425" t="s">
        <v>142</v>
      </c>
      <c r="C425" t="s">
        <v>280</v>
      </c>
      <c r="D425" t="s">
        <v>280</v>
      </c>
      <c r="E425" t="s">
        <v>280</v>
      </c>
      <c r="F425" t="s">
        <v>154</v>
      </c>
      <c r="G425" t="s">
        <v>219</v>
      </c>
      <c r="H425">
        <v>406.74881924329742</v>
      </c>
      <c r="I425">
        <v>58</v>
      </c>
      <c r="J425">
        <v>1372997.3054436485</v>
      </c>
      <c r="K425">
        <v>46991.433000000005</v>
      </c>
      <c r="L425">
        <v>247139514.97985673</v>
      </c>
      <c r="M425">
        <v>6306950.5227272725</v>
      </c>
      <c r="N425">
        <v>2059495958.1654725</v>
      </c>
      <c r="O425">
        <v>108112000</v>
      </c>
      <c r="P425">
        <v>26.347567099999999</v>
      </c>
      <c r="Q425">
        <v>20526.309716382544</v>
      </c>
      <c r="R425">
        <v>247186506.41285673</v>
      </c>
      <c r="S425">
        <v>2173.9149086881998</v>
      </c>
      <c r="T425">
        <v>20552.657283482546</v>
      </c>
    </row>
    <row r="426" spans="1:20" x14ac:dyDescent="0.3">
      <c r="A426">
        <v>425</v>
      </c>
      <c r="B426" t="s">
        <v>142</v>
      </c>
      <c r="C426" t="s">
        <v>280</v>
      </c>
      <c r="D426" t="s">
        <v>280</v>
      </c>
      <c r="E426" t="s">
        <v>280</v>
      </c>
      <c r="F426" t="s">
        <v>154</v>
      </c>
      <c r="G426" t="s">
        <v>220</v>
      </c>
      <c r="H426">
        <v>406.74881924329742</v>
      </c>
      <c r="I426">
        <v>29</v>
      </c>
      <c r="J426">
        <v>1372997.3054436485</v>
      </c>
      <c r="K426">
        <v>46991.433000000005</v>
      </c>
      <c r="L426">
        <v>247139514.97985673</v>
      </c>
      <c r="M426">
        <v>6306950.5227272725</v>
      </c>
      <c r="N426">
        <v>2059495958.1654725</v>
      </c>
      <c r="O426">
        <v>113100000</v>
      </c>
      <c r="P426">
        <v>26.347567099999999</v>
      </c>
      <c r="Q426">
        <v>20526.309716382544</v>
      </c>
      <c r="R426">
        <v>247186506.41285673</v>
      </c>
      <c r="S426">
        <v>2178.9029086882001</v>
      </c>
      <c r="T426">
        <v>20552.657283482546</v>
      </c>
    </row>
    <row r="427" spans="1:20" x14ac:dyDescent="0.3">
      <c r="A427">
        <v>426</v>
      </c>
      <c r="B427" t="s">
        <v>142</v>
      </c>
      <c r="C427" t="s">
        <v>280</v>
      </c>
      <c r="D427" t="s">
        <v>280</v>
      </c>
      <c r="E427" t="s">
        <v>280</v>
      </c>
      <c r="F427" t="s">
        <v>154</v>
      </c>
      <c r="G427" t="s">
        <v>218</v>
      </c>
      <c r="H427">
        <v>406.74881924329742</v>
      </c>
      <c r="I427">
        <v>29</v>
      </c>
      <c r="J427">
        <v>1372997.3054436485</v>
      </c>
      <c r="K427">
        <v>46991.433000000005</v>
      </c>
      <c r="L427">
        <v>247139514.97985673</v>
      </c>
      <c r="M427">
        <v>6306950.5227272725</v>
      </c>
      <c r="N427">
        <v>2059495958.1654725</v>
      </c>
      <c r="O427">
        <v>108639800</v>
      </c>
      <c r="P427">
        <v>26.347567099999999</v>
      </c>
      <c r="Q427">
        <v>20526.309716382544</v>
      </c>
      <c r="R427">
        <v>247186506.41285673</v>
      </c>
      <c r="S427">
        <v>2174.4427086882001</v>
      </c>
      <c r="T427">
        <v>20552.657283482546</v>
      </c>
    </row>
    <row r="428" spans="1:20" x14ac:dyDescent="0.3">
      <c r="A428">
        <v>427</v>
      </c>
      <c r="B428" t="s">
        <v>142</v>
      </c>
      <c r="C428" t="s">
        <v>280</v>
      </c>
      <c r="D428" t="s">
        <v>280</v>
      </c>
      <c r="E428" t="s">
        <v>280</v>
      </c>
      <c r="F428" t="s">
        <v>155</v>
      </c>
      <c r="G428" t="s">
        <v>219</v>
      </c>
      <c r="H428">
        <v>406.71024739945926</v>
      </c>
      <c r="I428">
        <v>58</v>
      </c>
      <c r="J428">
        <v>1374038.4848673325</v>
      </c>
      <c r="K428">
        <v>47810.212772727275</v>
      </c>
      <c r="L428">
        <v>247326927.27611986</v>
      </c>
      <c r="M428">
        <v>6334243.1818181816</v>
      </c>
      <c r="N428">
        <v>2061057727.3009989</v>
      </c>
      <c r="O428">
        <v>108112000</v>
      </c>
      <c r="P428">
        <v>26.074640509090909</v>
      </c>
      <c r="Q428">
        <v>20541.875348766622</v>
      </c>
      <c r="R428">
        <v>247374737.48889259</v>
      </c>
      <c r="S428">
        <v>2175.5039704828173</v>
      </c>
      <c r="T428">
        <v>20567.949989275712</v>
      </c>
    </row>
    <row r="429" spans="1:20" x14ac:dyDescent="0.3">
      <c r="A429">
        <v>428</v>
      </c>
      <c r="B429" t="s">
        <v>142</v>
      </c>
      <c r="C429" t="s">
        <v>280</v>
      </c>
      <c r="D429" t="s">
        <v>280</v>
      </c>
      <c r="E429" t="s">
        <v>280</v>
      </c>
      <c r="F429" t="s">
        <v>155</v>
      </c>
      <c r="G429" t="s">
        <v>220</v>
      </c>
      <c r="H429">
        <v>406.71024739945926</v>
      </c>
      <c r="I429">
        <v>29</v>
      </c>
      <c r="J429">
        <v>1374038.4848673325</v>
      </c>
      <c r="K429">
        <v>47810.212772727275</v>
      </c>
      <c r="L429">
        <v>247326927.27611986</v>
      </c>
      <c r="M429">
        <v>6334243.1818181816</v>
      </c>
      <c r="N429">
        <v>2061057727.3009989</v>
      </c>
      <c r="O429">
        <v>113100000</v>
      </c>
      <c r="P429">
        <v>26.074640509090909</v>
      </c>
      <c r="Q429">
        <v>20541.875348766622</v>
      </c>
      <c r="R429">
        <v>247374737.48889259</v>
      </c>
      <c r="S429">
        <v>2180.4919704828171</v>
      </c>
      <c r="T429">
        <v>20567.949989275712</v>
      </c>
    </row>
    <row r="430" spans="1:20" x14ac:dyDescent="0.3">
      <c r="A430">
        <v>429</v>
      </c>
      <c r="B430" t="s">
        <v>142</v>
      </c>
      <c r="C430" t="s">
        <v>280</v>
      </c>
      <c r="D430" t="s">
        <v>280</v>
      </c>
      <c r="E430" t="s">
        <v>280</v>
      </c>
      <c r="F430" t="s">
        <v>155</v>
      </c>
      <c r="G430" t="s">
        <v>218</v>
      </c>
      <c r="H430">
        <v>406.71024739945926</v>
      </c>
      <c r="I430">
        <v>29</v>
      </c>
      <c r="J430">
        <v>1374038.4848673325</v>
      </c>
      <c r="K430">
        <v>47810.212772727275</v>
      </c>
      <c r="L430">
        <v>247326927.27611986</v>
      </c>
      <c r="M430">
        <v>6334243.1818181816</v>
      </c>
      <c r="N430">
        <v>2061057727.3009989</v>
      </c>
      <c r="O430">
        <v>108639800</v>
      </c>
      <c r="P430">
        <v>26.074640509090909</v>
      </c>
      <c r="Q430">
        <v>20541.875348766622</v>
      </c>
      <c r="R430">
        <v>247374737.48889259</v>
      </c>
      <c r="S430">
        <v>2176.0317704828171</v>
      </c>
      <c r="T430">
        <v>20567.949989275712</v>
      </c>
    </row>
    <row r="431" spans="1:20" x14ac:dyDescent="0.3">
      <c r="A431">
        <v>430</v>
      </c>
      <c r="B431" t="s">
        <v>142</v>
      </c>
      <c r="C431" t="s">
        <v>280</v>
      </c>
      <c r="D431" t="s">
        <v>280</v>
      </c>
      <c r="E431" t="s">
        <v>280</v>
      </c>
      <c r="F431" t="s">
        <v>280</v>
      </c>
      <c r="G431" t="s">
        <v>219</v>
      </c>
      <c r="H431">
        <v>406.17520082279015</v>
      </c>
      <c r="I431">
        <v>58</v>
      </c>
      <c r="J431">
        <v>1388481.1308730049</v>
      </c>
      <c r="K431">
        <v>49174.845727272725</v>
      </c>
      <c r="L431">
        <v>249926603.55714086</v>
      </c>
      <c r="M431">
        <v>6296033.459090909</v>
      </c>
      <c r="N431">
        <v>2082721696.3095071</v>
      </c>
      <c r="O431">
        <v>108112000</v>
      </c>
      <c r="P431">
        <v>26.347567099999999</v>
      </c>
      <c r="Q431">
        <v>20757.792906551422</v>
      </c>
      <c r="R431">
        <v>249975778.40286812</v>
      </c>
      <c r="S431">
        <v>2197.1297297685983</v>
      </c>
      <c r="T431">
        <v>20784.140473651423</v>
      </c>
    </row>
    <row r="432" spans="1:20" x14ac:dyDescent="0.3">
      <c r="A432">
        <v>431</v>
      </c>
      <c r="B432" t="s">
        <v>142</v>
      </c>
      <c r="C432" t="s">
        <v>280</v>
      </c>
      <c r="D432" t="s">
        <v>280</v>
      </c>
      <c r="E432" t="s">
        <v>280</v>
      </c>
      <c r="F432" t="s">
        <v>280</v>
      </c>
      <c r="G432" t="s">
        <v>220</v>
      </c>
      <c r="H432">
        <v>406.17520082279015</v>
      </c>
      <c r="I432">
        <v>29</v>
      </c>
      <c r="J432">
        <v>1388481.1308730049</v>
      </c>
      <c r="K432">
        <v>49174.845727272725</v>
      </c>
      <c r="L432">
        <v>249926603.55714086</v>
      </c>
      <c r="M432">
        <v>6296033.459090909</v>
      </c>
      <c r="N432">
        <v>2082721696.3095071</v>
      </c>
      <c r="O432">
        <v>113100000</v>
      </c>
      <c r="P432">
        <v>26.347567099999999</v>
      </c>
      <c r="Q432">
        <v>20757.792906551422</v>
      </c>
      <c r="R432">
        <v>249975778.40286812</v>
      </c>
      <c r="S432">
        <v>2202.1177297685981</v>
      </c>
      <c r="T432">
        <v>20784.140473651423</v>
      </c>
    </row>
    <row r="433" spans="1:20" x14ac:dyDescent="0.3">
      <c r="A433">
        <v>432</v>
      </c>
      <c r="B433" t="s">
        <v>142</v>
      </c>
      <c r="C433" t="s">
        <v>280</v>
      </c>
      <c r="D433" t="s">
        <v>280</v>
      </c>
      <c r="E433" t="s">
        <v>280</v>
      </c>
      <c r="F433" t="s">
        <v>280</v>
      </c>
      <c r="G433" t="s">
        <v>218</v>
      </c>
      <c r="H433">
        <v>406.17520082279015</v>
      </c>
      <c r="I433">
        <v>29</v>
      </c>
      <c r="J433">
        <v>1388481.1308730049</v>
      </c>
      <c r="K433">
        <v>49174.845727272725</v>
      </c>
      <c r="L433">
        <v>249926603.55714086</v>
      </c>
      <c r="M433">
        <v>6296033.459090909</v>
      </c>
      <c r="N433">
        <v>2082721696.3095071</v>
      </c>
      <c r="O433">
        <v>108639800</v>
      </c>
      <c r="P433">
        <v>26.347567099999999</v>
      </c>
      <c r="Q433">
        <v>20757.792906551422</v>
      </c>
      <c r="R433">
        <v>249975778.40286812</v>
      </c>
      <c r="S433">
        <v>2197.6575297685981</v>
      </c>
      <c r="T433">
        <v>20784.140473651423</v>
      </c>
    </row>
    <row r="434" spans="1:20" x14ac:dyDescent="0.3">
      <c r="A434">
        <v>433</v>
      </c>
      <c r="B434" t="s">
        <v>280</v>
      </c>
      <c r="C434" t="s">
        <v>147</v>
      </c>
      <c r="D434" t="s">
        <v>151</v>
      </c>
      <c r="E434" t="s">
        <v>152</v>
      </c>
      <c r="F434" t="s">
        <v>154</v>
      </c>
      <c r="G434" t="s">
        <v>219</v>
      </c>
      <c r="H434">
        <v>317.35086284372585</v>
      </c>
      <c r="I434">
        <v>46</v>
      </c>
      <c r="J434">
        <v>1165805.4939485607</v>
      </c>
      <c r="K434">
        <v>36092.880563636354</v>
      </c>
      <c r="L434">
        <v>209844988.91074091</v>
      </c>
      <c r="M434">
        <v>5792681.3022727259</v>
      </c>
      <c r="N434">
        <v>1748708240.9228411</v>
      </c>
      <c r="O434">
        <v>85744000</v>
      </c>
      <c r="P434">
        <v>23.110939468181812</v>
      </c>
      <c r="Q434">
        <v>17428.792134530981</v>
      </c>
      <c r="R434">
        <v>209881081.79130456</v>
      </c>
      <c r="S434">
        <v>1840.2449222251139</v>
      </c>
      <c r="T434">
        <v>17451.903073999161</v>
      </c>
    </row>
    <row r="435" spans="1:20" x14ac:dyDescent="0.3">
      <c r="A435">
        <v>434</v>
      </c>
      <c r="B435" t="s">
        <v>280</v>
      </c>
      <c r="C435" t="s">
        <v>147</v>
      </c>
      <c r="D435" t="s">
        <v>151</v>
      </c>
      <c r="E435" t="s">
        <v>152</v>
      </c>
      <c r="F435" t="s">
        <v>154</v>
      </c>
      <c r="G435" t="s">
        <v>220</v>
      </c>
      <c r="H435">
        <v>317.35086284372585</v>
      </c>
      <c r="I435">
        <v>23</v>
      </c>
      <c r="J435">
        <v>1165805.4939485607</v>
      </c>
      <c r="K435">
        <v>36092.880563636354</v>
      </c>
      <c r="L435">
        <v>209844988.91074091</v>
      </c>
      <c r="M435">
        <v>5792681.3022727259</v>
      </c>
      <c r="N435">
        <v>1748708240.9228411</v>
      </c>
      <c r="O435">
        <v>89700000</v>
      </c>
      <c r="P435">
        <v>23.110939468181812</v>
      </c>
      <c r="Q435">
        <v>17428.792134530981</v>
      </c>
      <c r="R435">
        <v>209881081.79130456</v>
      </c>
      <c r="S435">
        <v>1844.2009222251138</v>
      </c>
      <c r="T435">
        <v>17451.903073999161</v>
      </c>
    </row>
    <row r="436" spans="1:20" x14ac:dyDescent="0.3">
      <c r="A436">
        <v>435</v>
      </c>
      <c r="B436" t="s">
        <v>280</v>
      </c>
      <c r="C436" t="s">
        <v>147</v>
      </c>
      <c r="D436" t="s">
        <v>151</v>
      </c>
      <c r="E436" t="s">
        <v>152</v>
      </c>
      <c r="F436" t="s">
        <v>154</v>
      </c>
      <c r="G436" t="s">
        <v>218</v>
      </c>
      <c r="H436">
        <v>317.35086284372585</v>
      </c>
      <c r="I436">
        <v>23</v>
      </c>
      <c r="J436">
        <v>1165805.4939485607</v>
      </c>
      <c r="K436">
        <v>36092.880563636354</v>
      </c>
      <c r="L436">
        <v>209844988.91074091</v>
      </c>
      <c r="M436">
        <v>5792681.3022727259</v>
      </c>
      <c r="N436">
        <v>1748708240.9228411</v>
      </c>
      <c r="O436">
        <v>86162600</v>
      </c>
      <c r="P436">
        <v>23.110939468181812</v>
      </c>
      <c r="Q436">
        <v>17428.792134530981</v>
      </c>
      <c r="R436">
        <v>209881081.79130456</v>
      </c>
      <c r="S436">
        <v>1840.6635222251139</v>
      </c>
      <c r="T436">
        <v>17451.903073999161</v>
      </c>
    </row>
    <row r="437" spans="1:20" x14ac:dyDescent="0.3">
      <c r="A437">
        <v>436</v>
      </c>
      <c r="B437" t="s">
        <v>280</v>
      </c>
      <c r="C437" t="s">
        <v>147</v>
      </c>
      <c r="D437" t="s">
        <v>151</v>
      </c>
      <c r="E437" t="s">
        <v>152</v>
      </c>
      <c r="F437" t="s">
        <v>155</v>
      </c>
      <c r="G437" t="s">
        <v>219</v>
      </c>
      <c r="H437">
        <v>317.31229099988775</v>
      </c>
      <c r="I437">
        <v>46</v>
      </c>
      <c r="J437">
        <v>1166846.6733722445</v>
      </c>
      <c r="K437">
        <v>36911.660336363631</v>
      </c>
      <c r="L437">
        <v>210032401.20700401</v>
      </c>
      <c r="M437">
        <v>5819973.961363635</v>
      </c>
      <c r="N437">
        <v>1750270010.0583668</v>
      </c>
      <c r="O437">
        <v>85744000</v>
      </c>
      <c r="P437">
        <v>22.838012877272721</v>
      </c>
      <c r="Q437">
        <v>17444.357766915058</v>
      </c>
      <c r="R437">
        <v>210069312.86734039</v>
      </c>
      <c r="S437">
        <v>1841.8339840197302</v>
      </c>
      <c r="T437">
        <v>17467.195779792331</v>
      </c>
    </row>
    <row r="438" spans="1:20" x14ac:dyDescent="0.3">
      <c r="A438">
        <v>437</v>
      </c>
      <c r="B438" t="s">
        <v>280</v>
      </c>
      <c r="C438" t="s">
        <v>147</v>
      </c>
      <c r="D438" t="s">
        <v>151</v>
      </c>
      <c r="E438" t="s">
        <v>152</v>
      </c>
      <c r="F438" t="s">
        <v>155</v>
      </c>
      <c r="G438" t="s">
        <v>220</v>
      </c>
      <c r="H438">
        <v>317.31229099988775</v>
      </c>
      <c r="I438">
        <v>23</v>
      </c>
      <c r="J438">
        <v>1166846.6733722445</v>
      </c>
      <c r="K438">
        <v>36911.660336363631</v>
      </c>
      <c r="L438">
        <v>210032401.20700401</v>
      </c>
      <c r="M438">
        <v>5819973.961363635</v>
      </c>
      <c r="N438">
        <v>1750270010.0583668</v>
      </c>
      <c r="O438">
        <v>89700000</v>
      </c>
      <c r="P438">
        <v>22.838012877272721</v>
      </c>
      <c r="Q438">
        <v>17444.357766915058</v>
      </c>
      <c r="R438">
        <v>210069312.86734039</v>
      </c>
      <c r="S438">
        <v>1845.7899840197304</v>
      </c>
      <c r="T438">
        <v>17467.195779792331</v>
      </c>
    </row>
    <row r="439" spans="1:20" x14ac:dyDescent="0.3">
      <c r="A439">
        <v>438</v>
      </c>
      <c r="B439" t="s">
        <v>280</v>
      </c>
      <c r="C439" t="s">
        <v>147</v>
      </c>
      <c r="D439" t="s">
        <v>151</v>
      </c>
      <c r="E439" t="s">
        <v>152</v>
      </c>
      <c r="F439" t="s">
        <v>155</v>
      </c>
      <c r="G439" t="s">
        <v>218</v>
      </c>
      <c r="H439">
        <v>317.31229099988775</v>
      </c>
      <c r="I439">
        <v>23</v>
      </c>
      <c r="J439">
        <v>1166846.6733722445</v>
      </c>
      <c r="K439">
        <v>36911.660336363631</v>
      </c>
      <c r="L439">
        <v>210032401.20700401</v>
      </c>
      <c r="M439">
        <v>5819973.961363635</v>
      </c>
      <c r="N439">
        <v>1750270010.0583668</v>
      </c>
      <c r="O439">
        <v>86162600</v>
      </c>
      <c r="P439">
        <v>22.838012877272721</v>
      </c>
      <c r="Q439">
        <v>17444.357766915058</v>
      </c>
      <c r="R439">
        <v>210069312.86734039</v>
      </c>
      <c r="S439">
        <v>1842.2525840197304</v>
      </c>
      <c r="T439">
        <v>17467.195779792331</v>
      </c>
    </row>
    <row r="440" spans="1:20" x14ac:dyDescent="0.3">
      <c r="A440">
        <v>439</v>
      </c>
      <c r="B440" t="s">
        <v>280</v>
      </c>
      <c r="C440" t="s">
        <v>147</v>
      </c>
      <c r="D440" t="s">
        <v>151</v>
      </c>
      <c r="E440" t="s">
        <v>152</v>
      </c>
      <c r="F440" t="s">
        <v>280</v>
      </c>
      <c r="G440" t="s">
        <v>219</v>
      </c>
      <c r="H440">
        <v>316.77724442321863</v>
      </c>
      <c r="I440">
        <v>46</v>
      </c>
      <c r="J440">
        <v>1181289.3193779169</v>
      </c>
      <c r="K440">
        <v>38276.293290909089</v>
      </c>
      <c r="L440">
        <v>212632077.48802504</v>
      </c>
      <c r="M440">
        <v>5781764.2386363624</v>
      </c>
      <c r="N440">
        <v>1771933979.0668755</v>
      </c>
      <c r="O440">
        <v>85744000</v>
      </c>
      <c r="P440">
        <v>23.110939468181812</v>
      </c>
      <c r="Q440">
        <v>17660.275324699855</v>
      </c>
      <c r="R440">
        <v>212670353.78131595</v>
      </c>
      <c r="S440">
        <v>1863.4597433055117</v>
      </c>
      <c r="T440">
        <v>17683.386264168035</v>
      </c>
    </row>
    <row r="441" spans="1:20" x14ac:dyDescent="0.3">
      <c r="A441">
        <v>440</v>
      </c>
      <c r="B441" t="s">
        <v>280</v>
      </c>
      <c r="C441" t="s">
        <v>147</v>
      </c>
      <c r="D441" t="s">
        <v>151</v>
      </c>
      <c r="E441" t="s">
        <v>152</v>
      </c>
      <c r="F441" t="s">
        <v>280</v>
      </c>
      <c r="G441" t="s">
        <v>220</v>
      </c>
      <c r="H441">
        <v>316.77724442321863</v>
      </c>
      <c r="I441">
        <v>23</v>
      </c>
      <c r="J441">
        <v>1181289.3193779169</v>
      </c>
      <c r="K441">
        <v>38276.293290909089</v>
      </c>
      <c r="L441">
        <v>212632077.48802504</v>
      </c>
      <c r="M441">
        <v>5781764.2386363624</v>
      </c>
      <c r="N441">
        <v>1771933979.0668755</v>
      </c>
      <c r="O441">
        <v>89700000</v>
      </c>
      <c r="P441">
        <v>23.110939468181812</v>
      </c>
      <c r="Q441">
        <v>17660.275324699855</v>
      </c>
      <c r="R441">
        <v>212670353.78131595</v>
      </c>
      <c r="S441">
        <v>1867.4157433055118</v>
      </c>
      <c r="T441">
        <v>17683.386264168035</v>
      </c>
    </row>
    <row r="442" spans="1:20" x14ac:dyDescent="0.3">
      <c r="A442">
        <v>441</v>
      </c>
      <c r="B442" t="s">
        <v>280</v>
      </c>
      <c r="C442" t="s">
        <v>147</v>
      </c>
      <c r="D442" t="s">
        <v>151</v>
      </c>
      <c r="E442" t="s">
        <v>152</v>
      </c>
      <c r="F442" t="s">
        <v>280</v>
      </c>
      <c r="G442" t="s">
        <v>218</v>
      </c>
      <c r="H442">
        <v>316.77724442321863</v>
      </c>
      <c r="I442">
        <v>23</v>
      </c>
      <c r="J442">
        <v>1181289.3193779169</v>
      </c>
      <c r="K442">
        <v>38276.293290909089</v>
      </c>
      <c r="L442">
        <v>212632077.48802504</v>
      </c>
      <c r="M442">
        <v>5781764.2386363624</v>
      </c>
      <c r="N442">
        <v>1771933979.0668755</v>
      </c>
      <c r="O442">
        <v>86162600</v>
      </c>
      <c r="P442">
        <v>23.110939468181812</v>
      </c>
      <c r="Q442">
        <v>17660.275324699855</v>
      </c>
      <c r="R442">
        <v>212670353.78131595</v>
      </c>
      <c r="S442">
        <v>1863.8783433055116</v>
      </c>
      <c r="T442">
        <v>17683.386264168035</v>
      </c>
    </row>
    <row r="443" spans="1:20" x14ac:dyDescent="0.3">
      <c r="A443">
        <v>442</v>
      </c>
      <c r="B443" t="s">
        <v>280</v>
      </c>
      <c r="C443" t="s">
        <v>147</v>
      </c>
      <c r="D443" t="s">
        <v>151</v>
      </c>
      <c r="E443" t="s">
        <v>280</v>
      </c>
      <c r="F443" t="s">
        <v>154</v>
      </c>
      <c r="G443" t="s">
        <v>219</v>
      </c>
      <c r="H443">
        <v>317.41887615018038</v>
      </c>
      <c r="I443">
        <v>46</v>
      </c>
      <c r="J443">
        <v>1165871.3308292085</v>
      </c>
      <c r="K443">
        <v>47009.944199999998</v>
      </c>
      <c r="L443">
        <v>209856839.54925755</v>
      </c>
      <c r="M443">
        <v>6949890.0477272719</v>
      </c>
      <c r="N443">
        <v>1748806996.2438128</v>
      </c>
      <c r="O443">
        <v>85744000</v>
      </c>
      <c r="P443">
        <v>29.661177649999999</v>
      </c>
      <c r="Q443">
        <v>17429.776395896664</v>
      </c>
      <c r="R443">
        <v>209903849.49345756</v>
      </c>
      <c r="S443">
        <v>1841.5008862915402</v>
      </c>
      <c r="T443">
        <v>17459.437573546664</v>
      </c>
    </row>
    <row r="444" spans="1:20" x14ac:dyDescent="0.3">
      <c r="A444">
        <v>443</v>
      </c>
      <c r="B444" t="s">
        <v>280</v>
      </c>
      <c r="C444" t="s">
        <v>147</v>
      </c>
      <c r="D444" t="s">
        <v>151</v>
      </c>
      <c r="E444" t="s">
        <v>280</v>
      </c>
      <c r="F444" t="s">
        <v>154</v>
      </c>
      <c r="G444" t="s">
        <v>220</v>
      </c>
      <c r="H444">
        <v>317.41887615018038</v>
      </c>
      <c r="I444">
        <v>23</v>
      </c>
      <c r="J444">
        <v>1165871.3308292085</v>
      </c>
      <c r="K444">
        <v>47009.944199999998</v>
      </c>
      <c r="L444">
        <v>209856839.54925755</v>
      </c>
      <c r="M444">
        <v>6949890.0477272719</v>
      </c>
      <c r="N444">
        <v>1748806996.2438128</v>
      </c>
      <c r="O444">
        <v>89700000</v>
      </c>
      <c r="P444">
        <v>29.661177649999999</v>
      </c>
      <c r="Q444">
        <v>17429.776395896664</v>
      </c>
      <c r="R444">
        <v>209903849.49345756</v>
      </c>
      <c r="S444">
        <v>1845.4568862915401</v>
      </c>
      <c r="T444">
        <v>17459.437573546664</v>
      </c>
    </row>
    <row r="445" spans="1:20" x14ac:dyDescent="0.3">
      <c r="A445">
        <v>444</v>
      </c>
      <c r="B445" t="s">
        <v>280</v>
      </c>
      <c r="C445" t="s">
        <v>147</v>
      </c>
      <c r="D445" t="s">
        <v>151</v>
      </c>
      <c r="E445" t="s">
        <v>280</v>
      </c>
      <c r="F445" t="s">
        <v>154</v>
      </c>
      <c r="G445" t="s">
        <v>218</v>
      </c>
      <c r="H445">
        <v>317.41887615018038</v>
      </c>
      <c r="I445">
        <v>23</v>
      </c>
      <c r="J445">
        <v>1165871.3308292085</v>
      </c>
      <c r="K445">
        <v>47009.944199999998</v>
      </c>
      <c r="L445">
        <v>209856839.54925755</v>
      </c>
      <c r="M445">
        <v>6949890.0477272719</v>
      </c>
      <c r="N445">
        <v>1748806996.2438128</v>
      </c>
      <c r="O445">
        <v>86162600</v>
      </c>
      <c r="P445">
        <v>29.661177649999999</v>
      </c>
      <c r="Q445">
        <v>17429.776395896664</v>
      </c>
      <c r="R445">
        <v>209903849.49345756</v>
      </c>
      <c r="S445">
        <v>1841.9194862915401</v>
      </c>
      <c r="T445">
        <v>17459.437573546664</v>
      </c>
    </row>
    <row r="446" spans="1:20" x14ac:dyDescent="0.3">
      <c r="A446">
        <v>445</v>
      </c>
      <c r="B446" t="s">
        <v>280</v>
      </c>
      <c r="C446" t="s">
        <v>147</v>
      </c>
      <c r="D446" t="s">
        <v>151</v>
      </c>
      <c r="E446" t="s">
        <v>280</v>
      </c>
      <c r="F446" t="s">
        <v>155</v>
      </c>
      <c r="G446" t="s">
        <v>219</v>
      </c>
      <c r="H446">
        <v>317.38030430634228</v>
      </c>
      <c r="I446">
        <v>46</v>
      </c>
      <c r="J446">
        <v>1166912.5102528925</v>
      </c>
      <c r="K446">
        <v>47828.723972727268</v>
      </c>
      <c r="L446">
        <v>210044251.84552065</v>
      </c>
      <c r="M446">
        <v>6977182.7068181811</v>
      </c>
      <c r="N446">
        <v>1750368765.3793387</v>
      </c>
      <c r="O446">
        <v>85744000</v>
      </c>
      <c r="P446">
        <v>29.388251059090909</v>
      </c>
      <c r="Q446">
        <v>17445.342028280742</v>
      </c>
      <c r="R446">
        <v>210092080.56949338</v>
      </c>
      <c r="S446">
        <v>1843.0899480861569</v>
      </c>
      <c r="T446">
        <v>17474.730279339834</v>
      </c>
    </row>
    <row r="447" spans="1:20" x14ac:dyDescent="0.3">
      <c r="A447">
        <v>446</v>
      </c>
      <c r="B447" t="s">
        <v>280</v>
      </c>
      <c r="C447" t="s">
        <v>147</v>
      </c>
      <c r="D447" t="s">
        <v>151</v>
      </c>
      <c r="E447" t="s">
        <v>280</v>
      </c>
      <c r="F447" t="s">
        <v>155</v>
      </c>
      <c r="G447" t="s">
        <v>220</v>
      </c>
      <c r="H447">
        <v>317.38030430634228</v>
      </c>
      <c r="I447">
        <v>23</v>
      </c>
      <c r="J447">
        <v>1166912.5102528925</v>
      </c>
      <c r="K447">
        <v>47828.723972727268</v>
      </c>
      <c r="L447">
        <v>210044251.84552065</v>
      </c>
      <c r="M447">
        <v>6977182.7068181811</v>
      </c>
      <c r="N447">
        <v>1750368765.3793387</v>
      </c>
      <c r="O447">
        <v>89700000</v>
      </c>
      <c r="P447">
        <v>29.388251059090909</v>
      </c>
      <c r="Q447">
        <v>17445.342028280742</v>
      </c>
      <c r="R447">
        <v>210092080.56949338</v>
      </c>
      <c r="S447">
        <v>1847.0459480861568</v>
      </c>
      <c r="T447">
        <v>17474.730279339834</v>
      </c>
    </row>
    <row r="448" spans="1:20" x14ac:dyDescent="0.3">
      <c r="A448">
        <v>447</v>
      </c>
      <c r="B448" t="s">
        <v>280</v>
      </c>
      <c r="C448" t="s">
        <v>147</v>
      </c>
      <c r="D448" t="s">
        <v>151</v>
      </c>
      <c r="E448" t="s">
        <v>280</v>
      </c>
      <c r="F448" t="s">
        <v>155</v>
      </c>
      <c r="G448" t="s">
        <v>218</v>
      </c>
      <c r="H448">
        <v>317.38030430634228</v>
      </c>
      <c r="I448">
        <v>23</v>
      </c>
      <c r="J448">
        <v>1166912.5102528925</v>
      </c>
      <c r="K448">
        <v>47828.723972727268</v>
      </c>
      <c r="L448">
        <v>210044251.84552065</v>
      </c>
      <c r="M448">
        <v>6977182.7068181811</v>
      </c>
      <c r="N448">
        <v>1750368765.3793387</v>
      </c>
      <c r="O448">
        <v>86162600</v>
      </c>
      <c r="P448">
        <v>29.388251059090909</v>
      </c>
      <c r="Q448">
        <v>17445.342028280742</v>
      </c>
      <c r="R448">
        <v>210092080.56949338</v>
      </c>
      <c r="S448">
        <v>1843.5085480861569</v>
      </c>
      <c r="T448">
        <v>17474.730279339834</v>
      </c>
    </row>
    <row r="449" spans="1:20" x14ac:dyDescent="0.3">
      <c r="A449">
        <v>448</v>
      </c>
      <c r="B449" t="s">
        <v>280</v>
      </c>
      <c r="C449" t="s">
        <v>147</v>
      </c>
      <c r="D449" t="s">
        <v>151</v>
      </c>
      <c r="E449" t="s">
        <v>280</v>
      </c>
      <c r="F449" t="s">
        <v>280</v>
      </c>
      <c r="G449" t="s">
        <v>219</v>
      </c>
      <c r="H449">
        <v>316.84525772967316</v>
      </c>
      <c r="I449">
        <v>46</v>
      </c>
      <c r="J449">
        <v>1181355.1562585649</v>
      </c>
      <c r="K449">
        <v>49193.356927272718</v>
      </c>
      <c r="L449">
        <v>212643928.12654167</v>
      </c>
      <c r="M449">
        <v>6938972.9840909084</v>
      </c>
      <c r="N449">
        <v>1772032734.3878474</v>
      </c>
      <c r="O449">
        <v>85744000</v>
      </c>
      <c r="P449">
        <v>29.661177649999999</v>
      </c>
      <c r="Q449">
        <v>17661.259586065546</v>
      </c>
      <c r="R449">
        <v>212693121.48346895</v>
      </c>
      <c r="S449">
        <v>1864.7157073719382</v>
      </c>
      <c r="T449">
        <v>17690.920763715545</v>
      </c>
    </row>
    <row r="450" spans="1:20" x14ac:dyDescent="0.3">
      <c r="A450">
        <v>449</v>
      </c>
      <c r="B450" t="s">
        <v>280</v>
      </c>
      <c r="C450" t="s">
        <v>147</v>
      </c>
      <c r="D450" t="s">
        <v>151</v>
      </c>
      <c r="E450" t="s">
        <v>280</v>
      </c>
      <c r="F450" t="s">
        <v>280</v>
      </c>
      <c r="G450" t="s">
        <v>220</v>
      </c>
      <c r="H450">
        <v>316.84525772967316</v>
      </c>
      <c r="I450">
        <v>23</v>
      </c>
      <c r="J450">
        <v>1181355.1562585649</v>
      </c>
      <c r="K450">
        <v>49193.356927272718</v>
      </c>
      <c r="L450">
        <v>212643928.12654167</v>
      </c>
      <c r="M450">
        <v>6938972.9840909084</v>
      </c>
      <c r="N450">
        <v>1772032734.3878474</v>
      </c>
      <c r="O450">
        <v>89700000</v>
      </c>
      <c r="P450">
        <v>29.661177649999999</v>
      </c>
      <c r="Q450">
        <v>17661.259586065546</v>
      </c>
      <c r="R450">
        <v>212693121.48346895</v>
      </c>
      <c r="S450">
        <v>1868.6717073719383</v>
      </c>
      <c r="T450">
        <v>17690.920763715545</v>
      </c>
    </row>
    <row r="451" spans="1:20" x14ac:dyDescent="0.3">
      <c r="A451">
        <v>450</v>
      </c>
      <c r="B451" t="s">
        <v>280</v>
      </c>
      <c r="C451" t="s">
        <v>147</v>
      </c>
      <c r="D451" t="s">
        <v>151</v>
      </c>
      <c r="E451" t="s">
        <v>280</v>
      </c>
      <c r="F451" t="s">
        <v>280</v>
      </c>
      <c r="G451" t="s">
        <v>218</v>
      </c>
      <c r="H451">
        <v>316.84525772967316</v>
      </c>
      <c r="I451">
        <v>23</v>
      </c>
      <c r="J451">
        <v>1181355.1562585649</v>
      </c>
      <c r="K451">
        <v>49193.356927272718</v>
      </c>
      <c r="L451">
        <v>212643928.12654167</v>
      </c>
      <c r="M451">
        <v>6938972.9840909084</v>
      </c>
      <c r="N451">
        <v>1772032734.3878474</v>
      </c>
      <c r="O451">
        <v>86162600</v>
      </c>
      <c r="P451">
        <v>29.661177649999999</v>
      </c>
      <c r="Q451">
        <v>17661.259586065546</v>
      </c>
      <c r="R451">
        <v>212693121.48346895</v>
      </c>
      <c r="S451">
        <v>1865.1343073719381</v>
      </c>
      <c r="T451">
        <v>17690.920763715545</v>
      </c>
    </row>
    <row r="452" spans="1:20" x14ac:dyDescent="0.3">
      <c r="A452">
        <v>451</v>
      </c>
      <c r="B452" t="s">
        <v>280</v>
      </c>
      <c r="C452" t="s">
        <v>147</v>
      </c>
      <c r="D452" t="s">
        <v>280</v>
      </c>
      <c r="E452" t="s">
        <v>152</v>
      </c>
      <c r="F452" t="s">
        <v>154</v>
      </c>
      <c r="G452" t="s">
        <v>219</v>
      </c>
      <c r="H452">
        <v>317.81358446378584</v>
      </c>
      <c r="I452">
        <v>46</v>
      </c>
      <c r="J452">
        <v>1166253.4084767788</v>
      </c>
      <c r="K452">
        <v>36092.880563636354</v>
      </c>
      <c r="L452">
        <v>209925613.52582017</v>
      </c>
      <c r="M452">
        <v>5797286.377272726</v>
      </c>
      <c r="N452">
        <v>1749380112.715168</v>
      </c>
      <c r="O452">
        <v>85744000</v>
      </c>
      <c r="P452">
        <v>23.101729318181814</v>
      </c>
      <c r="Q452">
        <v>17435.488456727839</v>
      </c>
      <c r="R452">
        <v>209961706.40638381</v>
      </c>
      <c r="S452">
        <v>1840.9213990924409</v>
      </c>
      <c r="T452">
        <v>17458.590186046022</v>
      </c>
    </row>
    <row r="453" spans="1:20" x14ac:dyDescent="0.3">
      <c r="A453">
        <v>452</v>
      </c>
      <c r="B453" t="s">
        <v>280</v>
      </c>
      <c r="C453" t="s">
        <v>147</v>
      </c>
      <c r="D453" t="s">
        <v>280</v>
      </c>
      <c r="E453" t="s">
        <v>152</v>
      </c>
      <c r="F453" t="s">
        <v>154</v>
      </c>
      <c r="G453" t="s">
        <v>220</v>
      </c>
      <c r="H453">
        <v>317.81358446378584</v>
      </c>
      <c r="I453">
        <v>23</v>
      </c>
      <c r="J453">
        <v>1166253.4084767788</v>
      </c>
      <c r="K453">
        <v>36092.880563636354</v>
      </c>
      <c r="L453">
        <v>209925613.52582017</v>
      </c>
      <c r="M453">
        <v>5797286.377272726</v>
      </c>
      <c r="N453">
        <v>1749380112.715168</v>
      </c>
      <c r="O453">
        <v>89700000</v>
      </c>
      <c r="P453">
        <v>23.101729318181814</v>
      </c>
      <c r="Q453">
        <v>17435.488456727839</v>
      </c>
      <c r="R453">
        <v>209961706.40638381</v>
      </c>
      <c r="S453">
        <v>1844.8773990924408</v>
      </c>
      <c r="T453">
        <v>17458.590186046022</v>
      </c>
    </row>
    <row r="454" spans="1:20" x14ac:dyDescent="0.3">
      <c r="A454">
        <v>453</v>
      </c>
      <c r="B454" t="s">
        <v>280</v>
      </c>
      <c r="C454" t="s">
        <v>147</v>
      </c>
      <c r="D454" t="s">
        <v>280</v>
      </c>
      <c r="E454" t="s">
        <v>152</v>
      </c>
      <c r="F454" t="s">
        <v>154</v>
      </c>
      <c r="G454" t="s">
        <v>218</v>
      </c>
      <c r="H454">
        <v>317.81358446378584</v>
      </c>
      <c r="I454">
        <v>23</v>
      </c>
      <c r="J454">
        <v>1166253.4084767788</v>
      </c>
      <c r="K454">
        <v>36092.880563636354</v>
      </c>
      <c r="L454">
        <v>209925613.52582017</v>
      </c>
      <c r="M454">
        <v>5797286.377272726</v>
      </c>
      <c r="N454">
        <v>1749380112.715168</v>
      </c>
      <c r="O454">
        <v>86162600</v>
      </c>
      <c r="P454">
        <v>23.101729318181814</v>
      </c>
      <c r="Q454">
        <v>17435.488456727839</v>
      </c>
      <c r="R454">
        <v>209961706.40638381</v>
      </c>
      <c r="S454">
        <v>1841.3399990924408</v>
      </c>
      <c r="T454">
        <v>17458.590186046022</v>
      </c>
    </row>
    <row r="455" spans="1:20" x14ac:dyDescent="0.3">
      <c r="A455">
        <v>454</v>
      </c>
      <c r="B455" t="s">
        <v>280</v>
      </c>
      <c r="C455" t="s">
        <v>147</v>
      </c>
      <c r="D455" t="s">
        <v>280</v>
      </c>
      <c r="E455" t="s">
        <v>152</v>
      </c>
      <c r="F455" t="s">
        <v>155</v>
      </c>
      <c r="G455" t="s">
        <v>219</v>
      </c>
      <c r="H455">
        <v>317.77501261994769</v>
      </c>
      <c r="I455">
        <v>46</v>
      </c>
      <c r="J455">
        <v>1167294.5879004628</v>
      </c>
      <c r="K455">
        <v>36911.660336363631</v>
      </c>
      <c r="L455">
        <v>210113025.82208329</v>
      </c>
      <c r="M455">
        <v>5824579.0363636352</v>
      </c>
      <c r="N455">
        <v>1750941881.8506942</v>
      </c>
      <c r="O455">
        <v>85744000</v>
      </c>
      <c r="P455">
        <v>22.828802727272723</v>
      </c>
      <c r="Q455">
        <v>17451.054089111916</v>
      </c>
      <c r="R455">
        <v>210149937.48241967</v>
      </c>
      <c r="S455">
        <v>1842.5104608870579</v>
      </c>
      <c r="T455">
        <v>17473.882891839188</v>
      </c>
    </row>
    <row r="456" spans="1:20" x14ac:dyDescent="0.3">
      <c r="A456">
        <v>455</v>
      </c>
      <c r="B456" t="s">
        <v>280</v>
      </c>
      <c r="C456" t="s">
        <v>147</v>
      </c>
      <c r="D456" t="s">
        <v>280</v>
      </c>
      <c r="E456" t="s">
        <v>152</v>
      </c>
      <c r="F456" t="s">
        <v>155</v>
      </c>
      <c r="G456" t="s">
        <v>220</v>
      </c>
      <c r="H456">
        <v>317.77501261994769</v>
      </c>
      <c r="I456">
        <v>23</v>
      </c>
      <c r="J456">
        <v>1167294.5879004628</v>
      </c>
      <c r="K456">
        <v>36911.660336363631</v>
      </c>
      <c r="L456">
        <v>210113025.82208329</v>
      </c>
      <c r="M456">
        <v>5824579.0363636352</v>
      </c>
      <c r="N456">
        <v>1750941881.8506942</v>
      </c>
      <c r="O456">
        <v>89700000</v>
      </c>
      <c r="P456">
        <v>22.828802727272723</v>
      </c>
      <c r="Q456">
        <v>17451.054089111916</v>
      </c>
      <c r="R456">
        <v>210149937.48241967</v>
      </c>
      <c r="S456">
        <v>1846.4664608870578</v>
      </c>
      <c r="T456">
        <v>17473.882891839188</v>
      </c>
    </row>
    <row r="457" spans="1:20" x14ac:dyDescent="0.3">
      <c r="A457">
        <v>456</v>
      </c>
      <c r="B457" t="s">
        <v>280</v>
      </c>
      <c r="C457" t="s">
        <v>147</v>
      </c>
      <c r="D457" t="s">
        <v>280</v>
      </c>
      <c r="E457" t="s">
        <v>152</v>
      </c>
      <c r="F457" t="s">
        <v>155</v>
      </c>
      <c r="G457" t="s">
        <v>218</v>
      </c>
      <c r="H457">
        <v>317.77501261994769</v>
      </c>
      <c r="I457">
        <v>23</v>
      </c>
      <c r="J457">
        <v>1167294.5879004628</v>
      </c>
      <c r="K457">
        <v>36911.660336363631</v>
      </c>
      <c r="L457">
        <v>210113025.82208329</v>
      </c>
      <c r="M457">
        <v>5824579.0363636352</v>
      </c>
      <c r="N457">
        <v>1750941881.8506942</v>
      </c>
      <c r="O457">
        <v>86162600</v>
      </c>
      <c r="P457">
        <v>22.828802727272723</v>
      </c>
      <c r="Q457">
        <v>17451.054089111916</v>
      </c>
      <c r="R457">
        <v>210149937.48241967</v>
      </c>
      <c r="S457">
        <v>1842.9290608870579</v>
      </c>
      <c r="T457">
        <v>17473.882891839188</v>
      </c>
    </row>
    <row r="458" spans="1:20" x14ac:dyDescent="0.3">
      <c r="A458">
        <v>457</v>
      </c>
      <c r="B458" t="s">
        <v>280</v>
      </c>
      <c r="C458" t="s">
        <v>147</v>
      </c>
      <c r="D458" t="s">
        <v>280</v>
      </c>
      <c r="E458" t="s">
        <v>152</v>
      </c>
      <c r="F458" t="s">
        <v>280</v>
      </c>
      <c r="G458" t="s">
        <v>219</v>
      </c>
      <c r="H458">
        <v>317.23996604327863</v>
      </c>
      <c r="I458">
        <v>46</v>
      </c>
      <c r="J458">
        <v>1181737.233906135</v>
      </c>
      <c r="K458">
        <v>38276.293290909089</v>
      </c>
      <c r="L458">
        <v>212712702.10310429</v>
      </c>
      <c r="M458">
        <v>5786369.3136363626</v>
      </c>
      <c r="N458">
        <v>1772605850.8592024</v>
      </c>
      <c r="O458">
        <v>85744000</v>
      </c>
      <c r="P458">
        <v>23.101729318181814</v>
      </c>
      <c r="Q458">
        <v>17666.971646896716</v>
      </c>
      <c r="R458">
        <v>212750978.39639521</v>
      </c>
      <c r="S458">
        <v>1864.1362201728386</v>
      </c>
      <c r="T458">
        <v>17690.073376214899</v>
      </c>
    </row>
    <row r="459" spans="1:20" x14ac:dyDescent="0.3">
      <c r="A459">
        <v>458</v>
      </c>
      <c r="B459" t="s">
        <v>280</v>
      </c>
      <c r="C459" t="s">
        <v>147</v>
      </c>
      <c r="D459" t="s">
        <v>280</v>
      </c>
      <c r="E459" t="s">
        <v>152</v>
      </c>
      <c r="F459" t="s">
        <v>280</v>
      </c>
      <c r="G459" t="s">
        <v>220</v>
      </c>
      <c r="H459">
        <v>317.23996604327863</v>
      </c>
      <c r="I459">
        <v>23</v>
      </c>
      <c r="J459">
        <v>1181737.233906135</v>
      </c>
      <c r="K459">
        <v>38276.293290909089</v>
      </c>
      <c r="L459">
        <v>212712702.10310429</v>
      </c>
      <c r="M459">
        <v>5786369.3136363626</v>
      </c>
      <c r="N459">
        <v>1772605850.8592024</v>
      </c>
      <c r="O459">
        <v>89700000</v>
      </c>
      <c r="P459">
        <v>23.101729318181814</v>
      </c>
      <c r="Q459">
        <v>17666.971646896716</v>
      </c>
      <c r="R459">
        <v>212750978.39639521</v>
      </c>
      <c r="S459">
        <v>1868.0922201728388</v>
      </c>
      <c r="T459">
        <v>17690.073376214899</v>
      </c>
    </row>
    <row r="460" spans="1:20" x14ac:dyDescent="0.3">
      <c r="A460">
        <v>459</v>
      </c>
      <c r="B460" t="s">
        <v>280</v>
      </c>
      <c r="C460" t="s">
        <v>147</v>
      </c>
      <c r="D460" t="s">
        <v>280</v>
      </c>
      <c r="E460" t="s">
        <v>152</v>
      </c>
      <c r="F460" t="s">
        <v>280</v>
      </c>
      <c r="G460" t="s">
        <v>218</v>
      </c>
      <c r="H460">
        <v>317.23996604327863</v>
      </c>
      <c r="I460">
        <v>23</v>
      </c>
      <c r="J460">
        <v>1181737.233906135</v>
      </c>
      <c r="K460">
        <v>38276.293290909089</v>
      </c>
      <c r="L460">
        <v>212712702.10310429</v>
      </c>
      <c r="M460">
        <v>5786369.3136363626</v>
      </c>
      <c r="N460">
        <v>1772605850.8592024</v>
      </c>
      <c r="O460">
        <v>86162600</v>
      </c>
      <c r="P460">
        <v>23.101729318181814</v>
      </c>
      <c r="Q460">
        <v>17666.971646896716</v>
      </c>
      <c r="R460">
        <v>212750978.39639521</v>
      </c>
      <c r="S460">
        <v>1864.5548201728386</v>
      </c>
      <c r="T460">
        <v>17690.073376214899</v>
      </c>
    </row>
    <row r="461" spans="1:20" x14ac:dyDescent="0.3">
      <c r="A461">
        <v>460</v>
      </c>
      <c r="B461" t="s">
        <v>280</v>
      </c>
      <c r="C461" t="s">
        <v>147</v>
      </c>
      <c r="D461" t="s">
        <v>280</v>
      </c>
      <c r="E461" t="s">
        <v>280</v>
      </c>
      <c r="F461" t="s">
        <v>154</v>
      </c>
      <c r="G461" t="s">
        <v>219</v>
      </c>
      <c r="H461">
        <v>317.88159777024038</v>
      </c>
      <c r="I461">
        <v>46</v>
      </c>
      <c r="J461">
        <v>1166319.2453574268</v>
      </c>
      <c r="K461">
        <v>47009.944199999998</v>
      </c>
      <c r="L461">
        <v>209937464.16433683</v>
      </c>
      <c r="M461">
        <v>6954495.1227272721</v>
      </c>
      <c r="N461">
        <v>1749478868.0361402</v>
      </c>
      <c r="O461">
        <v>85744000</v>
      </c>
      <c r="P461">
        <v>29.651967499999998</v>
      </c>
      <c r="Q461">
        <v>17436.47271809353</v>
      </c>
      <c r="R461">
        <v>209984474.10853684</v>
      </c>
      <c r="S461">
        <v>1842.1773631588674</v>
      </c>
      <c r="T461">
        <v>17466.124685593531</v>
      </c>
    </row>
    <row r="462" spans="1:20" x14ac:dyDescent="0.3">
      <c r="A462">
        <v>461</v>
      </c>
      <c r="B462" t="s">
        <v>280</v>
      </c>
      <c r="C462" t="s">
        <v>147</v>
      </c>
      <c r="D462" t="s">
        <v>280</v>
      </c>
      <c r="E462" t="s">
        <v>280</v>
      </c>
      <c r="F462" t="s">
        <v>154</v>
      </c>
      <c r="G462" t="s">
        <v>220</v>
      </c>
      <c r="H462">
        <v>317.88159777024038</v>
      </c>
      <c r="I462">
        <v>23</v>
      </c>
      <c r="J462">
        <v>1166319.2453574268</v>
      </c>
      <c r="K462">
        <v>47009.944199999998</v>
      </c>
      <c r="L462">
        <v>209937464.16433683</v>
      </c>
      <c r="M462">
        <v>6954495.1227272721</v>
      </c>
      <c r="N462">
        <v>1749478868.0361402</v>
      </c>
      <c r="O462">
        <v>89700000</v>
      </c>
      <c r="P462">
        <v>29.651967499999998</v>
      </c>
      <c r="Q462">
        <v>17436.47271809353</v>
      </c>
      <c r="R462">
        <v>209984474.10853684</v>
      </c>
      <c r="S462">
        <v>1846.1333631588673</v>
      </c>
      <c r="T462">
        <v>17466.124685593531</v>
      </c>
    </row>
    <row r="463" spans="1:20" x14ac:dyDescent="0.3">
      <c r="A463">
        <v>462</v>
      </c>
      <c r="B463" t="s">
        <v>280</v>
      </c>
      <c r="C463" t="s">
        <v>147</v>
      </c>
      <c r="D463" t="s">
        <v>280</v>
      </c>
      <c r="E463" t="s">
        <v>280</v>
      </c>
      <c r="F463" t="s">
        <v>154</v>
      </c>
      <c r="G463" t="s">
        <v>218</v>
      </c>
      <c r="H463">
        <v>317.88159777024038</v>
      </c>
      <c r="I463">
        <v>23</v>
      </c>
      <c r="J463">
        <v>1166319.2453574268</v>
      </c>
      <c r="K463">
        <v>47009.944199999998</v>
      </c>
      <c r="L463">
        <v>209937464.16433683</v>
      </c>
      <c r="M463">
        <v>6954495.1227272721</v>
      </c>
      <c r="N463">
        <v>1749478868.0361402</v>
      </c>
      <c r="O463">
        <v>86162600</v>
      </c>
      <c r="P463">
        <v>29.651967499999998</v>
      </c>
      <c r="Q463">
        <v>17436.47271809353</v>
      </c>
      <c r="R463">
        <v>209984474.10853684</v>
      </c>
      <c r="S463">
        <v>1842.5959631588673</v>
      </c>
      <c r="T463">
        <v>17466.124685593531</v>
      </c>
    </row>
    <row r="464" spans="1:20" x14ac:dyDescent="0.3">
      <c r="A464">
        <v>463</v>
      </c>
      <c r="B464" t="s">
        <v>280</v>
      </c>
      <c r="C464" t="s">
        <v>147</v>
      </c>
      <c r="D464" t="s">
        <v>280</v>
      </c>
      <c r="E464" t="s">
        <v>280</v>
      </c>
      <c r="F464" t="s">
        <v>155</v>
      </c>
      <c r="G464" t="s">
        <v>219</v>
      </c>
      <c r="H464">
        <v>317.84302592640222</v>
      </c>
      <c r="I464">
        <v>46</v>
      </c>
      <c r="J464">
        <v>1167360.4247811106</v>
      </c>
      <c r="K464">
        <v>47828.723972727268</v>
      </c>
      <c r="L464">
        <v>210124876.4605999</v>
      </c>
      <c r="M464">
        <v>6981787.7818181813</v>
      </c>
      <c r="N464">
        <v>1751040637.1716659</v>
      </c>
      <c r="O464">
        <v>85744000</v>
      </c>
      <c r="P464">
        <v>29.379040909090907</v>
      </c>
      <c r="Q464">
        <v>17452.038350477604</v>
      </c>
      <c r="R464">
        <v>210172705.18457264</v>
      </c>
      <c r="S464">
        <v>1843.7664249534841</v>
      </c>
      <c r="T464">
        <v>17481.417391386694</v>
      </c>
    </row>
    <row r="465" spans="1:20" x14ac:dyDescent="0.3">
      <c r="A465">
        <v>464</v>
      </c>
      <c r="B465" t="s">
        <v>280</v>
      </c>
      <c r="C465" t="s">
        <v>147</v>
      </c>
      <c r="D465" t="s">
        <v>280</v>
      </c>
      <c r="E465" t="s">
        <v>280</v>
      </c>
      <c r="F465" t="s">
        <v>155</v>
      </c>
      <c r="G465" t="s">
        <v>220</v>
      </c>
      <c r="H465">
        <v>317.84302592640222</v>
      </c>
      <c r="I465">
        <v>23</v>
      </c>
      <c r="J465">
        <v>1167360.4247811106</v>
      </c>
      <c r="K465">
        <v>47828.723972727268</v>
      </c>
      <c r="L465">
        <v>210124876.4605999</v>
      </c>
      <c r="M465">
        <v>6981787.7818181813</v>
      </c>
      <c r="N465">
        <v>1751040637.1716659</v>
      </c>
      <c r="O465">
        <v>89700000</v>
      </c>
      <c r="P465">
        <v>29.379040909090907</v>
      </c>
      <c r="Q465">
        <v>17452.038350477604</v>
      </c>
      <c r="R465">
        <v>210172705.18457264</v>
      </c>
      <c r="S465">
        <v>1847.7224249534841</v>
      </c>
      <c r="T465">
        <v>17481.417391386694</v>
      </c>
    </row>
    <row r="466" spans="1:20" x14ac:dyDescent="0.3">
      <c r="A466">
        <v>465</v>
      </c>
      <c r="B466" t="s">
        <v>280</v>
      </c>
      <c r="C466" t="s">
        <v>147</v>
      </c>
      <c r="D466" t="s">
        <v>280</v>
      </c>
      <c r="E466" t="s">
        <v>280</v>
      </c>
      <c r="F466" t="s">
        <v>155</v>
      </c>
      <c r="G466" t="s">
        <v>218</v>
      </c>
      <c r="H466">
        <v>317.84302592640222</v>
      </c>
      <c r="I466">
        <v>23</v>
      </c>
      <c r="J466">
        <v>1167360.4247811106</v>
      </c>
      <c r="K466">
        <v>47828.723972727268</v>
      </c>
      <c r="L466">
        <v>210124876.4605999</v>
      </c>
      <c r="M466">
        <v>6981787.7818181813</v>
      </c>
      <c r="N466">
        <v>1751040637.1716659</v>
      </c>
      <c r="O466">
        <v>86162600</v>
      </c>
      <c r="P466">
        <v>29.379040909090907</v>
      </c>
      <c r="Q466">
        <v>17452.038350477604</v>
      </c>
      <c r="R466">
        <v>210172705.18457264</v>
      </c>
      <c r="S466">
        <v>1844.1850249534841</v>
      </c>
      <c r="T466">
        <v>17481.417391386694</v>
      </c>
    </row>
    <row r="467" spans="1:20" x14ac:dyDescent="0.3">
      <c r="A467">
        <v>466</v>
      </c>
      <c r="B467" t="s">
        <v>280</v>
      </c>
      <c r="C467" t="s">
        <v>147</v>
      </c>
      <c r="D467" t="s">
        <v>280</v>
      </c>
      <c r="E467" t="s">
        <v>280</v>
      </c>
      <c r="F467" t="s">
        <v>280</v>
      </c>
      <c r="G467" t="s">
        <v>219</v>
      </c>
      <c r="H467">
        <v>317.30797934973322</v>
      </c>
      <c r="I467">
        <v>46</v>
      </c>
      <c r="J467">
        <v>1181803.070786783</v>
      </c>
      <c r="K467">
        <v>49193.356927272718</v>
      </c>
      <c r="L467">
        <v>212724552.74162093</v>
      </c>
      <c r="M467">
        <v>6943578.0590909086</v>
      </c>
      <c r="N467">
        <v>1772704606.1801744</v>
      </c>
      <c r="O467">
        <v>85744000</v>
      </c>
      <c r="P467">
        <v>29.651967499999998</v>
      </c>
      <c r="Q467">
        <v>17667.955908262407</v>
      </c>
      <c r="R467">
        <v>212773746.0985482</v>
      </c>
      <c r="S467">
        <v>1865.3921842392651</v>
      </c>
      <c r="T467">
        <v>17697.607875762409</v>
      </c>
    </row>
    <row r="468" spans="1:20" x14ac:dyDescent="0.3">
      <c r="A468">
        <v>467</v>
      </c>
      <c r="B468" t="s">
        <v>280</v>
      </c>
      <c r="C468" t="s">
        <v>147</v>
      </c>
      <c r="D468" t="s">
        <v>280</v>
      </c>
      <c r="E468" t="s">
        <v>280</v>
      </c>
      <c r="F468" t="s">
        <v>280</v>
      </c>
      <c r="G468" t="s">
        <v>220</v>
      </c>
      <c r="H468">
        <v>317.30797934973322</v>
      </c>
      <c r="I468">
        <v>23</v>
      </c>
      <c r="J468">
        <v>1181803.070786783</v>
      </c>
      <c r="K468">
        <v>49193.356927272718</v>
      </c>
      <c r="L468">
        <v>212724552.74162093</v>
      </c>
      <c r="M468">
        <v>6943578.0590909086</v>
      </c>
      <c r="N468">
        <v>1772704606.1801744</v>
      </c>
      <c r="O468">
        <v>89700000</v>
      </c>
      <c r="P468">
        <v>29.651967499999998</v>
      </c>
      <c r="Q468">
        <v>17667.955908262407</v>
      </c>
      <c r="R468">
        <v>212773746.0985482</v>
      </c>
      <c r="S468">
        <v>1869.3481842392653</v>
      </c>
      <c r="T468">
        <v>17697.607875762409</v>
      </c>
    </row>
    <row r="469" spans="1:20" x14ac:dyDescent="0.3">
      <c r="A469">
        <v>468</v>
      </c>
      <c r="B469" t="s">
        <v>280</v>
      </c>
      <c r="C469" t="s">
        <v>147</v>
      </c>
      <c r="D469" t="s">
        <v>280</v>
      </c>
      <c r="E469" t="s">
        <v>280</v>
      </c>
      <c r="F469" t="s">
        <v>280</v>
      </c>
      <c r="G469" t="s">
        <v>218</v>
      </c>
      <c r="H469">
        <v>317.30797934973322</v>
      </c>
      <c r="I469">
        <v>23</v>
      </c>
      <c r="J469">
        <v>1181803.070786783</v>
      </c>
      <c r="K469">
        <v>49193.356927272718</v>
      </c>
      <c r="L469">
        <v>212724552.74162093</v>
      </c>
      <c r="M469">
        <v>6943578.0590909086</v>
      </c>
      <c r="N469">
        <v>1772704606.1801744</v>
      </c>
      <c r="O469">
        <v>86162600</v>
      </c>
      <c r="P469">
        <v>29.651967499999998</v>
      </c>
      <c r="Q469">
        <v>17667.955908262407</v>
      </c>
      <c r="R469">
        <v>212773746.0985482</v>
      </c>
      <c r="S469">
        <v>1865.8107842392651</v>
      </c>
      <c r="T469">
        <v>17697.607875762409</v>
      </c>
    </row>
    <row r="470" spans="1:20" x14ac:dyDescent="0.3">
      <c r="A470">
        <v>469</v>
      </c>
      <c r="B470" t="s">
        <v>280</v>
      </c>
      <c r="C470" t="s">
        <v>148</v>
      </c>
      <c r="D470" t="s">
        <v>151</v>
      </c>
      <c r="E470" t="s">
        <v>152</v>
      </c>
      <c r="F470" t="s">
        <v>154</v>
      </c>
      <c r="G470" t="s">
        <v>219</v>
      </c>
      <c r="H470">
        <v>365.74258034030362</v>
      </c>
      <c r="I470">
        <v>52</v>
      </c>
      <c r="J470">
        <v>1344564.4717818256</v>
      </c>
      <c r="K470">
        <v>34870.399763636364</v>
      </c>
      <c r="L470">
        <v>242021604.92072862</v>
      </c>
      <c r="M470">
        <v>5548185.1422727266</v>
      </c>
      <c r="N470">
        <v>2016846707.6727386</v>
      </c>
      <c r="O470">
        <v>96928000</v>
      </c>
      <c r="P470">
        <v>21.888458668181816</v>
      </c>
      <c r="Q470">
        <v>20101.238853138293</v>
      </c>
      <c r="R470">
        <v>242056475.32049227</v>
      </c>
      <c r="S470">
        <v>2119.3228928150111</v>
      </c>
      <c r="T470">
        <v>20123.127311806475</v>
      </c>
    </row>
    <row r="471" spans="1:20" x14ac:dyDescent="0.3">
      <c r="A471">
        <v>470</v>
      </c>
      <c r="B471" t="s">
        <v>280</v>
      </c>
      <c r="C471" t="s">
        <v>148</v>
      </c>
      <c r="D471" t="s">
        <v>151</v>
      </c>
      <c r="E471" t="s">
        <v>152</v>
      </c>
      <c r="F471" t="s">
        <v>154</v>
      </c>
      <c r="G471" t="s">
        <v>220</v>
      </c>
      <c r="H471">
        <v>365.74258034030362</v>
      </c>
      <c r="I471">
        <v>27</v>
      </c>
      <c r="J471">
        <v>1344564.4717818256</v>
      </c>
      <c r="K471">
        <v>34870.399763636364</v>
      </c>
      <c r="L471">
        <v>242021604.92072862</v>
      </c>
      <c r="M471">
        <v>5548185.1422727266</v>
      </c>
      <c r="N471">
        <v>2016846707.6727386</v>
      </c>
      <c r="O471">
        <v>105300000</v>
      </c>
      <c r="P471">
        <v>21.888458668181816</v>
      </c>
      <c r="Q471">
        <v>20101.238853138293</v>
      </c>
      <c r="R471">
        <v>242056475.32049227</v>
      </c>
      <c r="S471">
        <v>2127.6948928150114</v>
      </c>
      <c r="T471">
        <v>20123.127311806475</v>
      </c>
    </row>
    <row r="472" spans="1:20" x14ac:dyDescent="0.3">
      <c r="A472">
        <v>471</v>
      </c>
      <c r="B472" t="s">
        <v>280</v>
      </c>
      <c r="C472" t="s">
        <v>148</v>
      </c>
      <c r="D472" t="s">
        <v>151</v>
      </c>
      <c r="E472" t="s">
        <v>152</v>
      </c>
      <c r="F472" t="s">
        <v>154</v>
      </c>
      <c r="G472" t="s">
        <v>218</v>
      </c>
      <c r="H472">
        <v>365.74258034030362</v>
      </c>
      <c r="I472">
        <v>27</v>
      </c>
      <c r="J472">
        <v>1344564.4717818256</v>
      </c>
      <c r="K472">
        <v>34870.399763636364</v>
      </c>
      <c r="L472">
        <v>242021604.92072862</v>
      </c>
      <c r="M472">
        <v>5548185.1422727266</v>
      </c>
      <c r="N472">
        <v>2016846707.6727386</v>
      </c>
      <c r="O472">
        <v>101147400</v>
      </c>
      <c r="P472">
        <v>21.888458668181816</v>
      </c>
      <c r="Q472">
        <v>20101.238853138293</v>
      </c>
      <c r="R472">
        <v>242056475.32049227</v>
      </c>
      <c r="S472">
        <v>2123.5422928150115</v>
      </c>
      <c r="T472">
        <v>20123.127311806475</v>
      </c>
    </row>
    <row r="473" spans="1:20" x14ac:dyDescent="0.3">
      <c r="A473">
        <v>472</v>
      </c>
      <c r="B473" t="s">
        <v>280</v>
      </c>
      <c r="C473" t="s">
        <v>148</v>
      </c>
      <c r="D473" t="s">
        <v>151</v>
      </c>
      <c r="E473" t="s">
        <v>152</v>
      </c>
      <c r="F473" t="s">
        <v>155</v>
      </c>
      <c r="G473" t="s">
        <v>219</v>
      </c>
      <c r="H473">
        <v>365.70400849646541</v>
      </c>
      <c r="I473">
        <v>52</v>
      </c>
      <c r="J473">
        <v>1345605.6512055092</v>
      </c>
      <c r="K473">
        <v>35689.179536363634</v>
      </c>
      <c r="L473">
        <v>242209017.21699169</v>
      </c>
      <c r="M473">
        <v>5575477.8013636358</v>
      </c>
      <c r="N473">
        <v>2018408476.808264</v>
      </c>
      <c r="O473">
        <v>96928000</v>
      </c>
      <c r="P473">
        <v>21.615532077272725</v>
      </c>
      <c r="Q473">
        <v>20116.804485522363</v>
      </c>
      <c r="R473">
        <v>242244706.39652807</v>
      </c>
      <c r="S473">
        <v>2120.9119546096276</v>
      </c>
      <c r="T473">
        <v>20138.420017599638</v>
      </c>
    </row>
    <row r="474" spans="1:20" x14ac:dyDescent="0.3">
      <c r="A474">
        <v>473</v>
      </c>
      <c r="B474" t="s">
        <v>280</v>
      </c>
      <c r="C474" t="s">
        <v>148</v>
      </c>
      <c r="D474" t="s">
        <v>151</v>
      </c>
      <c r="E474" t="s">
        <v>152</v>
      </c>
      <c r="F474" t="s">
        <v>155</v>
      </c>
      <c r="G474" t="s">
        <v>220</v>
      </c>
      <c r="H474">
        <v>365.70400849646541</v>
      </c>
      <c r="I474">
        <v>26</v>
      </c>
      <c r="J474">
        <v>1345605.6512055092</v>
      </c>
      <c r="K474">
        <v>35689.179536363634</v>
      </c>
      <c r="L474">
        <v>242209017.21699169</v>
      </c>
      <c r="M474">
        <v>5575477.8013636358</v>
      </c>
      <c r="N474">
        <v>2018408476.808264</v>
      </c>
      <c r="O474">
        <v>101400000</v>
      </c>
      <c r="P474">
        <v>21.615532077272725</v>
      </c>
      <c r="Q474">
        <v>20116.804485522363</v>
      </c>
      <c r="R474">
        <v>242244706.39652807</v>
      </c>
      <c r="S474">
        <v>2125.3839546096278</v>
      </c>
      <c r="T474">
        <v>20138.420017599638</v>
      </c>
    </row>
    <row r="475" spans="1:20" x14ac:dyDescent="0.3">
      <c r="A475">
        <v>474</v>
      </c>
      <c r="B475" t="s">
        <v>280</v>
      </c>
      <c r="C475" t="s">
        <v>148</v>
      </c>
      <c r="D475" t="s">
        <v>151</v>
      </c>
      <c r="E475" t="s">
        <v>152</v>
      </c>
      <c r="F475" t="s">
        <v>155</v>
      </c>
      <c r="G475" t="s">
        <v>218</v>
      </c>
      <c r="H475">
        <v>365.70400849646541</v>
      </c>
      <c r="I475">
        <v>26</v>
      </c>
      <c r="J475">
        <v>1345605.6512055092</v>
      </c>
      <c r="K475">
        <v>35689.179536363634</v>
      </c>
      <c r="L475">
        <v>242209017.21699169</v>
      </c>
      <c r="M475">
        <v>5575477.8013636358</v>
      </c>
      <c r="N475">
        <v>2018408476.808264</v>
      </c>
      <c r="O475">
        <v>97401200</v>
      </c>
      <c r="P475">
        <v>21.615532077272725</v>
      </c>
      <c r="Q475">
        <v>20116.804485522363</v>
      </c>
      <c r="R475">
        <v>242244706.39652807</v>
      </c>
      <c r="S475">
        <v>2121.3851546096275</v>
      </c>
      <c r="T475">
        <v>20138.420017599638</v>
      </c>
    </row>
    <row r="476" spans="1:20" x14ac:dyDescent="0.3">
      <c r="A476">
        <v>475</v>
      </c>
      <c r="B476" t="s">
        <v>280</v>
      </c>
      <c r="C476" t="s">
        <v>148</v>
      </c>
      <c r="D476" t="s">
        <v>151</v>
      </c>
      <c r="E476" t="s">
        <v>152</v>
      </c>
      <c r="F476" t="s">
        <v>280</v>
      </c>
      <c r="G476" t="s">
        <v>219</v>
      </c>
      <c r="H476">
        <v>365.1689619197964</v>
      </c>
      <c r="I476">
        <v>52</v>
      </c>
      <c r="J476">
        <v>1360048.2972111816</v>
      </c>
      <c r="K476">
        <v>37053.812490909084</v>
      </c>
      <c r="L476">
        <v>244808693.49801269</v>
      </c>
      <c r="M476">
        <v>5537268.0786363631</v>
      </c>
      <c r="N476">
        <v>2040072445.8167722</v>
      </c>
      <c r="O476">
        <v>96928000</v>
      </c>
      <c r="P476">
        <v>21.888458668181816</v>
      </c>
      <c r="Q476">
        <v>20332.722043307163</v>
      </c>
      <c r="R476">
        <v>244845747.3105036</v>
      </c>
      <c r="S476">
        <v>2142.5377138954086</v>
      </c>
      <c r="T476">
        <v>20354.610501975345</v>
      </c>
    </row>
    <row r="477" spans="1:20" x14ac:dyDescent="0.3">
      <c r="A477">
        <v>476</v>
      </c>
      <c r="B477" t="s">
        <v>280</v>
      </c>
      <c r="C477" t="s">
        <v>148</v>
      </c>
      <c r="D477" t="s">
        <v>151</v>
      </c>
      <c r="E477" t="s">
        <v>152</v>
      </c>
      <c r="F477" t="s">
        <v>280</v>
      </c>
      <c r="G477" t="s">
        <v>220</v>
      </c>
      <c r="H477">
        <v>365.1689619197964</v>
      </c>
      <c r="I477">
        <v>26</v>
      </c>
      <c r="J477">
        <v>1360048.2972111816</v>
      </c>
      <c r="K477">
        <v>37053.812490909084</v>
      </c>
      <c r="L477">
        <v>244808693.49801269</v>
      </c>
      <c r="M477">
        <v>5537268.0786363631</v>
      </c>
      <c r="N477">
        <v>2040072445.8167722</v>
      </c>
      <c r="O477">
        <v>101400000</v>
      </c>
      <c r="P477">
        <v>21.888458668181816</v>
      </c>
      <c r="Q477">
        <v>20332.722043307163</v>
      </c>
      <c r="R477">
        <v>244845747.3105036</v>
      </c>
      <c r="S477">
        <v>2147.0097138954088</v>
      </c>
      <c r="T477">
        <v>20354.610501975345</v>
      </c>
    </row>
    <row r="478" spans="1:20" x14ac:dyDescent="0.3">
      <c r="A478">
        <v>477</v>
      </c>
      <c r="B478" t="s">
        <v>280</v>
      </c>
      <c r="C478" t="s">
        <v>148</v>
      </c>
      <c r="D478" t="s">
        <v>151</v>
      </c>
      <c r="E478" t="s">
        <v>152</v>
      </c>
      <c r="F478" t="s">
        <v>280</v>
      </c>
      <c r="G478" t="s">
        <v>218</v>
      </c>
      <c r="H478">
        <v>365.1689619197964</v>
      </c>
      <c r="I478">
        <v>26</v>
      </c>
      <c r="J478">
        <v>1360048.2972111816</v>
      </c>
      <c r="K478">
        <v>37053.812490909084</v>
      </c>
      <c r="L478">
        <v>244808693.49801269</v>
      </c>
      <c r="M478">
        <v>5537268.0786363631</v>
      </c>
      <c r="N478">
        <v>2040072445.8167722</v>
      </c>
      <c r="O478">
        <v>97401200</v>
      </c>
      <c r="P478">
        <v>21.888458668181816</v>
      </c>
      <c r="Q478">
        <v>20332.722043307163</v>
      </c>
      <c r="R478">
        <v>244845747.3105036</v>
      </c>
      <c r="S478">
        <v>2143.0109138954085</v>
      </c>
      <c r="T478">
        <v>20354.610501975345</v>
      </c>
    </row>
    <row r="479" spans="1:20" x14ac:dyDescent="0.3">
      <c r="A479">
        <v>478</v>
      </c>
      <c r="B479" t="s">
        <v>280</v>
      </c>
      <c r="C479" t="s">
        <v>148</v>
      </c>
      <c r="D479" t="s">
        <v>151</v>
      </c>
      <c r="E479" t="s">
        <v>280</v>
      </c>
      <c r="F479" t="s">
        <v>154</v>
      </c>
      <c r="G479" t="s">
        <v>219</v>
      </c>
      <c r="H479">
        <v>365.81059364675809</v>
      </c>
      <c r="I479">
        <v>53</v>
      </c>
      <c r="J479">
        <v>1344630.3086624732</v>
      </c>
      <c r="K479">
        <v>45787.463399999993</v>
      </c>
      <c r="L479">
        <v>242033455.5592452</v>
      </c>
      <c r="M479">
        <v>6705393.8877272718</v>
      </c>
      <c r="N479">
        <v>2016945462.9937098</v>
      </c>
      <c r="O479">
        <v>98792000</v>
      </c>
      <c r="P479">
        <v>28.438696849999996</v>
      </c>
      <c r="Q479">
        <v>20102.223114503977</v>
      </c>
      <c r="R479">
        <v>242079243.02264521</v>
      </c>
      <c r="S479">
        <v>2122.4428568814369</v>
      </c>
      <c r="T479">
        <v>20130.661811353977</v>
      </c>
    </row>
    <row r="480" spans="1:20" x14ac:dyDescent="0.3">
      <c r="A480">
        <v>479</v>
      </c>
      <c r="B480" t="s">
        <v>280</v>
      </c>
      <c r="C480" t="s">
        <v>148</v>
      </c>
      <c r="D480" t="s">
        <v>151</v>
      </c>
      <c r="E480" t="s">
        <v>280</v>
      </c>
      <c r="F480" t="s">
        <v>154</v>
      </c>
      <c r="G480" t="s">
        <v>220</v>
      </c>
      <c r="H480">
        <v>365.81059364675809</v>
      </c>
      <c r="I480">
        <v>27</v>
      </c>
      <c r="J480">
        <v>1344630.3086624732</v>
      </c>
      <c r="K480">
        <v>45787.463399999993</v>
      </c>
      <c r="L480">
        <v>242033455.5592452</v>
      </c>
      <c r="M480">
        <v>6705393.8877272718</v>
      </c>
      <c r="N480">
        <v>2016945462.9937098</v>
      </c>
      <c r="O480">
        <v>105300000</v>
      </c>
      <c r="P480">
        <v>28.438696849999996</v>
      </c>
      <c r="Q480">
        <v>20102.223114503977</v>
      </c>
      <c r="R480">
        <v>242079243.02264521</v>
      </c>
      <c r="S480">
        <v>2128.9508568814372</v>
      </c>
      <c r="T480">
        <v>20130.661811353977</v>
      </c>
    </row>
    <row r="481" spans="1:20" x14ac:dyDescent="0.3">
      <c r="A481">
        <v>480</v>
      </c>
      <c r="B481" t="s">
        <v>280</v>
      </c>
      <c r="C481" t="s">
        <v>148</v>
      </c>
      <c r="D481" t="s">
        <v>151</v>
      </c>
      <c r="E481" t="s">
        <v>280</v>
      </c>
      <c r="F481" t="s">
        <v>154</v>
      </c>
      <c r="G481" t="s">
        <v>218</v>
      </c>
      <c r="H481">
        <v>365.81059364675809</v>
      </c>
      <c r="I481">
        <v>27</v>
      </c>
      <c r="J481">
        <v>1344630.3086624732</v>
      </c>
      <c r="K481">
        <v>45787.463399999993</v>
      </c>
      <c r="L481">
        <v>242033455.5592452</v>
      </c>
      <c r="M481">
        <v>6705393.8877272718</v>
      </c>
      <c r="N481">
        <v>2016945462.9937098</v>
      </c>
      <c r="O481">
        <v>101147400</v>
      </c>
      <c r="P481">
        <v>28.438696849999996</v>
      </c>
      <c r="Q481">
        <v>20102.223114503977</v>
      </c>
      <c r="R481">
        <v>242079243.02264521</v>
      </c>
      <c r="S481">
        <v>2124.7982568814373</v>
      </c>
      <c r="T481">
        <v>20130.661811353977</v>
      </c>
    </row>
    <row r="482" spans="1:20" x14ac:dyDescent="0.3">
      <c r="A482">
        <v>481</v>
      </c>
      <c r="B482" t="s">
        <v>280</v>
      </c>
      <c r="C482" t="s">
        <v>148</v>
      </c>
      <c r="D482" t="s">
        <v>151</v>
      </c>
      <c r="E482" t="s">
        <v>280</v>
      </c>
      <c r="F482" t="s">
        <v>155</v>
      </c>
      <c r="G482" t="s">
        <v>219</v>
      </c>
      <c r="H482">
        <v>365.77202180292005</v>
      </c>
      <c r="I482">
        <v>53</v>
      </c>
      <c r="J482">
        <v>1345671.488086157</v>
      </c>
      <c r="K482">
        <v>46606.243172727271</v>
      </c>
      <c r="L482">
        <v>242220867.8555083</v>
      </c>
      <c r="M482">
        <v>6732686.5468181809</v>
      </c>
      <c r="N482">
        <v>2018507232.1292357</v>
      </c>
      <c r="O482">
        <v>98792000</v>
      </c>
      <c r="P482">
        <v>28.165770259090905</v>
      </c>
      <c r="Q482">
        <v>20117.788746888047</v>
      </c>
      <c r="R482">
        <v>242267474.09868103</v>
      </c>
      <c r="S482">
        <v>2124.0319186760539</v>
      </c>
      <c r="T482">
        <v>20145.954517147136</v>
      </c>
    </row>
    <row r="483" spans="1:20" x14ac:dyDescent="0.3">
      <c r="A483">
        <v>482</v>
      </c>
      <c r="B483" t="s">
        <v>280</v>
      </c>
      <c r="C483" t="s">
        <v>148</v>
      </c>
      <c r="D483" t="s">
        <v>151</v>
      </c>
      <c r="E483" t="s">
        <v>280</v>
      </c>
      <c r="F483" t="s">
        <v>155</v>
      </c>
      <c r="G483" t="s">
        <v>220</v>
      </c>
      <c r="H483">
        <v>365.77202180292005</v>
      </c>
      <c r="I483">
        <v>27</v>
      </c>
      <c r="J483">
        <v>1345671.488086157</v>
      </c>
      <c r="K483">
        <v>46606.243172727271</v>
      </c>
      <c r="L483">
        <v>242220867.8555083</v>
      </c>
      <c r="M483">
        <v>6732686.5468181809</v>
      </c>
      <c r="N483">
        <v>2018507232.1292357</v>
      </c>
      <c r="O483">
        <v>105300000</v>
      </c>
      <c r="P483">
        <v>28.165770259090905</v>
      </c>
      <c r="Q483">
        <v>20117.788746888047</v>
      </c>
      <c r="R483">
        <v>242267474.09868103</v>
      </c>
      <c r="S483">
        <v>2130.5399186760542</v>
      </c>
      <c r="T483">
        <v>20145.954517147136</v>
      </c>
    </row>
    <row r="484" spans="1:20" x14ac:dyDescent="0.3">
      <c r="A484">
        <v>483</v>
      </c>
      <c r="B484" t="s">
        <v>280</v>
      </c>
      <c r="C484" t="s">
        <v>148</v>
      </c>
      <c r="D484" t="s">
        <v>151</v>
      </c>
      <c r="E484" t="s">
        <v>280</v>
      </c>
      <c r="F484" t="s">
        <v>155</v>
      </c>
      <c r="G484" t="s">
        <v>218</v>
      </c>
      <c r="H484">
        <v>365.77202180292005</v>
      </c>
      <c r="I484">
        <v>27</v>
      </c>
      <c r="J484">
        <v>1345671.488086157</v>
      </c>
      <c r="K484">
        <v>46606.243172727271</v>
      </c>
      <c r="L484">
        <v>242220867.8555083</v>
      </c>
      <c r="M484">
        <v>6732686.5468181809</v>
      </c>
      <c r="N484">
        <v>2018507232.1292357</v>
      </c>
      <c r="O484">
        <v>101147400</v>
      </c>
      <c r="P484">
        <v>28.165770259090905</v>
      </c>
      <c r="Q484">
        <v>20117.788746888047</v>
      </c>
      <c r="R484">
        <v>242267474.09868103</v>
      </c>
      <c r="S484">
        <v>2126.3873186760538</v>
      </c>
      <c r="T484">
        <v>20145.954517147136</v>
      </c>
    </row>
    <row r="485" spans="1:20" x14ac:dyDescent="0.3">
      <c r="A485">
        <v>484</v>
      </c>
      <c r="B485" t="s">
        <v>280</v>
      </c>
      <c r="C485" t="s">
        <v>148</v>
      </c>
      <c r="D485" t="s">
        <v>151</v>
      </c>
      <c r="E485" t="s">
        <v>280</v>
      </c>
      <c r="F485" t="s">
        <v>280</v>
      </c>
      <c r="G485" t="s">
        <v>219</v>
      </c>
      <c r="H485">
        <v>365.23697522625093</v>
      </c>
      <c r="I485">
        <v>52</v>
      </c>
      <c r="J485">
        <v>1360114.1340918299</v>
      </c>
      <c r="K485">
        <v>47970.876127272728</v>
      </c>
      <c r="L485">
        <v>244820544.13652939</v>
      </c>
      <c r="M485">
        <v>6694476.8240909083</v>
      </c>
      <c r="N485">
        <v>2040171201.1377449</v>
      </c>
      <c r="O485">
        <v>96928000</v>
      </c>
      <c r="P485">
        <v>28.438696849999996</v>
      </c>
      <c r="Q485">
        <v>20333.706304672854</v>
      </c>
      <c r="R485">
        <v>244868515.01265666</v>
      </c>
      <c r="S485">
        <v>2143.7936779618358</v>
      </c>
      <c r="T485">
        <v>20362.145001522855</v>
      </c>
    </row>
    <row r="486" spans="1:20" x14ac:dyDescent="0.3">
      <c r="A486">
        <v>485</v>
      </c>
      <c r="B486" t="s">
        <v>280</v>
      </c>
      <c r="C486" t="s">
        <v>148</v>
      </c>
      <c r="D486" t="s">
        <v>151</v>
      </c>
      <c r="E486" t="s">
        <v>280</v>
      </c>
      <c r="F486" t="s">
        <v>280</v>
      </c>
      <c r="G486" t="s">
        <v>220</v>
      </c>
      <c r="H486">
        <v>365.23697522625093</v>
      </c>
      <c r="I486">
        <v>26</v>
      </c>
      <c r="J486">
        <v>1360114.1340918299</v>
      </c>
      <c r="K486">
        <v>47970.876127272728</v>
      </c>
      <c r="L486">
        <v>244820544.13652939</v>
      </c>
      <c r="M486">
        <v>6694476.8240909083</v>
      </c>
      <c r="N486">
        <v>2040171201.1377449</v>
      </c>
      <c r="O486">
        <v>101400000</v>
      </c>
      <c r="P486">
        <v>28.438696849999996</v>
      </c>
      <c r="Q486">
        <v>20333.706304672854</v>
      </c>
      <c r="R486">
        <v>244868515.01265666</v>
      </c>
      <c r="S486">
        <v>2148.265677961836</v>
      </c>
      <c r="T486">
        <v>20362.145001522855</v>
      </c>
    </row>
    <row r="487" spans="1:20" x14ac:dyDescent="0.3">
      <c r="A487">
        <v>486</v>
      </c>
      <c r="B487" t="s">
        <v>280</v>
      </c>
      <c r="C487" t="s">
        <v>148</v>
      </c>
      <c r="D487" t="s">
        <v>151</v>
      </c>
      <c r="E487" t="s">
        <v>280</v>
      </c>
      <c r="F487" t="s">
        <v>280</v>
      </c>
      <c r="G487" t="s">
        <v>218</v>
      </c>
      <c r="H487">
        <v>365.23697522625093</v>
      </c>
      <c r="I487">
        <v>26</v>
      </c>
      <c r="J487">
        <v>1360114.1340918299</v>
      </c>
      <c r="K487">
        <v>47970.876127272728</v>
      </c>
      <c r="L487">
        <v>244820544.13652939</v>
      </c>
      <c r="M487">
        <v>6694476.8240909083</v>
      </c>
      <c r="N487">
        <v>2040171201.1377449</v>
      </c>
      <c r="O487">
        <v>97401200</v>
      </c>
      <c r="P487">
        <v>28.438696849999996</v>
      </c>
      <c r="Q487">
        <v>20333.706304672854</v>
      </c>
      <c r="R487">
        <v>244868515.01265666</v>
      </c>
      <c r="S487">
        <v>2144.2668779618357</v>
      </c>
      <c r="T487">
        <v>20362.145001522855</v>
      </c>
    </row>
    <row r="488" spans="1:20" x14ac:dyDescent="0.3">
      <c r="A488">
        <v>487</v>
      </c>
      <c r="B488" t="s">
        <v>280</v>
      </c>
      <c r="C488" t="s">
        <v>148</v>
      </c>
      <c r="D488" t="s">
        <v>280</v>
      </c>
      <c r="E488" t="s">
        <v>152</v>
      </c>
      <c r="F488" t="s">
        <v>154</v>
      </c>
      <c r="G488" t="s">
        <v>219</v>
      </c>
      <c r="H488">
        <v>366.20530196036361</v>
      </c>
      <c r="I488">
        <v>53</v>
      </c>
      <c r="J488">
        <v>1345012.3863100435</v>
      </c>
      <c r="K488">
        <v>34870.399763636364</v>
      </c>
      <c r="L488">
        <v>242102229.53580785</v>
      </c>
      <c r="M488">
        <v>5552790.2172727259</v>
      </c>
      <c r="N488">
        <v>2017518579.4650655</v>
      </c>
      <c r="O488">
        <v>98792000</v>
      </c>
      <c r="P488">
        <v>21.879248518181811</v>
      </c>
      <c r="Q488">
        <v>20107.935175335151</v>
      </c>
      <c r="R488">
        <v>242137099.93557149</v>
      </c>
      <c r="S488">
        <v>2121.8633696823381</v>
      </c>
      <c r="T488">
        <v>20129.814423853331</v>
      </c>
    </row>
    <row r="489" spans="1:20" x14ac:dyDescent="0.3">
      <c r="A489">
        <v>488</v>
      </c>
      <c r="B489" t="s">
        <v>280</v>
      </c>
      <c r="C489" t="s">
        <v>148</v>
      </c>
      <c r="D489" t="s">
        <v>280</v>
      </c>
      <c r="E489" t="s">
        <v>152</v>
      </c>
      <c r="F489" t="s">
        <v>154</v>
      </c>
      <c r="G489" t="s">
        <v>220</v>
      </c>
      <c r="H489">
        <v>366.20530196036361</v>
      </c>
      <c r="I489">
        <v>27</v>
      </c>
      <c r="J489">
        <v>1345012.3863100435</v>
      </c>
      <c r="K489">
        <v>34870.399763636364</v>
      </c>
      <c r="L489">
        <v>242102229.53580785</v>
      </c>
      <c r="M489">
        <v>5552790.2172727259</v>
      </c>
      <c r="N489">
        <v>2017518579.4650655</v>
      </c>
      <c r="O489">
        <v>105300000</v>
      </c>
      <c r="P489">
        <v>21.879248518181811</v>
      </c>
      <c r="Q489">
        <v>20107.935175335151</v>
      </c>
      <c r="R489">
        <v>242137099.93557149</v>
      </c>
      <c r="S489">
        <v>2128.3713696823384</v>
      </c>
      <c r="T489">
        <v>20129.814423853331</v>
      </c>
    </row>
    <row r="490" spans="1:20" x14ac:dyDescent="0.3">
      <c r="A490">
        <v>489</v>
      </c>
      <c r="B490" t="s">
        <v>280</v>
      </c>
      <c r="C490" t="s">
        <v>148</v>
      </c>
      <c r="D490" t="s">
        <v>280</v>
      </c>
      <c r="E490" t="s">
        <v>152</v>
      </c>
      <c r="F490" t="s">
        <v>154</v>
      </c>
      <c r="G490" t="s">
        <v>218</v>
      </c>
      <c r="H490">
        <v>366.20530196036361</v>
      </c>
      <c r="I490">
        <v>27</v>
      </c>
      <c r="J490">
        <v>1345012.3863100435</v>
      </c>
      <c r="K490">
        <v>34870.399763636364</v>
      </c>
      <c r="L490">
        <v>242102229.53580785</v>
      </c>
      <c r="M490">
        <v>5552790.2172727259</v>
      </c>
      <c r="N490">
        <v>2017518579.4650655</v>
      </c>
      <c r="O490">
        <v>101147400</v>
      </c>
      <c r="P490">
        <v>21.879248518181811</v>
      </c>
      <c r="Q490">
        <v>20107.935175335151</v>
      </c>
      <c r="R490">
        <v>242137099.93557149</v>
      </c>
      <c r="S490">
        <v>2124.2187696823385</v>
      </c>
      <c r="T490">
        <v>20129.814423853331</v>
      </c>
    </row>
    <row r="491" spans="1:20" x14ac:dyDescent="0.3">
      <c r="A491">
        <v>490</v>
      </c>
      <c r="B491" t="s">
        <v>280</v>
      </c>
      <c r="C491" t="s">
        <v>148</v>
      </c>
      <c r="D491" t="s">
        <v>280</v>
      </c>
      <c r="E491" t="s">
        <v>152</v>
      </c>
      <c r="F491" t="s">
        <v>155</v>
      </c>
      <c r="G491" t="s">
        <v>219</v>
      </c>
      <c r="H491">
        <v>366.16673011652546</v>
      </c>
      <c r="I491">
        <v>53</v>
      </c>
      <c r="J491">
        <v>1346053.5657337275</v>
      </c>
      <c r="K491">
        <v>35689.179536363634</v>
      </c>
      <c r="L491">
        <v>242289641.83207095</v>
      </c>
      <c r="M491">
        <v>5580082.8763636351</v>
      </c>
      <c r="N491">
        <v>2019080348.6005912</v>
      </c>
      <c r="O491">
        <v>98792000</v>
      </c>
      <c r="P491">
        <v>21.60632192727272</v>
      </c>
      <c r="Q491">
        <v>20123.500807719225</v>
      </c>
      <c r="R491">
        <v>242325331.01160732</v>
      </c>
      <c r="S491">
        <v>2123.4524314769551</v>
      </c>
      <c r="T491">
        <v>20145.107129646498</v>
      </c>
    </row>
    <row r="492" spans="1:20" x14ac:dyDescent="0.3">
      <c r="A492">
        <v>491</v>
      </c>
      <c r="B492" t="s">
        <v>280</v>
      </c>
      <c r="C492" t="s">
        <v>148</v>
      </c>
      <c r="D492" t="s">
        <v>280</v>
      </c>
      <c r="E492" t="s">
        <v>152</v>
      </c>
      <c r="F492" t="s">
        <v>155</v>
      </c>
      <c r="G492" t="s">
        <v>220</v>
      </c>
      <c r="H492">
        <v>366.16673011652546</v>
      </c>
      <c r="I492">
        <v>27</v>
      </c>
      <c r="J492">
        <v>1346053.5657337275</v>
      </c>
      <c r="K492">
        <v>35689.179536363634</v>
      </c>
      <c r="L492">
        <v>242289641.83207095</v>
      </c>
      <c r="M492">
        <v>5580082.8763636351</v>
      </c>
      <c r="N492">
        <v>2019080348.6005912</v>
      </c>
      <c r="O492">
        <v>105300000</v>
      </c>
      <c r="P492">
        <v>21.60632192727272</v>
      </c>
      <c r="Q492">
        <v>20123.500807719225</v>
      </c>
      <c r="R492">
        <v>242325331.01160732</v>
      </c>
      <c r="S492">
        <v>2129.9604314769549</v>
      </c>
      <c r="T492">
        <v>20145.107129646498</v>
      </c>
    </row>
    <row r="493" spans="1:20" x14ac:dyDescent="0.3">
      <c r="A493">
        <v>492</v>
      </c>
      <c r="B493" t="s">
        <v>280</v>
      </c>
      <c r="C493" t="s">
        <v>148</v>
      </c>
      <c r="D493" t="s">
        <v>280</v>
      </c>
      <c r="E493" t="s">
        <v>152</v>
      </c>
      <c r="F493" t="s">
        <v>155</v>
      </c>
      <c r="G493" t="s">
        <v>218</v>
      </c>
      <c r="H493">
        <v>366.16673011652546</v>
      </c>
      <c r="I493">
        <v>27</v>
      </c>
      <c r="J493">
        <v>1346053.5657337275</v>
      </c>
      <c r="K493">
        <v>35689.179536363634</v>
      </c>
      <c r="L493">
        <v>242289641.83207095</v>
      </c>
      <c r="M493">
        <v>5580082.8763636351</v>
      </c>
      <c r="N493">
        <v>2019080348.6005912</v>
      </c>
      <c r="O493">
        <v>101147400</v>
      </c>
      <c r="P493">
        <v>21.60632192727272</v>
      </c>
      <c r="Q493">
        <v>20123.500807719225</v>
      </c>
      <c r="R493">
        <v>242325331.01160732</v>
      </c>
      <c r="S493">
        <v>2125.807831476955</v>
      </c>
      <c r="T493">
        <v>20145.107129646498</v>
      </c>
    </row>
    <row r="494" spans="1:20" x14ac:dyDescent="0.3">
      <c r="A494">
        <v>493</v>
      </c>
      <c r="B494" t="s">
        <v>280</v>
      </c>
      <c r="C494" t="s">
        <v>148</v>
      </c>
      <c r="D494" t="s">
        <v>280</v>
      </c>
      <c r="E494" t="s">
        <v>152</v>
      </c>
      <c r="F494" t="s">
        <v>280</v>
      </c>
      <c r="G494" t="s">
        <v>219</v>
      </c>
      <c r="H494">
        <v>365.63168353985634</v>
      </c>
      <c r="I494">
        <v>52</v>
      </c>
      <c r="J494">
        <v>1360496.2117393997</v>
      </c>
      <c r="K494">
        <v>37053.812490909084</v>
      </c>
      <c r="L494">
        <v>244889318.11309195</v>
      </c>
      <c r="M494">
        <v>5541873.1536363624</v>
      </c>
      <c r="N494">
        <v>2040744317.6090996</v>
      </c>
      <c r="O494">
        <v>96928000</v>
      </c>
      <c r="P494">
        <v>21.879248518181811</v>
      </c>
      <c r="Q494">
        <v>20339.418365504025</v>
      </c>
      <c r="R494">
        <v>244926371.92558286</v>
      </c>
      <c r="S494">
        <v>2143.2141907627361</v>
      </c>
      <c r="T494">
        <v>20361.297614022205</v>
      </c>
    </row>
    <row r="495" spans="1:20" x14ac:dyDescent="0.3">
      <c r="A495">
        <v>494</v>
      </c>
      <c r="B495" t="s">
        <v>280</v>
      </c>
      <c r="C495" t="s">
        <v>148</v>
      </c>
      <c r="D495" t="s">
        <v>280</v>
      </c>
      <c r="E495" t="s">
        <v>152</v>
      </c>
      <c r="F495" t="s">
        <v>280</v>
      </c>
      <c r="G495" t="s">
        <v>220</v>
      </c>
      <c r="H495">
        <v>365.63168353985634</v>
      </c>
      <c r="I495">
        <v>26</v>
      </c>
      <c r="J495">
        <v>1360496.2117393997</v>
      </c>
      <c r="K495">
        <v>37053.812490909084</v>
      </c>
      <c r="L495">
        <v>244889318.11309195</v>
      </c>
      <c r="M495">
        <v>5541873.1536363624</v>
      </c>
      <c r="N495">
        <v>2040744317.6090996</v>
      </c>
      <c r="O495">
        <v>101400000</v>
      </c>
      <c r="P495">
        <v>21.879248518181811</v>
      </c>
      <c r="Q495">
        <v>20339.418365504025</v>
      </c>
      <c r="R495">
        <v>244926371.92558286</v>
      </c>
      <c r="S495">
        <v>2147.6861907627363</v>
      </c>
      <c r="T495">
        <v>20361.297614022205</v>
      </c>
    </row>
    <row r="496" spans="1:20" x14ac:dyDescent="0.3">
      <c r="A496">
        <v>495</v>
      </c>
      <c r="B496" t="s">
        <v>280</v>
      </c>
      <c r="C496" t="s">
        <v>148</v>
      </c>
      <c r="D496" t="s">
        <v>280</v>
      </c>
      <c r="E496" t="s">
        <v>152</v>
      </c>
      <c r="F496" t="s">
        <v>280</v>
      </c>
      <c r="G496" t="s">
        <v>218</v>
      </c>
      <c r="H496">
        <v>365.63168353985634</v>
      </c>
      <c r="I496">
        <v>26</v>
      </c>
      <c r="J496">
        <v>1360496.2117393997</v>
      </c>
      <c r="K496">
        <v>37053.812490909084</v>
      </c>
      <c r="L496">
        <v>244889318.11309195</v>
      </c>
      <c r="M496">
        <v>5541873.1536363624</v>
      </c>
      <c r="N496">
        <v>2040744317.6090996</v>
      </c>
      <c r="O496">
        <v>97401200</v>
      </c>
      <c r="P496">
        <v>21.879248518181811</v>
      </c>
      <c r="Q496">
        <v>20339.418365504025</v>
      </c>
      <c r="R496">
        <v>244926371.92558286</v>
      </c>
      <c r="S496">
        <v>2143.687390762736</v>
      </c>
      <c r="T496">
        <v>20361.297614022205</v>
      </c>
    </row>
    <row r="497" spans="1:20" x14ac:dyDescent="0.3">
      <c r="A497">
        <v>496</v>
      </c>
      <c r="B497" t="s">
        <v>280</v>
      </c>
      <c r="C497" t="s">
        <v>148</v>
      </c>
      <c r="D497" t="s">
        <v>280</v>
      </c>
      <c r="E497" t="s">
        <v>280</v>
      </c>
      <c r="F497" t="s">
        <v>154</v>
      </c>
      <c r="G497" t="s">
        <v>219</v>
      </c>
      <c r="H497">
        <v>366.27331526681814</v>
      </c>
      <c r="I497">
        <v>53</v>
      </c>
      <c r="J497">
        <v>1345078.2231906913</v>
      </c>
      <c r="K497">
        <v>45787.463399999993</v>
      </c>
      <c r="L497">
        <v>242114080.17432448</v>
      </c>
      <c r="M497">
        <v>6709998.962727272</v>
      </c>
      <c r="N497">
        <v>2017617334.7860372</v>
      </c>
      <c r="O497">
        <v>98792000</v>
      </c>
      <c r="P497">
        <v>28.429486699999998</v>
      </c>
      <c r="Q497">
        <v>20108.919436700835</v>
      </c>
      <c r="R497">
        <v>242159867.63772449</v>
      </c>
      <c r="S497">
        <v>2123.1193337487643</v>
      </c>
      <c r="T497">
        <v>20137.348923400834</v>
      </c>
    </row>
    <row r="498" spans="1:20" x14ac:dyDescent="0.3">
      <c r="A498">
        <v>497</v>
      </c>
      <c r="B498" t="s">
        <v>280</v>
      </c>
      <c r="C498" t="s">
        <v>148</v>
      </c>
      <c r="D498" t="s">
        <v>280</v>
      </c>
      <c r="E498" t="s">
        <v>280</v>
      </c>
      <c r="F498" t="s">
        <v>154</v>
      </c>
      <c r="G498" t="s">
        <v>220</v>
      </c>
      <c r="H498">
        <v>366.27331526681814</v>
      </c>
      <c r="I498">
        <v>27</v>
      </c>
      <c r="J498">
        <v>1345078.2231906913</v>
      </c>
      <c r="K498">
        <v>45787.463399999993</v>
      </c>
      <c r="L498">
        <v>242114080.17432448</v>
      </c>
      <c r="M498">
        <v>6709998.962727272</v>
      </c>
      <c r="N498">
        <v>2017617334.7860372</v>
      </c>
      <c r="O498">
        <v>105300000</v>
      </c>
      <c r="P498">
        <v>28.429486699999998</v>
      </c>
      <c r="Q498">
        <v>20108.919436700835</v>
      </c>
      <c r="R498">
        <v>242159867.63772449</v>
      </c>
      <c r="S498">
        <v>2129.6273337487646</v>
      </c>
      <c r="T498">
        <v>20137.348923400834</v>
      </c>
    </row>
    <row r="499" spans="1:20" x14ac:dyDescent="0.3">
      <c r="A499">
        <v>498</v>
      </c>
      <c r="B499" t="s">
        <v>280</v>
      </c>
      <c r="C499" t="s">
        <v>148</v>
      </c>
      <c r="D499" t="s">
        <v>280</v>
      </c>
      <c r="E499" t="s">
        <v>280</v>
      </c>
      <c r="F499" t="s">
        <v>154</v>
      </c>
      <c r="G499" t="s">
        <v>218</v>
      </c>
      <c r="H499">
        <v>366.27331526681814</v>
      </c>
      <c r="I499">
        <v>27</v>
      </c>
      <c r="J499">
        <v>1345078.2231906913</v>
      </c>
      <c r="K499">
        <v>45787.463399999993</v>
      </c>
      <c r="L499">
        <v>242114080.17432448</v>
      </c>
      <c r="M499">
        <v>6709998.962727272</v>
      </c>
      <c r="N499">
        <v>2017617334.7860372</v>
      </c>
      <c r="O499">
        <v>101147400</v>
      </c>
      <c r="P499">
        <v>28.429486699999998</v>
      </c>
      <c r="Q499">
        <v>20108.919436700835</v>
      </c>
      <c r="R499">
        <v>242159867.63772449</v>
      </c>
      <c r="S499">
        <v>2125.4747337487647</v>
      </c>
      <c r="T499">
        <v>20137.348923400834</v>
      </c>
    </row>
    <row r="500" spans="1:20" x14ac:dyDescent="0.3">
      <c r="A500">
        <v>499</v>
      </c>
      <c r="B500" t="s">
        <v>280</v>
      </c>
      <c r="C500" t="s">
        <v>148</v>
      </c>
      <c r="D500" t="s">
        <v>280</v>
      </c>
      <c r="E500" t="s">
        <v>280</v>
      </c>
      <c r="F500" t="s">
        <v>155</v>
      </c>
      <c r="G500" t="s">
        <v>219</v>
      </c>
      <c r="H500">
        <v>366.23474342297993</v>
      </c>
      <c r="I500">
        <v>53</v>
      </c>
      <c r="J500">
        <v>1346119.4026143753</v>
      </c>
      <c r="K500">
        <v>46606.243172727271</v>
      </c>
      <c r="L500">
        <v>242301492.47058758</v>
      </c>
      <c r="M500">
        <v>6737291.6218181811</v>
      </c>
      <c r="N500">
        <v>2019179103.9215631</v>
      </c>
      <c r="O500">
        <v>98792000</v>
      </c>
      <c r="P500">
        <v>28.156560109090908</v>
      </c>
      <c r="Q500">
        <v>20124.485069084913</v>
      </c>
      <c r="R500">
        <v>242348098.71376032</v>
      </c>
      <c r="S500">
        <v>2124.7083955433814</v>
      </c>
      <c r="T500">
        <v>20152.641629194004</v>
      </c>
    </row>
    <row r="501" spans="1:20" x14ac:dyDescent="0.3">
      <c r="A501">
        <v>500</v>
      </c>
      <c r="B501" t="s">
        <v>280</v>
      </c>
      <c r="C501" t="s">
        <v>148</v>
      </c>
      <c r="D501" t="s">
        <v>280</v>
      </c>
      <c r="E501" t="s">
        <v>280</v>
      </c>
      <c r="F501" t="s">
        <v>155</v>
      </c>
      <c r="G501" t="s">
        <v>220</v>
      </c>
      <c r="H501">
        <v>366.23474342297993</v>
      </c>
      <c r="I501">
        <v>27</v>
      </c>
      <c r="J501">
        <v>1346119.4026143753</v>
      </c>
      <c r="K501">
        <v>46606.243172727271</v>
      </c>
      <c r="L501">
        <v>242301492.47058758</v>
      </c>
      <c r="M501">
        <v>6737291.6218181811</v>
      </c>
      <c r="N501">
        <v>2019179103.9215631</v>
      </c>
      <c r="O501">
        <v>105300000</v>
      </c>
      <c r="P501">
        <v>28.156560109090908</v>
      </c>
      <c r="Q501">
        <v>20124.485069084913</v>
      </c>
      <c r="R501">
        <v>242348098.71376032</v>
      </c>
      <c r="S501">
        <v>2131.2163955433812</v>
      </c>
      <c r="T501">
        <v>20152.641629194004</v>
      </c>
    </row>
    <row r="502" spans="1:20" x14ac:dyDescent="0.3">
      <c r="A502">
        <v>501</v>
      </c>
      <c r="B502" t="s">
        <v>280</v>
      </c>
      <c r="C502" t="s">
        <v>148</v>
      </c>
      <c r="D502" t="s">
        <v>280</v>
      </c>
      <c r="E502" t="s">
        <v>280</v>
      </c>
      <c r="F502" t="s">
        <v>155</v>
      </c>
      <c r="G502" t="s">
        <v>218</v>
      </c>
      <c r="H502">
        <v>366.23474342297993</v>
      </c>
      <c r="I502">
        <v>27</v>
      </c>
      <c r="J502">
        <v>1346119.4026143753</v>
      </c>
      <c r="K502">
        <v>46606.243172727271</v>
      </c>
      <c r="L502">
        <v>242301492.47058758</v>
      </c>
      <c r="M502">
        <v>6737291.6218181811</v>
      </c>
      <c r="N502">
        <v>2019179103.9215631</v>
      </c>
      <c r="O502">
        <v>101147400</v>
      </c>
      <c r="P502">
        <v>28.156560109090908</v>
      </c>
      <c r="Q502">
        <v>20124.485069084913</v>
      </c>
      <c r="R502">
        <v>242348098.71376032</v>
      </c>
      <c r="S502">
        <v>2127.0637955433813</v>
      </c>
      <c r="T502">
        <v>20152.641629194004</v>
      </c>
    </row>
    <row r="503" spans="1:20" x14ac:dyDescent="0.3">
      <c r="A503">
        <v>502</v>
      </c>
      <c r="B503" t="s">
        <v>280</v>
      </c>
      <c r="C503" t="s">
        <v>148</v>
      </c>
      <c r="D503" t="s">
        <v>280</v>
      </c>
      <c r="E503" t="s">
        <v>280</v>
      </c>
      <c r="F503" t="s">
        <v>280</v>
      </c>
      <c r="G503" t="s">
        <v>219</v>
      </c>
      <c r="H503">
        <v>365.69969684631087</v>
      </c>
      <c r="I503">
        <v>52</v>
      </c>
      <c r="J503">
        <v>1360562.0486200477</v>
      </c>
      <c r="K503">
        <v>47970.876127272728</v>
      </c>
      <c r="L503">
        <v>244901168.75160861</v>
      </c>
      <c r="M503">
        <v>6699081.8990909085</v>
      </c>
      <c r="N503">
        <v>2040843072.9300718</v>
      </c>
      <c r="O503">
        <v>96928000</v>
      </c>
      <c r="P503">
        <v>28.429486699999998</v>
      </c>
      <c r="Q503">
        <v>20340.402626869716</v>
      </c>
      <c r="R503">
        <v>244949139.62773588</v>
      </c>
      <c r="S503">
        <v>2144.4701548291628</v>
      </c>
      <c r="T503">
        <v>20368.832113569715</v>
      </c>
    </row>
    <row r="504" spans="1:20" x14ac:dyDescent="0.3">
      <c r="A504">
        <v>503</v>
      </c>
      <c r="B504" t="s">
        <v>280</v>
      </c>
      <c r="C504" t="s">
        <v>148</v>
      </c>
      <c r="D504" t="s">
        <v>280</v>
      </c>
      <c r="E504" t="s">
        <v>280</v>
      </c>
      <c r="F504" t="s">
        <v>280</v>
      </c>
      <c r="G504" t="s">
        <v>220</v>
      </c>
      <c r="H504">
        <v>365.69969684631087</v>
      </c>
      <c r="I504">
        <v>26</v>
      </c>
      <c r="J504">
        <v>1360562.0486200477</v>
      </c>
      <c r="K504">
        <v>47970.876127272728</v>
      </c>
      <c r="L504">
        <v>244901168.75160861</v>
      </c>
      <c r="M504">
        <v>6699081.8990909085</v>
      </c>
      <c r="N504">
        <v>2040843072.9300718</v>
      </c>
      <c r="O504">
        <v>101400000</v>
      </c>
      <c r="P504">
        <v>28.429486699999998</v>
      </c>
      <c r="Q504">
        <v>20340.402626869716</v>
      </c>
      <c r="R504">
        <v>244949139.62773588</v>
      </c>
      <c r="S504">
        <v>2148.9421548291625</v>
      </c>
      <c r="T504">
        <v>20368.832113569715</v>
      </c>
    </row>
    <row r="505" spans="1:20" x14ac:dyDescent="0.3">
      <c r="A505">
        <v>504</v>
      </c>
      <c r="B505" t="s">
        <v>280</v>
      </c>
      <c r="C505" t="s">
        <v>148</v>
      </c>
      <c r="D505" t="s">
        <v>280</v>
      </c>
      <c r="E505" t="s">
        <v>280</v>
      </c>
      <c r="F505" t="s">
        <v>280</v>
      </c>
      <c r="G505" t="s">
        <v>218</v>
      </c>
      <c r="H505">
        <v>365.69969684631087</v>
      </c>
      <c r="I505">
        <v>26</v>
      </c>
      <c r="J505">
        <v>1360562.0486200477</v>
      </c>
      <c r="K505">
        <v>47970.876127272728</v>
      </c>
      <c r="L505">
        <v>244901168.75160861</v>
      </c>
      <c r="M505">
        <v>6699081.8990909085</v>
      </c>
      <c r="N505">
        <v>2040843072.9300718</v>
      </c>
      <c r="O505">
        <v>97401200</v>
      </c>
      <c r="P505">
        <v>28.429486699999998</v>
      </c>
      <c r="Q505">
        <v>20340.402626869716</v>
      </c>
      <c r="R505">
        <v>244949139.62773588</v>
      </c>
      <c r="S505">
        <v>2144.9433548291627</v>
      </c>
      <c r="T505">
        <v>20368.832113569715</v>
      </c>
    </row>
    <row r="506" spans="1:20" x14ac:dyDescent="0.3">
      <c r="A506">
        <v>505</v>
      </c>
      <c r="B506" t="s">
        <v>280</v>
      </c>
      <c r="C506" t="s">
        <v>280</v>
      </c>
      <c r="D506" t="s">
        <v>151</v>
      </c>
      <c r="E506" t="s">
        <v>152</v>
      </c>
      <c r="F506" t="s">
        <v>154</v>
      </c>
      <c r="G506" t="s">
        <v>219</v>
      </c>
      <c r="H506">
        <v>365.87618622651684</v>
      </c>
      <c r="I506">
        <v>53</v>
      </c>
      <c r="J506">
        <v>1265544.3251017334</v>
      </c>
      <c r="K506">
        <v>34259.159363636361</v>
      </c>
      <c r="L506">
        <v>227797978.51831204</v>
      </c>
      <c r="M506">
        <v>5181440.9022727264</v>
      </c>
      <c r="N506">
        <v>1898316487.6526003</v>
      </c>
      <c r="O506">
        <v>98792000</v>
      </c>
      <c r="P506">
        <v>19.443497068181816</v>
      </c>
      <c r="Q506">
        <v>18919.887660270913</v>
      </c>
      <c r="R506">
        <v>227832237.67767566</v>
      </c>
      <c r="S506">
        <v>2002.2899285548731</v>
      </c>
      <c r="T506">
        <v>18939.331157339097</v>
      </c>
    </row>
    <row r="507" spans="1:20" x14ac:dyDescent="0.3">
      <c r="A507">
        <v>506</v>
      </c>
      <c r="B507" t="s">
        <v>280</v>
      </c>
      <c r="C507" t="s">
        <v>280</v>
      </c>
      <c r="D507" t="s">
        <v>151</v>
      </c>
      <c r="E507" t="s">
        <v>152</v>
      </c>
      <c r="F507" t="s">
        <v>154</v>
      </c>
      <c r="G507" t="s">
        <v>220</v>
      </c>
      <c r="H507">
        <v>365.87618622651684</v>
      </c>
      <c r="I507">
        <v>27</v>
      </c>
      <c r="J507">
        <v>1265544.3251017334</v>
      </c>
      <c r="K507">
        <v>34259.159363636361</v>
      </c>
      <c r="L507">
        <v>227797978.51831204</v>
      </c>
      <c r="M507">
        <v>5181440.9022727264</v>
      </c>
      <c r="N507">
        <v>1898316487.6526003</v>
      </c>
      <c r="O507">
        <v>105300000</v>
      </c>
      <c r="P507">
        <v>19.443497068181816</v>
      </c>
      <c r="Q507">
        <v>18919.887660270913</v>
      </c>
      <c r="R507">
        <v>227832237.67767566</v>
      </c>
      <c r="S507">
        <v>2008.7979285548729</v>
      </c>
      <c r="T507">
        <v>18939.331157339097</v>
      </c>
    </row>
    <row r="508" spans="1:20" x14ac:dyDescent="0.3">
      <c r="A508">
        <v>507</v>
      </c>
      <c r="B508" t="s">
        <v>280</v>
      </c>
      <c r="C508" t="s">
        <v>280</v>
      </c>
      <c r="D508" t="s">
        <v>151</v>
      </c>
      <c r="E508" t="s">
        <v>152</v>
      </c>
      <c r="F508" t="s">
        <v>154</v>
      </c>
      <c r="G508" t="s">
        <v>218</v>
      </c>
      <c r="H508">
        <v>365.87618622651684</v>
      </c>
      <c r="I508">
        <v>27</v>
      </c>
      <c r="J508">
        <v>1265544.3251017334</v>
      </c>
      <c r="K508">
        <v>34259.159363636361</v>
      </c>
      <c r="L508">
        <v>227797978.51831204</v>
      </c>
      <c r="M508">
        <v>5181440.9022727264</v>
      </c>
      <c r="N508">
        <v>1898316487.6526003</v>
      </c>
      <c r="O508">
        <v>101147400</v>
      </c>
      <c r="P508">
        <v>19.443497068181816</v>
      </c>
      <c r="Q508">
        <v>18919.887660270913</v>
      </c>
      <c r="R508">
        <v>227832237.67767566</v>
      </c>
      <c r="S508">
        <v>2004.645328554873</v>
      </c>
      <c r="T508">
        <v>18939.331157339097</v>
      </c>
    </row>
    <row r="509" spans="1:20" x14ac:dyDescent="0.3">
      <c r="A509">
        <v>508</v>
      </c>
      <c r="B509" t="s">
        <v>280</v>
      </c>
      <c r="C509" t="s">
        <v>280</v>
      </c>
      <c r="D509" t="s">
        <v>151</v>
      </c>
      <c r="E509" t="s">
        <v>152</v>
      </c>
      <c r="F509" t="s">
        <v>155</v>
      </c>
      <c r="G509" t="s">
        <v>219</v>
      </c>
      <c r="H509">
        <v>365.83761438267874</v>
      </c>
      <c r="I509">
        <v>53</v>
      </c>
      <c r="J509">
        <v>1266585.5045254172</v>
      </c>
      <c r="K509">
        <v>35077.939136363631</v>
      </c>
      <c r="L509">
        <v>227985390.81457511</v>
      </c>
      <c r="M509">
        <v>5208733.5613636356</v>
      </c>
      <c r="N509">
        <v>1899878256.7881258</v>
      </c>
      <c r="O509">
        <v>98792000</v>
      </c>
      <c r="P509">
        <v>19.170570477272726</v>
      </c>
      <c r="Q509">
        <v>18935.453292654987</v>
      </c>
      <c r="R509">
        <v>228020468.75371146</v>
      </c>
      <c r="S509">
        <v>2003.8789903494894</v>
      </c>
      <c r="T509">
        <v>18954.623863132259</v>
      </c>
    </row>
    <row r="510" spans="1:20" x14ac:dyDescent="0.3">
      <c r="A510">
        <v>509</v>
      </c>
      <c r="B510" t="s">
        <v>280</v>
      </c>
      <c r="C510" t="s">
        <v>280</v>
      </c>
      <c r="D510" t="s">
        <v>151</v>
      </c>
      <c r="E510" t="s">
        <v>152</v>
      </c>
      <c r="F510" t="s">
        <v>155</v>
      </c>
      <c r="G510" t="s">
        <v>220</v>
      </c>
      <c r="H510">
        <v>365.83761438267874</v>
      </c>
      <c r="I510">
        <v>27</v>
      </c>
      <c r="J510">
        <v>1266585.5045254172</v>
      </c>
      <c r="K510">
        <v>35077.939136363631</v>
      </c>
      <c r="L510">
        <v>227985390.81457511</v>
      </c>
      <c r="M510">
        <v>5208733.5613636356</v>
      </c>
      <c r="N510">
        <v>1899878256.7881258</v>
      </c>
      <c r="O510">
        <v>105300000</v>
      </c>
      <c r="P510">
        <v>19.170570477272726</v>
      </c>
      <c r="Q510">
        <v>18935.453292654987</v>
      </c>
      <c r="R510">
        <v>228020468.75371146</v>
      </c>
      <c r="S510">
        <v>2010.3869903494895</v>
      </c>
      <c r="T510">
        <v>18954.623863132259</v>
      </c>
    </row>
    <row r="511" spans="1:20" x14ac:dyDescent="0.3">
      <c r="A511">
        <v>510</v>
      </c>
      <c r="B511" t="s">
        <v>280</v>
      </c>
      <c r="C511" t="s">
        <v>280</v>
      </c>
      <c r="D511" t="s">
        <v>151</v>
      </c>
      <c r="E511" t="s">
        <v>152</v>
      </c>
      <c r="F511" t="s">
        <v>155</v>
      </c>
      <c r="G511" t="s">
        <v>218</v>
      </c>
      <c r="H511">
        <v>365.83761438267874</v>
      </c>
      <c r="I511">
        <v>27</v>
      </c>
      <c r="J511">
        <v>1266585.5045254172</v>
      </c>
      <c r="K511">
        <v>35077.939136363631</v>
      </c>
      <c r="L511">
        <v>227985390.81457511</v>
      </c>
      <c r="M511">
        <v>5208733.5613636356</v>
      </c>
      <c r="N511">
        <v>1899878256.7881258</v>
      </c>
      <c r="O511">
        <v>101147400</v>
      </c>
      <c r="P511">
        <v>19.170570477272726</v>
      </c>
      <c r="Q511">
        <v>18935.453292654987</v>
      </c>
      <c r="R511">
        <v>228020468.75371146</v>
      </c>
      <c r="S511">
        <v>2006.2343903494896</v>
      </c>
      <c r="T511">
        <v>18954.623863132259</v>
      </c>
    </row>
    <row r="512" spans="1:20" x14ac:dyDescent="0.3">
      <c r="A512">
        <v>511</v>
      </c>
      <c r="B512" t="s">
        <v>280</v>
      </c>
      <c r="C512" t="s">
        <v>280</v>
      </c>
      <c r="D512" t="s">
        <v>151</v>
      </c>
      <c r="E512" t="s">
        <v>152</v>
      </c>
      <c r="F512" t="s">
        <v>280</v>
      </c>
      <c r="G512" t="s">
        <v>219</v>
      </c>
      <c r="H512">
        <v>365.30256780600968</v>
      </c>
      <c r="I512">
        <v>52</v>
      </c>
      <c r="J512">
        <v>1281028.1505310896</v>
      </c>
      <c r="K512">
        <v>36442.572090909089</v>
      </c>
      <c r="L512">
        <v>230585067.09559613</v>
      </c>
      <c r="M512">
        <v>5170523.8386363629</v>
      </c>
      <c r="N512">
        <v>1921542225.7966344</v>
      </c>
      <c r="O512">
        <v>96928000</v>
      </c>
      <c r="P512">
        <v>19.443497068181816</v>
      </c>
      <c r="Q512">
        <v>19151.370850439791</v>
      </c>
      <c r="R512">
        <v>230621509.66768706</v>
      </c>
      <c r="S512">
        <v>2023.6407496352708</v>
      </c>
      <c r="T512">
        <v>19170.814347507974</v>
      </c>
    </row>
    <row r="513" spans="1:20" x14ac:dyDescent="0.3">
      <c r="A513">
        <v>512</v>
      </c>
      <c r="B513" t="s">
        <v>280</v>
      </c>
      <c r="C513" t="s">
        <v>280</v>
      </c>
      <c r="D513" t="s">
        <v>151</v>
      </c>
      <c r="E513" t="s">
        <v>152</v>
      </c>
      <c r="F513" t="s">
        <v>280</v>
      </c>
      <c r="G513" t="s">
        <v>220</v>
      </c>
      <c r="H513">
        <v>365.30256780600968</v>
      </c>
      <c r="I513">
        <v>26</v>
      </c>
      <c r="J513">
        <v>1281028.1505310896</v>
      </c>
      <c r="K513">
        <v>36442.572090909089</v>
      </c>
      <c r="L513">
        <v>230585067.09559613</v>
      </c>
      <c r="M513">
        <v>5170523.8386363629</v>
      </c>
      <c r="N513">
        <v>1921542225.7966344</v>
      </c>
      <c r="O513">
        <v>101400000</v>
      </c>
      <c r="P513">
        <v>19.443497068181816</v>
      </c>
      <c r="Q513">
        <v>19151.370850439791</v>
      </c>
      <c r="R513">
        <v>230621509.66768706</v>
      </c>
      <c r="S513">
        <v>2028.1127496352708</v>
      </c>
      <c r="T513">
        <v>19170.814347507974</v>
      </c>
    </row>
    <row r="514" spans="1:20" x14ac:dyDescent="0.3">
      <c r="A514">
        <v>513</v>
      </c>
      <c r="B514" t="s">
        <v>280</v>
      </c>
      <c r="C514" t="s">
        <v>280</v>
      </c>
      <c r="D514" t="s">
        <v>151</v>
      </c>
      <c r="E514" t="s">
        <v>152</v>
      </c>
      <c r="F514" t="s">
        <v>280</v>
      </c>
      <c r="G514" t="s">
        <v>218</v>
      </c>
      <c r="H514">
        <v>365.30256780600968</v>
      </c>
      <c r="I514">
        <v>26</v>
      </c>
      <c r="J514">
        <v>1281028.1505310896</v>
      </c>
      <c r="K514">
        <v>36442.572090909089</v>
      </c>
      <c r="L514">
        <v>230585067.09559613</v>
      </c>
      <c r="M514">
        <v>5170523.8386363629</v>
      </c>
      <c r="N514">
        <v>1921542225.7966344</v>
      </c>
      <c r="O514">
        <v>97401200</v>
      </c>
      <c r="P514">
        <v>19.443497068181816</v>
      </c>
      <c r="Q514">
        <v>19151.370850439791</v>
      </c>
      <c r="R514">
        <v>230621509.66768706</v>
      </c>
      <c r="S514">
        <v>2024.1139496352707</v>
      </c>
      <c r="T514">
        <v>19170.814347507974</v>
      </c>
    </row>
    <row r="515" spans="1:20" x14ac:dyDescent="0.3">
      <c r="A515">
        <v>514</v>
      </c>
      <c r="B515" t="s">
        <v>280</v>
      </c>
      <c r="C515" t="s">
        <v>280</v>
      </c>
      <c r="D515" t="s">
        <v>151</v>
      </c>
      <c r="E515" t="s">
        <v>280</v>
      </c>
      <c r="F515" t="s">
        <v>154</v>
      </c>
      <c r="G515" t="s">
        <v>219</v>
      </c>
      <c r="H515">
        <v>365.94419953297148</v>
      </c>
      <c r="I515">
        <v>53</v>
      </c>
      <c r="J515">
        <v>1265610.1619823815</v>
      </c>
      <c r="K515">
        <v>45176.222999999998</v>
      </c>
      <c r="L515">
        <v>227809829.15682867</v>
      </c>
      <c r="M515">
        <v>6338649.6477272725</v>
      </c>
      <c r="N515">
        <v>1898415242.9735723</v>
      </c>
      <c r="O515">
        <v>98792000</v>
      </c>
      <c r="P515">
        <v>25.99373525</v>
      </c>
      <c r="Q515">
        <v>18920.871921636604</v>
      </c>
      <c r="R515">
        <v>227855005.37982866</v>
      </c>
      <c r="S515">
        <v>2003.5458926212996</v>
      </c>
      <c r="T515">
        <v>18946.865656886603</v>
      </c>
    </row>
    <row r="516" spans="1:20" x14ac:dyDescent="0.3">
      <c r="A516">
        <v>515</v>
      </c>
      <c r="B516" t="s">
        <v>280</v>
      </c>
      <c r="C516" t="s">
        <v>280</v>
      </c>
      <c r="D516" t="s">
        <v>151</v>
      </c>
      <c r="E516" t="s">
        <v>280</v>
      </c>
      <c r="F516" t="s">
        <v>154</v>
      </c>
      <c r="G516" t="s">
        <v>220</v>
      </c>
      <c r="H516">
        <v>365.94419953297148</v>
      </c>
      <c r="I516">
        <v>27</v>
      </c>
      <c r="J516">
        <v>1265610.1619823815</v>
      </c>
      <c r="K516">
        <v>45176.222999999998</v>
      </c>
      <c r="L516">
        <v>227809829.15682867</v>
      </c>
      <c r="M516">
        <v>6338649.6477272725</v>
      </c>
      <c r="N516">
        <v>1898415242.9735723</v>
      </c>
      <c r="O516">
        <v>105300000</v>
      </c>
      <c r="P516">
        <v>25.99373525</v>
      </c>
      <c r="Q516">
        <v>18920.871921636604</v>
      </c>
      <c r="R516">
        <v>227855005.37982866</v>
      </c>
      <c r="S516">
        <v>2010.0538926212996</v>
      </c>
      <c r="T516">
        <v>18946.865656886603</v>
      </c>
    </row>
    <row r="517" spans="1:20" x14ac:dyDescent="0.3">
      <c r="A517">
        <v>516</v>
      </c>
      <c r="B517" t="s">
        <v>280</v>
      </c>
      <c r="C517" t="s">
        <v>280</v>
      </c>
      <c r="D517" t="s">
        <v>151</v>
      </c>
      <c r="E517" t="s">
        <v>280</v>
      </c>
      <c r="F517" t="s">
        <v>154</v>
      </c>
      <c r="G517" t="s">
        <v>218</v>
      </c>
      <c r="H517">
        <v>365.94419953297148</v>
      </c>
      <c r="I517">
        <v>27</v>
      </c>
      <c r="J517">
        <v>1265610.1619823815</v>
      </c>
      <c r="K517">
        <v>45176.222999999998</v>
      </c>
      <c r="L517">
        <v>227809829.15682867</v>
      </c>
      <c r="M517">
        <v>6338649.6477272725</v>
      </c>
      <c r="N517">
        <v>1898415242.9735723</v>
      </c>
      <c r="O517">
        <v>101147400</v>
      </c>
      <c r="P517">
        <v>25.99373525</v>
      </c>
      <c r="Q517">
        <v>18920.871921636604</v>
      </c>
      <c r="R517">
        <v>227855005.37982866</v>
      </c>
      <c r="S517">
        <v>2005.9012926212995</v>
      </c>
      <c r="T517">
        <v>18946.865656886603</v>
      </c>
    </row>
    <row r="518" spans="1:20" x14ac:dyDescent="0.3">
      <c r="A518">
        <v>517</v>
      </c>
      <c r="B518" t="s">
        <v>280</v>
      </c>
      <c r="C518" t="s">
        <v>280</v>
      </c>
      <c r="D518" t="s">
        <v>151</v>
      </c>
      <c r="E518" t="s">
        <v>280</v>
      </c>
      <c r="F518" t="s">
        <v>155</v>
      </c>
      <c r="G518" t="s">
        <v>219</v>
      </c>
      <c r="H518">
        <v>365.90562768913327</v>
      </c>
      <c r="I518">
        <v>53</v>
      </c>
      <c r="J518">
        <v>1266651.3414060653</v>
      </c>
      <c r="K518">
        <v>45995.002772727268</v>
      </c>
      <c r="L518">
        <v>227997241.45309174</v>
      </c>
      <c r="M518">
        <v>6365942.3068181816</v>
      </c>
      <c r="N518">
        <v>1899977012.109098</v>
      </c>
      <c r="O518">
        <v>98792000</v>
      </c>
      <c r="P518">
        <v>25.720808659090913</v>
      </c>
      <c r="Q518">
        <v>18936.437554020675</v>
      </c>
      <c r="R518">
        <v>228043236.45586446</v>
      </c>
      <c r="S518">
        <v>2005.1349544159161</v>
      </c>
      <c r="T518">
        <v>18962.158362679766</v>
      </c>
    </row>
    <row r="519" spans="1:20" x14ac:dyDescent="0.3">
      <c r="A519">
        <v>518</v>
      </c>
      <c r="B519" t="s">
        <v>280</v>
      </c>
      <c r="C519" t="s">
        <v>280</v>
      </c>
      <c r="D519" t="s">
        <v>151</v>
      </c>
      <c r="E519" t="s">
        <v>280</v>
      </c>
      <c r="F519" t="s">
        <v>155</v>
      </c>
      <c r="G519" t="s">
        <v>220</v>
      </c>
      <c r="H519">
        <v>365.90562768913327</v>
      </c>
      <c r="I519">
        <v>27</v>
      </c>
      <c r="J519">
        <v>1266651.3414060653</v>
      </c>
      <c r="K519">
        <v>45995.002772727268</v>
      </c>
      <c r="L519">
        <v>227997241.45309174</v>
      </c>
      <c r="M519">
        <v>6365942.3068181816</v>
      </c>
      <c r="N519">
        <v>1899977012.109098</v>
      </c>
      <c r="O519">
        <v>105300000</v>
      </c>
      <c r="P519">
        <v>25.720808659090913</v>
      </c>
      <c r="Q519">
        <v>18936.437554020675</v>
      </c>
      <c r="R519">
        <v>228043236.45586446</v>
      </c>
      <c r="S519">
        <v>2011.6429544159162</v>
      </c>
      <c r="T519">
        <v>18962.158362679766</v>
      </c>
    </row>
    <row r="520" spans="1:20" x14ac:dyDescent="0.3">
      <c r="A520">
        <v>519</v>
      </c>
      <c r="B520" t="s">
        <v>280</v>
      </c>
      <c r="C520" t="s">
        <v>280</v>
      </c>
      <c r="D520" t="s">
        <v>151</v>
      </c>
      <c r="E520" t="s">
        <v>280</v>
      </c>
      <c r="F520" t="s">
        <v>155</v>
      </c>
      <c r="G520" t="s">
        <v>218</v>
      </c>
      <c r="H520">
        <v>365.90562768913327</v>
      </c>
      <c r="I520">
        <v>27</v>
      </c>
      <c r="J520">
        <v>1266651.3414060653</v>
      </c>
      <c r="K520">
        <v>45995.002772727268</v>
      </c>
      <c r="L520">
        <v>227997241.45309174</v>
      </c>
      <c r="M520">
        <v>6365942.3068181816</v>
      </c>
      <c r="N520">
        <v>1899977012.109098</v>
      </c>
      <c r="O520">
        <v>101147400</v>
      </c>
      <c r="P520">
        <v>25.720808659090913</v>
      </c>
      <c r="Q520">
        <v>18936.437554020675</v>
      </c>
      <c r="R520">
        <v>228043236.45586446</v>
      </c>
      <c r="S520">
        <v>2007.4903544159163</v>
      </c>
      <c r="T520">
        <v>18962.158362679766</v>
      </c>
    </row>
    <row r="521" spans="1:20" x14ac:dyDescent="0.3">
      <c r="A521">
        <v>520</v>
      </c>
      <c r="B521" t="s">
        <v>280</v>
      </c>
      <c r="C521" t="s">
        <v>280</v>
      </c>
      <c r="D521" t="s">
        <v>151</v>
      </c>
      <c r="E521" t="s">
        <v>280</v>
      </c>
      <c r="F521" t="s">
        <v>280</v>
      </c>
      <c r="G521" t="s">
        <v>219</v>
      </c>
      <c r="H521">
        <v>365.37058111246421</v>
      </c>
      <c r="I521">
        <v>52</v>
      </c>
      <c r="J521">
        <v>1281093.9874117379</v>
      </c>
      <c r="K521">
        <v>47359.635727272718</v>
      </c>
      <c r="L521">
        <v>230596917.73411283</v>
      </c>
      <c r="M521">
        <v>6327732.584090909</v>
      </c>
      <c r="N521">
        <v>1921640981.1176069</v>
      </c>
      <c r="O521">
        <v>96928000</v>
      </c>
      <c r="P521">
        <v>25.99373525</v>
      </c>
      <c r="Q521">
        <v>19152.355111805478</v>
      </c>
      <c r="R521">
        <v>230644277.36984012</v>
      </c>
      <c r="S521">
        <v>2024.8967137016978</v>
      </c>
      <c r="T521">
        <v>19178.348847055477</v>
      </c>
    </row>
    <row r="522" spans="1:20" x14ac:dyDescent="0.3">
      <c r="A522">
        <v>521</v>
      </c>
      <c r="B522" t="s">
        <v>280</v>
      </c>
      <c r="C522" t="s">
        <v>280</v>
      </c>
      <c r="D522" t="s">
        <v>151</v>
      </c>
      <c r="E522" t="s">
        <v>280</v>
      </c>
      <c r="F522" t="s">
        <v>280</v>
      </c>
      <c r="G522" t="s">
        <v>220</v>
      </c>
      <c r="H522">
        <v>365.37058111246421</v>
      </c>
      <c r="I522">
        <v>26</v>
      </c>
      <c r="J522">
        <v>1281093.9874117379</v>
      </c>
      <c r="K522">
        <v>47359.635727272718</v>
      </c>
      <c r="L522">
        <v>230596917.73411283</v>
      </c>
      <c r="M522">
        <v>6327732.584090909</v>
      </c>
      <c r="N522">
        <v>1921640981.1176069</v>
      </c>
      <c r="O522">
        <v>101400000</v>
      </c>
      <c r="P522">
        <v>25.99373525</v>
      </c>
      <c r="Q522">
        <v>19152.355111805478</v>
      </c>
      <c r="R522">
        <v>230644277.36984012</v>
      </c>
      <c r="S522">
        <v>2029.3687137016977</v>
      </c>
      <c r="T522">
        <v>19178.348847055477</v>
      </c>
    </row>
    <row r="523" spans="1:20" x14ac:dyDescent="0.3">
      <c r="A523">
        <v>522</v>
      </c>
      <c r="B523" t="s">
        <v>280</v>
      </c>
      <c r="C523" t="s">
        <v>280</v>
      </c>
      <c r="D523" t="s">
        <v>151</v>
      </c>
      <c r="E523" t="s">
        <v>280</v>
      </c>
      <c r="F523" t="s">
        <v>280</v>
      </c>
      <c r="G523" t="s">
        <v>218</v>
      </c>
      <c r="H523">
        <v>365.37058111246421</v>
      </c>
      <c r="I523">
        <v>26</v>
      </c>
      <c r="J523">
        <v>1281093.9874117379</v>
      </c>
      <c r="K523">
        <v>47359.635727272718</v>
      </c>
      <c r="L523">
        <v>230596917.73411283</v>
      </c>
      <c r="M523">
        <v>6327732.584090909</v>
      </c>
      <c r="N523">
        <v>1921640981.1176069</v>
      </c>
      <c r="O523">
        <v>97401200</v>
      </c>
      <c r="P523">
        <v>25.99373525</v>
      </c>
      <c r="Q523">
        <v>19152.355111805478</v>
      </c>
      <c r="R523">
        <v>230644277.36984012</v>
      </c>
      <c r="S523">
        <v>2025.3699137016979</v>
      </c>
      <c r="T523">
        <v>19178.348847055477</v>
      </c>
    </row>
    <row r="524" spans="1:20" x14ac:dyDescent="0.3">
      <c r="A524">
        <v>523</v>
      </c>
      <c r="B524" t="s">
        <v>280</v>
      </c>
      <c r="C524" t="s">
        <v>280</v>
      </c>
      <c r="D524" t="s">
        <v>280</v>
      </c>
      <c r="E524" t="s">
        <v>152</v>
      </c>
      <c r="F524" t="s">
        <v>154</v>
      </c>
      <c r="G524" t="s">
        <v>219</v>
      </c>
      <c r="H524">
        <v>366.33890784657689</v>
      </c>
      <c r="I524">
        <v>53</v>
      </c>
      <c r="J524">
        <v>1265992.2396299515</v>
      </c>
      <c r="K524">
        <v>34259.159363636361</v>
      </c>
      <c r="L524">
        <v>227878603.13339129</v>
      </c>
      <c r="M524">
        <v>5186045.9772727266</v>
      </c>
      <c r="N524">
        <v>1898988359.4449275</v>
      </c>
      <c r="O524">
        <v>98792000</v>
      </c>
      <c r="P524">
        <v>19.434286918181815</v>
      </c>
      <c r="Q524">
        <v>18926.583982467775</v>
      </c>
      <c r="R524">
        <v>227912862.29275492</v>
      </c>
      <c r="S524">
        <v>2002.9664054222003</v>
      </c>
      <c r="T524">
        <v>18946.018269385957</v>
      </c>
    </row>
    <row r="525" spans="1:20" x14ac:dyDescent="0.3">
      <c r="A525">
        <v>524</v>
      </c>
      <c r="B525" t="s">
        <v>280</v>
      </c>
      <c r="C525" t="s">
        <v>280</v>
      </c>
      <c r="D525" t="s">
        <v>280</v>
      </c>
      <c r="E525" t="s">
        <v>152</v>
      </c>
      <c r="F525" t="s">
        <v>154</v>
      </c>
      <c r="G525" t="s">
        <v>220</v>
      </c>
      <c r="H525">
        <v>366.33890784657689</v>
      </c>
      <c r="I525">
        <v>27</v>
      </c>
      <c r="J525">
        <v>1265992.2396299515</v>
      </c>
      <c r="K525">
        <v>34259.159363636361</v>
      </c>
      <c r="L525">
        <v>227878603.13339129</v>
      </c>
      <c r="M525">
        <v>5186045.9772727266</v>
      </c>
      <c r="N525">
        <v>1898988359.4449275</v>
      </c>
      <c r="O525">
        <v>105300000</v>
      </c>
      <c r="P525">
        <v>19.434286918181815</v>
      </c>
      <c r="Q525">
        <v>18926.583982467775</v>
      </c>
      <c r="R525">
        <v>227912862.29275492</v>
      </c>
      <c r="S525">
        <v>2009.4744054222001</v>
      </c>
      <c r="T525">
        <v>18946.018269385957</v>
      </c>
    </row>
    <row r="526" spans="1:20" x14ac:dyDescent="0.3">
      <c r="A526">
        <v>525</v>
      </c>
      <c r="B526" t="s">
        <v>280</v>
      </c>
      <c r="C526" t="s">
        <v>280</v>
      </c>
      <c r="D526" t="s">
        <v>280</v>
      </c>
      <c r="E526" t="s">
        <v>152</v>
      </c>
      <c r="F526" t="s">
        <v>154</v>
      </c>
      <c r="G526" t="s">
        <v>218</v>
      </c>
      <c r="H526">
        <v>366.33890784657689</v>
      </c>
      <c r="I526">
        <v>27</v>
      </c>
      <c r="J526">
        <v>1265992.2396299515</v>
      </c>
      <c r="K526">
        <v>34259.159363636361</v>
      </c>
      <c r="L526">
        <v>227878603.13339129</v>
      </c>
      <c r="M526">
        <v>5186045.9772727266</v>
      </c>
      <c r="N526">
        <v>1898988359.4449275</v>
      </c>
      <c r="O526">
        <v>101147400</v>
      </c>
      <c r="P526">
        <v>19.434286918181815</v>
      </c>
      <c r="Q526">
        <v>18926.583982467775</v>
      </c>
      <c r="R526">
        <v>227912862.29275492</v>
      </c>
      <c r="S526">
        <v>2005.3218054222002</v>
      </c>
      <c r="T526">
        <v>18946.018269385957</v>
      </c>
    </row>
    <row r="527" spans="1:20" x14ac:dyDescent="0.3">
      <c r="A527">
        <v>526</v>
      </c>
      <c r="B527" t="s">
        <v>280</v>
      </c>
      <c r="C527" t="s">
        <v>280</v>
      </c>
      <c r="D527" t="s">
        <v>280</v>
      </c>
      <c r="E527" t="s">
        <v>152</v>
      </c>
      <c r="F527" t="s">
        <v>155</v>
      </c>
      <c r="G527" t="s">
        <v>219</v>
      </c>
      <c r="H527">
        <v>366.30033600273879</v>
      </c>
      <c r="I527">
        <v>53</v>
      </c>
      <c r="J527">
        <v>1267033.4190536356</v>
      </c>
      <c r="K527">
        <v>35077.939136363631</v>
      </c>
      <c r="L527">
        <v>228066015.42965442</v>
      </c>
      <c r="M527">
        <v>5213338.6363636358</v>
      </c>
      <c r="N527">
        <v>1900550128.5804534</v>
      </c>
      <c r="O527">
        <v>98792000</v>
      </c>
      <c r="P527">
        <v>19.161360327272728</v>
      </c>
      <c r="Q527">
        <v>18942.149614851853</v>
      </c>
      <c r="R527">
        <v>228101093.36879078</v>
      </c>
      <c r="S527">
        <v>2004.5554672168171</v>
      </c>
      <c r="T527">
        <v>18961.310975179127</v>
      </c>
    </row>
    <row r="528" spans="1:20" x14ac:dyDescent="0.3">
      <c r="A528">
        <v>527</v>
      </c>
      <c r="B528" t="s">
        <v>280</v>
      </c>
      <c r="C528" t="s">
        <v>280</v>
      </c>
      <c r="D528" t="s">
        <v>280</v>
      </c>
      <c r="E528" t="s">
        <v>152</v>
      </c>
      <c r="F528" t="s">
        <v>155</v>
      </c>
      <c r="G528" t="s">
        <v>220</v>
      </c>
      <c r="H528">
        <v>366.30033600273879</v>
      </c>
      <c r="I528">
        <v>27</v>
      </c>
      <c r="J528">
        <v>1267033.4190536356</v>
      </c>
      <c r="K528">
        <v>35077.939136363631</v>
      </c>
      <c r="L528">
        <v>228066015.42965442</v>
      </c>
      <c r="M528">
        <v>5213338.6363636358</v>
      </c>
      <c r="N528">
        <v>1900550128.5804534</v>
      </c>
      <c r="O528">
        <v>105300000</v>
      </c>
      <c r="P528">
        <v>19.161360327272728</v>
      </c>
      <c r="Q528">
        <v>18942.149614851853</v>
      </c>
      <c r="R528">
        <v>228101093.36879078</v>
      </c>
      <c r="S528">
        <v>2011.0634672168171</v>
      </c>
      <c r="T528">
        <v>18961.310975179127</v>
      </c>
    </row>
    <row r="529" spans="1:20" x14ac:dyDescent="0.3">
      <c r="A529">
        <v>528</v>
      </c>
      <c r="B529" t="s">
        <v>280</v>
      </c>
      <c r="C529" t="s">
        <v>280</v>
      </c>
      <c r="D529" t="s">
        <v>280</v>
      </c>
      <c r="E529" t="s">
        <v>152</v>
      </c>
      <c r="F529" t="s">
        <v>155</v>
      </c>
      <c r="G529" t="s">
        <v>218</v>
      </c>
      <c r="H529">
        <v>366.30033600273879</v>
      </c>
      <c r="I529">
        <v>27</v>
      </c>
      <c r="J529">
        <v>1267033.4190536356</v>
      </c>
      <c r="K529">
        <v>35077.939136363631</v>
      </c>
      <c r="L529">
        <v>228066015.42965442</v>
      </c>
      <c r="M529">
        <v>5213338.6363636358</v>
      </c>
      <c r="N529">
        <v>1900550128.5804534</v>
      </c>
      <c r="O529">
        <v>101147400</v>
      </c>
      <c r="P529">
        <v>19.161360327272728</v>
      </c>
      <c r="Q529">
        <v>18942.149614851853</v>
      </c>
      <c r="R529">
        <v>228101093.36879078</v>
      </c>
      <c r="S529">
        <v>2006.9108672168172</v>
      </c>
      <c r="T529">
        <v>18961.310975179127</v>
      </c>
    </row>
    <row r="530" spans="1:20" x14ac:dyDescent="0.3">
      <c r="A530">
        <v>529</v>
      </c>
      <c r="B530" t="s">
        <v>280</v>
      </c>
      <c r="C530" t="s">
        <v>280</v>
      </c>
      <c r="D530" t="s">
        <v>280</v>
      </c>
      <c r="E530" t="s">
        <v>152</v>
      </c>
      <c r="F530" t="s">
        <v>280</v>
      </c>
      <c r="G530" t="s">
        <v>219</v>
      </c>
      <c r="H530">
        <v>365.76528942606973</v>
      </c>
      <c r="I530">
        <v>52</v>
      </c>
      <c r="J530">
        <v>1281476.0650593077</v>
      </c>
      <c r="K530">
        <v>36442.572090909089</v>
      </c>
      <c r="L530">
        <v>230665691.71067539</v>
      </c>
      <c r="M530">
        <v>5175128.9136363631</v>
      </c>
      <c r="N530">
        <v>1922214097.5889616</v>
      </c>
      <c r="O530">
        <v>96928000</v>
      </c>
      <c r="P530">
        <v>19.434286918181815</v>
      </c>
      <c r="Q530">
        <v>19158.067172636649</v>
      </c>
      <c r="R530">
        <v>230702134.28276631</v>
      </c>
      <c r="S530">
        <v>2024.317226502598</v>
      </c>
      <c r="T530">
        <v>19177.501459554831</v>
      </c>
    </row>
    <row r="531" spans="1:20" x14ac:dyDescent="0.3">
      <c r="A531">
        <v>530</v>
      </c>
      <c r="B531" t="s">
        <v>280</v>
      </c>
      <c r="C531" t="s">
        <v>280</v>
      </c>
      <c r="D531" t="s">
        <v>280</v>
      </c>
      <c r="E531" t="s">
        <v>152</v>
      </c>
      <c r="F531" t="s">
        <v>280</v>
      </c>
      <c r="G531" t="s">
        <v>220</v>
      </c>
      <c r="H531">
        <v>365.76528942606973</v>
      </c>
      <c r="I531">
        <v>27</v>
      </c>
      <c r="J531">
        <v>1281476.0650593077</v>
      </c>
      <c r="K531">
        <v>36442.572090909089</v>
      </c>
      <c r="L531">
        <v>230665691.71067539</v>
      </c>
      <c r="M531">
        <v>5175128.9136363631</v>
      </c>
      <c r="N531">
        <v>1922214097.5889616</v>
      </c>
      <c r="O531">
        <v>105300000</v>
      </c>
      <c r="P531">
        <v>19.434286918181815</v>
      </c>
      <c r="Q531">
        <v>19158.067172636649</v>
      </c>
      <c r="R531">
        <v>230702134.28276631</v>
      </c>
      <c r="S531">
        <v>2032.6892265025981</v>
      </c>
      <c r="T531">
        <v>19177.501459554831</v>
      </c>
    </row>
    <row r="532" spans="1:20" x14ac:dyDescent="0.3">
      <c r="A532">
        <v>531</v>
      </c>
      <c r="B532" t="s">
        <v>280</v>
      </c>
      <c r="C532" t="s">
        <v>280</v>
      </c>
      <c r="D532" t="s">
        <v>280</v>
      </c>
      <c r="E532" t="s">
        <v>152</v>
      </c>
      <c r="F532" t="s">
        <v>280</v>
      </c>
      <c r="G532" t="s">
        <v>218</v>
      </c>
      <c r="H532">
        <v>365.76528942606973</v>
      </c>
      <c r="I532">
        <v>27</v>
      </c>
      <c r="J532">
        <v>1281476.0650593077</v>
      </c>
      <c r="K532">
        <v>36442.572090909089</v>
      </c>
      <c r="L532">
        <v>230665691.71067539</v>
      </c>
      <c r="M532">
        <v>5175128.9136363631</v>
      </c>
      <c r="N532">
        <v>1922214097.5889616</v>
      </c>
      <c r="O532">
        <v>101147400</v>
      </c>
      <c r="P532">
        <v>19.434286918181815</v>
      </c>
      <c r="Q532">
        <v>19158.067172636649</v>
      </c>
      <c r="R532">
        <v>230702134.28276631</v>
      </c>
      <c r="S532">
        <v>2028.536626502598</v>
      </c>
      <c r="T532">
        <v>19177.501459554831</v>
      </c>
    </row>
    <row r="533" spans="1:20" x14ac:dyDescent="0.3">
      <c r="A533">
        <v>532</v>
      </c>
      <c r="B533" t="s">
        <v>280</v>
      </c>
      <c r="C533" t="s">
        <v>280</v>
      </c>
      <c r="D533" t="s">
        <v>280</v>
      </c>
      <c r="E533" t="s">
        <v>280</v>
      </c>
      <c r="F533" t="s">
        <v>154</v>
      </c>
      <c r="G533" t="s">
        <v>219</v>
      </c>
      <c r="H533">
        <v>366.40692115303142</v>
      </c>
      <c r="I533">
        <v>53</v>
      </c>
      <c r="J533">
        <v>1266058.0765105996</v>
      </c>
      <c r="K533">
        <v>45176.222999999998</v>
      </c>
      <c r="L533">
        <v>227890453.77190793</v>
      </c>
      <c r="M533">
        <v>6343254.7227272717</v>
      </c>
      <c r="N533">
        <v>1899087114.7658994</v>
      </c>
      <c r="O533">
        <v>98792000</v>
      </c>
      <c r="P533">
        <v>25.984525099999999</v>
      </c>
      <c r="Q533">
        <v>18927.568243833462</v>
      </c>
      <c r="R533">
        <v>227935629.99490792</v>
      </c>
      <c r="S533">
        <v>2004.2223694886268</v>
      </c>
      <c r="T533">
        <v>18953.552768933463</v>
      </c>
    </row>
    <row r="534" spans="1:20" x14ac:dyDescent="0.3">
      <c r="A534">
        <v>533</v>
      </c>
      <c r="B534" t="s">
        <v>280</v>
      </c>
      <c r="C534" t="s">
        <v>280</v>
      </c>
      <c r="D534" t="s">
        <v>280</v>
      </c>
      <c r="E534" t="s">
        <v>280</v>
      </c>
      <c r="F534" t="s">
        <v>154</v>
      </c>
      <c r="G534" t="s">
        <v>220</v>
      </c>
      <c r="H534">
        <v>366.40692115303142</v>
      </c>
      <c r="I534">
        <v>27</v>
      </c>
      <c r="J534">
        <v>1266058.0765105996</v>
      </c>
      <c r="K534">
        <v>45176.222999999998</v>
      </c>
      <c r="L534">
        <v>227890453.77190793</v>
      </c>
      <c r="M534">
        <v>6343254.7227272717</v>
      </c>
      <c r="N534">
        <v>1899087114.7658994</v>
      </c>
      <c r="O534">
        <v>105300000</v>
      </c>
      <c r="P534">
        <v>25.984525099999999</v>
      </c>
      <c r="Q534">
        <v>18927.568243833462</v>
      </c>
      <c r="R534">
        <v>227935629.99490792</v>
      </c>
      <c r="S534">
        <v>2010.7303694886268</v>
      </c>
      <c r="T534">
        <v>18953.552768933463</v>
      </c>
    </row>
    <row r="535" spans="1:20" x14ac:dyDescent="0.3">
      <c r="A535">
        <v>534</v>
      </c>
      <c r="B535" t="s">
        <v>280</v>
      </c>
      <c r="C535" t="s">
        <v>280</v>
      </c>
      <c r="D535" t="s">
        <v>280</v>
      </c>
      <c r="E535" t="s">
        <v>280</v>
      </c>
      <c r="F535" t="s">
        <v>154</v>
      </c>
      <c r="G535" t="s">
        <v>218</v>
      </c>
      <c r="H535">
        <v>366.40692115303142</v>
      </c>
      <c r="I535">
        <v>27</v>
      </c>
      <c r="J535">
        <v>1266058.0765105996</v>
      </c>
      <c r="K535">
        <v>45176.222999999998</v>
      </c>
      <c r="L535">
        <v>227890453.77190793</v>
      </c>
      <c r="M535">
        <v>6343254.7227272717</v>
      </c>
      <c r="N535">
        <v>1899087114.7658994</v>
      </c>
      <c r="O535">
        <v>101147400</v>
      </c>
      <c r="P535">
        <v>25.984525099999999</v>
      </c>
      <c r="Q535">
        <v>18927.568243833462</v>
      </c>
      <c r="R535">
        <v>227935629.99490792</v>
      </c>
      <c r="S535">
        <v>2006.5777694886267</v>
      </c>
      <c r="T535">
        <v>18953.552768933463</v>
      </c>
    </row>
    <row r="536" spans="1:20" x14ac:dyDescent="0.3">
      <c r="A536">
        <v>535</v>
      </c>
      <c r="B536" t="s">
        <v>280</v>
      </c>
      <c r="C536" t="s">
        <v>280</v>
      </c>
      <c r="D536" t="s">
        <v>280</v>
      </c>
      <c r="E536" t="s">
        <v>280</v>
      </c>
      <c r="F536" t="s">
        <v>155</v>
      </c>
      <c r="G536" t="s">
        <v>219</v>
      </c>
      <c r="H536">
        <v>366.36834930919332</v>
      </c>
      <c r="I536">
        <v>53</v>
      </c>
      <c r="J536">
        <v>1267099.2559342836</v>
      </c>
      <c r="K536">
        <v>45995.002772727268</v>
      </c>
      <c r="L536">
        <v>228077866.06817105</v>
      </c>
      <c r="M536">
        <v>6370547.3818181809</v>
      </c>
      <c r="N536">
        <v>1900648883.9014254</v>
      </c>
      <c r="O536">
        <v>98792000</v>
      </c>
      <c r="P536">
        <v>25.711598509090908</v>
      </c>
      <c r="Q536">
        <v>18943.13387621754</v>
      </c>
      <c r="R536">
        <v>228123861.07094377</v>
      </c>
      <c r="S536">
        <v>2005.8114312832436</v>
      </c>
      <c r="T536">
        <v>18968.84547472663</v>
      </c>
    </row>
    <row r="537" spans="1:20" x14ac:dyDescent="0.3">
      <c r="A537">
        <v>536</v>
      </c>
      <c r="B537" t="s">
        <v>280</v>
      </c>
      <c r="C537" t="s">
        <v>280</v>
      </c>
      <c r="D537" t="s">
        <v>280</v>
      </c>
      <c r="E537" t="s">
        <v>280</v>
      </c>
      <c r="F537" t="s">
        <v>155</v>
      </c>
      <c r="G537" t="s">
        <v>220</v>
      </c>
      <c r="H537">
        <v>366.36834930919332</v>
      </c>
      <c r="I537">
        <v>27</v>
      </c>
      <c r="J537">
        <v>1267099.2559342836</v>
      </c>
      <c r="K537">
        <v>45995.002772727268</v>
      </c>
      <c r="L537">
        <v>228077866.06817105</v>
      </c>
      <c r="M537">
        <v>6370547.3818181809</v>
      </c>
      <c r="N537">
        <v>1900648883.9014254</v>
      </c>
      <c r="O537">
        <v>105300000</v>
      </c>
      <c r="P537">
        <v>25.711598509090908</v>
      </c>
      <c r="Q537">
        <v>18943.13387621754</v>
      </c>
      <c r="R537">
        <v>228123861.07094377</v>
      </c>
      <c r="S537">
        <v>2012.3194312832436</v>
      </c>
      <c r="T537">
        <v>18968.84547472663</v>
      </c>
    </row>
    <row r="538" spans="1:20" x14ac:dyDescent="0.3">
      <c r="A538">
        <v>537</v>
      </c>
      <c r="B538" t="s">
        <v>280</v>
      </c>
      <c r="C538" t="s">
        <v>280</v>
      </c>
      <c r="D538" t="s">
        <v>280</v>
      </c>
      <c r="E538" t="s">
        <v>280</v>
      </c>
      <c r="F538" t="s">
        <v>155</v>
      </c>
      <c r="G538" t="s">
        <v>218</v>
      </c>
      <c r="H538">
        <v>366.36834930919332</v>
      </c>
      <c r="I538">
        <v>27</v>
      </c>
      <c r="J538">
        <v>1267099.2559342836</v>
      </c>
      <c r="K538">
        <v>45995.002772727268</v>
      </c>
      <c r="L538">
        <v>228077866.06817105</v>
      </c>
      <c r="M538">
        <v>6370547.3818181809</v>
      </c>
      <c r="N538">
        <v>1900648883.9014254</v>
      </c>
      <c r="O538">
        <v>101147400</v>
      </c>
      <c r="P538">
        <v>25.711598509090908</v>
      </c>
      <c r="Q538">
        <v>18943.13387621754</v>
      </c>
      <c r="R538">
        <v>228123861.07094377</v>
      </c>
      <c r="S538">
        <v>2008.1668312832437</v>
      </c>
      <c r="T538">
        <v>18968.84547472663</v>
      </c>
    </row>
    <row r="539" spans="1:20" x14ac:dyDescent="0.3">
      <c r="A539">
        <v>538</v>
      </c>
      <c r="B539" t="s">
        <v>280</v>
      </c>
      <c r="C539" t="s">
        <v>280</v>
      </c>
      <c r="D539" t="s">
        <v>280</v>
      </c>
      <c r="E539" t="s">
        <v>280</v>
      </c>
      <c r="F539" t="s">
        <v>280</v>
      </c>
      <c r="G539" t="s">
        <v>219</v>
      </c>
      <c r="H539">
        <v>365.8333027325242</v>
      </c>
      <c r="I539">
        <v>53</v>
      </c>
      <c r="J539">
        <v>1281541.9019399555</v>
      </c>
      <c r="K539">
        <v>47359.635727272718</v>
      </c>
      <c r="L539">
        <v>230677542.34919199</v>
      </c>
      <c r="M539">
        <v>6332337.6590909082</v>
      </c>
      <c r="N539">
        <v>1922312852.9099333</v>
      </c>
      <c r="O539">
        <v>98792000</v>
      </c>
      <c r="P539">
        <v>25.984525099999999</v>
      </c>
      <c r="Q539">
        <v>19159.051434002333</v>
      </c>
      <c r="R539">
        <v>230724901.98491928</v>
      </c>
      <c r="S539">
        <v>2027.4371905690243</v>
      </c>
      <c r="T539">
        <v>19185.035959102333</v>
      </c>
    </row>
    <row r="540" spans="1:20" x14ac:dyDescent="0.3">
      <c r="A540">
        <v>539</v>
      </c>
      <c r="B540" t="s">
        <v>280</v>
      </c>
      <c r="C540" t="s">
        <v>280</v>
      </c>
      <c r="D540" t="s">
        <v>280</v>
      </c>
      <c r="E540" t="s">
        <v>280</v>
      </c>
      <c r="F540" t="s">
        <v>280</v>
      </c>
      <c r="G540" t="s">
        <v>220</v>
      </c>
      <c r="H540">
        <v>365.8333027325242</v>
      </c>
      <c r="I540">
        <v>27</v>
      </c>
      <c r="J540">
        <v>1281541.9019399555</v>
      </c>
      <c r="K540">
        <v>47359.635727272718</v>
      </c>
      <c r="L540">
        <v>230677542.34919199</v>
      </c>
      <c r="M540">
        <v>6332337.6590909082</v>
      </c>
      <c r="N540">
        <v>1922312852.9099333</v>
      </c>
      <c r="O540">
        <v>105300000</v>
      </c>
      <c r="P540">
        <v>25.984525099999999</v>
      </c>
      <c r="Q540">
        <v>19159.051434002333</v>
      </c>
      <c r="R540">
        <v>230724901.98491928</v>
      </c>
      <c r="S540">
        <v>2033.9451905690244</v>
      </c>
      <c r="T540">
        <v>19185.035959102333</v>
      </c>
    </row>
    <row r="541" spans="1:20" x14ac:dyDescent="0.3">
      <c r="A541">
        <v>540</v>
      </c>
      <c r="B541" t="s">
        <v>280</v>
      </c>
      <c r="C541" t="s">
        <v>280</v>
      </c>
      <c r="D541" t="s">
        <v>280</v>
      </c>
      <c r="E541" t="s">
        <v>280</v>
      </c>
      <c r="F541" t="s">
        <v>280</v>
      </c>
      <c r="G541" t="s">
        <v>218</v>
      </c>
      <c r="H541">
        <v>365.8333027325242</v>
      </c>
      <c r="I541">
        <v>27</v>
      </c>
      <c r="J541">
        <v>1281541.9019399555</v>
      </c>
      <c r="K541">
        <v>47359.635727272718</v>
      </c>
      <c r="L541">
        <v>230677542.34919199</v>
      </c>
      <c r="M541">
        <v>6332337.6590909082</v>
      </c>
      <c r="N541">
        <v>1922312852.9099333</v>
      </c>
      <c r="O541">
        <v>101147400</v>
      </c>
      <c r="P541">
        <v>25.984525099999999</v>
      </c>
      <c r="Q541">
        <v>19159.051434002333</v>
      </c>
      <c r="R541">
        <v>230724901.98491928</v>
      </c>
      <c r="S541">
        <v>2029.7925905690242</v>
      </c>
      <c r="T541">
        <v>19185.035959102333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CF076-B684-4472-A93B-D74DA8F4E32C}">
  <sheetPr codeName="Sheet18"/>
  <dimension ref="A1:AA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  <c r="U1" t="s">
        <v>320</v>
      </c>
      <c r="V1" t="s">
        <v>321</v>
      </c>
      <c r="W1" t="s">
        <v>322</v>
      </c>
      <c r="X1" t="s">
        <v>323</v>
      </c>
      <c r="Y1" t="s">
        <v>324</v>
      </c>
      <c r="Z1" t="s">
        <v>325</v>
      </c>
      <c r="AA1" t="s">
        <v>326</v>
      </c>
    </row>
    <row r="2" spans="1:27" x14ac:dyDescent="0.3">
      <c r="A2">
        <v>433</v>
      </c>
      <c r="B2" t="s">
        <v>280</v>
      </c>
      <c r="C2" t="s">
        <v>147</v>
      </c>
      <c r="D2" t="s">
        <v>151</v>
      </c>
      <c r="E2" t="s">
        <v>152</v>
      </c>
      <c r="F2" t="s">
        <v>154</v>
      </c>
      <c r="G2" t="s">
        <v>219</v>
      </c>
      <c r="H2">
        <v>317.35086284372585</v>
      </c>
      <c r="I2">
        <v>46</v>
      </c>
      <c r="J2">
        <v>1165805.4939485607</v>
      </c>
      <c r="K2">
        <v>36092.880563636354</v>
      </c>
      <c r="L2">
        <v>209844988.91074091</v>
      </c>
      <c r="M2">
        <v>5792681.3022727259</v>
      </c>
      <c r="N2">
        <v>1748708240.9228411</v>
      </c>
      <c r="O2">
        <v>85744000</v>
      </c>
      <c r="P2">
        <v>23.110939468181812</v>
      </c>
      <c r="Q2">
        <v>17428.792134530981</v>
      </c>
      <c r="R2">
        <v>209881081.79130456</v>
      </c>
      <c r="S2">
        <v>1840.2449222251139</v>
      </c>
      <c r="T2">
        <v>17451.903073999161</v>
      </c>
      <c r="U2">
        <f>Pro_Economic_Table[[#This Row],[Total Energy(MJ)]]*AHP!$P$3/TOPSIS!$B$4</f>
        <v>7.2091734916088085E-3</v>
      </c>
      <c r="V2">
        <f>Pro_Economic_Table[[#This Row],[Total Cost(LKR Million)]]*AHP!$P$4/TOPSIS!$C$4</f>
        <v>2.792070749600457E-2</v>
      </c>
      <c r="W2">
        <f>Pro_Economic_Table[[#This Row],[Total Carbon (Metric T)]]*AHP!$P$5/TOPSIS!$D$4</f>
        <v>3.095911069333965E-3</v>
      </c>
      <c r="X2">
        <f>((Pro_Economic_Table[[#This Row],[Weighted Energy]]-TOPSIS!$B$5)^2+(Pro_Economic_Table[[#This Row],[Weighted Cost]]-TOPSIS!$C$5)^2+(Pro_Economic_Table[[#This Row],[Weighted Co2]]-TOPSIS!$D$5)^2)^0.5</f>
        <v>0</v>
      </c>
      <c r="Y2">
        <f>((Pro_Economic_Table[[#This Row],[Weighted Energy]]-TOPSIS!$B$6)^2+(Pro_Economic_Table[[#This Row],[Weighted Cost]]-TOPSIS!$C$6)^2+(Pro_Economic_Table[[#This Row],[Weighted Co2]]-TOPSIS!$D$6)^2)^0.5</f>
        <v>7.5717147113335635E-3</v>
      </c>
      <c r="Z2">
        <f>Pro_Economic_Table[[#This Row],[S- Worst-Euclidean Distance]]/(Pro_Economic_Table[[#This Row],[S+ Best-Euclidean Distance]]+Pro_Economic_Table[[#This Row],[S- Worst-Euclidean Distance]])</f>
        <v>1</v>
      </c>
      <c r="AA2">
        <v>1</v>
      </c>
    </row>
    <row r="3" spans="1:27" x14ac:dyDescent="0.3">
      <c r="A3">
        <v>435</v>
      </c>
      <c r="B3" t="s">
        <v>280</v>
      </c>
      <c r="C3" t="s">
        <v>147</v>
      </c>
      <c r="D3" t="s">
        <v>151</v>
      </c>
      <c r="E3" t="s">
        <v>152</v>
      </c>
      <c r="F3" t="s">
        <v>154</v>
      </c>
      <c r="G3" t="s">
        <v>218</v>
      </c>
      <c r="H3">
        <v>317.35086284372585</v>
      </c>
      <c r="I3">
        <v>23</v>
      </c>
      <c r="J3">
        <v>1165805.4939485607</v>
      </c>
      <c r="K3">
        <v>36092.880563636354</v>
      </c>
      <c r="L3">
        <v>209844988.91074091</v>
      </c>
      <c r="M3">
        <v>5792681.3022727259</v>
      </c>
      <c r="N3">
        <v>1748708240.9228411</v>
      </c>
      <c r="O3">
        <v>86162600</v>
      </c>
      <c r="P3">
        <v>23.110939468181812</v>
      </c>
      <c r="Q3">
        <v>17428.792134530981</v>
      </c>
      <c r="R3">
        <v>209881081.79130456</v>
      </c>
      <c r="S3">
        <v>1840.6635222251139</v>
      </c>
      <c r="T3">
        <v>17451.903073999161</v>
      </c>
      <c r="U3">
        <f>Pro_Economic_Table[[#This Row],[Total Energy(MJ)]]*AHP!$P$3/TOPSIS!$B$4</f>
        <v>7.2091734916088085E-3</v>
      </c>
      <c r="V3">
        <f>Pro_Economic_Table[[#This Row],[Total Cost(LKR Million)]]*AHP!$P$4/TOPSIS!$C$4</f>
        <v>2.792705861156352E-2</v>
      </c>
      <c r="W3">
        <f>Pro_Economic_Table[[#This Row],[Total Carbon (Metric T)]]*AHP!$P$5/TOPSIS!$D$4</f>
        <v>3.095911069333965E-3</v>
      </c>
      <c r="X3">
        <f>((Pro_Economic_Table[[#This Row],[Weighted Energy]]-TOPSIS!$B$5)^2+(Pro_Economic_Table[[#This Row],[Weighted Cost]]-TOPSIS!$C$5)^2+(Pro_Economic_Table[[#This Row],[Weighted Co2]]-TOPSIS!$D$5)^2)^0.5</f>
        <v>6.3511155589494883E-6</v>
      </c>
      <c r="Y3">
        <f>((Pro_Economic_Table[[#This Row],[Weighted Energy]]-TOPSIS!$B$6)^2+(Pro_Economic_Table[[#This Row],[Weighted Cost]]-TOPSIS!$C$6)^2+(Pro_Economic_Table[[#This Row],[Weighted Co2]]-TOPSIS!$D$6)^2)^0.5</f>
        <v>7.565596420615996E-3</v>
      </c>
      <c r="Z3">
        <f>Pro_Economic_Table[[#This Row],[S- Worst-Euclidean Distance]]/(Pro_Economic_Table[[#This Row],[S+ Best-Euclidean Distance]]+Pro_Economic_Table[[#This Row],[S- Worst-Euclidean Distance]])</f>
        <v>0.99916123090808451</v>
      </c>
      <c r="AA3">
        <v>2</v>
      </c>
    </row>
    <row r="4" spans="1:27" x14ac:dyDescent="0.3">
      <c r="A4">
        <v>451</v>
      </c>
      <c r="B4" t="s">
        <v>280</v>
      </c>
      <c r="C4" t="s">
        <v>147</v>
      </c>
      <c r="D4" t="s">
        <v>280</v>
      </c>
      <c r="E4" t="s">
        <v>152</v>
      </c>
      <c r="F4" t="s">
        <v>154</v>
      </c>
      <c r="G4" t="s">
        <v>219</v>
      </c>
      <c r="H4">
        <v>317.81358446378584</v>
      </c>
      <c r="I4">
        <v>46</v>
      </c>
      <c r="J4">
        <v>1166253.4084767788</v>
      </c>
      <c r="K4">
        <v>36092.880563636354</v>
      </c>
      <c r="L4">
        <v>209925613.52582017</v>
      </c>
      <c r="M4">
        <v>5797286.377272726</v>
      </c>
      <c r="N4">
        <v>1749380112.715168</v>
      </c>
      <c r="O4">
        <v>85744000</v>
      </c>
      <c r="P4">
        <v>23.101729318181814</v>
      </c>
      <c r="Q4">
        <v>17435.488456727839</v>
      </c>
      <c r="R4">
        <v>209961706.40638381</v>
      </c>
      <c r="S4">
        <v>1840.9213990924409</v>
      </c>
      <c r="T4">
        <v>17458.590186046022</v>
      </c>
      <c r="U4">
        <f>Pro_Economic_Table[[#This Row],[Total Energy(MJ)]]*AHP!$P$3/TOPSIS!$B$4</f>
        <v>7.2119428543014324E-3</v>
      </c>
      <c r="V4">
        <f>Pro_Economic_Table[[#This Row],[Total Cost(LKR Million)]]*AHP!$P$4/TOPSIS!$C$4</f>
        <v>2.793097119107708E-2</v>
      </c>
      <c r="W4">
        <f>Pro_Economic_Table[[#This Row],[Total Carbon (Metric T)]]*AHP!$P$5/TOPSIS!$D$4</f>
        <v>3.0970973413479669E-3</v>
      </c>
      <c r="X4">
        <f>((Pro_Economic_Table[[#This Row],[Weighted Energy]]-TOPSIS!$B$5)^2+(Pro_Economic_Table[[#This Row],[Weighted Cost]]-TOPSIS!$C$5)^2+(Pro_Economic_Table[[#This Row],[Weighted Co2]]-TOPSIS!$D$5)^2)^0.5</f>
        <v>1.0696730694748049E-5</v>
      </c>
      <c r="Y4">
        <f>((Pro_Economic_Table[[#This Row],[Weighted Energy]]-TOPSIS!$B$6)^2+(Pro_Economic_Table[[#This Row],[Weighted Cost]]-TOPSIS!$C$6)^2+(Pro_Economic_Table[[#This Row],[Weighted Co2]]-TOPSIS!$D$6)^2)^0.5</f>
        <v>7.5610190336711132E-3</v>
      </c>
      <c r="Z4">
        <f>Pro_Economic_Table[[#This Row],[S- Worst-Euclidean Distance]]/(Pro_Economic_Table[[#This Row],[S+ Best-Euclidean Distance]]+Pro_Economic_Table[[#This Row],[S- Worst-Euclidean Distance]])</f>
        <v>0.99858727783402945</v>
      </c>
      <c r="AA4">
        <v>3</v>
      </c>
    </row>
    <row r="5" spans="1:27" x14ac:dyDescent="0.3">
      <c r="A5">
        <v>453</v>
      </c>
      <c r="B5" t="s">
        <v>280</v>
      </c>
      <c r="C5" t="s">
        <v>147</v>
      </c>
      <c r="D5" t="s">
        <v>280</v>
      </c>
      <c r="E5" t="s">
        <v>152</v>
      </c>
      <c r="F5" t="s">
        <v>154</v>
      </c>
      <c r="G5" t="s">
        <v>218</v>
      </c>
      <c r="H5">
        <v>317.81358446378584</v>
      </c>
      <c r="I5">
        <v>23</v>
      </c>
      <c r="J5">
        <v>1166253.4084767788</v>
      </c>
      <c r="K5">
        <v>36092.880563636354</v>
      </c>
      <c r="L5">
        <v>209925613.52582017</v>
      </c>
      <c r="M5">
        <v>5797286.377272726</v>
      </c>
      <c r="N5">
        <v>1749380112.715168</v>
      </c>
      <c r="O5">
        <v>86162600</v>
      </c>
      <c r="P5">
        <v>23.101729318181814</v>
      </c>
      <c r="Q5">
        <v>17435.488456727839</v>
      </c>
      <c r="R5">
        <v>209961706.40638381</v>
      </c>
      <c r="S5">
        <v>1841.3399990924408</v>
      </c>
      <c r="T5">
        <v>17458.590186046022</v>
      </c>
      <c r="U5">
        <f>Pro_Economic_Table[[#This Row],[Total Energy(MJ)]]*AHP!$P$3/TOPSIS!$B$4</f>
        <v>7.2119428543014324E-3</v>
      </c>
      <c r="V5">
        <f>Pro_Economic_Table[[#This Row],[Total Cost(LKR Million)]]*AHP!$P$4/TOPSIS!$C$4</f>
        <v>2.7937322306636026E-2</v>
      </c>
      <c r="W5">
        <f>Pro_Economic_Table[[#This Row],[Total Carbon (Metric T)]]*AHP!$P$5/TOPSIS!$D$4</f>
        <v>3.0970973413479669E-3</v>
      </c>
      <c r="X5">
        <f>((Pro_Economic_Table[[#This Row],[Weighted Energy]]-TOPSIS!$B$5)^2+(Pro_Economic_Table[[#This Row],[Weighted Cost]]-TOPSIS!$C$5)^2+(Pro_Economic_Table[[#This Row],[Weighted Co2]]-TOPSIS!$D$5)^2)^0.5</f>
        <v>1.6885749711921049E-5</v>
      </c>
      <c r="Y5">
        <f>((Pro_Economic_Table[[#This Row],[Weighted Energy]]-TOPSIS!$B$6)^2+(Pro_Economic_Table[[#This Row],[Weighted Cost]]-TOPSIS!$C$6)^2+(Pro_Economic_Table[[#This Row],[Weighted Co2]]-TOPSIS!$D$6)^2)^0.5</f>
        <v>7.5549007094187753E-3</v>
      </c>
      <c r="Z5">
        <f>Pro_Economic_Table[[#This Row],[S- Worst-Euclidean Distance]]/(Pro_Economic_Table[[#This Row],[S+ Best-Euclidean Distance]]+Pro_Economic_Table[[#This Row],[S- Worst-Euclidean Distance]])</f>
        <v>0.99776991205403598</v>
      </c>
      <c r="AA5">
        <v>4</v>
      </c>
    </row>
    <row r="6" spans="1:27" x14ac:dyDescent="0.3">
      <c r="A6">
        <v>442</v>
      </c>
      <c r="B6" t="s">
        <v>280</v>
      </c>
      <c r="C6" t="s">
        <v>147</v>
      </c>
      <c r="D6" t="s">
        <v>151</v>
      </c>
      <c r="E6" t="s">
        <v>280</v>
      </c>
      <c r="F6" t="s">
        <v>154</v>
      </c>
      <c r="G6" t="s">
        <v>219</v>
      </c>
      <c r="H6">
        <v>317.41887615018038</v>
      </c>
      <c r="I6">
        <v>46</v>
      </c>
      <c r="J6">
        <v>1165871.3308292085</v>
      </c>
      <c r="K6">
        <v>47009.944199999998</v>
      </c>
      <c r="L6">
        <v>209856839.54925755</v>
      </c>
      <c r="M6">
        <v>6949890.0477272719</v>
      </c>
      <c r="N6">
        <v>1748806996.2438128</v>
      </c>
      <c r="O6">
        <v>85744000</v>
      </c>
      <c r="P6">
        <v>29.661177649999999</v>
      </c>
      <c r="Q6">
        <v>17429.776395896664</v>
      </c>
      <c r="R6">
        <v>209903849.49345756</v>
      </c>
      <c r="S6">
        <v>1841.5008862915402</v>
      </c>
      <c r="T6">
        <v>17459.437573546664</v>
      </c>
      <c r="U6">
        <f>Pro_Economic_Table[[#This Row],[Total Energy(MJ)]]*AHP!$P$3/TOPSIS!$B$4</f>
        <v>7.2099555359618553E-3</v>
      </c>
      <c r="V6">
        <f>Pro_Economic_Table[[#This Row],[Total Cost(LKR Million)]]*AHP!$P$4/TOPSIS!$C$4</f>
        <v>2.7939763331942851E-2</v>
      </c>
      <c r="W6">
        <f>Pro_Economic_Table[[#This Row],[Total Carbon (Metric T)]]*AHP!$P$5/TOPSIS!$D$4</f>
        <v>3.0972476651454422E-3</v>
      </c>
      <c r="X6">
        <f>((Pro_Economic_Table[[#This Row],[Weighted Energy]]-TOPSIS!$B$5)^2+(Pro_Economic_Table[[#This Row],[Weighted Cost]]-TOPSIS!$C$5)^2+(Pro_Economic_Table[[#This Row],[Weighted Co2]]-TOPSIS!$D$5)^2)^0.5</f>
        <v>1.9118654896201961E-5</v>
      </c>
      <c r="Y6">
        <f>((Pro_Economic_Table[[#This Row],[Weighted Energy]]-TOPSIS!$B$6)^2+(Pro_Economic_Table[[#This Row],[Weighted Cost]]-TOPSIS!$C$6)^2+(Pro_Economic_Table[[#This Row],[Weighted Co2]]-TOPSIS!$D$6)^2)^0.5</f>
        <v>7.5530238062803869E-3</v>
      </c>
      <c r="Z6">
        <f>Pro_Economic_Table[[#This Row],[S- Worst-Euclidean Distance]]/(Pro_Economic_Table[[#This Row],[S+ Best-Euclidean Distance]]+Pro_Economic_Table[[#This Row],[S- Worst-Euclidean Distance]])</f>
        <v>0.99747513269933497</v>
      </c>
      <c r="AA6">
        <v>5</v>
      </c>
    </row>
    <row r="7" spans="1:27" x14ac:dyDescent="0.3">
      <c r="A7">
        <v>436</v>
      </c>
      <c r="B7" t="s">
        <v>280</v>
      </c>
      <c r="C7" t="s">
        <v>147</v>
      </c>
      <c r="D7" t="s">
        <v>151</v>
      </c>
      <c r="E7" t="s">
        <v>152</v>
      </c>
      <c r="F7" t="s">
        <v>155</v>
      </c>
      <c r="G7" t="s">
        <v>219</v>
      </c>
      <c r="H7">
        <v>317.31229099988775</v>
      </c>
      <c r="I7">
        <v>46</v>
      </c>
      <c r="J7">
        <v>1166846.6733722445</v>
      </c>
      <c r="K7">
        <v>36911.660336363631</v>
      </c>
      <c r="L7">
        <v>210032401.20700401</v>
      </c>
      <c r="M7">
        <v>5819973.961363635</v>
      </c>
      <c r="N7">
        <v>1750270010.0583668</v>
      </c>
      <c r="O7">
        <v>85744000</v>
      </c>
      <c r="P7">
        <v>22.838012877272721</v>
      </c>
      <c r="Q7">
        <v>17444.357766915058</v>
      </c>
      <c r="R7">
        <v>210069312.86734039</v>
      </c>
      <c r="S7">
        <v>1841.8339840197302</v>
      </c>
      <c r="T7">
        <v>17467.195779792331</v>
      </c>
      <c r="U7">
        <f>Pro_Economic_Table[[#This Row],[Total Energy(MJ)]]*AHP!$P$3/TOPSIS!$B$4</f>
        <v>7.2156390123316516E-3</v>
      </c>
      <c r="V7">
        <f>Pro_Economic_Table[[#This Row],[Total Cost(LKR Million)]]*AHP!$P$4/TOPSIS!$C$4</f>
        <v>2.7944817183266694E-2</v>
      </c>
      <c r="W7">
        <f>Pro_Economic_Table[[#This Row],[Total Carbon (Metric T)]]*AHP!$P$5/TOPSIS!$D$4</f>
        <v>3.0986239458004683E-3</v>
      </c>
      <c r="X7">
        <f>((Pro_Economic_Table[[#This Row],[Weighted Energy]]-TOPSIS!$B$5)^2+(Pro_Economic_Table[[#This Row],[Weighted Cost]]-TOPSIS!$C$5)^2+(Pro_Economic_Table[[#This Row],[Weighted Co2]]-TOPSIS!$D$5)^2)^0.5</f>
        <v>2.5108557840254838E-5</v>
      </c>
      <c r="Y7">
        <f>((Pro_Economic_Table[[#This Row],[Weighted Energy]]-TOPSIS!$B$6)^2+(Pro_Economic_Table[[#This Row],[Weighted Cost]]-TOPSIS!$C$6)^2+(Pro_Economic_Table[[#This Row],[Weighted Co2]]-TOPSIS!$D$6)^2)^0.5</f>
        <v>7.5466078901545225E-3</v>
      </c>
      <c r="Z7">
        <f>Pro_Economic_Table[[#This Row],[S- Worst-Euclidean Distance]]/(Pro_Economic_Table[[#This Row],[S+ Best-Euclidean Distance]]+Pro_Economic_Table[[#This Row],[S- Worst-Euclidean Distance]])</f>
        <v>0.99668390146240826</v>
      </c>
      <c r="AA7">
        <v>6</v>
      </c>
    </row>
    <row r="8" spans="1:27" x14ac:dyDescent="0.3">
      <c r="A8">
        <v>444</v>
      </c>
      <c r="B8" t="s">
        <v>280</v>
      </c>
      <c r="C8" t="s">
        <v>147</v>
      </c>
      <c r="D8" t="s">
        <v>151</v>
      </c>
      <c r="E8" t="s">
        <v>280</v>
      </c>
      <c r="F8" t="s">
        <v>154</v>
      </c>
      <c r="G8" t="s">
        <v>218</v>
      </c>
      <c r="H8">
        <v>317.41887615018038</v>
      </c>
      <c r="I8">
        <v>23</v>
      </c>
      <c r="J8">
        <v>1165871.3308292085</v>
      </c>
      <c r="K8">
        <v>47009.944199999998</v>
      </c>
      <c r="L8">
        <v>209856839.54925755</v>
      </c>
      <c r="M8">
        <v>6949890.0477272719</v>
      </c>
      <c r="N8">
        <v>1748806996.2438128</v>
      </c>
      <c r="O8">
        <v>86162600</v>
      </c>
      <c r="P8">
        <v>29.661177649999999</v>
      </c>
      <c r="Q8">
        <v>17429.776395896664</v>
      </c>
      <c r="R8">
        <v>209903849.49345756</v>
      </c>
      <c r="S8">
        <v>1841.9194862915401</v>
      </c>
      <c r="T8">
        <v>17459.437573546664</v>
      </c>
      <c r="U8">
        <f>Pro_Economic_Table[[#This Row],[Total Energy(MJ)]]*AHP!$P$3/TOPSIS!$B$4</f>
        <v>7.2099555359618553E-3</v>
      </c>
      <c r="V8">
        <f>Pro_Economic_Table[[#This Row],[Total Cost(LKR Million)]]*AHP!$P$4/TOPSIS!$C$4</f>
        <v>2.7946114447501804E-2</v>
      </c>
      <c r="W8">
        <f>Pro_Economic_Table[[#This Row],[Total Carbon (Metric T)]]*AHP!$P$5/TOPSIS!$D$4</f>
        <v>3.0972476651454422E-3</v>
      </c>
      <c r="X8">
        <f>((Pro_Economic_Table[[#This Row],[Weighted Energy]]-TOPSIS!$B$5)^2+(Pro_Economic_Table[[#This Row],[Weighted Cost]]-TOPSIS!$C$5)^2+(Pro_Economic_Table[[#This Row],[Weighted Co2]]-TOPSIS!$D$5)^2)^0.5</f>
        <v>2.5454101164963231E-5</v>
      </c>
      <c r="Y8">
        <f>((Pro_Economic_Table[[#This Row],[Weighted Energy]]-TOPSIS!$B$6)^2+(Pro_Economic_Table[[#This Row],[Weighted Cost]]-TOPSIS!$C$6)^2+(Pro_Economic_Table[[#This Row],[Weighted Co2]]-TOPSIS!$D$6)^2)^0.5</f>
        <v>7.5469063992925547E-3</v>
      </c>
      <c r="Z8">
        <f>Pro_Economic_Table[[#This Row],[S- Worst-Euclidean Distance]]/(Pro_Economic_Table[[#This Row],[S+ Best-Euclidean Distance]]+Pro_Economic_Table[[#This Row],[S- Worst-Euclidean Distance]])</f>
        <v>0.99663855132578205</v>
      </c>
      <c r="AA8">
        <v>7</v>
      </c>
    </row>
    <row r="9" spans="1:27" x14ac:dyDescent="0.3">
      <c r="A9">
        <v>460</v>
      </c>
      <c r="B9" t="s">
        <v>280</v>
      </c>
      <c r="C9" t="s">
        <v>147</v>
      </c>
      <c r="D9" t="s">
        <v>280</v>
      </c>
      <c r="E9" t="s">
        <v>280</v>
      </c>
      <c r="F9" t="s">
        <v>154</v>
      </c>
      <c r="G9" t="s">
        <v>219</v>
      </c>
      <c r="H9">
        <v>317.88159777024038</v>
      </c>
      <c r="I9">
        <v>46</v>
      </c>
      <c r="J9">
        <v>1166319.2453574268</v>
      </c>
      <c r="K9">
        <v>47009.944199999998</v>
      </c>
      <c r="L9">
        <v>209937464.16433683</v>
      </c>
      <c r="M9">
        <v>6954495.1227272721</v>
      </c>
      <c r="N9">
        <v>1749478868.0361402</v>
      </c>
      <c r="O9">
        <v>85744000</v>
      </c>
      <c r="P9">
        <v>29.651967499999998</v>
      </c>
      <c r="Q9">
        <v>17436.47271809353</v>
      </c>
      <c r="R9">
        <v>209984474.10853684</v>
      </c>
      <c r="S9">
        <v>1842.1773631588674</v>
      </c>
      <c r="T9">
        <v>17466.124685593531</v>
      </c>
      <c r="U9">
        <f>Pro_Economic_Table[[#This Row],[Total Energy(MJ)]]*AHP!$P$3/TOPSIS!$B$4</f>
        <v>7.21272489865448E-3</v>
      </c>
      <c r="V9">
        <f>Pro_Economic_Table[[#This Row],[Total Cost(LKR Million)]]*AHP!$P$4/TOPSIS!$C$4</f>
        <v>2.7950027027015364E-2</v>
      </c>
      <c r="W9">
        <f>Pro_Economic_Table[[#This Row],[Total Carbon (Metric T)]]*AHP!$P$5/TOPSIS!$D$4</f>
        <v>3.0984339371594445E-3</v>
      </c>
      <c r="X9">
        <f>((Pro_Economic_Table[[#This Row],[Weighted Energy]]-TOPSIS!$B$5)^2+(Pro_Economic_Table[[#This Row],[Weighted Cost]]-TOPSIS!$C$5)^2+(Pro_Economic_Table[[#This Row],[Weighted Co2]]-TOPSIS!$D$5)^2)^0.5</f>
        <v>2.9641394244566331E-5</v>
      </c>
      <c r="Y9">
        <f>((Pro_Economic_Table[[#This Row],[Weighted Energy]]-TOPSIS!$B$6)^2+(Pro_Economic_Table[[#This Row],[Weighted Cost]]-TOPSIS!$C$6)^2+(Pro_Economic_Table[[#This Row],[Weighted Co2]]-TOPSIS!$D$6)^2)^0.5</f>
        <v>7.5423280520798171E-3</v>
      </c>
      <c r="Z9">
        <f>Pro_Economic_Table[[#This Row],[S- Worst-Euclidean Distance]]/(Pro_Economic_Table[[#This Row],[S+ Best-Euclidean Distance]]+Pro_Economic_Table[[#This Row],[S- Worst-Euclidean Distance]])</f>
        <v>0.996085378519461</v>
      </c>
      <c r="AA9">
        <v>8</v>
      </c>
    </row>
    <row r="10" spans="1:27" x14ac:dyDescent="0.3">
      <c r="A10">
        <v>438</v>
      </c>
      <c r="B10" t="s">
        <v>280</v>
      </c>
      <c r="C10" t="s">
        <v>147</v>
      </c>
      <c r="D10" t="s">
        <v>151</v>
      </c>
      <c r="E10" t="s">
        <v>152</v>
      </c>
      <c r="F10" t="s">
        <v>155</v>
      </c>
      <c r="G10" t="s">
        <v>218</v>
      </c>
      <c r="H10">
        <v>317.31229099988775</v>
      </c>
      <c r="I10">
        <v>23</v>
      </c>
      <c r="J10">
        <v>1166846.6733722445</v>
      </c>
      <c r="K10">
        <v>36911.660336363631</v>
      </c>
      <c r="L10">
        <v>210032401.20700401</v>
      </c>
      <c r="M10">
        <v>5819973.961363635</v>
      </c>
      <c r="N10">
        <v>1750270010.0583668</v>
      </c>
      <c r="O10">
        <v>86162600</v>
      </c>
      <c r="P10">
        <v>22.838012877272721</v>
      </c>
      <c r="Q10">
        <v>17444.357766915058</v>
      </c>
      <c r="R10">
        <v>210069312.86734039</v>
      </c>
      <c r="S10">
        <v>1842.2525840197304</v>
      </c>
      <c r="T10">
        <v>17467.195779792331</v>
      </c>
      <c r="U10">
        <f>Pro_Economic_Table[[#This Row],[Total Energy(MJ)]]*AHP!$P$3/TOPSIS!$B$4</f>
        <v>7.2156390123316516E-3</v>
      </c>
      <c r="V10">
        <f>Pro_Economic_Table[[#This Row],[Total Cost(LKR Million)]]*AHP!$P$4/TOPSIS!$C$4</f>
        <v>2.7951168298825647E-2</v>
      </c>
      <c r="W10">
        <f>Pro_Economic_Table[[#This Row],[Total Carbon (Metric T)]]*AHP!$P$5/TOPSIS!$D$4</f>
        <v>3.0986239458004683E-3</v>
      </c>
      <c r="X10">
        <f>((Pro_Economic_Table[[#This Row],[Weighted Energy]]-TOPSIS!$B$5)^2+(Pro_Economic_Table[[#This Row],[Weighted Cost]]-TOPSIS!$C$5)^2+(Pro_Economic_Table[[#This Row],[Weighted Co2]]-TOPSIS!$D$5)^2)^0.5</f>
        <v>3.1257369778094289E-5</v>
      </c>
      <c r="Y10">
        <f>((Pro_Economic_Table[[#This Row],[Weighted Energy]]-TOPSIS!$B$6)^2+(Pro_Economic_Table[[#This Row],[Weighted Cost]]-TOPSIS!$C$6)^2+(Pro_Economic_Table[[#This Row],[Weighted Co2]]-TOPSIS!$D$6)^2)^0.5</f>
        <v>7.5404895347964442E-3</v>
      </c>
      <c r="Z10">
        <f>Pro_Economic_Table[[#This Row],[S- Worst-Euclidean Distance]]/(Pro_Economic_Table[[#This Row],[S+ Best-Euclidean Distance]]+Pro_Economic_Table[[#This Row],[S- Worst-Euclidean Distance]])</f>
        <v>0.99587184170680487</v>
      </c>
      <c r="AA10">
        <v>9</v>
      </c>
    </row>
    <row r="11" spans="1:27" x14ac:dyDescent="0.3">
      <c r="A11">
        <v>454</v>
      </c>
      <c r="B11" t="s">
        <v>280</v>
      </c>
      <c r="C11" t="s">
        <v>147</v>
      </c>
      <c r="D11" t="s">
        <v>280</v>
      </c>
      <c r="E11" t="s">
        <v>152</v>
      </c>
      <c r="F11" t="s">
        <v>155</v>
      </c>
      <c r="G11" t="s">
        <v>219</v>
      </c>
      <c r="H11">
        <v>317.77501261994769</v>
      </c>
      <c r="I11">
        <v>46</v>
      </c>
      <c r="J11">
        <v>1167294.5879004628</v>
      </c>
      <c r="K11">
        <v>36911.660336363631</v>
      </c>
      <c r="L11">
        <v>210113025.82208329</v>
      </c>
      <c r="M11">
        <v>5824579.0363636352</v>
      </c>
      <c r="N11">
        <v>1750941881.8506942</v>
      </c>
      <c r="O11">
        <v>85744000</v>
      </c>
      <c r="P11">
        <v>22.828802727272723</v>
      </c>
      <c r="Q11">
        <v>17451.054089111916</v>
      </c>
      <c r="R11">
        <v>210149937.48241967</v>
      </c>
      <c r="S11">
        <v>1842.5104608870579</v>
      </c>
      <c r="T11">
        <v>17473.882891839188</v>
      </c>
      <c r="U11">
        <f>Pro_Economic_Table[[#This Row],[Total Energy(MJ)]]*AHP!$P$3/TOPSIS!$B$4</f>
        <v>7.2184083750242763E-3</v>
      </c>
      <c r="V11">
        <f>Pro_Economic_Table[[#This Row],[Total Cost(LKR Million)]]*AHP!$P$4/TOPSIS!$C$4</f>
        <v>2.7955080878339211E-2</v>
      </c>
      <c r="W11">
        <f>Pro_Economic_Table[[#This Row],[Total Carbon (Metric T)]]*AHP!$P$5/TOPSIS!$D$4</f>
        <v>3.0998102178144689E-3</v>
      </c>
      <c r="X11">
        <f>((Pro_Economic_Table[[#This Row],[Weighted Energy]]-TOPSIS!$B$5)^2+(Pro_Economic_Table[[#This Row],[Weighted Cost]]-TOPSIS!$C$5)^2+(Pro_Economic_Table[[#This Row],[Weighted Co2]]-TOPSIS!$D$5)^2)^0.5</f>
        <v>3.5805248828819298E-5</v>
      </c>
      <c r="Y11">
        <f>((Pro_Economic_Table[[#This Row],[Weighted Energy]]-TOPSIS!$B$6)^2+(Pro_Economic_Table[[#This Row],[Weighted Cost]]-TOPSIS!$C$6)^2+(Pro_Economic_Table[[#This Row],[Weighted Co2]]-TOPSIS!$D$6)^2)^0.5</f>
        <v>7.5359122182767939E-3</v>
      </c>
      <c r="Z11">
        <f>Pro_Economic_Table[[#This Row],[S- Worst-Euclidean Distance]]/(Pro_Economic_Table[[#This Row],[S+ Best-Euclidean Distance]]+Pro_Economic_Table[[#This Row],[S- Worst-Euclidean Distance]])</f>
        <v>0.99527118530447412</v>
      </c>
      <c r="AA11">
        <v>10</v>
      </c>
    </row>
    <row r="12" spans="1:27" x14ac:dyDescent="0.3">
      <c r="A12">
        <v>462</v>
      </c>
      <c r="B12" t="s">
        <v>280</v>
      </c>
      <c r="C12" t="s">
        <v>147</v>
      </c>
      <c r="D12" t="s">
        <v>280</v>
      </c>
      <c r="E12" t="s">
        <v>280</v>
      </c>
      <c r="F12" t="s">
        <v>154</v>
      </c>
      <c r="G12" t="s">
        <v>218</v>
      </c>
      <c r="H12">
        <v>317.88159777024038</v>
      </c>
      <c r="I12">
        <v>23</v>
      </c>
      <c r="J12">
        <v>1166319.2453574268</v>
      </c>
      <c r="K12">
        <v>47009.944199999998</v>
      </c>
      <c r="L12">
        <v>209937464.16433683</v>
      </c>
      <c r="M12">
        <v>6954495.1227272721</v>
      </c>
      <c r="N12">
        <v>1749478868.0361402</v>
      </c>
      <c r="O12">
        <v>86162600</v>
      </c>
      <c r="P12">
        <v>29.651967499999998</v>
      </c>
      <c r="Q12">
        <v>17436.47271809353</v>
      </c>
      <c r="R12">
        <v>209984474.10853684</v>
      </c>
      <c r="S12">
        <v>1842.5959631588673</v>
      </c>
      <c r="T12">
        <v>17466.124685593531</v>
      </c>
      <c r="U12">
        <f>Pro_Economic_Table[[#This Row],[Total Energy(MJ)]]*AHP!$P$3/TOPSIS!$B$4</f>
        <v>7.21272489865448E-3</v>
      </c>
      <c r="V12">
        <f>Pro_Economic_Table[[#This Row],[Total Cost(LKR Million)]]*AHP!$P$4/TOPSIS!$C$4</f>
        <v>2.7956378142574317E-2</v>
      </c>
      <c r="W12">
        <f>Pro_Economic_Table[[#This Row],[Total Carbon (Metric T)]]*AHP!$P$5/TOPSIS!$D$4</f>
        <v>3.0984339371594445E-3</v>
      </c>
      <c r="X12">
        <f>((Pro_Economic_Table[[#This Row],[Weighted Energy]]-TOPSIS!$B$5)^2+(Pro_Economic_Table[[#This Row],[Weighted Cost]]-TOPSIS!$C$5)^2+(Pro_Economic_Table[[#This Row],[Weighted Co2]]-TOPSIS!$D$5)^2)^0.5</f>
        <v>3.5935670033724183E-5</v>
      </c>
      <c r="Y12">
        <f>((Pro_Economic_Table[[#This Row],[Weighted Energy]]-TOPSIS!$B$6)^2+(Pro_Economic_Table[[#This Row],[Weighted Cost]]-TOPSIS!$C$6)^2+(Pro_Economic_Table[[#This Row],[Weighted Co2]]-TOPSIS!$D$6)^2)^0.5</f>
        <v>7.5362106126661372E-3</v>
      </c>
      <c r="Z12">
        <f>Pro_Economic_Table[[#This Row],[S- Worst-Euclidean Distance]]/(Pro_Economic_Table[[#This Row],[S+ Best-Euclidean Distance]]+Pro_Economic_Table[[#This Row],[S- Worst-Euclidean Distance]])</f>
        <v>0.99525422929086482</v>
      </c>
      <c r="AA12">
        <v>11</v>
      </c>
    </row>
    <row r="13" spans="1:27" x14ac:dyDescent="0.3">
      <c r="A13">
        <v>456</v>
      </c>
      <c r="B13" t="s">
        <v>280</v>
      </c>
      <c r="C13" t="s">
        <v>147</v>
      </c>
      <c r="D13" t="s">
        <v>280</v>
      </c>
      <c r="E13" t="s">
        <v>152</v>
      </c>
      <c r="F13" t="s">
        <v>155</v>
      </c>
      <c r="G13" t="s">
        <v>218</v>
      </c>
      <c r="H13">
        <v>317.77501261994769</v>
      </c>
      <c r="I13">
        <v>23</v>
      </c>
      <c r="J13">
        <v>1167294.5879004628</v>
      </c>
      <c r="K13">
        <v>36911.660336363631</v>
      </c>
      <c r="L13">
        <v>210113025.82208329</v>
      </c>
      <c r="M13">
        <v>5824579.0363636352</v>
      </c>
      <c r="N13">
        <v>1750941881.8506942</v>
      </c>
      <c r="O13">
        <v>86162600</v>
      </c>
      <c r="P13">
        <v>22.828802727272723</v>
      </c>
      <c r="Q13">
        <v>17451.054089111916</v>
      </c>
      <c r="R13">
        <v>210149937.48241967</v>
      </c>
      <c r="S13">
        <v>1842.9290608870579</v>
      </c>
      <c r="T13">
        <v>17473.882891839188</v>
      </c>
      <c r="U13">
        <f>Pro_Economic_Table[[#This Row],[Total Energy(MJ)]]*AHP!$P$3/TOPSIS!$B$4</f>
        <v>7.2184083750242763E-3</v>
      </c>
      <c r="V13">
        <f>Pro_Economic_Table[[#This Row],[Total Cost(LKR Million)]]*AHP!$P$4/TOPSIS!$C$4</f>
        <v>2.7961431993898164E-2</v>
      </c>
      <c r="W13">
        <f>Pro_Economic_Table[[#This Row],[Total Carbon (Metric T)]]*AHP!$P$5/TOPSIS!$D$4</f>
        <v>3.0998102178144689E-3</v>
      </c>
      <c r="X13">
        <f>((Pro_Economic_Table[[#This Row],[Weighted Energy]]-TOPSIS!$B$5)^2+(Pro_Economic_Table[[#This Row],[Weighted Cost]]-TOPSIS!$C$5)^2+(Pro_Economic_Table[[#This Row],[Weighted Co2]]-TOPSIS!$D$5)^2)^0.5</f>
        <v>4.1940090119783796E-5</v>
      </c>
      <c r="Y13">
        <f>((Pro_Economic_Table[[#This Row],[Weighted Energy]]-TOPSIS!$B$6)^2+(Pro_Economic_Table[[#This Row],[Weighted Cost]]-TOPSIS!$C$6)^2+(Pro_Economic_Table[[#This Row],[Weighted Co2]]-TOPSIS!$D$6)^2)^0.5</f>
        <v>7.5297938291850062E-3</v>
      </c>
      <c r="Z13">
        <f>Pro_Economic_Table[[#This Row],[S- Worst-Euclidean Distance]]/(Pro_Economic_Table[[#This Row],[S+ Best-Euclidean Distance]]+Pro_Economic_Table[[#This Row],[S- Worst-Euclidean Distance]])</f>
        <v>0.99446096619786728</v>
      </c>
      <c r="AA13">
        <v>12</v>
      </c>
    </row>
    <row r="14" spans="1:27" x14ac:dyDescent="0.3">
      <c r="A14">
        <v>445</v>
      </c>
      <c r="B14" t="s">
        <v>280</v>
      </c>
      <c r="C14" t="s">
        <v>147</v>
      </c>
      <c r="D14" t="s">
        <v>151</v>
      </c>
      <c r="E14" t="s">
        <v>280</v>
      </c>
      <c r="F14" t="s">
        <v>155</v>
      </c>
      <c r="G14" t="s">
        <v>219</v>
      </c>
      <c r="H14">
        <v>317.38030430634228</v>
      </c>
      <c r="I14">
        <v>46</v>
      </c>
      <c r="J14">
        <v>1166912.5102528925</v>
      </c>
      <c r="K14">
        <v>47828.723972727268</v>
      </c>
      <c r="L14">
        <v>210044251.84552065</v>
      </c>
      <c r="M14">
        <v>6977182.7068181811</v>
      </c>
      <c r="N14">
        <v>1750368765.3793387</v>
      </c>
      <c r="O14">
        <v>85744000</v>
      </c>
      <c r="P14">
        <v>29.388251059090909</v>
      </c>
      <c r="Q14">
        <v>17445.342028280742</v>
      </c>
      <c r="R14">
        <v>210092080.56949338</v>
      </c>
      <c r="S14">
        <v>1843.0899480861569</v>
      </c>
      <c r="T14">
        <v>17474.730279339834</v>
      </c>
      <c r="U14">
        <f>Pro_Economic_Table[[#This Row],[Total Energy(MJ)]]*AHP!$P$3/TOPSIS!$B$4</f>
        <v>7.2164210566846984E-3</v>
      </c>
      <c r="V14">
        <f>Pro_Economic_Table[[#This Row],[Total Cost(LKR Million)]]*AHP!$P$4/TOPSIS!$C$4</f>
        <v>2.7963873019204985E-2</v>
      </c>
      <c r="W14">
        <f>Pro_Economic_Table[[#This Row],[Total Carbon (Metric T)]]*AHP!$P$5/TOPSIS!$D$4</f>
        <v>3.0999605416119447E-3</v>
      </c>
      <c r="X14">
        <f>((Pro_Economic_Table[[#This Row],[Weighted Energy]]-TOPSIS!$B$5)^2+(Pro_Economic_Table[[#This Row],[Weighted Cost]]-TOPSIS!$C$5)^2+(Pro_Economic_Table[[#This Row],[Weighted Co2]]-TOPSIS!$D$5)^2)^0.5</f>
        <v>4.3956658408310949E-5</v>
      </c>
      <c r="Y14">
        <f>((Pro_Economic_Table[[#This Row],[Weighted Energy]]-TOPSIS!$B$6)^2+(Pro_Economic_Table[[#This Row],[Weighted Cost]]-TOPSIS!$C$6)^2+(Pro_Economic_Table[[#This Row],[Weighted Co2]]-TOPSIS!$D$6)^2)^0.5</f>
        <v>7.5279168314568981E-3</v>
      </c>
      <c r="Z14">
        <f>Pro_Economic_Table[[#This Row],[S- Worst-Euclidean Distance]]/(Pro_Economic_Table[[#This Row],[S+ Best-Euclidean Distance]]+Pro_Economic_Table[[#This Row],[S- Worst-Euclidean Distance]])</f>
        <v>0.99419474473957525</v>
      </c>
      <c r="AA14">
        <v>13</v>
      </c>
    </row>
    <row r="15" spans="1:27" x14ac:dyDescent="0.3">
      <c r="A15">
        <v>447</v>
      </c>
      <c r="B15" t="s">
        <v>280</v>
      </c>
      <c r="C15" t="s">
        <v>147</v>
      </c>
      <c r="D15" t="s">
        <v>151</v>
      </c>
      <c r="E15" t="s">
        <v>280</v>
      </c>
      <c r="F15" t="s">
        <v>155</v>
      </c>
      <c r="G15" t="s">
        <v>218</v>
      </c>
      <c r="H15">
        <v>317.38030430634228</v>
      </c>
      <c r="I15">
        <v>23</v>
      </c>
      <c r="J15">
        <v>1166912.5102528925</v>
      </c>
      <c r="K15">
        <v>47828.723972727268</v>
      </c>
      <c r="L15">
        <v>210044251.84552065</v>
      </c>
      <c r="M15">
        <v>6977182.7068181811</v>
      </c>
      <c r="N15">
        <v>1750368765.3793387</v>
      </c>
      <c r="O15">
        <v>86162600</v>
      </c>
      <c r="P15">
        <v>29.388251059090909</v>
      </c>
      <c r="Q15">
        <v>17445.342028280742</v>
      </c>
      <c r="R15">
        <v>210092080.56949338</v>
      </c>
      <c r="S15">
        <v>1843.5085480861569</v>
      </c>
      <c r="T15">
        <v>17474.730279339834</v>
      </c>
      <c r="U15">
        <f>Pro_Economic_Table[[#This Row],[Total Energy(MJ)]]*AHP!$P$3/TOPSIS!$B$4</f>
        <v>7.2164210566846984E-3</v>
      </c>
      <c r="V15">
        <f>Pro_Economic_Table[[#This Row],[Total Cost(LKR Million)]]*AHP!$P$4/TOPSIS!$C$4</f>
        <v>2.7970224134763935E-2</v>
      </c>
      <c r="W15">
        <f>Pro_Economic_Table[[#This Row],[Total Carbon (Metric T)]]*AHP!$P$5/TOPSIS!$D$4</f>
        <v>3.0999605416119447E-3</v>
      </c>
      <c r="X15">
        <f>((Pro_Economic_Table[[#This Row],[Weighted Energy]]-TOPSIS!$B$5)^2+(Pro_Economic_Table[[#This Row],[Weighted Cost]]-TOPSIS!$C$5)^2+(Pro_Economic_Table[[#This Row],[Weighted Co2]]-TOPSIS!$D$5)^2)^0.5</f>
        <v>5.0207797594445062E-5</v>
      </c>
      <c r="Y15">
        <f>((Pro_Economic_Table[[#This Row],[Weighted Energy]]-TOPSIS!$B$6)^2+(Pro_Economic_Table[[#This Row],[Weighted Cost]]-TOPSIS!$C$6)^2+(Pro_Economic_Table[[#This Row],[Weighted Co2]]-TOPSIS!$D$6)^2)^0.5</f>
        <v>7.5217993624927641E-3</v>
      </c>
      <c r="Z15">
        <f>Pro_Economic_Table[[#This Row],[S- Worst-Euclidean Distance]]/(Pro_Economic_Table[[#This Row],[S+ Best-Euclidean Distance]]+Pro_Economic_Table[[#This Row],[S- Worst-Euclidean Distance]])</f>
        <v>0.99336928815135095</v>
      </c>
      <c r="AA15">
        <v>14</v>
      </c>
    </row>
    <row r="16" spans="1:27" x14ac:dyDescent="0.3">
      <c r="A16">
        <v>463</v>
      </c>
      <c r="B16" t="s">
        <v>280</v>
      </c>
      <c r="C16" t="s">
        <v>147</v>
      </c>
      <c r="D16" t="s">
        <v>280</v>
      </c>
      <c r="E16" t="s">
        <v>280</v>
      </c>
      <c r="F16" t="s">
        <v>155</v>
      </c>
      <c r="G16" t="s">
        <v>219</v>
      </c>
      <c r="H16">
        <v>317.84302592640222</v>
      </c>
      <c r="I16">
        <v>46</v>
      </c>
      <c r="J16">
        <v>1167360.4247811106</v>
      </c>
      <c r="K16">
        <v>47828.723972727268</v>
      </c>
      <c r="L16">
        <v>210124876.4605999</v>
      </c>
      <c r="M16">
        <v>6981787.7818181813</v>
      </c>
      <c r="N16">
        <v>1751040637.1716659</v>
      </c>
      <c r="O16">
        <v>85744000</v>
      </c>
      <c r="P16">
        <v>29.379040909090907</v>
      </c>
      <c r="Q16">
        <v>17452.038350477604</v>
      </c>
      <c r="R16">
        <v>210172705.18457264</v>
      </c>
      <c r="S16">
        <v>1843.7664249534841</v>
      </c>
      <c r="T16">
        <v>17481.417391386694</v>
      </c>
      <c r="U16">
        <f>Pro_Economic_Table[[#This Row],[Total Energy(MJ)]]*AHP!$P$3/TOPSIS!$B$4</f>
        <v>7.2191904193773223E-3</v>
      </c>
      <c r="V16">
        <f>Pro_Economic_Table[[#This Row],[Total Cost(LKR Million)]]*AHP!$P$4/TOPSIS!$C$4</f>
        <v>2.7974136714277491E-2</v>
      </c>
      <c r="W16">
        <f>Pro_Economic_Table[[#This Row],[Total Carbon (Metric T)]]*AHP!$P$5/TOPSIS!$D$4</f>
        <v>3.1011468136259465E-3</v>
      </c>
      <c r="X16">
        <f>((Pro_Economic_Table[[#This Row],[Weighted Energy]]-TOPSIS!$B$5)^2+(Pro_Economic_Table[[#This Row],[Weighted Cost]]-TOPSIS!$C$5)^2+(Pro_Economic_Table[[#This Row],[Weighted Co2]]-TOPSIS!$D$5)^2)^0.5</f>
        <v>5.461165832920751E-5</v>
      </c>
      <c r="Y16">
        <f>((Pro_Economic_Table[[#This Row],[Weighted Energy]]-TOPSIS!$B$6)^2+(Pro_Economic_Table[[#This Row],[Weighted Cost]]-TOPSIS!$C$6)^2+(Pro_Economic_Table[[#This Row],[Weighted Co2]]-TOPSIS!$D$6)^2)^0.5</f>
        <v>7.5172210825812059E-3</v>
      </c>
      <c r="Z16">
        <f>Pro_Economic_Table[[#This Row],[S- Worst-Euclidean Distance]]/(Pro_Economic_Table[[#This Row],[S+ Best-Euclidean Distance]]+Pro_Economic_Table[[#This Row],[S- Worst-Euclidean Distance]])</f>
        <v>0.99278752447420793</v>
      </c>
      <c r="AA16">
        <v>15</v>
      </c>
    </row>
    <row r="17" spans="1:27" x14ac:dyDescent="0.3">
      <c r="A17">
        <v>434</v>
      </c>
      <c r="B17" t="s">
        <v>280</v>
      </c>
      <c r="C17" t="s">
        <v>147</v>
      </c>
      <c r="D17" t="s">
        <v>151</v>
      </c>
      <c r="E17" t="s">
        <v>152</v>
      </c>
      <c r="F17" t="s">
        <v>154</v>
      </c>
      <c r="G17" t="s">
        <v>220</v>
      </c>
      <c r="H17">
        <v>317.35086284372585</v>
      </c>
      <c r="I17">
        <v>23</v>
      </c>
      <c r="J17">
        <v>1165805.4939485607</v>
      </c>
      <c r="K17">
        <v>36092.880563636354</v>
      </c>
      <c r="L17">
        <v>209844988.91074091</v>
      </c>
      <c r="M17">
        <v>5792681.3022727259</v>
      </c>
      <c r="N17">
        <v>1748708240.9228411</v>
      </c>
      <c r="O17">
        <v>89700000</v>
      </c>
      <c r="P17">
        <v>23.110939468181812</v>
      </c>
      <c r="Q17">
        <v>17428.792134530981</v>
      </c>
      <c r="R17">
        <v>209881081.79130456</v>
      </c>
      <c r="S17">
        <v>1844.2009222251138</v>
      </c>
      <c r="T17">
        <v>17451.903073999161</v>
      </c>
      <c r="U17">
        <f>Pro_Economic_Table[[#This Row],[Total Energy(MJ)]]*AHP!$P$3/TOPSIS!$B$4</f>
        <v>7.2091734916088085E-3</v>
      </c>
      <c r="V17">
        <f>Pro_Economic_Table[[#This Row],[Total Cost(LKR Million)]]*AHP!$P$4/TOPSIS!$C$4</f>
        <v>2.7980729027660606E-2</v>
      </c>
      <c r="W17">
        <f>Pro_Economic_Table[[#This Row],[Total Carbon (Metric T)]]*AHP!$P$5/TOPSIS!$D$4</f>
        <v>3.095911069333965E-3</v>
      </c>
      <c r="X17">
        <f>((Pro_Economic_Table[[#This Row],[Weighted Energy]]-TOPSIS!$B$5)^2+(Pro_Economic_Table[[#This Row],[Weighted Cost]]-TOPSIS!$C$5)^2+(Pro_Economic_Table[[#This Row],[Weighted Co2]]-TOPSIS!$D$5)^2)^0.5</f>
        <v>6.0021531656035548E-5</v>
      </c>
      <c r="Y17">
        <f>((Pro_Economic_Table[[#This Row],[Weighted Energy]]-TOPSIS!$B$6)^2+(Pro_Economic_Table[[#This Row],[Weighted Cost]]-TOPSIS!$C$6)^2+(Pro_Economic_Table[[#This Row],[Weighted Co2]]-TOPSIS!$D$6)^2)^0.5</f>
        <v>7.5139089307802841E-3</v>
      </c>
      <c r="Z17">
        <f>Pro_Economic_Table[[#This Row],[S- Worst-Euclidean Distance]]/(Pro_Economic_Table[[#This Row],[S+ Best-Euclidean Distance]]+Pro_Economic_Table[[#This Row],[S- Worst-Euclidean Distance]])</f>
        <v>0.99207524653761758</v>
      </c>
      <c r="AA17">
        <v>16</v>
      </c>
    </row>
    <row r="18" spans="1:27" x14ac:dyDescent="0.3">
      <c r="A18">
        <v>465</v>
      </c>
      <c r="B18" t="s">
        <v>280</v>
      </c>
      <c r="C18" t="s">
        <v>147</v>
      </c>
      <c r="D18" t="s">
        <v>280</v>
      </c>
      <c r="E18" t="s">
        <v>280</v>
      </c>
      <c r="F18" t="s">
        <v>155</v>
      </c>
      <c r="G18" t="s">
        <v>218</v>
      </c>
      <c r="H18">
        <v>317.84302592640222</v>
      </c>
      <c r="I18">
        <v>23</v>
      </c>
      <c r="J18">
        <v>1167360.4247811106</v>
      </c>
      <c r="K18">
        <v>47828.723972727268</v>
      </c>
      <c r="L18">
        <v>210124876.4605999</v>
      </c>
      <c r="M18">
        <v>6981787.7818181813</v>
      </c>
      <c r="N18">
        <v>1751040637.1716659</v>
      </c>
      <c r="O18">
        <v>86162600</v>
      </c>
      <c r="P18">
        <v>29.379040909090907</v>
      </c>
      <c r="Q18">
        <v>17452.038350477604</v>
      </c>
      <c r="R18">
        <v>210172705.18457264</v>
      </c>
      <c r="S18">
        <v>1844.1850249534841</v>
      </c>
      <c r="T18">
        <v>17481.417391386694</v>
      </c>
      <c r="U18">
        <f>Pro_Economic_Table[[#This Row],[Total Energy(MJ)]]*AHP!$P$3/TOPSIS!$B$4</f>
        <v>7.2191904193773223E-3</v>
      </c>
      <c r="V18">
        <f>Pro_Economic_Table[[#This Row],[Total Cost(LKR Million)]]*AHP!$P$4/TOPSIS!$C$4</f>
        <v>2.7980487829836444E-2</v>
      </c>
      <c r="W18">
        <f>Pro_Economic_Table[[#This Row],[Total Carbon (Metric T)]]*AHP!$P$5/TOPSIS!$D$4</f>
        <v>3.1011468136259465E-3</v>
      </c>
      <c r="X18">
        <f>((Pro_Economic_Table[[#This Row],[Weighted Energy]]-TOPSIS!$B$5)^2+(Pro_Economic_Table[[#This Row],[Weighted Cost]]-TOPSIS!$C$5)^2+(Pro_Economic_Table[[#This Row],[Weighted Co2]]-TOPSIS!$D$5)^2)^0.5</f>
        <v>6.0839462302529942E-5</v>
      </c>
      <c r="Y18">
        <f>((Pro_Economic_Table[[#This Row],[Weighted Energy]]-TOPSIS!$B$6)^2+(Pro_Economic_Table[[#This Row],[Weighted Cost]]-TOPSIS!$C$6)^2+(Pro_Economic_Table[[#This Row],[Weighted Co2]]-TOPSIS!$D$6)^2)^0.5</f>
        <v>7.5111035809989147E-3</v>
      </c>
      <c r="Z18">
        <f>Pro_Economic_Table[[#This Row],[S- Worst-Euclidean Distance]]/(Pro_Economic_Table[[#This Row],[S+ Best-Euclidean Distance]]+Pro_Economic_Table[[#This Row],[S- Worst-Euclidean Distance]])</f>
        <v>0.99196514527980351</v>
      </c>
      <c r="AA18">
        <v>17</v>
      </c>
    </row>
    <row r="19" spans="1:27" x14ac:dyDescent="0.3">
      <c r="A19">
        <v>452</v>
      </c>
      <c r="B19" t="s">
        <v>280</v>
      </c>
      <c r="C19" t="s">
        <v>147</v>
      </c>
      <c r="D19" t="s">
        <v>280</v>
      </c>
      <c r="E19" t="s">
        <v>152</v>
      </c>
      <c r="F19" t="s">
        <v>154</v>
      </c>
      <c r="G19" t="s">
        <v>220</v>
      </c>
      <c r="H19">
        <v>317.81358446378584</v>
      </c>
      <c r="I19">
        <v>23</v>
      </c>
      <c r="J19">
        <v>1166253.4084767788</v>
      </c>
      <c r="K19">
        <v>36092.880563636354</v>
      </c>
      <c r="L19">
        <v>209925613.52582017</v>
      </c>
      <c r="M19">
        <v>5797286.377272726</v>
      </c>
      <c r="N19">
        <v>1749380112.715168</v>
      </c>
      <c r="O19">
        <v>89700000</v>
      </c>
      <c r="P19">
        <v>23.101729318181814</v>
      </c>
      <c r="Q19">
        <v>17435.488456727839</v>
      </c>
      <c r="R19">
        <v>209961706.40638381</v>
      </c>
      <c r="S19">
        <v>1844.8773990924408</v>
      </c>
      <c r="T19">
        <v>17458.590186046022</v>
      </c>
      <c r="U19">
        <f>Pro_Economic_Table[[#This Row],[Total Energy(MJ)]]*AHP!$P$3/TOPSIS!$B$4</f>
        <v>7.2119428543014324E-3</v>
      </c>
      <c r="V19">
        <f>Pro_Economic_Table[[#This Row],[Total Cost(LKR Million)]]*AHP!$P$4/TOPSIS!$C$4</f>
        <v>2.7990992722733112E-2</v>
      </c>
      <c r="W19">
        <f>Pro_Economic_Table[[#This Row],[Total Carbon (Metric T)]]*AHP!$P$5/TOPSIS!$D$4</f>
        <v>3.0970973413479669E-3</v>
      </c>
      <c r="X19">
        <f>((Pro_Economic_Table[[#This Row],[Weighted Energy]]-TOPSIS!$B$5)^2+(Pro_Economic_Table[[#This Row],[Weighted Cost]]-TOPSIS!$C$5)^2+(Pro_Economic_Table[[#This Row],[Weighted Co2]]-TOPSIS!$D$5)^2)^0.5</f>
        <v>7.0349766931362696E-5</v>
      </c>
      <c r="Y19">
        <f>((Pro_Economic_Table[[#This Row],[Weighted Energy]]-TOPSIS!$B$6)^2+(Pro_Economic_Table[[#This Row],[Weighted Cost]]-TOPSIS!$C$6)^2+(Pro_Economic_Table[[#This Row],[Weighted Co2]]-TOPSIS!$D$6)^2)^0.5</f>
        <v>7.5032129560055087E-3</v>
      </c>
      <c r="Z19">
        <f>Pro_Economic_Table[[#This Row],[S- Worst-Euclidean Distance]]/(Pro_Economic_Table[[#This Row],[S+ Best-Euclidean Distance]]+Pro_Economic_Table[[#This Row],[S- Worst-Euclidean Distance]])</f>
        <v>0.99071113959110613</v>
      </c>
      <c r="AA19">
        <v>18</v>
      </c>
    </row>
    <row r="20" spans="1:27" x14ac:dyDescent="0.3">
      <c r="A20">
        <v>443</v>
      </c>
      <c r="B20" t="s">
        <v>280</v>
      </c>
      <c r="C20" t="s">
        <v>147</v>
      </c>
      <c r="D20" t="s">
        <v>151</v>
      </c>
      <c r="E20" t="s">
        <v>280</v>
      </c>
      <c r="F20" t="s">
        <v>154</v>
      </c>
      <c r="G20" t="s">
        <v>220</v>
      </c>
      <c r="H20">
        <v>317.41887615018038</v>
      </c>
      <c r="I20">
        <v>23</v>
      </c>
      <c r="J20">
        <v>1165871.3308292085</v>
      </c>
      <c r="K20">
        <v>47009.944199999998</v>
      </c>
      <c r="L20">
        <v>209856839.54925755</v>
      </c>
      <c r="M20">
        <v>6949890.0477272719</v>
      </c>
      <c r="N20">
        <v>1748806996.2438128</v>
      </c>
      <c r="O20">
        <v>89700000</v>
      </c>
      <c r="P20">
        <v>29.661177649999999</v>
      </c>
      <c r="Q20">
        <v>17429.776395896664</v>
      </c>
      <c r="R20">
        <v>209903849.49345756</v>
      </c>
      <c r="S20">
        <v>1845.4568862915401</v>
      </c>
      <c r="T20">
        <v>17459.437573546664</v>
      </c>
      <c r="U20">
        <f>Pro_Economic_Table[[#This Row],[Total Energy(MJ)]]*AHP!$P$3/TOPSIS!$B$4</f>
        <v>7.2099555359618553E-3</v>
      </c>
      <c r="V20">
        <f>Pro_Economic_Table[[#This Row],[Total Cost(LKR Million)]]*AHP!$P$4/TOPSIS!$C$4</f>
        <v>2.7999784863598887E-2</v>
      </c>
      <c r="W20">
        <f>Pro_Economic_Table[[#This Row],[Total Carbon (Metric T)]]*AHP!$P$5/TOPSIS!$D$4</f>
        <v>3.0972476651454422E-3</v>
      </c>
      <c r="X20">
        <f>((Pro_Economic_Table[[#This Row],[Weighted Energy]]-TOPSIS!$B$5)^2+(Pro_Economic_Table[[#This Row],[Weighted Cost]]-TOPSIS!$C$5)^2+(Pro_Economic_Table[[#This Row],[Weighted Co2]]-TOPSIS!$D$5)^2)^0.5</f>
        <v>7.9092529023796132E-5</v>
      </c>
      <c r="Y20">
        <f>((Pro_Economic_Table[[#This Row],[Weighted Energy]]-TOPSIS!$B$6)^2+(Pro_Economic_Table[[#This Row],[Weighted Cost]]-TOPSIS!$C$6)^2+(Pro_Economic_Table[[#This Row],[Weighted Co2]]-TOPSIS!$D$6)^2)^0.5</f>
        <v>7.4952264735225231E-3</v>
      </c>
      <c r="Z20">
        <f>Pro_Economic_Table[[#This Row],[S- Worst-Euclidean Distance]]/(Pro_Economic_Table[[#This Row],[S+ Best-Euclidean Distance]]+Pro_Economic_Table[[#This Row],[S- Worst-Euclidean Distance]])</f>
        <v>0.98955780328274967</v>
      </c>
      <c r="AA20">
        <v>19</v>
      </c>
    </row>
    <row r="21" spans="1:27" x14ac:dyDescent="0.3">
      <c r="A21">
        <v>437</v>
      </c>
      <c r="B21" t="s">
        <v>280</v>
      </c>
      <c r="C21" t="s">
        <v>147</v>
      </c>
      <c r="D21" t="s">
        <v>151</v>
      </c>
      <c r="E21" t="s">
        <v>152</v>
      </c>
      <c r="F21" t="s">
        <v>155</v>
      </c>
      <c r="G21" t="s">
        <v>220</v>
      </c>
      <c r="H21">
        <v>317.31229099988775</v>
      </c>
      <c r="I21">
        <v>23</v>
      </c>
      <c r="J21">
        <v>1166846.6733722445</v>
      </c>
      <c r="K21">
        <v>36911.660336363631</v>
      </c>
      <c r="L21">
        <v>210032401.20700401</v>
      </c>
      <c r="M21">
        <v>5819973.961363635</v>
      </c>
      <c r="N21">
        <v>1750270010.0583668</v>
      </c>
      <c r="O21">
        <v>89700000</v>
      </c>
      <c r="P21">
        <v>22.838012877272721</v>
      </c>
      <c r="Q21">
        <v>17444.357766915058</v>
      </c>
      <c r="R21">
        <v>210069312.86734039</v>
      </c>
      <c r="S21">
        <v>1845.7899840197304</v>
      </c>
      <c r="T21">
        <v>17467.195779792331</v>
      </c>
      <c r="U21">
        <f>Pro_Economic_Table[[#This Row],[Total Energy(MJ)]]*AHP!$P$3/TOPSIS!$B$4</f>
        <v>7.2156390123316516E-3</v>
      </c>
      <c r="V21">
        <f>Pro_Economic_Table[[#This Row],[Total Cost(LKR Million)]]*AHP!$P$4/TOPSIS!$C$4</f>
        <v>2.8004838714922733E-2</v>
      </c>
      <c r="W21">
        <f>Pro_Economic_Table[[#This Row],[Total Carbon (Metric T)]]*AHP!$P$5/TOPSIS!$D$4</f>
        <v>3.0986239458004683E-3</v>
      </c>
      <c r="X21">
        <f>((Pro_Economic_Table[[#This Row],[Weighted Energy]]-TOPSIS!$B$5)^2+(Pro_Economic_Table[[#This Row],[Weighted Cost]]-TOPSIS!$C$5)^2+(Pro_Economic_Table[[#This Row],[Weighted Co2]]-TOPSIS!$D$5)^2)^0.5</f>
        <v>8.4422891762814037E-5</v>
      </c>
      <c r="Y21">
        <f>((Pro_Economic_Table[[#This Row],[Weighted Energy]]-TOPSIS!$B$6)^2+(Pro_Economic_Table[[#This Row],[Weighted Cost]]-TOPSIS!$C$6)^2+(Pro_Economic_Table[[#This Row],[Weighted Co2]]-TOPSIS!$D$6)^2)^0.5</f>
        <v>7.4888015462216311E-3</v>
      </c>
      <c r="Z21">
        <f>Pro_Economic_Table[[#This Row],[S- Worst-Euclidean Distance]]/(Pro_Economic_Table[[#This Row],[S+ Best-Euclidean Distance]]+Pro_Economic_Table[[#This Row],[S- Worst-Euclidean Distance]])</f>
        <v>0.9888524508346298</v>
      </c>
      <c r="AA21">
        <v>20</v>
      </c>
    </row>
    <row r="22" spans="1:27" x14ac:dyDescent="0.3">
      <c r="A22">
        <v>461</v>
      </c>
      <c r="B22" t="s">
        <v>280</v>
      </c>
      <c r="C22" t="s">
        <v>147</v>
      </c>
      <c r="D22" t="s">
        <v>280</v>
      </c>
      <c r="E22" t="s">
        <v>280</v>
      </c>
      <c r="F22" t="s">
        <v>154</v>
      </c>
      <c r="G22" t="s">
        <v>220</v>
      </c>
      <c r="H22">
        <v>317.88159777024038</v>
      </c>
      <c r="I22">
        <v>23</v>
      </c>
      <c r="J22">
        <v>1166319.2453574268</v>
      </c>
      <c r="K22">
        <v>47009.944199999998</v>
      </c>
      <c r="L22">
        <v>209937464.16433683</v>
      </c>
      <c r="M22">
        <v>6954495.1227272721</v>
      </c>
      <c r="N22">
        <v>1749478868.0361402</v>
      </c>
      <c r="O22">
        <v>89700000</v>
      </c>
      <c r="P22">
        <v>29.651967499999998</v>
      </c>
      <c r="Q22">
        <v>17436.47271809353</v>
      </c>
      <c r="R22">
        <v>209984474.10853684</v>
      </c>
      <c r="S22">
        <v>1846.1333631588673</v>
      </c>
      <c r="T22">
        <v>17466.124685593531</v>
      </c>
      <c r="U22">
        <f>Pro_Economic_Table[[#This Row],[Total Energy(MJ)]]*AHP!$P$3/TOPSIS!$B$4</f>
        <v>7.21272489865448E-3</v>
      </c>
      <c r="V22">
        <f>Pro_Economic_Table[[#This Row],[Total Cost(LKR Million)]]*AHP!$P$4/TOPSIS!$C$4</f>
        <v>2.8010048558671397E-2</v>
      </c>
      <c r="W22">
        <f>Pro_Economic_Table[[#This Row],[Total Carbon (Metric T)]]*AHP!$P$5/TOPSIS!$D$4</f>
        <v>3.0984339371594445E-3</v>
      </c>
      <c r="X22">
        <f>((Pro_Economic_Table[[#This Row],[Weighted Energy]]-TOPSIS!$B$5)^2+(Pro_Economic_Table[[#This Row],[Weighted Cost]]-TOPSIS!$C$5)^2+(Pro_Economic_Table[[#This Row],[Weighted Co2]]-TOPSIS!$D$5)^2)^0.5</f>
        <v>8.9447206957549391E-5</v>
      </c>
      <c r="Y22">
        <f>((Pro_Economic_Table[[#This Row],[Weighted Energy]]-TOPSIS!$B$6)^2+(Pro_Economic_Table[[#This Row],[Weighted Cost]]-TOPSIS!$C$6)^2+(Pro_Economic_Table[[#This Row],[Weighted Co2]]-TOPSIS!$D$6)^2)^0.5</f>
        <v>7.484530432949164E-3</v>
      </c>
      <c r="Z22">
        <f>Pro_Economic_Table[[#This Row],[S- Worst-Euclidean Distance]]/(Pro_Economic_Table[[#This Row],[S+ Best-Euclidean Distance]]+Pro_Economic_Table[[#This Row],[S- Worst-Euclidean Distance]])</f>
        <v>0.98819019394957563</v>
      </c>
      <c r="AA22">
        <v>21</v>
      </c>
    </row>
    <row r="23" spans="1:27" x14ac:dyDescent="0.3">
      <c r="A23">
        <v>455</v>
      </c>
      <c r="B23" t="s">
        <v>280</v>
      </c>
      <c r="C23" t="s">
        <v>147</v>
      </c>
      <c r="D23" t="s">
        <v>280</v>
      </c>
      <c r="E23" t="s">
        <v>152</v>
      </c>
      <c r="F23" t="s">
        <v>155</v>
      </c>
      <c r="G23" t="s">
        <v>220</v>
      </c>
      <c r="H23">
        <v>317.77501261994769</v>
      </c>
      <c r="I23">
        <v>23</v>
      </c>
      <c r="J23">
        <v>1167294.5879004628</v>
      </c>
      <c r="K23">
        <v>36911.660336363631</v>
      </c>
      <c r="L23">
        <v>210113025.82208329</v>
      </c>
      <c r="M23">
        <v>5824579.0363636352</v>
      </c>
      <c r="N23">
        <v>1750941881.8506942</v>
      </c>
      <c r="O23">
        <v>89700000</v>
      </c>
      <c r="P23">
        <v>22.828802727272723</v>
      </c>
      <c r="Q23">
        <v>17451.054089111916</v>
      </c>
      <c r="R23">
        <v>210149937.48241967</v>
      </c>
      <c r="S23">
        <v>1846.4664608870578</v>
      </c>
      <c r="T23">
        <v>17473.882891839188</v>
      </c>
      <c r="U23">
        <f>Pro_Economic_Table[[#This Row],[Total Energy(MJ)]]*AHP!$P$3/TOPSIS!$B$4</f>
        <v>7.2184083750242763E-3</v>
      </c>
      <c r="V23">
        <f>Pro_Economic_Table[[#This Row],[Total Cost(LKR Million)]]*AHP!$P$4/TOPSIS!$C$4</f>
        <v>2.8015102409995246E-2</v>
      </c>
      <c r="W23">
        <f>Pro_Economic_Table[[#This Row],[Total Carbon (Metric T)]]*AHP!$P$5/TOPSIS!$D$4</f>
        <v>3.0998102178144689E-3</v>
      </c>
      <c r="X23">
        <f>((Pro_Economic_Table[[#This Row],[Weighted Energy]]-TOPSIS!$B$5)^2+(Pro_Economic_Table[[#This Row],[Weighted Cost]]-TOPSIS!$C$5)^2+(Pro_Economic_Table[[#This Row],[Weighted Co2]]-TOPSIS!$D$5)^2)^0.5</f>
        <v>9.4925687871499795E-5</v>
      </c>
      <c r="Y23">
        <f>((Pro_Economic_Table[[#This Row],[Weighted Energy]]-TOPSIS!$B$6)^2+(Pro_Economic_Table[[#This Row],[Weighted Cost]]-TOPSIS!$C$6)^2+(Pro_Economic_Table[[#This Row],[Weighted Co2]]-TOPSIS!$D$6)^2)^0.5</f>
        <v>7.4781055754729701E-3</v>
      </c>
      <c r="Z23">
        <f>Pro_Economic_Table[[#This Row],[S- Worst-Euclidean Distance]]/(Pro_Economic_Table[[#This Row],[S+ Best-Euclidean Distance]]+Pro_Economic_Table[[#This Row],[S- Worst-Euclidean Distance]])</f>
        <v>0.98746529829726626</v>
      </c>
      <c r="AA23">
        <v>22</v>
      </c>
    </row>
    <row r="24" spans="1:27" x14ac:dyDescent="0.3">
      <c r="A24">
        <v>446</v>
      </c>
      <c r="B24" t="s">
        <v>280</v>
      </c>
      <c r="C24" t="s">
        <v>147</v>
      </c>
      <c r="D24" t="s">
        <v>151</v>
      </c>
      <c r="E24" t="s">
        <v>280</v>
      </c>
      <c r="F24" t="s">
        <v>155</v>
      </c>
      <c r="G24" t="s">
        <v>220</v>
      </c>
      <c r="H24">
        <v>317.38030430634228</v>
      </c>
      <c r="I24">
        <v>23</v>
      </c>
      <c r="J24">
        <v>1166912.5102528925</v>
      </c>
      <c r="K24">
        <v>47828.723972727268</v>
      </c>
      <c r="L24">
        <v>210044251.84552065</v>
      </c>
      <c r="M24">
        <v>6977182.7068181811</v>
      </c>
      <c r="N24">
        <v>1750368765.3793387</v>
      </c>
      <c r="O24">
        <v>89700000</v>
      </c>
      <c r="P24">
        <v>29.388251059090909</v>
      </c>
      <c r="Q24">
        <v>17445.342028280742</v>
      </c>
      <c r="R24">
        <v>210092080.56949338</v>
      </c>
      <c r="S24">
        <v>1847.0459480861568</v>
      </c>
      <c r="T24">
        <v>17474.730279339834</v>
      </c>
      <c r="U24">
        <f>Pro_Economic_Table[[#This Row],[Total Energy(MJ)]]*AHP!$P$3/TOPSIS!$B$4</f>
        <v>7.2164210566846984E-3</v>
      </c>
      <c r="V24">
        <f>Pro_Economic_Table[[#This Row],[Total Cost(LKR Million)]]*AHP!$P$4/TOPSIS!$C$4</f>
        <v>2.8023894550861017E-2</v>
      </c>
      <c r="W24">
        <f>Pro_Economic_Table[[#This Row],[Total Carbon (Metric T)]]*AHP!$P$5/TOPSIS!$D$4</f>
        <v>3.0999605416119447E-3</v>
      </c>
      <c r="X24">
        <f>((Pro_Economic_Table[[#This Row],[Weighted Energy]]-TOPSIS!$B$5)^2+(Pro_Economic_Table[[#This Row],[Weighted Cost]]-TOPSIS!$C$5)^2+(Pro_Economic_Table[[#This Row],[Weighted Co2]]-TOPSIS!$D$5)^2)^0.5</f>
        <v>1.0352049900964911E-4</v>
      </c>
      <c r="Y24">
        <f>((Pro_Economic_Table[[#This Row],[Weighted Energy]]-TOPSIS!$B$6)^2+(Pro_Economic_Table[[#This Row],[Weighted Cost]]-TOPSIS!$C$6)^2+(Pro_Economic_Table[[#This Row],[Weighted Co2]]-TOPSIS!$D$6)^2)^0.5</f>
        <v>7.4701189611144194E-3</v>
      </c>
      <c r="Z24">
        <f>Pro_Economic_Table[[#This Row],[S- Worst-Euclidean Distance]]/(Pro_Economic_Table[[#This Row],[S+ Best-Euclidean Distance]]+Pro_Economic_Table[[#This Row],[S- Worst-Euclidean Distance]])</f>
        <v>0.98633147252985909</v>
      </c>
      <c r="AA24">
        <v>23</v>
      </c>
    </row>
    <row r="25" spans="1:27" x14ac:dyDescent="0.3">
      <c r="A25">
        <v>464</v>
      </c>
      <c r="B25" t="s">
        <v>280</v>
      </c>
      <c r="C25" t="s">
        <v>147</v>
      </c>
      <c r="D25" t="s">
        <v>280</v>
      </c>
      <c r="E25" t="s">
        <v>280</v>
      </c>
      <c r="F25" t="s">
        <v>155</v>
      </c>
      <c r="G25" t="s">
        <v>220</v>
      </c>
      <c r="H25">
        <v>317.84302592640222</v>
      </c>
      <c r="I25">
        <v>23</v>
      </c>
      <c r="J25">
        <v>1167360.4247811106</v>
      </c>
      <c r="K25">
        <v>47828.723972727268</v>
      </c>
      <c r="L25">
        <v>210124876.4605999</v>
      </c>
      <c r="M25">
        <v>6981787.7818181813</v>
      </c>
      <c r="N25">
        <v>1751040637.1716659</v>
      </c>
      <c r="O25">
        <v>89700000</v>
      </c>
      <c r="P25">
        <v>29.379040909090907</v>
      </c>
      <c r="Q25">
        <v>17452.038350477604</v>
      </c>
      <c r="R25">
        <v>210172705.18457264</v>
      </c>
      <c r="S25">
        <v>1847.7224249534841</v>
      </c>
      <c r="T25">
        <v>17481.417391386694</v>
      </c>
      <c r="U25">
        <f>Pro_Economic_Table[[#This Row],[Total Energy(MJ)]]*AHP!$P$3/TOPSIS!$B$4</f>
        <v>7.2191904193773223E-3</v>
      </c>
      <c r="V25">
        <f>Pro_Economic_Table[[#This Row],[Total Cost(LKR Million)]]*AHP!$P$4/TOPSIS!$C$4</f>
        <v>2.803415824593353E-2</v>
      </c>
      <c r="W25">
        <f>Pro_Economic_Table[[#This Row],[Total Carbon (Metric T)]]*AHP!$P$5/TOPSIS!$D$4</f>
        <v>3.1011468136259465E-3</v>
      </c>
      <c r="X25">
        <f>((Pro_Economic_Table[[#This Row],[Weighted Energy]]-TOPSIS!$B$5)^2+(Pro_Economic_Table[[#This Row],[Weighted Cost]]-TOPSIS!$C$5)^2+(Pro_Economic_Table[[#This Row],[Weighted Co2]]-TOPSIS!$D$5)^2)^0.5</f>
        <v>1.1401238757106227E-4</v>
      </c>
      <c r="Y25">
        <f>((Pro_Economic_Table[[#This Row],[Weighted Energy]]-TOPSIS!$B$6)^2+(Pro_Economic_Table[[#This Row],[Weighted Cost]]-TOPSIS!$C$6)^2+(Pro_Economic_Table[[#This Row],[Weighted Co2]]-TOPSIS!$D$6)^2)^0.5</f>
        <v>7.4594229241724706E-3</v>
      </c>
      <c r="Z25">
        <f>Pro_Economic_Table[[#This Row],[S- Worst-Euclidean Distance]]/(Pro_Economic_Table[[#This Row],[S+ Best-Euclidean Distance]]+Pro_Economic_Table[[#This Row],[S- Worst-Euclidean Distance]])</f>
        <v>0.98494575012817864</v>
      </c>
      <c r="AA25">
        <v>24</v>
      </c>
    </row>
    <row r="26" spans="1:27" x14ac:dyDescent="0.3">
      <c r="A26">
        <v>439</v>
      </c>
      <c r="B26" t="s">
        <v>280</v>
      </c>
      <c r="C26" t="s">
        <v>147</v>
      </c>
      <c r="D26" t="s">
        <v>151</v>
      </c>
      <c r="E26" t="s">
        <v>152</v>
      </c>
      <c r="F26" t="s">
        <v>280</v>
      </c>
      <c r="G26" t="s">
        <v>219</v>
      </c>
      <c r="H26">
        <v>316.77724442321863</v>
      </c>
      <c r="I26">
        <v>46</v>
      </c>
      <c r="J26">
        <v>1181289.3193779169</v>
      </c>
      <c r="K26">
        <v>38276.293290909089</v>
      </c>
      <c r="L26">
        <v>212632077.48802504</v>
      </c>
      <c r="M26">
        <v>5781764.2386363624</v>
      </c>
      <c r="N26">
        <v>1771933979.0668755</v>
      </c>
      <c r="O26">
        <v>85744000</v>
      </c>
      <c r="P26">
        <v>23.110939468181812</v>
      </c>
      <c r="Q26">
        <v>17660.275324699855</v>
      </c>
      <c r="R26">
        <v>212670353.78131595</v>
      </c>
      <c r="S26">
        <v>1863.4597433055117</v>
      </c>
      <c r="T26">
        <v>17683.386264168035</v>
      </c>
      <c r="U26">
        <f>Pro_Economic_Table[[#This Row],[Total Energy(MJ)]]*AHP!$P$3/TOPSIS!$B$4</f>
        <v>7.3049817727538031E-3</v>
      </c>
      <c r="V26">
        <f>Pro_Economic_Table[[#This Row],[Total Cost(LKR Million)]]*AHP!$P$4/TOPSIS!$C$4</f>
        <v>2.827292921449959E-2</v>
      </c>
      <c r="W26">
        <f>Pro_Economic_Table[[#This Row],[Total Carbon (Metric T)]]*AHP!$P$5/TOPSIS!$D$4</f>
        <v>3.1369754373727879E-3</v>
      </c>
      <c r="X26">
        <f>((Pro_Economic_Table[[#This Row],[Weighted Energy]]-TOPSIS!$B$5)^2+(Pro_Economic_Table[[#This Row],[Weighted Cost]]-TOPSIS!$C$5)^2+(Pro_Economic_Table[[#This Row],[Weighted Co2]]-TOPSIS!$D$5)^2)^0.5</f>
        <v>3.6732226727762023E-4</v>
      </c>
      <c r="Y26">
        <f>((Pro_Economic_Table[[#This Row],[Weighted Energy]]-TOPSIS!$B$6)^2+(Pro_Economic_Table[[#This Row],[Weighted Cost]]-TOPSIS!$C$6)^2+(Pro_Economic_Table[[#This Row],[Weighted Co2]]-TOPSIS!$D$6)^2)^0.5</f>
        <v>7.2044433384795027E-3</v>
      </c>
      <c r="Z26">
        <f>Pro_Economic_Table[[#This Row],[S- Worst-Euclidean Distance]]/(Pro_Economic_Table[[#This Row],[S+ Best-Euclidean Distance]]+Pro_Economic_Table[[#This Row],[S- Worst-Euclidean Distance]])</f>
        <v>0.95148789775025133</v>
      </c>
      <c r="AA26">
        <v>25</v>
      </c>
    </row>
    <row r="27" spans="1:27" x14ac:dyDescent="0.3">
      <c r="A27">
        <v>441</v>
      </c>
      <c r="B27" t="s">
        <v>280</v>
      </c>
      <c r="C27" t="s">
        <v>147</v>
      </c>
      <c r="D27" t="s">
        <v>151</v>
      </c>
      <c r="E27" t="s">
        <v>152</v>
      </c>
      <c r="F27" t="s">
        <v>280</v>
      </c>
      <c r="G27" t="s">
        <v>218</v>
      </c>
      <c r="H27">
        <v>316.77724442321863</v>
      </c>
      <c r="I27">
        <v>23</v>
      </c>
      <c r="J27">
        <v>1181289.3193779169</v>
      </c>
      <c r="K27">
        <v>38276.293290909089</v>
      </c>
      <c r="L27">
        <v>212632077.48802504</v>
      </c>
      <c r="M27">
        <v>5781764.2386363624</v>
      </c>
      <c r="N27">
        <v>1771933979.0668755</v>
      </c>
      <c r="O27">
        <v>86162600</v>
      </c>
      <c r="P27">
        <v>23.110939468181812</v>
      </c>
      <c r="Q27">
        <v>17660.275324699855</v>
      </c>
      <c r="R27">
        <v>212670353.78131595</v>
      </c>
      <c r="S27">
        <v>1863.8783433055116</v>
      </c>
      <c r="T27">
        <v>17683.386264168035</v>
      </c>
      <c r="U27">
        <f>Pro_Economic_Table[[#This Row],[Total Energy(MJ)]]*AHP!$P$3/TOPSIS!$B$4</f>
        <v>7.3049817727538031E-3</v>
      </c>
      <c r="V27">
        <f>Pro_Economic_Table[[#This Row],[Total Cost(LKR Million)]]*AHP!$P$4/TOPSIS!$C$4</f>
        <v>2.8279280330058543E-2</v>
      </c>
      <c r="W27">
        <f>Pro_Economic_Table[[#This Row],[Total Carbon (Metric T)]]*AHP!$P$5/TOPSIS!$D$4</f>
        <v>3.1369754373727879E-3</v>
      </c>
      <c r="X27">
        <f>((Pro_Economic_Table[[#This Row],[Weighted Energy]]-TOPSIS!$B$5)^2+(Pro_Economic_Table[[#This Row],[Weighted Cost]]-TOPSIS!$C$5)^2+(Pro_Economic_Table[[#This Row],[Weighted Co2]]-TOPSIS!$D$5)^2)^0.5</f>
        <v>3.7341663913099054E-4</v>
      </c>
      <c r="Y27">
        <f>((Pro_Economic_Table[[#This Row],[Weighted Energy]]-TOPSIS!$B$6)^2+(Pro_Economic_Table[[#This Row],[Weighted Cost]]-TOPSIS!$C$6)^2+(Pro_Economic_Table[[#This Row],[Weighted Co2]]-TOPSIS!$D$6)^2)^0.5</f>
        <v>7.1983236485203385E-3</v>
      </c>
      <c r="Z27">
        <f>Pro_Economic_Table[[#This Row],[S- Worst-Euclidean Distance]]/(Pro_Economic_Table[[#This Row],[S+ Best-Euclidean Distance]]+Pro_Economic_Table[[#This Row],[S- Worst-Euclidean Distance]])</f>
        <v>0.95068285163716038</v>
      </c>
      <c r="AA27">
        <v>26</v>
      </c>
    </row>
    <row r="28" spans="1:27" x14ac:dyDescent="0.3">
      <c r="A28">
        <v>457</v>
      </c>
      <c r="B28" t="s">
        <v>280</v>
      </c>
      <c r="C28" t="s">
        <v>147</v>
      </c>
      <c r="D28" t="s">
        <v>280</v>
      </c>
      <c r="E28" t="s">
        <v>152</v>
      </c>
      <c r="F28" t="s">
        <v>280</v>
      </c>
      <c r="G28" t="s">
        <v>219</v>
      </c>
      <c r="H28">
        <v>317.23996604327863</v>
      </c>
      <c r="I28">
        <v>46</v>
      </c>
      <c r="J28">
        <v>1181737.233906135</v>
      </c>
      <c r="K28">
        <v>38276.293290909089</v>
      </c>
      <c r="L28">
        <v>212712702.10310429</v>
      </c>
      <c r="M28">
        <v>5786369.3136363626</v>
      </c>
      <c r="N28">
        <v>1772605850.8592024</v>
      </c>
      <c r="O28">
        <v>85744000</v>
      </c>
      <c r="P28">
        <v>23.101729318181814</v>
      </c>
      <c r="Q28">
        <v>17666.971646896716</v>
      </c>
      <c r="R28">
        <v>212750978.39639521</v>
      </c>
      <c r="S28">
        <v>1864.1362201728386</v>
      </c>
      <c r="T28">
        <v>17690.073376214899</v>
      </c>
      <c r="U28">
        <f>Pro_Economic_Table[[#This Row],[Total Energy(MJ)]]*AHP!$P$3/TOPSIS!$B$4</f>
        <v>7.307751135446427E-3</v>
      </c>
      <c r="V28">
        <f>Pro_Economic_Table[[#This Row],[Total Cost(LKR Million)]]*AHP!$P$4/TOPSIS!$C$4</f>
        <v>2.82831929095721E-2</v>
      </c>
      <c r="W28">
        <f>Pro_Economic_Table[[#This Row],[Total Carbon (Metric T)]]*AHP!$P$5/TOPSIS!$D$4</f>
        <v>3.1381617093867898E-3</v>
      </c>
      <c r="X28">
        <f>((Pro_Economic_Table[[#This Row],[Weighted Energy]]-TOPSIS!$B$5)^2+(Pro_Economic_Table[[#This Row],[Weighted Cost]]-TOPSIS!$C$5)^2+(Pro_Economic_Table[[#This Row],[Weighted Co2]]-TOPSIS!$D$5)^2)^0.5</f>
        <v>3.7801897240571545E-4</v>
      </c>
      <c r="Y28">
        <f>((Pro_Economic_Table[[#This Row],[Weighted Energy]]-TOPSIS!$B$6)^2+(Pro_Economic_Table[[#This Row],[Weighted Cost]]-TOPSIS!$C$6)^2+(Pro_Economic_Table[[#This Row],[Weighted Co2]]-TOPSIS!$D$6)^2)^0.5</f>
        <v>7.1937477889127159E-3</v>
      </c>
      <c r="Z28">
        <f>Pro_Economic_Table[[#This Row],[S- Worst-Euclidean Distance]]/(Pro_Economic_Table[[#This Row],[S+ Best-Euclidean Distance]]+Pro_Economic_Table[[#This Row],[S- Worst-Euclidean Distance]])</f>
        <v>0.95007519587939693</v>
      </c>
      <c r="AA28">
        <v>27</v>
      </c>
    </row>
    <row r="29" spans="1:27" x14ac:dyDescent="0.3">
      <c r="A29">
        <v>459</v>
      </c>
      <c r="B29" t="s">
        <v>280</v>
      </c>
      <c r="C29" t="s">
        <v>147</v>
      </c>
      <c r="D29" t="s">
        <v>280</v>
      </c>
      <c r="E29" t="s">
        <v>152</v>
      </c>
      <c r="F29" t="s">
        <v>280</v>
      </c>
      <c r="G29" t="s">
        <v>218</v>
      </c>
      <c r="H29">
        <v>317.23996604327863</v>
      </c>
      <c r="I29">
        <v>23</v>
      </c>
      <c r="J29">
        <v>1181737.233906135</v>
      </c>
      <c r="K29">
        <v>38276.293290909089</v>
      </c>
      <c r="L29">
        <v>212712702.10310429</v>
      </c>
      <c r="M29">
        <v>5786369.3136363626</v>
      </c>
      <c r="N29">
        <v>1772605850.8592024</v>
      </c>
      <c r="O29">
        <v>86162600</v>
      </c>
      <c r="P29">
        <v>23.101729318181814</v>
      </c>
      <c r="Q29">
        <v>17666.971646896716</v>
      </c>
      <c r="R29">
        <v>212750978.39639521</v>
      </c>
      <c r="S29">
        <v>1864.5548201728386</v>
      </c>
      <c r="T29">
        <v>17690.073376214899</v>
      </c>
      <c r="U29">
        <f>Pro_Economic_Table[[#This Row],[Total Energy(MJ)]]*AHP!$P$3/TOPSIS!$B$4</f>
        <v>7.307751135446427E-3</v>
      </c>
      <c r="V29">
        <f>Pro_Economic_Table[[#This Row],[Total Cost(LKR Million)]]*AHP!$P$4/TOPSIS!$C$4</f>
        <v>2.8289544025131053E-2</v>
      </c>
      <c r="W29">
        <f>Pro_Economic_Table[[#This Row],[Total Carbon (Metric T)]]*AHP!$P$5/TOPSIS!$D$4</f>
        <v>3.1381617093867898E-3</v>
      </c>
      <c r="X29">
        <f>((Pro_Economic_Table[[#This Row],[Weighted Energy]]-TOPSIS!$B$5)^2+(Pro_Economic_Table[[#This Row],[Weighted Cost]]-TOPSIS!$C$5)^2+(Pro_Economic_Table[[#This Row],[Weighted Co2]]-TOPSIS!$D$5)^2)^0.5</f>
        <v>3.8411333440473101E-4</v>
      </c>
      <c r="Y29">
        <f>((Pro_Economic_Table[[#This Row],[Weighted Energy]]-TOPSIS!$B$6)^2+(Pro_Economic_Table[[#This Row],[Weighted Cost]]-TOPSIS!$C$6)^2+(Pro_Economic_Table[[#This Row],[Weighted Co2]]-TOPSIS!$D$6)^2)^0.5</f>
        <v>7.1876280617321183E-3</v>
      </c>
      <c r="Z29">
        <f>Pro_Economic_Table[[#This Row],[S- Worst-Euclidean Distance]]/(Pro_Economic_Table[[#This Row],[S+ Best-Euclidean Distance]]+Pro_Economic_Table[[#This Row],[S- Worst-Euclidean Distance]])</f>
        <v>0.94927014615149063</v>
      </c>
      <c r="AA29">
        <v>28</v>
      </c>
    </row>
    <row r="30" spans="1:27" x14ac:dyDescent="0.3">
      <c r="A30">
        <v>448</v>
      </c>
      <c r="B30" t="s">
        <v>280</v>
      </c>
      <c r="C30" t="s">
        <v>147</v>
      </c>
      <c r="D30" t="s">
        <v>151</v>
      </c>
      <c r="E30" t="s">
        <v>280</v>
      </c>
      <c r="F30" t="s">
        <v>280</v>
      </c>
      <c r="G30" t="s">
        <v>219</v>
      </c>
      <c r="H30">
        <v>316.84525772967316</v>
      </c>
      <c r="I30">
        <v>46</v>
      </c>
      <c r="J30">
        <v>1181355.1562585649</v>
      </c>
      <c r="K30">
        <v>49193.356927272718</v>
      </c>
      <c r="L30">
        <v>212643928.12654167</v>
      </c>
      <c r="M30">
        <v>6938972.9840909084</v>
      </c>
      <c r="N30">
        <v>1772032734.3878474</v>
      </c>
      <c r="O30">
        <v>85744000</v>
      </c>
      <c r="P30">
        <v>29.661177649999999</v>
      </c>
      <c r="Q30">
        <v>17661.259586065546</v>
      </c>
      <c r="R30">
        <v>212693121.48346895</v>
      </c>
      <c r="S30">
        <v>1864.7157073719382</v>
      </c>
      <c r="T30">
        <v>17690.920763715545</v>
      </c>
      <c r="U30">
        <f>Pro_Economic_Table[[#This Row],[Total Energy(MJ)]]*AHP!$P$3/TOPSIS!$B$4</f>
        <v>7.3057638171068499E-3</v>
      </c>
      <c r="V30">
        <f>Pro_Economic_Table[[#This Row],[Total Cost(LKR Million)]]*AHP!$P$4/TOPSIS!$C$4</f>
        <v>2.8291985050437878E-2</v>
      </c>
      <c r="W30">
        <f>Pro_Economic_Table[[#This Row],[Total Carbon (Metric T)]]*AHP!$P$5/TOPSIS!$D$4</f>
        <v>3.1383120331842655E-3</v>
      </c>
      <c r="X30">
        <f>((Pro_Economic_Table[[#This Row],[Weighted Energy]]-TOPSIS!$B$5)^2+(Pro_Economic_Table[[#This Row],[Weighted Cost]]-TOPSIS!$C$5)^2+(Pro_Economic_Table[[#This Row],[Weighted Co2]]-TOPSIS!$D$5)^2)^0.5</f>
        <v>3.8597222068593236E-4</v>
      </c>
      <c r="Y30">
        <f>((Pro_Economic_Table[[#This Row],[Weighted Energy]]-TOPSIS!$B$6)^2+(Pro_Economic_Table[[#This Row],[Weighted Cost]]-TOPSIS!$C$6)^2+(Pro_Economic_Table[[#This Row],[Weighted Co2]]-TOPSIS!$D$6)^2)^0.5</f>
        <v>7.1857492406785916E-3</v>
      </c>
      <c r="Z30">
        <f>Pro_Economic_Table[[#This Row],[S- Worst-Euclidean Distance]]/(Pro_Economic_Table[[#This Row],[S+ Best-Euclidean Distance]]+Pro_Economic_Table[[#This Row],[S- Worst-Euclidean Distance]])</f>
        <v>0.94902450880484779</v>
      </c>
      <c r="AA30">
        <v>29</v>
      </c>
    </row>
    <row r="31" spans="1:27" x14ac:dyDescent="0.3">
      <c r="A31">
        <v>450</v>
      </c>
      <c r="B31" t="s">
        <v>280</v>
      </c>
      <c r="C31" t="s">
        <v>147</v>
      </c>
      <c r="D31" t="s">
        <v>151</v>
      </c>
      <c r="E31" t="s">
        <v>280</v>
      </c>
      <c r="F31" t="s">
        <v>280</v>
      </c>
      <c r="G31" t="s">
        <v>218</v>
      </c>
      <c r="H31">
        <v>316.84525772967316</v>
      </c>
      <c r="I31">
        <v>23</v>
      </c>
      <c r="J31">
        <v>1181355.1562585649</v>
      </c>
      <c r="K31">
        <v>49193.356927272718</v>
      </c>
      <c r="L31">
        <v>212643928.12654167</v>
      </c>
      <c r="M31">
        <v>6938972.9840909084</v>
      </c>
      <c r="N31">
        <v>1772032734.3878474</v>
      </c>
      <c r="O31">
        <v>86162600</v>
      </c>
      <c r="P31">
        <v>29.661177649999999</v>
      </c>
      <c r="Q31">
        <v>17661.259586065546</v>
      </c>
      <c r="R31">
        <v>212693121.48346895</v>
      </c>
      <c r="S31">
        <v>1865.1343073719381</v>
      </c>
      <c r="T31">
        <v>17690.920763715545</v>
      </c>
      <c r="U31">
        <f>Pro_Economic_Table[[#This Row],[Total Energy(MJ)]]*AHP!$P$3/TOPSIS!$B$4</f>
        <v>7.3057638171068499E-3</v>
      </c>
      <c r="V31">
        <f>Pro_Economic_Table[[#This Row],[Total Cost(LKR Million)]]*AHP!$P$4/TOPSIS!$C$4</f>
        <v>2.8298336165996831E-2</v>
      </c>
      <c r="W31">
        <f>Pro_Economic_Table[[#This Row],[Total Carbon (Metric T)]]*AHP!$P$5/TOPSIS!$D$4</f>
        <v>3.1383120331842655E-3</v>
      </c>
      <c r="X31">
        <f>((Pro_Economic_Table[[#This Row],[Weighted Energy]]-TOPSIS!$B$5)^2+(Pro_Economic_Table[[#This Row],[Weighted Cost]]-TOPSIS!$C$5)^2+(Pro_Economic_Table[[#This Row],[Weighted Co2]]-TOPSIS!$D$5)^2)^0.5</f>
        <v>3.9208537987965841E-4</v>
      </c>
      <c r="Y31">
        <f>((Pro_Economic_Table[[#This Row],[Weighted Energy]]-TOPSIS!$B$6)^2+(Pro_Economic_Table[[#This Row],[Weighted Cost]]-TOPSIS!$C$6)^2+(Pro_Economic_Table[[#This Row],[Weighted Co2]]-TOPSIS!$D$6)^2)^0.5</f>
        <v>7.1796304732925269E-3</v>
      </c>
      <c r="Z31">
        <f>Pro_Economic_Table[[#This Row],[S- Worst-Euclidean Distance]]/(Pro_Economic_Table[[#This Row],[S+ Best-Euclidean Distance]]+Pro_Economic_Table[[#This Row],[S- Worst-Euclidean Distance]])</f>
        <v>0.94821710329827114</v>
      </c>
      <c r="AA31">
        <v>30</v>
      </c>
    </row>
    <row r="32" spans="1:27" x14ac:dyDescent="0.3">
      <c r="A32">
        <v>466</v>
      </c>
      <c r="B32" t="s">
        <v>280</v>
      </c>
      <c r="C32" t="s">
        <v>147</v>
      </c>
      <c r="D32" t="s">
        <v>280</v>
      </c>
      <c r="E32" t="s">
        <v>280</v>
      </c>
      <c r="F32" t="s">
        <v>280</v>
      </c>
      <c r="G32" t="s">
        <v>219</v>
      </c>
      <c r="H32">
        <v>317.30797934973322</v>
      </c>
      <c r="I32">
        <v>46</v>
      </c>
      <c r="J32">
        <v>1181803.070786783</v>
      </c>
      <c r="K32">
        <v>49193.356927272718</v>
      </c>
      <c r="L32">
        <v>212724552.74162093</v>
      </c>
      <c r="M32">
        <v>6943578.0590909086</v>
      </c>
      <c r="N32">
        <v>1772704606.1801744</v>
      </c>
      <c r="O32">
        <v>85744000</v>
      </c>
      <c r="P32">
        <v>29.651967499999998</v>
      </c>
      <c r="Q32">
        <v>17667.955908262407</v>
      </c>
      <c r="R32">
        <v>212773746.0985482</v>
      </c>
      <c r="S32">
        <v>1865.3921842392651</v>
      </c>
      <c r="T32">
        <v>17697.607875762409</v>
      </c>
      <c r="U32">
        <f>Pro_Economic_Table[[#This Row],[Total Energy(MJ)]]*AHP!$P$3/TOPSIS!$B$4</f>
        <v>7.3085331797994738E-3</v>
      </c>
      <c r="V32">
        <f>Pro_Economic_Table[[#This Row],[Total Cost(LKR Million)]]*AHP!$P$4/TOPSIS!$C$4</f>
        <v>2.8302248745510385E-2</v>
      </c>
      <c r="W32">
        <f>Pro_Economic_Table[[#This Row],[Total Carbon (Metric T)]]*AHP!$P$5/TOPSIS!$D$4</f>
        <v>3.1394983051982678E-3</v>
      </c>
      <c r="X32">
        <f>((Pro_Economic_Table[[#This Row],[Weighted Energy]]-TOPSIS!$B$5)^2+(Pro_Economic_Table[[#This Row],[Weighted Cost]]-TOPSIS!$C$5)^2+(Pro_Economic_Table[[#This Row],[Weighted Co2]]-TOPSIS!$D$5)^2)^0.5</f>
        <v>3.9666852640724438E-4</v>
      </c>
      <c r="Y32">
        <f>((Pro_Economic_Table[[#This Row],[Weighted Energy]]-TOPSIS!$B$6)^2+(Pro_Economic_Table[[#This Row],[Weighted Cost]]-TOPSIS!$C$6)^2+(Pro_Economic_Table[[#This Row],[Weighted Co2]]-TOPSIS!$D$6)^2)^0.5</f>
        <v>7.175053606230275E-3</v>
      </c>
      <c r="Z32">
        <f>Pro_Economic_Table[[#This Row],[S- Worst-Euclidean Distance]]/(Pro_Economic_Table[[#This Row],[S+ Best-Euclidean Distance]]+Pro_Economic_Table[[#This Row],[S- Worst-Euclidean Distance]])</f>
        <v>0.94761184847269753</v>
      </c>
      <c r="AA32">
        <v>31</v>
      </c>
    </row>
    <row r="33" spans="1:27" x14ac:dyDescent="0.3">
      <c r="A33">
        <v>468</v>
      </c>
      <c r="B33" t="s">
        <v>280</v>
      </c>
      <c r="C33" t="s">
        <v>147</v>
      </c>
      <c r="D33" t="s">
        <v>280</v>
      </c>
      <c r="E33" t="s">
        <v>280</v>
      </c>
      <c r="F33" t="s">
        <v>280</v>
      </c>
      <c r="G33" t="s">
        <v>218</v>
      </c>
      <c r="H33">
        <v>317.30797934973322</v>
      </c>
      <c r="I33">
        <v>23</v>
      </c>
      <c r="J33">
        <v>1181803.070786783</v>
      </c>
      <c r="K33">
        <v>49193.356927272718</v>
      </c>
      <c r="L33">
        <v>212724552.74162093</v>
      </c>
      <c r="M33">
        <v>6943578.0590909086</v>
      </c>
      <c r="N33">
        <v>1772704606.1801744</v>
      </c>
      <c r="O33">
        <v>86162600</v>
      </c>
      <c r="P33">
        <v>29.651967499999998</v>
      </c>
      <c r="Q33">
        <v>17667.955908262407</v>
      </c>
      <c r="R33">
        <v>212773746.0985482</v>
      </c>
      <c r="S33">
        <v>1865.8107842392651</v>
      </c>
      <c r="T33">
        <v>17697.607875762409</v>
      </c>
      <c r="U33">
        <f>Pro_Economic_Table[[#This Row],[Total Energy(MJ)]]*AHP!$P$3/TOPSIS!$B$4</f>
        <v>7.3085331797994738E-3</v>
      </c>
      <c r="V33">
        <f>Pro_Economic_Table[[#This Row],[Total Cost(LKR Million)]]*AHP!$P$4/TOPSIS!$C$4</f>
        <v>2.8308599861069338E-2</v>
      </c>
      <c r="W33">
        <f>Pro_Economic_Table[[#This Row],[Total Carbon (Metric T)]]*AHP!$P$5/TOPSIS!$D$4</f>
        <v>3.1394983051982678E-3</v>
      </c>
      <c r="X33">
        <f>((Pro_Economic_Table[[#This Row],[Weighted Energy]]-TOPSIS!$B$5)^2+(Pro_Economic_Table[[#This Row],[Weighted Cost]]-TOPSIS!$C$5)^2+(Pro_Economic_Table[[#This Row],[Weighted Co2]]-TOPSIS!$D$5)^2)^0.5</f>
        <v>4.0278118332808866E-4</v>
      </c>
      <c r="Y33">
        <f>((Pro_Economic_Table[[#This Row],[Weighted Energy]]-TOPSIS!$B$6)^2+(Pro_Economic_Table[[#This Row],[Weighted Cost]]-TOPSIS!$C$6)^2+(Pro_Economic_Table[[#This Row],[Weighted Co2]]-TOPSIS!$D$6)^2)^0.5</f>
        <v>7.1689348028296873E-3</v>
      </c>
      <c r="Z33">
        <f>Pro_Economic_Table[[#This Row],[S- Worst-Euclidean Distance]]/(Pro_Economic_Table[[#This Row],[S+ Best-Euclidean Distance]]+Pro_Economic_Table[[#This Row],[S- Worst-Euclidean Distance]])</f>
        <v>0.94680450454501563</v>
      </c>
      <c r="AA33">
        <v>32</v>
      </c>
    </row>
    <row r="34" spans="1:27" x14ac:dyDescent="0.3">
      <c r="A34">
        <v>1</v>
      </c>
      <c r="B34" t="s">
        <v>139</v>
      </c>
      <c r="C34" t="s">
        <v>147</v>
      </c>
      <c r="D34" t="s">
        <v>151</v>
      </c>
      <c r="E34" t="s">
        <v>152</v>
      </c>
      <c r="F34" t="s">
        <v>154</v>
      </c>
      <c r="G34" t="s">
        <v>219</v>
      </c>
      <c r="H34">
        <v>323.36681110222628</v>
      </c>
      <c r="I34">
        <v>46</v>
      </c>
      <c r="J34">
        <v>1183837.4474965436</v>
      </c>
      <c r="K34">
        <v>48799.350563636355</v>
      </c>
      <c r="L34">
        <v>213090740.54937786</v>
      </c>
      <c r="M34">
        <v>5574856.1022727257</v>
      </c>
      <c r="N34">
        <v>1775756171.2448156</v>
      </c>
      <c r="O34">
        <v>85744000</v>
      </c>
      <c r="P34">
        <v>23.837023468181812</v>
      </c>
      <c r="Q34">
        <v>17698.36984007333</v>
      </c>
      <c r="R34">
        <v>213139539.8999415</v>
      </c>
      <c r="S34">
        <v>1867.0750273470883</v>
      </c>
      <c r="T34">
        <v>17722.206863541513</v>
      </c>
      <c r="U34">
        <f>Pro_Economic_Table[[#This Row],[Total Energy(MJ)]]*AHP!$P$3/TOPSIS!$B$4</f>
        <v>7.3210977756834501E-3</v>
      </c>
      <c r="V34">
        <f>Pro_Economic_Table[[#This Row],[Total Cost(LKR Million)]]*AHP!$P$4/TOPSIS!$C$4</f>
        <v>2.8327781308925031E-2</v>
      </c>
      <c r="W34">
        <f>Pro_Economic_Table[[#This Row],[Total Carbon (Metric T)]]*AHP!$P$5/TOPSIS!$D$4</f>
        <v>3.1438620859410796E-3</v>
      </c>
      <c r="X34">
        <f>((Pro_Economic_Table[[#This Row],[Weighted Energy]]-TOPSIS!$B$5)^2+(Pro_Economic_Table[[#This Row],[Weighted Cost]]-TOPSIS!$C$5)^2+(Pro_Economic_Table[[#This Row],[Weighted Co2]]-TOPSIS!$D$5)^2)^0.5</f>
        <v>4.248946157871141E-4</v>
      </c>
      <c r="Y34">
        <f>((Pro_Economic_Table[[#This Row],[Weighted Energy]]-TOPSIS!$B$6)^2+(Pro_Economic_Table[[#This Row],[Weighted Cost]]-TOPSIS!$C$6)^2+(Pro_Economic_Table[[#This Row],[Weighted Co2]]-TOPSIS!$D$6)^2)^0.5</f>
        <v>7.1469026808075008E-3</v>
      </c>
      <c r="Z34">
        <f>Pro_Economic_Table[[#This Row],[S- Worst-Euclidean Distance]]/(Pro_Economic_Table[[#This Row],[S+ Best-Euclidean Distance]]+Pro_Economic_Table[[#This Row],[S- Worst-Euclidean Distance]])</f>
        <v>0.94388457599383846</v>
      </c>
      <c r="AA34">
        <v>33</v>
      </c>
    </row>
    <row r="35" spans="1:27" x14ac:dyDescent="0.3">
      <c r="A35">
        <v>440</v>
      </c>
      <c r="B35" t="s">
        <v>280</v>
      </c>
      <c r="C35" t="s">
        <v>147</v>
      </c>
      <c r="D35" t="s">
        <v>151</v>
      </c>
      <c r="E35" t="s">
        <v>152</v>
      </c>
      <c r="F35" t="s">
        <v>280</v>
      </c>
      <c r="G35" t="s">
        <v>220</v>
      </c>
      <c r="H35">
        <v>316.77724442321863</v>
      </c>
      <c r="I35">
        <v>23</v>
      </c>
      <c r="J35">
        <v>1181289.3193779169</v>
      </c>
      <c r="K35">
        <v>38276.293290909089</v>
      </c>
      <c r="L35">
        <v>212632077.48802504</v>
      </c>
      <c r="M35">
        <v>5781764.2386363624</v>
      </c>
      <c r="N35">
        <v>1771933979.0668755</v>
      </c>
      <c r="O35">
        <v>89700000</v>
      </c>
      <c r="P35">
        <v>23.110939468181812</v>
      </c>
      <c r="Q35">
        <v>17660.275324699855</v>
      </c>
      <c r="R35">
        <v>212670353.78131595</v>
      </c>
      <c r="S35">
        <v>1867.4157433055118</v>
      </c>
      <c r="T35">
        <v>17683.386264168035</v>
      </c>
      <c r="U35">
        <f>Pro_Economic_Table[[#This Row],[Total Energy(MJ)]]*AHP!$P$3/TOPSIS!$B$4</f>
        <v>7.3049817727538031E-3</v>
      </c>
      <c r="V35">
        <f>Pro_Economic_Table[[#This Row],[Total Cost(LKR Million)]]*AHP!$P$4/TOPSIS!$C$4</f>
        <v>2.8332950746155629E-2</v>
      </c>
      <c r="W35">
        <f>Pro_Economic_Table[[#This Row],[Total Carbon (Metric T)]]*AHP!$P$5/TOPSIS!$D$4</f>
        <v>3.1369754373727879E-3</v>
      </c>
      <c r="X35">
        <f>((Pro_Economic_Table[[#This Row],[Weighted Energy]]-TOPSIS!$B$5)^2+(Pro_Economic_Table[[#This Row],[Weighted Cost]]-TOPSIS!$C$5)^2+(Pro_Economic_Table[[#This Row],[Weighted Co2]]-TOPSIS!$D$5)^2)^0.5</f>
        <v>4.2521759882852337E-4</v>
      </c>
      <c r="Y35">
        <f>((Pro_Economic_Table[[#This Row],[Weighted Energy]]-TOPSIS!$B$6)^2+(Pro_Economic_Table[[#This Row],[Weighted Cost]]-TOPSIS!$C$6)^2+(Pro_Economic_Table[[#This Row],[Weighted Co2]]-TOPSIS!$D$6)^2)^0.5</f>
        <v>7.1466250315550643E-3</v>
      </c>
      <c r="Z35">
        <f>Pro_Economic_Table[[#This Row],[S- Worst-Euclidean Distance]]/(Pro_Economic_Table[[#This Row],[S+ Best-Euclidean Distance]]+Pro_Economic_Table[[#This Row],[S- Worst-Euclidean Distance]])</f>
        <v>0.94384225616070649</v>
      </c>
      <c r="AA35">
        <v>34</v>
      </c>
    </row>
    <row r="36" spans="1:27" x14ac:dyDescent="0.3">
      <c r="A36">
        <v>3</v>
      </c>
      <c r="B36" t="s">
        <v>139</v>
      </c>
      <c r="C36" t="s">
        <v>147</v>
      </c>
      <c r="D36" t="s">
        <v>151</v>
      </c>
      <c r="E36" t="s">
        <v>152</v>
      </c>
      <c r="F36" t="s">
        <v>154</v>
      </c>
      <c r="G36" t="s">
        <v>218</v>
      </c>
      <c r="H36">
        <v>323.36681110222628</v>
      </c>
      <c r="I36">
        <v>23</v>
      </c>
      <c r="J36">
        <v>1183837.4474965436</v>
      </c>
      <c r="K36">
        <v>48799.350563636355</v>
      </c>
      <c r="L36">
        <v>213090740.54937786</v>
      </c>
      <c r="M36">
        <v>5574856.1022727257</v>
      </c>
      <c r="N36">
        <v>1775756171.2448156</v>
      </c>
      <c r="O36">
        <v>86162600</v>
      </c>
      <c r="P36">
        <v>23.837023468181812</v>
      </c>
      <c r="Q36">
        <v>17698.36984007333</v>
      </c>
      <c r="R36">
        <v>213139539.8999415</v>
      </c>
      <c r="S36">
        <v>1867.4936273470882</v>
      </c>
      <c r="T36">
        <v>17722.206863541513</v>
      </c>
      <c r="U36">
        <f>Pro_Economic_Table[[#This Row],[Total Energy(MJ)]]*AHP!$P$3/TOPSIS!$B$4</f>
        <v>7.3210977756834501E-3</v>
      </c>
      <c r="V36">
        <f>Pro_Economic_Table[[#This Row],[Total Cost(LKR Million)]]*AHP!$P$4/TOPSIS!$C$4</f>
        <v>2.8334132424483984E-2</v>
      </c>
      <c r="W36">
        <f>Pro_Economic_Table[[#This Row],[Total Carbon (Metric T)]]*AHP!$P$5/TOPSIS!$D$4</f>
        <v>3.1438620859410796E-3</v>
      </c>
      <c r="X36">
        <f>((Pro_Economic_Table[[#This Row],[Weighted Energy]]-TOPSIS!$B$5)^2+(Pro_Economic_Table[[#This Row],[Weighted Cost]]-TOPSIS!$C$5)^2+(Pro_Economic_Table[[#This Row],[Weighted Co2]]-TOPSIS!$D$5)^2)^0.5</f>
        <v>4.3098319787143139E-4</v>
      </c>
      <c r="Y36">
        <f>((Pro_Economic_Table[[#This Row],[Weighted Energy]]-TOPSIS!$B$6)^2+(Pro_Economic_Table[[#This Row],[Weighted Cost]]-TOPSIS!$C$6)^2+(Pro_Economic_Table[[#This Row],[Weighted Co2]]-TOPSIS!$D$6)^2)^0.5</f>
        <v>7.1407824644362065E-3</v>
      </c>
      <c r="Z36">
        <f>Pro_Economic_Table[[#This Row],[S- Worst-Euclidean Distance]]/(Pro_Economic_Table[[#This Row],[S+ Best-Euclidean Distance]]+Pro_Economic_Table[[#This Row],[S- Worst-Euclidean Distance]])</f>
        <v>0.94308022499733823</v>
      </c>
      <c r="AA36">
        <v>35</v>
      </c>
    </row>
    <row r="37" spans="1:27" x14ac:dyDescent="0.3">
      <c r="A37">
        <v>458</v>
      </c>
      <c r="B37" t="s">
        <v>280</v>
      </c>
      <c r="C37" t="s">
        <v>147</v>
      </c>
      <c r="D37" t="s">
        <v>280</v>
      </c>
      <c r="E37" t="s">
        <v>152</v>
      </c>
      <c r="F37" t="s">
        <v>280</v>
      </c>
      <c r="G37" t="s">
        <v>220</v>
      </c>
      <c r="H37">
        <v>317.23996604327863</v>
      </c>
      <c r="I37">
        <v>23</v>
      </c>
      <c r="J37">
        <v>1181737.233906135</v>
      </c>
      <c r="K37">
        <v>38276.293290909089</v>
      </c>
      <c r="L37">
        <v>212712702.10310429</v>
      </c>
      <c r="M37">
        <v>5786369.3136363626</v>
      </c>
      <c r="N37">
        <v>1772605850.8592024</v>
      </c>
      <c r="O37">
        <v>89700000</v>
      </c>
      <c r="P37">
        <v>23.101729318181814</v>
      </c>
      <c r="Q37">
        <v>17666.971646896716</v>
      </c>
      <c r="R37">
        <v>212750978.39639521</v>
      </c>
      <c r="S37">
        <v>1868.0922201728388</v>
      </c>
      <c r="T37">
        <v>17690.073376214899</v>
      </c>
      <c r="U37">
        <f>Pro_Economic_Table[[#This Row],[Total Energy(MJ)]]*AHP!$P$3/TOPSIS!$B$4</f>
        <v>7.307751135446427E-3</v>
      </c>
      <c r="V37">
        <f>Pro_Economic_Table[[#This Row],[Total Cost(LKR Million)]]*AHP!$P$4/TOPSIS!$C$4</f>
        <v>2.8343214441228136E-2</v>
      </c>
      <c r="W37">
        <f>Pro_Economic_Table[[#This Row],[Total Carbon (Metric T)]]*AHP!$P$5/TOPSIS!$D$4</f>
        <v>3.1381617093867898E-3</v>
      </c>
      <c r="X37">
        <f>((Pro_Economic_Table[[#This Row],[Weighted Energy]]-TOPSIS!$B$5)^2+(Pro_Economic_Table[[#This Row],[Weighted Cost]]-TOPSIS!$C$5)^2+(Pro_Economic_Table[[#This Row],[Weighted Co2]]-TOPSIS!$D$5)^2)^0.5</f>
        <v>4.3590685611905538E-4</v>
      </c>
      <c r="Y37">
        <f>((Pro_Economic_Table[[#This Row],[Weighted Energy]]-TOPSIS!$B$6)^2+(Pro_Economic_Table[[#This Row],[Weighted Cost]]-TOPSIS!$C$6)^2+(Pro_Economic_Table[[#This Row],[Weighted Co2]]-TOPSIS!$D$6)^2)^0.5</f>
        <v>7.1359291518464348E-3</v>
      </c>
      <c r="Z37">
        <f>Pro_Economic_Table[[#This Row],[S- Worst-Euclidean Distance]]/(Pro_Economic_Table[[#This Row],[S+ Best-Euclidean Distance]]+Pro_Economic_Table[[#This Row],[S- Worst-Euclidean Distance]])</f>
        <v>0.94243049431333614</v>
      </c>
      <c r="AA37">
        <v>36</v>
      </c>
    </row>
    <row r="38" spans="1:27" x14ac:dyDescent="0.3">
      <c r="A38">
        <v>10</v>
      </c>
      <c r="B38" t="s">
        <v>139</v>
      </c>
      <c r="C38" t="s">
        <v>147</v>
      </c>
      <c r="D38" t="s">
        <v>151</v>
      </c>
      <c r="E38" t="s">
        <v>280</v>
      </c>
      <c r="F38" t="s">
        <v>154</v>
      </c>
      <c r="G38" t="s">
        <v>219</v>
      </c>
      <c r="H38">
        <v>323.43482440868081</v>
      </c>
      <c r="I38">
        <v>46</v>
      </c>
      <c r="J38">
        <v>1183903.2843771917</v>
      </c>
      <c r="K38">
        <v>59716.414199999999</v>
      </c>
      <c r="L38">
        <v>213102591.18789449</v>
      </c>
      <c r="M38">
        <v>6732064.8477272717</v>
      </c>
      <c r="N38">
        <v>1775854926.5657876</v>
      </c>
      <c r="O38">
        <v>85744000</v>
      </c>
      <c r="P38">
        <v>30.387261649999996</v>
      </c>
      <c r="Q38">
        <v>17699.354101439014</v>
      </c>
      <c r="R38">
        <v>213162307.6020945</v>
      </c>
      <c r="S38">
        <v>1868.3309914135148</v>
      </c>
      <c r="T38">
        <v>17729.741363089015</v>
      </c>
      <c r="U38">
        <f>Pro_Economic_Table[[#This Row],[Total Energy(MJ)]]*AHP!$P$3/TOPSIS!$B$4</f>
        <v>7.3218798200364969E-3</v>
      </c>
      <c r="V38">
        <f>Pro_Economic_Table[[#This Row],[Total Cost(LKR Million)]]*AHP!$P$4/TOPSIS!$C$4</f>
        <v>2.8346837144863319E-2</v>
      </c>
      <c r="W38">
        <f>Pro_Economic_Table[[#This Row],[Total Carbon (Metric T)]]*AHP!$P$5/TOPSIS!$D$4</f>
        <v>3.1451986817525564E-3</v>
      </c>
      <c r="X38">
        <f>((Pro_Economic_Table[[#This Row],[Weighted Energy]]-TOPSIS!$B$5)^2+(Pro_Economic_Table[[#This Row],[Weighted Cost]]-TOPSIS!$C$5)^2+(Pro_Economic_Table[[#This Row],[Weighted Co2]]-TOPSIS!$D$5)^2)^0.5</f>
        <v>4.4352955126130631E-4</v>
      </c>
      <c r="Y38">
        <f>((Pro_Economic_Table[[#This Row],[Weighted Energy]]-TOPSIS!$B$6)^2+(Pro_Economic_Table[[#This Row],[Weighted Cost]]-TOPSIS!$C$6)^2+(Pro_Economic_Table[[#This Row],[Weighted Co2]]-TOPSIS!$D$6)^2)^0.5</f>
        <v>7.1282073751188406E-3</v>
      </c>
      <c r="Z38">
        <f>Pro_Economic_Table[[#This Row],[S- Worst-Euclidean Distance]]/(Pro_Economic_Table[[#This Row],[S+ Best-Euclidean Distance]]+Pro_Economic_Table[[#This Row],[S- Worst-Euclidean Distance]])</f>
        <v>0.94142301091892977</v>
      </c>
      <c r="AA38">
        <v>37</v>
      </c>
    </row>
    <row r="39" spans="1:27" x14ac:dyDescent="0.3">
      <c r="A39">
        <v>449</v>
      </c>
      <c r="B39" t="s">
        <v>280</v>
      </c>
      <c r="C39" t="s">
        <v>147</v>
      </c>
      <c r="D39" t="s">
        <v>151</v>
      </c>
      <c r="E39" t="s">
        <v>280</v>
      </c>
      <c r="F39" t="s">
        <v>280</v>
      </c>
      <c r="G39" t="s">
        <v>220</v>
      </c>
      <c r="H39">
        <v>316.84525772967316</v>
      </c>
      <c r="I39">
        <v>23</v>
      </c>
      <c r="J39">
        <v>1181355.1562585649</v>
      </c>
      <c r="K39">
        <v>49193.356927272718</v>
      </c>
      <c r="L39">
        <v>212643928.12654167</v>
      </c>
      <c r="M39">
        <v>6938972.9840909084</v>
      </c>
      <c r="N39">
        <v>1772032734.3878474</v>
      </c>
      <c r="O39">
        <v>89700000</v>
      </c>
      <c r="P39">
        <v>29.661177649999999</v>
      </c>
      <c r="Q39">
        <v>17661.259586065546</v>
      </c>
      <c r="R39">
        <v>212693121.48346895</v>
      </c>
      <c r="S39">
        <v>1868.6717073719383</v>
      </c>
      <c r="T39">
        <v>17690.920763715545</v>
      </c>
      <c r="U39">
        <f>Pro_Economic_Table[[#This Row],[Total Energy(MJ)]]*AHP!$P$3/TOPSIS!$B$4</f>
        <v>7.3057638171068499E-3</v>
      </c>
      <c r="V39">
        <f>Pro_Economic_Table[[#This Row],[Total Cost(LKR Million)]]*AHP!$P$4/TOPSIS!$C$4</f>
        <v>2.8352006582093914E-2</v>
      </c>
      <c r="W39">
        <f>Pro_Economic_Table[[#This Row],[Total Carbon (Metric T)]]*AHP!$P$5/TOPSIS!$D$4</f>
        <v>3.1383120331842655E-3</v>
      </c>
      <c r="X39">
        <f>((Pro_Economic_Table[[#This Row],[Weighted Energy]]-TOPSIS!$B$5)^2+(Pro_Economic_Table[[#This Row],[Weighted Cost]]-TOPSIS!$C$5)^2+(Pro_Economic_Table[[#This Row],[Weighted Co2]]-TOPSIS!$D$5)^2)^0.5</f>
        <v>4.4401175026879079E-4</v>
      </c>
      <c r="Y39">
        <f>((Pro_Economic_Table[[#This Row],[Weighted Energy]]-TOPSIS!$B$6)^2+(Pro_Economic_Table[[#This Row],[Weighted Cost]]-TOPSIS!$C$6)^2+(Pro_Economic_Table[[#This Row],[Weighted Co2]]-TOPSIS!$D$6)^2)^0.5</f>
        <v>7.1279397581012673E-3</v>
      </c>
      <c r="Z39">
        <f>Pro_Economic_Table[[#This Row],[S- Worst-Euclidean Distance]]/(Pro_Economic_Table[[#This Row],[S+ Best-Euclidean Distance]]+Pro_Economic_Table[[#This Row],[S- Worst-Euclidean Distance]])</f>
        <v>0.94136098867273799</v>
      </c>
      <c r="AA39">
        <v>38</v>
      </c>
    </row>
    <row r="40" spans="1:27" x14ac:dyDescent="0.3">
      <c r="A40">
        <v>12</v>
      </c>
      <c r="B40" t="s">
        <v>139</v>
      </c>
      <c r="C40" t="s">
        <v>147</v>
      </c>
      <c r="D40" t="s">
        <v>151</v>
      </c>
      <c r="E40" t="s">
        <v>280</v>
      </c>
      <c r="F40" t="s">
        <v>154</v>
      </c>
      <c r="G40" t="s">
        <v>218</v>
      </c>
      <c r="H40">
        <v>323.43482440868081</v>
      </c>
      <c r="I40">
        <v>23</v>
      </c>
      <c r="J40">
        <v>1183903.2843771917</v>
      </c>
      <c r="K40">
        <v>59716.414199999999</v>
      </c>
      <c r="L40">
        <v>213102591.18789449</v>
      </c>
      <c r="M40">
        <v>6732064.8477272717</v>
      </c>
      <c r="N40">
        <v>1775854926.5657876</v>
      </c>
      <c r="O40">
        <v>86162600</v>
      </c>
      <c r="P40">
        <v>30.387261649999996</v>
      </c>
      <c r="Q40">
        <v>17699.354101439014</v>
      </c>
      <c r="R40">
        <v>213162307.6020945</v>
      </c>
      <c r="S40">
        <v>1868.749591413515</v>
      </c>
      <c r="T40">
        <v>17729.741363089015</v>
      </c>
      <c r="U40">
        <f>Pro_Economic_Table[[#This Row],[Total Energy(MJ)]]*AHP!$P$3/TOPSIS!$B$4</f>
        <v>7.3218798200364969E-3</v>
      </c>
      <c r="V40">
        <f>Pro_Economic_Table[[#This Row],[Total Cost(LKR Million)]]*AHP!$P$4/TOPSIS!$C$4</f>
        <v>2.8353188260422275E-2</v>
      </c>
      <c r="W40">
        <f>Pro_Economic_Table[[#This Row],[Total Carbon (Metric T)]]*AHP!$P$5/TOPSIS!$D$4</f>
        <v>3.1451986817525564E-3</v>
      </c>
      <c r="X40">
        <f>((Pro_Economic_Table[[#This Row],[Weighted Energy]]-TOPSIS!$B$5)^2+(Pro_Economic_Table[[#This Row],[Weighted Cost]]-TOPSIS!$C$5)^2+(Pro_Economic_Table[[#This Row],[Weighted Co2]]-TOPSIS!$D$5)^2)^0.5</f>
        <v>4.4963495949147225E-4</v>
      </c>
      <c r="Y40">
        <f>((Pro_Economic_Table[[#This Row],[Weighted Energy]]-TOPSIS!$B$6)^2+(Pro_Economic_Table[[#This Row],[Weighted Cost]]-TOPSIS!$C$6)^2+(Pro_Economic_Table[[#This Row],[Weighted Co2]]-TOPSIS!$D$6)^2)^0.5</f>
        <v>7.1220880863548013E-3</v>
      </c>
      <c r="Z40">
        <f>Pro_Economic_Table[[#This Row],[S- Worst-Euclidean Distance]]/(Pro_Economic_Table[[#This Row],[S+ Best-Euclidean Distance]]+Pro_Economic_Table[[#This Row],[S- Worst-Euclidean Distance]])</f>
        <v>0.9406165602242762</v>
      </c>
      <c r="AA40">
        <v>39</v>
      </c>
    </row>
    <row r="41" spans="1:27" x14ac:dyDescent="0.3">
      <c r="A41">
        <v>4</v>
      </c>
      <c r="B41" t="s">
        <v>139</v>
      </c>
      <c r="C41" t="s">
        <v>147</v>
      </c>
      <c r="D41" t="s">
        <v>151</v>
      </c>
      <c r="E41" t="s">
        <v>152</v>
      </c>
      <c r="F41" t="s">
        <v>155</v>
      </c>
      <c r="G41" t="s">
        <v>219</v>
      </c>
      <c r="H41">
        <v>323.32823925838818</v>
      </c>
      <c r="I41">
        <v>46</v>
      </c>
      <c r="J41">
        <v>1184878.6269202274</v>
      </c>
      <c r="K41">
        <v>49618.130336363625</v>
      </c>
      <c r="L41">
        <v>213278152.84564093</v>
      </c>
      <c r="M41">
        <v>5602148.7613636348</v>
      </c>
      <c r="N41">
        <v>1777317940.3803411</v>
      </c>
      <c r="O41">
        <v>85744000</v>
      </c>
      <c r="P41">
        <v>23.564096877272721</v>
      </c>
      <c r="Q41">
        <v>17713.935472457397</v>
      </c>
      <c r="R41">
        <v>213327770.9759773</v>
      </c>
      <c r="S41">
        <v>1868.6640891417048</v>
      </c>
      <c r="T41">
        <v>17737.499569334668</v>
      </c>
      <c r="U41">
        <f>Pro_Economic_Table[[#This Row],[Total Energy(MJ)]]*AHP!$P$3/TOPSIS!$B$4</f>
        <v>7.3275632964062924E-3</v>
      </c>
      <c r="V41">
        <f>Pro_Economic_Table[[#This Row],[Total Cost(LKR Million)]]*AHP!$P$4/TOPSIS!$C$4</f>
        <v>2.8351890996187158E-2</v>
      </c>
      <c r="W41">
        <f>Pro_Economic_Table[[#This Row],[Total Carbon (Metric T)]]*AHP!$P$5/TOPSIS!$D$4</f>
        <v>3.1465749624075799E-3</v>
      </c>
      <c r="X41">
        <f>((Pro_Economic_Table[[#This Row],[Weighted Energy]]-TOPSIS!$B$5)^2+(Pro_Economic_Table[[#This Row],[Weighted Cost]]-TOPSIS!$C$5)^2+(Pro_Economic_Table[[#This Row],[Weighted Co2]]-TOPSIS!$D$5)^2)^0.5</f>
        <v>4.5000242973907247E-4</v>
      </c>
      <c r="Y41">
        <f>((Pro_Economic_Table[[#This Row],[Weighted Energy]]-TOPSIS!$B$6)^2+(Pro_Economic_Table[[#This Row],[Weighted Cost]]-TOPSIS!$C$6)^2+(Pro_Economic_Table[[#This Row],[Weighted Co2]]-TOPSIS!$D$6)^2)^0.5</f>
        <v>7.1217962073777544E-3</v>
      </c>
      <c r="Z41">
        <f>Pro_Economic_Table[[#This Row],[S- Worst-Euclidean Distance]]/(Pro_Economic_Table[[#This Row],[S+ Best-Euclidean Distance]]+Pro_Economic_Table[[#This Row],[S- Worst-Euclidean Distance]])</f>
        <v>0.94056862163064292</v>
      </c>
      <c r="AA41">
        <v>40</v>
      </c>
    </row>
    <row r="42" spans="1:27" x14ac:dyDescent="0.3">
      <c r="A42">
        <v>467</v>
      </c>
      <c r="B42" t="s">
        <v>280</v>
      </c>
      <c r="C42" t="s">
        <v>147</v>
      </c>
      <c r="D42" t="s">
        <v>280</v>
      </c>
      <c r="E42" t="s">
        <v>280</v>
      </c>
      <c r="F42" t="s">
        <v>280</v>
      </c>
      <c r="G42" t="s">
        <v>220</v>
      </c>
      <c r="H42">
        <v>317.30797934973322</v>
      </c>
      <c r="I42">
        <v>23</v>
      </c>
      <c r="J42">
        <v>1181803.070786783</v>
      </c>
      <c r="K42">
        <v>49193.356927272718</v>
      </c>
      <c r="L42">
        <v>212724552.74162093</v>
      </c>
      <c r="M42">
        <v>6943578.0590909086</v>
      </c>
      <c r="N42">
        <v>1772704606.1801744</v>
      </c>
      <c r="O42">
        <v>89700000</v>
      </c>
      <c r="P42">
        <v>29.651967499999998</v>
      </c>
      <c r="Q42">
        <v>17667.955908262407</v>
      </c>
      <c r="R42">
        <v>212773746.0985482</v>
      </c>
      <c r="S42">
        <v>1869.3481842392653</v>
      </c>
      <c r="T42">
        <v>17697.607875762409</v>
      </c>
      <c r="U42">
        <f>Pro_Economic_Table[[#This Row],[Total Energy(MJ)]]*AHP!$P$3/TOPSIS!$B$4</f>
        <v>7.3085331797994738E-3</v>
      </c>
      <c r="V42">
        <f>Pro_Economic_Table[[#This Row],[Total Cost(LKR Million)]]*AHP!$P$4/TOPSIS!$C$4</f>
        <v>2.8362270277166424E-2</v>
      </c>
      <c r="W42">
        <f>Pro_Economic_Table[[#This Row],[Total Carbon (Metric T)]]*AHP!$P$5/TOPSIS!$D$4</f>
        <v>3.1394983051982678E-3</v>
      </c>
      <c r="X42">
        <f>((Pro_Economic_Table[[#This Row],[Weighted Energy]]-TOPSIS!$B$5)^2+(Pro_Economic_Table[[#This Row],[Weighted Cost]]-TOPSIS!$C$5)^2+(Pro_Economic_Table[[#This Row],[Weighted Co2]]-TOPSIS!$D$5)^2)^0.5</f>
        <v>4.546975747406483E-4</v>
      </c>
      <c r="Y42">
        <f>((Pro_Economic_Table[[#This Row],[Weighted Energy]]-TOPSIS!$B$6)^2+(Pro_Economic_Table[[#This Row],[Weighted Cost]]-TOPSIS!$C$6)^2+(Pro_Economic_Table[[#This Row],[Weighted Co2]]-TOPSIS!$D$6)^2)^0.5</f>
        <v>7.117243805215839E-3</v>
      </c>
      <c r="Z42">
        <f>Pro_Economic_Table[[#This Row],[S- Worst-Euclidean Distance]]/(Pro_Economic_Table[[#This Row],[S+ Best-Euclidean Distance]]+Pro_Economic_Table[[#This Row],[S- Worst-Euclidean Distance]])</f>
        <v>0.93994967051062128</v>
      </c>
      <c r="AA42">
        <v>41</v>
      </c>
    </row>
    <row r="43" spans="1:27" x14ac:dyDescent="0.3">
      <c r="A43">
        <v>6</v>
      </c>
      <c r="B43" t="s">
        <v>139</v>
      </c>
      <c r="C43" t="s">
        <v>147</v>
      </c>
      <c r="D43" t="s">
        <v>151</v>
      </c>
      <c r="E43" t="s">
        <v>152</v>
      </c>
      <c r="F43" t="s">
        <v>155</v>
      </c>
      <c r="G43" t="s">
        <v>218</v>
      </c>
      <c r="H43">
        <v>323.32823925838818</v>
      </c>
      <c r="I43">
        <v>23</v>
      </c>
      <c r="J43">
        <v>1184878.6269202274</v>
      </c>
      <c r="K43">
        <v>49618.130336363625</v>
      </c>
      <c r="L43">
        <v>213278152.84564093</v>
      </c>
      <c r="M43">
        <v>5602148.7613636348</v>
      </c>
      <c r="N43">
        <v>1777317940.3803411</v>
      </c>
      <c r="O43">
        <v>86162600</v>
      </c>
      <c r="P43">
        <v>23.564096877272721</v>
      </c>
      <c r="Q43">
        <v>17713.935472457397</v>
      </c>
      <c r="R43">
        <v>213327770.9759773</v>
      </c>
      <c r="S43">
        <v>1869.0826891417048</v>
      </c>
      <c r="T43">
        <v>17737.499569334668</v>
      </c>
      <c r="U43">
        <f>Pro_Economic_Table[[#This Row],[Total Energy(MJ)]]*AHP!$P$3/TOPSIS!$B$4</f>
        <v>7.3275632964062924E-3</v>
      </c>
      <c r="V43">
        <f>Pro_Economic_Table[[#This Row],[Total Cost(LKR Million)]]*AHP!$P$4/TOPSIS!$C$4</f>
        <v>2.8358242111746115E-2</v>
      </c>
      <c r="W43">
        <f>Pro_Economic_Table[[#This Row],[Total Carbon (Metric T)]]*AHP!$P$5/TOPSIS!$D$4</f>
        <v>3.1465749624075799E-3</v>
      </c>
      <c r="X43">
        <f>((Pro_Economic_Table[[#This Row],[Weighted Energy]]-TOPSIS!$B$5)^2+(Pro_Economic_Table[[#This Row],[Weighted Cost]]-TOPSIS!$C$5)^2+(Pro_Economic_Table[[#This Row],[Weighted Co2]]-TOPSIS!$D$5)^2)^0.5</f>
        <v>4.5609156527331426E-4</v>
      </c>
      <c r="Y43">
        <f>((Pro_Economic_Table[[#This Row],[Weighted Energy]]-TOPSIS!$B$6)^2+(Pro_Economic_Table[[#This Row],[Weighted Cost]]-TOPSIS!$C$6)^2+(Pro_Economic_Table[[#This Row],[Weighted Co2]]-TOPSIS!$D$6)^2)^0.5</f>
        <v>7.1156759160114985E-3</v>
      </c>
      <c r="Z43">
        <f>Pro_Economic_Table[[#This Row],[S- Worst-Euclidean Distance]]/(Pro_Economic_Table[[#This Row],[S+ Best-Euclidean Distance]]+Pro_Economic_Table[[#This Row],[S- Worst-Euclidean Distance]])</f>
        <v>0.93976418763510128</v>
      </c>
      <c r="AA43">
        <v>42</v>
      </c>
    </row>
    <row r="44" spans="1:27" x14ac:dyDescent="0.3">
      <c r="A44">
        <v>19</v>
      </c>
      <c r="B44" t="s">
        <v>139</v>
      </c>
      <c r="C44" t="s">
        <v>147</v>
      </c>
      <c r="D44" t="s">
        <v>280</v>
      </c>
      <c r="E44" t="s">
        <v>152</v>
      </c>
      <c r="F44" t="s">
        <v>154</v>
      </c>
      <c r="G44" t="s">
        <v>219</v>
      </c>
      <c r="H44">
        <v>323.82953272228627</v>
      </c>
      <c r="I44">
        <v>47</v>
      </c>
      <c r="J44">
        <v>1184285.362024762</v>
      </c>
      <c r="K44">
        <v>48799.350563636355</v>
      </c>
      <c r="L44">
        <v>213171365.16445717</v>
      </c>
      <c r="M44">
        <v>5579461.1772727259</v>
      </c>
      <c r="N44">
        <v>1776428043.037143</v>
      </c>
      <c r="O44">
        <v>87608000</v>
      </c>
      <c r="P44">
        <v>23.827813318181811</v>
      </c>
      <c r="Q44">
        <v>17705.066162270192</v>
      </c>
      <c r="R44">
        <v>213220164.51502082</v>
      </c>
      <c r="S44">
        <v>1869.6155042144158</v>
      </c>
      <c r="T44">
        <v>17728.893975588373</v>
      </c>
      <c r="U44">
        <f>Pro_Economic_Table[[#This Row],[Total Energy(MJ)]]*AHP!$P$3/TOPSIS!$B$4</f>
        <v>7.3238671383760775E-3</v>
      </c>
      <c r="V44">
        <f>Pro_Economic_Table[[#This Row],[Total Cost(LKR Million)]]*AHP!$P$4/TOPSIS!$C$4</f>
        <v>2.8366326130136794E-2</v>
      </c>
      <c r="W44">
        <f>Pro_Economic_Table[[#This Row],[Total Carbon (Metric T)]]*AHP!$P$5/TOPSIS!$D$4</f>
        <v>3.1450483579550811E-3</v>
      </c>
      <c r="X44">
        <f>((Pro_Economic_Table[[#This Row],[Weighted Energy]]-TOPSIS!$B$5)^2+(Pro_Economic_Table[[#This Row],[Weighted Cost]]-TOPSIS!$C$5)^2+(Pro_Economic_Table[[#This Row],[Weighted Co2]]-TOPSIS!$D$5)^2)^0.5</f>
        <v>4.6275811481559032E-4</v>
      </c>
      <c r="Y44">
        <f>((Pro_Economic_Table[[#This Row],[Weighted Energy]]-TOPSIS!$B$6)^2+(Pro_Economic_Table[[#This Row],[Weighted Cost]]-TOPSIS!$C$6)^2+(Pro_Economic_Table[[#This Row],[Weighted Co2]]-TOPSIS!$D$6)^2)^0.5</f>
        <v>7.108957178142002E-3</v>
      </c>
      <c r="Z44">
        <f>Pro_Economic_Table[[#This Row],[S- Worst-Euclidean Distance]]/(Pro_Economic_Table[[#This Row],[S+ Best-Euclidean Distance]]+Pro_Economic_Table[[#This Row],[S- Worst-Euclidean Distance]])</f>
        <v>0.93888331812396608</v>
      </c>
      <c r="AA44">
        <v>43</v>
      </c>
    </row>
    <row r="45" spans="1:27" x14ac:dyDescent="0.3">
      <c r="A45">
        <v>13</v>
      </c>
      <c r="B45" t="s">
        <v>139</v>
      </c>
      <c r="C45" t="s">
        <v>147</v>
      </c>
      <c r="D45" t="s">
        <v>151</v>
      </c>
      <c r="E45" t="s">
        <v>280</v>
      </c>
      <c r="F45" t="s">
        <v>155</v>
      </c>
      <c r="G45" t="s">
        <v>219</v>
      </c>
      <c r="H45">
        <v>323.39625256484271</v>
      </c>
      <c r="I45">
        <v>46</v>
      </c>
      <c r="J45">
        <v>1184944.4638008757</v>
      </c>
      <c r="K45">
        <v>60535.193972727269</v>
      </c>
      <c r="L45">
        <v>213290003.48415762</v>
      </c>
      <c r="M45">
        <v>6759357.5068181809</v>
      </c>
      <c r="N45">
        <v>1777416695.7013135</v>
      </c>
      <c r="O45">
        <v>85744000</v>
      </c>
      <c r="P45">
        <v>30.114335059090905</v>
      </c>
      <c r="Q45">
        <v>17714.919733823092</v>
      </c>
      <c r="R45">
        <v>213350538.67813036</v>
      </c>
      <c r="S45">
        <v>1869.9200532081318</v>
      </c>
      <c r="T45">
        <v>17745.034068882182</v>
      </c>
      <c r="U45">
        <f>Pro_Economic_Table[[#This Row],[Total Energy(MJ)]]*AHP!$P$3/TOPSIS!$B$4</f>
        <v>7.3283453407593417E-3</v>
      </c>
      <c r="V45">
        <f>Pro_Economic_Table[[#This Row],[Total Cost(LKR Million)]]*AHP!$P$4/TOPSIS!$C$4</f>
        <v>2.8370946832125456E-2</v>
      </c>
      <c r="W45">
        <f>Pro_Economic_Table[[#This Row],[Total Carbon (Metric T)]]*AHP!$P$5/TOPSIS!$D$4</f>
        <v>3.1479115582190588E-3</v>
      </c>
      <c r="X45">
        <f>((Pro_Economic_Table[[#This Row],[Weighted Energy]]-TOPSIS!$B$5)^2+(Pro_Economic_Table[[#This Row],[Weighted Cost]]-TOPSIS!$C$5)^2+(Pro_Economic_Table[[#This Row],[Weighted Co2]]-TOPSIS!$D$5)^2)^0.5</f>
        <v>4.6863785620116367E-4</v>
      </c>
      <c r="Y45">
        <f>((Pro_Economic_Table[[#This Row],[Weighted Energy]]-TOPSIS!$B$6)^2+(Pro_Economic_Table[[#This Row],[Weighted Cost]]-TOPSIS!$C$6)^2+(Pro_Economic_Table[[#This Row],[Weighted Co2]]-TOPSIS!$D$6)^2)^0.5</f>
        <v>7.1031007242162748E-3</v>
      </c>
      <c r="Z45">
        <f>Pro_Economic_Table[[#This Row],[S- Worst-Euclidean Distance]]/(Pro_Economic_Table[[#This Row],[S+ Best-Euclidean Distance]]+Pro_Economic_Table[[#This Row],[S- Worst-Euclidean Distance]])</f>
        <v>0.93810696827104045</v>
      </c>
      <c r="AA45">
        <v>44</v>
      </c>
    </row>
    <row r="46" spans="1:27" x14ac:dyDescent="0.3">
      <c r="A46">
        <v>15</v>
      </c>
      <c r="B46" t="s">
        <v>139</v>
      </c>
      <c r="C46" t="s">
        <v>147</v>
      </c>
      <c r="D46" t="s">
        <v>151</v>
      </c>
      <c r="E46" t="s">
        <v>280</v>
      </c>
      <c r="F46" t="s">
        <v>155</v>
      </c>
      <c r="G46" t="s">
        <v>218</v>
      </c>
      <c r="H46">
        <v>323.39625256484271</v>
      </c>
      <c r="I46">
        <v>23</v>
      </c>
      <c r="J46">
        <v>1184944.4638008757</v>
      </c>
      <c r="K46">
        <v>60535.193972727269</v>
      </c>
      <c r="L46">
        <v>213290003.48415762</v>
      </c>
      <c r="M46">
        <v>6759357.5068181809</v>
      </c>
      <c r="N46">
        <v>1777416695.7013135</v>
      </c>
      <c r="O46">
        <v>86162600</v>
      </c>
      <c r="P46">
        <v>30.114335059090905</v>
      </c>
      <c r="Q46">
        <v>17714.919733823092</v>
      </c>
      <c r="R46">
        <v>213350538.67813036</v>
      </c>
      <c r="S46">
        <v>1870.3386532081317</v>
      </c>
      <c r="T46">
        <v>17745.034068882182</v>
      </c>
      <c r="U46">
        <f>Pro_Economic_Table[[#This Row],[Total Energy(MJ)]]*AHP!$P$3/TOPSIS!$B$4</f>
        <v>7.3283453407593417E-3</v>
      </c>
      <c r="V46">
        <f>Pro_Economic_Table[[#This Row],[Total Cost(LKR Million)]]*AHP!$P$4/TOPSIS!$C$4</f>
        <v>2.8377297947684409E-2</v>
      </c>
      <c r="W46">
        <f>Pro_Economic_Table[[#This Row],[Total Carbon (Metric T)]]*AHP!$P$5/TOPSIS!$D$4</f>
        <v>3.1479115582190588E-3</v>
      </c>
      <c r="X46">
        <f>((Pro_Economic_Table[[#This Row],[Weighted Energy]]-TOPSIS!$B$5)^2+(Pro_Economic_Table[[#This Row],[Weighted Cost]]-TOPSIS!$C$5)^2+(Pro_Economic_Table[[#This Row],[Weighted Co2]]-TOPSIS!$D$5)^2)^0.5</f>
        <v>4.7474289993579234E-4</v>
      </c>
      <c r="Y46">
        <f>((Pro_Economic_Table[[#This Row],[Weighted Energy]]-TOPSIS!$B$6)^2+(Pro_Economic_Table[[#This Row],[Weighted Cost]]-TOPSIS!$C$6)^2+(Pro_Economic_Table[[#This Row],[Weighted Co2]]-TOPSIS!$D$6)^2)^0.5</f>
        <v>7.0969813633882375E-3</v>
      </c>
      <c r="Z46">
        <f>Pro_Economic_Table[[#This Row],[S- Worst-Euclidean Distance]]/(Pro_Economic_Table[[#This Row],[S+ Best-Euclidean Distance]]+Pro_Economic_Table[[#This Row],[S- Worst-Euclidean Distance]])</f>
        <v>0.93730055619756847</v>
      </c>
      <c r="AA46">
        <v>45</v>
      </c>
    </row>
    <row r="47" spans="1:27" x14ac:dyDescent="0.3">
      <c r="A47">
        <v>28</v>
      </c>
      <c r="B47" t="s">
        <v>139</v>
      </c>
      <c r="C47" t="s">
        <v>147</v>
      </c>
      <c r="D47" t="s">
        <v>280</v>
      </c>
      <c r="E47" t="s">
        <v>280</v>
      </c>
      <c r="F47" t="s">
        <v>154</v>
      </c>
      <c r="G47" t="s">
        <v>219</v>
      </c>
      <c r="H47">
        <v>323.89754602874081</v>
      </c>
      <c r="I47">
        <v>47</v>
      </c>
      <c r="J47">
        <v>1184351.19890541</v>
      </c>
      <c r="K47">
        <v>59716.414199999999</v>
      </c>
      <c r="L47">
        <v>213183215.80297381</v>
      </c>
      <c r="M47">
        <v>6736669.9227272719</v>
      </c>
      <c r="N47">
        <v>1776526798.358115</v>
      </c>
      <c r="O47">
        <v>87608000</v>
      </c>
      <c r="P47">
        <v>30.378051499999998</v>
      </c>
      <c r="Q47">
        <v>17706.050423635879</v>
      </c>
      <c r="R47">
        <v>213242932.21717381</v>
      </c>
      <c r="S47">
        <v>1870.8714682808422</v>
      </c>
      <c r="T47">
        <v>17736.428475135879</v>
      </c>
      <c r="U47">
        <f>Pro_Economic_Table[[#This Row],[Total Energy(MJ)]]*AHP!$P$3/TOPSIS!$B$4</f>
        <v>7.3246491827291234E-3</v>
      </c>
      <c r="V47">
        <f>Pro_Economic_Table[[#This Row],[Total Cost(LKR Million)]]*AHP!$P$4/TOPSIS!$C$4</f>
        <v>2.8385381966075079E-2</v>
      </c>
      <c r="W47">
        <f>Pro_Economic_Table[[#This Row],[Total Carbon (Metric T)]]*AHP!$P$5/TOPSIS!$D$4</f>
        <v>3.1463849537665587E-3</v>
      </c>
      <c r="X47">
        <f>((Pro_Economic_Table[[#This Row],[Weighted Energy]]-TOPSIS!$B$5)^2+(Pro_Economic_Table[[#This Row],[Weighted Cost]]-TOPSIS!$C$5)^2+(Pro_Economic_Table[[#This Row],[Weighted Co2]]-TOPSIS!$D$5)^2)^0.5</f>
        <v>4.8146091366250813E-4</v>
      </c>
      <c r="Y47">
        <f>((Pro_Economic_Table[[#This Row],[Weighted Energy]]-TOPSIS!$B$6)^2+(Pro_Economic_Table[[#This Row],[Weighted Cost]]-TOPSIS!$C$6)^2+(Pro_Economic_Table[[#This Row],[Weighted Co2]]-TOPSIS!$D$6)^2)^0.5</f>
        <v>7.0902659417444855E-3</v>
      </c>
      <c r="Z47">
        <f>Pro_Economic_Table[[#This Row],[S- Worst-Euclidean Distance]]/(Pro_Economic_Table[[#This Row],[S+ Best-Euclidean Distance]]+Pro_Economic_Table[[#This Row],[S- Worst-Euclidean Distance]])</f>
        <v>0.93641332778417707</v>
      </c>
      <c r="AA47">
        <v>46</v>
      </c>
    </row>
    <row r="48" spans="1:27" x14ac:dyDescent="0.3">
      <c r="A48">
        <v>2</v>
      </c>
      <c r="B48" t="s">
        <v>139</v>
      </c>
      <c r="C48" t="s">
        <v>147</v>
      </c>
      <c r="D48" t="s">
        <v>151</v>
      </c>
      <c r="E48" t="s">
        <v>152</v>
      </c>
      <c r="F48" t="s">
        <v>154</v>
      </c>
      <c r="G48" t="s">
        <v>220</v>
      </c>
      <c r="H48">
        <v>323.36681110222628</v>
      </c>
      <c r="I48">
        <v>23</v>
      </c>
      <c r="J48">
        <v>1183837.4474965436</v>
      </c>
      <c r="K48">
        <v>48799.350563636355</v>
      </c>
      <c r="L48">
        <v>213090740.54937786</v>
      </c>
      <c r="M48">
        <v>5574856.1022727257</v>
      </c>
      <c r="N48">
        <v>1775756171.2448156</v>
      </c>
      <c r="O48">
        <v>89700000</v>
      </c>
      <c r="P48">
        <v>23.837023468181812</v>
      </c>
      <c r="Q48">
        <v>17698.36984007333</v>
      </c>
      <c r="R48">
        <v>213139539.8999415</v>
      </c>
      <c r="S48">
        <v>1871.0310273470884</v>
      </c>
      <c r="T48">
        <v>17722.206863541513</v>
      </c>
      <c r="U48">
        <f>Pro_Economic_Table[[#This Row],[Total Energy(MJ)]]*AHP!$P$3/TOPSIS!$B$4</f>
        <v>7.3210977756834501E-3</v>
      </c>
      <c r="V48">
        <f>Pro_Economic_Table[[#This Row],[Total Cost(LKR Million)]]*AHP!$P$4/TOPSIS!$C$4</f>
        <v>2.838780284058107E-2</v>
      </c>
      <c r="W48">
        <f>Pro_Economic_Table[[#This Row],[Total Carbon (Metric T)]]*AHP!$P$5/TOPSIS!$D$4</f>
        <v>3.1438620859410796E-3</v>
      </c>
      <c r="X48">
        <f>((Pro_Economic_Table[[#This Row],[Weighted Energy]]-TOPSIS!$B$5)^2+(Pro_Economic_Table[[#This Row],[Weighted Cost]]-TOPSIS!$C$5)^2+(Pro_Economic_Table[[#This Row],[Weighted Co2]]-TOPSIS!$D$5)^2)^0.5</f>
        <v>4.8270529962319257E-4</v>
      </c>
      <c r="Y48">
        <f>((Pro_Economic_Table[[#This Row],[Weighted Energy]]-TOPSIS!$B$6)^2+(Pro_Economic_Table[[#This Row],[Weighted Cost]]-TOPSIS!$C$6)^2+(Pro_Economic_Table[[#This Row],[Weighted Co2]]-TOPSIS!$D$6)^2)^0.5</f>
        <v>7.0890794936059997E-3</v>
      </c>
      <c r="Z48">
        <f>Pro_Economic_Table[[#This Row],[S- Worst-Euclidean Distance]]/(Pro_Economic_Table[[#This Row],[S+ Best-Euclidean Distance]]+Pro_Economic_Table[[#This Row],[S- Worst-Euclidean Distance]])</f>
        <v>0.93624946920641017</v>
      </c>
      <c r="AA48">
        <v>47</v>
      </c>
    </row>
    <row r="49" spans="1:27" x14ac:dyDescent="0.3">
      <c r="A49">
        <v>22</v>
      </c>
      <c r="B49" t="s">
        <v>139</v>
      </c>
      <c r="C49" t="s">
        <v>147</v>
      </c>
      <c r="D49" t="s">
        <v>280</v>
      </c>
      <c r="E49" t="s">
        <v>152</v>
      </c>
      <c r="F49" t="s">
        <v>155</v>
      </c>
      <c r="G49" t="s">
        <v>219</v>
      </c>
      <c r="H49">
        <v>323.79096087844812</v>
      </c>
      <c r="I49">
        <v>47</v>
      </c>
      <c r="J49">
        <v>1185326.5414484458</v>
      </c>
      <c r="K49">
        <v>49618.130336363625</v>
      </c>
      <c r="L49">
        <v>213358777.46072024</v>
      </c>
      <c r="M49">
        <v>5606753.836363635</v>
      </c>
      <c r="N49">
        <v>1777989812.1726687</v>
      </c>
      <c r="O49">
        <v>87608000</v>
      </c>
      <c r="P49">
        <v>23.554886727272724</v>
      </c>
      <c r="Q49">
        <v>17720.631794654266</v>
      </c>
      <c r="R49">
        <v>213408395.59105662</v>
      </c>
      <c r="S49">
        <v>1871.2045660090323</v>
      </c>
      <c r="T49">
        <v>17744.18668138154</v>
      </c>
      <c r="U49">
        <f>Pro_Economic_Table[[#This Row],[Total Energy(MJ)]]*AHP!$P$3/TOPSIS!$B$4</f>
        <v>7.3303326590989188E-3</v>
      </c>
      <c r="V49">
        <f>Pro_Economic_Table[[#This Row],[Total Cost(LKR Million)]]*AHP!$P$4/TOPSIS!$C$4</f>
        <v>2.8390435817398921E-2</v>
      </c>
      <c r="W49">
        <f>Pro_Economic_Table[[#This Row],[Total Carbon (Metric T)]]*AHP!$P$5/TOPSIS!$D$4</f>
        <v>3.1477612344215835E-3</v>
      </c>
      <c r="X49">
        <f>((Pro_Economic_Table[[#This Row],[Weighted Energy]]-TOPSIS!$B$5)^2+(Pro_Economic_Table[[#This Row],[Weighted Cost]]-TOPSIS!$C$5)^2+(Pro_Economic_Table[[#This Row],[Weighted Co2]]-TOPSIS!$D$5)^2)^0.5</f>
        <v>4.8786543165760867E-4</v>
      </c>
      <c r="Y49">
        <f>((Pro_Economic_Table[[#This Row],[Weighted Energy]]-TOPSIS!$B$6)^2+(Pro_Economic_Table[[#This Row],[Weighted Cost]]-TOPSIS!$C$6)^2+(Pro_Economic_Table[[#This Row],[Weighted Co2]]-TOPSIS!$D$6)^2)^0.5</f>
        <v>7.0838503870053618E-3</v>
      </c>
      <c r="Z49">
        <f>Pro_Economic_Table[[#This Row],[S- Worst-Euclidean Distance]]/(Pro_Economic_Table[[#This Row],[S+ Best-Euclidean Distance]]+Pro_Economic_Table[[#This Row],[S- Worst-Euclidean Distance]])</f>
        <v>0.93556738745330292</v>
      </c>
      <c r="AA49">
        <v>48</v>
      </c>
    </row>
    <row r="50" spans="1:27" x14ac:dyDescent="0.3">
      <c r="A50">
        <v>21</v>
      </c>
      <c r="B50" t="s">
        <v>139</v>
      </c>
      <c r="C50" t="s">
        <v>147</v>
      </c>
      <c r="D50" t="s">
        <v>280</v>
      </c>
      <c r="E50" t="s">
        <v>152</v>
      </c>
      <c r="F50" t="s">
        <v>154</v>
      </c>
      <c r="G50" t="s">
        <v>218</v>
      </c>
      <c r="H50">
        <v>323.82953272228627</v>
      </c>
      <c r="I50">
        <v>24</v>
      </c>
      <c r="J50">
        <v>1184285.362024762</v>
      </c>
      <c r="K50">
        <v>48799.350563636355</v>
      </c>
      <c r="L50">
        <v>213171365.16445717</v>
      </c>
      <c r="M50">
        <v>5579461.1772727259</v>
      </c>
      <c r="N50">
        <v>1776428043.037143</v>
      </c>
      <c r="O50">
        <v>89908800</v>
      </c>
      <c r="P50">
        <v>23.827813318181811</v>
      </c>
      <c r="Q50">
        <v>17705.066162270192</v>
      </c>
      <c r="R50">
        <v>213220164.51502082</v>
      </c>
      <c r="S50">
        <v>1871.9163042144157</v>
      </c>
      <c r="T50">
        <v>17728.893975588373</v>
      </c>
      <c r="U50">
        <f>Pro_Economic_Table[[#This Row],[Total Energy(MJ)]]*AHP!$P$3/TOPSIS!$B$4</f>
        <v>7.3238671383760775E-3</v>
      </c>
      <c r="V50">
        <f>Pro_Economic_Table[[#This Row],[Total Cost(LKR Million)]]*AHP!$P$4/TOPSIS!$C$4</f>
        <v>2.8401234507294076E-2</v>
      </c>
      <c r="W50">
        <f>Pro_Economic_Table[[#This Row],[Total Carbon (Metric T)]]*AHP!$P$5/TOPSIS!$D$4</f>
        <v>3.1450483579550811E-3</v>
      </c>
      <c r="X50">
        <f>((Pro_Economic_Table[[#This Row],[Weighted Energy]]-TOPSIS!$B$5)^2+(Pro_Economic_Table[[#This Row],[Weighted Cost]]-TOPSIS!$C$5)^2+(Pro_Economic_Table[[#This Row],[Weighted Co2]]-TOPSIS!$D$5)^2)^0.5</f>
        <v>4.9646280255486862E-4</v>
      </c>
      <c r="Y50">
        <f>((Pro_Economic_Table[[#This Row],[Weighted Energy]]-TOPSIS!$B$6)^2+(Pro_Economic_Table[[#This Row],[Weighted Cost]]-TOPSIS!$C$6)^2+(Pro_Economic_Table[[#This Row],[Weighted Co2]]-TOPSIS!$D$6)^2)^0.5</f>
        <v>7.0753327116953521E-3</v>
      </c>
      <c r="Z50">
        <f>Pro_Economic_Table[[#This Row],[S- Worst-Euclidean Distance]]/(Pro_Economic_Table[[#This Row],[S+ Best-Euclidean Distance]]+Pro_Economic_Table[[#This Row],[S- Worst-Euclidean Distance]])</f>
        <v>0.93443261883914863</v>
      </c>
      <c r="AA50">
        <v>49</v>
      </c>
    </row>
    <row r="51" spans="1:27" x14ac:dyDescent="0.3">
      <c r="A51">
        <v>11</v>
      </c>
      <c r="B51" t="s">
        <v>139</v>
      </c>
      <c r="C51" t="s">
        <v>147</v>
      </c>
      <c r="D51" t="s">
        <v>151</v>
      </c>
      <c r="E51" t="s">
        <v>280</v>
      </c>
      <c r="F51" t="s">
        <v>154</v>
      </c>
      <c r="G51" t="s">
        <v>220</v>
      </c>
      <c r="H51">
        <v>323.43482440868081</v>
      </c>
      <c r="I51">
        <v>23</v>
      </c>
      <c r="J51">
        <v>1183903.2843771917</v>
      </c>
      <c r="K51">
        <v>59716.414199999999</v>
      </c>
      <c r="L51">
        <v>213102591.18789449</v>
      </c>
      <c r="M51">
        <v>6732064.8477272717</v>
      </c>
      <c r="N51">
        <v>1775854926.5657876</v>
      </c>
      <c r="O51">
        <v>89700000</v>
      </c>
      <c r="P51">
        <v>30.387261649999996</v>
      </c>
      <c r="Q51">
        <v>17699.354101439014</v>
      </c>
      <c r="R51">
        <v>213162307.6020945</v>
      </c>
      <c r="S51">
        <v>1872.2869914135149</v>
      </c>
      <c r="T51">
        <v>17729.741363089015</v>
      </c>
      <c r="U51">
        <f>Pro_Economic_Table[[#This Row],[Total Energy(MJ)]]*AHP!$P$3/TOPSIS!$B$4</f>
        <v>7.3218798200364969E-3</v>
      </c>
      <c r="V51">
        <f>Pro_Economic_Table[[#This Row],[Total Cost(LKR Million)]]*AHP!$P$4/TOPSIS!$C$4</f>
        <v>2.8406858676519355E-2</v>
      </c>
      <c r="W51">
        <f>Pro_Economic_Table[[#This Row],[Total Carbon (Metric T)]]*AHP!$P$5/TOPSIS!$D$4</f>
        <v>3.1451986817525564E-3</v>
      </c>
      <c r="X51">
        <f>((Pro_Economic_Table[[#This Row],[Weighted Energy]]-TOPSIS!$B$5)^2+(Pro_Economic_Table[[#This Row],[Weighted Cost]]-TOPSIS!$C$5)^2+(Pro_Economic_Table[[#This Row],[Weighted Co2]]-TOPSIS!$D$5)^2)^0.5</f>
        <v>5.014727864216499E-4</v>
      </c>
      <c r="Y51">
        <f>((Pro_Economic_Table[[#This Row],[Weighted Energy]]-TOPSIS!$B$6)^2+(Pro_Economic_Table[[#This Row],[Weighted Cost]]-TOPSIS!$C$6)^2+(Pro_Economic_Table[[#This Row],[Weighted Co2]]-TOPSIS!$D$6)^2)^0.5</f>
        <v>7.0703930613050326E-3</v>
      </c>
      <c r="Z51">
        <f>Pro_Economic_Table[[#This Row],[S- Worst-Euclidean Distance]]/(Pro_Economic_Table[[#This Row],[S+ Best-Euclidean Distance]]+Pro_Economic_Table[[#This Row],[S- Worst-Euclidean Distance]])</f>
        <v>0.93377157011145295</v>
      </c>
      <c r="AA51">
        <v>50</v>
      </c>
    </row>
    <row r="52" spans="1:27" x14ac:dyDescent="0.3">
      <c r="A52">
        <v>31</v>
      </c>
      <c r="B52" t="s">
        <v>139</v>
      </c>
      <c r="C52" t="s">
        <v>147</v>
      </c>
      <c r="D52" t="s">
        <v>280</v>
      </c>
      <c r="E52" t="s">
        <v>280</v>
      </c>
      <c r="F52" t="s">
        <v>155</v>
      </c>
      <c r="G52" t="s">
        <v>219</v>
      </c>
      <c r="H52">
        <v>323.85897418490259</v>
      </c>
      <c r="I52">
        <v>47</v>
      </c>
      <c r="J52">
        <v>1185392.3783290936</v>
      </c>
      <c r="K52">
        <v>60535.193972727269</v>
      </c>
      <c r="L52">
        <v>213370628.09923685</v>
      </c>
      <c r="M52">
        <v>6763962.5818181811</v>
      </c>
      <c r="N52">
        <v>1778088567.4936404</v>
      </c>
      <c r="O52">
        <v>87608000</v>
      </c>
      <c r="P52">
        <v>30.105124909090907</v>
      </c>
      <c r="Q52">
        <v>17721.616056019946</v>
      </c>
      <c r="R52">
        <v>213431163.29320958</v>
      </c>
      <c r="S52">
        <v>1872.4605300754586</v>
      </c>
      <c r="T52">
        <v>17751.721180929038</v>
      </c>
      <c r="U52">
        <f>Pro_Economic_Table[[#This Row],[Total Energy(MJ)]]*AHP!$P$3/TOPSIS!$B$4</f>
        <v>7.3311147034519656E-3</v>
      </c>
      <c r="V52">
        <f>Pro_Economic_Table[[#This Row],[Total Cost(LKR Million)]]*AHP!$P$4/TOPSIS!$C$4</f>
        <v>2.8409491653337202E-2</v>
      </c>
      <c r="W52">
        <f>Pro_Economic_Table[[#This Row],[Total Carbon (Metric T)]]*AHP!$P$5/TOPSIS!$D$4</f>
        <v>3.1490978302330594E-3</v>
      </c>
      <c r="X52">
        <f>((Pro_Economic_Table[[#This Row],[Weighted Energy]]-TOPSIS!$B$5)^2+(Pro_Economic_Table[[#This Row],[Weighted Cost]]-TOPSIS!$C$5)^2+(Pro_Economic_Table[[#This Row],[Weighted Co2]]-TOPSIS!$D$5)^2)^0.5</f>
        <v>5.0656533945788904E-4</v>
      </c>
      <c r="Y52">
        <f>((Pro_Economic_Table[[#This Row],[Weighted Energy]]-TOPSIS!$B$6)^2+(Pro_Economic_Table[[#This Row],[Weighted Cost]]-TOPSIS!$C$6)^2+(Pro_Economic_Table[[#This Row],[Weighted Co2]]-TOPSIS!$D$6)^2)^0.5</f>
        <v>7.0651589858019299E-3</v>
      </c>
      <c r="Z52">
        <f>Pro_Economic_Table[[#This Row],[S- Worst-Euclidean Distance]]/(Pro_Economic_Table[[#This Row],[S+ Best-Euclidean Distance]]+Pro_Economic_Table[[#This Row],[S- Worst-Euclidean Distance]])</f>
        <v>0.93309775716900434</v>
      </c>
      <c r="AA52">
        <v>51</v>
      </c>
    </row>
    <row r="53" spans="1:27" x14ac:dyDescent="0.3">
      <c r="A53">
        <v>5</v>
      </c>
      <c r="B53" t="s">
        <v>139</v>
      </c>
      <c r="C53" t="s">
        <v>147</v>
      </c>
      <c r="D53" t="s">
        <v>151</v>
      </c>
      <c r="E53" t="s">
        <v>152</v>
      </c>
      <c r="F53" t="s">
        <v>155</v>
      </c>
      <c r="G53" t="s">
        <v>220</v>
      </c>
      <c r="H53">
        <v>323.32823925838818</v>
      </c>
      <c r="I53">
        <v>23</v>
      </c>
      <c r="J53">
        <v>1184878.6269202274</v>
      </c>
      <c r="K53">
        <v>49618.130336363625</v>
      </c>
      <c r="L53">
        <v>213278152.84564093</v>
      </c>
      <c r="M53">
        <v>5602148.7613636348</v>
      </c>
      <c r="N53">
        <v>1777317940.3803411</v>
      </c>
      <c r="O53">
        <v>89700000</v>
      </c>
      <c r="P53">
        <v>23.564096877272721</v>
      </c>
      <c r="Q53">
        <v>17713.935472457397</v>
      </c>
      <c r="R53">
        <v>213327770.9759773</v>
      </c>
      <c r="S53">
        <v>1872.6200891417047</v>
      </c>
      <c r="T53">
        <v>17737.499569334668</v>
      </c>
      <c r="U53">
        <f>Pro_Economic_Table[[#This Row],[Total Energy(MJ)]]*AHP!$P$3/TOPSIS!$B$4</f>
        <v>7.3275632964062924E-3</v>
      </c>
      <c r="V53">
        <f>Pro_Economic_Table[[#This Row],[Total Cost(LKR Million)]]*AHP!$P$4/TOPSIS!$C$4</f>
        <v>2.8411912527843194E-2</v>
      </c>
      <c r="W53">
        <f>Pro_Economic_Table[[#This Row],[Total Carbon (Metric T)]]*AHP!$P$5/TOPSIS!$D$4</f>
        <v>3.1465749624075799E-3</v>
      </c>
      <c r="X53">
        <f>((Pro_Economic_Table[[#This Row],[Weighted Energy]]-TOPSIS!$B$5)^2+(Pro_Economic_Table[[#This Row],[Weighted Cost]]-TOPSIS!$C$5)^2+(Pro_Economic_Table[[#This Row],[Weighted Co2]]-TOPSIS!$D$5)^2)^0.5</f>
        <v>5.0780444980813642E-4</v>
      </c>
      <c r="Y53">
        <f>((Pro_Economic_Table[[#This Row],[Weighted Energy]]-TOPSIS!$B$6)^2+(Pro_Economic_Table[[#This Row],[Weighted Cost]]-TOPSIS!$C$6)^2+(Pro_Economic_Table[[#This Row],[Weighted Co2]]-TOPSIS!$D$6)^2)^0.5</f>
        <v>7.063972363894575E-3</v>
      </c>
      <c r="Z53">
        <f>Pro_Economic_Table[[#This Row],[S- Worst-Euclidean Distance]]/(Pro_Economic_Table[[#This Row],[S+ Best-Euclidean Distance]]+Pro_Economic_Table[[#This Row],[S- Worst-Euclidean Distance]])</f>
        <v>0.93293457238608002</v>
      </c>
      <c r="AA53">
        <v>52</v>
      </c>
    </row>
    <row r="54" spans="1:27" x14ac:dyDescent="0.3">
      <c r="A54">
        <v>30</v>
      </c>
      <c r="B54" t="s">
        <v>139</v>
      </c>
      <c r="C54" t="s">
        <v>147</v>
      </c>
      <c r="D54" t="s">
        <v>280</v>
      </c>
      <c r="E54" t="s">
        <v>280</v>
      </c>
      <c r="F54" t="s">
        <v>154</v>
      </c>
      <c r="G54" t="s">
        <v>218</v>
      </c>
      <c r="H54">
        <v>323.89754602874081</v>
      </c>
      <c r="I54">
        <v>24</v>
      </c>
      <c r="J54">
        <v>1184351.19890541</v>
      </c>
      <c r="K54">
        <v>59716.414199999999</v>
      </c>
      <c r="L54">
        <v>213183215.80297381</v>
      </c>
      <c r="M54">
        <v>6736669.9227272719</v>
      </c>
      <c r="N54">
        <v>1776526798.358115</v>
      </c>
      <c r="O54">
        <v>89908800</v>
      </c>
      <c r="P54">
        <v>30.378051499999998</v>
      </c>
      <c r="Q54">
        <v>17706.050423635879</v>
      </c>
      <c r="R54">
        <v>213242932.21717381</v>
      </c>
      <c r="S54">
        <v>1873.1722682808422</v>
      </c>
      <c r="T54">
        <v>17736.428475135879</v>
      </c>
      <c r="U54">
        <f>Pro_Economic_Table[[#This Row],[Total Energy(MJ)]]*AHP!$P$3/TOPSIS!$B$4</f>
        <v>7.3246491827291234E-3</v>
      </c>
      <c r="V54">
        <f>Pro_Economic_Table[[#This Row],[Total Cost(LKR Million)]]*AHP!$P$4/TOPSIS!$C$4</f>
        <v>2.842029034323236E-2</v>
      </c>
      <c r="W54">
        <f>Pro_Economic_Table[[#This Row],[Total Carbon (Metric T)]]*AHP!$P$5/TOPSIS!$D$4</f>
        <v>3.1463849537665587E-3</v>
      </c>
      <c r="X54">
        <f>((Pro_Economic_Table[[#This Row],[Weighted Energy]]-TOPSIS!$B$5)^2+(Pro_Economic_Table[[#This Row],[Weighted Cost]]-TOPSIS!$C$5)^2+(Pro_Economic_Table[[#This Row],[Weighted Co2]]-TOPSIS!$D$5)^2)^0.5</f>
        <v>5.1523321854637276E-4</v>
      </c>
      <c r="Y54">
        <f>((Pro_Economic_Table[[#This Row],[Weighted Energy]]-TOPSIS!$B$6)^2+(Pro_Economic_Table[[#This Row],[Weighted Cost]]-TOPSIS!$C$6)^2+(Pro_Economic_Table[[#This Row],[Weighted Co2]]-TOPSIS!$D$6)^2)^0.5</f>
        <v>7.0566466796777774E-3</v>
      </c>
      <c r="Z54">
        <f>Pro_Economic_Table[[#This Row],[S- Worst-Euclidean Distance]]/(Pro_Economic_Table[[#This Row],[S+ Best-Euclidean Distance]]+Pro_Economic_Table[[#This Row],[S- Worst-Euclidean Distance]])</f>
        <v>0.9319543857705388</v>
      </c>
      <c r="AA54">
        <v>53</v>
      </c>
    </row>
    <row r="55" spans="1:27" x14ac:dyDescent="0.3">
      <c r="A55">
        <v>24</v>
      </c>
      <c r="B55" t="s">
        <v>139</v>
      </c>
      <c r="C55" t="s">
        <v>147</v>
      </c>
      <c r="D55" t="s">
        <v>280</v>
      </c>
      <c r="E55" t="s">
        <v>152</v>
      </c>
      <c r="F55" t="s">
        <v>155</v>
      </c>
      <c r="G55" t="s">
        <v>218</v>
      </c>
      <c r="H55">
        <v>323.79096087844812</v>
      </c>
      <c r="I55">
        <v>24</v>
      </c>
      <c r="J55">
        <v>1185326.5414484458</v>
      </c>
      <c r="K55">
        <v>49618.130336363625</v>
      </c>
      <c r="L55">
        <v>213358777.46072024</v>
      </c>
      <c r="M55">
        <v>5606753.836363635</v>
      </c>
      <c r="N55">
        <v>1777989812.1726687</v>
      </c>
      <c r="O55">
        <v>89908800</v>
      </c>
      <c r="P55">
        <v>23.554886727272724</v>
      </c>
      <c r="Q55">
        <v>17720.631794654266</v>
      </c>
      <c r="R55">
        <v>213408395.59105662</v>
      </c>
      <c r="S55">
        <v>1873.5053660090323</v>
      </c>
      <c r="T55">
        <v>17744.18668138154</v>
      </c>
      <c r="U55">
        <f>Pro_Economic_Table[[#This Row],[Total Energy(MJ)]]*AHP!$P$3/TOPSIS!$B$4</f>
        <v>7.3303326590989188E-3</v>
      </c>
      <c r="V55">
        <f>Pro_Economic_Table[[#This Row],[Total Cost(LKR Million)]]*AHP!$P$4/TOPSIS!$C$4</f>
        <v>2.8425344194556203E-2</v>
      </c>
      <c r="W55">
        <f>Pro_Economic_Table[[#This Row],[Total Carbon (Metric T)]]*AHP!$P$5/TOPSIS!$D$4</f>
        <v>3.1477612344215835E-3</v>
      </c>
      <c r="X55">
        <f>((Pro_Economic_Table[[#This Row],[Weighted Energy]]-TOPSIS!$B$5)^2+(Pro_Economic_Table[[#This Row],[Weighted Cost]]-TOPSIS!$C$5)^2+(Pro_Economic_Table[[#This Row],[Weighted Co2]]-TOPSIS!$D$5)^2)^0.5</f>
        <v>5.2156129171133958E-4</v>
      </c>
      <c r="Y55">
        <f>((Pro_Economic_Table[[#This Row],[Weighted Energy]]-TOPSIS!$B$6)^2+(Pro_Economic_Table[[#This Row],[Weighted Cost]]-TOPSIS!$C$6)^2+(Pro_Economic_Table[[#This Row],[Weighted Co2]]-TOPSIS!$D$6)^2)^0.5</f>
        <v>7.0502255556909536E-3</v>
      </c>
      <c r="Z55">
        <f>Pro_Economic_Table[[#This Row],[S- Worst-Euclidean Distance]]/(Pro_Economic_Table[[#This Row],[S+ Best-Euclidean Distance]]+Pro_Economic_Table[[#This Row],[S- Worst-Euclidean Distance]])</f>
        <v>0.93111780584654535</v>
      </c>
      <c r="AA55">
        <v>54</v>
      </c>
    </row>
    <row r="56" spans="1:27" x14ac:dyDescent="0.3">
      <c r="A56">
        <v>14</v>
      </c>
      <c r="B56" t="s">
        <v>139</v>
      </c>
      <c r="C56" t="s">
        <v>147</v>
      </c>
      <c r="D56" t="s">
        <v>151</v>
      </c>
      <c r="E56" t="s">
        <v>280</v>
      </c>
      <c r="F56" t="s">
        <v>155</v>
      </c>
      <c r="G56" t="s">
        <v>220</v>
      </c>
      <c r="H56">
        <v>323.39625256484271</v>
      </c>
      <c r="I56">
        <v>23</v>
      </c>
      <c r="J56">
        <v>1184944.4638008757</v>
      </c>
      <c r="K56">
        <v>60535.193972727269</v>
      </c>
      <c r="L56">
        <v>213290003.48415762</v>
      </c>
      <c r="M56">
        <v>6759357.5068181809</v>
      </c>
      <c r="N56">
        <v>1777416695.7013135</v>
      </c>
      <c r="O56">
        <v>89700000</v>
      </c>
      <c r="P56">
        <v>30.114335059090905</v>
      </c>
      <c r="Q56">
        <v>17714.919733823092</v>
      </c>
      <c r="R56">
        <v>213350538.67813036</v>
      </c>
      <c r="S56">
        <v>1873.8760532081317</v>
      </c>
      <c r="T56">
        <v>17745.034068882182</v>
      </c>
      <c r="U56">
        <f>Pro_Economic_Table[[#This Row],[Total Energy(MJ)]]*AHP!$P$3/TOPSIS!$B$4</f>
        <v>7.3283453407593417E-3</v>
      </c>
      <c r="V56">
        <f>Pro_Economic_Table[[#This Row],[Total Cost(LKR Million)]]*AHP!$P$4/TOPSIS!$C$4</f>
        <v>2.8430968363781488E-2</v>
      </c>
      <c r="W56">
        <f>Pro_Economic_Table[[#This Row],[Total Carbon (Metric T)]]*AHP!$P$5/TOPSIS!$D$4</f>
        <v>3.1479115582190588E-3</v>
      </c>
      <c r="X56">
        <f>((Pro_Economic_Table[[#This Row],[Weighted Energy]]-TOPSIS!$B$5)^2+(Pro_Economic_Table[[#This Row],[Weighted Cost]]-TOPSIS!$C$5)^2+(Pro_Economic_Table[[#This Row],[Weighted Co2]]-TOPSIS!$D$5)^2)^0.5</f>
        <v>5.2656636206531459E-4</v>
      </c>
      <c r="Y56">
        <f>((Pro_Economic_Table[[#This Row],[Weighted Energy]]-TOPSIS!$B$6)^2+(Pro_Economic_Table[[#This Row],[Weighted Cost]]-TOPSIS!$C$6)^2+(Pro_Economic_Table[[#This Row],[Weighted Co2]]-TOPSIS!$D$6)^2)^0.5</f>
        <v>7.045285782544806E-3</v>
      </c>
      <c r="Z56">
        <f>Pro_Economic_Table[[#This Row],[S- Worst-Euclidean Distance]]/(Pro_Economic_Table[[#This Row],[S+ Best-Euclidean Distance]]+Pro_Economic_Table[[#This Row],[S- Worst-Euclidean Distance]])</f>
        <v>0.9304573898157612</v>
      </c>
      <c r="AA56">
        <v>55</v>
      </c>
    </row>
    <row r="57" spans="1:27" x14ac:dyDescent="0.3">
      <c r="A57">
        <v>33</v>
      </c>
      <c r="B57" t="s">
        <v>139</v>
      </c>
      <c r="C57" t="s">
        <v>147</v>
      </c>
      <c r="D57" t="s">
        <v>280</v>
      </c>
      <c r="E57" t="s">
        <v>280</v>
      </c>
      <c r="F57" t="s">
        <v>155</v>
      </c>
      <c r="G57" t="s">
        <v>218</v>
      </c>
      <c r="H57">
        <v>323.85897418490259</v>
      </c>
      <c r="I57">
        <v>24</v>
      </c>
      <c r="J57">
        <v>1185392.3783290936</v>
      </c>
      <c r="K57">
        <v>60535.193972727269</v>
      </c>
      <c r="L57">
        <v>213370628.09923685</v>
      </c>
      <c r="M57">
        <v>6763962.5818181811</v>
      </c>
      <c r="N57">
        <v>1778088567.4936404</v>
      </c>
      <c r="O57">
        <v>89908800</v>
      </c>
      <c r="P57">
        <v>30.105124909090907</v>
      </c>
      <c r="Q57">
        <v>17721.616056019946</v>
      </c>
      <c r="R57">
        <v>213431163.29320958</v>
      </c>
      <c r="S57">
        <v>1874.7613300754585</v>
      </c>
      <c r="T57">
        <v>17751.721180929038</v>
      </c>
      <c r="U57">
        <f>Pro_Economic_Table[[#This Row],[Total Energy(MJ)]]*AHP!$P$3/TOPSIS!$B$4</f>
        <v>7.3311147034519656E-3</v>
      </c>
      <c r="V57">
        <f>Pro_Economic_Table[[#This Row],[Total Cost(LKR Million)]]*AHP!$P$4/TOPSIS!$C$4</f>
        <v>2.8444400030494484E-2</v>
      </c>
      <c r="W57">
        <f>Pro_Economic_Table[[#This Row],[Total Carbon (Metric T)]]*AHP!$P$5/TOPSIS!$D$4</f>
        <v>3.1490978302330594E-3</v>
      </c>
      <c r="X57">
        <f>((Pro_Economic_Table[[#This Row],[Weighted Energy]]-TOPSIS!$B$5)^2+(Pro_Economic_Table[[#This Row],[Weighted Cost]]-TOPSIS!$C$5)^2+(Pro_Economic_Table[[#This Row],[Weighted Co2]]-TOPSIS!$D$5)^2)^0.5</f>
        <v>5.4032616201807608E-4</v>
      </c>
      <c r="Y57">
        <f>((Pro_Economic_Table[[#This Row],[Weighted Energy]]-TOPSIS!$B$6)^2+(Pro_Economic_Table[[#This Row],[Weighted Cost]]-TOPSIS!$C$6)^2+(Pro_Economic_Table[[#This Row],[Weighted Co2]]-TOPSIS!$D$6)^2)^0.5</f>
        <v>7.0315393756926019E-3</v>
      </c>
      <c r="Z57">
        <f>Pro_Economic_Table[[#This Row],[S- Worst-Euclidean Distance]]/(Pro_Economic_Table[[#This Row],[S+ Best-Euclidean Distance]]+Pro_Economic_Table[[#This Row],[S- Worst-Euclidean Distance]])</f>
        <v>0.92864028563013268</v>
      </c>
      <c r="AA57">
        <v>56</v>
      </c>
    </row>
    <row r="58" spans="1:27" x14ac:dyDescent="0.3">
      <c r="A58">
        <v>20</v>
      </c>
      <c r="B58" t="s">
        <v>139</v>
      </c>
      <c r="C58" t="s">
        <v>147</v>
      </c>
      <c r="D58" t="s">
        <v>280</v>
      </c>
      <c r="E58" t="s">
        <v>152</v>
      </c>
      <c r="F58" t="s">
        <v>154</v>
      </c>
      <c r="G58" t="s">
        <v>220</v>
      </c>
      <c r="H58">
        <v>323.82953272228627</v>
      </c>
      <c r="I58">
        <v>24</v>
      </c>
      <c r="J58">
        <v>1184285.362024762</v>
      </c>
      <c r="K58">
        <v>48799.350563636355</v>
      </c>
      <c r="L58">
        <v>213171365.16445717</v>
      </c>
      <c r="M58">
        <v>5579461.1772727259</v>
      </c>
      <c r="N58">
        <v>1776428043.037143</v>
      </c>
      <c r="O58">
        <v>93600000</v>
      </c>
      <c r="P58">
        <v>23.827813318181811</v>
      </c>
      <c r="Q58">
        <v>17705.066162270192</v>
      </c>
      <c r="R58">
        <v>213220164.51502082</v>
      </c>
      <c r="S58">
        <v>1875.6075042144157</v>
      </c>
      <c r="T58">
        <v>17728.893975588373</v>
      </c>
      <c r="U58">
        <f>Pro_Economic_Table[[#This Row],[Total Energy(MJ)]]*AHP!$P$3/TOPSIS!$B$4</f>
        <v>7.3238671383760775E-3</v>
      </c>
      <c r="V58">
        <f>Pro_Economic_Table[[#This Row],[Total Cost(LKR Million)]]*AHP!$P$4/TOPSIS!$C$4</f>
        <v>2.8457238419743208E-2</v>
      </c>
      <c r="W58">
        <f>Pro_Economic_Table[[#This Row],[Total Carbon (Metric T)]]*AHP!$P$5/TOPSIS!$D$4</f>
        <v>3.1450483579550811E-3</v>
      </c>
      <c r="X58">
        <f>((Pro_Economic_Table[[#This Row],[Weighted Energy]]-TOPSIS!$B$5)^2+(Pro_Economic_Table[[#This Row],[Weighted Cost]]-TOPSIS!$C$5)^2+(Pro_Economic_Table[[#This Row],[Weighted Co2]]-TOPSIS!$D$5)^2)^0.5</f>
        <v>5.5084892472405356E-4</v>
      </c>
      <c r="Y58">
        <f>((Pro_Economic_Table[[#This Row],[Weighted Energy]]-TOPSIS!$B$6)^2+(Pro_Economic_Table[[#This Row],[Weighted Cost]]-TOPSIS!$C$6)^2+(Pro_Economic_Table[[#This Row],[Weighted Co2]]-TOPSIS!$D$6)^2)^0.5</f>
        <v>7.0214147715238935E-3</v>
      </c>
      <c r="Z58">
        <f>Pro_Economic_Table[[#This Row],[S- Worst-Euclidean Distance]]/(Pro_Economic_Table[[#This Row],[S+ Best-Euclidean Distance]]+Pro_Economic_Table[[#This Row],[S- Worst-Euclidean Distance]])</f>
        <v>0.927254392237159</v>
      </c>
      <c r="AA58">
        <v>57</v>
      </c>
    </row>
    <row r="59" spans="1:27" x14ac:dyDescent="0.3">
      <c r="A59">
        <v>29</v>
      </c>
      <c r="B59" t="s">
        <v>139</v>
      </c>
      <c r="C59" t="s">
        <v>147</v>
      </c>
      <c r="D59" t="s">
        <v>280</v>
      </c>
      <c r="E59" t="s">
        <v>280</v>
      </c>
      <c r="F59" t="s">
        <v>154</v>
      </c>
      <c r="G59" t="s">
        <v>220</v>
      </c>
      <c r="H59">
        <v>323.89754602874081</v>
      </c>
      <c r="I59">
        <v>24</v>
      </c>
      <c r="J59">
        <v>1184351.19890541</v>
      </c>
      <c r="K59">
        <v>59716.414199999999</v>
      </c>
      <c r="L59">
        <v>213183215.80297381</v>
      </c>
      <c r="M59">
        <v>6736669.9227272719</v>
      </c>
      <c r="N59">
        <v>1776526798.358115</v>
      </c>
      <c r="O59">
        <v>93600000</v>
      </c>
      <c r="P59">
        <v>30.378051499999998</v>
      </c>
      <c r="Q59">
        <v>17706.050423635879</v>
      </c>
      <c r="R59">
        <v>213242932.21717381</v>
      </c>
      <c r="S59">
        <v>1876.8634682808422</v>
      </c>
      <c r="T59">
        <v>17736.428475135879</v>
      </c>
      <c r="U59">
        <f>Pro_Economic_Table[[#This Row],[Total Energy(MJ)]]*AHP!$P$3/TOPSIS!$B$4</f>
        <v>7.3246491827291234E-3</v>
      </c>
      <c r="V59">
        <f>Pro_Economic_Table[[#This Row],[Total Cost(LKR Million)]]*AHP!$P$4/TOPSIS!$C$4</f>
        <v>2.8476294255681493E-2</v>
      </c>
      <c r="W59">
        <f>Pro_Economic_Table[[#This Row],[Total Carbon (Metric T)]]*AHP!$P$5/TOPSIS!$D$4</f>
        <v>3.1463849537665587E-3</v>
      </c>
      <c r="X59">
        <f>((Pro_Economic_Table[[#This Row],[Weighted Energy]]-TOPSIS!$B$5)^2+(Pro_Economic_Table[[#This Row],[Weighted Cost]]-TOPSIS!$C$5)^2+(Pro_Economic_Table[[#This Row],[Weighted Co2]]-TOPSIS!$D$5)^2)^0.5</f>
        <v>5.6970070719434033E-4</v>
      </c>
      <c r="Y59">
        <f>((Pro_Economic_Table[[#This Row],[Weighted Energy]]-TOPSIS!$B$6)^2+(Pro_Economic_Table[[#This Row],[Weighted Cost]]-TOPSIS!$C$6)^2+(Pro_Economic_Table[[#This Row],[Weighted Co2]]-TOPSIS!$D$6)^2)^0.5</f>
        <v>7.0027372631800257E-3</v>
      </c>
      <c r="Z59">
        <f>Pro_Economic_Table[[#This Row],[S- Worst-Euclidean Distance]]/(Pro_Economic_Table[[#This Row],[S+ Best-Euclidean Distance]]+Pro_Economic_Table[[#This Row],[S- Worst-Euclidean Distance]])</f>
        <v>0.92476654025781668</v>
      </c>
      <c r="AA59">
        <v>58</v>
      </c>
    </row>
    <row r="60" spans="1:27" x14ac:dyDescent="0.3">
      <c r="A60">
        <v>23</v>
      </c>
      <c r="B60" t="s">
        <v>139</v>
      </c>
      <c r="C60" t="s">
        <v>147</v>
      </c>
      <c r="D60" t="s">
        <v>280</v>
      </c>
      <c r="E60" t="s">
        <v>152</v>
      </c>
      <c r="F60" t="s">
        <v>155</v>
      </c>
      <c r="G60" t="s">
        <v>220</v>
      </c>
      <c r="H60">
        <v>323.79096087844812</v>
      </c>
      <c r="I60">
        <v>24</v>
      </c>
      <c r="J60">
        <v>1185326.5414484458</v>
      </c>
      <c r="K60">
        <v>49618.130336363625</v>
      </c>
      <c r="L60">
        <v>213358777.46072024</v>
      </c>
      <c r="M60">
        <v>5606753.836363635</v>
      </c>
      <c r="N60">
        <v>1777989812.1726687</v>
      </c>
      <c r="O60">
        <v>93600000</v>
      </c>
      <c r="P60">
        <v>23.554886727272724</v>
      </c>
      <c r="Q60">
        <v>17720.631794654266</v>
      </c>
      <c r="R60">
        <v>213408395.59105662</v>
      </c>
      <c r="S60">
        <v>1877.1965660090323</v>
      </c>
      <c r="T60">
        <v>17744.18668138154</v>
      </c>
      <c r="U60">
        <f>Pro_Economic_Table[[#This Row],[Total Energy(MJ)]]*AHP!$P$3/TOPSIS!$B$4</f>
        <v>7.3303326590989188E-3</v>
      </c>
      <c r="V60">
        <f>Pro_Economic_Table[[#This Row],[Total Cost(LKR Million)]]*AHP!$P$4/TOPSIS!$C$4</f>
        <v>2.8481348107005335E-2</v>
      </c>
      <c r="W60">
        <f>Pro_Economic_Table[[#This Row],[Total Carbon (Metric T)]]*AHP!$P$5/TOPSIS!$D$4</f>
        <v>3.1477612344215835E-3</v>
      </c>
      <c r="X60">
        <f>((Pro_Economic_Table[[#This Row],[Weighted Energy]]-TOPSIS!$B$5)^2+(Pro_Economic_Table[[#This Row],[Weighted Cost]]-TOPSIS!$C$5)^2+(Pro_Economic_Table[[#This Row],[Weighted Co2]]-TOPSIS!$D$5)^2)^0.5</f>
        <v>5.7592176394873377E-4</v>
      </c>
      <c r="Y60">
        <f>((Pro_Economic_Table[[#This Row],[Weighted Energy]]-TOPSIS!$B$6)^2+(Pro_Economic_Table[[#This Row],[Weighted Cost]]-TOPSIS!$C$6)^2+(Pro_Economic_Table[[#This Row],[Weighted Co2]]-TOPSIS!$D$6)^2)^0.5</f>
        <v>6.9963071167820131E-3</v>
      </c>
      <c r="Z60">
        <f>Pro_Economic_Table[[#This Row],[S- Worst-Euclidean Distance]]/(Pro_Economic_Table[[#This Row],[S+ Best-Euclidean Distance]]+Pro_Economic_Table[[#This Row],[S- Worst-Euclidean Distance]])</f>
        <v>0.92394290069410112</v>
      </c>
      <c r="AA60">
        <v>59</v>
      </c>
    </row>
    <row r="61" spans="1:27" x14ac:dyDescent="0.3">
      <c r="A61">
        <v>32</v>
      </c>
      <c r="B61" t="s">
        <v>139</v>
      </c>
      <c r="C61" t="s">
        <v>147</v>
      </c>
      <c r="D61" t="s">
        <v>280</v>
      </c>
      <c r="E61" t="s">
        <v>280</v>
      </c>
      <c r="F61" t="s">
        <v>155</v>
      </c>
      <c r="G61" t="s">
        <v>220</v>
      </c>
      <c r="H61">
        <v>323.85897418490259</v>
      </c>
      <c r="I61">
        <v>24</v>
      </c>
      <c r="J61">
        <v>1185392.3783290936</v>
      </c>
      <c r="K61">
        <v>60535.193972727269</v>
      </c>
      <c r="L61">
        <v>213370628.09923685</v>
      </c>
      <c r="M61">
        <v>6763962.5818181811</v>
      </c>
      <c r="N61">
        <v>1778088567.4936404</v>
      </c>
      <c r="O61">
        <v>93600000</v>
      </c>
      <c r="P61">
        <v>30.105124909090907</v>
      </c>
      <c r="Q61">
        <v>17721.616056019946</v>
      </c>
      <c r="R61">
        <v>213431163.29320958</v>
      </c>
      <c r="S61">
        <v>1878.4525300754585</v>
      </c>
      <c r="T61">
        <v>17751.721180929038</v>
      </c>
      <c r="U61">
        <f>Pro_Economic_Table[[#This Row],[Total Energy(MJ)]]*AHP!$P$3/TOPSIS!$B$4</f>
        <v>7.3311147034519656E-3</v>
      </c>
      <c r="V61">
        <f>Pro_Economic_Table[[#This Row],[Total Cost(LKR Million)]]*AHP!$P$4/TOPSIS!$C$4</f>
        <v>2.8500403942943616E-2</v>
      </c>
      <c r="W61">
        <f>Pro_Economic_Table[[#This Row],[Total Carbon (Metric T)]]*AHP!$P$5/TOPSIS!$D$4</f>
        <v>3.1490978302330594E-3</v>
      </c>
      <c r="X61">
        <f>((Pro_Economic_Table[[#This Row],[Weighted Energy]]-TOPSIS!$B$5)^2+(Pro_Economic_Table[[#This Row],[Weighted Cost]]-TOPSIS!$C$5)^2+(Pro_Economic_Table[[#This Row],[Weighted Co2]]-TOPSIS!$D$5)^2)^0.5</f>
        <v>5.9476588778650482E-4</v>
      </c>
      <c r="Y61">
        <f>((Pro_Economic_Table[[#This Row],[Weighted Energy]]-TOPSIS!$B$6)^2+(Pro_Economic_Table[[#This Row],[Weighted Cost]]-TOPSIS!$C$6)^2+(Pro_Economic_Table[[#This Row],[Weighted Co2]]-TOPSIS!$D$6)^2)^0.5</f>
        <v>6.9776294886492365E-3</v>
      </c>
      <c r="Z61">
        <f>Pro_Economic_Table[[#This Row],[S- Worst-Euclidean Distance]]/(Pro_Economic_Table[[#This Row],[S+ Best-Euclidean Distance]]+Pro_Economic_Table[[#This Row],[S- Worst-Euclidean Distance]])</f>
        <v>0.92145604419476901</v>
      </c>
      <c r="AA61">
        <v>60</v>
      </c>
    </row>
    <row r="62" spans="1:27" x14ac:dyDescent="0.3">
      <c r="A62">
        <v>7</v>
      </c>
      <c r="B62" t="s">
        <v>139</v>
      </c>
      <c r="C62" t="s">
        <v>147</v>
      </c>
      <c r="D62" t="s">
        <v>151</v>
      </c>
      <c r="E62" t="s">
        <v>152</v>
      </c>
      <c r="F62" t="s">
        <v>280</v>
      </c>
      <c r="G62" t="s">
        <v>219</v>
      </c>
      <c r="H62">
        <v>322.79319268171906</v>
      </c>
      <c r="I62">
        <v>46</v>
      </c>
      <c r="J62">
        <v>1199321.2729258998</v>
      </c>
      <c r="K62">
        <v>50982.763290909075</v>
      </c>
      <c r="L62">
        <v>215877829.12666196</v>
      </c>
      <c r="M62">
        <v>5563939.0386363622</v>
      </c>
      <c r="N62">
        <v>1798981909.3888497</v>
      </c>
      <c r="O62">
        <v>85744000</v>
      </c>
      <c r="P62">
        <v>23.837023468181812</v>
      </c>
      <c r="Q62">
        <v>17929.8530302422</v>
      </c>
      <c r="R62">
        <v>215928811.88995287</v>
      </c>
      <c r="S62">
        <v>1890.2898484274863</v>
      </c>
      <c r="T62">
        <v>17953.690053710383</v>
      </c>
      <c r="U62">
        <f>Pro_Economic_Table[[#This Row],[Total Energy(MJ)]]*AHP!$P$3/TOPSIS!$B$4</f>
        <v>7.4169060568284447E-3</v>
      </c>
      <c r="V62">
        <f>Pro_Economic_Table[[#This Row],[Total Cost(LKR Million)]]*AHP!$P$4/TOPSIS!$C$4</f>
        <v>2.8680003027420058E-2</v>
      </c>
      <c r="W62">
        <f>Pro_Economic_Table[[#This Row],[Total Carbon (Metric T)]]*AHP!$P$5/TOPSIS!$D$4</f>
        <v>3.1849264539799012E-3</v>
      </c>
      <c r="X62">
        <f>((Pro_Economic_Table[[#This Row],[Weighted Energy]]-TOPSIS!$B$5)^2+(Pro_Economic_Table[[#This Row],[Weighted Cost]]-TOPSIS!$C$5)^2+(Pro_Economic_Table[[#This Row],[Weighted Co2]]-TOPSIS!$D$5)^2)^0.5</f>
        <v>7.9221604463929085E-4</v>
      </c>
      <c r="Y62">
        <f>((Pro_Economic_Table[[#This Row],[Weighted Energy]]-TOPSIS!$B$6)^2+(Pro_Economic_Table[[#This Row],[Weighted Cost]]-TOPSIS!$C$6)^2+(Pro_Economic_Table[[#This Row],[Weighted Co2]]-TOPSIS!$D$6)^2)^0.5</f>
        <v>6.779638873516125E-3</v>
      </c>
      <c r="Z62">
        <f>Pro_Economic_Table[[#This Row],[S- Worst-Euclidean Distance]]/(Pro_Economic_Table[[#This Row],[S+ Best-Euclidean Distance]]+Pro_Economic_Table[[#This Row],[S- Worst-Euclidean Distance]])</f>
        <v>0.89537358372520393</v>
      </c>
      <c r="AA62">
        <v>61</v>
      </c>
    </row>
    <row r="63" spans="1:27" x14ac:dyDescent="0.3">
      <c r="A63">
        <v>9</v>
      </c>
      <c r="B63" t="s">
        <v>139</v>
      </c>
      <c r="C63" t="s">
        <v>147</v>
      </c>
      <c r="D63" t="s">
        <v>151</v>
      </c>
      <c r="E63" t="s">
        <v>152</v>
      </c>
      <c r="F63" t="s">
        <v>280</v>
      </c>
      <c r="G63" t="s">
        <v>218</v>
      </c>
      <c r="H63">
        <v>322.79319268171906</v>
      </c>
      <c r="I63">
        <v>23</v>
      </c>
      <c r="J63">
        <v>1199321.2729258998</v>
      </c>
      <c r="K63">
        <v>50982.763290909075</v>
      </c>
      <c r="L63">
        <v>215877829.12666196</v>
      </c>
      <c r="M63">
        <v>5563939.0386363622</v>
      </c>
      <c r="N63">
        <v>1798981909.3888497</v>
      </c>
      <c r="O63">
        <v>86162600</v>
      </c>
      <c r="P63">
        <v>23.837023468181812</v>
      </c>
      <c r="Q63">
        <v>17929.8530302422</v>
      </c>
      <c r="R63">
        <v>215928811.88995287</v>
      </c>
      <c r="S63">
        <v>1890.7084484274862</v>
      </c>
      <c r="T63">
        <v>17953.690053710383</v>
      </c>
      <c r="U63">
        <f>Pro_Economic_Table[[#This Row],[Total Energy(MJ)]]*AHP!$P$3/TOPSIS!$B$4</f>
        <v>7.4169060568284447E-3</v>
      </c>
      <c r="V63">
        <f>Pro_Economic_Table[[#This Row],[Total Cost(LKR Million)]]*AHP!$P$4/TOPSIS!$C$4</f>
        <v>2.8686354142979011E-2</v>
      </c>
      <c r="W63">
        <f>Pro_Economic_Table[[#This Row],[Total Carbon (Metric T)]]*AHP!$P$5/TOPSIS!$D$4</f>
        <v>3.1849264539799012E-3</v>
      </c>
      <c r="X63">
        <f>((Pro_Economic_Table[[#This Row],[Weighted Energy]]-TOPSIS!$B$5)^2+(Pro_Economic_Table[[#This Row],[Weighted Cost]]-TOPSIS!$C$5)^2+(Pro_Economic_Table[[#This Row],[Weighted Co2]]-TOPSIS!$D$5)^2)^0.5</f>
        <v>7.9830529584839832E-4</v>
      </c>
      <c r="Y63">
        <f>((Pro_Economic_Table[[#This Row],[Weighted Energy]]-TOPSIS!$B$6)^2+(Pro_Economic_Table[[#This Row],[Weighted Cost]]-TOPSIS!$C$6)^2+(Pro_Economic_Table[[#This Row],[Weighted Co2]]-TOPSIS!$D$6)^2)^0.5</f>
        <v>6.7735170725724339E-3</v>
      </c>
      <c r="Z63">
        <f>Pro_Economic_Table[[#This Row],[S- Worst-Euclidean Distance]]/(Pro_Economic_Table[[#This Row],[S+ Best-Euclidean Distance]]+Pro_Economic_Table[[#This Row],[S- Worst-Euclidean Distance]])</f>
        <v>0.89456893505877477</v>
      </c>
      <c r="AA63">
        <v>62</v>
      </c>
    </row>
    <row r="64" spans="1:27" x14ac:dyDescent="0.3">
      <c r="A64">
        <v>25</v>
      </c>
      <c r="B64" t="s">
        <v>139</v>
      </c>
      <c r="C64" t="s">
        <v>147</v>
      </c>
      <c r="D64" t="s">
        <v>280</v>
      </c>
      <c r="E64" t="s">
        <v>152</v>
      </c>
      <c r="F64" t="s">
        <v>280</v>
      </c>
      <c r="G64" t="s">
        <v>219</v>
      </c>
      <c r="H64">
        <v>323.255914301779</v>
      </c>
      <c r="I64">
        <v>46</v>
      </c>
      <c r="J64">
        <v>1199769.1874541179</v>
      </c>
      <c r="K64">
        <v>50982.763290909075</v>
      </c>
      <c r="L64">
        <v>215958453.74174124</v>
      </c>
      <c r="M64">
        <v>5568544.1136363624</v>
      </c>
      <c r="N64">
        <v>1799653781.1811769</v>
      </c>
      <c r="O64">
        <v>85744000</v>
      </c>
      <c r="P64">
        <v>23.827813318181811</v>
      </c>
      <c r="Q64">
        <v>17936.549352439066</v>
      </c>
      <c r="R64">
        <v>216009436.50503215</v>
      </c>
      <c r="S64">
        <v>1890.9663252948133</v>
      </c>
      <c r="T64">
        <v>17960.377165757247</v>
      </c>
      <c r="U64">
        <f>Pro_Economic_Table[[#This Row],[Total Energy(MJ)]]*AHP!$P$3/TOPSIS!$B$4</f>
        <v>7.4196754195210704E-3</v>
      </c>
      <c r="V64">
        <f>Pro_Economic_Table[[#This Row],[Total Cost(LKR Million)]]*AHP!$P$4/TOPSIS!$C$4</f>
        <v>2.8690266722492565E-2</v>
      </c>
      <c r="W64">
        <f>Pro_Economic_Table[[#This Row],[Total Carbon (Metric T)]]*AHP!$P$5/TOPSIS!$D$4</f>
        <v>3.1861127259939035E-3</v>
      </c>
      <c r="X64">
        <f>((Pro_Economic_Table[[#This Row],[Weighted Energy]]-TOPSIS!$B$5)^2+(Pro_Economic_Table[[#This Row],[Weighted Cost]]-TOPSIS!$C$5)^2+(Pro_Economic_Table[[#This Row],[Weighted Co2]]-TOPSIS!$D$5)^2)^0.5</f>
        <v>8.0291269985707477E-4</v>
      </c>
      <c r="Y64">
        <f>((Pro_Economic_Table[[#This Row],[Weighted Energy]]-TOPSIS!$B$6)^2+(Pro_Economic_Table[[#This Row],[Weighted Cost]]-TOPSIS!$C$6)^2+(Pro_Economic_Table[[#This Row],[Weighted Co2]]-TOPSIS!$D$6)^2)^0.5</f>
        <v>6.7689435316866907E-3</v>
      </c>
      <c r="Z64">
        <f>Pro_Economic_Table[[#This Row],[S- Worst-Euclidean Distance]]/(Pro_Economic_Table[[#This Row],[S+ Best-Euclidean Distance]]+Pro_Economic_Table[[#This Row],[S- Worst-Euclidean Distance]])</f>
        <v>0.89396091588318827</v>
      </c>
      <c r="AA64">
        <v>63</v>
      </c>
    </row>
    <row r="65" spans="1:27" x14ac:dyDescent="0.3">
      <c r="A65">
        <v>27</v>
      </c>
      <c r="B65" t="s">
        <v>139</v>
      </c>
      <c r="C65" t="s">
        <v>147</v>
      </c>
      <c r="D65" t="s">
        <v>280</v>
      </c>
      <c r="E65" t="s">
        <v>152</v>
      </c>
      <c r="F65" t="s">
        <v>280</v>
      </c>
      <c r="G65" t="s">
        <v>218</v>
      </c>
      <c r="H65">
        <v>323.255914301779</v>
      </c>
      <c r="I65">
        <v>23</v>
      </c>
      <c r="J65">
        <v>1199769.1874541179</v>
      </c>
      <c r="K65">
        <v>50982.763290909075</v>
      </c>
      <c r="L65">
        <v>215958453.74174124</v>
      </c>
      <c r="M65">
        <v>5568544.1136363624</v>
      </c>
      <c r="N65">
        <v>1799653781.1811769</v>
      </c>
      <c r="O65">
        <v>86162600</v>
      </c>
      <c r="P65">
        <v>23.827813318181811</v>
      </c>
      <c r="Q65">
        <v>17936.549352439066</v>
      </c>
      <c r="R65">
        <v>216009436.50503215</v>
      </c>
      <c r="S65">
        <v>1891.3849252948132</v>
      </c>
      <c r="T65">
        <v>17960.377165757247</v>
      </c>
      <c r="U65">
        <f>Pro_Economic_Table[[#This Row],[Total Energy(MJ)]]*AHP!$P$3/TOPSIS!$B$4</f>
        <v>7.4196754195210704E-3</v>
      </c>
      <c r="V65">
        <f>Pro_Economic_Table[[#This Row],[Total Cost(LKR Million)]]*AHP!$P$4/TOPSIS!$C$4</f>
        <v>2.8696617838051518E-2</v>
      </c>
      <c r="W65">
        <f>Pro_Economic_Table[[#This Row],[Total Carbon (Metric T)]]*AHP!$P$5/TOPSIS!$D$4</f>
        <v>3.1861127259939035E-3</v>
      </c>
      <c r="X65">
        <f>((Pro_Economic_Table[[#This Row],[Weighted Energy]]-TOPSIS!$B$5)^2+(Pro_Economic_Table[[#This Row],[Weighted Cost]]-TOPSIS!$C$5)^2+(Pro_Economic_Table[[#This Row],[Weighted Co2]]-TOPSIS!$D$5)^2)^0.5</f>
        <v>8.0900201446868327E-4</v>
      </c>
      <c r="Y65">
        <f>((Pro_Economic_Table[[#This Row],[Weighted Energy]]-TOPSIS!$B$6)^2+(Pro_Economic_Table[[#This Row],[Weighted Cost]]-TOPSIS!$C$6)^2+(Pro_Economic_Table[[#This Row],[Weighted Co2]]-TOPSIS!$D$6)^2)^0.5</f>
        <v>6.7628216880329826E-3</v>
      </c>
      <c r="Z65">
        <f>Pro_Economic_Table[[#This Row],[S- Worst-Euclidean Distance]]/(Pro_Economic_Table[[#This Row],[S+ Best-Euclidean Distance]]+Pro_Economic_Table[[#This Row],[S- Worst-Euclidean Distance]])</f>
        <v>0.89315625320206593</v>
      </c>
      <c r="AA65">
        <v>64</v>
      </c>
    </row>
    <row r="66" spans="1:27" x14ac:dyDescent="0.3">
      <c r="A66">
        <v>16</v>
      </c>
      <c r="B66" t="s">
        <v>139</v>
      </c>
      <c r="C66" t="s">
        <v>147</v>
      </c>
      <c r="D66" t="s">
        <v>151</v>
      </c>
      <c r="E66" t="s">
        <v>280</v>
      </c>
      <c r="F66" t="s">
        <v>280</v>
      </c>
      <c r="G66" t="s">
        <v>219</v>
      </c>
      <c r="H66">
        <v>322.86120598817359</v>
      </c>
      <c r="I66">
        <v>46</v>
      </c>
      <c r="J66">
        <v>1199387.1098065479</v>
      </c>
      <c r="K66">
        <v>61899.826927272719</v>
      </c>
      <c r="L66">
        <v>215889679.76517862</v>
      </c>
      <c r="M66">
        <v>6721147.7840909082</v>
      </c>
      <c r="N66">
        <v>1799080664.7098219</v>
      </c>
      <c r="O66">
        <v>85744000</v>
      </c>
      <c r="P66">
        <v>30.387261649999996</v>
      </c>
      <c r="Q66">
        <v>17930.837291607892</v>
      </c>
      <c r="R66">
        <v>215951579.5921059</v>
      </c>
      <c r="S66">
        <v>1891.545812493913</v>
      </c>
      <c r="T66">
        <v>17961.224553257893</v>
      </c>
      <c r="U66">
        <f>Pro_Economic_Table[[#This Row],[Total Energy(MJ)]]*AHP!$P$3/TOPSIS!$B$4</f>
        <v>7.4176881011814915E-3</v>
      </c>
      <c r="V66">
        <f>Pro_Economic_Table[[#This Row],[Total Cost(LKR Million)]]*AHP!$P$4/TOPSIS!$C$4</f>
        <v>2.8699058863358346E-2</v>
      </c>
      <c r="W66">
        <f>Pro_Economic_Table[[#This Row],[Total Carbon (Metric T)]]*AHP!$P$5/TOPSIS!$D$4</f>
        <v>3.1862630497913793E-3</v>
      </c>
      <c r="X66">
        <f>((Pro_Economic_Table[[#This Row],[Weighted Energy]]-TOPSIS!$B$5)^2+(Pro_Economic_Table[[#This Row],[Weighted Cost]]-TOPSIS!$C$5)^2+(Pro_Economic_Table[[#This Row],[Weighted Co2]]-TOPSIS!$D$5)^2)^0.5</f>
        <v>8.1084688680374052E-4</v>
      </c>
      <c r="Y66">
        <f>((Pro_Economic_Table[[#This Row],[Weighted Energy]]-TOPSIS!$B$6)^2+(Pro_Economic_Table[[#This Row],[Weighted Cost]]-TOPSIS!$C$6)^2+(Pro_Economic_Table[[#This Row],[Weighted Co2]]-TOPSIS!$D$6)^2)^0.5</f>
        <v>6.7609399563370188E-3</v>
      </c>
      <c r="Z66">
        <f>Pro_Economic_Table[[#This Row],[S- Worst-Euclidean Distance]]/(Pro_Economic_Table[[#This Row],[S+ Best-Euclidean Distance]]+Pro_Economic_Table[[#This Row],[S- Worst-Euclidean Distance]])</f>
        <v>0.89291208223349783</v>
      </c>
      <c r="AA66">
        <v>65</v>
      </c>
    </row>
    <row r="67" spans="1:27" x14ac:dyDescent="0.3">
      <c r="A67">
        <v>18</v>
      </c>
      <c r="B67" t="s">
        <v>139</v>
      </c>
      <c r="C67" t="s">
        <v>147</v>
      </c>
      <c r="D67" t="s">
        <v>151</v>
      </c>
      <c r="E67" t="s">
        <v>280</v>
      </c>
      <c r="F67" t="s">
        <v>280</v>
      </c>
      <c r="G67" t="s">
        <v>218</v>
      </c>
      <c r="H67">
        <v>322.86120598817359</v>
      </c>
      <c r="I67">
        <v>23</v>
      </c>
      <c r="J67">
        <v>1199387.1098065479</v>
      </c>
      <c r="K67">
        <v>61899.826927272719</v>
      </c>
      <c r="L67">
        <v>215889679.76517862</v>
      </c>
      <c r="M67">
        <v>6721147.7840909082</v>
      </c>
      <c r="N67">
        <v>1799080664.7098219</v>
      </c>
      <c r="O67">
        <v>86162600</v>
      </c>
      <c r="P67">
        <v>30.387261649999996</v>
      </c>
      <c r="Q67">
        <v>17930.837291607892</v>
      </c>
      <c r="R67">
        <v>215951579.5921059</v>
      </c>
      <c r="S67">
        <v>1891.964412493913</v>
      </c>
      <c r="T67">
        <v>17961.224553257893</v>
      </c>
      <c r="U67">
        <f>Pro_Economic_Table[[#This Row],[Total Energy(MJ)]]*AHP!$P$3/TOPSIS!$B$4</f>
        <v>7.4176881011814915E-3</v>
      </c>
      <c r="V67">
        <f>Pro_Economic_Table[[#This Row],[Total Cost(LKR Million)]]*AHP!$P$4/TOPSIS!$C$4</f>
        <v>2.8705409978917303E-2</v>
      </c>
      <c r="W67">
        <f>Pro_Economic_Table[[#This Row],[Total Carbon (Metric T)]]*AHP!$P$5/TOPSIS!$D$4</f>
        <v>3.1862630497913793E-3</v>
      </c>
      <c r="X67">
        <f>((Pro_Economic_Table[[#This Row],[Weighted Energy]]-TOPSIS!$B$5)^2+(Pro_Economic_Table[[#This Row],[Weighted Cost]]-TOPSIS!$C$5)^2+(Pro_Economic_Table[[#This Row],[Weighted Co2]]-TOPSIS!$D$5)^2)^0.5</f>
        <v>8.1694541400710021E-4</v>
      </c>
      <c r="Y67">
        <f>((Pro_Economic_Table[[#This Row],[Weighted Energy]]-TOPSIS!$B$6)^2+(Pro_Economic_Table[[#This Row],[Weighted Cost]]-TOPSIS!$C$6)^2+(Pro_Economic_Table[[#This Row],[Weighted Co2]]-TOPSIS!$D$6)^2)^0.5</f>
        <v>6.7548191257772285E-3</v>
      </c>
      <c r="Z67">
        <f>Pro_Economic_Table[[#This Row],[S- Worst-Euclidean Distance]]/(Pro_Economic_Table[[#This Row],[S+ Best-Euclidean Distance]]+Pro_Economic_Table[[#This Row],[S- Worst-Euclidean Distance]])</f>
        <v>0.89210633667824413</v>
      </c>
      <c r="AA67">
        <v>66</v>
      </c>
    </row>
    <row r="68" spans="1:27" x14ac:dyDescent="0.3">
      <c r="A68">
        <v>34</v>
      </c>
      <c r="B68" t="s">
        <v>139</v>
      </c>
      <c r="C68" t="s">
        <v>147</v>
      </c>
      <c r="D68" t="s">
        <v>280</v>
      </c>
      <c r="E68" t="s">
        <v>280</v>
      </c>
      <c r="F68" t="s">
        <v>280</v>
      </c>
      <c r="G68" t="s">
        <v>219</v>
      </c>
      <c r="H68">
        <v>323.32392760823365</v>
      </c>
      <c r="I68">
        <v>46</v>
      </c>
      <c r="J68">
        <v>1199835.024334766</v>
      </c>
      <c r="K68">
        <v>61899.826927272719</v>
      </c>
      <c r="L68">
        <v>215970304.38025787</v>
      </c>
      <c r="M68">
        <v>6725752.8590909084</v>
      </c>
      <c r="N68">
        <v>1799752536.5021489</v>
      </c>
      <c r="O68">
        <v>85744000</v>
      </c>
      <c r="P68">
        <v>30.378051499999998</v>
      </c>
      <c r="Q68">
        <v>17937.53361380475</v>
      </c>
      <c r="R68">
        <v>216032204.20718515</v>
      </c>
      <c r="S68">
        <v>1892.2222893612397</v>
      </c>
      <c r="T68">
        <v>17967.911665304749</v>
      </c>
      <c r="U68">
        <f>Pro_Economic_Table[[#This Row],[Total Energy(MJ)]]*AHP!$P$3/TOPSIS!$B$4</f>
        <v>7.4204574638741172E-3</v>
      </c>
      <c r="V68">
        <f>Pro_Economic_Table[[#This Row],[Total Cost(LKR Million)]]*AHP!$P$4/TOPSIS!$C$4</f>
        <v>2.8709322558430856E-2</v>
      </c>
      <c r="W68">
        <f>Pro_Economic_Table[[#This Row],[Total Carbon (Metric T)]]*AHP!$P$5/TOPSIS!$D$4</f>
        <v>3.1874493218053803E-3</v>
      </c>
      <c r="X68">
        <f>((Pro_Economic_Table[[#This Row],[Weighted Energy]]-TOPSIS!$B$5)^2+(Pro_Economic_Table[[#This Row],[Weighted Cost]]-TOPSIS!$C$5)^2+(Pro_Economic_Table[[#This Row],[Weighted Co2]]-TOPSIS!$D$5)^2)^0.5</f>
        <v>8.2154359913965791E-4</v>
      </c>
      <c r="Y68">
        <f>((Pro_Economic_Table[[#This Row],[Weighted Energy]]-TOPSIS!$B$6)^2+(Pro_Economic_Table[[#This Row],[Weighted Cost]]-TOPSIS!$C$6)^2+(Pro_Economic_Table[[#This Row],[Weighted Co2]]-TOPSIS!$D$6)^2)^0.5</f>
        <v>6.7502445172235512E-3</v>
      </c>
      <c r="Z68">
        <f>Pro_Economic_Table[[#This Row],[S- Worst-Euclidean Distance]]/(Pro_Economic_Table[[#This Row],[S+ Best-Euclidean Distance]]+Pro_Economic_Table[[#This Row],[S- Worst-Euclidean Distance]])</f>
        <v>0.89149939399859324</v>
      </c>
      <c r="AA68">
        <v>67</v>
      </c>
    </row>
    <row r="69" spans="1:27" x14ac:dyDescent="0.3">
      <c r="A69">
        <v>36</v>
      </c>
      <c r="B69" t="s">
        <v>139</v>
      </c>
      <c r="C69" t="s">
        <v>147</v>
      </c>
      <c r="D69" t="s">
        <v>280</v>
      </c>
      <c r="E69" t="s">
        <v>280</v>
      </c>
      <c r="F69" t="s">
        <v>280</v>
      </c>
      <c r="G69" t="s">
        <v>218</v>
      </c>
      <c r="H69">
        <v>323.32392760823365</v>
      </c>
      <c r="I69">
        <v>23</v>
      </c>
      <c r="J69">
        <v>1199835.024334766</v>
      </c>
      <c r="K69">
        <v>61899.826927272719</v>
      </c>
      <c r="L69">
        <v>215970304.38025787</v>
      </c>
      <c r="M69">
        <v>6725752.8590909084</v>
      </c>
      <c r="N69">
        <v>1799752536.5021489</v>
      </c>
      <c r="O69">
        <v>86162600</v>
      </c>
      <c r="P69">
        <v>30.378051499999998</v>
      </c>
      <c r="Q69">
        <v>17937.53361380475</v>
      </c>
      <c r="R69">
        <v>216032204.20718515</v>
      </c>
      <c r="S69">
        <v>1892.6408893612397</v>
      </c>
      <c r="T69">
        <v>17967.911665304749</v>
      </c>
      <c r="U69">
        <f>Pro_Economic_Table[[#This Row],[Total Energy(MJ)]]*AHP!$P$3/TOPSIS!$B$4</f>
        <v>7.4204574638741172E-3</v>
      </c>
      <c r="V69">
        <f>Pro_Economic_Table[[#This Row],[Total Cost(LKR Million)]]*AHP!$P$4/TOPSIS!$C$4</f>
        <v>2.8715673673989806E-2</v>
      </c>
      <c r="W69">
        <f>Pro_Economic_Table[[#This Row],[Total Carbon (Metric T)]]*AHP!$P$5/TOPSIS!$D$4</f>
        <v>3.1874493218053803E-3</v>
      </c>
      <c r="X69">
        <f>((Pro_Economic_Table[[#This Row],[Weighted Energy]]-TOPSIS!$B$5)^2+(Pro_Economic_Table[[#This Row],[Weighted Cost]]-TOPSIS!$C$5)^2+(Pro_Economic_Table[[#This Row],[Weighted Co2]]-TOPSIS!$D$5)^2)^0.5</f>
        <v>8.2764206801139661E-4</v>
      </c>
      <c r="Y69">
        <f>((Pro_Economic_Table[[#This Row],[Weighted Energy]]-TOPSIS!$B$6)^2+(Pro_Economic_Table[[#This Row],[Weighted Cost]]-TOPSIS!$C$6)^2+(Pro_Economic_Table[[#This Row],[Weighted Co2]]-TOPSIS!$D$6)^2)^0.5</f>
        <v>6.7441236452859526E-3</v>
      </c>
      <c r="Z69">
        <f>Pro_Economic_Table[[#This Row],[S- Worst-Euclidean Distance]]/(Pro_Economic_Table[[#This Row],[S+ Best-Euclidean Distance]]+Pro_Economic_Table[[#This Row],[S- Worst-Euclidean Distance]])</f>
        <v>0.89069365068204476</v>
      </c>
      <c r="AA69">
        <v>68</v>
      </c>
    </row>
    <row r="70" spans="1:27" x14ac:dyDescent="0.3">
      <c r="A70">
        <v>8</v>
      </c>
      <c r="B70" t="s">
        <v>139</v>
      </c>
      <c r="C70" t="s">
        <v>147</v>
      </c>
      <c r="D70" t="s">
        <v>151</v>
      </c>
      <c r="E70" t="s">
        <v>152</v>
      </c>
      <c r="F70" t="s">
        <v>280</v>
      </c>
      <c r="G70" t="s">
        <v>220</v>
      </c>
      <c r="H70">
        <v>322.79319268171906</v>
      </c>
      <c r="I70">
        <v>23</v>
      </c>
      <c r="J70">
        <v>1199321.2729258998</v>
      </c>
      <c r="K70">
        <v>50982.763290909075</v>
      </c>
      <c r="L70">
        <v>215877829.12666196</v>
      </c>
      <c r="M70">
        <v>5563939.0386363622</v>
      </c>
      <c r="N70">
        <v>1798981909.3888497</v>
      </c>
      <c r="O70">
        <v>89700000</v>
      </c>
      <c r="P70">
        <v>23.837023468181812</v>
      </c>
      <c r="Q70">
        <v>17929.8530302422</v>
      </c>
      <c r="R70">
        <v>215928811.88995287</v>
      </c>
      <c r="S70">
        <v>1894.2458484274862</v>
      </c>
      <c r="T70">
        <v>17953.690053710383</v>
      </c>
      <c r="U70">
        <f>Pro_Economic_Table[[#This Row],[Total Energy(MJ)]]*AHP!$P$3/TOPSIS!$B$4</f>
        <v>7.4169060568284447E-3</v>
      </c>
      <c r="V70">
        <f>Pro_Economic_Table[[#This Row],[Total Cost(LKR Million)]]*AHP!$P$4/TOPSIS!$C$4</f>
        <v>2.8740024559076094E-2</v>
      </c>
      <c r="W70">
        <f>Pro_Economic_Table[[#This Row],[Total Carbon (Metric T)]]*AHP!$P$5/TOPSIS!$D$4</f>
        <v>3.1849264539799012E-3</v>
      </c>
      <c r="X70">
        <f>((Pro_Economic_Table[[#This Row],[Weighted Energy]]-TOPSIS!$B$5)^2+(Pro_Economic_Table[[#This Row],[Weighted Cost]]-TOPSIS!$C$5)^2+(Pro_Economic_Table[[#This Row],[Weighted Co2]]-TOPSIS!$D$5)^2)^0.5</f>
        <v>8.4991588242398514E-4</v>
      </c>
      <c r="Y70">
        <f>((Pro_Economic_Table[[#This Row],[Weighted Energy]]-TOPSIS!$B$6)^2+(Pro_Economic_Table[[#This Row],[Weighted Cost]]-TOPSIS!$C$6)^2+(Pro_Economic_Table[[#This Row],[Weighted Co2]]-TOPSIS!$D$6)^2)^0.5</f>
        <v>6.7218014822721358E-3</v>
      </c>
      <c r="Z70">
        <f>Pro_Economic_Table[[#This Row],[S- Worst-Euclidean Distance]]/(Pro_Economic_Table[[#This Row],[S+ Best-Euclidean Distance]]+Pro_Economic_Table[[#This Row],[S- Worst-Euclidean Distance]])</f>
        <v>0.88775124037423769</v>
      </c>
      <c r="AA70">
        <v>69</v>
      </c>
    </row>
    <row r="71" spans="1:27" x14ac:dyDescent="0.3">
      <c r="A71">
        <v>26</v>
      </c>
      <c r="B71" t="s">
        <v>139</v>
      </c>
      <c r="C71" t="s">
        <v>147</v>
      </c>
      <c r="D71" t="s">
        <v>280</v>
      </c>
      <c r="E71" t="s">
        <v>152</v>
      </c>
      <c r="F71" t="s">
        <v>280</v>
      </c>
      <c r="G71" t="s">
        <v>220</v>
      </c>
      <c r="H71">
        <v>323.255914301779</v>
      </c>
      <c r="I71">
        <v>23</v>
      </c>
      <c r="J71">
        <v>1199769.1874541179</v>
      </c>
      <c r="K71">
        <v>50982.763290909075</v>
      </c>
      <c r="L71">
        <v>215958453.74174124</v>
      </c>
      <c r="M71">
        <v>5568544.1136363624</v>
      </c>
      <c r="N71">
        <v>1799653781.1811769</v>
      </c>
      <c r="O71">
        <v>89700000</v>
      </c>
      <c r="P71">
        <v>23.827813318181811</v>
      </c>
      <c r="Q71">
        <v>17936.549352439066</v>
      </c>
      <c r="R71">
        <v>216009436.50503215</v>
      </c>
      <c r="S71">
        <v>1894.9223252948132</v>
      </c>
      <c r="T71">
        <v>17960.377165757247</v>
      </c>
      <c r="U71">
        <f>Pro_Economic_Table[[#This Row],[Total Energy(MJ)]]*AHP!$P$3/TOPSIS!$B$4</f>
        <v>7.4196754195210704E-3</v>
      </c>
      <c r="V71">
        <f>Pro_Economic_Table[[#This Row],[Total Cost(LKR Million)]]*AHP!$P$4/TOPSIS!$C$4</f>
        <v>2.8750288254148604E-2</v>
      </c>
      <c r="W71">
        <f>Pro_Economic_Table[[#This Row],[Total Carbon (Metric T)]]*AHP!$P$5/TOPSIS!$D$4</f>
        <v>3.1861127259939035E-3</v>
      </c>
      <c r="X71">
        <f>((Pro_Economic_Table[[#This Row],[Weighted Energy]]-TOPSIS!$B$5)^2+(Pro_Economic_Table[[#This Row],[Weighted Cost]]-TOPSIS!$C$5)^2+(Pro_Economic_Table[[#This Row],[Weighted Co2]]-TOPSIS!$D$5)^2)^0.5</f>
        <v>8.6061119839437716E-4</v>
      </c>
      <c r="Y71">
        <f>((Pro_Economic_Table[[#This Row],[Weighted Energy]]-TOPSIS!$B$6)^2+(Pro_Economic_Table[[#This Row],[Weighted Cost]]-TOPSIS!$C$6)^2+(Pro_Economic_Table[[#This Row],[Weighted Co2]]-TOPSIS!$D$6)^2)^0.5</f>
        <v>6.7111057607778272E-3</v>
      </c>
      <c r="Z71">
        <f>Pro_Economic_Table[[#This Row],[S- Worst-Euclidean Distance]]/(Pro_Economic_Table[[#This Row],[S+ Best-Euclidean Distance]]+Pro_Economic_Table[[#This Row],[S- Worst-Euclidean Distance]])</f>
        <v>0.88633869926267483</v>
      </c>
      <c r="AA71">
        <v>70</v>
      </c>
    </row>
    <row r="72" spans="1:27" x14ac:dyDescent="0.3">
      <c r="A72">
        <v>17</v>
      </c>
      <c r="B72" t="s">
        <v>139</v>
      </c>
      <c r="C72" t="s">
        <v>147</v>
      </c>
      <c r="D72" t="s">
        <v>151</v>
      </c>
      <c r="E72" t="s">
        <v>280</v>
      </c>
      <c r="F72" t="s">
        <v>280</v>
      </c>
      <c r="G72" t="s">
        <v>220</v>
      </c>
      <c r="H72">
        <v>322.86120598817359</v>
      </c>
      <c r="I72">
        <v>23</v>
      </c>
      <c r="J72">
        <v>1199387.1098065479</v>
      </c>
      <c r="K72">
        <v>61899.826927272719</v>
      </c>
      <c r="L72">
        <v>215889679.76517862</v>
      </c>
      <c r="M72">
        <v>6721147.7840909082</v>
      </c>
      <c r="N72">
        <v>1799080664.7098219</v>
      </c>
      <c r="O72">
        <v>89700000</v>
      </c>
      <c r="P72">
        <v>30.387261649999996</v>
      </c>
      <c r="Q72">
        <v>17930.837291607892</v>
      </c>
      <c r="R72">
        <v>215951579.5921059</v>
      </c>
      <c r="S72">
        <v>1895.5018124939129</v>
      </c>
      <c r="T72">
        <v>17961.224553257893</v>
      </c>
      <c r="U72">
        <f>Pro_Economic_Table[[#This Row],[Total Energy(MJ)]]*AHP!$P$3/TOPSIS!$B$4</f>
        <v>7.4176881011814915E-3</v>
      </c>
      <c r="V72">
        <f>Pro_Economic_Table[[#This Row],[Total Cost(LKR Million)]]*AHP!$P$4/TOPSIS!$C$4</f>
        <v>2.8759080395014385E-2</v>
      </c>
      <c r="W72">
        <f>Pro_Economic_Table[[#This Row],[Total Carbon (Metric T)]]*AHP!$P$5/TOPSIS!$D$4</f>
        <v>3.1862630497913793E-3</v>
      </c>
      <c r="X72">
        <f>((Pro_Economic_Table[[#This Row],[Weighted Energy]]-TOPSIS!$B$5)^2+(Pro_Economic_Table[[#This Row],[Weighted Cost]]-TOPSIS!$C$5)^2+(Pro_Economic_Table[[#This Row],[Weighted Co2]]-TOPSIS!$D$5)^2)^0.5</f>
        <v>8.686258921837103E-4</v>
      </c>
      <c r="Y72">
        <f>((Pro_Economic_Table[[#This Row],[Weighted Energy]]-TOPSIS!$B$6)^2+(Pro_Economic_Table[[#This Row],[Weighted Cost]]-TOPSIS!$C$6)^2+(Pro_Economic_Table[[#This Row],[Weighted Co2]]-TOPSIS!$D$6)^2)^0.5</f>
        <v>6.7031118539003405E-3</v>
      </c>
      <c r="Z72">
        <f>Pro_Economic_Table[[#This Row],[S- Worst-Euclidean Distance]]/(Pro_Economic_Table[[#This Row],[S+ Best-Euclidean Distance]]+Pro_Economic_Table[[#This Row],[S- Worst-Euclidean Distance]])</f>
        <v>0.88528051006085806</v>
      </c>
      <c r="AA72">
        <v>71</v>
      </c>
    </row>
    <row r="73" spans="1:27" x14ac:dyDescent="0.3">
      <c r="A73">
        <v>109</v>
      </c>
      <c r="B73" t="s">
        <v>140</v>
      </c>
      <c r="C73" t="s">
        <v>147</v>
      </c>
      <c r="D73" t="s">
        <v>151</v>
      </c>
      <c r="E73" t="s">
        <v>152</v>
      </c>
      <c r="F73" t="s">
        <v>154</v>
      </c>
      <c r="G73" t="s">
        <v>219</v>
      </c>
      <c r="H73">
        <v>329.38936329640541</v>
      </c>
      <c r="I73">
        <v>47</v>
      </c>
      <c r="J73">
        <v>1201619.0200086134</v>
      </c>
      <c r="K73">
        <v>45168.930563636357</v>
      </c>
      <c r="L73">
        <v>216291423.6015504</v>
      </c>
      <c r="M73">
        <v>5937898.1022727257</v>
      </c>
      <c r="N73">
        <v>1802428530.0129199</v>
      </c>
      <c r="O73">
        <v>87608000</v>
      </c>
      <c r="P73">
        <v>24.200065468181812</v>
      </c>
      <c r="Q73">
        <v>17964.20434912877</v>
      </c>
      <c r="R73">
        <v>216336592.53211403</v>
      </c>
      <c r="S73">
        <v>1895.9744281151927</v>
      </c>
      <c r="T73">
        <v>17988.404414596953</v>
      </c>
      <c r="U73">
        <f>Pro_Economic_Table[[#This Row],[Total Energy(MJ)]]*AHP!$P$3/TOPSIS!$B$4</f>
        <v>7.4309128523469782E-3</v>
      </c>
      <c r="V73">
        <f>Pro_Economic_Table[[#This Row],[Total Cost(LKR Million)]]*AHP!$P$4/TOPSIS!$C$4</f>
        <v>2.8766251050594206E-2</v>
      </c>
      <c r="W73">
        <f>Pro_Economic_Table[[#This Row],[Total Carbon (Metric T)]]*AHP!$P$5/TOPSIS!$D$4</f>
        <v>3.1910846691429059E-3</v>
      </c>
      <c r="X73">
        <f>((Pro_Economic_Table[[#This Row],[Weighted Energy]]-TOPSIS!$B$5)^2+(Pro_Economic_Table[[#This Row],[Weighted Cost]]-TOPSIS!$C$5)^2+(Pro_Economic_Table[[#This Row],[Weighted Co2]]-TOPSIS!$D$5)^2)^0.5</f>
        <v>8.7930100699887769E-4</v>
      </c>
      <c r="Y73">
        <f>((Pro_Economic_Table[[#This Row],[Weighted Energy]]-TOPSIS!$B$6)^2+(Pro_Economic_Table[[#This Row],[Weighted Cost]]-TOPSIS!$C$6)^2+(Pro_Economic_Table[[#This Row],[Weighted Co2]]-TOPSIS!$D$6)^2)^0.5</f>
        <v>6.6924346990782967E-3</v>
      </c>
      <c r="Z73">
        <f>Pro_Economic_Table[[#This Row],[S- Worst-Euclidean Distance]]/(Pro_Economic_Table[[#This Row],[S+ Best-Euclidean Distance]]+Pro_Economic_Table[[#This Row],[S- Worst-Euclidean Distance]])</f>
        <v>0.88387061551908908</v>
      </c>
      <c r="AA73">
        <v>72</v>
      </c>
    </row>
    <row r="74" spans="1:27" x14ac:dyDescent="0.3">
      <c r="A74">
        <v>35</v>
      </c>
      <c r="B74" t="s">
        <v>139</v>
      </c>
      <c r="C74" t="s">
        <v>147</v>
      </c>
      <c r="D74" t="s">
        <v>280</v>
      </c>
      <c r="E74" t="s">
        <v>280</v>
      </c>
      <c r="F74" t="s">
        <v>280</v>
      </c>
      <c r="G74" t="s">
        <v>220</v>
      </c>
      <c r="H74">
        <v>323.32392760823365</v>
      </c>
      <c r="I74">
        <v>23</v>
      </c>
      <c r="J74">
        <v>1199835.024334766</v>
      </c>
      <c r="K74">
        <v>61899.826927272719</v>
      </c>
      <c r="L74">
        <v>215970304.38025787</v>
      </c>
      <c r="M74">
        <v>6725752.8590909084</v>
      </c>
      <c r="N74">
        <v>1799752536.5021489</v>
      </c>
      <c r="O74">
        <v>89700000</v>
      </c>
      <c r="P74">
        <v>30.378051499999998</v>
      </c>
      <c r="Q74">
        <v>17937.53361380475</v>
      </c>
      <c r="R74">
        <v>216032204.20718515</v>
      </c>
      <c r="S74">
        <v>1896.1782893612396</v>
      </c>
      <c r="T74">
        <v>17967.911665304749</v>
      </c>
      <c r="U74">
        <f>Pro_Economic_Table[[#This Row],[Total Energy(MJ)]]*AHP!$P$3/TOPSIS!$B$4</f>
        <v>7.4204574638741172E-3</v>
      </c>
      <c r="V74">
        <f>Pro_Economic_Table[[#This Row],[Total Cost(LKR Million)]]*AHP!$P$4/TOPSIS!$C$4</f>
        <v>2.8769344090086888E-2</v>
      </c>
      <c r="W74">
        <f>Pro_Economic_Table[[#This Row],[Total Carbon (Metric T)]]*AHP!$P$5/TOPSIS!$D$4</f>
        <v>3.1874493218053803E-3</v>
      </c>
      <c r="X74">
        <f>((Pro_Economic_Table[[#This Row],[Weighted Energy]]-TOPSIS!$B$5)^2+(Pro_Economic_Table[[#This Row],[Weighted Cost]]-TOPSIS!$C$5)^2+(Pro_Economic_Table[[#This Row],[Weighted Co2]]-TOPSIS!$D$5)^2)^0.5</f>
        <v>8.7932032696700767E-4</v>
      </c>
      <c r="Y74">
        <f>((Pro_Economic_Table[[#This Row],[Weighted Energy]]-TOPSIS!$B$6)^2+(Pro_Economic_Table[[#This Row],[Weighted Cost]]-TOPSIS!$C$6)^2+(Pro_Economic_Table[[#This Row],[Weighted Co2]]-TOPSIS!$D$6)^2)^0.5</f>
        <v>6.6924160480658227E-3</v>
      </c>
      <c r="Z74">
        <f>Pro_Economic_Table[[#This Row],[S- Worst-Euclidean Distance]]/(Pro_Economic_Table[[#This Row],[S+ Best-Euclidean Distance]]+Pro_Economic_Table[[#This Row],[S- Worst-Euclidean Distance]])</f>
        <v>0.88386807418883562</v>
      </c>
      <c r="AA74">
        <v>73</v>
      </c>
    </row>
    <row r="75" spans="1:27" x14ac:dyDescent="0.3">
      <c r="A75">
        <v>127</v>
      </c>
      <c r="B75" t="s">
        <v>140</v>
      </c>
      <c r="C75" t="s">
        <v>147</v>
      </c>
      <c r="D75" t="s">
        <v>280</v>
      </c>
      <c r="E75" t="s">
        <v>152</v>
      </c>
      <c r="F75" t="s">
        <v>154</v>
      </c>
      <c r="G75" t="s">
        <v>219</v>
      </c>
      <c r="H75">
        <v>329.85208491646534</v>
      </c>
      <c r="I75">
        <v>47</v>
      </c>
      <c r="J75">
        <v>1202066.9345368315</v>
      </c>
      <c r="K75">
        <v>45168.930563636357</v>
      </c>
      <c r="L75">
        <v>216372048.21662965</v>
      </c>
      <c r="M75">
        <v>5942503.1772727259</v>
      </c>
      <c r="N75">
        <v>1803100401.8052471</v>
      </c>
      <c r="O75">
        <v>87608000</v>
      </c>
      <c r="P75">
        <v>24.190855318181814</v>
      </c>
      <c r="Q75">
        <v>17970.900671325628</v>
      </c>
      <c r="R75">
        <v>216417217.14719328</v>
      </c>
      <c r="S75">
        <v>1896.6509049825199</v>
      </c>
      <c r="T75">
        <v>17995.09152664381</v>
      </c>
      <c r="U75">
        <f>Pro_Economic_Table[[#This Row],[Total Energy(MJ)]]*AHP!$P$3/TOPSIS!$B$4</f>
        <v>7.4336822150396029E-3</v>
      </c>
      <c r="V75">
        <f>Pro_Economic_Table[[#This Row],[Total Cost(LKR Million)]]*AHP!$P$4/TOPSIS!$C$4</f>
        <v>2.8776514745666719E-2</v>
      </c>
      <c r="W75">
        <f>Pro_Economic_Table[[#This Row],[Total Carbon (Metric T)]]*AHP!$P$5/TOPSIS!$D$4</f>
        <v>3.1922709411569064E-3</v>
      </c>
      <c r="X75">
        <f>((Pro_Economic_Table[[#This Row],[Weighted Energy]]-TOPSIS!$B$5)^2+(Pro_Economic_Table[[#This Row],[Weighted Cost]]-TOPSIS!$C$5)^2+(Pro_Economic_Table[[#This Row],[Weighted Co2]]-TOPSIS!$D$5)^2)^0.5</f>
        <v>8.899974384056113E-4</v>
      </c>
      <c r="Y75">
        <f>((Pro_Economic_Table[[#This Row],[Weighted Energy]]-TOPSIS!$B$6)^2+(Pro_Economic_Table[[#This Row],[Weighted Cost]]-TOPSIS!$C$6)^2+(Pro_Economic_Table[[#This Row],[Weighted Co2]]-TOPSIS!$D$6)^2)^0.5</f>
        <v>6.6817391537346525E-3</v>
      </c>
      <c r="Z75">
        <f>Pro_Economic_Table[[#This Row],[S- Worst-Euclidean Distance]]/(Pro_Economic_Table[[#This Row],[S+ Best-Euclidean Distance]]+Pro_Economic_Table[[#This Row],[S- Worst-Euclidean Distance]])</f>
        <v>0.88245795035587205</v>
      </c>
      <c r="AA75">
        <v>74</v>
      </c>
    </row>
    <row r="76" spans="1:27" x14ac:dyDescent="0.3">
      <c r="A76">
        <v>118</v>
      </c>
      <c r="B76" t="s">
        <v>140</v>
      </c>
      <c r="C76" t="s">
        <v>147</v>
      </c>
      <c r="D76" t="s">
        <v>151</v>
      </c>
      <c r="E76" t="s">
        <v>280</v>
      </c>
      <c r="F76" t="s">
        <v>154</v>
      </c>
      <c r="G76" t="s">
        <v>219</v>
      </c>
      <c r="H76">
        <v>329.45737660285994</v>
      </c>
      <c r="I76">
        <v>47</v>
      </c>
      <c r="J76">
        <v>1201684.8568892614</v>
      </c>
      <c r="K76">
        <v>56085.994200000001</v>
      </c>
      <c r="L76">
        <v>216303274.24006706</v>
      </c>
      <c r="M76">
        <v>7095106.8477272717</v>
      </c>
      <c r="N76">
        <v>1802527285.3338921</v>
      </c>
      <c r="O76">
        <v>87608000</v>
      </c>
      <c r="P76">
        <v>30.750303649999999</v>
      </c>
      <c r="Q76">
        <v>17965.188610494457</v>
      </c>
      <c r="R76">
        <v>216359360.23426706</v>
      </c>
      <c r="S76">
        <v>1897.2303921816194</v>
      </c>
      <c r="T76">
        <v>17995.938914144455</v>
      </c>
      <c r="U76">
        <f>Pro_Economic_Table[[#This Row],[Total Energy(MJ)]]*AHP!$P$3/TOPSIS!$B$4</f>
        <v>7.4316948967000258E-3</v>
      </c>
      <c r="V76">
        <f>Pro_Economic_Table[[#This Row],[Total Cost(LKR Million)]]*AHP!$P$4/TOPSIS!$C$4</f>
        <v>2.8785306886532497E-2</v>
      </c>
      <c r="W76">
        <f>Pro_Economic_Table[[#This Row],[Total Carbon (Metric T)]]*AHP!$P$5/TOPSIS!$D$4</f>
        <v>3.1924212649543826E-3</v>
      </c>
      <c r="X76">
        <f>((Pro_Economic_Table[[#This Row],[Weighted Energy]]-TOPSIS!$B$5)^2+(Pro_Economic_Table[[#This Row],[Weighted Cost]]-TOPSIS!$C$5)^2+(Pro_Economic_Table[[#This Row],[Weighted Co2]]-TOPSIS!$D$5)^2)^0.5</f>
        <v>8.9797666989945956E-4</v>
      </c>
      <c r="Y76">
        <f>((Pro_Economic_Table[[#This Row],[Weighted Energy]]-TOPSIS!$B$6)^2+(Pro_Economic_Table[[#This Row],[Weighted Cost]]-TOPSIS!$C$6)^2+(Pro_Economic_Table[[#This Row],[Weighted Co2]]-TOPSIS!$D$6)^2)^0.5</f>
        <v>6.6737405902274676E-3</v>
      </c>
      <c r="Z76">
        <f>Pro_Economic_Table[[#This Row],[S- Worst-Euclidean Distance]]/(Pro_Economic_Table[[#This Row],[S+ Best-Euclidean Distance]]+Pro_Economic_Table[[#This Row],[S- Worst-Euclidean Distance]])</f>
        <v>0.88140382966645447</v>
      </c>
      <c r="AA76">
        <v>75</v>
      </c>
    </row>
    <row r="77" spans="1:27" x14ac:dyDescent="0.3">
      <c r="A77">
        <v>112</v>
      </c>
      <c r="B77" t="s">
        <v>140</v>
      </c>
      <c r="C77" t="s">
        <v>147</v>
      </c>
      <c r="D77" t="s">
        <v>151</v>
      </c>
      <c r="E77" t="s">
        <v>152</v>
      </c>
      <c r="F77" t="s">
        <v>155</v>
      </c>
      <c r="G77" t="s">
        <v>219</v>
      </c>
      <c r="H77">
        <v>329.35079145256719</v>
      </c>
      <c r="I77">
        <v>47</v>
      </c>
      <c r="J77">
        <v>1202660.1994322974</v>
      </c>
      <c r="K77">
        <v>45987.710336363627</v>
      </c>
      <c r="L77">
        <v>216478835.89781353</v>
      </c>
      <c r="M77">
        <v>5965190.7613636348</v>
      </c>
      <c r="N77">
        <v>1803990299.1484461</v>
      </c>
      <c r="O77">
        <v>87608000</v>
      </c>
      <c r="P77">
        <v>23.927138877272721</v>
      </c>
      <c r="Q77">
        <v>17979.769981512844</v>
      </c>
      <c r="R77">
        <v>216524823.60814989</v>
      </c>
      <c r="S77">
        <v>1897.5634899098097</v>
      </c>
      <c r="T77">
        <v>18003.697120390116</v>
      </c>
      <c r="U77">
        <f>Pro_Economic_Table[[#This Row],[Total Energy(MJ)]]*AHP!$P$3/TOPSIS!$B$4</f>
        <v>7.4373783730698221E-3</v>
      </c>
      <c r="V77">
        <f>Pro_Economic_Table[[#This Row],[Total Cost(LKR Million)]]*AHP!$P$4/TOPSIS!$C$4</f>
        <v>2.8790360737856343E-2</v>
      </c>
      <c r="W77">
        <f>Pro_Economic_Table[[#This Row],[Total Carbon (Metric T)]]*AHP!$P$5/TOPSIS!$D$4</f>
        <v>3.1937975456094074E-3</v>
      </c>
      <c r="X77">
        <f>((Pro_Economic_Table[[#This Row],[Weighted Energy]]-TOPSIS!$B$5)^2+(Pro_Economic_Table[[#This Row],[Weighted Cost]]-TOPSIS!$C$5)^2+(Pro_Economic_Table[[#This Row],[Weighted Co2]]-TOPSIS!$D$5)^2)^0.5</f>
        <v>9.0440919457044212E-4</v>
      </c>
      <c r="Y77">
        <f>((Pro_Economic_Table[[#This Row],[Weighted Energy]]-TOPSIS!$B$6)^2+(Pro_Economic_Table[[#This Row],[Weighted Cost]]-TOPSIS!$C$6)^2+(Pro_Economic_Table[[#This Row],[Weighted Co2]]-TOPSIS!$D$6)^2)^0.5</f>
        <v>6.667328135766374E-3</v>
      </c>
      <c r="Z77">
        <f>Pro_Economic_Table[[#This Row],[S- Worst-Euclidean Distance]]/(Pro_Economic_Table[[#This Row],[S+ Best-Euclidean Distance]]+Pro_Economic_Table[[#This Row],[S- Worst-Euclidean Distance]])</f>
        <v>0.88055459994011553</v>
      </c>
      <c r="AA77">
        <v>76</v>
      </c>
    </row>
    <row r="78" spans="1:27" x14ac:dyDescent="0.3">
      <c r="A78">
        <v>136</v>
      </c>
      <c r="B78" t="s">
        <v>140</v>
      </c>
      <c r="C78" t="s">
        <v>147</v>
      </c>
      <c r="D78" t="s">
        <v>280</v>
      </c>
      <c r="E78" t="s">
        <v>280</v>
      </c>
      <c r="F78" t="s">
        <v>154</v>
      </c>
      <c r="G78" t="s">
        <v>219</v>
      </c>
      <c r="H78">
        <v>329.92009822291999</v>
      </c>
      <c r="I78">
        <v>47</v>
      </c>
      <c r="J78">
        <v>1202132.7714174797</v>
      </c>
      <c r="K78">
        <v>56085.994200000001</v>
      </c>
      <c r="L78">
        <v>216383898.85514635</v>
      </c>
      <c r="M78">
        <v>7099711.922727271</v>
      </c>
      <c r="N78">
        <v>1803199157.1262195</v>
      </c>
      <c r="O78">
        <v>87608000</v>
      </c>
      <c r="P78">
        <v>30.741093499999995</v>
      </c>
      <c r="Q78">
        <v>17971.884932691322</v>
      </c>
      <c r="R78">
        <v>216439984.84934634</v>
      </c>
      <c r="S78">
        <v>1897.9068690489469</v>
      </c>
      <c r="T78">
        <v>18002.626026191323</v>
      </c>
      <c r="U78">
        <f>Pro_Economic_Table[[#This Row],[Total Energy(MJ)]]*AHP!$P$3/TOPSIS!$B$4</f>
        <v>7.4344642593926515E-3</v>
      </c>
      <c r="V78">
        <f>Pro_Economic_Table[[#This Row],[Total Cost(LKR Million)]]*AHP!$P$4/TOPSIS!$C$4</f>
        <v>2.8795570581605014E-2</v>
      </c>
      <c r="W78">
        <f>Pro_Economic_Table[[#This Row],[Total Carbon (Metric T)]]*AHP!$P$5/TOPSIS!$D$4</f>
        <v>3.1936075369683853E-3</v>
      </c>
      <c r="X78">
        <f>((Pro_Economic_Table[[#This Row],[Weighted Energy]]-TOPSIS!$B$5)^2+(Pro_Economic_Table[[#This Row],[Weighted Cost]]-TOPSIS!$C$5)^2+(Pro_Economic_Table[[#This Row],[Weighted Co2]]-TOPSIS!$D$5)^2)^0.5</f>
        <v>9.0867262992961641E-4</v>
      </c>
      <c r="Y78">
        <f>((Pro_Economic_Table[[#This Row],[Weighted Energy]]-TOPSIS!$B$6)^2+(Pro_Economic_Table[[#This Row],[Weighted Cost]]-TOPSIS!$C$6)^2+(Pro_Economic_Table[[#This Row],[Weighted Co2]]-TOPSIS!$D$6)^2)^0.5</f>
        <v>6.6630449534738415E-3</v>
      </c>
      <c r="Z78">
        <f>Pro_Economic_Table[[#This Row],[S- Worst-Euclidean Distance]]/(Pro_Economic_Table[[#This Row],[S+ Best-Euclidean Distance]]+Pro_Economic_Table[[#This Row],[S- Worst-Euclidean Distance]])</f>
        <v>0.87999121468537767</v>
      </c>
      <c r="AA78">
        <v>77</v>
      </c>
    </row>
    <row r="79" spans="1:27" x14ac:dyDescent="0.3">
      <c r="A79">
        <v>111</v>
      </c>
      <c r="B79" t="s">
        <v>140</v>
      </c>
      <c r="C79" t="s">
        <v>147</v>
      </c>
      <c r="D79" t="s">
        <v>151</v>
      </c>
      <c r="E79" t="s">
        <v>152</v>
      </c>
      <c r="F79" t="s">
        <v>154</v>
      </c>
      <c r="G79" t="s">
        <v>218</v>
      </c>
      <c r="H79">
        <v>329.38936329640541</v>
      </c>
      <c r="I79">
        <v>24</v>
      </c>
      <c r="J79">
        <v>1201619.0200086134</v>
      </c>
      <c r="K79">
        <v>45168.930563636357</v>
      </c>
      <c r="L79">
        <v>216291423.6015504</v>
      </c>
      <c r="M79">
        <v>5937898.1022727257</v>
      </c>
      <c r="N79">
        <v>1802428530.0129199</v>
      </c>
      <c r="O79">
        <v>89908800</v>
      </c>
      <c r="P79">
        <v>24.200065468181812</v>
      </c>
      <c r="Q79">
        <v>17964.20434912877</v>
      </c>
      <c r="R79">
        <v>216336592.53211403</v>
      </c>
      <c r="S79">
        <v>1898.2752281151927</v>
      </c>
      <c r="T79">
        <v>17988.404414596953</v>
      </c>
      <c r="U79">
        <f>Pro_Economic_Table[[#This Row],[Total Energy(MJ)]]*AHP!$P$3/TOPSIS!$B$4</f>
        <v>7.4309128523469782E-3</v>
      </c>
      <c r="V79">
        <f>Pro_Economic_Table[[#This Row],[Total Cost(LKR Million)]]*AHP!$P$4/TOPSIS!$C$4</f>
        <v>2.8801159427751487E-2</v>
      </c>
      <c r="W79">
        <f>Pro_Economic_Table[[#This Row],[Total Carbon (Metric T)]]*AHP!$P$5/TOPSIS!$D$4</f>
        <v>3.1910846691429059E-3</v>
      </c>
      <c r="X79">
        <f>((Pro_Economic_Table[[#This Row],[Weighted Energy]]-TOPSIS!$B$5)^2+(Pro_Economic_Table[[#This Row],[Weighted Cost]]-TOPSIS!$C$5)^2+(Pro_Economic_Table[[#This Row],[Weighted Co2]]-TOPSIS!$D$5)^2)^0.5</f>
        <v>9.1291947197879491E-4</v>
      </c>
      <c r="Y79">
        <f>((Pro_Economic_Table[[#This Row],[Weighted Energy]]-TOPSIS!$B$6)^2+(Pro_Economic_Table[[#This Row],[Weighted Cost]]-TOPSIS!$C$6)^2+(Pro_Economic_Table[[#This Row],[Weighted Co2]]-TOPSIS!$D$6)^2)^0.5</f>
        <v>6.6588035323076385E-3</v>
      </c>
      <c r="Z79">
        <f>Pro_Economic_Table[[#This Row],[S- Worst-Euclidean Distance]]/(Pro_Economic_Table[[#This Row],[S+ Best-Euclidean Distance]]+Pro_Economic_Table[[#This Row],[S- Worst-Euclidean Distance]])</f>
        <v>0.87943041874854888</v>
      </c>
      <c r="AA79">
        <v>78</v>
      </c>
    </row>
    <row r="80" spans="1:27" x14ac:dyDescent="0.3">
      <c r="A80">
        <v>130</v>
      </c>
      <c r="B80" t="s">
        <v>140</v>
      </c>
      <c r="C80" t="s">
        <v>147</v>
      </c>
      <c r="D80" t="s">
        <v>280</v>
      </c>
      <c r="E80" t="s">
        <v>152</v>
      </c>
      <c r="F80" t="s">
        <v>155</v>
      </c>
      <c r="G80" t="s">
        <v>219</v>
      </c>
      <c r="H80">
        <v>329.81351307262725</v>
      </c>
      <c r="I80">
        <v>47</v>
      </c>
      <c r="J80">
        <v>1203108.1139605155</v>
      </c>
      <c r="K80">
        <v>45987.710336363627</v>
      </c>
      <c r="L80">
        <v>216559460.51289278</v>
      </c>
      <c r="M80">
        <v>5969795.836363635</v>
      </c>
      <c r="N80">
        <v>1804662170.940773</v>
      </c>
      <c r="O80">
        <v>87608000</v>
      </c>
      <c r="P80">
        <v>23.917928727272724</v>
      </c>
      <c r="Q80">
        <v>17986.466303709705</v>
      </c>
      <c r="R80">
        <v>216605448.22322914</v>
      </c>
      <c r="S80">
        <v>1898.2399667771365</v>
      </c>
      <c r="T80">
        <v>18010.384232436976</v>
      </c>
      <c r="U80">
        <f>Pro_Economic_Table[[#This Row],[Total Energy(MJ)]]*AHP!$P$3/TOPSIS!$B$4</f>
        <v>7.4401477357624477E-3</v>
      </c>
      <c r="V80">
        <f>Pro_Economic_Table[[#This Row],[Total Cost(LKR Million)]]*AHP!$P$4/TOPSIS!$C$4</f>
        <v>2.8800624432928846E-2</v>
      </c>
      <c r="W80">
        <f>Pro_Economic_Table[[#This Row],[Total Carbon (Metric T)]]*AHP!$P$5/TOPSIS!$D$4</f>
        <v>3.1949838176234093E-3</v>
      </c>
      <c r="X80">
        <f>((Pro_Economic_Table[[#This Row],[Weighted Energy]]-TOPSIS!$B$5)^2+(Pro_Economic_Table[[#This Row],[Weighted Cost]]-TOPSIS!$C$5)^2+(Pro_Economic_Table[[#This Row],[Weighted Co2]]-TOPSIS!$D$5)^2)^0.5</f>
        <v>9.1510563696338811E-4</v>
      </c>
      <c r="Y80">
        <f>((Pro_Economic_Table[[#This Row],[Weighted Energy]]-TOPSIS!$B$6)^2+(Pro_Economic_Table[[#This Row],[Weighted Cost]]-TOPSIS!$C$6)^2+(Pro_Economic_Table[[#This Row],[Weighted Co2]]-TOPSIS!$D$6)^2)^0.5</f>
        <v>6.6566325978849698E-3</v>
      </c>
      <c r="Z80">
        <f>Pro_Economic_Table[[#This Row],[S- Worst-Euclidean Distance]]/(Pro_Economic_Table[[#This Row],[S+ Best-Euclidean Distance]]+Pro_Economic_Table[[#This Row],[S- Worst-Euclidean Distance]])</f>
        <v>0.87914193431150556</v>
      </c>
      <c r="AA80">
        <v>79</v>
      </c>
    </row>
    <row r="81" spans="1:27" x14ac:dyDescent="0.3">
      <c r="A81">
        <v>121</v>
      </c>
      <c r="B81" t="s">
        <v>140</v>
      </c>
      <c r="C81" t="s">
        <v>147</v>
      </c>
      <c r="D81" t="s">
        <v>151</v>
      </c>
      <c r="E81" t="s">
        <v>280</v>
      </c>
      <c r="F81" t="s">
        <v>155</v>
      </c>
      <c r="G81" t="s">
        <v>219</v>
      </c>
      <c r="H81">
        <v>329.41880475902173</v>
      </c>
      <c r="I81">
        <v>47</v>
      </c>
      <c r="J81">
        <v>1202726.0363129452</v>
      </c>
      <c r="K81">
        <v>56904.773972727271</v>
      </c>
      <c r="L81">
        <v>216490686.53633013</v>
      </c>
      <c r="M81">
        <v>7122399.5068181809</v>
      </c>
      <c r="N81">
        <v>1804089054.4694178</v>
      </c>
      <c r="O81">
        <v>87608000</v>
      </c>
      <c r="P81">
        <v>30.477377059090909</v>
      </c>
      <c r="Q81">
        <v>17980.754242878531</v>
      </c>
      <c r="R81">
        <v>216547591.31030285</v>
      </c>
      <c r="S81">
        <v>1898.8194539762362</v>
      </c>
      <c r="T81">
        <v>18011.231619937622</v>
      </c>
      <c r="U81">
        <f>Pro_Economic_Table[[#This Row],[Total Energy(MJ)]]*AHP!$P$3/TOPSIS!$B$4</f>
        <v>7.4381604174228689E-3</v>
      </c>
      <c r="V81">
        <f>Pro_Economic_Table[[#This Row],[Total Cost(LKR Million)]]*AHP!$P$4/TOPSIS!$C$4</f>
        <v>2.8809416573794627E-2</v>
      </c>
      <c r="W81">
        <f>Pro_Economic_Table[[#This Row],[Total Carbon (Metric T)]]*AHP!$P$5/TOPSIS!$D$4</f>
        <v>3.1951341414208851E-3</v>
      </c>
      <c r="X81">
        <f>((Pro_Economic_Table[[#This Row],[Weighted Energy]]-TOPSIS!$B$5)^2+(Pro_Economic_Table[[#This Row],[Weighted Cost]]-TOPSIS!$C$5)^2+(Pro_Economic_Table[[#This Row],[Weighted Co2]]-TOPSIS!$D$5)^2)^0.5</f>
        <v>9.2308399139763759E-4</v>
      </c>
      <c r="Y81">
        <f>((Pro_Economic_Table[[#This Row],[Weighted Energy]]-TOPSIS!$B$6)^2+(Pro_Economic_Table[[#This Row],[Weighted Cost]]-TOPSIS!$C$6)^2+(Pro_Economic_Table[[#This Row],[Weighted Co2]]-TOPSIS!$D$6)^2)^0.5</f>
        <v>6.6486338415783592E-3</v>
      </c>
      <c r="Z81">
        <f>Pro_Economic_Table[[#This Row],[S- Worst-Euclidean Distance]]/(Pro_Economic_Table[[#This Row],[S+ Best-Euclidean Distance]]+Pro_Economic_Table[[#This Row],[S- Worst-Euclidean Distance]])</f>
        <v>0.8780879039922137</v>
      </c>
      <c r="AA81">
        <v>80</v>
      </c>
    </row>
    <row r="82" spans="1:27" x14ac:dyDescent="0.3">
      <c r="A82">
        <v>129</v>
      </c>
      <c r="B82" t="s">
        <v>140</v>
      </c>
      <c r="C82" t="s">
        <v>147</v>
      </c>
      <c r="D82" t="s">
        <v>280</v>
      </c>
      <c r="E82" t="s">
        <v>152</v>
      </c>
      <c r="F82" t="s">
        <v>154</v>
      </c>
      <c r="G82" t="s">
        <v>218</v>
      </c>
      <c r="H82">
        <v>329.85208491646534</v>
      </c>
      <c r="I82">
        <v>24</v>
      </c>
      <c r="J82">
        <v>1202066.9345368315</v>
      </c>
      <c r="K82">
        <v>45168.930563636357</v>
      </c>
      <c r="L82">
        <v>216372048.21662965</v>
      </c>
      <c r="M82">
        <v>5942503.1772727259</v>
      </c>
      <c r="N82">
        <v>1803100401.8052471</v>
      </c>
      <c r="O82">
        <v>89908800</v>
      </c>
      <c r="P82">
        <v>24.190855318181814</v>
      </c>
      <c r="Q82">
        <v>17970.900671325628</v>
      </c>
      <c r="R82">
        <v>216417217.14719328</v>
      </c>
      <c r="S82">
        <v>1898.9517049825199</v>
      </c>
      <c r="T82">
        <v>17995.09152664381</v>
      </c>
      <c r="U82">
        <f>Pro_Economic_Table[[#This Row],[Total Energy(MJ)]]*AHP!$P$3/TOPSIS!$B$4</f>
        <v>7.4336822150396029E-3</v>
      </c>
      <c r="V82">
        <f>Pro_Economic_Table[[#This Row],[Total Cost(LKR Million)]]*AHP!$P$4/TOPSIS!$C$4</f>
        <v>2.8811423122824E-2</v>
      </c>
      <c r="W82">
        <f>Pro_Economic_Table[[#This Row],[Total Carbon (Metric T)]]*AHP!$P$5/TOPSIS!$D$4</f>
        <v>3.1922709411569064E-3</v>
      </c>
      <c r="X82">
        <f>((Pro_Economic_Table[[#This Row],[Weighted Energy]]-TOPSIS!$B$5)^2+(Pro_Economic_Table[[#This Row],[Weighted Cost]]-TOPSIS!$C$5)^2+(Pro_Economic_Table[[#This Row],[Weighted Co2]]-TOPSIS!$D$5)^2)^0.5</f>
        <v>9.236144864902178E-4</v>
      </c>
      <c r="Y82">
        <f>((Pro_Economic_Table[[#This Row],[Weighted Energy]]-TOPSIS!$B$6)^2+(Pro_Economic_Table[[#This Row],[Weighted Cost]]-TOPSIS!$C$6)^2+(Pro_Economic_Table[[#This Row],[Weighted Co2]]-TOPSIS!$D$6)^2)^0.5</f>
        <v>6.6481077741620117E-3</v>
      </c>
      <c r="Z82">
        <f>Pro_Economic_Table[[#This Row],[S- Worst-Euclidean Distance]]/(Pro_Economic_Table[[#This Row],[S+ Best-Euclidean Distance]]+Pro_Economic_Table[[#This Row],[S- Worst-Euclidean Distance]])</f>
        <v>0.87801791261019424</v>
      </c>
      <c r="AA82">
        <v>81</v>
      </c>
    </row>
    <row r="83" spans="1:27" x14ac:dyDescent="0.3">
      <c r="A83">
        <v>120</v>
      </c>
      <c r="B83" t="s">
        <v>140</v>
      </c>
      <c r="C83" t="s">
        <v>147</v>
      </c>
      <c r="D83" t="s">
        <v>151</v>
      </c>
      <c r="E83" t="s">
        <v>280</v>
      </c>
      <c r="F83" t="s">
        <v>154</v>
      </c>
      <c r="G83" t="s">
        <v>218</v>
      </c>
      <c r="H83">
        <v>329.45737660285994</v>
      </c>
      <c r="I83">
        <v>24</v>
      </c>
      <c r="J83">
        <v>1201684.8568892614</v>
      </c>
      <c r="K83">
        <v>56085.994200000001</v>
      </c>
      <c r="L83">
        <v>216303274.24006706</v>
      </c>
      <c r="M83">
        <v>7095106.8477272717</v>
      </c>
      <c r="N83">
        <v>1802527285.3338921</v>
      </c>
      <c r="O83">
        <v>89908800</v>
      </c>
      <c r="P83">
        <v>30.750303649999999</v>
      </c>
      <c r="Q83">
        <v>17965.188610494457</v>
      </c>
      <c r="R83">
        <v>216359360.23426706</v>
      </c>
      <c r="S83">
        <v>1899.5311921816194</v>
      </c>
      <c r="T83">
        <v>17995.938914144455</v>
      </c>
      <c r="U83">
        <f>Pro_Economic_Table[[#This Row],[Total Energy(MJ)]]*AHP!$P$3/TOPSIS!$B$4</f>
        <v>7.4316948967000258E-3</v>
      </c>
      <c r="V83">
        <f>Pro_Economic_Table[[#This Row],[Total Cost(LKR Million)]]*AHP!$P$4/TOPSIS!$C$4</f>
        <v>2.8820215263689778E-2</v>
      </c>
      <c r="W83">
        <f>Pro_Economic_Table[[#This Row],[Total Carbon (Metric T)]]*AHP!$P$5/TOPSIS!$D$4</f>
        <v>3.1924212649543826E-3</v>
      </c>
      <c r="X83">
        <f>((Pro_Economic_Table[[#This Row],[Weighted Energy]]-TOPSIS!$B$5)^2+(Pro_Economic_Table[[#This Row],[Weighted Cost]]-TOPSIS!$C$5)^2+(Pro_Economic_Table[[#This Row],[Weighted Co2]]-TOPSIS!$D$5)^2)^0.5</f>
        <v>9.3163523855019934E-4</v>
      </c>
      <c r="Y83">
        <f>((Pro_Economic_Table[[#This Row],[Weighted Energy]]-TOPSIS!$B$6)^2+(Pro_Economic_Table[[#This Row],[Weighted Cost]]-TOPSIS!$C$6)^2+(Pro_Economic_Table[[#This Row],[Weighted Co2]]-TOPSIS!$D$6)^2)^0.5</f>
        <v>6.6401149208964059E-3</v>
      </c>
      <c r="Z83">
        <f>Pro_Economic_Table[[#This Row],[S- Worst-Euclidean Distance]]/(Pro_Economic_Table[[#This Row],[S+ Best-Euclidean Distance]]+Pro_Economic_Table[[#This Row],[S- Worst-Euclidean Distance]])</f>
        <v>0.87695906244504374</v>
      </c>
      <c r="AA83">
        <v>82</v>
      </c>
    </row>
    <row r="84" spans="1:27" x14ac:dyDescent="0.3">
      <c r="A84">
        <v>139</v>
      </c>
      <c r="B84" t="s">
        <v>140</v>
      </c>
      <c r="C84" t="s">
        <v>147</v>
      </c>
      <c r="D84" t="s">
        <v>280</v>
      </c>
      <c r="E84" t="s">
        <v>280</v>
      </c>
      <c r="F84" t="s">
        <v>155</v>
      </c>
      <c r="G84" t="s">
        <v>219</v>
      </c>
      <c r="H84">
        <v>329.88152637908178</v>
      </c>
      <c r="I84">
        <v>47</v>
      </c>
      <c r="J84">
        <v>1203173.9508411635</v>
      </c>
      <c r="K84">
        <v>56904.773972727271</v>
      </c>
      <c r="L84">
        <v>216571311.15140945</v>
      </c>
      <c r="M84">
        <v>7127004.5818181802</v>
      </c>
      <c r="N84">
        <v>1804760926.2617452</v>
      </c>
      <c r="O84">
        <v>87608000</v>
      </c>
      <c r="P84">
        <v>30.468166909090904</v>
      </c>
      <c r="Q84">
        <v>17987.450565075393</v>
      </c>
      <c r="R84">
        <v>216628215.92538217</v>
      </c>
      <c r="S84">
        <v>1899.4959308435634</v>
      </c>
      <c r="T84">
        <v>18017.918731984482</v>
      </c>
      <c r="U84">
        <f>Pro_Economic_Table[[#This Row],[Total Energy(MJ)]]*AHP!$P$3/TOPSIS!$B$4</f>
        <v>7.4409297801154945E-3</v>
      </c>
      <c r="V84">
        <f>Pro_Economic_Table[[#This Row],[Total Cost(LKR Million)]]*AHP!$P$4/TOPSIS!$C$4</f>
        <v>2.8819680268867141E-2</v>
      </c>
      <c r="W84">
        <f>Pro_Economic_Table[[#This Row],[Total Carbon (Metric T)]]*AHP!$P$5/TOPSIS!$D$4</f>
        <v>3.1963204134348865E-3</v>
      </c>
      <c r="X84">
        <f>((Pro_Economic_Table[[#This Row],[Weighted Energy]]-TOPSIS!$B$5)^2+(Pro_Economic_Table[[#This Row],[Weighted Cost]]-TOPSIS!$C$5)^2+(Pro_Economic_Table[[#This Row],[Weighted Co2]]-TOPSIS!$D$5)^2)^0.5</f>
        <v>9.3377998478945249E-4</v>
      </c>
      <c r="Y84">
        <f>((Pro_Economic_Table[[#This Row],[Weighted Energy]]-TOPSIS!$B$6)^2+(Pro_Economic_Table[[#This Row],[Weighted Cost]]-TOPSIS!$C$6)^2+(Pro_Economic_Table[[#This Row],[Weighted Co2]]-TOPSIS!$D$6)^2)^0.5</f>
        <v>6.6379382116636141E-3</v>
      </c>
      <c r="Z84">
        <f>Pro_Economic_Table[[#This Row],[S- Worst-Euclidean Distance]]/(Pro_Economic_Table[[#This Row],[S+ Best-Euclidean Distance]]+Pro_Economic_Table[[#This Row],[S- Worst-Euclidean Distance]])</f>
        <v>0.87667528550826457</v>
      </c>
      <c r="AA84">
        <v>83</v>
      </c>
    </row>
    <row r="85" spans="1:27" x14ac:dyDescent="0.3">
      <c r="A85">
        <v>114</v>
      </c>
      <c r="B85" t="s">
        <v>140</v>
      </c>
      <c r="C85" t="s">
        <v>147</v>
      </c>
      <c r="D85" t="s">
        <v>151</v>
      </c>
      <c r="E85" t="s">
        <v>152</v>
      </c>
      <c r="F85" t="s">
        <v>155</v>
      </c>
      <c r="G85" t="s">
        <v>218</v>
      </c>
      <c r="H85">
        <v>329.35079145256719</v>
      </c>
      <c r="I85">
        <v>24</v>
      </c>
      <c r="J85">
        <v>1202660.1994322974</v>
      </c>
      <c r="K85">
        <v>45987.710336363627</v>
      </c>
      <c r="L85">
        <v>216478835.89781353</v>
      </c>
      <c r="M85">
        <v>5965190.7613636348</v>
      </c>
      <c r="N85">
        <v>1803990299.1484461</v>
      </c>
      <c r="O85">
        <v>89908800</v>
      </c>
      <c r="P85">
        <v>23.927138877272721</v>
      </c>
      <c r="Q85">
        <v>17979.769981512844</v>
      </c>
      <c r="R85">
        <v>216524823.60814989</v>
      </c>
      <c r="S85">
        <v>1899.8642899098099</v>
      </c>
      <c r="T85">
        <v>18003.697120390116</v>
      </c>
      <c r="U85">
        <f>Pro_Economic_Table[[#This Row],[Total Energy(MJ)]]*AHP!$P$3/TOPSIS!$B$4</f>
        <v>7.4373783730698221E-3</v>
      </c>
      <c r="V85">
        <f>Pro_Economic_Table[[#This Row],[Total Cost(LKR Million)]]*AHP!$P$4/TOPSIS!$C$4</f>
        <v>2.8825269115013628E-2</v>
      </c>
      <c r="W85">
        <f>Pro_Economic_Table[[#This Row],[Total Carbon (Metric T)]]*AHP!$P$5/TOPSIS!$D$4</f>
        <v>3.1937975456094074E-3</v>
      </c>
      <c r="X85">
        <f>((Pro_Economic_Table[[#This Row],[Weighted Energy]]-TOPSIS!$B$5)^2+(Pro_Economic_Table[[#This Row],[Weighted Cost]]-TOPSIS!$C$5)^2+(Pro_Economic_Table[[#This Row],[Weighted Co2]]-TOPSIS!$D$5)^2)^0.5</f>
        <v>9.3802502778153271E-4</v>
      </c>
      <c r="Y85">
        <f>((Pro_Economic_Table[[#This Row],[Weighted Energy]]-TOPSIS!$B$6)^2+(Pro_Economic_Table[[#This Row],[Weighted Cost]]-TOPSIS!$C$6)^2+(Pro_Economic_Table[[#This Row],[Weighted Co2]]-TOPSIS!$D$6)^2)^0.5</f>
        <v>6.6336965570140084E-3</v>
      </c>
      <c r="Z85">
        <f>Pro_Economic_Table[[#This Row],[S- Worst-Euclidean Distance]]/(Pro_Economic_Table[[#This Row],[S+ Best-Euclidean Distance]]+Pro_Economic_Table[[#This Row],[S- Worst-Euclidean Distance]])</f>
        <v>0.87611469633733741</v>
      </c>
      <c r="AA85">
        <v>84</v>
      </c>
    </row>
    <row r="86" spans="1:27" x14ac:dyDescent="0.3">
      <c r="A86">
        <v>138</v>
      </c>
      <c r="B86" t="s">
        <v>140</v>
      </c>
      <c r="C86" t="s">
        <v>147</v>
      </c>
      <c r="D86" t="s">
        <v>280</v>
      </c>
      <c r="E86" t="s">
        <v>280</v>
      </c>
      <c r="F86" t="s">
        <v>154</v>
      </c>
      <c r="G86" t="s">
        <v>218</v>
      </c>
      <c r="H86">
        <v>329.92009822291999</v>
      </c>
      <c r="I86">
        <v>24</v>
      </c>
      <c r="J86">
        <v>1202132.7714174797</v>
      </c>
      <c r="K86">
        <v>56085.994200000001</v>
      </c>
      <c r="L86">
        <v>216383898.85514635</v>
      </c>
      <c r="M86">
        <v>7099711.922727271</v>
      </c>
      <c r="N86">
        <v>1803199157.1262195</v>
      </c>
      <c r="O86">
        <v>89908800</v>
      </c>
      <c r="P86">
        <v>30.741093499999995</v>
      </c>
      <c r="Q86">
        <v>17971.884932691322</v>
      </c>
      <c r="R86">
        <v>216439984.84934634</v>
      </c>
      <c r="S86">
        <v>1900.2076690489469</v>
      </c>
      <c r="T86">
        <v>18002.626026191323</v>
      </c>
      <c r="U86">
        <f>Pro_Economic_Table[[#This Row],[Total Energy(MJ)]]*AHP!$P$3/TOPSIS!$B$4</f>
        <v>7.4344642593926515E-3</v>
      </c>
      <c r="V86">
        <f>Pro_Economic_Table[[#This Row],[Total Cost(LKR Million)]]*AHP!$P$4/TOPSIS!$C$4</f>
        <v>2.8830478958762295E-2</v>
      </c>
      <c r="W86">
        <f>Pro_Economic_Table[[#This Row],[Total Carbon (Metric T)]]*AHP!$P$5/TOPSIS!$D$4</f>
        <v>3.1936075369683853E-3</v>
      </c>
      <c r="X86">
        <f>((Pro_Economic_Table[[#This Row],[Weighted Energy]]-TOPSIS!$B$5)^2+(Pro_Economic_Table[[#This Row],[Weighted Cost]]-TOPSIS!$C$5)^2+(Pro_Economic_Table[[#This Row],[Weighted Co2]]-TOPSIS!$D$5)^2)^0.5</f>
        <v>9.4232937144355581E-4</v>
      </c>
      <c r="Y86">
        <f>((Pro_Economic_Table[[#This Row],[Weighted Energy]]-TOPSIS!$B$6)^2+(Pro_Economic_Table[[#This Row],[Weighted Cost]]-TOPSIS!$C$6)^2+(Pro_Economic_Table[[#This Row],[Weighted Co2]]-TOPSIS!$D$6)^2)^0.5</f>
        <v>6.6294190791465202E-3</v>
      </c>
      <c r="Z86">
        <f>Pro_Economic_Table[[#This Row],[S- Worst-Euclidean Distance]]/(Pro_Economic_Table[[#This Row],[S+ Best-Euclidean Distance]]+Pro_Economic_Table[[#This Row],[S- Worst-Euclidean Distance]])</f>
        <v>0.87554666170003059</v>
      </c>
      <c r="AA86">
        <v>85</v>
      </c>
    </row>
    <row r="87" spans="1:27" x14ac:dyDescent="0.3">
      <c r="A87">
        <v>132</v>
      </c>
      <c r="B87" t="s">
        <v>140</v>
      </c>
      <c r="C87" t="s">
        <v>147</v>
      </c>
      <c r="D87" t="s">
        <v>280</v>
      </c>
      <c r="E87" t="s">
        <v>152</v>
      </c>
      <c r="F87" t="s">
        <v>155</v>
      </c>
      <c r="G87" t="s">
        <v>218</v>
      </c>
      <c r="H87">
        <v>329.81351307262725</v>
      </c>
      <c r="I87">
        <v>24</v>
      </c>
      <c r="J87">
        <v>1203108.1139605155</v>
      </c>
      <c r="K87">
        <v>45987.710336363627</v>
      </c>
      <c r="L87">
        <v>216559460.51289278</v>
      </c>
      <c r="M87">
        <v>5969795.836363635</v>
      </c>
      <c r="N87">
        <v>1804662170.940773</v>
      </c>
      <c r="O87">
        <v>89908800</v>
      </c>
      <c r="P87">
        <v>23.917928727272724</v>
      </c>
      <c r="Q87">
        <v>17986.466303709705</v>
      </c>
      <c r="R87">
        <v>216605448.22322914</v>
      </c>
      <c r="S87">
        <v>1900.5407667771365</v>
      </c>
      <c r="T87">
        <v>18010.384232436976</v>
      </c>
      <c r="U87">
        <f>Pro_Economic_Table[[#This Row],[Total Energy(MJ)]]*AHP!$P$3/TOPSIS!$B$4</f>
        <v>7.4401477357624477E-3</v>
      </c>
      <c r="V87">
        <f>Pro_Economic_Table[[#This Row],[Total Cost(LKR Million)]]*AHP!$P$4/TOPSIS!$C$4</f>
        <v>2.8835532810086127E-2</v>
      </c>
      <c r="W87">
        <f>Pro_Economic_Table[[#This Row],[Total Carbon (Metric T)]]*AHP!$P$5/TOPSIS!$D$4</f>
        <v>3.1949838176234093E-3</v>
      </c>
      <c r="X87">
        <f>((Pro_Economic_Table[[#This Row],[Weighted Energy]]-TOPSIS!$B$5)^2+(Pro_Economic_Table[[#This Row],[Weighted Cost]]-TOPSIS!$C$5)^2+(Pro_Economic_Table[[#This Row],[Weighted Co2]]-TOPSIS!$D$5)^2)^0.5</f>
        <v>9.4872012005669398E-4</v>
      </c>
      <c r="Y87">
        <f>((Pro_Economic_Table[[#This Row],[Weighted Energy]]-TOPSIS!$B$6)^2+(Pro_Economic_Table[[#This Row],[Weighted Cost]]-TOPSIS!$C$6)^2+(Pro_Economic_Table[[#This Row],[Weighted Co2]]-TOPSIS!$D$6)^2)^0.5</f>
        <v>6.6230008048965006E-3</v>
      </c>
      <c r="Z87">
        <f>Pro_Economic_Table[[#This Row],[S- Worst-Euclidean Distance]]/(Pro_Economic_Table[[#This Row],[S+ Best-Euclidean Distance]]+Pro_Economic_Table[[#This Row],[S- Worst-Euclidean Distance]])</f>
        <v>0.87470218072484507</v>
      </c>
      <c r="AA87">
        <v>86</v>
      </c>
    </row>
    <row r="88" spans="1:27" x14ac:dyDescent="0.3">
      <c r="A88">
        <v>123</v>
      </c>
      <c r="B88" t="s">
        <v>140</v>
      </c>
      <c r="C88" t="s">
        <v>147</v>
      </c>
      <c r="D88" t="s">
        <v>151</v>
      </c>
      <c r="E88" t="s">
        <v>280</v>
      </c>
      <c r="F88" t="s">
        <v>155</v>
      </c>
      <c r="G88" t="s">
        <v>218</v>
      </c>
      <c r="H88">
        <v>329.41880475902173</v>
      </c>
      <c r="I88">
        <v>24</v>
      </c>
      <c r="J88">
        <v>1202726.0363129452</v>
      </c>
      <c r="K88">
        <v>56904.773972727271</v>
      </c>
      <c r="L88">
        <v>216490686.53633013</v>
      </c>
      <c r="M88">
        <v>7122399.5068181809</v>
      </c>
      <c r="N88">
        <v>1804089054.4694178</v>
      </c>
      <c r="O88">
        <v>89908800</v>
      </c>
      <c r="P88">
        <v>30.477377059090909</v>
      </c>
      <c r="Q88">
        <v>17980.754242878531</v>
      </c>
      <c r="R88">
        <v>216547591.31030285</v>
      </c>
      <c r="S88">
        <v>1901.1202539762362</v>
      </c>
      <c r="T88">
        <v>18011.231619937622</v>
      </c>
      <c r="U88">
        <f>Pro_Economic_Table[[#This Row],[Total Energy(MJ)]]*AHP!$P$3/TOPSIS!$B$4</f>
        <v>7.4381604174228689E-3</v>
      </c>
      <c r="V88">
        <f>Pro_Economic_Table[[#This Row],[Total Cost(LKR Million)]]*AHP!$P$4/TOPSIS!$C$4</f>
        <v>2.8844324950951909E-2</v>
      </c>
      <c r="W88">
        <f>Pro_Economic_Table[[#This Row],[Total Carbon (Metric T)]]*AHP!$P$5/TOPSIS!$D$4</f>
        <v>3.1951341414208851E-3</v>
      </c>
      <c r="X88">
        <f>((Pro_Economic_Table[[#This Row],[Weighted Energy]]-TOPSIS!$B$5)^2+(Pro_Economic_Table[[#This Row],[Weighted Cost]]-TOPSIS!$C$5)^2+(Pro_Economic_Table[[#This Row],[Weighted Co2]]-TOPSIS!$D$5)^2)^0.5</f>
        <v>9.5673895776828216E-4</v>
      </c>
      <c r="Y88">
        <f>((Pro_Economic_Table[[#This Row],[Weighted Energy]]-TOPSIS!$B$6)^2+(Pro_Economic_Table[[#This Row],[Weighted Cost]]-TOPSIS!$C$6)^2+(Pro_Economic_Table[[#This Row],[Weighted Co2]]-TOPSIS!$D$6)^2)^0.5</f>
        <v>6.6150077790244977E-3</v>
      </c>
      <c r="Z88">
        <f>Pro_Economic_Table[[#This Row],[S- Worst-Euclidean Distance]]/(Pro_Economic_Table[[#This Row],[S+ Best-Euclidean Distance]]+Pro_Economic_Table[[#This Row],[S- Worst-Euclidean Distance]])</f>
        <v>0.87364356059094295</v>
      </c>
      <c r="AA88">
        <v>87</v>
      </c>
    </row>
    <row r="89" spans="1:27" x14ac:dyDescent="0.3">
      <c r="A89">
        <v>110</v>
      </c>
      <c r="B89" t="s">
        <v>140</v>
      </c>
      <c r="C89" t="s">
        <v>147</v>
      </c>
      <c r="D89" t="s">
        <v>151</v>
      </c>
      <c r="E89" t="s">
        <v>152</v>
      </c>
      <c r="F89" t="s">
        <v>154</v>
      </c>
      <c r="G89" t="s">
        <v>220</v>
      </c>
      <c r="H89">
        <v>329.38936329640541</v>
      </c>
      <c r="I89">
        <v>24</v>
      </c>
      <c r="J89">
        <v>1201619.0200086134</v>
      </c>
      <c r="K89">
        <v>45168.930563636357</v>
      </c>
      <c r="L89">
        <v>216291423.6015504</v>
      </c>
      <c r="M89">
        <v>5937898.1022727257</v>
      </c>
      <c r="N89">
        <v>1802428530.0129199</v>
      </c>
      <c r="O89">
        <v>93600000</v>
      </c>
      <c r="P89">
        <v>24.200065468181812</v>
      </c>
      <c r="Q89">
        <v>17964.20434912877</v>
      </c>
      <c r="R89">
        <v>216336592.53211403</v>
      </c>
      <c r="S89">
        <v>1901.9664281151927</v>
      </c>
      <c r="T89">
        <v>17988.404414596953</v>
      </c>
      <c r="U89">
        <f>Pro_Economic_Table[[#This Row],[Total Energy(MJ)]]*AHP!$P$3/TOPSIS!$B$4</f>
        <v>7.4309128523469782E-3</v>
      </c>
      <c r="V89">
        <f>Pro_Economic_Table[[#This Row],[Total Cost(LKR Million)]]*AHP!$P$4/TOPSIS!$C$4</f>
        <v>2.8857163340200619E-2</v>
      </c>
      <c r="W89">
        <f>Pro_Economic_Table[[#This Row],[Total Carbon (Metric T)]]*AHP!$P$5/TOPSIS!$D$4</f>
        <v>3.1910846691429059E-3</v>
      </c>
      <c r="X89">
        <f>((Pro_Economic_Table[[#This Row],[Weighted Energy]]-TOPSIS!$B$5)^2+(Pro_Economic_Table[[#This Row],[Weighted Cost]]-TOPSIS!$C$5)^2+(Pro_Economic_Table[[#This Row],[Weighted Co2]]-TOPSIS!$D$5)^2)^0.5</f>
        <v>9.6704493501082963E-4</v>
      </c>
      <c r="Y89">
        <f>((Pro_Economic_Table[[#This Row],[Weighted Energy]]-TOPSIS!$B$6)^2+(Pro_Economic_Table[[#This Row],[Weighted Cost]]-TOPSIS!$C$6)^2+(Pro_Economic_Table[[#This Row],[Weighted Co2]]-TOPSIS!$D$6)^2)^0.5</f>
        <v>6.6048763512213714E-3</v>
      </c>
      <c r="Z89">
        <f>Pro_Economic_Table[[#This Row],[S- Worst-Euclidean Distance]]/(Pro_Economic_Table[[#This Row],[S+ Best-Euclidean Distance]]+Pro_Economic_Table[[#This Row],[S- Worst-Euclidean Distance]])</f>
        <v>0.87228539515206283</v>
      </c>
      <c r="AA89">
        <v>88</v>
      </c>
    </row>
    <row r="90" spans="1:27" x14ac:dyDescent="0.3">
      <c r="A90">
        <v>141</v>
      </c>
      <c r="B90" t="s">
        <v>140</v>
      </c>
      <c r="C90" t="s">
        <v>147</v>
      </c>
      <c r="D90" t="s">
        <v>280</v>
      </c>
      <c r="E90" t="s">
        <v>280</v>
      </c>
      <c r="F90" t="s">
        <v>155</v>
      </c>
      <c r="G90" t="s">
        <v>218</v>
      </c>
      <c r="H90">
        <v>329.88152637908178</v>
      </c>
      <c r="I90">
        <v>24</v>
      </c>
      <c r="J90">
        <v>1203173.9508411635</v>
      </c>
      <c r="K90">
        <v>56904.773972727271</v>
      </c>
      <c r="L90">
        <v>216571311.15140945</v>
      </c>
      <c r="M90">
        <v>7127004.5818181802</v>
      </c>
      <c r="N90">
        <v>1804760926.2617452</v>
      </c>
      <c r="O90">
        <v>89908800</v>
      </c>
      <c r="P90">
        <v>30.468166909090904</v>
      </c>
      <c r="Q90">
        <v>17987.450565075393</v>
      </c>
      <c r="R90">
        <v>216628215.92538217</v>
      </c>
      <c r="S90">
        <v>1901.7967308435634</v>
      </c>
      <c r="T90">
        <v>18017.918731984482</v>
      </c>
      <c r="U90">
        <f>Pro_Economic_Table[[#This Row],[Total Energy(MJ)]]*AHP!$P$3/TOPSIS!$B$4</f>
        <v>7.4409297801154945E-3</v>
      </c>
      <c r="V90">
        <f>Pro_Economic_Table[[#This Row],[Total Cost(LKR Million)]]*AHP!$P$4/TOPSIS!$C$4</f>
        <v>2.8854588646024422E-2</v>
      </c>
      <c r="W90">
        <f>Pro_Economic_Table[[#This Row],[Total Carbon (Metric T)]]*AHP!$P$5/TOPSIS!$D$4</f>
        <v>3.1963204134348865E-3</v>
      </c>
      <c r="X90">
        <f>((Pro_Economic_Table[[#This Row],[Weighted Energy]]-TOPSIS!$B$5)^2+(Pro_Economic_Table[[#This Row],[Weighted Cost]]-TOPSIS!$C$5)^2+(Pro_Economic_Table[[#This Row],[Weighted Co2]]-TOPSIS!$D$5)^2)^0.5</f>
        <v>9.6743321010164438E-4</v>
      </c>
      <c r="Y90">
        <f>((Pro_Economic_Table[[#This Row],[Weighted Energy]]-TOPSIS!$B$6)^2+(Pro_Economic_Table[[#This Row],[Weighted Cost]]-TOPSIS!$C$6)^2+(Pro_Economic_Table[[#This Row],[Weighted Co2]]-TOPSIS!$D$6)^2)^0.5</f>
        <v>6.6043119427321717E-3</v>
      </c>
      <c r="Z90">
        <f>Pro_Economic_Table[[#This Row],[S- Worst-Euclidean Distance]]/(Pro_Economic_Table[[#This Row],[S+ Best-Euclidean Distance]]+Pro_Economic_Table[[#This Row],[S- Worst-Euclidean Distance]])</f>
        <v>0.87223114479235064</v>
      </c>
      <c r="AA90">
        <v>89</v>
      </c>
    </row>
    <row r="91" spans="1:27" x14ac:dyDescent="0.3">
      <c r="A91">
        <v>128</v>
      </c>
      <c r="B91" t="s">
        <v>140</v>
      </c>
      <c r="C91" t="s">
        <v>147</v>
      </c>
      <c r="D91" t="s">
        <v>280</v>
      </c>
      <c r="E91" t="s">
        <v>152</v>
      </c>
      <c r="F91" t="s">
        <v>154</v>
      </c>
      <c r="G91" t="s">
        <v>220</v>
      </c>
      <c r="H91">
        <v>329.85208491646534</v>
      </c>
      <c r="I91">
        <v>24</v>
      </c>
      <c r="J91">
        <v>1202066.9345368315</v>
      </c>
      <c r="K91">
        <v>45168.930563636357</v>
      </c>
      <c r="L91">
        <v>216372048.21662965</v>
      </c>
      <c r="M91">
        <v>5942503.1772727259</v>
      </c>
      <c r="N91">
        <v>1803100401.8052471</v>
      </c>
      <c r="O91">
        <v>93600000</v>
      </c>
      <c r="P91">
        <v>24.190855318181814</v>
      </c>
      <c r="Q91">
        <v>17970.900671325628</v>
      </c>
      <c r="R91">
        <v>216417217.14719328</v>
      </c>
      <c r="S91">
        <v>1902.6429049825199</v>
      </c>
      <c r="T91">
        <v>17995.09152664381</v>
      </c>
      <c r="U91">
        <f>Pro_Economic_Table[[#This Row],[Total Energy(MJ)]]*AHP!$P$3/TOPSIS!$B$4</f>
        <v>7.4336822150396029E-3</v>
      </c>
      <c r="V91">
        <f>Pro_Economic_Table[[#This Row],[Total Cost(LKR Million)]]*AHP!$P$4/TOPSIS!$C$4</f>
        <v>2.8867427035273129E-2</v>
      </c>
      <c r="W91">
        <f>Pro_Economic_Table[[#This Row],[Total Carbon (Metric T)]]*AHP!$P$5/TOPSIS!$D$4</f>
        <v>3.1922709411569064E-3</v>
      </c>
      <c r="X91">
        <f>((Pro_Economic_Table[[#This Row],[Weighted Energy]]-TOPSIS!$B$5)^2+(Pro_Economic_Table[[#This Row],[Weighted Cost]]-TOPSIS!$C$5)^2+(Pro_Economic_Table[[#This Row],[Weighted Co2]]-TOPSIS!$D$5)^2)^0.5</f>
        <v>9.7773579142175797E-4</v>
      </c>
      <c r="Y91">
        <f>((Pro_Economic_Table[[#This Row],[Weighted Energy]]-TOPSIS!$B$6)^2+(Pro_Economic_Table[[#This Row],[Weighted Cost]]-TOPSIS!$C$6)^2+(Pro_Economic_Table[[#This Row],[Weighted Co2]]-TOPSIS!$D$6)^2)^0.5</f>
        <v>6.5941802920518149E-3</v>
      </c>
      <c r="Z91">
        <f>Pro_Economic_Table[[#This Row],[S- Worst-Euclidean Distance]]/(Pro_Economic_Table[[#This Row],[S+ Best-Euclidean Distance]]+Pro_Economic_Table[[#This Row],[S- Worst-Euclidean Distance]])</f>
        <v>0.87087339840496125</v>
      </c>
      <c r="AA91">
        <v>90</v>
      </c>
    </row>
    <row r="92" spans="1:27" x14ac:dyDescent="0.3">
      <c r="A92">
        <v>119</v>
      </c>
      <c r="B92" t="s">
        <v>140</v>
      </c>
      <c r="C92" t="s">
        <v>147</v>
      </c>
      <c r="D92" t="s">
        <v>151</v>
      </c>
      <c r="E92" t="s">
        <v>280</v>
      </c>
      <c r="F92" t="s">
        <v>154</v>
      </c>
      <c r="G92" t="s">
        <v>220</v>
      </c>
      <c r="H92">
        <v>329.45737660285994</v>
      </c>
      <c r="I92">
        <v>24</v>
      </c>
      <c r="J92">
        <v>1201684.8568892614</v>
      </c>
      <c r="K92">
        <v>56085.994200000001</v>
      </c>
      <c r="L92">
        <v>216303274.24006706</v>
      </c>
      <c r="M92">
        <v>7095106.8477272717</v>
      </c>
      <c r="N92">
        <v>1802527285.3338921</v>
      </c>
      <c r="O92">
        <v>93600000</v>
      </c>
      <c r="P92">
        <v>30.750303649999999</v>
      </c>
      <c r="Q92">
        <v>17965.188610494457</v>
      </c>
      <c r="R92">
        <v>216359360.23426706</v>
      </c>
      <c r="S92">
        <v>1903.2223921816194</v>
      </c>
      <c r="T92">
        <v>17995.938914144455</v>
      </c>
      <c r="U92">
        <f>Pro_Economic_Table[[#This Row],[Total Energy(MJ)]]*AHP!$P$3/TOPSIS!$B$4</f>
        <v>7.4316948967000258E-3</v>
      </c>
      <c r="V92">
        <f>Pro_Economic_Table[[#This Row],[Total Cost(LKR Million)]]*AHP!$P$4/TOPSIS!$C$4</f>
        <v>2.8876219176138907E-2</v>
      </c>
      <c r="W92">
        <f>Pro_Economic_Table[[#This Row],[Total Carbon (Metric T)]]*AHP!$P$5/TOPSIS!$D$4</f>
        <v>3.1924212649543826E-3</v>
      </c>
      <c r="X92">
        <f>((Pro_Economic_Table[[#This Row],[Weighted Energy]]-TOPSIS!$B$5)^2+(Pro_Economic_Table[[#This Row],[Weighted Cost]]-TOPSIS!$C$5)^2+(Pro_Economic_Table[[#This Row],[Weighted Co2]]-TOPSIS!$D$5)^2)^0.5</f>
        <v>9.8581568482937238E-4</v>
      </c>
      <c r="Y92">
        <f>((Pro_Economic_Table[[#This Row],[Weighted Energy]]-TOPSIS!$B$6)^2+(Pro_Economic_Table[[#This Row],[Weighted Cost]]-TOPSIS!$C$6)^2+(Pro_Economic_Table[[#This Row],[Weighted Co2]]-TOPSIS!$D$6)^2)^0.5</f>
        <v>6.5861967552220046E-3</v>
      </c>
      <c r="Z92">
        <f>Pro_Economic_Table[[#This Row],[S- Worst-Euclidean Distance]]/(Pro_Economic_Table[[#This Row],[S+ Best-Euclidean Distance]]+Pro_Economic_Table[[#This Row],[S- Worst-Euclidean Distance]])</f>
        <v>0.86980796814133554</v>
      </c>
      <c r="AA92">
        <v>91</v>
      </c>
    </row>
    <row r="93" spans="1:27" x14ac:dyDescent="0.3">
      <c r="A93">
        <v>113</v>
      </c>
      <c r="B93" t="s">
        <v>140</v>
      </c>
      <c r="C93" t="s">
        <v>147</v>
      </c>
      <c r="D93" t="s">
        <v>151</v>
      </c>
      <c r="E93" t="s">
        <v>152</v>
      </c>
      <c r="F93" t="s">
        <v>155</v>
      </c>
      <c r="G93" t="s">
        <v>220</v>
      </c>
      <c r="H93">
        <v>329.35079145256719</v>
      </c>
      <c r="I93">
        <v>24</v>
      </c>
      <c r="J93">
        <v>1202660.1994322974</v>
      </c>
      <c r="K93">
        <v>45987.710336363627</v>
      </c>
      <c r="L93">
        <v>216478835.89781353</v>
      </c>
      <c r="M93">
        <v>5965190.7613636348</v>
      </c>
      <c r="N93">
        <v>1803990299.1484461</v>
      </c>
      <c r="O93">
        <v>93600000</v>
      </c>
      <c r="P93">
        <v>23.927138877272721</v>
      </c>
      <c r="Q93">
        <v>17979.769981512844</v>
      </c>
      <c r="R93">
        <v>216524823.60814989</v>
      </c>
      <c r="S93">
        <v>1903.5554899098099</v>
      </c>
      <c r="T93">
        <v>18003.697120390116</v>
      </c>
      <c r="U93">
        <f>Pro_Economic_Table[[#This Row],[Total Energy(MJ)]]*AHP!$P$3/TOPSIS!$B$4</f>
        <v>7.4373783730698221E-3</v>
      </c>
      <c r="V93">
        <f>Pro_Economic_Table[[#This Row],[Total Cost(LKR Million)]]*AHP!$P$4/TOPSIS!$C$4</f>
        <v>2.8881273027462757E-2</v>
      </c>
      <c r="W93">
        <f>Pro_Economic_Table[[#This Row],[Total Carbon (Metric T)]]*AHP!$P$5/TOPSIS!$D$4</f>
        <v>3.1937975456094074E-3</v>
      </c>
      <c r="X93">
        <f>((Pro_Economic_Table[[#This Row],[Weighted Energy]]-TOPSIS!$B$5)^2+(Pro_Economic_Table[[#This Row],[Weighted Cost]]-TOPSIS!$C$5)^2+(Pro_Economic_Table[[#This Row],[Weighted Co2]]-TOPSIS!$D$5)^2)^0.5</f>
        <v>9.9214180961483848E-4</v>
      </c>
      <c r="Y93">
        <f>((Pro_Economic_Table[[#This Row],[Weighted Energy]]-TOPSIS!$B$6)^2+(Pro_Economic_Table[[#This Row],[Weighted Cost]]-TOPSIS!$C$6)^2+(Pro_Economic_Table[[#This Row],[Weighted Co2]]-TOPSIS!$D$6)^2)^0.5</f>
        <v>6.5797688118367365E-3</v>
      </c>
      <c r="Z93">
        <f>Pro_Economic_Table[[#This Row],[S- Worst-Euclidean Distance]]/(Pro_Economic_Table[[#This Row],[S+ Best-Euclidean Distance]]+Pro_Economic_Table[[#This Row],[S- Worst-Euclidean Distance]])</f>
        <v>0.86897074474122094</v>
      </c>
      <c r="AA93">
        <v>92</v>
      </c>
    </row>
    <row r="94" spans="1:27" x14ac:dyDescent="0.3">
      <c r="A94">
        <v>137</v>
      </c>
      <c r="B94" t="s">
        <v>140</v>
      </c>
      <c r="C94" t="s">
        <v>147</v>
      </c>
      <c r="D94" t="s">
        <v>280</v>
      </c>
      <c r="E94" t="s">
        <v>280</v>
      </c>
      <c r="F94" t="s">
        <v>154</v>
      </c>
      <c r="G94" t="s">
        <v>220</v>
      </c>
      <c r="H94">
        <v>329.92009822291999</v>
      </c>
      <c r="I94">
        <v>24</v>
      </c>
      <c r="J94">
        <v>1202132.7714174797</v>
      </c>
      <c r="K94">
        <v>56085.994200000001</v>
      </c>
      <c r="L94">
        <v>216383898.85514635</v>
      </c>
      <c r="M94">
        <v>7099711.922727271</v>
      </c>
      <c r="N94">
        <v>1803199157.1262195</v>
      </c>
      <c r="O94">
        <v>93600000</v>
      </c>
      <c r="P94">
        <v>30.741093499999995</v>
      </c>
      <c r="Q94">
        <v>17971.884932691322</v>
      </c>
      <c r="R94">
        <v>216439984.84934634</v>
      </c>
      <c r="S94">
        <v>1903.8988690489468</v>
      </c>
      <c r="T94">
        <v>18002.626026191323</v>
      </c>
      <c r="U94">
        <f>Pro_Economic_Table[[#This Row],[Total Energy(MJ)]]*AHP!$P$3/TOPSIS!$B$4</f>
        <v>7.4344642593926515E-3</v>
      </c>
      <c r="V94">
        <f>Pro_Economic_Table[[#This Row],[Total Cost(LKR Million)]]*AHP!$P$4/TOPSIS!$C$4</f>
        <v>2.8886482871211427E-2</v>
      </c>
      <c r="W94">
        <f>Pro_Economic_Table[[#This Row],[Total Carbon (Metric T)]]*AHP!$P$5/TOPSIS!$D$4</f>
        <v>3.1936075369683853E-3</v>
      </c>
      <c r="X94">
        <f>((Pro_Economic_Table[[#This Row],[Weighted Energy]]-TOPSIS!$B$5)^2+(Pro_Economic_Table[[#This Row],[Weighted Cost]]-TOPSIS!$C$5)^2+(Pro_Economic_Table[[#This Row],[Weighted Co2]]-TOPSIS!$D$5)^2)^0.5</f>
        <v>9.9650519576810156E-4</v>
      </c>
      <c r="Y94">
        <f>((Pro_Economic_Table[[#This Row],[Weighted Energy]]-TOPSIS!$B$6)^2+(Pro_Economic_Table[[#This Row],[Weighted Cost]]-TOPSIS!$C$6)^2+(Pro_Economic_Table[[#This Row],[Weighted Co2]]-TOPSIS!$D$6)^2)^0.5</f>
        <v>6.5755006255720262E-3</v>
      </c>
      <c r="Z94">
        <f>Pro_Economic_Table[[#This Row],[S- Worst-Euclidean Distance]]/(Pro_Economic_Table[[#This Row],[S+ Best-Euclidean Distance]]+Pro_Economic_Table[[#This Row],[S- Worst-Euclidean Distance]])</f>
        <v>0.86839613977056673</v>
      </c>
      <c r="AA94">
        <v>93</v>
      </c>
    </row>
    <row r="95" spans="1:27" x14ac:dyDescent="0.3">
      <c r="A95">
        <v>131</v>
      </c>
      <c r="B95" t="s">
        <v>140</v>
      </c>
      <c r="C95" t="s">
        <v>147</v>
      </c>
      <c r="D95" t="s">
        <v>280</v>
      </c>
      <c r="E95" t="s">
        <v>152</v>
      </c>
      <c r="F95" t="s">
        <v>155</v>
      </c>
      <c r="G95" t="s">
        <v>220</v>
      </c>
      <c r="H95">
        <v>329.81351307262725</v>
      </c>
      <c r="I95">
        <v>24</v>
      </c>
      <c r="J95">
        <v>1203108.1139605155</v>
      </c>
      <c r="K95">
        <v>45987.710336363627</v>
      </c>
      <c r="L95">
        <v>216559460.51289278</v>
      </c>
      <c r="M95">
        <v>5969795.836363635</v>
      </c>
      <c r="N95">
        <v>1804662170.940773</v>
      </c>
      <c r="O95">
        <v>93600000</v>
      </c>
      <c r="P95">
        <v>23.917928727272724</v>
      </c>
      <c r="Q95">
        <v>17986.466303709705</v>
      </c>
      <c r="R95">
        <v>216605448.22322914</v>
      </c>
      <c r="S95">
        <v>1904.2319667771367</v>
      </c>
      <c r="T95">
        <v>18010.384232436976</v>
      </c>
      <c r="U95">
        <f>Pro_Economic_Table[[#This Row],[Total Energy(MJ)]]*AHP!$P$3/TOPSIS!$B$4</f>
        <v>7.4401477357624477E-3</v>
      </c>
      <c r="V95">
        <f>Pro_Economic_Table[[#This Row],[Total Cost(LKR Million)]]*AHP!$P$4/TOPSIS!$C$4</f>
        <v>2.8891536722535263E-2</v>
      </c>
      <c r="W95">
        <f>Pro_Economic_Table[[#This Row],[Total Carbon (Metric T)]]*AHP!$P$5/TOPSIS!$D$4</f>
        <v>3.1949838176234093E-3</v>
      </c>
      <c r="X95">
        <f>((Pro_Economic_Table[[#This Row],[Weighted Energy]]-TOPSIS!$B$5)^2+(Pro_Economic_Table[[#This Row],[Weighted Cost]]-TOPSIS!$C$5)^2+(Pro_Economic_Table[[#This Row],[Weighted Co2]]-TOPSIS!$D$5)^2)^0.5</f>
        <v>1.002832936237214E-3</v>
      </c>
      <c r="Y95">
        <f>((Pro_Economic_Table[[#This Row],[Weighted Energy]]-TOPSIS!$B$6)^2+(Pro_Economic_Table[[#This Row],[Weighted Cost]]-TOPSIS!$C$6)^2+(Pro_Economic_Table[[#This Row],[Weighted Co2]]-TOPSIS!$D$6)^2)^0.5</f>
        <v>6.5690727566757858E-3</v>
      </c>
      <c r="Z95">
        <f>Pro_Economic_Table[[#This Row],[S- Worst-Euclidean Distance]]/(Pro_Economic_Table[[#This Row],[S+ Best-Euclidean Distance]]+Pro_Economic_Table[[#This Row],[S- Worst-Euclidean Distance]])</f>
        <v>0.86755871283819275</v>
      </c>
      <c r="AA95">
        <v>94</v>
      </c>
    </row>
    <row r="96" spans="1:27" x14ac:dyDescent="0.3">
      <c r="A96">
        <v>122</v>
      </c>
      <c r="B96" t="s">
        <v>140</v>
      </c>
      <c r="C96" t="s">
        <v>147</v>
      </c>
      <c r="D96" t="s">
        <v>151</v>
      </c>
      <c r="E96" t="s">
        <v>280</v>
      </c>
      <c r="F96" t="s">
        <v>155</v>
      </c>
      <c r="G96" t="s">
        <v>220</v>
      </c>
      <c r="H96">
        <v>329.41880475902173</v>
      </c>
      <c r="I96">
        <v>24</v>
      </c>
      <c r="J96">
        <v>1202726.0363129452</v>
      </c>
      <c r="K96">
        <v>56904.773972727271</v>
      </c>
      <c r="L96">
        <v>216490686.53633013</v>
      </c>
      <c r="M96">
        <v>7122399.5068181809</v>
      </c>
      <c r="N96">
        <v>1804089054.4694178</v>
      </c>
      <c r="O96">
        <v>93600000</v>
      </c>
      <c r="P96">
        <v>30.477377059090909</v>
      </c>
      <c r="Q96">
        <v>17980.754242878531</v>
      </c>
      <c r="R96">
        <v>216547591.31030285</v>
      </c>
      <c r="S96">
        <v>1904.8114539762362</v>
      </c>
      <c r="T96">
        <v>18011.231619937622</v>
      </c>
      <c r="U96">
        <f>Pro_Economic_Table[[#This Row],[Total Energy(MJ)]]*AHP!$P$3/TOPSIS!$B$4</f>
        <v>7.4381604174228689E-3</v>
      </c>
      <c r="V96">
        <f>Pro_Economic_Table[[#This Row],[Total Cost(LKR Million)]]*AHP!$P$4/TOPSIS!$C$4</f>
        <v>2.8900328863401041E-2</v>
      </c>
      <c r="W96">
        <f>Pro_Economic_Table[[#This Row],[Total Carbon (Metric T)]]*AHP!$P$5/TOPSIS!$D$4</f>
        <v>3.1951341414208851E-3</v>
      </c>
      <c r="X96">
        <f>((Pro_Economic_Table[[#This Row],[Weighted Energy]]-TOPSIS!$B$5)^2+(Pro_Economic_Table[[#This Row],[Weighted Cost]]-TOPSIS!$C$5)^2+(Pro_Economic_Table[[#This Row],[Weighted Co2]]-TOPSIS!$D$5)^2)^0.5</f>
        <v>1.0109096169726903E-3</v>
      </c>
      <c r="Y96">
        <f>((Pro_Economic_Table[[#This Row],[Weighted Energy]]-TOPSIS!$B$6)^2+(Pro_Economic_Table[[#This Row],[Weighted Cost]]-TOPSIS!$C$6)^2+(Pro_Economic_Table[[#This Row],[Weighted Co2]]-TOPSIS!$D$6)^2)^0.5</f>
        <v>6.5610890807829732E-3</v>
      </c>
      <c r="Z96">
        <f>Pro_Economic_Table[[#This Row],[S- Worst-Euclidean Distance]]/(Pro_Economic_Table[[#This Row],[S+ Best-Euclidean Distance]]+Pro_Economic_Table[[#This Row],[S- Worst-Euclidean Distance]])</f>
        <v>0.86649368847985619</v>
      </c>
      <c r="AA96">
        <v>95</v>
      </c>
    </row>
    <row r="97" spans="1:27" x14ac:dyDescent="0.3">
      <c r="A97">
        <v>140</v>
      </c>
      <c r="B97" t="s">
        <v>140</v>
      </c>
      <c r="C97" t="s">
        <v>147</v>
      </c>
      <c r="D97" t="s">
        <v>280</v>
      </c>
      <c r="E97" t="s">
        <v>280</v>
      </c>
      <c r="F97" t="s">
        <v>155</v>
      </c>
      <c r="G97" t="s">
        <v>220</v>
      </c>
      <c r="H97">
        <v>329.88152637908178</v>
      </c>
      <c r="I97">
        <v>24</v>
      </c>
      <c r="J97">
        <v>1203173.9508411635</v>
      </c>
      <c r="K97">
        <v>56904.773972727271</v>
      </c>
      <c r="L97">
        <v>216571311.15140945</v>
      </c>
      <c r="M97">
        <v>7127004.5818181802</v>
      </c>
      <c r="N97">
        <v>1804760926.2617452</v>
      </c>
      <c r="O97">
        <v>93600000</v>
      </c>
      <c r="P97">
        <v>30.468166909090904</v>
      </c>
      <c r="Q97">
        <v>17987.450565075393</v>
      </c>
      <c r="R97">
        <v>216628215.92538217</v>
      </c>
      <c r="S97">
        <v>1905.4879308435634</v>
      </c>
      <c r="T97">
        <v>18017.918731984482</v>
      </c>
      <c r="U97">
        <f>Pro_Economic_Table[[#This Row],[Total Energy(MJ)]]*AHP!$P$3/TOPSIS!$B$4</f>
        <v>7.4409297801154945E-3</v>
      </c>
      <c r="V97">
        <f>Pro_Economic_Table[[#This Row],[Total Cost(LKR Million)]]*AHP!$P$4/TOPSIS!$C$4</f>
        <v>2.8910592558473548E-2</v>
      </c>
      <c r="W97">
        <f>Pro_Economic_Table[[#This Row],[Total Carbon (Metric T)]]*AHP!$P$5/TOPSIS!$D$4</f>
        <v>3.1963204134348865E-3</v>
      </c>
      <c r="X97">
        <f>((Pro_Economic_Table[[#This Row],[Weighted Energy]]-TOPSIS!$B$5)^2+(Pro_Economic_Table[[#This Row],[Weighted Cost]]-TOPSIS!$C$5)^2+(Pro_Economic_Table[[#This Row],[Weighted Co2]]-TOPSIS!$D$5)^2)^0.5</f>
        <v>1.0215994570008261E-3</v>
      </c>
      <c r="Y97">
        <f>((Pro_Economic_Table[[#This Row],[Weighted Energy]]-TOPSIS!$B$6)^2+(Pro_Economic_Table[[#This Row],[Weighted Cost]]-TOPSIS!$C$6)^2+(Pro_Economic_Table[[#This Row],[Weighted Co2]]-TOPSIS!$D$6)^2)^0.5</f>
        <v>6.5503929546623617E-3</v>
      </c>
      <c r="Z97">
        <f>Pro_Economic_Table[[#This Row],[S- Worst-Euclidean Distance]]/(Pro_Economic_Table[[#This Row],[S+ Best-Euclidean Distance]]+Pro_Economic_Table[[#This Row],[S- Worst-Euclidean Distance]])</f>
        <v>0.86508181711497101</v>
      </c>
      <c r="AA97">
        <v>96</v>
      </c>
    </row>
    <row r="98" spans="1:27" x14ac:dyDescent="0.3">
      <c r="A98">
        <v>115</v>
      </c>
      <c r="B98" t="s">
        <v>140</v>
      </c>
      <c r="C98" t="s">
        <v>147</v>
      </c>
      <c r="D98" t="s">
        <v>151</v>
      </c>
      <c r="E98" t="s">
        <v>152</v>
      </c>
      <c r="F98" t="s">
        <v>280</v>
      </c>
      <c r="G98" t="s">
        <v>219</v>
      </c>
      <c r="H98">
        <v>328.81574487589813</v>
      </c>
      <c r="I98">
        <v>47</v>
      </c>
      <c r="J98">
        <v>1217102.84543797</v>
      </c>
      <c r="K98">
        <v>47352.343290909077</v>
      </c>
      <c r="L98">
        <v>219078512.17883462</v>
      </c>
      <c r="M98">
        <v>5926981.0386363622</v>
      </c>
      <c r="N98">
        <v>1825654268.156955</v>
      </c>
      <c r="O98">
        <v>87608000</v>
      </c>
      <c r="P98">
        <v>24.200065468181812</v>
      </c>
      <c r="Q98">
        <v>18195.687539297651</v>
      </c>
      <c r="R98">
        <v>219125864.52212551</v>
      </c>
      <c r="S98">
        <v>1919.1892491955914</v>
      </c>
      <c r="T98">
        <v>18219.887604765834</v>
      </c>
      <c r="U98">
        <f>Pro_Economic_Table[[#This Row],[Total Energy(MJ)]]*AHP!$P$3/TOPSIS!$B$4</f>
        <v>7.5267211334919763E-3</v>
      </c>
      <c r="V98">
        <f>Pro_Economic_Table[[#This Row],[Total Cost(LKR Million)]]*AHP!$P$4/TOPSIS!$C$4</f>
        <v>2.9118472769089243E-2</v>
      </c>
      <c r="W98">
        <f>Pro_Economic_Table[[#This Row],[Total Carbon (Metric T)]]*AHP!$P$5/TOPSIS!$D$4</f>
        <v>3.2321490371817292E-3</v>
      </c>
      <c r="X98">
        <f>((Pro_Economic_Table[[#This Row],[Weighted Energy]]-TOPSIS!$B$5)^2+(Pro_Economic_Table[[#This Row],[Weighted Cost]]-TOPSIS!$C$5)^2+(Pro_Economic_Table[[#This Row],[Weighted Co2]]-TOPSIS!$D$5)^2)^0.5</f>
        <v>1.2466109810828918E-3</v>
      </c>
      <c r="Y98">
        <f>((Pro_Economic_Table[[#This Row],[Weighted Energy]]-TOPSIS!$B$6)^2+(Pro_Economic_Table[[#This Row],[Weighted Cost]]-TOPSIS!$C$6)^2+(Pro_Economic_Table[[#This Row],[Weighted Co2]]-TOPSIS!$D$6)^2)^0.5</f>
        <v>6.3251691975924861E-3</v>
      </c>
      <c r="Z98">
        <f>Pro_Economic_Table[[#This Row],[S- Worst-Euclidean Distance]]/(Pro_Economic_Table[[#This Row],[S+ Best-Euclidean Distance]]+Pro_Economic_Table[[#This Row],[S- Worst-Euclidean Distance]])</f>
        <v>0.83536091227347598</v>
      </c>
      <c r="AA98">
        <v>97</v>
      </c>
    </row>
    <row r="99" spans="1:27" x14ac:dyDescent="0.3">
      <c r="A99">
        <v>133</v>
      </c>
      <c r="B99" t="s">
        <v>140</v>
      </c>
      <c r="C99" t="s">
        <v>147</v>
      </c>
      <c r="D99" t="s">
        <v>280</v>
      </c>
      <c r="E99" t="s">
        <v>152</v>
      </c>
      <c r="F99" t="s">
        <v>280</v>
      </c>
      <c r="G99" t="s">
        <v>219</v>
      </c>
      <c r="H99">
        <v>329.27846649595818</v>
      </c>
      <c r="I99">
        <v>47</v>
      </c>
      <c r="J99">
        <v>1217550.7599661876</v>
      </c>
      <c r="K99">
        <v>47352.343290909077</v>
      </c>
      <c r="L99">
        <v>219159136.79391378</v>
      </c>
      <c r="M99">
        <v>5931586.1136363624</v>
      </c>
      <c r="N99">
        <v>1826326139.9492815</v>
      </c>
      <c r="O99">
        <v>87608000</v>
      </c>
      <c r="P99">
        <v>24.190855318181814</v>
      </c>
      <c r="Q99">
        <v>18202.383861494505</v>
      </c>
      <c r="R99">
        <v>219206489.13720468</v>
      </c>
      <c r="S99">
        <v>1919.8657260629177</v>
      </c>
      <c r="T99">
        <v>18226.574716812687</v>
      </c>
      <c r="U99">
        <f>Pro_Economic_Table[[#This Row],[Total Energy(MJ)]]*AHP!$P$3/TOPSIS!$B$4</f>
        <v>7.5294904961845984E-3</v>
      </c>
      <c r="V99">
        <f>Pro_Economic_Table[[#This Row],[Total Cost(LKR Million)]]*AHP!$P$4/TOPSIS!$C$4</f>
        <v>2.9128736464161743E-2</v>
      </c>
      <c r="W99">
        <f>Pro_Economic_Table[[#This Row],[Total Carbon (Metric T)]]*AHP!$P$5/TOPSIS!$D$4</f>
        <v>3.2333353091957293E-3</v>
      </c>
      <c r="X99">
        <f>((Pro_Economic_Table[[#This Row],[Weighted Energy]]-TOPSIS!$B$5)^2+(Pro_Economic_Table[[#This Row],[Weighted Cost]]-TOPSIS!$C$5)^2+(Pro_Economic_Table[[#This Row],[Weighted Co2]]-TOPSIS!$D$5)^2)^0.5</f>
        <v>1.2573075968230179E-3</v>
      </c>
      <c r="Y99">
        <f>((Pro_Economic_Table[[#This Row],[Weighted Energy]]-TOPSIS!$B$6)^2+(Pro_Economic_Table[[#This Row],[Weighted Cost]]-TOPSIS!$C$6)^2+(Pro_Economic_Table[[#This Row],[Weighted Co2]]-TOPSIS!$D$6)^2)^0.5</f>
        <v>6.3144738158226257E-3</v>
      </c>
      <c r="Z99">
        <f>Pro_Economic_Table[[#This Row],[S- Worst-Euclidean Distance]]/(Pro_Economic_Table[[#This Row],[S+ Best-Euclidean Distance]]+Pro_Economic_Table[[#This Row],[S- Worst-Euclidean Distance]])</f>
        <v>0.8339482443691274</v>
      </c>
      <c r="AA99">
        <v>98</v>
      </c>
    </row>
    <row r="100" spans="1:27" x14ac:dyDescent="0.3">
      <c r="A100">
        <v>124</v>
      </c>
      <c r="B100" t="s">
        <v>140</v>
      </c>
      <c r="C100" t="s">
        <v>147</v>
      </c>
      <c r="D100" t="s">
        <v>151</v>
      </c>
      <c r="E100" t="s">
        <v>280</v>
      </c>
      <c r="F100" t="s">
        <v>280</v>
      </c>
      <c r="G100" t="s">
        <v>219</v>
      </c>
      <c r="H100">
        <v>328.88375818235278</v>
      </c>
      <c r="I100">
        <v>47</v>
      </c>
      <c r="J100">
        <v>1217168.6823186178</v>
      </c>
      <c r="K100">
        <v>58269.406927272721</v>
      </c>
      <c r="L100">
        <v>219090362.81735122</v>
      </c>
      <c r="M100">
        <v>7084189.7840909082</v>
      </c>
      <c r="N100">
        <v>1825753023.4779267</v>
      </c>
      <c r="O100">
        <v>87608000</v>
      </c>
      <c r="P100">
        <v>30.750303649999999</v>
      </c>
      <c r="Q100">
        <v>18196.671800663338</v>
      </c>
      <c r="R100">
        <v>219148632.22427851</v>
      </c>
      <c r="S100">
        <v>1920.4452132620177</v>
      </c>
      <c r="T100">
        <v>18227.422104313337</v>
      </c>
      <c r="U100">
        <f>Pro_Economic_Table[[#This Row],[Total Energy(MJ)]]*AHP!$P$3/TOPSIS!$B$4</f>
        <v>7.5275031778450231E-3</v>
      </c>
      <c r="V100">
        <f>Pro_Economic_Table[[#This Row],[Total Cost(LKR Million)]]*AHP!$P$4/TOPSIS!$C$4</f>
        <v>2.9137528605027524E-2</v>
      </c>
      <c r="W100">
        <f>Pro_Economic_Table[[#This Row],[Total Carbon (Metric T)]]*AHP!$P$5/TOPSIS!$D$4</f>
        <v>3.2334856329932064E-3</v>
      </c>
      <c r="X100">
        <f>((Pro_Economic_Table[[#This Row],[Weighted Energy]]-TOPSIS!$B$5)^2+(Pro_Economic_Table[[#This Row],[Weighted Cost]]-TOPSIS!$C$5)^2+(Pro_Economic_Table[[#This Row],[Weighted Co2]]-TOPSIS!$D$5)^2)^0.5</f>
        <v>1.2652723663579824E-3</v>
      </c>
      <c r="Y100">
        <f>((Pro_Economic_Table[[#This Row],[Weighted Energy]]-TOPSIS!$B$6)^2+(Pro_Economic_Table[[#This Row],[Weighted Cost]]-TOPSIS!$C$6)^2+(Pro_Economic_Table[[#This Row],[Weighted Co2]]-TOPSIS!$D$6)^2)^0.5</f>
        <v>6.306471281670405E-3</v>
      </c>
      <c r="Z100">
        <f>Pro_Economic_Table[[#This Row],[S- Worst-Euclidean Distance]]/(Pro_Economic_Table[[#This Row],[S+ Best-Euclidean Distance]]+Pro_Economic_Table[[#This Row],[S- Worst-Euclidean Distance]])</f>
        <v>0.83289550925466849</v>
      </c>
      <c r="AA100">
        <v>99</v>
      </c>
    </row>
    <row r="101" spans="1:27" x14ac:dyDescent="0.3">
      <c r="A101">
        <v>142</v>
      </c>
      <c r="B101" t="s">
        <v>140</v>
      </c>
      <c r="C101" t="s">
        <v>147</v>
      </c>
      <c r="D101" t="s">
        <v>280</v>
      </c>
      <c r="E101" t="s">
        <v>280</v>
      </c>
      <c r="F101" t="s">
        <v>280</v>
      </c>
      <c r="G101" t="s">
        <v>219</v>
      </c>
      <c r="H101">
        <v>329.34647980241266</v>
      </c>
      <c r="I101">
        <v>47</v>
      </c>
      <c r="J101">
        <v>1217616.5968468357</v>
      </c>
      <c r="K101">
        <v>58269.406927272721</v>
      </c>
      <c r="L101">
        <v>219170987.43243042</v>
      </c>
      <c r="M101">
        <v>7088794.8590909075</v>
      </c>
      <c r="N101">
        <v>1826424895.2702534</v>
      </c>
      <c r="O101">
        <v>87608000</v>
      </c>
      <c r="P101">
        <v>30.741093499999995</v>
      </c>
      <c r="Q101">
        <v>18203.368122860193</v>
      </c>
      <c r="R101">
        <v>219229256.8393577</v>
      </c>
      <c r="S101">
        <v>1921.1216901293442</v>
      </c>
      <c r="T101">
        <v>18234.109216360193</v>
      </c>
      <c r="U101">
        <f>Pro_Economic_Table[[#This Row],[Total Energy(MJ)]]*AHP!$P$3/TOPSIS!$B$4</f>
        <v>7.5302725405376461E-3</v>
      </c>
      <c r="V101">
        <f>Pro_Economic_Table[[#This Row],[Total Cost(LKR Million)]]*AHP!$P$4/TOPSIS!$C$4</f>
        <v>2.9147792300100027E-2</v>
      </c>
      <c r="W101">
        <f>Pro_Economic_Table[[#This Row],[Total Carbon (Metric T)]]*AHP!$P$5/TOPSIS!$D$4</f>
        <v>3.2346719050072069E-3</v>
      </c>
      <c r="X101">
        <f>((Pro_Economic_Table[[#This Row],[Weighted Energy]]-TOPSIS!$B$5)^2+(Pro_Economic_Table[[#This Row],[Weighted Cost]]-TOPSIS!$C$5)^2+(Pro_Economic_Table[[#This Row],[Weighted Co2]]-TOPSIS!$D$5)^2)^0.5</f>
        <v>1.2759687634036055E-3</v>
      </c>
      <c r="Y101">
        <f>((Pro_Economic_Table[[#This Row],[Weighted Energy]]-TOPSIS!$B$6)^2+(Pro_Economic_Table[[#This Row],[Weighted Cost]]-TOPSIS!$C$6)^2+(Pro_Economic_Table[[#This Row],[Weighted Co2]]-TOPSIS!$D$6)^2)^0.5</f>
        <v>6.2957757971762668E-3</v>
      </c>
      <c r="Z101">
        <f>Pro_Economic_Table[[#This Row],[S- Worst-Euclidean Distance]]/(Pro_Economic_Table[[#This Row],[S+ Best-Euclidean Distance]]+Pro_Economic_Table[[#This Row],[S- Worst-Euclidean Distance]])</f>
        <v>0.83148285666600896</v>
      </c>
      <c r="AA101">
        <v>100</v>
      </c>
    </row>
    <row r="102" spans="1:27" x14ac:dyDescent="0.3">
      <c r="A102">
        <v>117</v>
      </c>
      <c r="B102" t="s">
        <v>140</v>
      </c>
      <c r="C102" t="s">
        <v>147</v>
      </c>
      <c r="D102" t="s">
        <v>151</v>
      </c>
      <c r="E102" t="s">
        <v>152</v>
      </c>
      <c r="F102" t="s">
        <v>280</v>
      </c>
      <c r="G102" t="s">
        <v>218</v>
      </c>
      <c r="H102">
        <v>328.81574487589813</v>
      </c>
      <c r="I102">
        <v>24</v>
      </c>
      <c r="J102">
        <v>1217102.84543797</v>
      </c>
      <c r="K102">
        <v>47352.343290909077</v>
      </c>
      <c r="L102">
        <v>219078512.17883462</v>
      </c>
      <c r="M102">
        <v>5926981.0386363622</v>
      </c>
      <c r="N102">
        <v>1825654268.156955</v>
      </c>
      <c r="O102">
        <v>89908800</v>
      </c>
      <c r="P102">
        <v>24.200065468181812</v>
      </c>
      <c r="Q102">
        <v>18195.687539297651</v>
      </c>
      <c r="R102">
        <v>219125864.52212551</v>
      </c>
      <c r="S102">
        <v>1921.4900491955914</v>
      </c>
      <c r="T102">
        <v>18219.887604765834</v>
      </c>
      <c r="U102">
        <f>Pro_Economic_Table[[#This Row],[Total Energy(MJ)]]*AHP!$P$3/TOPSIS!$B$4</f>
        <v>7.5267211334919763E-3</v>
      </c>
      <c r="V102">
        <f>Pro_Economic_Table[[#This Row],[Total Cost(LKR Million)]]*AHP!$P$4/TOPSIS!$C$4</f>
        <v>2.9153381146246524E-2</v>
      </c>
      <c r="W102">
        <f>Pro_Economic_Table[[#This Row],[Total Carbon (Metric T)]]*AHP!$P$5/TOPSIS!$D$4</f>
        <v>3.2321490371817292E-3</v>
      </c>
      <c r="X102">
        <f>((Pro_Economic_Table[[#This Row],[Weighted Energy]]-TOPSIS!$B$5)^2+(Pro_Economic_Table[[#This Row],[Weighted Cost]]-TOPSIS!$C$5)^2+(Pro_Economic_Table[[#This Row],[Weighted Co2]]-TOPSIS!$D$5)^2)^0.5</f>
        <v>1.2801881177192953E-3</v>
      </c>
      <c r="Y102">
        <f>((Pro_Economic_Table[[#This Row],[Weighted Energy]]-TOPSIS!$B$6)^2+(Pro_Economic_Table[[#This Row],[Weighted Cost]]-TOPSIS!$C$6)^2+(Pro_Economic_Table[[#This Row],[Weighted Co2]]-TOPSIS!$D$6)^2)^0.5</f>
        <v>6.2915291174564757E-3</v>
      </c>
      <c r="Z102">
        <f>Pro_Economic_Table[[#This Row],[S- Worst-Euclidean Distance]]/(Pro_Economic_Table[[#This Row],[S+ Best-Euclidean Distance]]+Pro_Economic_Table[[#This Row],[S- Worst-Euclidean Distance]])</f>
        <v>0.83092499654213825</v>
      </c>
      <c r="AA102">
        <v>101</v>
      </c>
    </row>
    <row r="103" spans="1:27" x14ac:dyDescent="0.3">
      <c r="A103">
        <v>135</v>
      </c>
      <c r="B103" t="s">
        <v>140</v>
      </c>
      <c r="C103" t="s">
        <v>147</v>
      </c>
      <c r="D103" t="s">
        <v>280</v>
      </c>
      <c r="E103" t="s">
        <v>152</v>
      </c>
      <c r="F103" t="s">
        <v>280</v>
      </c>
      <c r="G103" t="s">
        <v>218</v>
      </c>
      <c r="H103">
        <v>329.27846649595818</v>
      </c>
      <c r="I103">
        <v>24</v>
      </c>
      <c r="J103">
        <v>1217550.7599661876</v>
      </c>
      <c r="K103">
        <v>47352.343290909077</v>
      </c>
      <c r="L103">
        <v>219159136.79391378</v>
      </c>
      <c r="M103">
        <v>5931586.1136363624</v>
      </c>
      <c r="N103">
        <v>1826326139.9492815</v>
      </c>
      <c r="O103">
        <v>89908800</v>
      </c>
      <c r="P103">
        <v>24.190855318181814</v>
      </c>
      <c r="Q103">
        <v>18202.383861494505</v>
      </c>
      <c r="R103">
        <v>219206489.13720468</v>
      </c>
      <c r="S103">
        <v>1922.1665260629177</v>
      </c>
      <c r="T103">
        <v>18226.574716812687</v>
      </c>
      <c r="U103">
        <f>Pro_Economic_Table[[#This Row],[Total Energy(MJ)]]*AHP!$P$3/TOPSIS!$B$4</f>
        <v>7.5294904961845984E-3</v>
      </c>
      <c r="V103">
        <f>Pro_Economic_Table[[#This Row],[Total Cost(LKR Million)]]*AHP!$P$4/TOPSIS!$C$4</f>
        <v>2.9163644841319024E-2</v>
      </c>
      <c r="W103">
        <f>Pro_Economic_Table[[#This Row],[Total Carbon (Metric T)]]*AHP!$P$5/TOPSIS!$D$4</f>
        <v>3.2333353091957293E-3</v>
      </c>
      <c r="X103">
        <f>((Pro_Economic_Table[[#This Row],[Weighted Energy]]-TOPSIS!$B$5)^2+(Pro_Economic_Table[[#This Row],[Weighted Cost]]-TOPSIS!$C$5)^2+(Pro_Economic_Table[[#This Row],[Weighted Co2]]-TOPSIS!$D$5)^2)^0.5</f>
        <v>1.2908840573418404E-3</v>
      </c>
      <c r="Y103">
        <f>((Pro_Economic_Table[[#This Row],[Weighted Energy]]-TOPSIS!$B$6)^2+(Pro_Economic_Table[[#This Row],[Weighted Cost]]-TOPSIS!$C$6)^2+(Pro_Economic_Table[[#This Row],[Weighted Co2]]-TOPSIS!$D$6)^2)^0.5</f>
        <v>6.2808334961386028E-3</v>
      </c>
      <c r="Z103">
        <f>Pro_Economic_Table[[#This Row],[S- Worst-Euclidean Distance]]/(Pro_Economic_Table[[#This Row],[S+ Best-Euclidean Distance]]+Pro_Economic_Table[[#This Row],[S- Worst-Euclidean Distance]])</f>
        <v>0.82951238629490764</v>
      </c>
      <c r="AA103">
        <v>102</v>
      </c>
    </row>
    <row r="104" spans="1:27" x14ac:dyDescent="0.3">
      <c r="A104">
        <v>126</v>
      </c>
      <c r="B104" t="s">
        <v>140</v>
      </c>
      <c r="C104" t="s">
        <v>147</v>
      </c>
      <c r="D104" t="s">
        <v>151</v>
      </c>
      <c r="E104" t="s">
        <v>280</v>
      </c>
      <c r="F104" t="s">
        <v>280</v>
      </c>
      <c r="G104" t="s">
        <v>218</v>
      </c>
      <c r="H104">
        <v>328.88375818235278</v>
      </c>
      <c r="I104">
        <v>24</v>
      </c>
      <c r="J104">
        <v>1217168.6823186178</v>
      </c>
      <c r="K104">
        <v>58269.406927272721</v>
      </c>
      <c r="L104">
        <v>219090362.81735122</v>
      </c>
      <c r="M104">
        <v>7084189.7840909082</v>
      </c>
      <c r="N104">
        <v>1825753023.4779267</v>
      </c>
      <c r="O104">
        <v>89908800</v>
      </c>
      <c r="P104">
        <v>30.750303649999999</v>
      </c>
      <c r="Q104">
        <v>18196.671800663338</v>
      </c>
      <c r="R104">
        <v>219148632.22427851</v>
      </c>
      <c r="S104">
        <v>1922.7460132620176</v>
      </c>
      <c r="T104">
        <v>18227.422104313337</v>
      </c>
      <c r="U104">
        <f>Pro_Economic_Table[[#This Row],[Total Energy(MJ)]]*AHP!$P$3/TOPSIS!$B$4</f>
        <v>7.5275031778450231E-3</v>
      </c>
      <c r="V104">
        <f>Pro_Economic_Table[[#This Row],[Total Cost(LKR Million)]]*AHP!$P$4/TOPSIS!$C$4</f>
        <v>2.9172436982184805E-2</v>
      </c>
      <c r="W104">
        <f>Pro_Economic_Table[[#This Row],[Total Carbon (Metric T)]]*AHP!$P$5/TOPSIS!$D$4</f>
        <v>3.2334856329932064E-3</v>
      </c>
      <c r="X104">
        <f>((Pro_Economic_Table[[#This Row],[Weighted Energy]]-TOPSIS!$B$5)^2+(Pro_Economic_Table[[#This Row],[Weighted Cost]]-TOPSIS!$C$5)^2+(Pro_Economic_Table[[#This Row],[Weighted Co2]]-TOPSIS!$D$5)^2)^0.5</f>
        <v>1.2988792308287604E-3</v>
      </c>
      <c r="Y104">
        <f>((Pro_Economic_Table[[#This Row],[Weighted Energy]]-TOPSIS!$B$6)^2+(Pro_Economic_Table[[#This Row],[Weighted Cost]]-TOPSIS!$C$6)^2+(Pro_Economic_Table[[#This Row],[Weighted Co2]]-TOPSIS!$D$6)^2)^0.5</f>
        <v>6.2728369738723018E-3</v>
      </c>
      <c r="Z104">
        <f>Pro_Economic_Table[[#This Row],[S- Worst-Euclidean Distance]]/(Pro_Economic_Table[[#This Row],[S+ Best-Euclidean Distance]]+Pro_Economic_Table[[#This Row],[S- Worst-Euclidean Distance]])</f>
        <v>0.82845642972958711</v>
      </c>
      <c r="AA104">
        <v>103</v>
      </c>
    </row>
    <row r="105" spans="1:27" x14ac:dyDescent="0.3">
      <c r="A105">
        <v>144</v>
      </c>
      <c r="B105" t="s">
        <v>140</v>
      </c>
      <c r="C105" t="s">
        <v>147</v>
      </c>
      <c r="D105" t="s">
        <v>280</v>
      </c>
      <c r="E105" t="s">
        <v>280</v>
      </c>
      <c r="F105" t="s">
        <v>280</v>
      </c>
      <c r="G105" t="s">
        <v>218</v>
      </c>
      <c r="H105">
        <v>329.34647980241266</v>
      </c>
      <c r="I105">
        <v>24</v>
      </c>
      <c r="J105">
        <v>1217616.5968468357</v>
      </c>
      <c r="K105">
        <v>58269.406927272721</v>
      </c>
      <c r="L105">
        <v>219170987.43243042</v>
      </c>
      <c r="M105">
        <v>7088794.8590909075</v>
      </c>
      <c r="N105">
        <v>1826424895.2702534</v>
      </c>
      <c r="O105">
        <v>89908800</v>
      </c>
      <c r="P105">
        <v>30.741093499999995</v>
      </c>
      <c r="Q105">
        <v>18203.368122860193</v>
      </c>
      <c r="R105">
        <v>219229256.8393577</v>
      </c>
      <c r="S105">
        <v>1923.4224901293442</v>
      </c>
      <c r="T105">
        <v>18234.109216360193</v>
      </c>
      <c r="U105">
        <f>Pro_Economic_Table[[#This Row],[Total Energy(MJ)]]*AHP!$P$3/TOPSIS!$B$4</f>
        <v>7.5302725405376461E-3</v>
      </c>
      <c r="V105">
        <f>Pro_Economic_Table[[#This Row],[Total Cost(LKR Million)]]*AHP!$P$4/TOPSIS!$C$4</f>
        <v>2.9182700677257312E-2</v>
      </c>
      <c r="W105">
        <f>Pro_Economic_Table[[#This Row],[Total Carbon (Metric T)]]*AHP!$P$5/TOPSIS!$D$4</f>
        <v>3.2346719050072069E-3</v>
      </c>
      <c r="X105">
        <f>((Pro_Economic_Table[[#This Row],[Weighted Energy]]-TOPSIS!$B$5)^2+(Pro_Economic_Table[[#This Row],[Weighted Cost]]-TOPSIS!$C$5)^2+(Pro_Economic_Table[[#This Row],[Weighted Co2]]-TOPSIS!$D$5)^2)^0.5</f>
        <v>1.3095747242017751E-3</v>
      </c>
      <c r="Y105">
        <f>((Pro_Economic_Table[[#This Row],[Weighted Energy]]-TOPSIS!$B$6)^2+(Pro_Economic_Table[[#This Row],[Weighted Cost]]-TOPSIS!$C$6)^2+(Pro_Economic_Table[[#This Row],[Weighted Co2]]-TOPSIS!$D$6)^2)^0.5</f>
        <v>6.2621412584221939E-3</v>
      </c>
      <c r="Z105">
        <f>Pro_Economic_Table[[#This Row],[S- Worst-Euclidean Distance]]/(Pro_Economic_Table[[#This Row],[S+ Best-Euclidean Distance]]+Pro_Economic_Table[[#This Row],[S- Worst-Euclidean Distance]])</f>
        <v>0.82704386598664481</v>
      </c>
      <c r="AA105">
        <v>104</v>
      </c>
    </row>
    <row r="106" spans="1:27" x14ac:dyDescent="0.3">
      <c r="A106">
        <v>116</v>
      </c>
      <c r="B106" t="s">
        <v>140</v>
      </c>
      <c r="C106" t="s">
        <v>147</v>
      </c>
      <c r="D106" t="s">
        <v>151</v>
      </c>
      <c r="E106" t="s">
        <v>152</v>
      </c>
      <c r="F106" t="s">
        <v>280</v>
      </c>
      <c r="G106" t="s">
        <v>220</v>
      </c>
      <c r="H106">
        <v>328.81574487589813</v>
      </c>
      <c r="I106">
        <v>24</v>
      </c>
      <c r="J106">
        <v>1217102.84543797</v>
      </c>
      <c r="K106">
        <v>47352.343290909077</v>
      </c>
      <c r="L106">
        <v>219078512.17883462</v>
      </c>
      <c r="M106">
        <v>5926981.0386363622</v>
      </c>
      <c r="N106">
        <v>1825654268.156955</v>
      </c>
      <c r="O106">
        <v>93600000</v>
      </c>
      <c r="P106">
        <v>24.200065468181812</v>
      </c>
      <c r="Q106">
        <v>18195.687539297651</v>
      </c>
      <c r="R106">
        <v>219125864.52212551</v>
      </c>
      <c r="S106">
        <v>1925.1812491955914</v>
      </c>
      <c r="T106">
        <v>18219.887604765834</v>
      </c>
      <c r="U106">
        <f>Pro_Economic_Table[[#This Row],[Total Energy(MJ)]]*AHP!$P$3/TOPSIS!$B$4</f>
        <v>7.5267211334919763E-3</v>
      </c>
      <c r="V106">
        <f>Pro_Economic_Table[[#This Row],[Total Cost(LKR Million)]]*AHP!$P$4/TOPSIS!$C$4</f>
        <v>2.9209385058695653E-2</v>
      </c>
      <c r="W106">
        <f>Pro_Economic_Table[[#This Row],[Total Carbon (Metric T)]]*AHP!$P$5/TOPSIS!$D$4</f>
        <v>3.2321490371817292E-3</v>
      </c>
      <c r="X106">
        <f>((Pro_Economic_Table[[#This Row],[Weighted Energy]]-TOPSIS!$B$5)^2+(Pro_Economic_Table[[#This Row],[Weighted Cost]]-TOPSIS!$C$5)^2+(Pro_Economic_Table[[#This Row],[Weighted Co2]]-TOPSIS!$D$5)^2)^0.5</f>
        <v>1.3341990666059843E-3</v>
      </c>
      <c r="Y106">
        <f>((Pro_Economic_Table[[#This Row],[Weighted Energy]]-TOPSIS!$B$6)^2+(Pro_Economic_Table[[#This Row],[Weighted Cost]]-TOPSIS!$C$6)^2+(Pro_Economic_Table[[#This Row],[Weighted Co2]]-TOPSIS!$D$6)^2)^0.5</f>
        <v>6.2375890660914743E-3</v>
      </c>
      <c r="Z106">
        <f>Pro_Economic_Table[[#This Row],[S- Worst-Euclidean Distance]]/(Pro_Economic_Table[[#This Row],[S+ Best-Euclidean Distance]]+Pro_Economic_Table[[#This Row],[S- Worst-Euclidean Distance]])</f>
        <v>0.82379339685371333</v>
      </c>
      <c r="AA106">
        <v>105</v>
      </c>
    </row>
    <row r="107" spans="1:27" x14ac:dyDescent="0.3">
      <c r="A107">
        <v>134</v>
      </c>
      <c r="B107" t="s">
        <v>140</v>
      </c>
      <c r="C107" t="s">
        <v>147</v>
      </c>
      <c r="D107" t="s">
        <v>280</v>
      </c>
      <c r="E107" t="s">
        <v>152</v>
      </c>
      <c r="F107" t="s">
        <v>280</v>
      </c>
      <c r="G107" t="s">
        <v>220</v>
      </c>
      <c r="H107">
        <v>329.27846649595818</v>
      </c>
      <c r="I107">
        <v>24</v>
      </c>
      <c r="J107">
        <v>1217550.7599661876</v>
      </c>
      <c r="K107">
        <v>47352.343290909077</v>
      </c>
      <c r="L107">
        <v>219159136.79391378</v>
      </c>
      <c r="M107">
        <v>5931586.1136363624</v>
      </c>
      <c r="N107">
        <v>1826326139.9492815</v>
      </c>
      <c r="O107">
        <v>93600000</v>
      </c>
      <c r="P107">
        <v>24.190855318181814</v>
      </c>
      <c r="Q107">
        <v>18202.383861494505</v>
      </c>
      <c r="R107">
        <v>219206489.13720468</v>
      </c>
      <c r="S107">
        <v>1925.8577260629177</v>
      </c>
      <c r="T107">
        <v>18226.574716812687</v>
      </c>
      <c r="U107">
        <f>Pro_Economic_Table[[#This Row],[Total Energy(MJ)]]*AHP!$P$3/TOPSIS!$B$4</f>
        <v>7.5294904961845984E-3</v>
      </c>
      <c r="V107">
        <f>Pro_Economic_Table[[#This Row],[Total Cost(LKR Million)]]*AHP!$P$4/TOPSIS!$C$4</f>
        <v>2.9219648753768149E-2</v>
      </c>
      <c r="W107">
        <f>Pro_Economic_Table[[#This Row],[Total Carbon (Metric T)]]*AHP!$P$5/TOPSIS!$D$4</f>
        <v>3.2333353091957293E-3</v>
      </c>
      <c r="X107">
        <f>((Pro_Economic_Table[[#This Row],[Weighted Energy]]-TOPSIS!$B$5)^2+(Pro_Economic_Table[[#This Row],[Weighted Cost]]-TOPSIS!$C$5)^2+(Pro_Economic_Table[[#This Row],[Weighted Co2]]-TOPSIS!$D$5)^2)^0.5</f>
        <v>1.3448928567891269E-3</v>
      </c>
      <c r="Y107">
        <f>((Pro_Economic_Table[[#This Row],[Weighted Energy]]-TOPSIS!$B$6)^2+(Pro_Economic_Table[[#This Row],[Weighted Cost]]-TOPSIS!$C$6)^2+(Pro_Economic_Table[[#This Row],[Weighted Co2]]-TOPSIS!$D$6)^2)^0.5</f>
        <v>6.2268931050724211E-3</v>
      </c>
      <c r="Z107">
        <f>Pro_Economic_Table[[#This Row],[S- Worst-Euclidean Distance]]/(Pro_Economic_Table[[#This Row],[S+ Best-Euclidean Distance]]+Pro_Economic_Table[[#This Row],[S- Worst-Euclidean Distance]])</f>
        <v>0.82238102561757032</v>
      </c>
      <c r="AA107">
        <v>106</v>
      </c>
    </row>
    <row r="108" spans="1:27" x14ac:dyDescent="0.3">
      <c r="A108">
        <v>125</v>
      </c>
      <c r="B108" t="s">
        <v>140</v>
      </c>
      <c r="C108" t="s">
        <v>147</v>
      </c>
      <c r="D108" t="s">
        <v>151</v>
      </c>
      <c r="E108" t="s">
        <v>280</v>
      </c>
      <c r="F108" t="s">
        <v>280</v>
      </c>
      <c r="G108" t="s">
        <v>220</v>
      </c>
      <c r="H108">
        <v>328.88375818235278</v>
      </c>
      <c r="I108">
        <v>24</v>
      </c>
      <c r="J108">
        <v>1217168.6823186178</v>
      </c>
      <c r="K108">
        <v>58269.406927272721</v>
      </c>
      <c r="L108">
        <v>219090362.81735122</v>
      </c>
      <c r="M108">
        <v>7084189.7840909082</v>
      </c>
      <c r="N108">
        <v>1825753023.4779267</v>
      </c>
      <c r="O108">
        <v>93600000</v>
      </c>
      <c r="P108">
        <v>30.750303649999999</v>
      </c>
      <c r="Q108">
        <v>18196.671800663338</v>
      </c>
      <c r="R108">
        <v>219148632.22427851</v>
      </c>
      <c r="S108">
        <v>1926.4372132620176</v>
      </c>
      <c r="T108">
        <v>18227.422104313337</v>
      </c>
      <c r="U108">
        <f>Pro_Economic_Table[[#This Row],[Total Energy(MJ)]]*AHP!$P$3/TOPSIS!$B$4</f>
        <v>7.5275031778450231E-3</v>
      </c>
      <c r="V108">
        <f>Pro_Economic_Table[[#This Row],[Total Cost(LKR Million)]]*AHP!$P$4/TOPSIS!$C$4</f>
        <v>2.9228440894633938E-2</v>
      </c>
      <c r="W108">
        <f>Pro_Economic_Table[[#This Row],[Total Carbon (Metric T)]]*AHP!$P$5/TOPSIS!$D$4</f>
        <v>3.2334856329932064E-3</v>
      </c>
      <c r="X108">
        <f>((Pro_Economic_Table[[#This Row],[Weighted Energy]]-TOPSIS!$B$5)^2+(Pro_Economic_Table[[#This Row],[Weighted Cost]]-TOPSIS!$C$5)^2+(Pro_Economic_Table[[#This Row],[Weighted Co2]]-TOPSIS!$D$5)^2)^0.5</f>
        <v>1.3529328111905607E-3</v>
      </c>
      <c r="Y108">
        <f>((Pro_Economic_Table[[#This Row],[Weighted Energy]]-TOPSIS!$B$6)^2+(Pro_Economic_Table[[#This Row],[Weighted Cost]]-TOPSIS!$C$6)^2+(Pro_Economic_Table[[#This Row],[Weighted Co2]]-TOPSIS!$D$6)^2)^0.5</f>
        <v>6.2189064010592489E-3</v>
      </c>
      <c r="Z108">
        <f>Pro_Economic_Table[[#This Row],[S- Worst-Euclidean Distance]]/(Pro_Economic_Table[[#This Row],[S+ Best-Euclidean Distance]]+Pro_Economic_Table[[#This Row],[S- Worst-Euclidean Distance]])</f>
        <v>0.82132045157512445</v>
      </c>
      <c r="AA108">
        <v>107</v>
      </c>
    </row>
    <row r="109" spans="1:27" x14ac:dyDescent="0.3">
      <c r="A109">
        <v>143</v>
      </c>
      <c r="B109" t="s">
        <v>140</v>
      </c>
      <c r="C109" t="s">
        <v>147</v>
      </c>
      <c r="D109" t="s">
        <v>280</v>
      </c>
      <c r="E109" t="s">
        <v>280</v>
      </c>
      <c r="F109" t="s">
        <v>280</v>
      </c>
      <c r="G109" t="s">
        <v>220</v>
      </c>
      <c r="H109">
        <v>329.34647980241266</v>
      </c>
      <c r="I109">
        <v>24</v>
      </c>
      <c r="J109">
        <v>1217616.5968468357</v>
      </c>
      <c r="K109">
        <v>58269.406927272721</v>
      </c>
      <c r="L109">
        <v>219170987.43243042</v>
      </c>
      <c r="M109">
        <v>7088794.8590909075</v>
      </c>
      <c r="N109">
        <v>1826424895.2702534</v>
      </c>
      <c r="O109">
        <v>93600000</v>
      </c>
      <c r="P109">
        <v>30.741093499999995</v>
      </c>
      <c r="Q109">
        <v>18203.368122860193</v>
      </c>
      <c r="R109">
        <v>219229256.8393577</v>
      </c>
      <c r="S109">
        <v>1927.1136901293441</v>
      </c>
      <c r="T109">
        <v>18234.109216360193</v>
      </c>
      <c r="U109">
        <f>Pro_Economic_Table[[#This Row],[Total Energy(MJ)]]*AHP!$P$3/TOPSIS!$B$4</f>
        <v>7.5302725405376461E-3</v>
      </c>
      <c r="V109">
        <f>Pro_Economic_Table[[#This Row],[Total Cost(LKR Million)]]*AHP!$P$4/TOPSIS!$C$4</f>
        <v>2.9238704589706437E-2</v>
      </c>
      <c r="W109">
        <f>Pro_Economic_Table[[#This Row],[Total Carbon (Metric T)]]*AHP!$P$5/TOPSIS!$D$4</f>
        <v>3.2346719050072069E-3</v>
      </c>
      <c r="X109">
        <f>((Pro_Economic_Table[[#This Row],[Weighted Energy]]-TOPSIS!$B$5)^2+(Pro_Economic_Table[[#This Row],[Weighted Cost]]-TOPSIS!$C$5)^2+(Pro_Economic_Table[[#This Row],[Weighted Co2]]-TOPSIS!$D$5)^2)^0.5</f>
        <v>1.3636258679514365E-3</v>
      </c>
      <c r="Y109">
        <f>((Pro_Economic_Table[[#This Row],[Weighted Energy]]-TOPSIS!$B$6)^2+(Pro_Economic_Table[[#This Row],[Weighted Cost]]-TOPSIS!$C$6)^2+(Pro_Economic_Table[[#This Row],[Weighted Co2]]-TOPSIS!$D$6)^2)^0.5</f>
        <v>6.2082103603977815E-3</v>
      </c>
      <c r="Z109">
        <f>Pro_Economic_Table[[#This Row],[S- Worst-Euclidean Distance]]/(Pro_Economic_Table[[#This Row],[S+ Best-Euclidean Distance]]+Pro_Economic_Table[[#This Row],[S- Worst-Euclidean Distance]])</f>
        <v>0.81990816668142219</v>
      </c>
      <c r="AA109">
        <v>108</v>
      </c>
    </row>
    <row r="110" spans="1:27" x14ac:dyDescent="0.3">
      <c r="A110">
        <v>217</v>
      </c>
      <c r="B110" t="s">
        <v>141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337.04819121363317</v>
      </c>
      <c r="I110">
        <v>48</v>
      </c>
      <c r="J110">
        <v>1225220.3423648432</v>
      </c>
      <c r="K110">
        <v>41538.510563636359</v>
      </c>
      <c r="L110">
        <v>220539661.62567177</v>
      </c>
      <c r="M110">
        <v>5665616.6022727257</v>
      </c>
      <c r="N110">
        <v>1837830513.5472648</v>
      </c>
      <c r="O110">
        <v>89472000</v>
      </c>
      <c r="P110">
        <v>22.747897468181815</v>
      </c>
      <c r="Q110">
        <v>18317.044118354406</v>
      </c>
      <c r="R110">
        <v>220581200.13623542</v>
      </c>
      <c r="S110">
        <v>1932.9681301495375</v>
      </c>
      <c r="T110">
        <v>18339.79201582259</v>
      </c>
      <c r="U110">
        <f>Pro_Economic_Table[[#This Row],[Total Energy(MJ)]]*AHP!$P$3/TOPSIS!$B$4</f>
        <v>7.5767102360880263E-3</v>
      </c>
      <c r="V110">
        <f>Pro_Economic_Table[[#This Row],[Total Cost(LKR Million)]]*AHP!$P$4/TOPSIS!$C$4</f>
        <v>2.9327529781061443E-2</v>
      </c>
      <c r="W110">
        <f>Pro_Economic_Table[[#This Row],[Total Carbon (Metric T)]]*AHP!$P$5/TOPSIS!$D$4</f>
        <v>3.2534196912690555E-3</v>
      </c>
      <c r="X110">
        <f>((Pro_Economic_Table[[#This Row],[Weighted Energy]]-TOPSIS!$B$5)^2+(Pro_Economic_Table[[#This Row],[Weighted Cost]]-TOPSIS!$C$5)^2+(Pro_Economic_Table[[#This Row],[Weighted Co2]]-TOPSIS!$D$5)^2)^0.5</f>
        <v>1.4625461244893829E-3</v>
      </c>
      <c r="Y110">
        <f>((Pro_Economic_Table[[#This Row],[Weighted Energy]]-TOPSIS!$B$6)^2+(Pro_Economic_Table[[#This Row],[Weighted Cost]]-TOPSIS!$C$6)^2+(Pro_Economic_Table[[#This Row],[Weighted Co2]]-TOPSIS!$D$6)^2)^0.5</f>
        <v>6.1091953964747267E-3</v>
      </c>
      <c r="Z110">
        <f>Pro_Economic_Table[[#This Row],[S- Worst-Euclidean Distance]]/(Pro_Economic_Table[[#This Row],[S+ Best-Euclidean Distance]]+Pro_Economic_Table[[#This Row],[S- Worst-Euclidean Distance]])</f>
        <v>0.80684151453929231</v>
      </c>
      <c r="AA110">
        <v>109</v>
      </c>
    </row>
    <row r="111" spans="1:27" x14ac:dyDescent="0.3">
      <c r="A111">
        <v>219</v>
      </c>
      <c r="B111" t="s">
        <v>141</v>
      </c>
      <c r="C111" t="s">
        <v>147</v>
      </c>
      <c r="D111" t="s">
        <v>151</v>
      </c>
      <c r="E111" t="s">
        <v>152</v>
      </c>
      <c r="F111" t="s">
        <v>154</v>
      </c>
      <c r="G111" t="s">
        <v>218</v>
      </c>
      <c r="H111">
        <v>337.04819121363317</v>
      </c>
      <c r="I111">
        <v>24</v>
      </c>
      <c r="J111">
        <v>1225220.3423648432</v>
      </c>
      <c r="K111">
        <v>41538.510563636359</v>
      </c>
      <c r="L111">
        <v>220539661.62567177</v>
      </c>
      <c r="M111">
        <v>5665616.6022727257</v>
      </c>
      <c r="N111">
        <v>1837830513.5472648</v>
      </c>
      <c r="O111">
        <v>89908800</v>
      </c>
      <c r="P111">
        <v>22.747897468181815</v>
      </c>
      <c r="Q111">
        <v>18317.044118354406</v>
      </c>
      <c r="R111">
        <v>220581200.13623542</v>
      </c>
      <c r="S111">
        <v>1933.4049301495377</v>
      </c>
      <c r="T111">
        <v>18339.79201582259</v>
      </c>
      <c r="U111">
        <f>Pro_Economic_Table[[#This Row],[Total Energy(MJ)]]*AHP!$P$3/TOPSIS!$B$4</f>
        <v>7.5767102360880263E-3</v>
      </c>
      <c r="V111">
        <f>Pro_Economic_Table[[#This Row],[Total Cost(LKR Million)]]*AHP!$P$4/TOPSIS!$C$4</f>
        <v>2.9334157032079481E-2</v>
      </c>
      <c r="W111">
        <f>Pro_Economic_Table[[#This Row],[Total Carbon (Metric T)]]*AHP!$P$5/TOPSIS!$D$4</f>
        <v>3.2534196912690555E-3</v>
      </c>
      <c r="X111">
        <f>((Pro_Economic_Table[[#This Row],[Weighted Energy]]-TOPSIS!$B$5)^2+(Pro_Economic_Table[[#This Row],[Weighted Cost]]-TOPSIS!$C$5)^2+(Pro_Economic_Table[[#This Row],[Weighted Co2]]-TOPSIS!$D$5)^2)^0.5</f>
        <v>1.4689219909704715E-3</v>
      </c>
      <c r="Y111">
        <f>((Pro_Economic_Table[[#This Row],[Weighted Energy]]-TOPSIS!$B$6)^2+(Pro_Economic_Table[[#This Row],[Weighted Cost]]-TOPSIS!$C$6)^2+(Pro_Economic_Table[[#This Row],[Weighted Co2]]-TOPSIS!$D$6)^2)^0.5</f>
        <v>6.1028088422369888E-3</v>
      </c>
      <c r="Z111">
        <f>Pro_Economic_Table[[#This Row],[S- Worst-Euclidean Distance]]/(Pro_Economic_Table[[#This Row],[S+ Best-Euclidean Distance]]+Pro_Economic_Table[[#This Row],[S- Worst-Euclidean Distance]])</f>
        <v>0.80599917993278414</v>
      </c>
      <c r="AA111">
        <v>110</v>
      </c>
    </row>
    <row r="112" spans="1:27" x14ac:dyDescent="0.3">
      <c r="A112">
        <v>235</v>
      </c>
      <c r="B112" t="s">
        <v>141</v>
      </c>
      <c r="C112" t="s">
        <v>147</v>
      </c>
      <c r="D112" t="s">
        <v>280</v>
      </c>
      <c r="E112" t="s">
        <v>152</v>
      </c>
      <c r="F112" t="s">
        <v>154</v>
      </c>
      <c r="G112" t="s">
        <v>219</v>
      </c>
      <c r="H112">
        <v>337.51091283369311</v>
      </c>
      <c r="I112">
        <v>48</v>
      </c>
      <c r="J112">
        <v>1225668.2568930613</v>
      </c>
      <c r="K112">
        <v>41538.510563636359</v>
      </c>
      <c r="L112">
        <v>220620286.24075106</v>
      </c>
      <c r="M112">
        <v>5670221.6772727259</v>
      </c>
      <c r="N112">
        <v>1838502385.339592</v>
      </c>
      <c r="O112">
        <v>89472000</v>
      </c>
      <c r="P112">
        <v>22.738687318181814</v>
      </c>
      <c r="Q112">
        <v>18323.740440551264</v>
      </c>
      <c r="R112">
        <v>220661824.7513147</v>
      </c>
      <c r="S112">
        <v>1933.6446070168647</v>
      </c>
      <c r="T112">
        <v>18346.479127869447</v>
      </c>
      <c r="U112">
        <f>Pro_Economic_Table[[#This Row],[Total Energy(MJ)]]*AHP!$P$3/TOPSIS!$B$4</f>
        <v>7.5794795987806519E-3</v>
      </c>
      <c r="V112">
        <f>Pro_Economic_Table[[#This Row],[Total Cost(LKR Million)]]*AHP!$P$4/TOPSIS!$C$4</f>
        <v>2.9337793476133956E-2</v>
      </c>
      <c r="W112">
        <f>Pro_Economic_Table[[#This Row],[Total Carbon (Metric T)]]*AHP!$P$5/TOPSIS!$D$4</f>
        <v>3.2546059632830564E-3</v>
      </c>
      <c r="X112">
        <f>((Pro_Economic_Table[[#This Row],[Weighted Energy]]-TOPSIS!$B$5)^2+(Pro_Economic_Table[[#This Row],[Weighted Cost]]-TOPSIS!$C$5)^2+(Pro_Economic_Table[[#This Row],[Weighted Co2]]-TOPSIS!$D$5)^2)^0.5</f>
        <v>1.4732424639052257E-3</v>
      </c>
      <c r="Y112">
        <f>((Pro_Economic_Table[[#This Row],[Weighted Energy]]-TOPSIS!$B$6)^2+(Pro_Economic_Table[[#This Row],[Weighted Cost]]-TOPSIS!$C$6)^2+(Pro_Economic_Table[[#This Row],[Weighted Co2]]-TOPSIS!$D$6)^2)^0.5</f>
        <v>6.0984999238474008E-3</v>
      </c>
      <c r="Z112">
        <f>Pro_Economic_Table[[#This Row],[S- Worst-Euclidean Distance]]/(Pro_Economic_Table[[#This Row],[S+ Best-Euclidean Distance]]+Pro_Economic_Table[[#This Row],[S- Worst-Euclidean Distance]])</f>
        <v>0.80542887112902695</v>
      </c>
      <c r="AA112">
        <v>111</v>
      </c>
    </row>
    <row r="113" spans="1:27" x14ac:dyDescent="0.3">
      <c r="A113">
        <v>237</v>
      </c>
      <c r="B113" t="s">
        <v>141</v>
      </c>
      <c r="C113" t="s">
        <v>147</v>
      </c>
      <c r="D113" t="s">
        <v>280</v>
      </c>
      <c r="E113" t="s">
        <v>152</v>
      </c>
      <c r="F113" t="s">
        <v>154</v>
      </c>
      <c r="G113" t="s">
        <v>218</v>
      </c>
      <c r="H113">
        <v>337.51091283369311</v>
      </c>
      <c r="I113">
        <v>24</v>
      </c>
      <c r="J113">
        <v>1225668.2568930613</v>
      </c>
      <c r="K113">
        <v>41538.510563636359</v>
      </c>
      <c r="L113">
        <v>220620286.24075106</v>
      </c>
      <c r="M113">
        <v>5670221.6772727259</v>
      </c>
      <c r="N113">
        <v>1838502385.339592</v>
      </c>
      <c r="O113">
        <v>89908800</v>
      </c>
      <c r="P113">
        <v>22.738687318181814</v>
      </c>
      <c r="Q113">
        <v>18323.740440551264</v>
      </c>
      <c r="R113">
        <v>220661824.7513147</v>
      </c>
      <c r="S113">
        <v>1934.0814070168649</v>
      </c>
      <c r="T113">
        <v>18346.479127869447</v>
      </c>
      <c r="U113">
        <f>Pro_Economic_Table[[#This Row],[Total Energy(MJ)]]*AHP!$P$3/TOPSIS!$B$4</f>
        <v>7.5794795987806519E-3</v>
      </c>
      <c r="V113">
        <f>Pro_Economic_Table[[#This Row],[Total Cost(LKR Million)]]*AHP!$P$4/TOPSIS!$C$4</f>
        <v>2.9344420727151994E-2</v>
      </c>
      <c r="W113">
        <f>Pro_Economic_Table[[#This Row],[Total Carbon (Metric T)]]*AHP!$P$5/TOPSIS!$D$4</f>
        <v>3.2546059632830564E-3</v>
      </c>
      <c r="X113">
        <f>((Pro_Economic_Table[[#This Row],[Weighted Energy]]-TOPSIS!$B$5)^2+(Pro_Economic_Table[[#This Row],[Weighted Cost]]-TOPSIS!$C$5)^2+(Pro_Economic_Table[[#This Row],[Weighted Co2]]-TOPSIS!$D$5)^2)^0.5</f>
        <v>1.4796182098495939E-3</v>
      </c>
      <c r="Y113">
        <f>((Pro_Economic_Table[[#This Row],[Weighted Energy]]-TOPSIS!$B$6)^2+(Pro_Economic_Table[[#This Row],[Weighted Cost]]-TOPSIS!$C$6)^2+(Pro_Economic_Table[[#This Row],[Weighted Co2]]-TOPSIS!$D$6)^2)^0.5</f>
        <v>6.0921133224778393E-3</v>
      </c>
      <c r="Z113">
        <f>Pro_Economic_Table[[#This Row],[S- Worst-Euclidean Distance]]/(Pro_Economic_Table[[#This Row],[S+ Best-Euclidean Distance]]+Pro_Economic_Table[[#This Row],[S- Worst-Euclidean Distance]])</f>
        <v>0.80458654621702075</v>
      </c>
      <c r="AA113">
        <v>112</v>
      </c>
    </row>
    <row r="114" spans="1:27" x14ac:dyDescent="0.3">
      <c r="A114">
        <v>226</v>
      </c>
      <c r="B114" t="s">
        <v>141</v>
      </c>
      <c r="C114" t="s">
        <v>147</v>
      </c>
      <c r="D114" t="s">
        <v>151</v>
      </c>
      <c r="E114" t="s">
        <v>280</v>
      </c>
      <c r="F114" t="s">
        <v>154</v>
      </c>
      <c r="G114" t="s">
        <v>219</v>
      </c>
      <c r="H114">
        <v>337.11620452008771</v>
      </c>
      <c r="I114">
        <v>48</v>
      </c>
      <c r="J114">
        <v>1225286.1792454913</v>
      </c>
      <c r="K114">
        <v>52455.574200000003</v>
      </c>
      <c r="L114">
        <v>220551512.26418844</v>
      </c>
      <c r="M114">
        <v>6822825.3477272717</v>
      </c>
      <c r="N114">
        <v>1837929268.868237</v>
      </c>
      <c r="O114">
        <v>89472000</v>
      </c>
      <c r="P114">
        <v>29.298135649999995</v>
      </c>
      <c r="Q114">
        <v>18318.028379720097</v>
      </c>
      <c r="R114">
        <v>220603967.83838844</v>
      </c>
      <c r="S114">
        <v>1934.2240942159642</v>
      </c>
      <c r="T114">
        <v>18347.326515370096</v>
      </c>
      <c r="U114">
        <f>Pro_Economic_Table[[#This Row],[Total Energy(MJ)]]*AHP!$P$3/TOPSIS!$B$4</f>
        <v>7.5774922804410748E-3</v>
      </c>
      <c r="V114">
        <f>Pro_Economic_Table[[#This Row],[Total Cost(LKR Million)]]*AHP!$P$4/TOPSIS!$C$4</f>
        <v>2.9346585616999734E-2</v>
      </c>
      <c r="W114">
        <f>Pro_Economic_Table[[#This Row],[Total Carbon (Metric T)]]*AHP!$P$5/TOPSIS!$D$4</f>
        <v>3.2547562870805327E-3</v>
      </c>
      <c r="X114">
        <f>((Pro_Economic_Table[[#This Row],[Weighted Energy]]-TOPSIS!$B$5)^2+(Pro_Economic_Table[[#This Row],[Weighted Cost]]-TOPSIS!$C$5)^2+(Pro_Economic_Table[[#This Row],[Weighted Co2]]-TOPSIS!$D$5)^2)^0.5</f>
        <v>1.4812221134389402E-3</v>
      </c>
      <c r="Y114">
        <f>((Pro_Economic_Table[[#This Row],[Weighted Energy]]-TOPSIS!$B$6)^2+(Pro_Economic_Table[[#This Row],[Weighted Cost]]-TOPSIS!$C$6)^2+(Pro_Economic_Table[[#This Row],[Weighted Co2]]-TOPSIS!$D$6)^2)^0.5</f>
        <v>6.0904996183266903E-3</v>
      </c>
      <c r="Z114">
        <f>Pro_Economic_Table[[#This Row],[S- Worst-Euclidean Distance]]/(Pro_Economic_Table[[#This Row],[S+ Best-Euclidean Distance]]+Pro_Economic_Table[[#This Row],[S- Worst-Euclidean Distance]])</f>
        <v>0.80437446515965161</v>
      </c>
      <c r="AA114">
        <v>113</v>
      </c>
    </row>
    <row r="115" spans="1:27" x14ac:dyDescent="0.3">
      <c r="A115">
        <v>228</v>
      </c>
      <c r="B115" t="s">
        <v>141</v>
      </c>
      <c r="C115" t="s">
        <v>147</v>
      </c>
      <c r="D115" t="s">
        <v>151</v>
      </c>
      <c r="E115" t="s">
        <v>280</v>
      </c>
      <c r="F115" t="s">
        <v>154</v>
      </c>
      <c r="G115" t="s">
        <v>218</v>
      </c>
      <c r="H115">
        <v>337.11620452008771</v>
      </c>
      <c r="I115">
        <v>24</v>
      </c>
      <c r="J115">
        <v>1225286.1792454913</v>
      </c>
      <c r="K115">
        <v>52455.574200000003</v>
      </c>
      <c r="L115">
        <v>220551512.26418844</v>
      </c>
      <c r="M115">
        <v>6822825.3477272717</v>
      </c>
      <c r="N115">
        <v>1837929268.868237</v>
      </c>
      <c r="O115">
        <v>89908800</v>
      </c>
      <c r="P115">
        <v>29.298135649999995</v>
      </c>
      <c r="Q115">
        <v>18318.028379720097</v>
      </c>
      <c r="R115">
        <v>220603967.83838844</v>
      </c>
      <c r="S115">
        <v>1934.6608942159644</v>
      </c>
      <c r="T115">
        <v>18347.326515370096</v>
      </c>
      <c r="U115">
        <f>Pro_Economic_Table[[#This Row],[Total Energy(MJ)]]*AHP!$P$3/TOPSIS!$B$4</f>
        <v>7.5774922804410748E-3</v>
      </c>
      <c r="V115">
        <f>Pro_Economic_Table[[#This Row],[Total Cost(LKR Million)]]*AHP!$P$4/TOPSIS!$C$4</f>
        <v>2.9353212868017772E-2</v>
      </c>
      <c r="W115">
        <f>Pro_Economic_Table[[#This Row],[Total Carbon (Metric T)]]*AHP!$P$5/TOPSIS!$D$4</f>
        <v>3.2547562870805327E-3</v>
      </c>
      <c r="X115">
        <f>((Pro_Economic_Table[[#This Row],[Weighted Energy]]-TOPSIS!$B$5)^2+(Pro_Economic_Table[[#This Row],[Weighted Cost]]-TOPSIS!$C$5)^2+(Pro_Economic_Table[[#This Row],[Weighted Co2]]-TOPSIS!$D$5)^2)^0.5</f>
        <v>1.4876028281280271E-3</v>
      </c>
      <c r="Y115">
        <f>((Pro_Economic_Table[[#This Row],[Weighted Energy]]-TOPSIS!$B$6)^2+(Pro_Economic_Table[[#This Row],[Weighted Cost]]-TOPSIS!$C$6)^2+(Pro_Economic_Table[[#This Row],[Weighted Co2]]-TOPSIS!$D$6)^2)^0.5</f>
        <v>6.0841141959230008E-3</v>
      </c>
      <c r="Z115">
        <f>Pro_Economic_Table[[#This Row],[S- Worst-Euclidean Distance]]/(Pro_Economic_Table[[#This Row],[S+ Best-Euclidean Distance]]+Pro_Economic_Table[[#This Row],[S- Worst-Euclidean Distance]])</f>
        <v>0.80353163973207642</v>
      </c>
      <c r="AA115">
        <v>114</v>
      </c>
    </row>
    <row r="116" spans="1:27" x14ac:dyDescent="0.3">
      <c r="A116">
        <v>220</v>
      </c>
      <c r="B116" t="s">
        <v>141</v>
      </c>
      <c r="C116" t="s">
        <v>147</v>
      </c>
      <c r="D116" t="s">
        <v>151</v>
      </c>
      <c r="E116" t="s">
        <v>152</v>
      </c>
      <c r="F116" t="s">
        <v>155</v>
      </c>
      <c r="G116" t="s">
        <v>219</v>
      </c>
      <c r="H116">
        <v>337.00961936979496</v>
      </c>
      <c r="I116">
        <v>48</v>
      </c>
      <c r="J116">
        <v>1226261.5217885273</v>
      </c>
      <c r="K116">
        <v>42357.290336363629</v>
      </c>
      <c r="L116">
        <v>220727073.9219349</v>
      </c>
      <c r="M116">
        <v>5692909.2613636348</v>
      </c>
      <c r="N116">
        <v>1839392282.6827908</v>
      </c>
      <c r="O116">
        <v>89472000</v>
      </c>
      <c r="P116">
        <v>22.474970877272725</v>
      </c>
      <c r="Q116">
        <v>18332.609750738484</v>
      </c>
      <c r="R116">
        <v>220769431.21227127</v>
      </c>
      <c r="S116">
        <v>1934.5571919441545</v>
      </c>
      <c r="T116">
        <v>18355.084721615756</v>
      </c>
      <c r="U116">
        <f>Pro_Economic_Table[[#This Row],[Total Energy(MJ)]]*AHP!$P$3/TOPSIS!$B$4</f>
        <v>7.5831757568108711E-3</v>
      </c>
      <c r="V116">
        <f>Pro_Economic_Table[[#This Row],[Total Cost(LKR Million)]]*AHP!$P$4/TOPSIS!$C$4</f>
        <v>2.9351639468323577E-2</v>
      </c>
      <c r="W116">
        <f>Pro_Economic_Table[[#This Row],[Total Carbon (Metric T)]]*AHP!$P$5/TOPSIS!$D$4</f>
        <v>3.2561325677355575E-3</v>
      </c>
      <c r="X116">
        <f>((Pro_Economic_Table[[#This Row],[Weighted Energy]]-TOPSIS!$B$5)^2+(Pro_Economic_Table[[#This Row],[Weighted Cost]]-TOPSIS!$C$5)^2+(Pro_Economic_Table[[#This Row],[Weighted Co2]]-TOPSIS!$D$5)^2)^0.5</f>
        <v>1.4876541709453468E-3</v>
      </c>
      <c r="Y116">
        <f>((Pro_Economic_Table[[#This Row],[Weighted Energy]]-TOPSIS!$B$6)^2+(Pro_Economic_Table[[#This Row],[Weighted Cost]]-TOPSIS!$C$6)^2+(Pro_Economic_Table[[#This Row],[Weighted Co2]]-TOPSIS!$D$6)^2)^0.5</f>
        <v>6.0840889783615572E-3</v>
      </c>
      <c r="Z116">
        <f>Pro_Economic_Table[[#This Row],[S- Worst-Euclidean Distance]]/(Pro_Economic_Table[[#This Row],[S+ Best-Euclidean Distance]]+Pro_Economic_Table[[#This Row],[S- Worst-Euclidean Distance]])</f>
        <v>0.80352553677398275</v>
      </c>
      <c r="AA116">
        <v>115</v>
      </c>
    </row>
    <row r="117" spans="1:27" x14ac:dyDescent="0.3">
      <c r="A117">
        <v>244</v>
      </c>
      <c r="B117" t="s">
        <v>141</v>
      </c>
      <c r="C117" t="s">
        <v>147</v>
      </c>
      <c r="D117" t="s">
        <v>280</v>
      </c>
      <c r="E117" t="s">
        <v>280</v>
      </c>
      <c r="F117" t="s">
        <v>154</v>
      </c>
      <c r="G117" t="s">
        <v>219</v>
      </c>
      <c r="H117">
        <v>337.57892614014764</v>
      </c>
      <c r="I117">
        <v>48</v>
      </c>
      <c r="J117">
        <v>1225734.0937737096</v>
      </c>
      <c r="K117">
        <v>52455.574200000003</v>
      </c>
      <c r="L117">
        <v>220632136.87926772</v>
      </c>
      <c r="M117">
        <v>6827430.422727271</v>
      </c>
      <c r="N117">
        <v>1838601140.6605644</v>
      </c>
      <c r="O117">
        <v>89472000</v>
      </c>
      <c r="P117">
        <v>29.288925499999998</v>
      </c>
      <c r="Q117">
        <v>18324.724701916955</v>
      </c>
      <c r="R117">
        <v>220684592.45346773</v>
      </c>
      <c r="S117">
        <v>1934.9005710832919</v>
      </c>
      <c r="T117">
        <v>18354.013627416956</v>
      </c>
      <c r="U117">
        <f>Pro_Economic_Table[[#This Row],[Total Energy(MJ)]]*AHP!$P$3/TOPSIS!$B$4</f>
        <v>7.5802616431336995E-3</v>
      </c>
      <c r="V117">
        <f>Pro_Economic_Table[[#This Row],[Total Cost(LKR Million)]]*AHP!$P$4/TOPSIS!$C$4</f>
        <v>2.9356849312072251E-2</v>
      </c>
      <c r="W117">
        <f>Pro_Economic_Table[[#This Row],[Total Carbon (Metric T)]]*AHP!$P$5/TOPSIS!$D$4</f>
        <v>3.2559425590945345E-3</v>
      </c>
      <c r="X117">
        <f>((Pro_Economic_Table[[#This Row],[Weighted Energy]]-TOPSIS!$B$5)^2+(Pro_Economic_Table[[#This Row],[Weighted Cost]]-TOPSIS!$C$5)^2+(Pro_Economic_Table[[#This Row],[Weighted Co2]]-TOPSIS!$D$5)^2)^0.5</f>
        <v>1.491918164570471E-3</v>
      </c>
      <c r="Y117">
        <f>((Pro_Economic_Table[[#This Row],[Weighted Energy]]-TOPSIS!$B$6)^2+(Pro_Economic_Table[[#This Row],[Weighted Cost]]-TOPSIS!$C$6)^2+(Pro_Economic_Table[[#This Row],[Weighted Co2]]-TOPSIS!$D$6)^2)^0.5</f>
        <v>6.0798040428073387E-3</v>
      </c>
      <c r="Z117">
        <f>Pro_Economic_Table[[#This Row],[S- Worst-Euclidean Distance]]/(Pro_Economic_Table[[#This Row],[S+ Best-Euclidean Distance]]+Pro_Economic_Table[[#This Row],[S- Worst-Euclidean Distance]])</f>
        <v>0.80296184623403632</v>
      </c>
      <c r="AA117">
        <v>116</v>
      </c>
    </row>
    <row r="118" spans="1:27" x14ac:dyDescent="0.3">
      <c r="A118">
        <v>222</v>
      </c>
      <c r="B118" t="s">
        <v>141</v>
      </c>
      <c r="C118" t="s">
        <v>147</v>
      </c>
      <c r="D118" t="s">
        <v>151</v>
      </c>
      <c r="E118" t="s">
        <v>152</v>
      </c>
      <c r="F118" t="s">
        <v>155</v>
      </c>
      <c r="G118" t="s">
        <v>218</v>
      </c>
      <c r="H118">
        <v>337.00961936979496</v>
      </c>
      <c r="I118">
        <v>24</v>
      </c>
      <c r="J118">
        <v>1226261.5217885273</v>
      </c>
      <c r="K118">
        <v>42357.290336363629</v>
      </c>
      <c r="L118">
        <v>220727073.9219349</v>
      </c>
      <c r="M118">
        <v>5692909.2613636348</v>
      </c>
      <c r="N118">
        <v>1839392282.6827908</v>
      </c>
      <c r="O118">
        <v>89908800</v>
      </c>
      <c r="P118">
        <v>22.474970877272725</v>
      </c>
      <c r="Q118">
        <v>18332.609750738484</v>
      </c>
      <c r="R118">
        <v>220769431.21227127</v>
      </c>
      <c r="S118">
        <v>1934.9939919441545</v>
      </c>
      <c r="T118">
        <v>18355.084721615756</v>
      </c>
      <c r="U118">
        <f>Pro_Economic_Table[[#This Row],[Total Energy(MJ)]]*AHP!$P$3/TOPSIS!$B$4</f>
        <v>7.5831757568108711E-3</v>
      </c>
      <c r="V118">
        <f>Pro_Economic_Table[[#This Row],[Total Cost(LKR Million)]]*AHP!$P$4/TOPSIS!$C$4</f>
        <v>2.9358266719341615E-2</v>
      </c>
      <c r="W118">
        <f>Pro_Economic_Table[[#This Row],[Total Carbon (Metric T)]]*AHP!$P$5/TOPSIS!$D$4</f>
        <v>3.2561325677355575E-3</v>
      </c>
      <c r="X118">
        <f>((Pro_Economic_Table[[#This Row],[Weighted Energy]]-TOPSIS!$B$5)^2+(Pro_Economic_Table[[#This Row],[Weighted Cost]]-TOPSIS!$C$5)^2+(Pro_Economic_Table[[#This Row],[Weighted Co2]]-TOPSIS!$D$5)^2)^0.5</f>
        <v>1.494029833546751E-3</v>
      </c>
      <c r="Y118">
        <f>((Pro_Economic_Table[[#This Row],[Weighted Energy]]-TOPSIS!$B$6)^2+(Pro_Economic_Table[[#This Row],[Weighted Cost]]-TOPSIS!$C$6)^2+(Pro_Economic_Table[[#This Row],[Weighted Co2]]-TOPSIS!$D$6)^2)^0.5</f>
        <v>6.0777023315639169E-3</v>
      </c>
      <c r="Z118">
        <f>Pro_Economic_Table[[#This Row],[S- Worst-Euclidean Distance]]/(Pro_Economic_Table[[#This Row],[S+ Best-Euclidean Distance]]+Pro_Economic_Table[[#This Row],[S- Worst-Euclidean Distance]])</f>
        <v>0.80268321686931798</v>
      </c>
      <c r="AA118">
        <v>117</v>
      </c>
    </row>
    <row r="119" spans="1:27" x14ac:dyDescent="0.3">
      <c r="A119">
        <v>246</v>
      </c>
      <c r="B119" t="s">
        <v>141</v>
      </c>
      <c r="C119" t="s">
        <v>147</v>
      </c>
      <c r="D119" t="s">
        <v>280</v>
      </c>
      <c r="E119" t="s">
        <v>280</v>
      </c>
      <c r="F119" t="s">
        <v>154</v>
      </c>
      <c r="G119" t="s">
        <v>218</v>
      </c>
      <c r="H119">
        <v>337.57892614014764</v>
      </c>
      <c r="I119">
        <v>24</v>
      </c>
      <c r="J119">
        <v>1225734.0937737096</v>
      </c>
      <c r="K119">
        <v>52455.574200000003</v>
      </c>
      <c r="L119">
        <v>220632136.87926772</v>
      </c>
      <c r="M119">
        <v>6827430.422727271</v>
      </c>
      <c r="N119">
        <v>1838601140.6605644</v>
      </c>
      <c r="O119">
        <v>89908800</v>
      </c>
      <c r="P119">
        <v>29.288925499999998</v>
      </c>
      <c r="Q119">
        <v>18324.724701916955</v>
      </c>
      <c r="R119">
        <v>220684592.45346773</v>
      </c>
      <c r="S119">
        <v>1935.3373710832918</v>
      </c>
      <c r="T119">
        <v>18354.013627416956</v>
      </c>
      <c r="U119">
        <f>Pro_Economic_Table[[#This Row],[Total Energy(MJ)]]*AHP!$P$3/TOPSIS!$B$4</f>
        <v>7.5802616431336995E-3</v>
      </c>
      <c r="V119">
        <f>Pro_Economic_Table[[#This Row],[Total Cost(LKR Million)]]*AHP!$P$4/TOPSIS!$C$4</f>
        <v>2.9363476563090289E-2</v>
      </c>
      <c r="W119">
        <f>Pro_Economic_Table[[#This Row],[Total Carbon (Metric T)]]*AHP!$P$5/TOPSIS!$D$4</f>
        <v>3.2559425590945345E-3</v>
      </c>
      <c r="X119">
        <f>((Pro_Economic_Table[[#This Row],[Weighted Energy]]-TOPSIS!$B$5)^2+(Pro_Economic_Table[[#This Row],[Weighted Cost]]-TOPSIS!$C$5)^2+(Pro_Economic_Table[[#This Row],[Weighted Co2]]-TOPSIS!$D$5)^2)^0.5</f>
        <v>1.4982987268420617E-3</v>
      </c>
      <c r="Y119">
        <f>((Pro_Economic_Table[[#This Row],[Weighted Energy]]-TOPSIS!$B$6)^2+(Pro_Economic_Table[[#This Row],[Weighted Cost]]-TOPSIS!$C$6)^2+(Pro_Economic_Table[[#This Row],[Weighted Co2]]-TOPSIS!$D$6)^2)^0.5</f>
        <v>6.0734185750117636E-3</v>
      </c>
      <c r="Z119">
        <f>Pro_Economic_Table[[#This Row],[S- Worst-Euclidean Distance]]/(Pro_Economic_Table[[#This Row],[S+ Best-Euclidean Distance]]+Pro_Economic_Table[[#This Row],[S- Worst-Euclidean Distance]])</f>
        <v>0.80211903494135672</v>
      </c>
      <c r="AA119">
        <v>118</v>
      </c>
    </row>
    <row r="120" spans="1:27" x14ac:dyDescent="0.3">
      <c r="A120">
        <v>238</v>
      </c>
      <c r="B120" t="s">
        <v>141</v>
      </c>
      <c r="C120" t="s">
        <v>147</v>
      </c>
      <c r="D120" t="s">
        <v>280</v>
      </c>
      <c r="E120" t="s">
        <v>152</v>
      </c>
      <c r="F120" t="s">
        <v>155</v>
      </c>
      <c r="G120" t="s">
        <v>219</v>
      </c>
      <c r="H120">
        <v>337.47234098985501</v>
      </c>
      <c r="I120">
        <v>48</v>
      </c>
      <c r="J120">
        <v>1226709.4363167451</v>
      </c>
      <c r="K120">
        <v>42357.290336363629</v>
      </c>
      <c r="L120">
        <v>220807698.53701413</v>
      </c>
      <c r="M120">
        <v>5697514.336363635</v>
      </c>
      <c r="N120">
        <v>1840064154.4751177</v>
      </c>
      <c r="O120">
        <v>89472000</v>
      </c>
      <c r="P120">
        <v>22.465760727272727</v>
      </c>
      <c r="Q120">
        <v>18339.306072935338</v>
      </c>
      <c r="R120">
        <v>220850055.8273505</v>
      </c>
      <c r="S120">
        <v>1935.2336688114813</v>
      </c>
      <c r="T120">
        <v>18361.771833662609</v>
      </c>
      <c r="U120">
        <f>Pro_Economic_Table[[#This Row],[Total Energy(MJ)]]*AHP!$P$3/TOPSIS!$B$4</f>
        <v>7.5859451195034932E-3</v>
      </c>
      <c r="V120">
        <f>Pro_Economic_Table[[#This Row],[Total Cost(LKR Million)]]*AHP!$P$4/TOPSIS!$C$4</f>
        <v>2.936190316339608E-2</v>
      </c>
      <c r="W120">
        <f>Pro_Economic_Table[[#This Row],[Total Carbon (Metric T)]]*AHP!$P$5/TOPSIS!$D$4</f>
        <v>3.257318839749558E-3</v>
      </c>
      <c r="X120">
        <f>((Pro_Economic_Table[[#This Row],[Weighted Energy]]-TOPSIS!$B$5)^2+(Pro_Economic_Table[[#This Row],[Weighted Cost]]-TOPSIS!$C$5)^2+(Pro_Economic_Table[[#This Row],[Weighted Co2]]-TOPSIS!$D$5)^2)^0.5</f>
        <v>1.4983505196198255E-3</v>
      </c>
      <c r="Y120">
        <f>((Pro_Economic_Table[[#This Row],[Weighted Energy]]-TOPSIS!$B$6)^2+(Pro_Economic_Table[[#This Row],[Weighted Cost]]-TOPSIS!$C$6)^2+(Pro_Economic_Table[[#This Row],[Weighted Co2]]-TOPSIS!$D$6)^2)^0.5</f>
        <v>6.0733935144693862E-3</v>
      </c>
      <c r="Z120">
        <f>Pro_Economic_Table[[#This Row],[S- Worst-Euclidean Distance]]/(Pro_Economic_Table[[#This Row],[S+ Best-Euclidean Distance]]+Pro_Economic_Table[[#This Row],[S- Worst-Euclidean Distance]])</f>
        <v>0.80211289329459501</v>
      </c>
      <c r="AA120">
        <v>119</v>
      </c>
    </row>
    <row r="121" spans="1:27" x14ac:dyDescent="0.3">
      <c r="A121">
        <v>240</v>
      </c>
      <c r="B121" t="s">
        <v>141</v>
      </c>
      <c r="C121" t="s">
        <v>147</v>
      </c>
      <c r="D121" t="s">
        <v>280</v>
      </c>
      <c r="E121" t="s">
        <v>152</v>
      </c>
      <c r="F121" t="s">
        <v>155</v>
      </c>
      <c r="G121" t="s">
        <v>218</v>
      </c>
      <c r="H121">
        <v>337.47234098985501</v>
      </c>
      <c r="I121">
        <v>24</v>
      </c>
      <c r="J121">
        <v>1226709.4363167451</v>
      </c>
      <c r="K121">
        <v>42357.290336363629</v>
      </c>
      <c r="L121">
        <v>220807698.53701413</v>
      </c>
      <c r="M121">
        <v>5697514.336363635</v>
      </c>
      <c r="N121">
        <v>1840064154.4751177</v>
      </c>
      <c r="O121">
        <v>89908800</v>
      </c>
      <c r="P121">
        <v>22.465760727272727</v>
      </c>
      <c r="Q121">
        <v>18339.306072935338</v>
      </c>
      <c r="R121">
        <v>220850055.8273505</v>
      </c>
      <c r="S121">
        <v>1935.6704688114812</v>
      </c>
      <c r="T121">
        <v>18361.771833662609</v>
      </c>
      <c r="U121">
        <f>Pro_Economic_Table[[#This Row],[Total Energy(MJ)]]*AHP!$P$3/TOPSIS!$B$4</f>
        <v>7.5859451195034932E-3</v>
      </c>
      <c r="V121">
        <f>Pro_Economic_Table[[#This Row],[Total Cost(LKR Million)]]*AHP!$P$4/TOPSIS!$C$4</f>
        <v>2.9368530414414118E-2</v>
      </c>
      <c r="W121">
        <f>Pro_Economic_Table[[#This Row],[Total Carbon (Metric T)]]*AHP!$P$5/TOPSIS!$D$4</f>
        <v>3.257318839749558E-3</v>
      </c>
      <c r="X121">
        <f>((Pro_Economic_Table[[#This Row],[Weighted Energy]]-TOPSIS!$B$5)^2+(Pro_Economic_Table[[#This Row],[Weighted Cost]]-TOPSIS!$C$5)^2+(Pro_Economic_Table[[#This Row],[Weighted Co2]]-TOPSIS!$D$5)^2)^0.5</f>
        <v>1.5047260651058329E-3</v>
      </c>
      <c r="Y121">
        <f>((Pro_Economic_Table[[#This Row],[Weighted Energy]]-TOPSIS!$B$6)^2+(Pro_Economic_Table[[#This Row],[Weighted Cost]]-TOPSIS!$C$6)^2+(Pro_Economic_Table[[#This Row],[Weighted Co2]]-TOPSIS!$D$6)^2)^0.5</f>
        <v>6.0670068201909028E-3</v>
      </c>
      <c r="Z121">
        <f>Pro_Economic_Table[[#This Row],[S- Worst-Euclidean Distance]]/(Pro_Economic_Table[[#This Row],[S+ Best-Euclidean Distance]]+Pro_Economic_Table[[#This Row],[S- Worst-Euclidean Distance]])</f>
        <v>0.8012705825864771</v>
      </c>
      <c r="AA121">
        <v>120</v>
      </c>
    </row>
    <row r="122" spans="1:27" x14ac:dyDescent="0.3">
      <c r="A122">
        <v>229</v>
      </c>
      <c r="B122" t="s">
        <v>141</v>
      </c>
      <c r="C122" t="s">
        <v>147</v>
      </c>
      <c r="D122" t="s">
        <v>151</v>
      </c>
      <c r="E122" t="s">
        <v>280</v>
      </c>
      <c r="F122" t="s">
        <v>155</v>
      </c>
      <c r="G122" t="s">
        <v>219</v>
      </c>
      <c r="H122">
        <v>337.07763267624949</v>
      </c>
      <c r="I122">
        <v>48</v>
      </c>
      <c r="J122">
        <v>1226327.3586691753</v>
      </c>
      <c r="K122">
        <v>53274.353972727273</v>
      </c>
      <c r="L122">
        <v>220738924.56045157</v>
      </c>
      <c r="M122">
        <v>6850118.0068181809</v>
      </c>
      <c r="N122">
        <v>1839491038.003763</v>
      </c>
      <c r="O122">
        <v>89472000</v>
      </c>
      <c r="P122">
        <v>29.025209059090905</v>
      </c>
      <c r="Q122">
        <v>18333.594012104171</v>
      </c>
      <c r="R122">
        <v>220792198.9144243</v>
      </c>
      <c r="S122">
        <v>1935.8131560105812</v>
      </c>
      <c r="T122">
        <v>18362.619221163262</v>
      </c>
      <c r="U122">
        <f>Pro_Economic_Table[[#This Row],[Total Energy(MJ)]]*AHP!$P$3/TOPSIS!$B$4</f>
        <v>7.5839578011639187E-3</v>
      </c>
      <c r="V122">
        <f>Pro_Economic_Table[[#This Row],[Total Cost(LKR Million)]]*AHP!$P$4/TOPSIS!$C$4</f>
        <v>2.9370695304261868E-2</v>
      </c>
      <c r="W122">
        <f>Pro_Economic_Table[[#This Row],[Total Carbon (Metric T)]]*AHP!$P$5/TOPSIS!$D$4</f>
        <v>3.2574691635470351E-3</v>
      </c>
      <c r="X122">
        <f>((Pro_Economic_Table[[#This Row],[Weighted Energy]]-TOPSIS!$B$5)^2+(Pro_Economic_Table[[#This Row],[Weighted Cost]]-TOPSIS!$C$5)^2+(Pro_Economic_Table[[#This Row],[Weighted Co2]]-TOPSIS!$D$5)^2)^0.5</f>
        <v>1.5063296254768615E-3</v>
      </c>
      <c r="Y122">
        <f>((Pro_Economic_Table[[#This Row],[Weighted Energy]]-TOPSIS!$B$6)^2+(Pro_Economic_Table[[#This Row],[Weighted Cost]]-TOPSIS!$C$6)^2+(Pro_Economic_Table[[#This Row],[Weighted Co2]]-TOPSIS!$D$6)^2)^0.5</f>
        <v>6.0653929905923418E-3</v>
      </c>
      <c r="Z122">
        <f>Pro_Economic_Table[[#This Row],[S- Worst-Euclidean Distance]]/(Pro_Economic_Table[[#This Row],[S+ Best-Euclidean Distance]]+Pro_Economic_Table[[#This Row],[S- Worst-Euclidean Distance]])</f>
        <v>0.8010585302900517</v>
      </c>
      <c r="AA122">
        <v>121</v>
      </c>
    </row>
    <row r="123" spans="1:27" x14ac:dyDescent="0.3">
      <c r="A123">
        <v>231</v>
      </c>
      <c r="B123" t="s">
        <v>141</v>
      </c>
      <c r="C123" t="s">
        <v>147</v>
      </c>
      <c r="D123" t="s">
        <v>151</v>
      </c>
      <c r="E123" t="s">
        <v>280</v>
      </c>
      <c r="F123" t="s">
        <v>155</v>
      </c>
      <c r="G123" t="s">
        <v>218</v>
      </c>
      <c r="H123">
        <v>337.07763267624949</v>
      </c>
      <c r="I123">
        <v>24</v>
      </c>
      <c r="J123">
        <v>1226327.3586691753</v>
      </c>
      <c r="K123">
        <v>53274.353972727273</v>
      </c>
      <c r="L123">
        <v>220738924.56045157</v>
      </c>
      <c r="M123">
        <v>6850118.0068181809</v>
      </c>
      <c r="N123">
        <v>1839491038.003763</v>
      </c>
      <c r="O123">
        <v>89908800</v>
      </c>
      <c r="P123">
        <v>29.025209059090905</v>
      </c>
      <c r="Q123">
        <v>18333.594012104171</v>
      </c>
      <c r="R123">
        <v>220792198.9144243</v>
      </c>
      <c r="S123">
        <v>1936.2499560105812</v>
      </c>
      <c r="T123">
        <v>18362.619221163262</v>
      </c>
      <c r="U123">
        <f>Pro_Economic_Table[[#This Row],[Total Energy(MJ)]]*AHP!$P$3/TOPSIS!$B$4</f>
        <v>7.5839578011639187E-3</v>
      </c>
      <c r="V123">
        <f>Pro_Economic_Table[[#This Row],[Total Cost(LKR Million)]]*AHP!$P$4/TOPSIS!$C$4</f>
        <v>2.9377322555279906E-2</v>
      </c>
      <c r="W123">
        <f>Pro_Economic_Table[[#This Row],[Total Carbon (Metric T)]]*AHP!$P$5/TOPSIS!$D$4</f>
        <v>3.2574691635470351E-3</v>
      </c>
      <c r="X123">
        <f>((Pro_Economic_Table[[#This Row],[Weighted Energy]]-TOPSIS!$B$5)^2+(Pro_Economic_Table[[#This Row],[Weighted Cost]]-TOPSIS!$C$5)^2+(Pro_Economic_Table[[#This Row],[Weighted Co2]]-TOPSIS!$D$5)^2)^0.5</f>
        <v>1.512710060587339E-3</v>
      </c>
      <c r="Y123">
        <f>((Pro_Economic_Table[[#This Row],[Weighted Energy]]-TOPSIS!$B$6)^2+(Pro_Economic_Table[[#This Row],[Weighted Cost]]-TOPSIS!$C$6)^2+(Pro_Economic_Table[[#This Row],[Weighted Co2]]-TOPSIS!$D$6)^2)^0.5</f>
        <v>6.0590074798121717E-3</v>
      </c>
      <c r="Z123">
        <f>Pro_Economic_Table[[#This Row],[S- Worst-Euclidean Distance]]/(Pro_Economic_Table[[#This Row],[S+ Best-Euclidean Distance]]+Pro_Economic_Table[[#This Row],[S- Worst-Euclidean Distance]])</f>
        <v>0.8002157301145808</v>
      </c>
      <c r="AA123">
        <v>122</v>
      </c>
    </row>
    <row r="124" spans="1:27" x14ac:dyDescent="0.3">
      <c r="A124">
        <v>247</v>
      </c>
      <c r="B124" t="s">
        <v>141</v>
      </c>
      <c r="C124" t="s">
        <v>147</v>
      </c>
      <c r="D124" t="s">
        <v>280</v>
      </c>
      <c r="E124" t="s">
        <v>280</v>
      </c>
      <c r="F124" t="s">
        <v>155</v>
      </c>
      <c r="G124" t="s">
        <v>219</v>
      </c>
      <c r="H124">
        <v>337.54035429630954</v>
      </c>
      <c r="I124">
        <v>48</v>
      </c>
      <c r="J124">
        <v>1226775.2731973934</v>
      </c>
      <c r="K124">
        <v>53274.353972727273</v>
      </c>
      <c r="L124">
        <v>220819549.17553082</v>
      </c>
      <c r="M124">
        <v>6854723.0818181802</v>
      </c>
      <c r="N124">
        <v>1840162909.7960901</v>
      </c>
      <c r="O124">
        <v>89472000</v>
      </c>
      <c r="P124">
        <v>29.015998909090907</v>
      </c>
      <c r="Q124">
        <v>18340.290334301033</v>
      </c>
      <c r="R124">
        <v>220872823.52950355</v>
      </c>
      <c r="S124">
        <v>1936.4896328779082</v>
      </c>
      <c r="T124">
        <v>18369.306333210123</v>
      </c>
      <c r="U124">
        <f>Pro_Economic_Table[[#This Row],[Total Energy(MJ)]]*AHP!$P$3/TOPSIS!$B$4</f>
        <v>7.5867271638565426E-3</v>
      </c>
      <c r="V124">
        <f>Pro_Economic_Table[[#This Row],[Total Cost(LKR Million)]]*AHP!$P$4/TOPSIS!$C$4</f>
        <v>2.9380958999334374E-2</v>
      </c>
      <c r="W124">
        <f>Pro_Economic_Table[[#This Row],[Total Carbon (Metric T)]]*AHP!$P$5/TOPSIS!$D$4</f>
        <v>3.2586554355610365E-3</v>
      </c>
      <c r="X124">
        <f>((Pro_Economic_Table[[#This Row],[Weighted Energy]]-TOPSIS!$B$5)^2+(Pro_Economic_Table[[#This Row],[Weighted Cost]]-TOPSIS!$C$5)^2+(Pro_Economic_Table[[#This Row],[Weighted Co2]]-TOPSIS!$D$5)^2)^0.5</f>
        <v>1.517025694292405E-3</v>
      </c>
      <c r="Y124">
        <f>((Pro_Economic_Table[[#This Row],[Weighted Energy]]-TOPSIS!$B$6)^2+(Pro_Economic_Table[[#This Row],[Weighted Cost]]-TOPSIS!$C$6)^2+(Pro_Economic_Table[[#This Row],[Weighted Co2]]-TOPSIS!$D$6)^2)^0.5</f>
        <v>6.0546974230381708E-3</v>
      </c>
      <c r="Z124">
        <f>Pro_Economic_Table[[#This Row],[S- Worst-Euclidean Distance]]/(Pro_Economic_Table[[#This Row],[S+ Best-Euclidean Distance]]+Pro_Economic_Table[[#This Row],[S- Worst-Euclidean Distance]])</f>
        <v>0.79964591008087005</v>
      </c>
      <c r="AA124">
        <v>123</v>
      </c>
    </row>
    <row r="125" spans="1:27" x14ac:dyDescent="0.3">
      <c r="A125">
        <v>218</v>
      </c>
      <c r="B125" t="s">
        <v>141</v>
      </c>
      <c r="C125" t="s">
        <v>147</v>
      </c>
      <c r="D125" t="s">
        <v>151</v>
      </c>
      <c r="E125" t="s">
        <v>152</v>
      </c>
      <c r="F125" t="s">
        <v>154</v>
      </c>
      <c r="G125" t="s">
        <v>220</v>
      </c>
      <c r="H125">
        <v>337.04819121363317</v>
      </c>
      <c r="I125">
        <v>24</v>
      </c>
      <c r="J125">
        <v>1225220.3423648432</v>
      </c>
      <c r="K125">
        <v>41538.510563636359</v>
      </c>
      <c r="L125">
        <v>220539661.62567177</v>
      </c>
      <c r="M125">
        <v>5665616.6022727257</v>
      </c>
      <c r="N125">
        <v>1837830513.5472648</v>
      </c>
      <c r="O125">
        <v>93600000</v>
      </c>
      <c r="P125">
        <v>22.747897468181815</v>
      </c>
      <c r="Q125">
        <v>18317.044118354406</v>
      </c>
      <c r="R125">
        <v>220581200.13623542</v>
      </c>
      <c r="S125">
        <v>1937.0961301495377</v>
      </c>
      <c r="T125">
        <v>18339.79201582259</v>
      </c>
      <c r="U125">
        <f>Pro_Economic_Table[[#This Row],[Total Energy(MJ)]]*AHP!$P$3/TOPSIS!$B$4</f>
        <v>7.5767102360880263E-3</v>
      </c>
      <c r="V125">
        <f>Pro_Economic_Table[[#This Row],[Total Cost(LKR Million)]]*AHP!$P$4/TOPSIS!$C$4</f>
        <v>2.9390160944528614E-2</v>
      </c>
      <c r="W125">
        <f>Pro_Economic_Table[[#This Row],[Total Carbon (Metric T)]]*AHP!$P$5/TOPSIS!$D$4</f>
        <v>3.2534196912690555E-3</v>
      </c>
      <c r="X125">
        <f>((Pro_Economic_Table[[#This Row],[Weighted Energy]]-TOPSIS!$B$5)^2+(Pro_Economic_Table[[#This Row],[Weighted Cost]]-TOPSIS!$C$5)^2+(Pro_Economic_Table[[#This Row],[Weighted Co2]]-TOPSIS!$D$5)^2)^0.5</f>
        <v>1.5228872781350156E-3</v>
      </c>
      <c r="Y125">
        <f>((Pro_Economic_Table[[#This Row],[Weighted Energy]]-TOPSIS!$B$6)^2+(Pro_Economic_Table[[#This Row],[Weighted Cost]]-TOPSIS!$C$6)^2+(Pro_Economic_Table[[#This Row],[Weighted Co2]]-TOPSIS!$D$6)^2)^0.5</f>
        <v>6.0488596280847354E-3</v>
      </c>
      <c r="Z125">
        <f>Pro_Economic_Table[[#This Row],[S- Worst-Euclidean Distance]]/(Pro_Economic_Table[[#This Row],[S+ Best-Euclidean Distance]]+Pro_Economic_Table[[#This Row],[S- Worst-Euclidean Distance]])</f>
        <v>0.79887240064983522</v>
      </c>
      <c r="AA125">
        <v>124</v>
      </c>
    </row>
    <row r="126" spans="1:27" x14ac:dyDescent="0.3">
      <c r="A126">
        <v>249</v>
      </c>
      <c r="B126" t="s">
        <v>141</v>
      </c>
      <c r="C126" t="s">
        <v>147</v>
      </c>
      <c r="D126" t="s">
        <v>280</v>
      </c>
      <c r="E126" t="s">
        <v>280</v>
      </c>
      <c r="F126" t="s">
        <v>155</v>
      </c>
      <c r="G126" t="s">
        <v>218</v>
      </c>
      <c r="H126">
        <v>337.54035429630954</v>
      </c>
      <c r="I126">
        <v>24</v>
      </c>
      <c r="J126">
        <v>1226775.2731973934</v>
      </c>
      <c r="K126">
        <v>53274.353972727273</v>
      </c>
      <c r="L126">
        <v>220819549.17553082</v>
      </c>
      <c r="M126">
        <v>6854723.0818181802</v>
      </c>
      <c r="N126">
        <v>1840162909.7960901</v>
      </c>
      <c r="O126">
        <v>89908800</v>
      </c>
      <c r="P126">
        <v>29.015998909090907</v>
      </c>
      <c r="Q126">
        <v>18340.290334301033</v>
      </c>
      <c r="R126">
        <v>220872823.52950355</v>
      </c>
      <c r="S126">
        <v>1936.9264328779082</v>
      </c>
      <c r="T126">
        <v>18369.306333210123</v>
      </c>
      <c r="U126">
        <f>Pro_Economic_Table[[#This Row],[Total Energy(MJ)]]*AHP!$P$3/TOPSIS!$B$4</f>
        <v>7.5867271638565426E-3</v>
      </c>
      <c r="V126">
        <f>Pro_Economic_Table[[#This Row],[Total Cost(LKR Million)]]*AHP!$P$4/TOPSIS!$C$4</f>
        <v>2.9387586250352413E-2</v>
      </c>
      <c r="W126">
        <f>Pro_Economic_Table[[#This Row],[Total Carbon (Metric T)]]*AHP!$P$5/TOPSIS!$D$4</f>
        <v>3.2586554355610365E-3</v>
      </c>
      <c r="X126">
        <f>((Pro_Economic_Table[[#This Row],[Weighted Energy]]-TOPSIS!$B$5)^2+(Pro_Economic_Table[[#This Row],[Weighted Cost]]-TOPSIS!$C$5)^2+(Pro_Economic_Table[[#This Row],[Weighted Co2]]-TOPSIS!$D$5)^2)^0.5</f>
        <v>1.5234059813862746E-3</v>
      </c>
      <c r="Y126">
        <f>((Pro_Economic_Table[[#This Row],[Weighted Energy]]-TOPSIS!$B$6)^2+(Pro_Economic_Table[[#This Row],[Weighted Cost]]-TOPSIS!$C$6)^2+(Pro_Economic_Table[[#This Row],[Weighted Co2]]-TOPSIS!$D$6)^2)^0.5</f>
        <v>6.048311866529819E-3</v>
      </c>
      <c r="Z126">
        <f>Pro_Economic_Table[[#This Row],[S- Worst-Euclidean Distance]]/(Pro_Economic_Table[[#This Row],[S+ Best-Euclidean Distance]]+Pro_Economic_Table[[#This Row],[S- Worst-Euclidean Distance]])</f>
        <v>0.79880312341464887</v>
      </c>
      <c r="AA126">
        <v>125</v>
      </c>
    </row>
    <row r="127" spans="1:27" x14ac:dyDescent="0.3">
      <c r="A127">
        <v>236</v>
      </c>
      <c r="B127" t="s">
        <v>141</v>
      </c>
      <c r="C127" t="s">
        <v>147</v>
      </c>
      <c r="D127" t="s">
        <v>280</v>
      </c>
      <c r="E127" t="s">
        <v>152</v>
      </c>
      <c r="F127" t="s">
        <v>154</v>
      </c>
      <c r="G127" t="s">
        <v>220</v>
      </c>
      <c r="H127">
        <v>337.51091283369311</v>
      </c>
      <c r="I127">
        <v>24</v>
      </c>
      <c r="J127">
        <v>1225668.2568930613</v>
      </c>
      <c r="K127">
        <v>41538.510563636359</v>
      </c>
      <c r="L127">
        <v>220620286.24075106</v>
      </c>
      <c r="M127">
        <v>5670221.6772727259</v>
      </c>
      <c r="N127">
        <v>1838502385.339592</v>
      </c>
      <c r="O127">
        <v>93600000</v>
      </c>
      <c r="P127">
        <v>22.738687318181814</v>
      </c>
      <c r="Q127">
        <v>18323.740440551264</v>
      </c>
      <c r="R127">
        <v>220661824.7513147</v>
      </c>
      <c r="S127">
        <v>1937.7726070168649</v>
      </c>
      <c r="T127">
        <v>18346.479127869447</v>
      </c>
      <c r="U127">
        <f>Pro_Economic_Table[[#This Row],[Total Energy(MJ)]]*AHP!$P$3/TOPSIS!$B$4</f>
        <v>7.5794795987806519E-3</v>
      </c>
      <c r="V127">
        <f>Pro_Economic_Table[[#This Row],[Total Cost(LKR Million)]]*AHP!$P$4/TOPSIS!$C$4</f>
        <v>2.9400424639601127E-2</v>
      </c>
      <c r="W127">
        <f>Pro_Economic_Table[[#This Row],[Total Carbon (Metric T)]]*AHP!$P$5/TOPSIS!$D$4</f>
        <v>3.2546059632830564E-3</v>
      </c>
      <c r="X127">
        <f>((Pro_Economic_Table[[#This Row],[Weighted Energy]]-TOPSIS!$B$5)^2+(Pro_Economic_Table[[#This Row],[Weighted Cost]]-TOPSIS!$C$5)^2+(Pro_Economic_Table[[#This Row],[Weighted Co2]]-TOPSIS!$D$5)^2)^0.5</f>
        <v>1.5335819206771547E-3</v>
      </c>
      <c r="Y127">
        <f>((Pro_Economic_Table[[#This Row],[Weighted Energy]]-TOPSIS!$B$6)^2+(Pro_Economic_Table[[#This Row],[Weighted Cost]]-TOPSIS!$C$6)^2+(Pro_Economic_Table[[#This Row],[Weighted Co2]]-TOPSIS!$D$6)^2)^0.5</f>
        <v>6.0381637426836889E-3</v>
      </c>
      <c r="Z127">
        <f>Pro_Economic_Table[[#This Row],[S- Worst-Euclidean Distance]]/(Pro_Economic_Table[[#This Row],[S+ Best-Euclidean Distance]]+Pro_Economic_Table[[#This Row],[S- Worst-Euclidean Distance]])</f>
        <v>0.79745992683060507</v>
      </c>
      <c r="AA127">
        <v>126</v>
      </c>
    </row>
    <row r="128" spans="1:27" x14ac:dyDescent="0.3">
      <c r="A128">
        <v>227</v>
      </c>
      <c r="B128" t="s">
        <v>141</v>
      </c>
      <c r="C128" t="s">
        <v>147</v>
      </c>
      <c r="D128" t="s">
        <v>151</v>
      </c>
      <c r="E128" t="s">
        <v>280</v>
      </c>
      <c r="F128" t="s">
        <v>154</v>
      </c>
      <c r="G128" t="s">
        <v>220</v>
      </c>
      <c r="H128">
        <v>337.11620452008771</v>
      </c>
      <c r="I128">
        <v>24</v>
      </c>
      <c r="J128">
        <v>1225286.1792454913</v>
      </c>
      <c r="K128">
        <v>52455.574200000003</v>
      </c>
      <c r="L128">
        <v>220551512.26418844</v>
      </c>
      <c r="M128">
        <v>6822825.3477272717</v>
      </c>
      <c r="N128">
        <v>1837929268.868237</v>
      </c>
      <c r="O128">
        <v>93600000</v>
      </c>
      <c r="P128">
        <v>29.298135649999995</v>
      </c>
      <c r="Q128">
        <v>18318.028379720097</v>
      </c>
      <c r="R128">
        <v>220603967.83838844</v>
      </c>
      <c r="S128">
        <v>1938.3520942159644</v>
      </c>
      <c r="T128">
        <v>18347.326515370096</v>
      </c>
      <c r="U128">
        <f>Pro_Economic_Table[[#This Row],[Total Energy(MJ)]]*AHP!$P$3/TOPSIS!$B$4</f>
        <v>7.5774922804410748E-3</v>
      </c>
      <c r="V128">
        <f>Pro_Economic_Table[[#This Row],[Total Cost(LKR Million)]]*AHP!$P$4/TOPSIS!$C$4</f>
        <v>2.9409216780466905E-2</v>
      </c>
      <c r="W128">
        <f>Pro_Economic_Table[[#This Row],[Total Carbon (Metric T)]]*AHP!$P$5/TOPSIS!$D$4</f>
        <v>3.2547562870805327E-3</v>
      </c>
      <c r="X128">
        <f>((Pro_Economic_Table[[#This Row],[Weighted Energy]]-TOPSIS!$B$5)^2+(Pro_Economic_Table[[#This Row],[Weighted Cost]]-TOPSIS!$C$5)^2+(Pro_Economic_Table[[#This Row],[Weighted Co2]]-TOPSIS!$D$5)^2)^0.5</f>
        <v>1.5416064424289338E-3</v>
      </c>
      <c r="Y128">
        <f>((Pro_Economic_Table[[#This Row],[Weighted Energy]]-TOPSIS!$B$6)^2+(Pro_Economic_Table[[#This Row],[Weighted Cost]]-TOPSIS!$C$6)^2+(Pro_Economic_Table[[#This Row],[Weighted Co2]]-TOPSIS!$D$6)^2)^0.5</f>
        <v>6.0301747061883935E-3</v>
      </c>
      <c r="Z128">
        <f>Pro_Economic_Table[[#This Row],[S- Worst-Euclidean Distance]]/(Pro_Economic_Table[[#This Row],[S+ Best-Euclidean Distance]]+Pro_Economic_Table[[#This Row],[S- Worst-Euclidean Distance]])</f>
        <v>0.79640108289309919</v>
      </c>
      <c r="AA128">
        <v>127</v>
      </c>
    </row>
    <row r="129" spans="1:27" x14ac:dyDescent="0.3">
      <c r="A129">
        <v>221</v>
      </c>
      <c r="B129" t="s">
        <v>141</v>
      </c>
      <c r="C129" t="s">
        <v>147</v>
      </c>
      <c r="D129" t="s">
        <v>151</v>
      </c>
      <c r="E129" t="s">
        <v>152</v>
      </c>
      <c r="F129" t="s">
        <v>155</v>
      </c>
      <c r="G129" t="s">
        <v>220</v>
      </c>
      <c r="H129">
        <v>337.00961936979496</v>
      </c>
      <c r="I129">
        <v>24</v>
      </c>
      <c r="J129">
        <v>1226261.5217885273</v>
      </c>
      <c r="K129">
        <v>42357.290336363629</v>
      </c>
      <c r="L129">
        <v>220727073.9219349</v>
      </c>
      <c r="M129">
        <v>5692909.2613636348</v>
      </c>
      <c r="N129">
        <v>1839392282.6827908</v>
      </c>
      <c r="O129">
        <v>93600000</v>
      </c>
      <c r="P129">
        <v>22.474970877272725</v>
      </c>
      <c r="Q129">
        <v>18332.609750738484</v>
      </c>
      <c r="R129">
        <v>220769431.21227127</v>
      </c>
      <c r="S129">
        <v>1938.6851919441544</v>
      </c>
      <c r="T129">
        <v>18355.084721615756</v>
      </c>
      <c r="U129">
        <f>Pro_Economic_Table[[#This Row],[Total Energy(MJ)]]*AHP!$P$3/TOPSIS!$B$4</f>
        <v>7.5831757568108711E-3</v>
      </c>
      <c r="V129">
        <f>Pro_Economic_Table[[#This Row],[Total Cost(LKR Million)]]*AHP!$P$4/TOPSIS!$C$4</f>
        <v>2.9414270631790747E-2</v>
      </c>
      <c r="W129">
        <f>Pro_Economic_Table[[#This Row],[Total Carbon (Metric T)]]*AHP!$P$5/TOPSIS!$D$4</f>
        <v>3.2561325677355575E-3</v>
      </c>
      <c r="X129">
        <f>((Pro_Economic_Table[[#This Row],[Weighted Energy]]-TOPSIS!$B$5)^2+(Pro_Economic_Table[[#This Row],[Weighted Cost]]-TOPSIS!$C$5)^2+(Pro_Economic_Table[[#This Row],[Weighted Co2]]-TOPSIS!$D$5)^2)^0.5</f>
        <v>1.5479920747554763E-3</v>
      </c>
      <c r="Y129">
        <f>((Pro_Economic_Table[[#This Row],[Weighted Energy]]-TOPSIS!$B$6)^2+(Pro_Economic_Table[[#This Row],[Weighted Cost]]-TOPSIS!$C$6)^2+(Pro_Economic_Table[[#This Row],[Weighted Co2]]-TOPSIS!$D$6)^2)^0.5</f>
        <v>6.0237524135802675E-3</v>
      </c>
      <c r="Z129">
        <f>Pro_Economic_Table[[#This Row],[S- Worst-Euclidean Distance]]/(Pro_Economic_Table[[#This Row],[S+ Best-Euclidean Distance]]+Pro_Economic_Table[[#This Row],[S- Worst-Euclidean Distance]])</f>
        <v>0.79555674691081368</v>
      </c>
      <c r="AA129">
        <v>128</v>
      </c>
    </row>
    <row r="130" spans="1:27" x14ac:dyDescent="0.3">
      <c r="A130">
        <v>245</v>
      </c>
      <c r="B130" t="s">
        <v>141</v>
      </c>
      <c r="C130" t="s">
        <v>147</v>
      </c>
      <c r="D130" t="s">
        <v>280</v>
      </c>
      <c r="E130" t="s">
        <v>280</v>
      </c>
      <c r="F130" t="s">
        <v>154</v>
      </c>
      <c r="G130" t="s">
        <v>220</v>
      </c>
      <c r="H130">
        <v>337.57892614014764</v>
      </c>
      <c r="I130">
        <v>24</v>
      </c>
      <c r="J130">
        <v>1225734.0937737096</v>
      </c>
      <c r="K130">
        <v>52455.574200000003</v>
      </c>
      <c r="L130">
        <v>220632136.87926772</v>
      </c>
      <c r="M130">
        <v>6827430.422727271</v>
      </c>
      <c r="N130">
        <v>1838601140.6605644</v>
      </c>
      <c r="O130">
        <v>93600000</v>
      </c>
      <c r="P130">
        <v>29.288925499999998</v>
      </c>
      <c r="Q130">
        <v>18324.724701916955</v>
      </c>
      <c r="R130">
        <v>220684592.45346773</v>
      </c>
      <c r="S130">
        <v>1939.0285710832918</v>
      </c>
      <c r="T130">
        <v>18354.013627416956</v>
      </c>
      <c r="U130">
        <f>Pro_Economic_Table[[#This Row],[Total Energy(MJ)]]*AHP!$P$3/TOPSIS!$B$4</f>
        <v>7.5802616431336995E-3</v>
      </c>
      <c r="V130">
        <f>Pro_Economic_Table[[#This Row],[Total Cost(LKR Million)]]*AHP!$P$4/TOPSIS!$C$4</f>
        <v>2.9419480475539418E-2</v>
      </c>
      <c r="W130">
        <f>Pro_Economic_Table[[#This Row],[Total Carbon (Metric T)]]*AHP!$P$5/TOPSIS!$D$4</f>
        <v>3.2559425590945345E-3</v>
      </c>
      <c r="X130">
        <f>((Pro_Economic_Table[[#This Row],[Weighted Energy]]-TOPSIS!$B$5)^2+(Pro_Economic_Table[[#This Row],[Weighted Cost]]-TOPSIS!$C$5)^2+(Pro_Economic_Table[[#This Row],[Weighted Co2]]-TOPSIS!$D$5)^2)^0.5</f>
        <v>1.5523005308576408E-3</v>
      </c>
      <c r="Y130">
        <f>((Pro_Economic_Table[[#This Row],[Weighted Energy]]-TOPSIS!$B$6)^2+(Pro_Economic_Table[[#This Row],[Weighted Cost]]-TOPSIS!$C$6)^2+(Pro_Economic_Table[[#This Row],[Weighted Co2]]-TOPSIS!$D$6)^2)^0.5</f>
        <v>6.019478734872393E-3</v>
      </c>
      <c r="Z130">
        <f>Pro_Economic_Table[[#This Row],[S- Worst-Euclidean Distance]]/(Pro_Economic_Table[[#This Row],[S+ Best-Euclidean Distance]]+Pro_Economic_Table[[#This Row],[S- Worst-Euclidean Distance]])</f>
        <v>0.79498867090812164</v>
      </c>
      <c r="AA130">
        <v>129</v>
      </c>
    </row>
    <row r="131" spans="1:27" x14ac:dyDescent="0.3">
      <c r="A131">
        <v>239</v>
      </c>
      <c r="B131" t="s">
        <v>141</v>
      </c>
      <c r="C131" t="s">
        <v>147</v>
      </c>
      <c r="D131" t="s">
        <v>280</v>
      </c>
      <c r="E131" t="s">
        <v>152</v>
      </c>
      <c r="F131" t="s">
        <v>155</v>
      </c>
      <c r="G131" t="s">
        <v>220</v>
      </c>
      <c r="H131">
        <v>337.47234098985501</v>
      </c>
      <c r="I131">
        <v>24</v>
      </c>
      <c r="J131">
        <v>1226709.4363167451</v>
      </c>
      <c r="K131">
        <v>42357.290336363629</v>
      </c>
      <c r="L131">
        <v>220807698.53701413</v>
      </c>
      <c r="M131">
        <v>5697514.336363635</v>
      </c>
      <c r="N131">
        <v>1840064154.4751177</v>
      </c>
      <c r="O131">
        <v>93600000</v>
      </c>
      <c r="P131">
        <v>22.465760727272727</v>
      </c>
      <c r="Q131">
        <v>18339.306072935338</v>
      </c>
      <c r="R131">
        <v>220850055.8273505</v>
      </c>
      <c r="S131">
        <v>1939.3616688114812</v>
      </c>
      <c r="T131">
        <v>18361.771833662609</v>
      </c>
      <c r="U131">
        <f>Pro_Economic_Table[[#This Row],[Total Energy(MJ)]]*AHP!$P$3/TOPSIS!$B$4</f>
        <v>7.5859451195034932E-3</v>
      </c>
      <c r="V131">
        <f>Pro_Economic_Table[[#This Row],[Total Cost(LKR Million)]]*AHP!$P$4/TOPSIS!$C$4</f>
        <v>2.942453432686325E-2</v>
      </c>
      <c r="W131">
        <f>Pro_Economic_Table[[#This Row],[Total Carbon (Metric T)]]*AHP!$P$5/TOPSIS!$D$4</f>
        <v>3.257318839749558E-3</v>
      </c>
      <c r="X131">
        <f>((Pro_Economic_Table[[#This Row],[Weighted Energy]]-TOPSIS!$B$5)^2+(Pro_Economic_Table[[#This Row],[Weighted Cost]]-TOPSIS!$C$5)^2+(Pro_Economic_Table[[#This Row],[Weighted Co2]]-TOPSIS!$D$5)^2)^0.5</f>
        <v>1.5586867758300271E-3</v>
      </c>
      <c r="Y131">
        <f>((Pro_Economic_Table[[#This Row],[Weighted Energy]]-TOPSIS!$B$6)^2+(Pro_Economic_Table[[#This Row],[Weighted Cost]]-TOPSIS!$C$6)^2+(Pro_Economic_Table[[#This Row],[Weighted Co2]]-TOPSIS!$D$6)^2)^0.5</f>
        <v>6.0130565338619643E-3</v>
      </c>
      <c r="Z131">
        <f>Pro_Economic_Table[[#This Row],[S- Worst-Euclidean Distance]]/(Pro_Economic_Table[[#This Row],[S+ Best-Euclidean Distance]]+Pro_Economic_Table[[#This Row],[S- Worst-Euclidean Distance]])</f>
        <v>0.79414426611175859</v>
      </c>
      <c r="AA131">
        <v>130</v>
      </c>
    </row>
    <row r="132" spans="1:27" x14ac:dyDescent="0.3">
      <c r="A132">
        <v>230</v>
      </c>
      <c r="B132" t="s">
        <v>141</v>
      </c>
      <c r="C132" t="s">
        <v>147</v>
      </c>
      <c r="D132" t="s">
        <v>151</v>
      </c>
      <c r="E132" t="s">
        <v>280</v>
      </c>
      <c r="F132" t="s">
        <v>155</v>
      </c>
      <c r="G132" t="s">
        <v>220</v>
      </c>
      <c r="H132">
        <v>337.07763267624949</v>
      </c>
      <c r="I132">
        <v>24</v>
      </c>
      <c r="J132">
        <v>1226327.3586691753</v>
      </c>
      <c r="K132">
        <v>53274.353972727273</v>
      </c>
      <c r="L132">
        <v>220738924.56045157</v>
      </c>
      <c r="M132">
        <v>6850118.0068181809</v>
      </c>
      <c r="N132">
        <v>1839491038.003763</v>
      </c>
      <c r="O132">
        <v>93600000</v>
      </c>
      <c r="P132">
        <v>29.025209059090905</v>
      </c>
      <c r="Q132">
        <v>18333.594012104171</v>
      </c>
      <c r="R132">
        <v>220792198.9144243</v>
      </c>
      <c r="S132">
        <v>1939.9411560105812</v>
      </c>
      <c r="T132">
        <v>18362.619221163262</v>
      </c>
      <c r="U132">
        <f>Pro_Economic_Table[[#This Row],[Total Energy(MJ)]]*AHP!$P$3/TOPSIS!$B$4</f>
        <v>7.5839578011639187E-3</v>
      </c>
      <c r="V132">
        <f>Pro_Economic_Table[[#This Row],[Total Cost(LKR Million)]]*AHP!$P$4/TOPSIS!$C$4</f>
        <v>2.9433326467729035E-2</v>
      </c>
      <c r="W132">
        <f>Pro_Economic_Table[[#This Row],[Total Carbon (Metric T)]]*AHP!$P$5/TOPSIS!$D$4</f>
        <v>3.2574691635470351E-3</v>
      </c>
      <c r="X132">
        <f>((Pro_Economic_Table[[#This Row],[Weighted Energy]]-TOPSIS!$B$5)^2+(Pro_Economic_Table[[#This Row],[Weighted Cost]]-TOPSIS!$C$5)^2+(Pro_Economic_Table[[#This Row],[Weighted Co2]]-TOPSIS!$D$5)^2)^0.5</f>
        <v>1.566710072130526E-3</v>
      </c>
      <c r="Y132">
        <f>((Pro_Economic_Table[[#This Row],[Weighted Energy]]-TOPSIS!$B$6)^2+(Pro_Economic_Table[[#This Row],[Weighted Cost]]-TOPSIS!$C$6)^2+(Pro_Economic_Table[[#This Row],[Weighted Co2]]-TOPSIS!$D$6)^2)^0.5</f>
        <v>6.0050673228675454E-3</v>
      </c>
      <c r="Z132">
        <f>Pro_Economic_Table[[#This Row],[S- Worst-Euclidean Distance]]/(Pro_Economic_Table[[#This Row],[S+ Best-Euclidean Distance]]+Pro_Economic_Table[[#This Row],[S- Worst-Euclidean Distance]])</f>
        <v>0.79308556097205163</v>
      </c>
      <c r="AA132">
        <v>131</v>
      </c>
    </row>
    <row r="133" spans="1:27" x14ac:dyDescent="0.3">
      <c r="A133">
        <v>248</v>
      </c>
      <c r="B133" t="s">
        <v>141</v>
      </c>
      <c r="C133" t="s">
        <v>147</v>
      </c>
      <c r="D133" t="s">
        <v>280</v>
      </c>
      <c r="E133" t="s">
        <v>280</v>
      </c>
      <c r="F133" t="s">
        <v>155</v>
      </c>
      <c r="G133" t="s">
        <v>220</v>
      </c>
      <c r="H133">
        <v>337.54035429630954</v>
      </c>
      <c r="I133">
        <v>24</v>
      </c>
      <c r="J133">
        <v>1226775.2731973934</v>
      </c>
      <c r="K133">
        <v>53274.353972727273</v>
      </c>
      <c r="L133">
        <v>220819549.17553082</v>
      </c>
      <c r="M133">
        <v>6854723.0818181802</v>
      </c>
      <c r="N133">
        <v>1840162909.7960901</v>
      </c>
      <c r="O133">
        <v>93600000</v>
      </c>
      <c r="P133">
        <v>29.015998909090907</v>
      </c>
      <c r="Q133">
        <v>18340.290334301033</v>
      </c>
      <c r="R133">
        <v>220872823.52950355</v>
      </c>
      <c r="S133">
        <v>1940.6176328779081</v>
      </c>
      <c r="T133">
        <v>18369.306333210123</v>
      </c>
      <c r="U133">
        <f>Pro_Economic_Table[[#This Row],[Total Energy(MJ)]]*AHP!$P$3/TOPSIS!$B$4</f>
        <v>7.5867271638565426E-3</v>
      </c>
      <c r="V133">
        <f>Pro_Economic_Table[[#This Row],[Total Cost(LKR Million)]]*AHP!$P$4/TOPSIS!$C$4</f>
        <v>2.9443590162801545E-2</v>
      </c>
      <c r="W133">
        <f>Pro_Economic_Table[[#This Row],[Total Carbon (Metric T)]]*AHP!$P$5/TOPSIS!$D$4</f>
        <v>3.2586554355610365E-3</v>
      </c>
      <c r="X133">
        <f>((Pro_Economic_Table[[#This Row],[Weighted Energy]]-TOPSIS!$B$5)^2+(Pro_Economic_Table[[#This Row],[Weighted Cost]]-TOPSIS!$C$5)^2+(Pro_Economic_Table[[#This Row],[Weighted Co2]]-TOPSIS!$D$5)^2)^0.5</f>
        <v>1.5774042351271492E-3</v>
      </c>
      <c r="Y133">
        <f>((Pro_Economic_Table[[#This Row],[Weighted Energy]]-TOPSIS!$B$6)^2+(Pro_Economic_Table[[#This Row],[Weighted Cost]]-TOPSIS!$C$6)^2+(Pro_Economic_Table[[#This Row],[Weighted Co2]]-TOPSIS!$D$6)^2)^0.5</f>
        <v>5.9943713565909157E-3</v>
      </c>
      <c r="Z133">
        <f>Pro_Economic_Table[[#This Row],[S- Worst-Euclidean Distance]]/(Pro_Economic_Table[[#This Row],[S+ Best-Euclidean Distance]]+Pro_Economic_Table[[#This Row],[S- Worst-Euclidean Distance]])</f>
        <v>0.79167313980455278</v>
      </c>
      <c r="AA133">
        <v>132</v>
      </c>
    </row>
    <row r="134" spans="1:27" x14ac:dyDescent="0.3">
      <c r="A134">
        <v>223</v>
      </c>
      <c r="B134" t="s">
        <v>141</v>
      </c>
      <c r="C134" t="s">
        <v>147</v>
      </c>
      <c r="D134" t="s">
        <v>151</v>
      </c>
      <c r="E134" t="s">
        <v>152</v>
      </c>
      <c r="F134" t="s">
        <v>280</v>
      </c>
      <c r="G134" t="s">
        <v>219</v>
      </c>
      <c r="H134">
        <v>336.4745727931259</v>
      </c>
      <c r="I134">
        <v>48</v>
      </c>
      <c r="J134">
        <v>1240704.1677941997</v>
      </c>
      <c r="K134">
        <v>43721.923290909079</v>
      </c>
      <c r="L134">
        <v>223326750.20295593</v>
      </c>
      <c r="M134">
        <v>5654699.5386363622</v>
      </c>
      <c r="N134">
        <v>1861056251.6912994</v>
      </c>
      <c r="O134">
        <v>89472000</v>
      </c>
      <c r="P134">
        <v>22.747897468181815</v>
      </c>
      <c r="Q134">
        <v>18548.527308523284</v>
      </c>
      <c r="R134">
        <v>223370472.12624684</v>
      </c>
      <c r="S134">
        <v>1956.182951229936</v>
      </c>
      <c r="T134">
        <v>18571.275205991467</v>
      </c>
      <c r="U134">
        <f>Pro_Economic_Table[[#This Row],[Total Energy(MJ)]]*AHP!$P$3/TOPSIS!$B$4</f>
        <v>7.6725185172330226E-3</v>
      </c>
      <c r="V134">
        <f>Pro_Economic_Table[[#This Row],[Total Cost(LKR Million)]]*AHP!$P$4/TOPSIS!$C$4</f>
        <v>2.9679751499556473E-2</v>
      </c>
      <c r="W134">
        <f>Pro_Economic_Table[[#This Row],[Total Carbon (Metric T)]]*AHP!$P$5/TOPSIS!$D$4</f>
        <v>3.2944840593078784E-3</v>
      </c>
      <c r="X134">
        <f>((Pro_Economic_Table[[#This Row],[Weighted Energy]]-TOPSIS!$B$5)^2+(Pro_Economic_Table[[#This Row],[Weighted Cost]]-TOPSIS!$C$5)^2+(Pro_Economic_Table[[#This Row],[Weighted Co2]]-TOPSIS!$D$5)^2)^0.5</f>
        <v>1.8298512648709433E-3</v>
      </c>
      <c r="Y134">
        <f>((Pro_Economic_Table[[#This Row],[Weighted Energy]]-TOPSIS!$B$6)^2+(Pro_Economic_Table[[#This Row],[Weighted Cost]]-TOPSIS!$C$6)^2+(Pro_Economic_Table[[#This Row],[Weighted Co2]]-TOPSIS!$D$6)^2)^0.5</f>
        <v>5.7419332438732968E-3</v>
      </c>
      <c r="Z134">
        <f>Pro_Economic_Table[[#This Row],[S- Worst-Euclidean Distance]]/(Pro_Economic_Table[[#This Row],[S+ Best-Euclidean Distance]]+Pro_Economic_Table[[#This Row],[S- Worst-Euclidean Distance]])</f>
        <v>0.75833289196783826</v>
      </c>
      <c r="AA134">
        <v>133</v>
      </c>
    </row>
    <row r="135" spans="1:27" x14ac:dyDescent="0.3">
      <c r="A135">
        <v>225</v>
      </c>
      <c r="B135" t="s">
        <v>141</v>
      </c>
      <c r="C135" t="s">
        <v>147</v>
      </c>
      <c r="D135" t="s">
        <v>151</v>
      </c>
      <c r="E135" t="s">
        <v>152</v>
      </c>
      <c r="F135" t="s">
        <v>280</v>
      </c>
      <c r="G135" t="s">
        <v>218</v>
      </c>
      <c r="H135">
        <v>336.4745727931259</v>
      </c>
      <c r="I135">
        <v>24</v>
      </c>
      <c r="J135">
        <v>1240704.1677941997</v>
      </c>
      <c r="K135">
        <v>43721.923290909079</v>
      </c>
      <c r="L135">
        <v>223326750.20295593</v>
      </c>
      <c r="M135">
        <v>5654699.5386363622</v>
      </c>
      <c r="N135">
        <v>1861056251.6912994</v>
      </c>
      <c r="O135">
        <v>89908800</v>
      </c>
      <c r="P135">
        <v>22.747897468181815</v>
      </c>
      <c r="Q135">
        <v>18548.527308523284</v>
      </c>
      <c r="R135">
        <v>223370472.12624684</v>
      </c>
      <c r="S135">
        <v>1956.6197512299359</v>
      </c>
      <c r="T135">
        <v>18571.275205991467</v>
      </c>
      <c r="U135">
        <f>Pro_Economic_Table[[#This Row],[Total Energy(MJ)]]*AHP!$P$3/TOPSIS!$B$4</f>
        <v>7.6725185172330226E-3</v>
      </c>
      <c r="V135">
        <f>Pro_Economic_Table[[#This Row],[Total Cost(LKR Million)]]*AHP!$P$4/TOPSIS!$C$4</f>
        <v>2.9686378750574512E-2</v>
      </c>
      <c r="W135">
        <f>Pro_Economic_Table[[#This Row],[Total Carbon (Metric T)]]*AHP!$P$5/TOPSIS!$D$4</f>
        <v>3.2944840593078784E-3</v>
      </c>
      <c r="X135">
        <f>((Pro_Economic_Table[[#This Row],[Weighted Energy]]-TOPSIS!$B$5)^2+(Pro_Economic_Table[[#This Row],[Weighted Cost]]-TOPSIS!$C$5)^2+(Pro_Economic_Table[[#This Row],[Weighted Co2]]-TOPSIS!$D$5)^2)^0.5</f>
        <v>1.8362229778358821E-3</v>
      </c>
      <c r="Y135">
        <f>((Pro_Economic_Table[[#This Row],[Weighted Energy]]-TOPSIS!$B$6)^2+(Pro_Economic_Table[[#This Row],[Weighted Cost]]-TOPSIS!$C$6)^2+(Pro_Economic_Table[[#This Row],[Weighted Co2]]-TOPSIS!$D$6)^2)^0.5</f>
        <v>5.7355447233161947E-3</v>
      </c>
      <c r="Z135">
        <f>Pro_Economic_Table[[#This Row],[S- Worst-Euclidean Distance]]/(Pro_Economic_Table[[#This Row],[S+ Best-Euclidean Distance]]+Pro_Economic_Table[[#This Row],[S- Worst-Euclidean Distance]])</f>
        <v>0.75749084621857943</v>
      </c>
      <c r="AA135">
        <v>134</v>
      </c>
    </row>
    <row r="136" spans="1:27" x14ac:dyDescent="0.3">
      <c r="A136">
        <v>241</v>
      </c>
      <c r="B136" t="s">
        <v>141</v>
      </c>
      <c r="C136" t="s">
        <v>147</v>
      </c>
      <c r="D136" t="s">
        <v>280</v>
      </c>
      <c r="E136" t="s">
        <v>152</v>
      </c>
      <c r="F136" t="s">
        <v>280</v>
      </c>
      <c r="G136" t="s">
        <v>219</v>
      </c>
      <c r="H136">
        <v>336.9372944131859</v>
      </c>
      <c r="I136">
        <v>48</v>
      </c>
      <c r="J136">
        <v>1241152.0823224175</v>
      </c>
      <c r="K136">
        <v>43721.923290909079</v>
      </c>
      <c r="L136">
        <v>223407374.81803516</v>
      </c>
      <c r="M136">
        <v>5659304.6136363624</v>
      </c>
      <c r="N136">
        <v>1861728123.4836264</v>
      </c>
      <c r="O136">
        <v>89472000</v>
      </c>
      <c r="P136">
        <v>22.738687318181814</v>
      </c>
      <c r="Q136">
        <v>18555.223630720142</v>
      </c>
      <c r="R136">
        <v>223451096.74132606</v>
      </c>
      <c r="S136">
        <v>1956.8594280972627</v>
      </c>
      <c r="T136">
        <v>18577.962318038324</v>
      </c>
      <c r="U136">
        <f>Pro_Economic_Table[[#This Row],[Total Energy(MJ)]]*AHP!$P$3/TOPSIS!$B$4</f>
        <v>7.6752878799256465E-3</v>
      </c>
      <c r="V136">
        <f>Pro_Economic_Table[[#This Row],[Total Cost(LKR Million)]]*AHP!$P$4/TOPSIS!$C$4</f>
        <v>2.9690015194628983E-2</v>
      </c>
      <c r="W136">
        <f>Pro_Economic_Table[[#This Row],[Total Carbon (Metric T)]]*AHP!$P$5/TOPSIS!$D$4</f>
        <v>3.2956703313218793E-3</v>
      </c>
      <c r="X136">
        <f>((Pro_Economic_Table[[#This Row],[Weighted Energy]]-TOPSIS!$B$5)^2+(Pro_Economic_Table[[#This Row],[Weighted Cost]]-TOPSIS!$C$5)^2+(Pro_Economic_Table[[#This Row],[Weighted Co2]]-TOPSIS!$D$5)^2)^0.5</f>
        <v>1.8405477766571432E-3</v>
      </c>
      <c r="Y136">
        <f>((Pro_Economic_Table[[#This Row],[Weighted Energy]]-TOPSIS!$B$6)^2+(Pro_Economic_Table[[#This Row],[Weighted Cost]]-TOPSIS!$C$6)^2+(Pro_Economic_Table[[#This Row],[Weighted Co2]]-TOPSIS!$D$6)^2)^0.5</f>
        <v>5.7312379623750817E-3</v>
      </c>
      <c r="Z136">
        <f>Pro_Economic_Table[[#This Row],[S- Worst-Euclidean Distance]]/(Pro_Economic_Table[[#This Row],[S+ Best-Euclidean Distance]]+Pro_Economic_Table[[#This Row],[S- Worst-Euclidean Distance]])</f>
        <v>0.75692025103547234</v>
      </c>
      <c r="AA136">
        <v>135</v>
      </c>
    </row>
    <row r="137" spans="1:27" x14ac:dyDescent="0.3">
      <c r="A137">
        <v>243</v>
      </c>
      <c r="B137" t="s">
        <v>141</v>
      </c>
      <c r="C137" t="s">
        <v>147</v>
      </c>
      <c r="D137" t="s">
        <v>280</v>
      </c>
      <c r="E137" t="s">
        <v>152</v>
      </c>
      <c r="F137" t="s">
        <v>280</v>
      </c>
      <c r="G137" t="s">
        <v>218</v>
      </c>
      <c r="H137">
        <v>336.9372944131859</v>
      </c>
      <c r="I137">
        <v>24</v>
      </c>
      <c r="J137">
        <v>1241152.0823224175</v>
      </c>
      <c r="K137">
        <v>43721.923290909079</v>
      </c>
      <c r="L137">
        <v>223407374.81803516</v>
      </c>
      <c r="M137">
        <v>5659304.6136363624</v>
      </c>
      <c r="N137">
        <v>1861728123.4836264</v>
      </c>
      <c r="O137">
        <v>89908800</v>
      </c>
      <c r="P137">
        <v>22.738687318181814</v>
      </c>
      <c r="Q137">
        <v>18555.223630720142</v>
      </c>
      <c r="R137">
        <v>223451096.74132606</v>
      </c>
      <c r="S137">
        <v>1957.2962280972627</v>
      </c>
      <c r="T137">
        <v>18577.962318038324</v>
      </c>
      <c r="U137">
        <f>Pro_Economic_Table[[#This Row],[Total Energy(MJ)]]*AHP!$P$3/TOPSIS!$B$4</f>
        <v>7.6752878799256465E-3</v>
      </c>
      <c r="V137">
        <f>Pro_Economic_Table[[#This Row],[Total Cost(LKR Million)]]*AHP!$P$4/TOPSIS!$C$4</f>
        <v>2.9696642445647015E-2</v>
      </c>
      <c r="W137">
        <f>Pro_Economic_Table[[#This Row],[Total Carbon (Metric T)]]*AHP!$P$5/TOPSIS!$D$4</f>
        <v>3.2956703313218793E-3</v>
      </c>
      <c r="X137">
        <f>((Pro_Economic_Table[[#This Row],[Weighted Energy]]-TOPSIS!$B$5)^2+(Pro_Economic_Table[[#This Row],[Weighted Cost]]-TOPSIS!$C$5)^2+(Pro_Economic_Table[[#This Row],[Weighted Co2]]-TOPSIS!$D$5)^2)^0.5</f>
        <v>1.846919416516987E-3</v>
      </c>
      <c r="Y137">
        <f>((Pro_Economic_Table[[#This Row],[Weighted Energy]]-TOPSIS!$B$6)^2+(Pro_Economic_Table[[#This Row],[Weighted Cost]]-TOPSIS!$C$6)^2+(Pro_Economic_Table[[#This Row],[Weighted Co2]]-TOPSIS!$D$6)^2)^0.5</f>
        <v>5.7248493882022366E-3</v>
      </c>
      <c r="Z137">
        <f>Pro_Economic_Table[[#This Row],[S- Worst-Euclidean Distance]]/(Pro_Economic_Table[[#This Row],[S+ Best-Euclidean Distance]]+Pro_Economic_Table[[#This Row],[S- Worst-Euclidean Distance]])</f>
        <v>0.75607820785998314</v>
      </c>
      <c r="AA137">
        <v>136</v>
      </c>
    </row>
    <row r="138" spans="1:27" x14ac:dyDescent="0.3">
      <c r="A138">
        <v>232</v>
      </c>
      <c r="B138" t="s">
        <v>141</v>
      </c>
      <c r="C138" t="s">
        <v>147</v>
      </c>
      <c r="D138" t="s">
        <v>151</v>
      </c>
      <c r="E138" t="s">
        <v>280</v>
      </c>
      <c r="F138" t="s">
        <v>280</v>
      </c>
      <c r="G138" t="s">
        <v>219</v>
      </c>
      <c r="H138">
        <v>336.54258609958043</v>
      </c>
      <c r="I138">
        <v>48</v>
      </c>
      <c r="J138">
        <v>1240770.0046748477</v>
      </c>
      <c r="K138">
        <v>54638.986927272723</v>
      </c>
      <c r="L138">
        <v>223338600.8414726</v>
      </c>
      <c r="M138">
        <v>6811908.2840909082</v>
      </c>
      <c r="N138">
        <v>1861155007.0122716</v>
      </c>
      <c r="O138">
        <v>89472000</v>
      </c>
      <c r="P138">
        <v>29.298135649999995</v>
      </c>
      <c r="Q138">
        <v>18549.511569888971</v>
      </c>
      <c r="R138">
        <v>223393239.82839987</v>
      </c>
      <c r="S138">
        <v>1957.4389152963627</v>
      </c>
      <c r="T138">
        <v>18578.80970553897</v>
      </c>
      <c r="U138">
        <f>Pro_Economic_Table[[#This Row],[Total Energy(MJ)]]*AHP!$P$3/TOPSIS!$B$4</f>
        <v>7.6733005615860703E-3</v>
      </c>
      <c r="V138">
        <f>Pro_Economic_Table[[#This Row],[Total Cost(LKR Million)]]*AHP!$P$4/TOPSIS!$C$4</f>
        <v>2.9698807335494765E-2</v>
      </c>
      <c r="W138">
        <f>Pro_Economic_Table[[#This Row],[Total Carbon (Metric T)]]*AHP!$P$5/TOPSIS!$D$4</f>
        <v>3.2958206551193551E-3</v>
      </c>
      <c r="X138">
        <f>((Pro_Economic_Table[[#This Row],[Weighted Energy]]-TOPSIS!$B$5)^2+(Pro_Economic_Table[[#This Row],[Weighted Cost]]-TOPSIS!$C$5)^2+(Pro_Economic_Table[[#This Row],[Weighted Co2]]-TOPSIS!$D$5)^2)^0.5</f>
        <v>1.8485174650972652E-3</v>
      </c>
      <c r="Y138">
        <f>((Pro_Economic_Table[[#This Row],[Weighted Energy]]-TOPSIS!$B$6)^2+(Pro_Economic_Table[[#This Row],[Weighted Cost]]-TOPSIS!$C$6)^2+(Pro_Economic_Table[[#This Row],[Weighted Co2]]-TOPSIS!$D$6)^2)^0.5</f>
        <v>5.7232331745059196E-3</v>
      </c>
      <c r="Z138">
        <f>Pro_Economic_Table[[#This Row],[S- Worst-Euclidean Distance]]/(Pro_Economic_Table[[#This Row],[S+ Best-Euclidean Distance]]+Pro_Economic_Table[[#This Row],[S- Worst-Euclidean Distance]])</f>
        <v>0.75586656863357282</v>
      </c>
      <c r="AA138">
        <v>137</v>
      </c>
    </row>
    <row r="139" spans="1:27" x14ac:dyDescent="0.3">
      <c r="A139">
        <v>234</v>
      </c>
      <c r="B139" t="s">
        <v>141</v>
      </c>
      <c r="C139" t="s">
        <v>147</v>
      </c>
      <c r="D139" t="s">
        <v>151</v>
      </c>
      <c r="E139" t="s">
        <v>280</v>
      </c>
      <c r="F139" t="s">
        <v>280</v>
      </c>
      <c r="G139" t="s">
        <v>218</v>
      </c>
      <c r="H139">
        <v>336.54258609958043</v>
      </c>
      <c r="I139">
        <v>24</v>
      </c>
      <c r="J139">
        <v>1240770.0046748477</v>
      </c>
      <c r="K139">
        <v>54638.986927272723</v>
      </c>
      <c r="L139">
        <v>223338600.8414726</v>
      </c>
      <c r="M139">
        <v>6811908.2840909082</v>
      </c>
      <c r="N139">
        <v>1861155007.0122716</v>
      </c>
      <c r="O139">
        <v>89908800</v>
      </c>
      <c r="P139">
        <v>29.298135649999995</v>
      </c>
      <c r="Q139">
        <v>18549.511569888971</v>
      </c>
      <c r="R139">
        <v>223393239.82839987</v>
      </c>
      <c r="S139">
        <v>1957.8757152963626</v>
      </c>
      <c r="T139">
        <v>18578.80970553897</v>
      </c>
      <c r="U139">
        <f>Pro_Economic_Table[[#This Row],[Total Energy(MJ)]]*AHP!$P$3/TOPSIS!$B$4</f>
        <v>7.6733005615860703E-3</v>
      </c>
      <c r="V139">
        <f>Pro_Economic_Table[[#This Row],[Total Cost(LKR Million)]]*AHP!$P$4/TOPSIS!$C$4</f>
        <v>2.9705434586512803E-2</v>
      </c>
      <c r="W139">
        <f>Pro_Economic_Table[[#This Row],[Total Carbon (Metric T)]]*AHP!$P$5/TOPSIS!$D$4</f>
        <v>3.2958206551193551E-3</v>
      </c>
      <c r="X139">
        <f>((Pro_Economic_Table[[#This Row],[Weighted Energy]]-TOPSIS!$B$5)^2+(Pro_Economic_Table[[#This Row],[Weighted Cost]]-TOPSIS!$C$5)^2+(Pro_Economic_Table[[#This Row],[Weighted Co2]]-TOPSIS!$D$5)^2)^0.5</f>
        <v>1.8548931417115503E-3</v>
      </c>
      <c r="Y139">
        <f>((Pro_Economic_Table[[#This Row],[Weighted Energy]]-TOPSIS!$B$6)^2+(Pro_Economic_Table[[#This Row],[Weighted Cost]]-TOPSIS!$C$6)^2+(Pro_Economic_Table[[#This Row],[Weighted Co2]]-TOPSIS!$D$6)^2)^0.5</f>
        <v>5.7168458472696537E-3</v>
      </c>
      <c r="Z139">
        <f>Pro_Economic_Table[[#This Row],[S- Worst-Euclidean Distance]]/(Pro_Economic_Table[[#This Row],[S+ Best-Euclidean Distance]]+Pro_Economic_Table[[#This Row],[S- Worst-Euclidean Distance]])</f>
        <v>0.75502415701189796</v>
      </c>
      <c r="AA139">
        <v>138</v>
      </c>
    </row>
    <row r="140" spans="1:27" x14ac:dyDescent="0.3">
      <c r="A140">
        <v>250</v>
      </c>
      <c r="B140" t="s">
        <v>141</v>
      </c>
      <c r="C140" t="s">
        <v>147</v>
      </c>
      <c r="D140" t="s">
        <v>280</v>
      </c>
      <c r="E140" t="s">
        <v>280</v>
      </c>
      <c r="F140" t="s">
        <v>280</v>
      </c>
      <c r="G140" t="s">
        <v>219</v>
      </c>
      <c r="H140">
        <v>337.00530771964043</v>
      </c>
      <c r="I140">
        <v>48</v>
      </c>
      <c r="J140">
        <v>1241217.9192030658</v>
      </c>
      <c r="K140">
        <v>54638.986927272723</v>
      </c>
      <c r="L140">
        <v>223419225.45655185</v>
      </c>
      <c r="M140">
        <v>6816513.3590909075</v>
      </c>
      <c r="N140">
        <v>1861826878.8045986</v>
      </c>
      <c r="O140">
        <v>89472000</v>
      </c>
      <c r="P140">
        <v>29.288925499999998</v>
      </c>
      <c r="Q140">
        <v>18556.207892085833</v>
      </c>
      <c r="R140">
        <v>223473864.44347912</v>
      </c>
      <c r="S140">
        <v>1958.1153921636894</v>
      </c>
      <c r="T140">
        <v>18585.496817585834</v>
      </c>
      <c r="U140">
        <f>Pro_Economic_Table[[#This Row],[Total Energy(MJ)]]*AHP!$P$3/TOPSIS!$B$4</f>
        <v>7.6760699242786942E-3</v>
      </c>
      <c r="V140">
        <f>Pro_Economic_Table[[#This Row],[Total Cost(LKR Million)]]*AHP!$P$4/TOPSIS!$C$4</f>
        <v>2.9709071030567268E-2</v>
      </c>
      <c r="W140">
        <f>Pro_Economic_Table[[#This Row],[Total Carbon (Metric T)]]*AHP!$P$5/TOPSIS!$D$4</f>
        <v>3.2970069271333574E-3</v>
      </c>
      <c r="X140">
        <f>((Pro_Economic_Table[[#This Row],[Weighted Energy]]-TOPSIS!$B$5)^2+(Pro_Economic_Table[[#This Row],[Weighted Cost]]-TOPSIS!$C$5)^2+(Pro_Economic_Table[[#This Row],[Weighted Co2]]-TOPSIS!$D$5)^2)^0.5</f>
        <v>1.8592138001363701E-3</v>
      </c>
      <c r="Y140">
        <f>((Pro_Economic_Table[[#This Row],[Weighted Energy]]-TOPSIS!$B$6)^2+(Pro_Economic_Table[[#This Row],[Weighted Cost]]-TOPSIS!$C$6)^2+(Pro_Economic_Table[[#This Row],[Weighted Co2]]-TOPSIS!$D$6)^2)^0.5</f>
        <v>5.7125377760919279E-3</v>
      </c>
      <c r="Z140">
        <f>Pro_Economic_Table[[#This Row],[S- Worst-Euclidean Distance]]/(Pro_Economic_Table[[#This Row],[S+ Best-Euclidean Distance]]+Pro_Economic_Table[[#This Row],[S- Worst-Euclidean Distance]])</f>
        <v>0.75445393560277152</v>
      </c>
      <c r="AA140">
        <v>139</v>
      </c>
    </row>
    <row r="141" spans="1:27" x14ac:dyDescent="0.3">
      <c r="A141">
        <v>252</v>
      </c>
      <c r="B141" t="s">
        <v>141</v>
      </c>
      <c r="C141" t="s">
        <v>147</v>
      </c>
      <c r="D141" t="s">
        <v>280</v>
      </c>
      <c r="E141" t="s">
        <v>280</v>
      </c>
      <c r="F141" t="s">
        <v>280</v>
      </c>
      <c r="G141" t="s">
        <v>218</v>
      </c>
      <c r="H141">
        <v>337.00530771964043</v>
      </c>
      <c r="I141">
        <v>24</v>
      </c>
      <c r="J141">
        <v>1241217.9192030658</v>
      </c>
      <c r="K141">
        <v>54638.986927272723</v>
      </c>
      <c r="L141">
        <v>223419225.45655185</v>
      </c>
      <c r="M141">
        <v>6816513.3590909075</v>
      </c>
      <c r="N141">
        <v>1861826878.8045986</v>
      </c>
      <c r="O141">
        <v>89908800</v>
      </c>
      <c r="P141">
        <v>29.288925499999998</v>
      </c>
      <c r="Q141">
        <v>18556.207892085833</v>
      </c>
      <c r="R141">
        <v>223473864.44347912</v>
      </c>
      <c r="S141">
        <v>1958.5521921636894</v>
      </c>
      <c r="T141">
        <v>18585.496817585834</v>
      </c>
      <c r="U141">
        <f>Pro_Economic_Table[[#This Row],[Total Energy(MJ)]]*AHP!$P$3/TOPSIS!$B$4</f>
        <v>7.6760699242786942E-3</v>
      </c>
      <c r="V141">
        <f>Pro_Economic_Table[[#This Row],[Total Cost(LKR Million)]]*AHP!$P$4/TOPSIS!$C$4</f>
        <v>2.9715698281585306E-2</v>
      </c>
      <c r="W141">
        <f>Pro_Economic_Table[[#This Row],[Total Carbon (Metric T)]]*AHP!$P$5/TOPSIS!$D$4</f>
        <v>3.2970069271333574E-3</v>
      </c>
      <c r="X141">
        <f>((Pro_Economic_Table[[#This Row],[Weighted Energy]]-TOPSIS!$B$5)^2+(Pro_Economic_Table[[#This Row],[Weighted Cost]]-TOPSIS!$C$5)^2+(Pro_Economic_Table[[#This Row],[Weighted Co2]]-TOPSIS!$D$5)^2)^0.5</f>
        <v>1.8655893822552927E-3</v>
      </c>
      <c r="Y141">
        <f>((Pro_Economic_Table[[#This Row],[Weighted Energy]]-TOPSIS!$B$6)^2+(Pro_Economic_Table[[#This Row],[Weighted Cost]]-TOPSIS!$C$6)^2+(Pro_Economic_Table[[#This Row],[Weighted Co2]]-TOPSIS!$D$6)^2)^0.5</f>
        <v>5.7061503971700313E-3</v>
      </c>
      <c r="Z141">
        <f>Pro_Economic_Table[[#This Row],[S- Worst-Euclidean Distance]]/(Pro_Economic_Table[[#This Row],[S+ Best-Euclidean Distance]]+Pro_Economic_Table[[#This Row],[S- Worst-Euclidean Distance]])</f>
        <v>0.75361152963488587</v>
      </c>
      <c r="AA141">
        <v>140</v>
      </c>
    </row>
    <row r="142" spans="1:27" x14ac:dyDescent="0.3">
      <c r="A142">
        <v>224</v>
      </c>
      <c r="B142" t="s">
        <v>141</v>
      </c>
      <c r="C142" t="s">
        <v>147</v>
      </c>
      <c r="D142" t="s">
        <v>151</v>
      </c>
      <c r="E142" t="s">
        <v>152</v>
      </c>
      <c r="F142" t="s">
        <v>280</v>
      </c>
      <c r="G142" t="s">
        <v>220</v>
      </c>
      <c r="H142">
        <v>336.4745727931259</v>
      </c>
      <c r="I142">
        <v>24</v>
      </c>
      <c r="J142">
        <v>1240704.1677941997</v>
      </c>
      <c r="K142">
        <v>43721.923290909079</v>
      </c>
      <c r="L142">
        <v>223326750.20295593</v>
      </c>
      <c r="M142">
        <v>5654699.5386363622</v>
      </c>
      <c r="N142">
        <v>1861056251.6912994</v>
      </c>
      <c r="O142">
        <v>93600000</v>
      </c>
      <c r="P142">
        <v>22.747897468181815</v>
      </c>
      <c r="Q142">
        <v>18548.527308523284</v>
      </c>
      <c r="R142">
        <v>223370472.12624684</v>
      </c>
      <c r="S142">
        <v>1960.3109512299359</v>
      </c>
      <c r="T142">
        <v>18571.275205991467</v>
      </c>
      <c r="U142">
        <f>Pro_Economic_Table[[#This Row],[Total Energy(MJ)]]*AHP!$P$3/TOPSIS!$B$4</f>
        <v>7.6725185172330226E-3</v>
      </c>
      <c r="V142">
        <f>Pro_Economic_Table[[#This Row],[Total Cost(LKR Million)]]*AHP!$P$4/TOPSIS!$C$4</f>
        <v>2.9742382663023644E-2</v>
      </c>
      <c r="W142">
        <f>Pro_Economic_Table[[#This Row],[Total Carbon (Metric T)]]*AHP!$P$5/TOPSIS!$D$4</f>
        <v>3.2944840593078784E-3</v>
      </c>
      <c r="X142">
        <f>((Pro_Economic_Table[[#This Row],[Weighted Energy]]-TOPSIS!$B$5)^2+(Pro_Economic_Table[[#This Row],[Weighted Cost]]-TOPSIS!$C$5)^2+(Pro_Economic_Table[[#This Row],[Weighted Co2]]-TOPSIS!$D$5)^2)^0.5</f>
        <v>1.8901376297116182E-3</v>
      </c>
      <c r="Y142">
        <f>((Pro_Economic_Table[[#This Row],[Weighted Energy]]-TOPSIS!$B$6)^2+(Pro_Economic_Table[[#This Row],[Weighted Cost]]-TOPSIS!$C$6)^2+(Pro_Economic_Table[[#This Row],[Weighted Co2]]-TOPSIS!$D$6)^2)^0.5</f>
        <v>5.6815800528654198E-3</v>
      </c>
      <c r="Z142">
        <f>Pro_Economic_Table[[#This Row],[S- Worst-Euclidean Distance]]/(Pro_Economic_Table[[#This Row],[S+ Best-Euclidean Distance]]+Pro_Economic_Table[[#This Row],[S- Worst-Euclidean Distance]])</f>
        <v>0.75036871302519181</v>
      </c>
      <c r="AA142">
        <v>141</v>
      </c>
    </row>
    <row r="143" spans="1:27" x14ac:dyDescent="0.3">
      <c r="A143">
        <v>242</v>
      </c>
      <c r="B143" t="s">
        <v>141</v>
      </c>
      <c r="C143" t="s">
        <v>147</v>
      </c>
      <c r="D143" t="s">
        <v>280</v>
      </c>
      <c r="E143" t="s">
        <v>152</v>
      </c>
      <c r="F143" t="s">
        <v>280</v>
      </c>
      <c r="G143" t="s">
        <v>220</v>
      </c>
      <c r="H143">
        <v>336.9372944131859</v>
      </c>
      <c r="I143">
        <v>24</v>
      </c>
      <c r="J143">
        <v>1241152.0823224175</v>
      </c>
      <c r="K143">
        <v>43721.923290909079</v>
      </c>
      <c r="L143">
        <v>223407374.81803516</v>
      </c>
      <c r="M143">
        <v>5659304.6136363624</v>
      </c>
      <c r="N143">
        <v>1861728123.4836264</v>
      </c>
      <c r="O143">
        <v>93600000</v>
      </c>
      <c r="P143">
        <v>22.738687318181814</v>
      </c>
      <c r="Q143">
        <v>18555.223630720142</v>
      </c>
      <c r="R143">
        <v>223451096.74132606</v>
      </c>
      <c r="S143">
        <v>1960.9874280972626</v>
      </c>
      <c r="T143">
        <v>18577.962318038324</v>
      </c>
      <c r="U143">
        <f>Pro_Economic_Table[[#This Row],[Total Energy(MJ)]]*AHP!$P$3/TOPSIS!$B$4</f>
        <v>7.6752878799256465E-3</v>
      </c>
      <c r="V143">
        <f>Pro_Economic_Table[[#This Row],[Total Cost(LKR Million)]]*AHP!$P$4/TOPSIS!$C$4</f>
        <v>2.9752646358096147E-2</v>
      </c>
      <c r="W143">
        <f>Pro_Economic_Table[[#This Row],[Total Carbon (Metric T)]]*AHP!$P$5/TOPSIS!$D$4</f>
        <v>3.2956703313218793E-3</v>
      </c>
      <c r="X143">
        <f>((Pro_Economic_Table[[#This Row],[Weighted Energy]]-TOPSIS!$B$5)^2+(Pro_Economic_Table[[#This Row],[Weighted Cost]]-TOPSIS!$C$5)^2+(Pro_Economic_Table[[#This Row],[Weighted Co2]]-TOPSIS!$D$5)^2)^0.5</f>
        <v>1.9008330753086443E-3</v>
      </c>
      <c r="Y143">
        <f>((Pro_Economic_Table[[#This Row],[Weighted Energy]]-TOPSIS!$B$6)^2+(Pro_Economic_Table[[#This Row],[Weighted Cost]]-TOPSIS!$C$6)^2+(Pro_Economic_Table[[#This Row],[Weighted Co2]]-TOPSIS!$D$6)^2)^0.5</f>
        <v>5.6708843010343625E-3</v>
      </c>
      <c r="Z143">
        <f>Pro_Economic_Table[[#This Row],[S- Worst-Euclidean Distance]]/(Pro_Economic_Table[[#This Row],[S+ Best-Euclidean Distance]]+Pro_Economic_Table[[#This Row],[S- Worst-Euclidean Distance]])</f>
        <v>0.74895615078719302</v>
      </c>
      <c r="AA143">
        <v>142</v>
      </c>
    </row>
    <row r="144" spans="1:27" x14ac:dyDescent="0.3">
      <c r="A144">
        <v>233</v>
      </c>
      <c r="B144" t="s">
        <v>141</v>
      </c>
      <c r="C144" t="s">
        <v>147</v>
      </c>
      <c r="D144" t="s">
        <v>151</v>
      </c>
      <c r="E144" t="s">
        <v>280</v>
      </c>
      <c r="F144" t="s">
        <v>280</v>
      </c>
      <c r="G144" t="s">
        <v>220</v>
      </c>
      <c r="H144">
        <v>336.54258609958043</v>
      </c>
      <c r="I144">
        <v>24</v>
      </c>
      <c r="J144">
        <v>1240770.0046748477</v>
      </c>
      <c r="K144">
        <v>54638.986927272723</v>
      </c>
      <c r="L144">
        <v>223338600.8414726</v>
      </c>
      <c r="M144">
        <v>6811908.2840909082</v>
      </c>
      <c r="N144">
        <v>1861155007.0122716</v>
      </c>
      <c r="O144">
        <v>93600000</v>
      </c>
      <c r="P144">
        <v>29.298135649999995</v>
      </c>
      <c r="Q144">
        <v>18549.511569888971</v>
      </c>
      <c r="R144">
        <v>223393239.82839987</v>
      </c>
      <c r="S144">
        <v>1961.5669152963626</v>
      </c>
      <c r="T144">
        <v>18578.80970553897</v>
      </c>
      <c r="U144">
        <f>Pro_Economic_Table[[#This Row],[Total Energy(MJ)]]*AHP!$P$3/TOPSIS!$B$4</f>
        <v>7.6733005615860703E-3</v>
      </c>
      <c r="V144">
        <f>Pro_Economic_Table[[#This Row],[Total Cost(LKR Million)]]*AHP!$P$4/TOPSIS!$C$4</f>
        <v>2.9761438498961932E-2</v>
      </c>
      <c r="W144">
        <f>Pro_Economic_Table[[#This Row],[Total Carbon (Metric T)]]*AHP!$P$5/TOPSIS!$D$4</f>
        <v>3.2958206551193551E-3</v>
      </c>
      <c r="X144">
        <f>((Pro_Economic_Table[[#This Row],[Weighted Energy]]-TOPSIS!$B$5)^2+(Pro_Economic_Table[[#This Row],[Weighted Cost]]-TOPSIS!$C$5)^2+(Pro_Economic_Table[[#This Row],[Weighted Co2]]-TOPSIS!$D$5)^2)^0.5</f>
        <v>1.9088395440222258E-3</v>
      </c>
      <c r="Y144">
        <f>((Pro_Economic_Table[[#This Row],[Weighted Energy]]-TOPSIS!$B$6)^2+(Pro_Economic_Table[[#This Row],[Weighted Cost]]-TOPSIS!$C$6)^2+(Pro_Economic_Table[[#This Row],[Weighted Co2]]-TOPSIS!$D$6)^2)^0.5</f>
        <v>5.6628914406102971E-3</v>
      </c>
      <c r="Z144">
        <f>Pro_Economic_Table[[#This Row],[S- Worst-Euclidean Distance]]/(Pro_Economic_Table[[#This Row],[S+ Best-Euclidean Distance]]+Pro_Economic_Table[[#This Row],[S- Worst-Euclidean Distance]])</f>
        <v>0.7478991860782721</v>
      </c>
      <c r="AA144">
        <v>143</v>
      </c>
    </row>
    <row r="145" spans="1:27" x14ac:dyDescent="0.3">
      <c r="A145">
        <v>251</v>
      </c>
      <c r="B145" t="s">
        <v>141</v>
      </c>
      <c r="C145" t="s">
        <v>147</v>
      </c>
      <c r="D145" t="s">
        <v>280</v>
      </c>
      <c r="E145" t="s">
        <v>280</v>
      </c>
      <c r="F145" t="s">
        <v>280</v>
      </c>
      <c r="G145" t="s">
        <v>220</v>
      </c>
      <c r="H145">
        <v>337.00530771964043</v>
      </c>
      <c r="I145">
        <v>24</v>
      </c>
      <c r="J145">
        <v>1241217.9192030658</v>
      </c>
      <c r="K145">
        <v>54638.986927272723</v>
      </c>
      <c r="L145">
        <v>223419225.45655185</v>
      </c>
      <c r="M145">
        <v>6816513.3590909075</v>
      </c>
      <c r="N145">
        <v>1861826878.8045986</v>
      </c>
      <c r="O145">
        <v>93600000</v>
      </c>
      <c r="P145">
        <v>29.288925499999998</v>
      </c>
      <c r="Q145">
        <v>18556.207892085833</v>
      </c>
      <c r="R145">
        <v>223473864.44347912</v>
      </c>
      <c r="S145">
        <v>1962.2433921636894</v>
      </c>
      <c r="T145">
        <v>18585.496817585834</v>
      </c>
      <c r="U145">
        <f>Pro_Economic_Table[[#This Row],[Total Energy(MJ)]]*AHP!$P$3/TOPSIS!$B$4</f>
        <v>7.6760699242786942E-3</v>
      </c>
      <c r="V145">
        <f>Pro_Economic_Table[[#This Row],[Total Cost(LKR Million)]]*AHP!$P$4/TOPSIS!$C$4</f>
        <v>2.9771702194034438E-2</v>
      </c>
      <c r="W145">
        <f>Pro_Economic_Table[[#This Row],[Total Carbon (Metric T)]]*AHP!$P$5/TOPSIS!$D$4</f>
        <v>3.2970069271333574E-3</v>
      </c>
      <c r="X145">
        <f>((Pro_Economic_Table[[#This Row],[Weighted Energy]]-TOPSIS!$B$5)^2+(Pro_Economic_Table[[#This Row],[Weighted Cost]]-TOPSIS!$C$5)^2+(Pro_Economic_Table[[#This Row],[Weighted Co2]]-TOPSIS!$D$5)^2)^0.5</f>
        <v>1.9195346297992703E-3</v>
      </c>
      <c r="Y145">
        <f>((Pro_Economic_Table[[#This Row],[Weighted Energy]]-TOPSIS!$B$6)^2+(Pro_Economic_Table[[#This Row],[Weighted Cost]]-TOPSIS!$C$6)^2+(Pro_Economic_Table[[#This Row],[Weighted Co2]]-TOPSIS!$D$6)^2)^0.5</f>
        <v>5.6521955907396946E-3</v>
      </c>
      <c r="Z145">
        <f>Pro_Economic_Table[[#This Row],[S- Worst-Euclidean Distance]]/(Pro_Economic_Table[[#This Row],[S+ Best-Euclidean Distance]]+Pro_Economic_Table[[#This Row],[S- Worst-Euclidean Distance]])</f>
        <v>0.74648665841363859</v>
      </c>
      <c r="AA145">
        <v>144</v>
      </c>
    </row>
    <row r="146" spans="1:27" x14ac:dyDescent="0.3">
      <c r="A146">
        <v>505</v>
      </c>
      <c r="B146" t="s">
        <v>280</v>
      </c>
      <c r="C146" t="s">
        <v>280</v>
      </c>
      <c r="D146" t="s">
        <v>151</v>
      </c>
      <c r="E146" t="s">
        <v>152</v>
      </c>
      <c r="F146" t="s">
        <v>154</v>
      </c>
      <c r="G146" t="s">
        <v>219</v>
      </c>
      <c r="H146">
        <v>365.87618622651684</v>
      </c>
      <c r="I146">
        <v>53</v>
      </c>
      <c r="J146">
        <v>1265544.3251017334</v>
      </c>
      <c r="K146">
        <v>34259.159363636361</v>
      </c>
      <c r="L146">
        <v>227797978.51831204</v>
      </c>
      <c r="M146">
        <v>5181440.9022727264</v>
      </c>
      <c r="N146">
        <v>1898316487.6526003</v>
      </c>
      <c r="O146">
        <v>98792000</v>
      </c>
      <c r="P146">
        <v>19.443497068181816</v>
      </c>
      <c r="Q146">
        <v>18919.887660270913</v>
      </c>
      <c r="R146">
        <v>227832237.67767566</v>
      </c>
      <c r="S146">
        <v>2002.2899285548731</v>
      </c>
      <c r="T146">
        <v>18939.331157339097</v>
      </c>
      <c r="U146">
        <f>Pro_Economic_Table[[#This Row],[Total Energy(MJ)]]*AHP!$P$3/TOPSIS!$B$4</f>
        <v>7.8257750264171984E-3</v>
      </c>
      <c r="V146">
        <f>Pro_Economic_Table[[#This Row],[Total Cost(LKR Million)]]*AHP!$P$4/TOPSIS!$C$4</f>
        <v>3.0379299375965185E-2</v>
      </c>
      <c r="W146">
        <f>Pro_Economic_Table[[#This Row],[Total Carbon (Metric T)]]*AHP!$P$5/TOPSIS!$D$4</f>
        <v>3.3597759927480207E-3</v>
      </c>
      <c r="X146">
        <f>((Pro_Economic_Table[[#This Row],[Weighted Energy]]-TOPSIS!$B$5)^2+(Pro_Economic_Table[[#This Row],[Weighted Cost]]-TOPSIS!$C$5)^2+(Pro_Economic_Table[[#This Row],[Weighted Co2]]-TOPSIS!$D$5)^2)^0.5</f>
        <v>2.5484301408405597E-3</v>
      </c>
      <c r="Y146">
        <f>((Pro_Economic_Table[[#This Row],[Weighted Energy]]-TOPSIS!$B$6)^2+(Pro_Economic_Table[[#This Row],[Weighted Cost]]-TOPSIS!$C$6)^2+(Pro_Economic_Table[[#This Row],[Weighted Co2]]-TOPSIS!$D$6)^2)^0.5</f>
        <v>5.0233363161119983E-3</v>
      </c>
      <c r="Z146">
        <f>Pro_Economic_Table[[#This Row],[S- Worst-Euclidean Distance]]/(Pro_Economic_Table[[#This Row],[S+ Best-Euclidean Distance]]+Pro_Economic_Table[[#This Row],[S- Worst-Euclidean Distance]])</f>
        <v>0.66342990696701476</v>
      </c>
      <c r="AA146">
        <v>145</v>
      </c>
    </row>
    <row r="147" spans="1:27" x14ac:dyDescent="0.3">
      <c r="A147">
        <v>523</v>
      </c>
      <c r="B147" t="s">
        <v>280</v>
      </c>
      <c r="C147" t="s">
        <v>280</v>
      </c>
      <c r="D147" t="s">
        <v>280</v>
      </c>
      <c r="E147" t="s">
        <v>152</v>
      </c>
      <c r="F147" t="s">
        <v>154</v>
      </c>
      <c r="G147" t="s">
        <v>219</v>
      </c>
      <c r="H147">
        <v>366.33890784657689</v>
      </c>
      <c r="I147">
        <v>53</v>
      </c>
      <c r="J147">
        <v>1265992.2396299515</v>
      </c>
      <c r="K147">
        <v>34259.159363636361</v>
      </c>
      <c r="L147">
        <v>227878603.13339129</v>
      </c>
      <c r="M147">
        <v>5186045.9772727266</v>
      </c>
      <c r="N147">
        <v>1898988359.4449275</v>
      </c>
      <c r="O147">
        <v>98792000</v>
      </c>
      <c r="P147">
        <v>19.434286918181815</v>
      </c>
      <c r="Q147">
        <v>18926.583982467775</v>
      </c>
      <c r="R147">
        <v>227912862.29275492</v>
      </c>
      <c r="S147">
        <v>2002.9664054222003</v>
      </c>
      <c r="T147">
        <v>18946.018269385957</v>
      </c>
      <c r="U147">
        <f>Pro_Economic_Table[[#This Row],[Total Energy(MJ)]]*AHP!$P$3/TOPSIS!$B$4</f>
        <v>7.828544389109824E-3</v>
      </c>
      <c r="V147">
        <f>Pro_Economic_Table[[#This Row],[Total Cost(LKR Million)]]*AHP!$P$4/TOPSIS!$C$4</f>
        <v>3.0389563071037698E-2</v>
      </c>
      <c r="W147">
        <f>Pro_Economic_Table[[#This Row],[Total Carbon (Metric T)]]*AHP!$P$5/TOPSIS!$D$4</f>
        <v>3.3609622647620221E-3</v>
      </c>
      <c r="X147">
        <f>((Pro_Economic_Table[[#This Row],[Weighted Energy]]-TOPSIS!$B$5)^2+(Pro_Economic_Table[[#This Row],[Weighted Cost]]-TOPSIS!$C$5)^2+(Pro_Economic_Table[[#This Row],[Weighted Co2]]-TOPSIS!$D$5)^2)^0.5</f>
        <v>2.5591249080967526E-3</v>
      </c>
      <c r="Y147">
        <f>((Pro_Economic_Table[[#This Row],[Weighted Energy]]-TOPSIS!$B$6)^2+(Pro_Economic_Table[[#This Row],[Weighted Cost]]-TOPSIS!$C$6)^2+(Pro_Economic_Table[[#This Row],[Weighted Co2]]-TOPSIS!$D$6)^2)^0.5</f>
        <v>5.0126402818205882E-3</v>
      </c>
      <c r="Z147">
        <f>Pro_Economic_Table[[#This Row],[S- Worst-Euclidean Distance]]/(Pro_Economic_Table[[#This Row],[S+ Best-Euclidean Distance]]+Pro_Economic_Table[[#This Row],[S- Worst-Euclidean Distance]])</f>
        <v>0.66201739701271822</v>
      </c>
      <c r="AA147">
        <v>146</v>
      </c>
    </row>
    <row r="148" spans="1:27" x14ac:dyDescent="0.3">
      <c r="A148">
        <v>514</v>
      </c>
      <c r="B148" t="s">
        <v>280</v>
      </c>
      <c r="C148" t="s">
        <v>280</v>
      </c>
      <c r="D148" t="s">
        <v>151</v>
      </c>
      <c r="E148" t="s">
        <v>280</v>
      </c>
      <c r="F148" t="s">
        <v>154</v>
      </c>
      <c r="G148" t="s">
        <v>219</v>
      </c>
      <c r="H148">
        <v>365.94419953297148</v>
      </c>
      <c r="I148">
        <v>53</v>
      </c>
      <c r="J148">
        <v>1265610.1619823815</v>
      </c>
      <c r="K148">
        <v>45176.222999999998</v>
      </c>
      <c r="L148">
        <v>227809829.15682867</v>
      </c>
      <c r="M148">
        <v>6338649.6477272725</v>
      </c>
      <c r="N148">
        <v>1898415242.9735723</v>
      </c>
      <c r="O148">
        <v>98792000</v>
      </c>
      <c r="P148">
        <v>25.99373525</v>
      </c>
      <c r="Q148">
        <v>18920.871921636604</v>
      </c>
      <c r="R148">
        <v>227855005.37982866</v>
      </c>
      <c r="S148">
        <v>2003.5458926212996</v>
      </c>
      <c r="T148">
        <v>18946.865656886603</v>
      </c>
      <c r="U148">
        <f>Pro_Economic_Table[[#This Row],[Total Energy(MJ)]]*AHP!$P$3/TOPSIS!$B$4</f>
        <v>7.8265570707702452E-3</v>
      </c>
      <c r="V148">
        <f>Pro_Economic_Table[[#This Row],[Total Cost(LKR Million)]]*AHP!$P$4/TOPSIS!$C$4</f>
        <v>3.0398355211903469E-2</v>
      </c>
      <c r="W148">
        <f>Pro_Economic_Table[[#This Row],[Total Carbon (Metric T)]]*AHP!$P$5/TOPSIS!$D$4</f>
        <v>3.3611125885594979E-3</v>
      </c>
      <c r="X148">
        <f>((Pro_Economic_Table[[#This Row],[Weighted Energy]]-TOPSIS!$B$5)^2+(Pro_Economic_Table[[#This Row],[Weighted Cost]]-TOPSIS!$C$5)^2+(Pro_Economic_Table[[#This Row],[Weighted Co2]]-TOPSIS!$D$5)^2)^0.5</f>
        <v>2.5671448213368769E-3</v>
      </c>
      <c r="Y148">
        <f>((Pro_Economic_Table[[#This Row],[Weighted Energy]]-TOPSIS!$B$6)^2+(Pro_Economic_Table[[#This Row],[Weighted Cost]]-TOPSIS!$C$6)^2+(Pro_Economic_Table[[#This Row],[Weighted Co2]]-TOPSIS!$D$6)^2)^0.5</f>
        <v>5.0046561841139347E-3</v>
      </c>
      <c r="Z148">
        <f>Pro_Economic_Table[[#This Row],[S- Worst-Euclidean Distance]]/(Pro_Economic_Table[[#This Row],[S+ Best-Euclidean Distance]]+Pro_Economic_Table[[#This Row],[S- Worst-Euclidean Distance]])</f>
        <v>0.66095981398760584</v>
      </c>
      <c r="AA148">
        <v>147</v>
      </c>
    </row>
    <row r="149" spans="1:27" x14ac:dyDescent="0.3">
      <c r="A149">
        <v>508</v>
      </c>
      <c r="B149" t="s">
        <v>280</v>
      </c>
      <c r="C149" t="s">
        <v>280</v>
      </c>
      <c r="D149" t="s">
        <v>151</v>
      </c>
      <c r="E149" t="s">
        <v>152</v>
      </c>
      <c r="F149" t="s">
        <v>155</v>
      </c>
      <c r="G149" t="s">
        <v>219</v>
      </c>
      <c r="H149">
        <v>365.83761438267874</v>
      </c>
      <c r="I149">
        <v>53</v>
      </c>
      <c r="J149">
        <v>1266585.5045254172</v>
      </c>
      <c r="K149">
        <v>35077.939136363631</v>
      </c>
      <c r="L149">
        <v>227985390.81457511</v>
      </c>
      <c r="M149">
        <v>5208733.5613636356</v>
      </c>
      <c r="N149">
        <v>1899878256.7881258</v>
      </c>
      <c r="O149">
        <v>98792000</v>
      </c>
      <c r="P149">
        <v>19.170570477272726</v>
      </c>
      <c r="Q149">
        <v>18935.453292654987</v>
      </c>
      <c r="R149">
        <v>228020468.75371146</v>
      </c>
      <c r="S149">
        <v>2003.8789903494894</v>
      </c>
      <c r="T149">
        <v>18954.623863132259</v>
      </c>
      <c r="U149">
        <f>Pro_Economic_Table[[#This Row],[Total Energy(MJ)]]*AHP!$P$3/TOPSIS!$B$4</f>
        <v>7.8322405471400423E-3</v>
      </c>
      <c r="V149">
        <f>Pro_Economic_Table[[#This Row],[Total Cost(LKR Million)]]*AHP!$P$4/TOPSIS!$C$4</f>
        <v>3.0403409063227308E-2</v>
      </c>
      <c r="W149">
        <f>Pro_Economic_Table[[#This Row],[Total Carbon (Metric T)]]*AHP!$P$5/TOPSIS!$D$4</f>
        <v>3.3624888692145223E-3</v>
      </c>
      <c r="X149">
        <f>((Pro_Economic_Table[[#This Row],[Weighted Energy]]-TOPSIS!$B$5)^2+(Pro_Economic_Table[[#This Row],[Weighted Cost]]-TOPSIS!$C$5)^2+(Pro_Economic_Table[[#This Row],[Weighted Co2]]-TOPSIS!$D$5)^2)^0.5</f>
        <v>2.5735351854924691E-3</v>
      </c>
      <c r="Y149">
        <f>((Pro_Economic_Table[[#This Row],[Weighted Energy]]-TOPSIS!$B$6)^2+(Pro_Economic_Table[[#This Row],[Weighted Cost]]-TOPSIS!$C$6)^2+(Pro_Economic_Table[[#This Row],[Weighted Co2]]-TOPSIS!$D$6)^2)^0.5</f>
        <v>4.9982288314195222E-3</v>
      </c>
      <c r="Z149">
        <f>Pro_Economic_Table[[#This Row],[S- Worst-Euclidean Distance]]/(Pro_Economic_Table[[#This Row],[S+ Best-Euclidean Distance]]+Pro_Economic_Table[[#This Row],[S- Worst-Euclidean Distance]])</f>
        <v>0.66011418478648798</v>
      </c>
      <c r="AA149">
        <v>148</v>
      </c>
    </row>
    <row r="150" spans="1:27" x14ac:dyDescent="0.3">
      <c r="A150">
        <v>532</v>
      </c>
      <c r="B150" t="s">
        <v>280</v>
      </c>
      <c r="C150" t="s">
        <v>280</v>
      </c>
      <c r="D150" t="s">
        <v>280</v>
      </c>
      <c r="E150" t="s">
        <v>280</v>
      </c>
      <c r="F150" t="s">
        <v>154</v>
      </c>
      <c r="G150" t="s">
        <v>219</v>
      </c>
      <c r="H150">
        <v>366.40692115303142</v>
      </c>
      <c r="I150">
        <v>53</v>
      </c>
      <c r="J150">
        <v>1266058.0765105996</v>
      </c>
      <c r="K150">
        <v>45176.222999999998</v>
      </c>
      <c r="L150">
        <v>227890453.77190793</v>
      </c>
      <c r="M150">
        <v>6343254.7227272717</v>
      </c>
      <c r="N150">
        <v>1899087114.7658994</v>
      </c>
      <c r="O150">
        <v>98792000</v>
      </c>
      <c r="P150">
        <v>25.984525099999999</v>
      </c>
      <c r="Q150">
        <v>18927.568243833462</v>
      </c>
      <c r="R150">
        <v>227935629.99490792</v>
      </c>
      <c r="S150">
        <v>2004.2223694886268</v>
      </c>
      <c r="T150">
        <v>18953.552768933463</v>
      </c>
      <c r="U150">
        <f>Pro_Economic_Table[[#This Row],[Total Energy(MJ)]]*AHP!$P$3/TOPSIS!$B$4</f>
        <v>7.8293264334628708E-3</v>
      </c>
      <c r="V150">
        <f>Pro_Economic_Table[[#This Row],[Total Cost(LKR Million)]]*AHP!$P$4/TOPSIS!$C$4</f>
        <v>3.0408618906975982E-2</v>
      </c>
      <c r="W150">
        <f>Pro_Economic_Table[[#This Row],[Total Carbon (Metric T)]]*AHP!$P$5/TOPSIS!$D$4</f>
        <v>3.3622988605734997E-3</v>
      </c>
      <c r="X150">
        <f>((Pro_Economic_Table[[#This Row],[Weighted Energy]]-TOPSIS!$B$5)^2+(Pro_Economic_Table[[#This Row],[Weighted Cost]]-TOPSIS!$C$5)^2+(Pro_Economic_Table[[#This Row],[Weighted Co2]]-TOPSIS!$D$5)^2)^0.5</f>
        <v>2.5778392726183469E-3</v>
      </c>
      <c r="Y150">
        <f>((Pro_Economic_Table[[#This Row],[Weighted Energy]]-TOPSIS!$B$6)^2+(Pro_Economic_Table[[#This Row],[Weighted Cost]]-TOPSIS!$C$6)^2+(Pro_Economic_Table[[#This Row],[Weighted Co2]]-TOPSIS!$D$6)^2)^0.5</f>
        <v>4.9939600559666796E-3</v>
      </c>
      <c r="Z150">
        <f>Pro_Economic_Table[[#This Row],[S- Worst-Euclidean Distance]]/(Pro_Economic_Table[[#This Row],[S+ Best-Euclidean Distance]]+Pro_Economic_Table[[#This Row],[S- Worst-Euclidean Distance]])</f>
        <v>0.65954733336810734</v>
      </c>
      <c r="AA150">
        <v>149</v>
      </c>
    </row>
    <row r="151" spans="1:27" x14ac:dyDescent="0.3">
      <c r="A151">
        <v>507</v>
      </c>
      <c r="B151" t="s">
        <v>280</v>
      </c>
      <c r="C151" t="s">
        <v>280</v>
      </c>
      <c r="D151" t="s">
        <v>151</v>
      </c>
      <c r="E151" t="s">
        <v>152</v>
      </c>
      <c r="F151" t="s">
        <v>154</v>
      </c>
      <c r="G151" t="s">
        <v>218</v>
      </c>
      <c r="H151">
        <v>365.87618622651684</v>
      </c>
      <c r="I151">
        <v>27</v>
      </c>
      <c r="J151">
        <v>1265544.3251017334</v>
      </c>
      <c r="K151">
        <v>34259.159363636361</v>
      </c>
      <c r="L151">
        <v>227797978.51831204</v>
      </c>
      <c r="M151">
        <v>5181440.9022727264</v>
      </c>
      <c r="N151">
        <v>1898316487.6526003</v>
      </c>
      <c r="O151">
        <v>101147400</v>
      </c>
      <c r="P151">
        <v>19.443497068181816</v>
      </c>
      <c r="Q151">
        <v>18919.887660270913</v>
      </c>
      <c r="R151">
        <v>227832237.67767566</v>
      </c>
      <c r="S151">
        <v>2004.645328554873</v>
      </c>
      <c r="T151">
        <v>18939.331157339097</v>
      </c>
      <c r="U151">
        <f>Pro_Economic_Table[[#This Row],[Total Energy(MJ)]]*AHP!$P$3/TOPSIS!$B$4</f>
        <v>7.8257750264171984E-3</v>
      </c>
      <c r="V151">
        <f>Pro_Economic_Table[[#This Row],[Total Cost(LKR Million)]]*AHP!$P$4/TOPSIS!$C$4</f>
        <v>3.0415036159499718E-2</v>
      </c>
      <c r="W151">
        <f>Pro_Economic_Table[[#This Row],[Total Carbon (Metric T)]]*AHP!$P$5/TOPSIS!$D$4</f>
        <v>3.3597759927480207E-3</v>
      </c>
      <c r="X151">
        <f>((Pro_Economic_Table[[#This Row],[Weighted Energy]]-TOPSIS!$B$5)^2+(Pro_Economic_Table[[#This Row],[Weighted Cost]]-TOPSIS!$C$5)^2+(Pro_Economic_Table[[#This Row],[Weighted Co2]]-TOPSIS!$D$5)^2)^0.5</f>
        <v>2.5829242404820664E-3</v>
      </c>
      <c r="Y151">
        <f>((Pro_Economic_Table[[#This Row],[Weighted Energy]]-TOPSIS!$B$6)^2+(Pro_Economic_Table[[#This Row],[Weighted Cost]]-TOPSIS!$C$6)^2+(Pro_Economic_Table[[#This Row],[Weighted Co2]]-TOPSIS!$D$6)^2)^0.5</f>
        <v>4.9889432110960747E-3</v>
      </c>
      <c r="Z151">
        <f>Pro_Economic_Table[[#This Row],[S- Worst-Euclidean Distance]]/(Pro_Economic_Table[[#This Row],[S+ Best-Euclidean Distance]]+Pro_Economic_Table[[#This Row],[S- Worst-Euclidean Distance]])</f>
        <v>0.65887883576940731</v>
      </c>
      <c r="AA151">
        <v>150</v>
      </c>
    </row>
    <row r="152" spans="1:27" x14ac:dyDescent="0.3">
      <c r="A152">
        <v>526</v>
      </c>
      <c r="B152" t="s">
        <v>280</v>
      </c>
      <c r="C152" t="s">
        <v>280</v>
      </c>
      <c r="D152" t="s">
        <v>280</v>
      </c>
      <c r="E152" t="s">
        <v>152</v>
      </c>
      <c r="F152" t="s">
        <v>155</v>
      </c>
      <c r="G152" t="s">
        <v>219</v>
      </c>
      <c r="H152">
        <v>366.30033600273879</v>
      </c>
      <c r="I152">
        <v>53</v>
      </c>
      <c r="J152">
        <v>1267033.4190536356</v>
      </c>
      <c r="K152">
        <v>35077.939136363631</v>
      </c>
      <c r="L152">
        <v>228066015.42965442</v>
      </c>
      <c r="M152">
        <v>5213338.6363636358</v>
      </c>
      <c r="N152">
        <v>1900550128.5804534</v>
      </c>
      <c r="O152">
        <v>98792000</v>
      </c>
      <c r="P152">
        <v>19.161360327272728</v>
      </c>
      <c r="Q152">
        <v>18942.149614851853</v>
      </c>
      <c r="R152">
        <v>228101093.36879078</v>
      </c>
      <c r="S152">
        <v>2004.5554672168171</v>
      </c>
      <c r="T152">
        <v>18961.310975179127</v>
      </c>
      <c r="U152">
        <f>Pro_Economic_Table[[#This Row],[Total Energy(MJ)]]*AHP!$P$3/TOPSIS!$B$4</f>
        <v>7.8350099098326697E-3</v>
      </c>
      <c r="V152">
        <f>Pro_Economic_Table[[#This Row],[Total Cost(LKR Million)]]*AHP!$P$4/TOPSIS!$C$4</f>
        <v>3.0413672758299825E-2</v>
      </c>
      <c r="W152">
        <f>Pro_Economic_Table[[#This Row],[Total Carbon (Metric T)]]*AHP!$P$5/TOPSIS!$D$4</f>
        <v>3.3636751412285254E-3</v>
      </c>
      <c r="X152">
        <f>((Pro_Economic_Table[[#This Row],[Weighted Energy]]-TOPSIS!$B$5)^2+(Pro_Economic_Table[[#This Row],[Weighted Cost]]-TOPSIS!$C$5)^2+(Pro_Economic_Table[[#This Row],[Weighted Co2]]-TOPSIS!$D$5)^2)^0.5</f>
        <v>2.5842299858146673E-3</v>
      </c>
      <c r="Y152">
        <f>((Pro_Economic_Table[[#This Row],[Weighted Energy]]-TOPSIS!$B$6)^2+(Pro_Economic_Table[[#This Row],[Weighted Cost]]-TOPSIS!$C$6)^2+(Pro_Economic_Table[[#This Row],[Weighted Co2]]-TOPSIS!$D$6)^2)^0.5</f>
        <v>4.9875328026503605E-3</v>
      </c>
      <c r="Z152">
        <f>Pro_Economic_Table[[#This Row],[S- Worst-Euclidean Distance]]/(Pro_Economic_Table[[#This Row],[S+ Best-Euclidean Distance]]+Pro_Economic_Table[[#This Row],[S- Worst-Euclidean Distance]])</f>
        <v>0.65870167119451573</v>
      </c>
      <c r="AA152">
        <v>151</v>
      </c>
    </row>
    <row r="153" spans="1:27" x14ac:dyDescent="0.3">
      <c r="A153">
        <v>517</v>
      </c>
      <c r="B153" t="s">
        <v>280</v>
      </c>
      <c r="C153" t="s">
        <v>280</v>
      </c>
      <c r="D153" t="s">
        <v>151</v>
      </c>
      <c r="E153" t="s">
        <v>280</v>
      </c>
      <c r="F153" t="s">
        <v>155</v>
      </c>
      <c r="G153" t="s">
        <v>219</v>
      </c>
      <c r="H153">
        <v>365.90562768913327</v>
      </c>
      <c r="I153">
        <v>53</v>
      </c>
      <c r="J153">
        <v>1266651.3414060653</v>
      </c>
      <c r="K153">
        <v>45995.002772727268</v>
      </c>
      <c r="L153">
        <v>227997241.45309174</v>
      </c>
      <c r="M153">
        <v>6365942.3068181816</v>
      </c>
      <c r="N153">
        <v>1899977012.109098</v>
      </c>
      <c r="O153">
        <v>98792000</v>
      </c>
      <c r="P153">
        <v>25.720808659090913</v>
      </c>
      <c r="Q153">
        <v>18936.437554020675</v>
      </c>
      <c r="R153">
        <v>228043236.45586446</v>
      </c>
      <c r="S153">
        <v>2005.1349544159161</v>
      </c>
      <c r="T153">
        <v>18962.158362679766</v>
      </c>
      <c r="U153">
        <f>Pro_Economic_Table[[#This Row],[Total Energy(MJ)]]*AHP!$P$3/TOPSIS!$B$4</f>
        <v>7.8330225914930891E-3</v>
      </c>
      <c r="V153">
        <f>Pro_Economic_Table[[#This Row],[Total Cost(LKR Million)]]*AHP!$P$4/TOPSIS!$C$4</f>
        <v>3.0422464899165596E-2</v>
      </c>
      <c r="W153">
        <f>Pro_Economic_Table[[#This Row],[Total Carbon (Metric T)]]*AHP!$P$5/TOPSIS!$D$4</f>
        <v>3.3638254650259999E-3</v>
      </c>
      <c r="X153">
        <f>((Pro_Economic_Table[[#This Row],[Weighted Energy]]-TOPSIS!$B$5)^2+(Pro_Economic_Table[[#This Row],[Weighted Cost]]-TOPSIS!$C$5)^2+(Pro_Economic_Table[[#This Row],[Weighted Co2]]-TOPSIS!$D$5)^2)^0.5</f>
        <v>2.592249202356219E-3</v>
      </c>
      <c r="Y153">
        <f>((Pro_Economic_Table[[#This Row],[Weighted Energy]]-TOPSIS!$B$6)^2+(Pro_Economic_Table[[#This Row],[Weighted Cost]]-TOPSIS!$C$6)^2+(Pro_Economic_Table[[#This Row],[Weighted Co2]]-TOPSIS!$D$6)^2)^0.5</f>
        <v>4.9795485189753977E-3</v>
      </c>
      <c r="Z153">
        <f>Pro_Economic_Table[[#This Row],[S- Worst-Euclidean Distance]]/(Pro_Economic_Table[[#This Row],[S+ Best-Euclidean Distance]]+Pro_Economic_Table[[#This Row],[S- Worst-Euclidean Distance]])</f>
        <v>0.65764415562063738</v>
      </c>
      <c r="AA153">
        <v>152</v>
      </c>
    </row>
    <row r="154" spans="1:27" x14ac:dyDescent="0.3">
      <c r="A154">
        <v>525</v>
      </c>
      <c r="B154" t="s">
        <v>280</v>
      </c>
      <c r="C154" t="s">
        <v>280</v>
      </c>
      <c r="D154" t="s">
        <v>280</v>
      </c>
      <c r="E154" t="s">
        <v>152</v>
      </c>
      <c r="F154" t="s">
        <v>154</v>
      </c>
      <c r="G154" t="s">
        <v>218</v>
      </c>
      <c r="H154">
        <v>366.33890784657689</v>
      </c>
      <c r="I154">
        <v>27</v>
      </c>
      <c r="J154">
        <v>1265992.2396299515</v>
      </c>
      <c r="K154">
        <v>34259.159363636361</v>
      </c>
      <c r="L154">
        <v>227878603.13339129</v>
      </c>
      <c r="M154">
        <v>5186045.9772727266</v>
      </c>
      <c r="N154">
        <v>1898988359.4449275</v>
      </c>
      <c r="O154">
        <v>101147400</v>
      </c>
      <c r="P154">
        <v>19.434286918181815</v>
      </c>
      <c r="Q154">
        <v>18926.583982467775</v>
      </c>
      <c r="R154">
        <v>227912862.29275492</v>
      </c>
      <c r="S154">
        <v>2005.3218054222002</v>
      </c>
      <c r="T154">
        <v>18946.018269385957</v>
      </c>
      <c r="U154">
        <f>Pro_Economic_Table[[#This Row],[Total Energy(MJ)]]*AHP!$P$3/TOPSIS!$B$4</f>
        <v>7.828544389109824E-3</v>
      </c>
      <c r="V154">
        <f>Pro_Economic_Table[[#This Row],[Total Cost(LKR Million)]]*AHP!$P$4/TOPSIS!$C$4</f>
        <v>3.0425299854572232E-2</v>
      </c>
      <c r="W154">
        <f>Pro_Economic_Table[[#This Row],[Total Carbon (Metric T)]]*AHP!$P$5/TOPSIS!$D$4</f>
        <v>3.3609622647620221E-3</v>
      </c>
      <c r="X154">
        <f>((Pro_Economic_Table[[#This Row],[Weighted Energy]]-TOPSIS!$B$5)^2+(Pro_Economic_Table[[#This Row],[Weighted Cost]]-TOPSIS!$C$5)^2+(Pro_Economic_Table[[#This Row],[Weighted Co2]]-TOPSIS!$D$5)^2)^0.5</f>
        <v>2.5936181923067584E-3</v>
      </c>
      <c r="Y154">
        <f>((Pro_Economic_Table[[#This Row],[Weighted Energy]]-TOPSIS!$B$6)^2+(Pro_Economic_Table[[#This Row],[Weighted Cost]]-TOPSIS!$C$6)^2+(Pro_Economic_Table[[#This Row],[Weighted Co2]]-TOPSIS!$D$6)^2)^0.5</f>
        <v>4.978246960185932E-3</v>
      </c>
      <c r="Z154">
        <f>Pro_Economic_Table[[#This Row],[S- Worst-Euclidean Distance]]/(Pro_Economic_Table[[#This Row],[S+ Best-Euclidean Distance]]+Pro_Economic_Table[[#This Row],[S- Worst-Euclidean Distance]])</f>
        <v>0.65746640489854358</v>
      </c>
      <c r="AA154">
        <v>153</v>
      </c>
    </row>
    <row r="155" spans="1:27" x14ac:dyDescent="0.3">
      <c r="A155">
        <v>516</v>
      </c>
      <c r="B155" t="s">
        <v>280</v>
      </c>
      <c r="C155" t="s">
        <v>280</v>
      </c>
      <c r="D155" t="s">
        <v>151</v>
      </c>
      <c r="E155" t="s">
        <v>280</v>
      </c>
      <c r="F155" t="s">
        <v>154</v>
      </c>
      <c r="G155" t="s">
        <v>218</v>
      </c>
      <c r="H155">
        <v>365.94419953297148</v>
      </c>
      <c r="I155">
        <v>27</v>
      </c>
      <c r="J155">
        <v>1265610.1619823815</v>
      </c>
      <c r="K155">
        <v>45176.222999999998</v>
      </c>
      <c r="L155">
        <v>227809829.15682867</v>
      </c>
      <c r="M155">
        <v>6338649.6477272725</v>
      </c>
      <c r="N155">
        <v>1898415242.9735723</v>
      </c>
      <c r="O155">
        <v>101147400</v>
      </c>
      <c r="P155">
        <v>25.99373525</v>
      </c>
      <c r="Q155">
        <v>18920.871921636604</v>
      </c>
      <c r="R155">
        <v>227855005.37982866</v>
      </c>
      <c r="S155">
        <v>2005.9012926212995</v>
      </c>
      <c r="T155">
        <v>18946.865656886603</v>
      </c>
      <c r="U155">
        <f>Pro_Economic_Table[[#This Row],[Total Energy(MJ)]]*AHP!$P$3/TOPSIS!$B$4</f>
        <v>7.8265570707702452E-3</v>
      </c>
      <c r="V155">
        <f>Pro_Economic_Table[[#This Row],[Total Cost(LKR Million)]]*AHP!$P$4/TOPSIS!$C$4</f>
        <v>3.0434091995438006E-2</v>
      </c>
      <c r="W155">
        <f>Pro_Economic_Table[[#This Row],[Total Carbon (Metric T)]]*AHP!$P$5/TOPSIS!$D$4</f>
        <v>3.3611125885594979E-3</v>
      </c>
      <c r="X155">
        <f>((Pro_Economic_Table[[#This Row],[Weighted Energy]]-TOPSIS!$B$5)^2+(Pro_Economic_Table[[#This Row],[Weighted Cost]]-TOPSIS!$C$5)^2+(Pro_Economic_Table[[#This Row],[Weighted Co2]]-TOPSIS!$D$5)^2)^0.5</f>
        <v>2.6016525462886045E-3</v>
      </c>
      <c r="Y155">
        <f>((Pro_Economic_Table[[#This Row],[Weighted Energy]]-TOPSIS!$B$6)^2+(Pro_Economic_Table[[#This Row],[Weighted Cost]]-TOPSIS!$C$6)^2+(Pro_Economic_Table[[#This Row],[Weighted Co2]]-TOPSIS!$D$6)^2)^0.5</f>
        <v>4.9702708305010652E-3</v>
      </c>
      <c r="Z155">
        <f>Pro_Economic_Table[[#This Row],[S- Worst-Euclidean Distance]]/(Pro_Economic_Table[[#This Row],[S+ Best-Euclidean Distance]]+Pro_Economic_Table[[#This Row],[S- Worst-Euclidean Distance]])</f>
        <v>0.65640796706111826</v>
      </c>
      <c r="AA155">
        <v>154</v>
      </c>
    </row>
    <row r="156" spans="1:27" x14ac:dyDescent="0.3">
      <c r="A156">
        <v>535</v>
      </c>
      <c r="B156" t="s">
        <v>280</v>
      </c>
      <c r="C156" t="s">
        <v>280</v>
      </c>
      <c r="D156" t="s">
        <v>280</v>
      </c>
      <c r="E156" t="s">
        <v>280</v>
      </c>
      <c r="F156" t="s">
        <v>155</v>
      </c>
      <c r="G156" t="s">
        <v>219</v>
      </c>
      <c r="H156">
        <v>366.36834930919332</v>
      </c>
      <c r="I156">
        <v>53</v>
      </c>
      <c r="J156">
        <v>1267099.2559342836</v>
      </c>
      <c r="K156">
        <v>45995.002772727268</v>
      </c>
      <c r="L156">
        <v>228077866.06817105</v>
      </c>
      <c r="M156">
        <v>6370547.3818181809</v>
      </c>
      <c r="N156">
        <v>1900648883.9014254</v>
      </c>
      <c r="O156">
        <v>98792000</v>
      </c>
      <c r="P156">
        <v>25.711598509090908</v>
      </c>
      <c r="Q156">
        <v>18943.13387621754</v>
      </c>
      <c r="R156">
        <v>228123861.07094377</v>
      </c>
      <c r="S156">
        <v>2005.8114312832436</v>
      </c>
      <c r="T156">
        <v>18968.84547472663</v>
      </c>
      <c r="U156">
        <f>Pro_Economic_Table[[#This Row],[Total Energy(MJ)]]*AHP!$P$3/TOPSIS!$B$4</f>
        <v>7.8357919541857165E-3</v>
      </c>
      <c r="V156">
        <f>Pro_Economic_Table[[#This Row],[Total Cost(LKR Million)]]*AHP!$P$4/TOPSIS!$C$4</f>
        <v>3.0432728594238109E-2</v>
      </c>
      <c r="W156">
        <f>Pro_Economic_Table[[#This Row],[Total Carbon (Metric T)]]*AHP!$P$5/TOPSIS!$D$4</f>
        <v>3.3650117370400017E-3</v>
      </c>
      <c r="X156">
        <f>((Pro_Economic_Table[[#This Row],[Weighted Energy]]-TOPSIS!$B$5)^2+(Pro_Economic_Table[[#This Row],[Weighted Cost]]-TOPSIS!$C$5)^2+(Pro_Economic_Table[[#This Row],[Weighted Co2]]-TOPSIS!$D$5)^2)^0.5</f>
        <v>2.6029436922400989E-3</v>
      </c>
      <c r="Y156">
        <f>((Pro_Economic_Table[[#This Row],[Weighted Energy]]-TOPSIS!$B$6)^2+(Pro_Economic_Table[[#This Row],[Weighted Cost]]-TOPSIS!$C$6)^2+(Pro_Economic_Table[[#This Row],[Weighted Co2]]-TOPSIS!$D$6)^2)^0.5</f>
        <v>4.9688523955084716E-3</v>
      </c>
      <c r="Z156">
        <f>Pro_Economic_Table[[#This Row],[S- Worst-Euclidean Distance]]/(Pro_Economic_Table[[#This Row],[S+ Best-Euclidean Distance]]+Pro_Economic_Table[[#This Row],[S- Worst-Euclidean Distance]])</f>
        <v>0.65623167052111286</v>
      </c>
      <c r="AA156">
        <v>155</v>
      </c>
    </row>
    <row r="157" spans="1:27" x14ac:dyDescent="0.3">
      <c r="A157">
        <v>510</v>
      </c>
      <c r="B157" t="s">
        <v>280</v>
      </c>
      <c r="C157" t="s">
        <v>280</v>
      </c>
      <c r="D157" t="s">
        <v>151</v>
      </c>
      <c r="E157" t="s">
        <v>152</v>
      </c>
      <c r="F157" t="s">
        <v>155</v>
      </c>
      <c r="G157" t="s">
        <v>218</v>
      </c>
      <c r="H157">
        <v>365.83761438267874</v>
      </c>
      <c r="I157">
        <v>27</v>
      </c>
      <c r="J157">
        <v>1266585.5045254172</v>
      </c>
      <c r="K157">
        <v>35077.939136363631</v>
      </c>
      <c r="L157">
        <v>227985390.81457511</v>
      </c>
      <c r="M157">
        <v>5208733.5613636356</v>
      </c>
      <c r="N157">
        <v>1899878256.7881258</v>
      </c>
      <c r="O157">
        <v>101147400</v>
      </c>
      <c r="P157">
        <v>19.170570477272726</v>
      </c>
      <c r="Q157">
        <v>18935.453292654987</v>
      </c>
      <c r="R157">
        <v>228020468.75371146</v>
      </c>
      <c r="S157">
        <v>2006.2343903494896</v>
      </c>
      <c r="T157">
        <v>18954.623863132259</v>
      </c>
      <c r="U157">
        <f>Pro_Economic_Table[[#This Row],[Total Energy(MJ)]]*AHP!$P$3/TOPSIS!$B$4</f>
        <v>7.8322405471400423E-3</v>
      </c>
      <c r="V157">
        <f>Pro_Economic_Table[[#This Row],[Total Cost(LKR Million)]]*AHP!$P$4/TOPSIS!$C$4</f>
        <v>3.0439145846761845E-2</v>
      </c>
      <c r="W157">
        <f>Pro_Economic_Table[[#This Row],[Total Carbon (Metric T)]]*AHP!$P$5/TOPSIS!$D$4</f>
        <v>3.3624888692145223E-3</v>
      </c>
      <c r="X157">
        <f>((Pro_Economic_Table[[#This Row],[Weighted Energy]]-TOPSIS!$B$5)^2+(Pro_Economic_Table[[#This Row],[Weighted Cost]]-TOPSIS!$C$5)^2+(Pro_Economic_Table[[#This Row],[Weighted Co2]]-TOPSIS!$D$5)^2)^0.5</f>
        <v>2.6080276082976086E-3</v>
      </c>
      <c r="Y157">
        <f>((Pro_Economic_Table[[#This Row],[Weighted Energy]]-TOPSIS!$B$6)^2+(Pro_Economic_Table[[#This Row],[Weighted Cost]]-TOPSIS!$C$6)^2+(Pro_Economic_Table[[#This Row],[Weighted Co2]]-TOPSIS!$D$6)^2)^0.5</f>
        <v>4.9638353392668878E-3</v>
      </c>
      <c r="Z157">
        <f>Pro_Economic_Table[[#This Row],[S- Worst-Euclidean Distance]]/(Pro_Economic_Table[[#This Row],[S+ Best-Euclidean Distance]]+Pro_Economic_Table[[#This Row],[S- Worst-Euclidean Distance]])</f>
        <v>0.65556328391595031</v>
      </c>
      <c r="AA157">
        <v>156</v>
      </c>
    </row>
    <row r="158" spans="1:27" x14ac:dyDescent="0.3">
      <c r="A158">
        <v>534</v>
      </c>
      <c r="B158" t="s">
        <v>280</v>
      </c>
      <c r="C158" t="s">
        <v>280</v>
      </c>
      <c r="D158" t="s">
        <v>280</v>
      </c>
      <c r="E158" t="s">
        <v>280</v>
      </c>
      <c r="F158" t="s">
        <v>154</v>
      </c>
      <c r="G158" t="s">
        <v>218</v>
      </c>
      <c r="H158">
        <v>366.40692115303142</v>
      </c>
      <c r="I158">
        <v>27</v>
      </c>
      <c r="J158">
        <v>1266058.0765105996</v>
      </c>
      <c r="K158">
        <v>45176.222999999998</v>
      </c>
      <c r="L158">
        <v>227890453.77190793</v>
      </c>
      <c r="M158">
        <v>6343254.7227272717</v>
      </c>
      <c r="N158">
        <v>1899087114.7658994</v>
      </c>
      <c r="O158">
        <v>101147400</v>
      </c>
      <c r="P158">
        <v>25.984525099999999</v>
      </c>
      <c r="Q158">
        <v>18927.568243833462</v>
      </c>
      <c r="R158">
        <v>227935629.99490792</v>
      </c>
      <c r="S158">
        <v>2006.5777694886267</v>
      </c>
      <c r="T158">
        <v>18953.552768933463</v>
      </c>
      <c r="U158">
        <f>Pro_Economic_Table[[#This Row],[Total Energy(MJ)]]*AHP!$P$3/TOPSIS!$B$4</f>
        <v>7.8293264334628708E-3</v>
      </c>
      <c r="V158">
        <f>Pro_Economic_Table[[#This Row],[Total Cost(LKR Million)]]*AHP!$P$4/TOPSIS!$C$4</f>
        <v>3.0444355690510516E-2</v>
      </c>
      <c r="W158">
        <f>Pro_Economic_Table[[#This Row],[Total Carbon (Metric T)]]*AHP!$P$5/TOPSIS!$D$4</f>
        <v>3.3622988605734997E-3</v>
      </c>
      <c r="X158">
        <f>((Pro_Economic_Table[[#This Row],[Weighted Energy]]-TOPSIS!$B$5)^2+(Pro_Economic_Table[[#This Row],[Weighted Cost]]-TOPSIS!$C$5)^2+(Pro_Economic_Table[[#This Row],[Weighted Co2]]-TOPSIS!$D$5)^2)^0.5</f>
        <v>2.6123461363771927E-3</v>
      </c>
      <c r="Y158">
        <f>((Pro_Economic_Table[[#This Row],[Weighted Energy]]-TOPSIS!$B$6)^2+(Pro_Economic_Table[[#This Row],[Weighted Cost]]-TOPSIS!$C$6)^2+(Pro_Economic_Table[[#This Row],[Weighted Co2]]-TOPSIS!$D$6)^2)^0.5</f>
        <v>4.9595745009858262E-3</v>
      </c>
      <c r="Z158">
        <f>Pro_Economic_Table[[#This Row],[S- Worst-Euclidean Distance]]/(Pro_Economic_Table[[#This Row],[S+ Best-Euclidean Distance]]+Pro_Economic_Table[[#This Row],[S- Worst-Euclidean Distance]])</f>
        <v>0.65499557358184846</v>
      </c>
      <c r="AA158">
        <v>157</v>
      </c>
    </row>
    <row r="159" spans="1:27" x14ac:dyDescent="0.3">
      <c r="A159">
        <v>528</v>
      </c>
      <c r="B159" t="s">
        <v>280</v>
      </c>
      <c r="C159" t="s">
        <v>280</v>
      </c>
      <c r="D159" t="s">
        <v>280</v>
      </c>
      <c r="E159" t="s">
        <v>152</v>
      </c>
      <c r="F159" t="s">
        <v>155</v>
      </c>
      <c r="G159" t="s">
        <v>218</v>
      </c>
      <c r="H159">
        <v>366.30033600273879</v>
      </c>
      <c r="I159">
        <v>27</v>
      </c>
      <c r="J159">
        <v>1267033.4190536356</v>
      </c>
      <c r="K159">
        <v>35077.939136363631</v>
      </c>
      <c r="L159">
        <v>228066015.42965442</v>
      </c>
      <c r="M159">
        <v>5213338.6363636358</v>
      </c>
      <c r="N159">
        <v>1900550128.5804534</v>
      </c>
      <c r="O159">
        <v>101147400</v>
      </c>
      <c r="P159">
        <v>19.161360327272728</v>
      </c>
      <c r="Q159">
        <v>18942.149614851853</v>
      </c>
      <c r="R159">
        <v>228101093.36879078</v>
      </c>
      <c r="S159">
        <v>2006.9108672168172</v>
      </c>
      <c r="T159">
        <v>18961.310975179127</v>
      </c>
      <c r="U159">
        <f>Pro_Economic_Table[[#This Row],[Total Energy(MJ)]]*AHP!$P$3/TOPSIS!$B$4</f>
        <v>7.8350099098326697E-3</v>
      </c>
      <c r="V159">
        <f>Pro_Economic_Table[[#This Row],[Total Cost(LKR Million)]]*AHP!$P$4/TOPSIS!$C$4</f>
        <v>3.0449409541834366E-2</v>
      </c>
      <c r="W159">
        <f>Pro_Economic_Table[[#This Row],[Total Carbon (Metric T)]]*AHP!$P$5/TOPSIS!$D$4</f>
        <v>3.3636751412285254E-3</v>
      </c>
      <c r="X159">
        <f>((Pro_Economic_Table[[#This Row],[Weighted Energy]]-TOPSIS!$B$5)^2+(Pro_Economic_Table[[#This Row],[Weighted Cost]]-TOPSIS!$C$5)^2+(Pro_Economic_Table[[#This Row],[Weighted Co2]]-TOPSIS!$D$5)^2)^0.5</f>
        <v>2.6187216074177533E-3</v>
      </c>
      <c r="Y159">
        <f>((Pro_Economic_Table[[#This Row],[Weighted Energy]]-TOPSIS!$B$6)^2+(Pro_Economic_Table[[#This Row],[Weighted Cost]]-TOPSIS!$C$6)^2+(Pro_Economic_Table[[#This Row],[Weighted Co2]]-TOPSIS!$D$6)^2)^0.5</f>
        <v>4.9531390919832774E-3</v>
      </c>
      <c r="Z159">
        <f>Pro_Economic_Table[[#This Row],[S- Worst-Euclidean Distance]]/(Pro_Economic_Table[[#This Row],[S+ Best-Euclidean Distance]]+Pro_Economic_Table[[#This Row],[S- Worst-Euclidean Distance]])</f>
        <v>0.65415084727788164</v>
      </c>
      <c r="AA159">
        <v>158</v>
      </c>
    </row>
    <row r="160" spans="1:27" x14ac:dyDescent="0.3">
      <c r="A160">
        <v>519</v>
      </c>
      <c r="B160" t="s">
        <v>280</v>
      </c>
      <c r="C160" t="s">
        <v>280</v>
      </c>
      <c r="D160" t="s">
        <v>151</v>
      </c>
      <c r="E160" t="s">
        <v>280</v>
      </c>
      <c r="F160" t="s">
        <v>155</v>
      </c>
      <c r="G160" t="s">
        <v>218</v>
      </c>
      <c r="H160">
        <v>365.90562768913327</v>
      </c>
      <c r="I160">
        <v>27</v>
      </c>
      <c r="J160">
        <v>1266651.3414060653</v>
      </c>
      <c r="K160">
        <v>45995.002772727268</v>
      </c>
      <c r="L160">
        <v>227997241.45309174</v>
      </c>
      <c r="M160">
        <v>6365942.3068181816</v>
      </c>
      <c r="N160">
        <v>1899977012.109098</v>
      </c>
      <c r="O160">
        <v>101147400</v>
      </c>
      <c r="P160">
        <v>25.720808659090913</v>
      </c>
      <c r="Q160">
        <v>18936.437554020675</v>
      </c>
      <c r="R160">
        <v>228043236.45586446</v>
      </c>
      <c r="S160">
        <v>2007.4903544159163</v>
      </c>
      <c r="T160">
        <v>18962.158362679766</v>
      </c>
      <c r="U160">
        <f>Pro_Economic_Table[[#This Row],[Total Energy(MJ)]]*AHP!$P$3/TOPSIS!$B$4</f>
        <v>7.8330225914930891E-3</v>
      </c>
      <c r="V160">
        <f>Pro_Economic_Table[[#This Row],[Total Cost(LKR Million)]]*AHP!$P$4/TOPSIS!$C$4</f>
        <v>3.0458201682700137E-2</v>
      </c>
      <c r="W160">
        <f>Pro_Economic_Table[[#This Row],[Total Carbon (Metric T)]]*AHP!$P$5/TOPSIS!$D$4</f>
        <v>3.3638254650259999E-3</v>
      </c>
      <c r="X160">
        <f>((Pro_Economic_Table[[#This Row],[Weighted Energy]]-TOPSIS!$B$5)^2+(Pro_Economic_Table[[#This Row],[Weighted Cost]]-TOPSIS!$C$5)^2+(Pro_Economic_Table[[#This Row],[Weighted Co2]]-TOPSIS!$D$5)^2)^0.5</f>
        <v>2.6267551409218277E-3</v>
      </c>
      <c r="Y160">
        <f>((Pro_Economic_Table[[#This Row],[Weighted Energy]]-TOPSIS!$B$6)^2+(Pro_Economic_Table[[#This Row],[Weighted Cost]]-TOPSIS!$C$6)^2+(Pro_Economic_Table[[#This Row],[Weighted Co2]]-TOPSIS!$D$6)^2)^0.5</f>
        <v>4.9451628148645919E-3</v>
      </c>
      <c r="Z160">
        <f>Pro_Economic_Table[[#This Row],[S- Worst-Euclidean Distance]]/(Pro_Economic_Table[[#This Row],[S+ Best-Euclidean Distance]]+Pro_Economic_Table[[#This Row],[S- Worst-Euclidean Distance]])</f>
        <v>0.6530924983260713</v>
      </c>
      <c r="AA160">
        <v>159</v>
      </c>
    </row>
    <row r="161" spans="1:27" x14ac:dyDescent="0.3">
      <c r="A161">
        <v>537</v>
      </c>
      <c r="B161" t="s">
        <v>280</v>
      </c>
      <c r="C161" t="s">
        <v>280</v>
      </c>
      <c r="D161" t="s">
        <v>280</v>
      </c>
      <c r="E161" t="s">
        <v>280</v>
      </c>
      <c r="F161" t="s">
        <v>155</v>
      </c>
      <c r="G161" t="s">
        <v>218</v>
      </c>
      <c r="H161">
        <v>366.36834930919332</v>
      </c>
      <c r="I161">
        <v>27</v>
      </c>
      <c r="J161">
        <v>1267099.2559342836</v>
      </c>
      <c r="K161">
        <v>45995.002772727268</v>
      </c>
      <c r="L161">
        <v>228077866.06817105</v>
      </c>
      <c r="M161">
        <v>6370547.3818181809</v>
      </c>
      <c r="N161">
        <v>1900648883.9014254</v>
      </c>
      <c r="O161">
        <v>101147400</v>
      </c>
      <c r="P161">
        <v>25.711598509090908</v>
      </c>
      <c r="Q161">
        <v>18943.13387621754</v>
      </c>
      <c r="R161">
        <v>228123861.07094377</v>
      </c>
      <c r="S161">
        <v>2008.1668312832437</v>
      </c>
      <c r="T161">
        <v>18968.84547472663</v>
      </c>
      <c r="U161">
        <f>Pro_Economic_Table[[#This Row],[Total Energy(MJ)]]*AHP!$P$3/TOPSIS!$B$4</f>
        <v>7.8357919541857165E-3</v>
      </c>
      <c r="V161">
        <f>Pro_Economic_Table[[#This Row],[Total Cost(LKR Million)]]*AHP!$P$4/TOPSIS!$C$4</f>
        <v>3.046846537777265E-2</v>
      </c>
      <c r="W161">
        <f>Pro_Economic_Table[[#This Row],[Total Carbon (Metric T)]]*AHP!$P$5/TOPSIS!$D$4</f>
        <v>3.3650117370400017E-3</v>
      </c>
      <c r="X161">
        <f>((Pro_Economic_Table[[#This Row],[Weighted Energy]]-TOPSIS!$B$5)^2+(Pro_Economic_Table[[#This Row],[Weighted Cost]]-TOPSIS!$C$5)^2+(Pro_Economic_Table[[#This Row],[Weighted Co2]]-TOPSIS!$D$5)^2)^0.5</f>
        <v>2.6374487845479493E-3</v>
      </c>
      <c r="Y161">
        <f>((Pro_Economic_Table[[#This Row],[Weighted Energy]]-TOPSIS!$B$6)^2+(Pro_Economic_Table[[#This Row],[Weighted Cost]]-TOPSIS!$C$6)^2+(Pro_Economic_Table[[#This Row],[Weighted Co2]]-TOPSIS!$D$6)^2)^0.5</f>
        <v>4.9344664882779209E-3</v>
      </c>
      <c r="Z161">
        <f>Pro_Economic_Table[[#This Row],[S- Worst-Euclidean Distance]]/(Pro_Economic_Table[[#This Row],[S+ Best-Euclidean Distance]]+Pro_Economic_Table[[#This Row],[S- Worst-Euclidean Distance]])</f>
        <v>0.65168009816311079</v>
      </c>
      <c r="AA161">
        <v>160</v>
      </c>
    </row>
    <row r="162" spans="1:27" x14ac:dyDescent="0.3">
      <c r="A162">
        <v>506</v>
      </c>
      <c r="B162" t="s">
        <v>280</v>
      </c>
      <c r="C162" t="s">
        <v>280</v>
      </c>
      <c r="D162" t="s">
        <v>151</v>
      </c>
      <c r="E162" t="s">
        <v>152</v>
      </c>
      <c r="F162" t="s">
        <v>154</v>
      </c>
      <c r="G162" t="s">
        <v>220</v>
      </c>
      <c r="H162">
        <v>365.87618622651684</v>
      </c>
      <c r="I162">
        <v>27</v>
      </c>
      <c r="J162">
        <v>1265544.3251017334</v>
      </c>
      <c r="K162">
        <v>34259.159363636361</v>
      </c>
      <c r="L162">
        <v>227797978.51831204</v>
      </c>
      <c r="M162">
        <v>5181440.9022727264</v>
      </c>
      <c r="N162">
        <v>1898316487.6526003</v>
      </c>
      <c r="O162">
        <v>105300000</v>
      </c>
      <c r="P162">
        <v>19.443497068181816</v>
      </c>
      <c r="Q162">
        <v>18919.887660270913</v>
      </c>
      <c r="R162">
        <v>227832237.67767566</v>
      </c>
      <c r="S162">
        <v>2008.7979285548729</v>
      </c>
      <c r="T162">
        <v>18939.331157339097</v>
      </c>
      <c r="U162">
        <f>Pro_Economic_Table[[#This Row],[Total Energy(MJ)]]*AHP!$P$3/TOPSIS!$B$4</f>
        <v>7.8257750264171984E-3</v>
      </c>
      <c r="V162">
        <f>Pro_Economic_Table[[#This Row],[Total Cost(LKR Million)]]*AHP!$P$4/TOPSIS!$C$4</f>
        <v>3.0478040561004987E-2</v>
      </c>
      <c r="W162">
        <f>Pro_Economic_Table[[#This Row],[Total Carbon (Metric T)]]*AHP!$P$5/TOPSIS!$D$4</f>
        <v>3.3597759927480207E-3</v>
      </c>
      <c r="X162">
        <f>((Pro_Economic_Table[[#This Row],[Weighted Energy]]-TOPSIS!$B$5)^2+(Pro_Economic_Table[[#This Row],[Weighted Cost]]-TOPSIS!$C$5)^2+(Pro_Economic_Table[[#This Row],[Weighted Co2]]-TOPSIS!$D$5)^2)^0.5</f>
        <v>2.6438181775380832E-3</v>
      </c>
      <c r="Y162">
        <f>((Pro_Economic_Table[[#This Row],[Weighted Energy]]-TOPSIS!$B$6)^2+(Pro_Economic_Table[[#This Row],[Weighted Cost]]-TOPSIS!$C$6)^2+(Pro_Economic_Table[[#This Row],[Weighted Co2]]-TOPSIS!$D$6)^2)^0.5</f>
        <v>4.9283543018964308E-3</v>
      </c>
      <c r="Z162">
        <f>Pro_Economic_Table[[#This Row],[S- Worst-Euclidean Distance]]/(Pro_Economic_Table[[#This Row],[S+ Best-Euclidean Distance]]+Pro_Economic_Table[[#This Row],[S- Worst-Euclidean Distance]])</f>
        <v>0.65085077172786188</v>
      </c>
      <c r="AA162">
        <v>161</v>
      </c>
    </row>
    <row r="163" spans="1:27" x14ac:dyDescent="0.3">
      <c r="A163">
        <v>524</v>
      </c>
      <c r="B163" t="s">
        <v>280</v>
      </c>
      <c r="C163" t="s">
        <v>280</v>
      </c>
      <c r="D163" t="s">
        <v>280</v>
      </c>
      <c r="E163" t="s">
        <v>152</v>
      </c>
      <c r="F163" t="s">
        <v>154</v>
      </c>
      <c r="G163" t="s">
        <v>220</v>
      </c>
      <c r="H163">
        <v>366.33890784657689</v>
      </c>
      <c r="I163">
        <v>27</v>
      </c>
      <c r="J163">
        <v>1265992.2396299515</v>
      </c>
      <c r="K163">
        <v>34259.159363636361</v>
      </c>
      <c r="L163">
        <v>227878603.13339129</v>
      </c>
      <c r="M163">
        <v>5186045.9772727266</v>
      </c>
      <c r="N163">
        <v>1898988359.4449275</v>
      </c>
      <c r="O163">
        <v>105300000</v>
      </c>
      <c r="P163">
        <v>19.434286918181815</v>
      </c>
      <c r="Q163">
        <v>18926.583982467775</v>
      </c>
      <c r="R163">
        <v>227912862.29275492</v>
      </c>
      <c r="S163">
        <v>2009.4744054222001</v>
      </c>
      <c r="T163">
        <v>18946.018269385957</v>
      </c>
      <c r="U163">
        <f>Pro_Economic_Table[[#This Row],[Total Energy(MJ)]]*AHP!$P$3/TOPSIS!$B$4</f>
        <v>7.828544389109824E-3</v>
      </c>
      <c r="V163">
        <f>Pro_Economic_Table[[#This Row],[Total Cost(LKR Million)]]*AHP!$P$4/TOPSIS!$C$4</f>
        <v>3.0488304256077497E-2</v>
      </c>
      <c r="W163">
        <f>Pro_Economic_Table[[#This Row],[Total Carbon (Metric T)]]*AHP!$P$5/TOPSIS!$D$4</f>
        <v>3.3609622647620221E-3</v>
      </c>
      <c r="X163">
        <f>((Pro_Economic_Table[[#This Row],[Weighted Energy]]-TOPSIS!$B$5)^2+(Pro_Economic_Table[[#This Row],[Weighted Cost]]-TOPSIS!$C$5)^2+(Pro_Economic_Table[[#This Row],[Weighted Co2]]-TOPSIS!$D$5)^2)^0.5</f>
        <v>2.6545104194947221E-3</v>
      </c>
      <c r="Y163">
        <f>((Pro_Economic_Table[[#This Row],[Weighted Energy]]-TOPSIS!$B$6)^2+(Pro_Economic_Table[[#This Row],[Weighted Cost]]-TOPSIS!$C$6)^2+(Pro_Economic_Table[[#This Row],[Weighted Co2]]-TOPSIS!$D$6)^2)^0.5</f>
        <v>4.9176577630016607E-3</v>
      </c>
      <c r="Z163">
        <f>Pro_Economic_Table[[#This Row],[S- Worst-Euclidean Distance]]/(Pro_Economic_Table[[#This Row],[S+ Best-Euclidean Distance]]+Pro_Economic_Table[[#This Row],[S- Worst-Euclidean Distance]])</f>
        <v>0.64943852863294604</v>
      </c>
      <c r="AA163">
        <v>162</v>
      </c>
    </row>
    <row r="164" spans="1:27" x14ac:dyDescent="0.3">
      <c r="A164">
        <v>515</v>
      </c>
      <c r="B164" t="s">
        <v>280</v>
      </c>
      <c r="C164" t="s">
        <v>280</v>
      </c>
      <c r="D164" t="s">
        <v>151</v>
      </c>
      <c r="E164" t="s">
        <v>280</v>
      </c>
      <c r="F164" t="s">
        <v>154</v>
      </c>
      <c r="G164" t="s">
        <v>220</v>
      </c>
      <c r="H164">
        <v>365.94419953297148</v>
      </c>
      <c r="I164">
        <v>27</v>
      </c>
      <c r="J164">
        <v>1265610.1619823815</v>
      </c>
      <c r="K164">
        <v>45176.222999999998</v>
      </c>
      <c r="L164">
        <v>227809829.15682867</v>
      </c>
      <c r="M164">
        <v>6338649.6477272725</v>
      </c>
      <c r="N164">
        <v>1898415242.9735723</v>
      </c>
      <c r="O164">
        <v>105300000</v>
      </c>
      <c r="P164">
        <v>25.99373525</v>
      </c>
      <c r="Q164">
        <v>18920.871921636604</v>
      </c>
      <c r="R164">
        <v>227855005.37982866</v>
      </c>
      <c r="S164">
        <v>2010.0538926212996</v>
      </c>
      <c r="T164">
        <v>18946.865656886603</v>
      </c>
      <c r="U164">
        <f>Pro_Economic_Table[[#This Row],[Total Energy(MJ)]]*AHP!$P$3/TOPSIS!$B$4</f>
        <v>7.8265570707702452E-3</v>
      </c>
      <c r="V164">
        <f>Pro_Economic_Table[[#This Row],[Total Cost(LKR Million)]]*AHP!$P$4/TOPSIS!$C$4</f>
        <v>3.0497096396943275E-2</v>
      </c>
      <c r="W164">
        <f>Pro_Economic_Table[[#This Row],[Total Carbon (Metric T)]]*AHP!$P$5/TOPSIS!$D$4</f>
        <v>3.3611125885594979E-3</v>
      </c>
      <c r="X164">
        <f>((Pro_Economic_Table[[#This Row],[Weighted Energy]]-TOPSIS!$B$5)^2+(Pro_Economic_Table[[#This Row],[Weighted Cost]]-TOPSIS!$C$5)^2+(Pro_Economic_Table[[#This Row],[Weighted Co2]]-TOPSIS!$D$5)^2)^0.5</f>
        <v>2.6625690786339913E-3</v>
      </c>
      <c r="Y164">
        <f>((Pro_Economic_Table[[#This Row],[Weighted Energy]]-TOPSIS!$B$6)^2+(Pro_Economic_Table[[#This Row],[Weighted Cost]]-TOPSIS!$C$6)^2+(Pro_Economic_Table[[#This Row],[Weighted Co2]]-TOPSIS!$D$6)^2)^0.5</f>
        <v>4.9096960285832511E-3</v>
      </c>
      <c r="Z164">
        <f>Pro_Economic_Table[[#This Row],[S- Worst-Euclidean Distance]]/(Pro_Economic_Table[[#This Row],[S+ Best-Euclidean Distance]]+Pro_Economic_Table[[#This Row],[S- Worst-Euclidean Distance]])</f>
        <v>0.64837878218285627</v>
      </c>
      <c r="AA164">
        <v>163</v>
      </c>
    </row>
    <row r="165" spans="1:27" x14ac:dyDescent="0.3">
      <c r="A165">
        <v>509</v>
      </c>
      <c r="B165" t="s">
        <v>280</v>
      </c>
      <c r="C165" t="s">
        <v>280</v>
      </c>
      <c r="D165" t="s">
        <v>151</v>
      </c>
      <c r="E165" t="s">
        <v>152</v>
      </c>
      <c r="F165" t="s">
        <v>155</v>
      </c>
      <c r="G165" t="s">
        <v>220</v>
      </c>
      <c r="H165">
        <v>365.83761438267874</v>
      </c>
      <c r="I165">
        <v>27</v>
      </c>
      <c r="J165">
        <v>1266585.5045254172</v>
      </c>
      <c r="K165">
        <v>35077.939136363631</v>
      </c>
      <c r="L165">
        <v>227985390.81457511</v>
      </c>
      <c r="M165">
        <v>5208733.5613636356</v>
      </c>
      <c r="N165">
        <v>1899878256.7881258</v>
      </c>
      <c r="O165">
        <v>105300000</v>
      </c>
      <c r="P165">
        <v>19.170570477272726</v>
      </c>
      <c r="Q165">
        <v>18935.453292654987</v>
      </c>
      <c r="R165">
        <v>228020468.75371146</v>
      </c>
      <c r="S165">
        <v>2010.3869903494895</v>
      </c>
      <c r="T165">
        <v>18954.623863132259</v>
      </c>
      <c r="U165">
        <f>Pro_Economic_Table[[#This Row],[Total Energy(MJ)]]*AHP!$P$3/TOPSIS!$B$4</f>
        <v>7.8322405471400423E-3</v>
      </c>
      <c r="V165">
        <f>Pro_Economic_Table[[#This Row],[Total Cost(LKR Million)]]*AHP!$P$4/TOPSIS!$C$4</f>
        <v>3.0502150248267114E-2</v>
      </c>
      <c r="W165">
        <f>Pro_Economic_Table[[#This Row],[Total Carbon (Metric T)]]*AHP!$P$5/TOPSIS!$D$4</f>
        <v>3.3624888692145223E-3</v>
      </c>
      <c r="X165">
        <f>((Pro_Economic_Table[[#This Row],[Weighted Energy]]-TOPSIS!$B$5)^2+(Pro_Economic_Table[[#This Row],[Weighted Cost]]-TOPSIS!$C$5)^2+(Pro_Economic_Table[[#This Row],[Weighted Co2]]-TOPSIS!$D$5)^2)^0.5</f>
        <v>2.6689179384698841E-3</v>
      </c>
      <c r="Y165">
        <f>((Pro_Economic_Table[[#This Row],[Weighted Energy]]-TOPSIS!$B$6)^2+(Pro_Economic_Table[[#This Row],[Weighted Cost]]-TOPSIS!$C$6)^2+(Pro_Economic_Table[[#This Row],[Weighted Co2]]-TOPSIS!$D$6)^2)^0.5</f>
        <v>4.903245972788549E-3</v>
      </c>
      <c r="Z165">
        <f>Pro_Economic_Table[[#This Row],[S- Worst-Euclidean Distance]]/(Pro_Economic_Table[[#This Row],[S+ Best-Euclidean Distance]]+Pro_Economic_Table[[#This Row],[S- Worst-Euclidean Distance]])</f>
        <v>0.64753563581716878</v>
      </c>
      <c r="AA165">
        <v>164</v>
      </c>
    </row>
    <row r="166" spans="1:27" x14ac:dyDescent="0.3">
      <c r="A166">
        <v>533</v>
      </c>
      <c r="B166" t="s">
        <v>280</v>
      </c>
      <c r="C166" t="s">
        <v>280</v>
      </c>
      <c r="D166" t="s">
        <v>280</v>
      </c>
      <c r="E166" t="s">
        <v>280</v>
      </c>
      <c r="F166" t="s">
        <v>154</v>
      </c>
      <c r="G166" t="s">
        <v>220</v>
      </c>
      <c r="H166">
        <v>366.40692115303142</v>
      </c>
      <c r="I166">
        <v>27</v>
      </c>
      <c r="J166">
        <v>1266058.0765105996</v>
      </c>
      <c r="K166">
        <v>45176.222999999998</v>
      </c>
      <c r="L166">
        <v>227890453.77190793</v>
      </c>
      <c r="M166">
        <v>6343254.7227272717</v>
      </c>
      <c r="N166">
        <v>1899087114.7658994</v>
      </c>
      <c r="O166">
        <v>105300000</v>
      </c>
      <c r="P166">
        <v>25.984525099999999</v>
      </c>
      <c r="Q166">
        <v>18927.568243833462</v>
      </c>
      <c r="R166">
        <v>227935629.99490792</v>
      </c>
      <c r="S166">
        <v>2010.7303694886268</v>
      </c>
      <c r="T166">
        <v>18953.552768933463</v>
      </c>
      <c r="U166">
        <f>Pro_Economic_Table[[#This Row],[Total Energy(MJ)]]*AHP!$P$3/TOPSIS!$B$4</f>
        <v>7.8293264334628708E-3</v>
      </c>
      <c r="V166">
        <f>Pro_Economic_Table[[#This Row],[Total Cost(LKR Million)]]*AHP!$P$4/TOPSIS!$C$4</f>
        <v>3.0507360092015788E-2</v>
      </c>
      <c r="W166">
        <f>Pro_Economic_Table[[#This Row],[Total Carbon (Metric T)]]*AHP!$P$5/TOPSIS!$D$4</f>
        <v>3.3622988605734997E-3</v>
      </c>
      <c r="X166">
        <f>((Pro_Economic_Table[[#This Row],[Weighted Energy]]-TOPSIS!$B$5)^2+(Pro_Economic_Table[[#This Row],[Weighted Cost]]-TOPSIS!$C$5)^2+(Pro_Economic_Table[[#This Row],[Weighted Co2]]-TOPSIS!$D$5)^2)^0.5</f>
        <v>2.6732608887019048E-3</v>
      </c>
      <c r="Y166">
        <f>((Pro_Economic_Table[[#This Row],[Weighted Energy]]-TOPSIS!$B$6)^2+(Pro_Economic_Table[[#This Row],[Weighted Cost]]-TOPSIS!$C$6)^2+(Pro_Economic_Table[[#This Row],[Weighted Co2]]-TOPSIS!$D$6)^2)^0.5</f>
        <v>4.8989994398158203E-3</v>
      </c>
      <c r="Z166">
        <f>Pro_Economic_Table[[#This Row],[S- Worst-Euclidean Distance]]/(Pro_Economic_Table[[#This Row],[S+ Best-Euclidean Distance]]+Pro_Economic_Table[[#This Row],[S- Worst-Euclidean Distance]])</f>
        <v>0.64696658953546604</v>
      </c>
      <c r="AA166">
        <v>165</v>
      </c>
    </row>
    <row r="167" spans="1:27" x14ac:dyDescent="0.3">
      <c r="A167">
        <v>325</v>
      </c>
      <c r="B167" t="s">
        <v>142</v>
      </c>
      <c r="C167" t="s">
        <v>147</v>
      </c>
      <c r="D167" t="s">
        <v>151</v>
      </c>
      <c r="E167" t="s">
        <v>152</v>
      </c>
      <c r="F167" t="s">
        <v>154</v>
      </c>
      <c r="G167" t="s">
        <v>219</v>
      </c>
      <c r="H167">
        <v>357.69276093399179</v>
      </c>
      <c r="I167">
        <v>51</v>
      </c>
      <c r="J167">
        <v>1272744.7228816096</v>
      </c>
      <c r="K167">
        <v>37908.09056363636</v>
      </c>
      <c r="L167">
        <v>229094050.11868972</v>
      </c>
      <c r="M167">
        <v>5756377.1022727257</v>
      </c>
      <c r="N167">
        <v>1909117084.3224142</v>
      </c>
      <c r="O167">
        <v>95064000</v>
      </c>
      <c r="P167">
        <v>23.473981468181812</v>
      </c>
      <c r="Q167">
        <v>19027.533607080062</v>
      </c>
      <c r="R167">
        <v>229131958.20925334</v>
      </c>
      <c r="S167">
        <v>2009.9374614246869</v>
      </c>
      <c r="T167">
        <v>19051.007588548244</v>
      </c>
      <c r="U167">
        <f>Pro_Economic_Table[[#This Row],[Total Energy(MJ)]]*AHP!$P$3/TOPSIS!$B$4</f>
        <v>7.8704189301115127E-3</v>
      </c>
      <c r="V167">
        <f>Pro_Economic_Table[[#This Row],[Total Cost(LKR Million)]]*AHP!$P$4/TOPSIS!$C$4</f>
        <v>3.0495329870463692E-2</v>
      </c>
      <c r="W167">
        <f>Pro_Economic_Table[[#This Row],[Total Carbon (Metric T)]]*AHP!$P$5/TOPSIS!$D$4</f>
        <v>3.3795870298651827E-3</v>
      </c>
      <c r="X167">
        <f>((Pro_Economic_Table[[#This Row],[Weighted Energy]]-TOPSIS!$B$5)^2+(Pro_Economic_Table[[#This Row],[Weighted Cost]]-TOPSIS!$C$5)^2+(Pro_Economic_Table[[#This Row],[Weighted Co2]]-TOPSIS!$D$5)^2)^0.5</f>
        <v>2.6732747617088429E-3</v>
      </c>
      <c r="Y167">
        <f>((Pro_Economic_Table[[#This Row],[Weighted Energy]]-TOPSIS!$B$6)^2+(Pro_Economic_Table[[#This Row],[Weighted Cost]]-TOPSIS!$C$6)^2+(Pro_Economic_Table[[#This Row],[Weighted Co2]]-TOPSIS!$D$6)^2)^0.5</f>
        <v>4.8984421213401222E-3</v>
      </c>
      <c r="Z167">
        <f>Pro_Economic_Table[[#This Row],[S- Worst-Euclidean Distance]]/(Pro_Economic_Table[[#This Row],[S+ Best-Euclidean Distance]]+Pro_Economic_Table[[#This Row],[S- Worst-Euclidean Distance]])</f>
        <v>0.64693941902482055</v>
      </c>
      <c r="AA167">
        <v>166</v>
      </c>
    </row>
    <row r="168" spans="1:27" x14ac:dyDescent="0.3">
      <c r="A168">
        <v>527</v>
      </c>
      <c r="B168" t="s">
        <v>280</v>
      </c>
      <c r="C168" t="s">
        <v>280</v>
      </c>
      <c r="D168" t="s">
        <v>280</v>
      </c>
      <c r="E168" t="s">
        <v>152</v>
      </c>
      <c r="F168" t="s">
        <v>155</v>
      </c>
      <c r="G168" t="s">
        <v>220</v>
      </c>
      <c r="H168">
        <v>366.30033600273879</v>
      </c>
      <c r="I168">
        <v>27</v>
      </c>
      <c r="J168">
        <v>1267033.4190536356</v>
      </c>
      <c r="K168">
        <v>35077.939136363631</v>
      </c>
      <c r="L168">
        <v>228066015.42965442</v>
      </c>
      <c r="M168">
        <v>5213338.6363636358</v>
      </c>
      <c r="N168">
        <v>1900550128.5804534</v>
      </c>
      <c r="O168">
        <v>105300000</v>
      </c>
      <c r="P168">
        <v>19.161360327272728</v>
      </c>
      <c r="Q168">
        <v>18942.149614851853</v>
      </c>
      <c r="R168">
        <v>228101093.36879078</v>
      </c>
      <c r="S168">
        <v>2011.0634672168171</v>
      </c>
      <c r="T168">
        <v>18961.310975179127</v>
      </c>
      <c r="U168">
        <f>Pro_Economic_Table[[#This Row],[Total Energy(MJ)]]*AHP!$P$3/TOPSIS!$B$4</f>
        <v>7.8350099098326697E-3</v>
      </c>
      <c r="V168">
        <f>Pro_Economic_Table[[#This Row],[Total Cost(LKR Million)]]*AHP!$P$4/TOPSIS!$C$4</f>
        <v>3.0512413943339634E-2</v>
      </c>
      <c r="W168">
        <f>Pro_Economic_Table[[#This Row],[Total Carbon (Metric T)]]*AHP!$P$5/TOPSIS!$D$4</f>
        <v>3.3636751412285254E-3</v>
      </c>
      <c r="X168">
        <f>((Pro_Economic_Table[[#This Row],[Weighted Energy]]-TOPSIS!$B$5)^2+(Pro_Economic_Table[[#This Row],[Weighted Cost]]-TOPSIS!$C$5)^2+(Pro_Economic_Table[[#This Row],[Weighted Co2]]-TOPSIS!$D$5)^2)^0.5</f>
        <v>2.6796102570580981E-3</v>
      </c>
      <c r="Y168">
        <f>((Pro_Economic_Table[[#This Row],[Weighted Energy]]-TOPSIS!$B$6)^2+(Pro_Economic_Table[[#This Row],[Weighted Cost]]-TOPSIS!$C$6)^2+(Pro_Economic_Table[[#This Row],[Weighted Co2]]-TOPSIS!$D$6)^2)^0.5</f>
        <v>4.8925494350875792E-3</v>
      </c>
      <c r="Z168">
        <f>Pro_Economic_Table[[#This Row],[S- Worst-Euclidean Distance]]/(Pro_Economic_Table[[#This Row],[S+ Best-Euclidean Distance]]+Pro_Economic_Table[[#This Row],[S- Worst-Euclidean Distance]])</f>
        <v>0.64612338275993308</v>
      </c>
      <c r="AA168">
        <v>167</v>
      </c>
    </row>
    <row r="169" spans="1:27" x14ac:dyDescent="0.3">
      <c r="A169">
        <v>343</v>
      </c>
      <c r="B169" t="s">
        <v>142</v>
      </c>
      <c r="C169" t="s">
        <v>147</v>
      </c>
      <c r="D169" t="s">
        <v>280</v>
      </c>
      <c r="E169" t="s">
        <v>152</v>
      </c>
      <c r="F169" t="s">
        <v>154</v>
      </c>
      <c r="G169" t="s">
        <v>219</v>
      </c>
      <c r="H169">
        <v>358.15548255405179</v>
      </c>
      <c r="I169">
        <v>51</v>
      </c>
      <c r="J169">
        <v>1273192.6374098279</v>
      </c>
      <c r="K169">
        <v>37908.09056363636</v>
      </c>
      <c r="L169">
        <v>229174674.73376903</v>
      </c>
      <c r="M169">
        <v>5760982.1772727259</v>
      </c>
      <c r="N169">
        <v>1909788956.1147418</v>
      </c>
      <c r="O169">
        <v>95064000</v>
      </c>
      <c r="P169">
        <v>23.46477131818181</v>
      </c>
      <c r="Q169">
        <v>19034.229929276924</v>
      </c>
      <c r="R169">
        <v>229212582.82433265</v>
      </c>
      <c r="S169">
        <v>2010.6139382920146</v>
      </c>
      <c r="T169">
        <v>19057.694700595104</v>
      </c>
      <c r="U169">
        <f>Pro_Economic_Table[[#This Row],[Total Energy(MJ)]]*AHP!$P$3/TOPSIS!$B$4</f>
        <v>7.87318829280414E-3</v>
      </c>
      <c r="V169">
        <f>Pro_Economic_Table[[#This Row],[Total Cost(LKR Million)]]*AHP!$P$4/TOPSIS!$C$4</f>
        <v>3.0505593565536209E-2</v>
      </c>
      <c r="W169">
        <f>Pro_Economic_Table[[#This Row],[Total Carbon (Metric T)]]*AHP!$P$5/TOPSIS!$D$4</f>
        <v>3.3807733018791845E-3</v>
      </c>
      <c r="X169">
        <f>((Pro_Economic_Table[[#This Row],[Weighted Energy]]-TOPSIS!$B$5)^2+(Pro_Economic_Table[[#This Row],[Weighted Cost]]-TOPSIS!$C$5)^2+(Pro_Economic_Table[[#This Row],[Weighted Co2]]-TOPSIS!$D$5)^2)^0.5</f>
        <v>2.6839705922747825E-3</v>
      </c>
      <c r="Y169">
        <f>((Pro_Economic_Table[[#This Row],[Weighted Energy]]-TOPSIS!$B$6)^2+(Pro_Economic_Table[[#This Row],[Weighted Cost]]-TOPSIS!$C$6)^2+(Pro_Economic_Table[[#This Row],[Weighted Co2]]-TOPSIS!$D$6)^2)^0.5</f>
        <v>4.8877465300882347E-3</v>
      </c>
      <c r="Z169">
        <f>Pro_Economic_Table[[#This Row],[S- Worst-Euclidean Distance]]/(Pro_Economic_Table[[#This Row],[S+ Best-Euclidean Distance]]+Pro_Economic_Table[[#This Row],[S- Worst-Euclidean Distance]])</f>
        <v>0.64552682715157261</v>
      </c>
      <c r="AA169">
        <v>168</v>
      </c>
    </row>
    <row r="170" spans="1:27" x14ac:dyDescent="0.3">
      <c r="A170">
        <v>518</v>
      </c>
      <c r="B170" t="s">
        <v>280</v>
      </c>
      <c r="C170" t="s">
        <v>280</v>
      </c>
      <c r="D170" t="s">
        <v>151</v>
      </c>
      <c r="E170" t="s">
        <v>280</v>
      </c>
      <c r="F170" t="s">
        <v>155</v>
      </c>
      <c r="G170" t="s">
        <v>220</v>
      </c>
      <c r="H170">
        <v>365.90562768913327</v>
      </c>
      <c r="I170">
        <v>27</v>
      </c>
      <c r="J170">
        <v>1266651.3414060653</v>
      </c>
      <c r="K170">
        <v>45995.002772727268</v>
      </c>
      <c r="L170">
        <v>227997241.45309174</v>
      </c>
      <c r="M170">
        <v>6365942.3068181816</v>
      </c>
      <c r="N170">
        <v>1899977012.109098</v>
      </c>
      <c r="O170">
        <v>105300000</v>
      </c>
      <c r="P170">
        <v>25.720808659090913</v>
      </c>
      <c r="Q170">
        <v>18936.437554020675</v>
      </c>
      <c r="R170">
        <v>228043236.45586446</v>
      </c>
      <c r="S170">
        <v>2011.6429544159162</v>
      </c>
      <c r="T170">
        <v>18962.158362679766</v>
      </c>
      <c r="U170">
        <f>Pro_Economic_Table[[#This Row],[Total Energy(MJ)]]*AHP!$P$3/TOPSIS!$B$4</f>
        <v>7.8330225914930891E-3</v>
      </c>
      <c r="V170">
        <f>Pro_Economic_Table[[#This Row],[Total Cost(LKR Million)]]*AHP!$P$4/TOPSIS!$C$4</f>
        <v>3.0521206084205405E-2</v>
      </c>
      <c r="W170">
        <f>Pro_Economic_Table[[#This Row],[Total Carbon (Metric T)]]*AHP!$P$5/TOPSIS!$D$4</f>
        <v>3.3638254650259999E-3</v>
      </c>
      <c r="X170">
        <f>((Pro_Economic_Table[[#This Row],[Weighted Energy]]-TOPSIS!$B$5)^2+(Pro_Economic_Table[[#This Row],[Weighted Cost]]-TOPSIS!$C$5)^2+(Pro_Economic_Table[[#This Row],[Weighted Co2]]-TOPSIS!$D$5)^2)^0.5</f>
        <v>2.6876678980260918E-3</v>
      </c>
      <c r="Y170">
        <f>((Pro_Economic_Table[[#This Row],[Weighted Energy]]-TOPSIS!$B$6)^2+(Pro_Economic_Table[[#This Row],[Weighted Cost]]-TOPSIS!$C$6)^2+(Pro_Economic_Table[[#This Row],[Weighted Co2]]-TOPSIS!$D$6)^2)^0.5</f>
        <v>4.8845876246525408E-3</v>
      </c>
      <c r="Z170">
        <f>Pro_Economic_Table[[#This Row],[S- Worst-Euclidean Distance]]/(Pro_Economic_Table[[#This Row],[S+ Best-Euclidean Distance]]+Pro_Economic_Table[[#This Row],[S- Worst-Euclidean Distance]])</f>
        <v>0.64506376072801253</v>
      </c>
      <c r="AA170">
        <v>169</v>
      </c>
    </row>
    <row r="171" spans="1:27" x14ac:dyDescent="0.3">
      <c r="A171">
        <v>334</v>
      </c>
      <c r="B171" t="s">
        <v>142</v>
      </c>
      <c r="C171" t="s">
        <v>147</v>
      </c>
      <c r="D171" t="s">
        <v>151</v>
      </c>
      <c r="E171" t="s">
        <v>280</v>
      </c>
      <c r="F171" t="s">
        <v>154</v>
      </c>
      <c r="G171" t="s">
        <v>219</v>
      </c>
      <c r="H171">
        <v>357.76077424044638</v>
      </c>
      <c r="I171">
        <v>51</v>
      </c>
      <c r="J171">
        <v>1272810.5597622576</v>
      </c>
      <c r="K171">
        <v>48825.15419999999</v>
      </c>
      <c r="L171">
        <v>229105900.75720638</v>
      </c>
      <c r="M171">
        <v>6913585.8477272717</v>
      </c>
      <c r="N171">
        <v>1909215839.6433864</v>
      </c>
      <c r="O171">
        <v>95064000</v>
      </c>
      <c r="P171">
        <v>30.024219649999996</v>
      </c>
      <c r="Q171">
        <v>19028.51786844575</v>
      </c>
      <c r="R171">
        <v>229154725.91140637</v>
      </c>
      <c r="S171">
        <v>2011.1934254911137</v>
      </c>
      <c r="T171">
        <v>19058.54208809575</v>
      </c>
      <c r="U171">
        <f>Pro_Economic_Table[[#This Row],[Total Energy(MJ)]]*AHP!$P$3/TOPSIS!$B$4</f>
        <v>7.8712009744645612E-3</v>
      </c>
      <c r="V171">
        <f>Pro_Economic_Table[[#This Row],[Total Cost(LKR Million)]]*AHP!$P$4/TOPSIS!$C$4</f>
        <v>3.0514385706401984E-2</v>
      </c>
      <c r="W171">
        <f>Pro_Economic_Table[[#This Row],[Total Carbon (Metric T)]]*AHP!$P$5/TOPSIS!$D$4</f>
        <v>3.3809236256766603E-3</v>
      </c>
      <c r="X171">
        <f>((Pro_Economic_Table[[#This Row],[Weighted Energy]]-TOPSIS!$B$5)^2+(Pro_Economic_Table[[#This Row],[Weighted Cost]]-TOPSIS!$C$5)^2+(Pro_Economic_Table[[#This Row],[Weighted Co2]]-TOPSIS!$D$5)^2)^0.5</f>
        <v>2.6919656766793386E-3</v>
      </c>
      <c r="Y171">
        <f>((Pro_Economic_Table[[#This Row],[Weighted Energy]]-TOPSIS!$B$6)^2+(Pro_Economic_Table[[#This Row],[Weighted Cost]]-TOPSIS!$C$6)^2+(Pro_Economic_Table[[#This Row],[Weighted Co2]]-TOPSIS!$D$6)^2)^0.5</f>
        <v>4.8797495729183951E-3</v>
      </c>
      <c r="Z171">
        <f>Pro_Economic_Table[[#This Row],[S- Worst-Euclidean Distance]]/(Pro_Economic_Table[[#This Row],[S+ Best-Euclidean Distance]]+Pro_Economic_Table[[#This Row],[S- Worst-Euclidean Distance]])</f>
        <v>0.64447082491350216</v>
      </c>
      <c r="AA171">
        <v>170</v>
      </c>
    </row>
    <row r="172" spans="1:27" x14ac:dyDescent="0.3">
      <c r="A172">
        <v>536</v>
      </c>
      <c r="B172" t="s">
        <v>280</v>
      </c>
      <c r="C172" t="s">
        <v>280</v>
      </c>
      <c r="D172" t="s">
        <v>280</v>
      </c>
      <c r="E172" t="s">
        <v>280</v>
      </c>
      <c r="F172" t="s">
        <v>155</v>
      </c>
      <c r="G172" t="s">
        <v>220</v>
      </c>
      <c r="H172">
        <v>366.36834930919332</v>
      </c>
      <c r="I172">
        <v>27</v>
      </c>
      <c r="J172">
        <v>1267099.2559342836</v>
      </c>
      <c r="K172">
        <v>45995.002772727268</v>
      </c>
      <c r="L172">
        <v>228077866.06817105</v>
      </c>
      <c r="M172">
        <v>6370547.3818181809</v>
      </c>
      <c r="N172">
        <v>1900648883.9014254</v>
      </c>
      <c r="O172">
        <v>105300000</v>
      </c>
      <c r="P172">
        <v>25.711598509090908</v>
      </c>
      <c r="Q172">
        <v>18943.13387621754</v>
      </c>
      <c r="R172">
        <v>228123861.07094377</v>
      </c>
      <c r="S172">
        <v>2012.3194312832436</v>
      </c>
      <c r="T172">
        <v>18968.84547472663</v>
      </c>
      <c r="U172">
        <f>Pro_Economic_Table[[#This Row],[Total Energy(MJ)]]*AHP!$P$3/TOPSIS!$B$4</f>
        <v>7.8357919541857165E-3</v>
      </c>
      <c r="V172">
        <f>Pro_Economic_Table[[#This Row],[Total Cost(LKR Million)]]*AHP!$P$4/TOPSIS!$C$4</f>
        <v>3.0531469779277922E-2</v>
      </c>
      <c r="W172">
        <f>Pro_Economic_Table[[#This Row],[Total Carbon (Metric T)]]*AHP!$P$5/TOPSIS!$D$4</f>
        <v>3.3650117370400017E-3</v>
      </c>
      <c r="X172">
        <f>((Pro_Economic_Table[[#This Row],[Weighted Energy]]-TOPSIS!$B$5)^2+(Pro_Economic_Table[[#This Row],[Weighted Cost]]-TOPSIS!$C$5)^2+(Pro_Economic_Table[[#This Row],[Weighted Co2]]-TOPSIS!$D$5)^2)^0.5</f>
        <v>2.698359791941165E-3</v>
      </c>
      <c r="Y172">
        <f>((Pro_Economic_Table[[#This Row],[Weighted Energy]]-TOPSIS!$B$6)^2+(Pro_Economic_Table[[#This Row],[Weighted Cost]]-TOPSIS!$C$6)^2+(Pro_Economic_Table[[#This Row],[Weighted Co2]]-TOPSIS!$D$6)^2)^0.5</f>
        <v>4.8738910366623511E-3</v>
      </c>
      <c r="Z172">
        <f>Pro_Economic_Table[[#This Row],[S- Worst-Euclidean Distance]]/(Pro_Economic_Table[[#This Row],[S+ Best-Euclidean Distance]]+Pro_Economic_Table[[#This Row],[S- Worst-Euclidean Distance]])</f>
        <v>0.64365155711055599</v>
      </c>
      <c r="AA172">
        <v>171</v>
      </c>
    </row>
    <row r="173" spans="1:27" x14ac:dyDescent="0.3">
      <c r="A173">
        <v>328</v>
      </c>
      <c r="B173" t="s">
        <v>142</v>
      </c>
      <c r="C173" t="s">
        <v>147</v>
      </c>
      <c r="D173" t="s">
        <v>151</v>
      </c>
      <c r="E173" t="s">
        <v>152</v>
      </c>
      <c r="F173" t="s">
        <v>155</v>
      </c>
      <c r="G173" t="s">
        <v>219</v>
      </c>
      <c r="H173">
        <v>357.65418909015369</v>
      </c>
      <c r="I173">
        <v>51</v>
      </c>
      <c r="J173">
        <v>1273785.9023052936</v>
      </c>
      <c r="K173">
        <v>38726.87033636363</v>
      </c>
      <c r="L173">
        <v>229281462.41495284</v>
      </c>
      <c r="M173">
        <v>5783669.7613636348</v>
      </c>
      <c r="N173">
        <v>1910678853.4579403</v>
      </c>
      <c r="O173">
        <v>95064000</v>
      </c>
      <c r="P173">
        <v>23.201054877272725</v>
      </c>
      <c r="Q173">
        <v>19043.099239464136</v>
      </c>
      <c r="R173">
        <v>229320189.2852892</v>
      </c>
      <c r="S173">
        <v>2011.5265232193042</v>
      </c>
      <c r="T173">
        <v>19066.30029434141</v>
      </c>
      <c r="U173">
        <f>Pro_Economic_Table[[#This Row],[Total Energy(MJ)]]*AHP!$P$3/TOPSIS!$B$4</f>
        <v>7.8768844508343584E-3</v>
      </c>
      <c r="V173">
        <f>Pro_Economic_Table[[#This Row],[Total Cost(LKR Million)]]*AHP!$P$4/TOPSIS!$C$4</f>
        <v>3.051943955772583E-2</v>
      </c>
      <c r="W173">
        <f>Pro_Economic_Table[[#This Row],[Total Carbon (Metric T)]]*AHP!$P$5/TOPSIS!$D$4</f>
        <v>3.3822999063316851E-3</v>
      </c>
      <c r="X173">
        <f>((Pro_Economic_Table[[#This Row],[Weighted Energy]]-TOPSIS!$B$5)^2+(Pro_Economic_Table[[#This Row],[Weighted Cost]]-TOPSIS!$C$5)^2+(Pro_Economic_Table[[#This Row],[Weighted Co2]]-TOPSIS!$D$5)^2)^0.5</f>
        <v>2.6983818891411272E-3</v>
      </c>
      <c r="Y173">
        <f>((Pro_Economic_Table[[#This Row],[Weighted Energy]]-TOPSIS!$B$6)^2+(Pro_Economic_Table[[#This Row],[Weighted Cost]]-TOPSIS!$C$6)^2+(Pro_Economic_Table[[#This Row],[Weighted Co2]]-TOPSIS!$D$6)^2)^0.5</f>
        <v>4.8733354719755189E-3</v>
      </c>
      <c r="Z173">
        <f>Pro_Economic_Table[[#This Row],[S- Worst-Euclidean Distance]]/(Pro_Economic_Table[[#This Row],[S+ Best-Euclidean Distance]]+Pro_Economic_Table[[#This Row],[S- Worst-Euclidean Distance]])</f>
        <v>0.64362353209349321</v>
      </c>
      <c r="AA173">
        <v>172</v>
      </c>
    </row>
    <row r="174" spans="1:27" x14ac:dyDescent="0.3">
      <c r="A174">
        <v>352</v>
      </c>
      <c r="B174" t="s">
        <v>142</v>
      </c>
      <c r="C174" t="s">
        <v>147</v>
      </c>
      <c r="D174" t="s">
        <v>280</v>
      </c>
      <c r="E174" t="s">
        <v>280</v>
      </c>
      <c r="F174" t="s">
        <v>154</v>
      </c>
      <c r="G174" t="s">
        <v>219</v>
      </c>
      <c r="H174">
        <v>358.22349586050632</v>
      </c>
      <c r="I174">
        <v>51</v>
      </c>
      <c r="J174">
        <v>1273258.4742904757</v>
      </c>
      <c r="K174">
        <v>48825.15419999999</v>
      </c>
      <c r="L174">
        <v>229186525.37228563</v>
      </c>
      <c r="M174">
        <v>6918190.922727271</v>
      </c>
      <c r="N174">
        <v>1909887711.4357135</v>
      </c>
      <c r="O174">
        <v>95064000</v>
      </c>
      <c r="P174">
        <v>30.015009499999998</v>
      </c>
      <c r="Q174">
        <v>19035.214190642611</v>
      </c>
      <c r="R174">
        <v>229235350.52648562</v>
      </c>
      <c r="S174">
        <v>2011.8699023584409</v>
      </c>
      <c r="T174">
        <v>19065.22920014261</v>
      </c>
      <c r="U174">
        <f>Pro_Economic_Table[[#This Row],[Total Energy(MJ)]]*AHP!$P$3/TOPSIS!$B$4</f>
        <v>7.8739703371571868E-3</v>
      </c>
      <c r="V174">
        <f>Pro_Economic_Table[[#This Row],[Total Cost(LKR Million)]]*AHP!$P$4/TOPSIS!$C$4</f>
        <v>3.0524649401474497E-2</v>
      </c>
      <c r="W174">
        <f>Pro_Economic_Table[[#This Row],[Total Carbon (Metric T)]]*AHP!$P$5/TOPSIS!$D$4</f>
        <v>3.3821098976906617E-3</v>
      </c>
      <c r="X174">
        <f>((Pro_Economic_Table[[#This Row],[Weighted Energy]]-TOPSIS!$B$5)^2+(Pro_Economic_Table[[#This Row],[Weighted Cost]]-TOPSIS!$C$5)^2+(Pro_Economic_Table[[#This Row],[Weighted Co2]]-TOPSIS!$D$5)^2)^0.5</f>
        <v>2.7026612925533555E-3</v>
      </c>
      <c r="Y174">
        <f>((Pro_Economic_Table[[#This Row],[Weighted Energy]]-TOPSIS!$B$6)^2+(Pro_Economic_Table[[#This Row],[Weighted Cost]]-TOPSIS!$C$6)^2+(Pro_Economic_Table[[#This Row],[Weighted Co2]]-TOPSIS!$D$6)^2)^0.5</f>
        <v>4.8690538598282034E-3</v>
      </c>
      <c r="Z174">
        <f>Pro_Economic_Table[[#This Row],[S- Worst-Euclidean Distance]]/(Pro_Economic_Table[[#This Row],[S+ Best-Euclidean Distance]]+Pro_Economic_Table[[#This Row],[S- Worst-Euclidean Distance]])</f>
        <v>0.643058245303473</v>
      </c>
      <c r="AA174">
        <v>173</v>
      </c>
    </row>
    <row r="175" spans="1:27" x14ac:dyDescent="0.3">
      <c r="A175">
        <v>327</v>
      </c>
      <c r="B175" t="s">
        <v>142</v>
      </c>
      <c r="C175" t="s">
        <v>147</v>
      </c>
      <c r="D175" t="s">
        <v>151</v>
      </c>
      <c r="E175" t="s">
        <v>152</v>
      </c>
      <c r="F175" t="s">
        <v>154</v>
      </c>
      <c r="G175" t="s">
        <v>218</v>
      </c>
      <c r="H175">
        <v>357.69276093399179</v>
      </c>
      <c r="I175">
        <v>26</v>
      </c>
      <c r="J175">
        <v>1272744.7228816096</v>
      </c>
      <c r="K175">
        <v>37908.09056363636</v>
      </c>
      <c r="L175">
        <v>229094050.11868972</v>
      </c>
      <c r="M175">
        <v>5756377.1022727257</v>
      </c>
      <c r="N175">
        <v>1909117084.3224142</v>
      </c>
      <c r="O175">
        <v>97401200</v>
      </c>
      <c r="P175">
        <v>23.473981468181812</v>
      </c>
      <c r="Q175">
        <v>19027.533607080062</v>
      </c>
      <c r="R175">
        <v>229131958.20925334</v>
      </c>
      <c r="S175">
        <v>2012.2746614246869</v>
      </c>
      <c r="T175">
        <v>19051.007588548244</v>
      </c>
      <c r="U175">
        <f>Pro_Economic_Table[[#This Row],[Total Energy(MJ)]]*AHP!$P$3/TOPSIS!$B$4</f>
        <v>7.8704189301115127E-3</v>
      </c>
      <c r="V175">
        <f>Pro_Economic_Table[[#This Row],[Total Cost(LKR Million)]]*AHP!$P$4/TOPSIS!$C$4</f>
        <v>3.0530790518539144E-2</v>
      </c>
      <c r="W175">
        <f>Pro_Economic_Table[[#This Row],[Total Carbon (Metric T)]]*AHP!$P$5/TOPSIS!$D$4</f>
        <v>3.3795870298651827E-3</v>
      </c>
      <c r="X175">
        <f>((Pro_Economic_Table[[#This Row],[Weighted Energy]]-TOPSIS!$B$5)^2+(Pro_Economic_Table[[#This Row],[Weighted Cost]]-TOPSIS!$C$5)^2+(Pro_Economic_Table[[#This Row],[Weighted Co2]]-TOPSIS!$D$5)^2)^0.5</f>
        <v>2.7074436217670648E-3</v>
      </c>
      <c r="Y175">
        <f>((Pro_Economic_Table[[#This Row],[Weighted Energy]]-TOPSIS!$B$6)^2+(Pro_Economic_Table[[#This Row],[Weighted Cost]]-TOPSIS!$C$6)^2+(Pro_Economic_Table[[#This Row],[Weighted Co2]]-TOPSIS!$D$6)^2)^0.5</f>
        <v>4.8642843120943096E-3</v>
      </c>
      <c r="Z175">
        <f>Pro_Economic_Table[[#This Row],[S- Worst-Euclidean Distance]]/(Pro_Economic_Table[[#This Row],[S+ Best-Euclidean Distance]]+Pro_Economic_Table[[#This Row],[S- Worst-Euclidean Distance]])</f>
        <v>0.6424272444260497</v>
      </c>
      <c r="AA175">
        <v>174</v>
      </c>
    </row>
    <row r="176" spans="1:27" x14ac:dyDescent="0.3">
      <c r="A176">
        <v>346</v>
      </c>
      <c r="B176" t="s">
        <v>142</v>
      </c>
      <c r="C176" t="s">
        <v>147</v>
      </c>
      <c r="D176" t="s">
        <v>280</v>
      </c>
      <c r="E176" t="s">
        <v>152</v>
      </c>
      <c r="F176" t="s">
        <v>155</v>
      </c>
      <c r="G176" t="s">
        <v>219</v>
      </c>
      <c r="H176">
        <v>358.11691071021369</v>
      </c>
      <c r="I176">
        <v>51</v>
      </c>
      <c r="J176">
        <v>1274233.8168335119</v>
      </c>
      <c r="K176">
        <v>38726.87033636363</v>
      </c>
      <c r="L176">
        <v>229362087.03003216</v>
      </c>
      <c r="M176">
        <v>5788274.836363635</v>
      </c>
      <c r="N176">
        <v>1911350725.2502677</v>
      </c>
      <c r="O176">
        <v>95064000</v>
      </c>
      <c r="P176">
        <v>23.19184472727272</v>
      </c>
      <c r="Q176">
        <v>19049.795561661002</v>
      </c>
      <c r="R176">
        <v>229400813.90036851</v>
      </c>
      <c r="S176">
        <v>2012.2030000866314</v>
      </c>
      <c r="T176">
        <v>19072.987406388274</v>
      </c>
      <c r="U176">
        <f>Pro_Economic_Table[[#This Row],[Total Energy(MJ)]]*AHP!$P$3/TOPSIS!$B$4</f>
        <v>7.879653813526984E-3</v>
      </c>
      <c r="V176">
        <f>Pro_Economic_Table[[#This Row],[Total Cost(LKR Million)]]*AHP!$P$4/TOPSIS!$C$4</f>
        <v>3.0529703252798343E-2</v>
      </c>
      <c r="W176">
        <f>Pro_Economic_Table[[#This Row],[Total Carbon (Metric T)]]*AHP!$P$5/TOPSIS!$D$4</f>
        <v>3.3834861783456874E-3</v>
      </c>
      <c r="X176">
        <f>((Pro_Economic_Table[[#This Row],[Weighted Energy]]-TOPSIS!$B$5)^2+(Pro_Economic_Table[[#This Row],[Weighted Cost]]-TOPSIS!$C$5)^2+(Pro_Economic_Table[[#This Row],[Weighted Co2]]-TOPSIS!$D$5)^2)^0.5</f>
        <v>2.7090777331724011E-3</v>
      </c>
      <c r="Y176">
        <f>((Pro_Economic_Table[[#This Row],[Weighted Energy]]-TOPSIS!$B$6)^2+(Pro_Economic_Table[[#This Row],[Weighted Cost]]-TOPSIS!$C$6)^2+(Pro_Economic_Table[[#This Row],[Weighted Co2]]-TOPSIS!$D$6)^2)^0.5</f>
        <v>4.8626398905126282E-3</v>
      </c>
      <c r="Z176">
        <f>Pro_Economic_Table[[#This Row],[S- Worst-Euclidean Distance]]/(Pro_Economic_Table[[#This Row],[S+ Best-Euclidean Distance]]+Pro_Economic_Table[[#This Row],[S- Worst-Euclidean Distance]])</f>
        <v>0.64221093973471</v>
      </c>
      <c r="AA176">
        <v>175</v>
      </c>
    </row>
    <row r="177" spans="1:27" x14ac:dyDescent="0.3">
      <c r="A177">
        <v>337</v>
      </c>
      <c r="B177" t="s">
        <v>142</v>
      </c>
      <c r="C177" t="s">
        <v>147</v>
      </c>
      <c r="D177" t="s">
        <v>151</v>
      </c>
      <c r="E177" t="s">
        <v>280</v>
      </c>
      <c r="F177" t="s">
        <v>155</v>
      </c>
      <c r="G177" t="s">
        <v>219</v>
      </c>
      <c r="H177">
        <v>357.72220239660817</v>
      </c>
      <c r="I177">
        <v>51</v>
      </c>
      <c r="J177">
        <v>1273851.7391859416</v>
      </c>
      <c r="K177">
        <v>49643.933972727267</v>
      </c>
      <c r="L177">
        <v>229293313.05346951</v>
      </c>
      <c r="M177">
        <v>6940878.5068181809</v>
      </c>
      <c r="N177">
        <v>1910777608.7789125</v>
      </c>
      <c r="O177">
        <v>95064000</v>
      </c>
      <c r="P177">
        <v>29.751293059090905</v>
      </c>
      <c r="Q177">
        <v>19044.083500829827</v>
      </c>
      <c r="R177">
        <v>229342956.98744223</v>
      </c>
      <c r="S177">
        <v>2012.7824872857309</v>
      </c>
      <c r="T177">
        <v>19073.834793888916</v>
      </c>
      <c r="U177">
        <f>Pro_Economic_Table[[#This Row],[Total Energy(MJ)]]*AHP!$P$3/TOPSIS!$B$4</f>
        <v>7.8776664951874052E-3</v>
      </c>
      <c r="V177">
        <f>Pro_Economic_Table[[#This Row],[Total Cost(LKR Million)]]*AHP!$P$4/TOPSIS!$C$4</f>
        <v>3.0538495393664121E-2</v>
      </c>
      <c r="W177">
        <f>Pro_Economic_Table[[#This Row],[Total Carbon (Metric T)]]*AHP!$P$5/TOPSIS!$D$4</f>
        <v>3.3836365021431623E-3</v>
      </c>
      <c r="X177">
        <f>((Pro_Economic_Table[[#This Row],[Weighted Energy]]-TOPSIS!$B$5)^2+(Pro_Economic_Table[[#This Row],[Weighted Cost]]-TOPSIS!$C$5)^2+(Pro_Economic_Table[[#This Row],[Weighted Co2]]-TOPSIS!$D$5)^2)^0.5</f>
        <v>2.7170723762262178E-3</v>
      </c>
      <c r="Y177">
        <f>((Pro_Economic_Table[[#This Row],[Weighted Energy]]-TOPSIS!$B$6)^2+(Pro_Economic_Table[[#This Row],[Weighted Cost]]-TOPSIS!$C$6)^2+(Pro_Economic_Table[[#This Row],[Weighted Co2]]-TOPSIS!$D$6)^2)^0.5</f>
        <v>4.8546426774655179E-3</v>
      </c>
      <c r="Z177">
        <f>Pro_Economic_Table[[#This Row],[S- Worst-Euclidean Distance]]/(Pro_Economic_Table[[#This Row],[S+ Best-Euclidean Distance]]+Pro_Economic_Table[[#This Row],[S- Worst-Euclidean Distance]])</f>
        <v>0.64115496199220323</v>
      </c>
      <c r="AA177">
        <v>176</v>
      </c>
    </row>
    <row r="178" spans="1:27" x14ac:dyDescent="0.3">
      <c r="A178">
        <v>345</v>
      </c>
      <c r="B178" t="s">
        <v>142</v>
      </c>
      <c r="C178" t="s">
        <v>147</v>
      </c>
      <c r="D178" t="s">
        <v>280</v>
      </c>
      <c r="E178" t="s">
        <v>152</v>
      </c>
      <c r="F178" t="s">
        <v>154</v>
      </c>
      <c r="G178" t="s">
        <v>218</v>
      </c>
      <c r="H178">
        <v>358.15548255405179</v>
      </c>
      <c r="I178">
        <v>26</v>
      </c>
      <c r="J178">
        <v>1273192.6374098279</v>
      </c>
      <c r="K178">
        <v>37908.09056363636</v>
      </c>
      <c r="L178">
        <v>229174674.73376903</v>
      </c>
      <c r="M178">
        <v>5760982.1772727259</v>
      </c>
      <c r="N178">
        <v>1909788956.1147418</v>
      </c>
      <c r="O178">
        <v>97401200</v>
      </c>
      <c r="P178">
        <v>23.46477131818181</v>
      </c>
      <c r="Q178">
        <v>19034.229929276924</v>
      </c>
      <c r="R178">
        <v>229212582.82433265</v>
      </c>
      <c r="S178">
        <v>2012.9511382920145</v>
      </c>
      <c r="T178">
        <v>19057.694700595104</v>
      </c>
      <c r="U178">
        <f>Pro_Economic_Table[[#This Row],[Total Energy(MJ)]]*AHP!$P$3/TOPSIS!$B$4</f>
        <v>7.87318829280414E-3</v>
      </c>
      <c r="V178">
        <f>Pro_Economic_Table[[#This Row],[Total Cost(LKR Million)]]*AHP!$P$4/TOPSIS!$C$4</f>
        <v>3.0541054213611661E-2</v>
      </c>
      <c r="W178">
        <f>Pro_Economic_Table[[#This Row],[Total Carbon (Metric T)]]*AHP!$P$5/TOPSIS!$D$4</f>
        <v>3.3807733018791845E-3</v>
      </c>
      <c r="X178">
        <f>((Pro_Economic_Table[[#This Row],[Weighted Energy]]-TOPSIS!$B$5)^2+(Pro_Economic_Table[[#This Row],[Weighted Cost]]-TOPSIS!$C$5)^2+(Pro_Economic_Table[[#This Row],[Weighted Co2]]-TOPSIS!$D$5)^2)^0.5</f>
        <v>2.7181388978879239E-3</v>
      </c>
      <c r="Y178">
        <f>((Pro_Economic_Table[[#This Row],[Weighted Energy]]-TOPSIS!$B$6)^2+(Pro_Economic_Table[[#This Row],[Weighted Cost]]-TOPSIS!$C$6)^2+(Pro_Economic_Table[[#This Row],[Weighted Co2]]-TOPSIS!$D$6)^2)^0.5</f>
        <v>4.8535884363752058E-3</v>
      </c>
      <c r="Z178">
        <f>Pro_Economic_Table[[#This Row],[S- Worst-Euclidean Distance]]/(Pro_Economic_Table[[#This Row],[S+ Best-Euclidean Distance]]+Pro_Economic_Table[[#This Row],[S- Worst-Euclidean Distance]])</f>
        <v>0.64101468820886309</v>
      </c>
      <c r="AA178">
        <v>177</v>
      </c>
    </row>
    <row r="179" spans="1:27" x14ac:dyDescent="0.3">
      <c r="A179">
        <v>336</v>
      </c>
      <c r="B179" t="s">
        <v>142</v>
      </c>
      <c r="C179" t="s">
        <v>147</v>
      </c>
      <c r="D179" t="s">
        <v>151</v>
      </c>
      <c r="E179" t="s">
        <v>280</v>
      </c>
      <c r="F179" t="s">
        <v>154</v>
      </c>
      <c r="G179" t="s">
        <v>218</v>
      </c>
      <c r="H179">
        <v>357.76077424044638</v>
      </c>
      <c r="I179">
        <v>26</v>
      </c>
      <c r="J179">
        <v>1272810.5597622576</v>
      </c>
      <c r="K179">
        <v>48825.15419999999</v>
      </c>
      <c r="L179">
        <v>229105900.75720638</v>
      </c>
      <c r="M179">
        <v>6913585.8477272717</v>
      </c>
      <c r="N179">
        <v>1909215839.6433864</v>
      </c>
      <c r="O179">
        <v>97401200</v>
      </c>
      <c r="P179">
        <v>30.024219649999996</v>
      </c>
      <c r="Q179">
        <v>19028.51786844575</v>
      </c>
      <c r="R179">
        <v>229154725.91140637</v>
      </c>
      <c r="S179">
        <v>2013.5306254911136</v>
      </c>
      <c r="T179">
        <v>19058.54208809575</v>
      </c>
      <c r="U179">
        <f>Pro_Economic_Table[[#This Row],[Total Energy(MJ)]]*AHP!$P$3/TOPSIS!$B$4</f>
        <v>7.8712009744645612E-3</v>
      </c>
      <c r="V179">
        <f>Pro_Economic_Table[[#This Row],[Total Cost(LKR Million)]]*AHP!$P$4/TOPSIS!$C$4</f>
        <v>3.0549846354477432E-2</v>
      </c>
      <c r="W179">
        <f>Pro_Economic_Table[[#This Row],[Total Carbon (Metric T)]]*AHP!$P$5/TOPSIS!$D$4</f>
        <v>3.3809236256766603E-3</v>
      </c>
      <c r="X179">
        <f>((Pro_Economic_Table[[#This Row],[Weighted Energy]]-TOPSIS!$B$5)^2+(Pro_Economic_Table[[#This Row],[Weighted Cost]]-TOPSIS!$C$5)^2+(Pro_Economic_Table[[#This Row],[Weighted Co2]]-TOPSIS!$D$5)^2)^0.5</f>
        <v>2.7261481402266648E-3</v>
      </c>
      <c r="Y179">
        <f>((Pro_Economic_Table[[#This Row],[Weighted Energy]]-TOPSIS!$B$6)^2+(Pro_Economic_Table[[#This Row],[Weighted Cost]]-TOPSIS!$C$6)^2+(Pro_Economic_Table[[#This Row],[Weighted Co2]]-TOPSIS!$D$6)^2)^0.5</f>
        <v>4.8455994481332205E-3</v>
      </c>
      <c r="Z179">
        <f>Pro_Economic_Table[[#This Row],[S- Worst-Euclidean Distance]]/(Pro_Economic_Table[[#This Row],[S+ Best-Euclidean Distance]]+Pro_Economic_Table[[#This Row],[S- Worst-Euclidean Distance]])</f>
        <v>0.63995786858801307</v>
      </c>
      <c r="AA179">
        <v>178</v>
      </c>
    </row>
    <row r="180" spans="1:27" x14ac:dyDescent="0.3">
      <c r="A180">
        <v>355</v>
      </c>
      <c r="B180" t="s">
        <v>142</v>
      </c>
      <c r="C180" t="s">
        <v>147</v>
      </c>
      <c r="D180" t="s">
        <v>280</v>
      </c>
      <c r="E180" t="s">
        <v>280</v>
      </c>
      <c r="F180" t="s">
        <v>155</v>
      </c>
      <c r="G180" t="s">
        <v>219</v>
      </c>
      <c r="H180">
        <v>358.18492401666822</v>
      </c>
      <c r="I180">
        <v>51</v>
      </c>
      <c r="J180">
        <v>1274299.6537141597</v>
      </c>
      <c r="K180">
        <v>49643.933972727267</v>
      </c>
      <c r="L180">
        <v>229373937.66854876</v>
      </c>
      <c r="M180">
        <v>6945483.5818181802</v>
      </c>
      <c r="N180">
        <v>1911449480.5712395</v>
      </c>
      <c r="O180">
        <v>95064000</v>
      </c>
      <c r="P180">
        <v>29.742082909090907</v>
      </c>
      <c r="Q180">
        <v>19050.779823026685</v>
      </c>
      <c r="R180">
        <v>229423581.60252148</v>
      </c>
      <c r="S180">
        <v>2013.4589641530577</v>
      </c>
      <c r="T180">
        <v>19080.521905935777</v>
      </c>
      <c r="U180">
        <f>Pro_Economic_Table[[#This Row],[Total Energy(MJ)]]*AHP!$P$3/TOPSIS!$B$4</f>
        <v>7.8804358578800308E-3</v>
      </c>
      <c r="V180">
        <f>Pro_Economic_Table[[#This Row],[Total Cost(LKR Million)]]*AHP!$P$4/TOPSIS!$C$4</f>
        <v>3.0548759088736624E-2</v>
      </c>
      <c r="W180">
        <f>Pro_Economic_Table[[#This Row],[Total Carbon (Metric T)]]*AHP!$P$5/TOPSIS!$D$4</f>
        <v>3.3848227741571642E-3</v>
      </c>
      <c r="X180">
        <f>((Pro_Economic_Table[[#This Row],[Weighted Energy]]-TOPSIS!$B$5)^2+(Pro_Economic_Table[[#This Row],[Weighted Cost]]-TOPSIS!$C$5)^2+(Pro_Economic_Table[[#This Row],[Weighted Co2]]-TOPSIS!$D$5)^2)^0.5</f>
        <v>2.7277680091271272E-3</v>
      </c>
      <c r="Y180">
        <f>((Pro_Economic_Table[[#This Row],[Weighted Energy]]-TOPSIS!$B$6)^2+(Pro_Economic_Table[[#This Row],[Weighted Cost]]-TOPSIS!$C$6)^2+(Pro_Economic_Table[[#This Row],[Weighted Co2]]-TOPSIS!$D$6)^2)^0.5</f>
        <v>4.8439469730272283E-3</v>
      </c>
      <c r="Z180">
        <f>Pro_Economic_Table[[#This Row],[S- Worst-Euclidean Distance]]/(Pro_Economic_Table[[#This Row],[S+ Best-Euclidean Distance]]+Pro_Economic_Table[[#This Row],[S- Worst-Euclidean Distance]])</f>
        <v>0.63974238127608385</v>
      </c>
      <c r="AA180">
        <v>179</v>
      </c>
    </row>
    <row r="181" spans="1:27" x14ac:dyDescent="0.3">
      <c r="A181">
        <v>330</v>
      </c>
      <c r="B181" t="s">
        <v>142</v>
      </c>
      <c r="C181" t="s">
        <v>147</v>
      </c>
      <c r="D181" t="s">
        <v>151</v>
      </c>
      <c r="E181" t="s">
        <v>152</v>
      </c>
      <c r="F181" t="s">
        <v>155</v>
      </c>
      <c r="G181" t="s">
        <v>218</v>
      </c>
      <c r="H181">
        <v>357.65418909015369</v>
      </c>
      <c r="I181">
        <v>26</v>
      </c>
      <c r="J181">
        <v>1273785.9023052936</v>
      </c>
      <c r="K181">
        <v>38726.87033636363</v>
      </c>
      <c r="L181">
        <v>229281462.41495284</v>
      </c>
      <c r="M181">
        <v>5783669.7613636348</v>
      </c>
      <c r="N181">
        <v>1910678853.4579403</v>
      </c>
      <c r="O181">
        <v>97401200</v>
      </c>
      <c r="P181">
        <v>23.201054877272725</v>
      </c>
      <c r="Q181">
        <v>19043.099239464136</v>
      </c>
      <c r="R181">
        <v>229320189.2852892</v>
      </c>
      <c r="S181">
        <v>2013.8637232193041</v>
      </c>
      <c r="T181">
        <v>19066.30029434141</v>
      </c>
      <c r="U181">
        <f>Pro_Economic_Table[[#This Row],[Total Energy(MJ)]]*AHP!$P$3/TOPSIS!$B$4</f>
        <v>7.8768844508343584E-3</v>
      </c>
      <c r="V181">
        <f>Pro_Economic_Table[[#This Row],[Total Cost(LKR Million)]]*AHP!$P$4/TOPSIS!$C$4</f>
        <v>3.0554900205801282E-2</v>
      </c>
      <c r="W181">
        <f>Pro_Economic_Table[[#This Row],[Total Carbon (Metric T)]]*AHP!$P$5/TOPSIS!$D$4</f>
        <v>3.3822999063316851E-3</v>
      </c>
      <c r="X181">
        <f>((Pro_Economic_Table[[#This Row],[Weighted Energy]]-TOPSIS!$B$5)^2+(Pro_Economic_Table[[#This Row],[Weighted Cost]]-TOPSIS!$C$5)^2+(Pro_Economic_Table[[#This Row],[Weighted Co2]]-TOPSIS!$D$5)^2)^0.5</f>
        <v>2.732549674456615E-3</v>
      </c>
      <c r="Y181">
        <f>((Pro_Economic_Table[[#This Row],[Weighted Energy]]-TOPSIS!$B$6)^2+(Pro_Economic_Table[[#This Row],[Weighted Cost]]-TOPSIS!$C$6)^2+(Pro_Economic_Table[[#This Row],[Weighted Co2]]-TOPSIS!$D$6)^2)^0.5</f>
        <v>4.8391771165615521E-3</v>
      </c>
      <c r="Z181">
        <f>Pro_Economic_Table[[#This Row],[S- Worst-Euclidean Distance]]/(Pro_Economic_Table[[#This Row],[S+ Best-Euclidean Distance]]+Pro_Economic_Table[[#This Row],[S- Worst-Euclidean Distance]])</f>
        <v>0.63911142730373527</v>
      </c>
      <c r="AA181">
        <v>180</v>
      </c>
    </row>
    <row r="182" spans="1:27" x14ac:dyDescent="0.3">
      <c r="A182">
        <v>354</v>
      </c>
      <c r="B182" t="s">
        <v>142</v>
      </c>
      <c r="C182" t="s">
        <v>147</v>
      </c>
      <c r="D182" t="s">
        <v>280</v>
      </c>
      <c r="E182" t="s">
        <v>280</v>
      </c>
      <c r="F182" t="s">
        <v>154</v>
      </c>
      <c r="G182" t="s">
        <v>218</v>
      </c>
      <c r="H182">
        <v>358.22349586050632</v>
      </c>
      <c r="I182">
        <v>26</v>
      </c>
      <c r="J182">
        <v>1273258.4742904757</v>
      </c>
      <c r="K182">
        <v>48825.15419999999</v>
      </c>
      <c r="L182">
        <v>229186525.37228563</v>
      </c>
      <c r="M182">
        <v>6918190.922727271</v>
      </c>
      <c r="N182">
        <v>1909887711.4357135</v>
      </c>
      <c r="O182">
        <v>97401200</v>
      </c>
      <c r="P182">
        <v>30.015009499999998</v>
      </c>
      <c r="Q182">
        <v>19035.214190642611</v>
      </c>
      <c r="R182">
        <v>229235350.52648562</v>
      </c>
      <c r="S182">
        <v>2014.2071023584408</v>
      </c>
      <c r="T182">
        <v>19065.22920014261</v>
      </c>
      <c r="U182">
        <f>Pro_Economic_Table[[#This Row],[Total Energy(MJ)]]*AHP!$P$3/TOPSIS!$B$4</f>
        <v>7.8739703371571868E-3</v>
      </c>
      <c r="V182">
        <f>Pro_Economic_Table[[#This Row],[Total Cost(LKR Million)]]*AHP!$P$4/TOPSIS!$C$4</f>
        <v>3.0560110049549945E-2</v>
      </c>
      <c r="W182">
        <f>Pro_Economic_Table[[#This Row],[Total Carbon (Metric T)]]*AHP!$P$5/TOPSIS!$D$4</f>
        <v>3.3821098976906617E-3</v>
      </c>
      <c r="X182">
        <f>((Pro_Economic_Table[[#This Row],[Weighted Energy]]-TOPSIS!$B$5)^2+(Pro_Economic_Table[[#This Row],[Weighted Cost]]-TOPSIS!$C$5)^2+(Pro_Economic_Table[[#This Row],[Weighted Co2]]-TOPSIS!$D$5)^2)^0.5</f>
        <v>2.7368431549626058E-3</v>
      </c>
      <c r="Y182">
        <f>((Pro_Economic_Table[[#This Row],[Weighted Energy]]-TOPSIS!$B$6)^2+(Pro_Economic_Table[[#This Row],[Weighted Cost]]-TOPSIS!$C$6)^2+(Pro_Economic_Table[[#This Row],[Weighted Co2]]-TOPSIS!$D$6)^2)^0.5</f>
        <v>4.834903465615159E-3</v>
      </c>
      <c r="Z182">
        <f>Pro_Economic_Table[[#This Row],[S- Worst-Euclidean Distance]]/(Pro_Economic_Table[[#This Row],[S+ Best-Euclidean Distance]]+Pro_Economic_Table[[#This Row],[S- Worst-Euclidean Distance]])</f>
        <v>0.63854533278693226</v>
      </c>
      <c r="AA182">
        <v>181</v>
      </c>
    </row>
    <row r="183" spans="1:27" x14ac:dyDescent="0.3">
      <c r="A183">
        <v>348</v>
      </c>
      <c r="B183" t="s">
        <v>142</v>
      </c>
      <c r="C183" t="s">
        <v>147</v>
      </c>
      <c r="D183" t="s">
        <v>280</v>
      </c>
      <c r="E183" t="s">
        <v>152</v>
      </c>
      <c r="F183" t="s">
        <v>155</v>
      </c>
      <c r="G183" t="s">
        <v>218</v>
      </c>
      <c r="H183">
        <v>358.11691071021369</v>
      </c>
      <c r="I183">
        <v>26</v>
      </c>
      <c r="J183">
        <v>1274233.8168335119</v>
      </c>
      <c r="K183">
        <v>38726.87033636363</v>
      </c>
      <c r="L183">
        <v>229362087.03003216</v>
      </c>
      <c r="M183">
        <v>5788274.836363635</v>
      </c>
      <c r="N183">
        <v>1911350725.2502677</v>
      </c>
      <c r="O183">
        <v>97401200</v>
      </c>
      <c r="P183">
        <v>23.19184472727272</v>
      </c>
      <c r="Q183">
        <v>19049.795561661002</v>
      </c>
      <c r="R183">
        <v>229400813.90036851</v>
      </c>
      <c r="S183">
        <v>2014.5402000866313</v>
      </c>
      <c r="T183">
        <v>19072.987406388274</v>
      </c>
      <c r="U183">
        <f>Pro_Economic_Table[[#This Row],[Total Energy(MJ)]]*AHP!$P$3/TOPSIS!$B$4</f>
        <v>7.879653813526984E-3</v>
      </c>
      <c r="V183">
        <f>Pro_Economic_Table[[#This Row],[Total Cost(LKR Million)]]*AHP!$P$4/TOPSIS!$C$4</f>
        <v>3.0565163900873792E-2</v>
      </c>
      <c r="W183">
        <f>Pro_Economic_Table[[#This Row],[Total Carbon (Metric T)]]*AHP!$P$5/TOPSIS!$D$4</f>
        <v>3.3834861783456874E-3</v>
      </c>
      <c r="X183">
        <f>((Pro_Economic_Table[[#This Row],[Weighted Energy]]-TOPSIS!$B$5)^2+(Pro_Economic_Table[[#This Row],[Weighted Cost]]-TOPSIS!$C$5)^2+(Pro_Economic_Table[[#This Row],[Weighted Co2]]-TOPSIS!$D$5)^2)^0.5</f>
        <v>2.7432449731397399E-3</v>
      </c>
      <c r="Y183">
        <f>((Pro_Economic_Table[[#This Row],[Weighted Energy]]-TOPSIS!$B$6)^2+(Pro_Economic_Table[[#This Row],[Weighted Cost]]-TOPSIS!$C$6)^2+(Pro_Economic_Table[[#This Row],[Weighted Co2]]-TOPSIS!$D$6)^2)^0.5</f>
        <v>4.828481248011704E-3</v>
      </c>
      <c r="Z183">
        <f>Pro_Economic_Table[[#This Row],[S- Worst-Euclidean Distance]]/(Pro_Economic_Table[[#This Row],[S+ Best-Euclidean Distance]]+Pro_Economic_Table[[#This Row],[S- Worst-Euclidean Distance]])</f>
        <v>0.63769886905359208</v>
      </c>
      <c r="AA183">
        <v>182</v>
      </c>
    </row>
    <row r="184" spans="1:27" x14ac:dyDescent="0.3">
      <c r="A184">
        <v>339</v>
      </c>
      <c r="B184" t="s">
        <v>142</v>
      </c>
      <c r="C184" t="s">
        <v>147</v>
      </c>
      <c r="D184" t="s">
        <v>151</v>
      </c>
      <c r="E184" t="s">
        <v>280</v>
      </c>
      <c r="F184" t="s">
        <v>155</v>
      </c>
      <c r="G184" t="s">
        <v>218</v>
      </c>
      <c r="H184">
        <v>357.72220239660817</v>
      </c>
      <c r="I184">
        <v>26</v>
      </c>
      <c r="J184">
        <v>1273851.7391859416</v>
      </c>
      <c r="K184">
        <v>49643.933972727267</v>
      </c>
      <c r="L184">
        <v>229293313.05346951</v>
      </c>
      <c r="M184">
        <v>6940878.5068181809</v>
      </c>
      <c r="N184">
        <v>1910777608.7789125</v>
      </c>
      <c r="O184">
        <v>97401200</v>
      </c>
      <c r="P184">
        <v>29.751293059090905</v>
      </c>
      <c r="Q184">
        <v>19044.083500829827</v>
      </c>
      <c r="R184">
        <v>229342956.98744223</v>
      </c>
      <c r="S184">
        <v>2015.1196872857308</v>
      </c>
      <c r="T184">
        <v>19073.834793888916</v>
      </c>
      <c r="U184">
        <f>Pro_Economic_Table[[#This Row],[Total Energy(MJ)]]*AHP!$P$3/TOPSIS!$B$4</f>
        <v>7.8776664951874052E-3</v>
      </c>
      <c r="V184">
        <f>Pro_Economic_Table[[#This Row],[Total Cost(LKR Million)]]*AHP!$P$4/TOPSIS!$C$4</f>
        <v>3.0573956041739569E-2</v>
      </c>
      <c r="W184">
        <f>Pro_Economic_Table[[#This Row],[Total Carbon (Metric T)]]*AHP!$P$5/TOPSIS!$D$4</f>
        <v>3.3836365021431623E-3</v>
      </c>
      <c r="X184">
        <f>((Pro_Economic_Table[[#This Row],[Weighted Energy]]-TOPSIS!$B$5)^2+(Pro_Economic_Table[[#This Row],[Weighted Cost]]-TOPSIS!$C$5)^2+(Pro_Economic_Table[[#This Row],[Weighted Co2]]-TOPSIS!$D$5)^2)^0.5</f>
        <v>2.7512536535120972E-3</v>
      </c>
      <c r="Y184">
        <f>((Pro_Economic_Table[[#This Row],[Weighted Energy]]-TOPSIS!$B$6)^2+(Pro_Economic_Table[[#This Row],[Weighted Cost]]-TOPSIS!$C$6)^2+(Pro_Economic_Table[[#This Row],[Weighted Co2]]-TOPSIS!$D$6)^2)^0.5</f>
        <v>4.8204920426748654E-3</v>
      </c>
      <c r="Z184">
        <f>Pro_Economic_Table[[#This Row],[S- Worst-Euclidean Distance]]/(Pro_Economic_Table[[#This Row],[S+ Best-Euclidean Distance]]+Pro_Economic_Table[[#This Row],[S- Worst-Euclidean Distance]])</f>
        <v>0.63664209497981494</v>
      </c>
      <c r="AA184">
        <v>183</v>
      </c>
    </row>
    <row r="185" spans="1:27" x14ac:dyDescent="0.3">
      <c r="A185">
        <v>357</v>
      </c>
      <c r="B185" t="s">
        <v>142</v>
      </c>
      <c r="C185" t="s">
        <v>147</v>
      </c>
      <c r="D185" t="s">
        <v>280</v>
      </c>
      <c r="E185" t="s">
        <v>280</v>
      </c>
      <c r="F185" t="s">
        <v>155</v>
      </c>
      <c r="G185" t="s">
        <v>218</v>
      </c>
      <c r="H185">
        <v>358.18492401666822</v>
      </c>
      <c r="I185">
        <v>26</v>
      </c>
      <c r="J185">
        <v>1274299.6537141597</v>
      </c>
      <c r="K185">
        <v>49643.933972727267</v>
      </c>
      <c r="L185">
        <v>229373937.66854876</v>
      </c>
      <c r="M185">
        <v>6945483.5818181802</v>
      </c>
      <c r="N185">
        <v>1911449480.5712395</v>
      </c>
      <c r="O185">
        <v>97401200</v>
      </c>
      <c r="P185">
        <v>29.742082909090907</v>
      </c>
      <c r="Q185">
        <v>19050.779823026685</v>
      </c>
      <c r="R185">
        <v>229423581.60252148</v>
      </c>
      <c r="S185">
        <v>2015.7961641530576</v>
      </c>
      <c r="T185">
        <v>19080.521905935777</v>
      </c>
      <c r="U185">
        <f>Pro_Economic_Table[[#This Row],[Total Energy(MJ)]]*AHP!$P$3/TOPSIS!$B$4</f>
        <v>7.8804358578800308E-3</v>
      </c>
      <c r="V185">
        <f>Pro_Economic_Table[[#This Row],[Total Cost(LKR Million)]]*AHP!$P$4/TOPSIS!$C$4</f>
        <v>3.0584219736812072E-2</v>
      </c>
      <c r="W185">
        <f>Pro_Economic_Table[[#This Row],[Total Carbon (Metric T)]]*AHP!$P$5/TOPSIS!$D$4</f>
        <v>3.3848227741571642E-3</v>
      </c>
      <c r="X185">
        <f>((Pro_Economic_Table[[#This Row],[Weighted Energy]]-TOPSIS!$B$5)^2+(Pro_Economic_Table[[#This Row],[Weighted Cost]]-TOPSIS!$C$5)^2+(Pro_Economic_Table[[#This Row],[Weighted Co2]]-TOPSIS!$D$5)^2)^0.5</f>
        <v>2.7619486951222121E-3</v>
      </c>
      <c r="Y185">
        <f>((Pro_Economic_Table[[#This Row],[Weighted Energy]]-TOPSIS!$B$6)^2+(Pro_Economic_Table[[#This Row],[Weighted Cost]]-TOPSIS!$C$6)^2+(Pro_Economic_Table[[#This Row],[Weighted Co2]]-TOPSIS!$D$6)^2)^0.5</f>
        <v>4.8097960663295919E-3</v>
      </c>
      <c r="Z185">
        <f>Pro_Economic_Table[[#This Row],[S- Worst-Euclidean Distance]]/(Pro_Economic_Table[[#This Row],[S+ Best-Euclidean Distance]]+Pro_Economic_Table[[#This Row],[S- Worst-Euclidean Distance]])</f>
        <v>0.63522955644471069</v>
      </c>
      <c r="AA185">
        <v>184</v>
      </c>
    </row>
    <row r="186" spans="1:27" x14ac:dyDescent="0.3">
      <c r="A186">
        <v>326</v>
      </c>
      <c r="B186" t="s">
        <v>142</v>
      </c>
      <c r="C186" t="s">
        <v>147</v>
      </c>
      <c r="D186" t="s">
        <v>151</v>
      </c>
      <c r="E186" t="s">
        <v>152</v>
      </c>
      <c r="F186" t="s">
        <v>154</v>
      </c>
      <c r="G186" t="s">
        <v>220</v>
      </c>
      <c r="H186">
        <v>357.69276093399179</v>
      </c>
      <c r="I186">
        <v>26</v>
      </c>
      <c r="J186">
        <v>1272744.7228816096</v>
      </c>
      <c r="K186">
        <v>37908.09056363636</v>
      </c>
      <c r="L186">
        <v>229094050.11868972</v>
      </c>
      <c r="M186">
        <v>5756377.1022727257</v>
      </c>
      <c r="N186">
        <v>1909117084.3224142</v>
      </c>
      <c r="O186">
        <v>101400000</v>
      </c>
      <c r="P186">
        <v>23.473981468181812</v>
      </c>
      <c r="Q186">
        <v>19027.533607080062</v>
      </c>
      <c r="R186">
        <v>229131958.20925334</v>
      </c>
      <c r="S186">
        <v>2016.273461424687</v>
      </c>
      <c r="T186">
        <v>19051.007588548244</v>
      </c>
      <c r="U186">
        <f>Pro_Economic_Table[[#This Row],[Total Energy(MJ)]]*AHP!$P$3/TOPSIS!$B$4</f>
        <v>7.8704189301115127E-3</v>
      </c>
      <c r="V186">
        <f>Pro_Economic_Table[[#This Row],[Total Cost(LKR Million)]]*AHP!$P$4/TOPSIS!$C$4</f>
        <v>3.0591461423692366E-2</v>
      </c>
      <c r="W186">
        <f>Pro_Economic_Table[[#This Row],[Total Carbon (Metric T)]]*AHP!$P$5/TOPSIS!$D$4</f>
        <v>3.3795870298651827E-3</v>
      </c>
      <c r="X186">
        <f>((Pro_Economic_Table[[#This Row],[Weighted Energy]]-TOPSIS!$B$5)^2+(Pro_Economic_Table[[#This Row],[Weighted Cost]]-TOPSIS!$C$5)^2+(Pro_Economic_Table[[#This Row],[Weighted Co2]]-TOPSIS!$D$5)^2)^0.5</f>
        <v>2.7659797762788745E-3</v>
      </c>
      <c r="Y186">
        <f>((Pro_Economic_Table[[#This Row],[Weighted Energy]]-TOPSIS!$B$6)^2+(Pro_Economic_Table[[#This Row],[Weighted Cost]]-TOPSIS!$C$6)^2+(Pro_Economic_Table[[#This Row],[Weighted Co2]]-TOPSIS!$D$6)^2)^0.5</f>
        <v>4.8058862500148652E-3</v>
      </c>
      <c r="Z186">
        <f>Pro_Economic_Table[[#This Row],[S- Worst-Euclidean Distance]]/(Pro_Economic_Table[[#This Row],[S+ Best-Euclidean Distance]]+Pro_Economic_Table[[#This Row],[S- Worst-Euclidean Distance]])</f>
        <v>0.63470302212508112</v>
      </c>
      <c r="AA186">
        <v>185</v>
      </c>
    </row>
    <row r="187" spans="1:27" x14ac:dyDescent="0.3">
      <c r="A187">
        <v>344</v>
      </c>
      <c r="B187" t="s">
        <v>142</v>
      </c>
      <c r="C187" t="s">
        <v>147</v>
      </c>
      <c r="D187" t="s">
        <v>280</v>
      </c>
      <c r="E187" t="s">
        <v>152</v>
      </c>
      <c r="F187" t="s">
        <v>154</v>
      </c>
      <c r="G187" t="s">
        <v>220</v>
      </c>
      <c r="H187">
        <v>358.15548255405179</v>
      </c>
      <c r="I187">
        <v>26</v>
      </c>
      <c r="J187">
        <v>1273192.6374098279</v>
      </c>
      <c r="K187">
        <v>37908.09056363636</v>
      </c>
      <c r="L187">
        <v>229174674.73376903</v>
      </c>
      <c r="M187">
        <v>5760982.1772727259</v>
      </c>
      <c r="N187">
        <v>1909788956.1147418</v>
      </c>
      <c r="O187">
        <v>101400000</v>
      </c>
      <c r="P187">
        <v>23.46477131818181</v>
      </c>
      <c r="Q187">
        <v>19034.229929276924</v>
      </c>
      <c r="R187">
        <v>229212582.82433265</v>
      </c>
      <c r="S187">
        <v>2016.9499382920146</v>
      </c>
      <c r="T187">
        <v>19057.694700595104</v>
      </c>
      <c r="U187">
        <f>Pro_Economic_Table[[#This Row],[Total Energy(MJ)]]*AHP!$P$3/TOPSIS!$B$4</f>
        <v>7.87318829280414E-3</v>
      </c>
      <c r="V187">
        <f>Pro_Economic_Table[[#This Row],[Total Cost(LKR Million)]]*AHP!$P$4/TOPSIS!$C$4</f>
        <v>3.060172511876489E-2</v>
      </c>
      <c r="W187">
        <f>Pro_Economic_Table[[#This Row],[Total Carbon (Metric T)]]*AHP!$P$5/TOPSIS!$D$4</f>
        <v>3.3807733018791845E-3</v>
      </c>
      <c r="X187">
        <f>((Pro_Economic_Table[[#This Row],[Weighted Energy]]-TOPSIS!$B$5)^2+(Pro_Economic_Table[[#This Row],[Weighted Cost]]-TOPSIS!$C$5)^2+(Pro_Economic_Table[[#This Row],[Weighted Co2]]-TOPSIS!$D$5)^2)^0.5</f>
        <v>2.7766738449606426E-3</v>
      </c>
      <c r="Y187">
        <f>((Pro_Economic_Table[[#This Row],[Weighted Energy]]-TOPSIS!$B$6)^2+(Pro_Economic_Table[[#This Row],[Weighted Cost]]-TOPSIS!$C$6)^2+(Pro_Economic_Table[[#This Row],[Weighted Co2]]-TOPSIS!$D$6)^2)^0.5</f>
        <v>4.7951899758248073E-3</v>
      </c>
      <c r="Z187">
        <f>Pro_Economic_Table[[#This Row],[S- Worst-Euclidean Distance]]/(Pro_Economic_Table[[#This Row],[S+ Best-Euclidean Distance]]+Pro_Economic_Table[[#This Row],[S- Worst-Euclidean Distance]])</f>
        <v>0.63329057274664369</v>
      </c>
      <c r="AA187">
        <v>186</v>
      </c>
    </row>
    <row r="188" spans="1:27" x14ac:dyDescent="0.3">
      <c r="A188">
        <v>335</v>
      </c>
      <c r="B188" t="s">
        <v>142</v>
      </c>
      <c r="C188" t="s">
        <v>147</v>
      </c>
      <c r="D188" t="s">
        <v>151</v>
      </c>
      <c r="E188" t="s">
        <v>280</v>
      </c>
      <c r="F188" t="s">
        <v>154</v>
      </c>
      <c r="G188" t="s">
        <v>220</v>
      </c>
      <c r="H188">
        <v>357.76077424044638</v>
      </c>
      <c r="I188">
        <v>26</v>
      </c>
      <c r="J188">
        <v>1272810.5597622576</v>
      </c>
      <c r="K188">
        <v>48825.15419999999</v>
      </c>
      <c r="L188">
        <v>229105900.75720638</v>
      </c>
      <c r="M188">
        <v>6913585.8477272717</v>
      </c>
      <c r="N188">
        <v>1909215839.6433864</v>
      </c>
      <c r="O188">
        <v>101400000</v>
      </c>
      <c r="P188">
        <v>30.024219649999996</v>
      </c>
      <c r="Q188">
        <v>19028.51786844575</v>
      </c>
      <c r="R188">
        <v>229154725.91140637</v>
      </c>
      <c r="S188">
        <v>2017.5294254911137</v>
      </c>
      <c r="T188">
        <v>19058.54208809575</v>
      </c>
      <c r="U188">
        <f>Pro_Economic_Table[[#This Row],[Total Energy(MJ)]]*AHP!$P$3/TOPSIS!$B$4</f>
        <v>7.8712009744645612E-3</v>
      </c>
      <c r="V188">
        <f>Pro_Economic_Table[[#This Row],[Total Cost(LKR Million)]]*AHP!$P$4/TOPSIS!$C$4</f>
        <v>3.0610517259630658E-2</v>
      </c>
      <c r="W188">
        <f>Pro_Economic_Table[[#This Row],[Total Carbon (Metric T)]]*AHP!$P$5/TOPSIS!$D$4</f>
        <v>3.3809236256766603E-3</v>
      </c>
      <c r="X188">
        <f>((Pro_Economic_Table[[#This Row],[Weighted Energy]]-TOPSIS!$B$5)^2+(Pro_Economic_Table[[#This Row],[Weighted Cost]]-TOPSIS!$C$5)^2+(Pro_Economic_Table[[#This Row],[Weighted Co2]]-TOPSIS!$D$5)^2)^0.5</f>
        <v>2.784706287892414E-3</v>
      </c>
      <c r="Y188">
        <f>((Pro_Economic_Table[[#This Row],[Weighted Energy]]-TOPSIS!$B$6)^2+(Pro_Economic_Table[[#This Row],[Weighted Cost]]-TOPSIS!$C$6)^2+(Pro_Economic_Table[[#This Row],[Weighted Co2]]-TOPSIS!$D$6)^2)^0.5</f>
        <v>4.787214958676257E-3</v>
      </c>
      <c r="Z188">
        <f>Pro_Economic_Table[[#This Row],[S- Worst-Euclidean Distance]]/(Pro_Economic_Table[[#This Row],[S+ Best-Euclidean Distance]]+Pro_Economic_Table[[#This Row],[S- Worst-Euclidean Distance]])</f>
        <v>0.63223253422579573</v>
      </c>
      <c r="AA188">
        <v>187</v>
      </c>
    </row>
    <row r="189" spans="1:27" x14ac:dyDescent="0.3">
      <c r="A189">
        <v>329</v>
      </c>
      <c r="B189" t="s">
        <v>142</v>
      </c>
      <c r="C189" t="s">
        <v>147</v>
      </c>
      <c r="D189" t="s">
        <v>151</v>
      </c>
      <c r="E189" t="s">
        <v>152</v>
      </c>
      <c r="F189" t="s">
        <v>155</v>
      </c>
      <c r="G189" t="s">
        <v>220</v>
      </c>
      <c r="H189">
        <v>357.65418909015369</v>
      </c>
      <c r="I189">
        <v>26</v>
      </c>
      <c r="J189">
        <v>1273785.9023052936</v>
      </c>
      <c r="K189">
        <v>38726.87033636363</v>
      </c>
      <c r="L189">
        <v>229281462.41495284</v>
      </c>
      <c r="M189">
        <v>5783669.7613636348</v>
      </c>
      <c r="N189">
        <v>1910678853.4579403</v>
      </c>
      <c r="O189">
        <v>101400000</v>
      </c>
      <c r="P189">
        <v>23.201054877272725</v>
      </c>
      <c r="Q189">
        <v>19043.099239464136</v>
      </c>
      <c r="R189">
        <v>229320189.2852892</v>
      </c>
      <c r="S189">
        <v>2017.8625232193042</v>
      </c>
      <c r="T189">
        <v>19066.30029434141</v>
      </c>
      <c r="U189">
        <f>Pro_Economic_Table[[#This Row],[Total Energy(MJ)]]*AHP!$P$3/TOPSIS!$B$4</f>
        <v>7.8768844508343584E-3</v>
      </c>
      <c r="V189">
        <f>Pro_Economic_Table[[#This Row],[Total Cost(LKR Million)]]*AHP!$P$4/TOPSIS!$C$4</f>
        <v>3.0615571110954504E-2</v>
      </c>
      <c r="W189">
        <f>Pro_Economic_Table[[#This Row],[Total Carbon (Metric T)]]*AHP!$P$5/TOPSIS!$D$4</f>
        <v>3.3822999063316851E-3</v>
      </c>
      <c r="X189">
        <f>((Pro_Economic_Table[[#This Row],[Weighted Energy]]-TOPSIS!$B$5)^2+(Pro_Economic_Table[[#This Row],[Weighted Cost]]-TOPSIS!$C$5)^2+(Pro_Economic_Table[[#This Row],[Weighted Co2]]-TOPSIS!$D$5)^2)^0.5</f>
        <v>2.7910833728514513E-3</v>
      </c>
      <c r="Y189">
        <f>((Pro_Economic_Table[[#This Row],[Weighted Energy]]-TOPSIS!$B$6)^2+(Pro_Economic_Table[[#This Row],[Weighted Cost]]-TOPSIS!$C$6)^2+(Pro_Economic_Table[[#This Row],[Weighted Co2]]-TOPSIS!$D$6)^2)^0.5</f>
        <v>4.7807783317935183E-3</v>
      </c>
      <c r="Z189">
        <f>Pro_Economic_Table[[#This Row],[S- Worst-Euclidean Distance]]/(Pro_Economic_Table[[#This Row],[S+ Best-Euclidean Distance]]+Pro_Economic_Table[[#This Row],[S- Worst-Euclidean Distance]])</f>
        <v>0.63138743393328789</v>
      </c>
      <c r="AA189">
        <v>188</v>
      </c>
    </row>
    <row r="190" spans="1:27" x14ac:dyDescent="0.3">
      <c r="A190">
        <v>353</v>
      </c>
      <c r="B190" t="s">
        <v>142</v>
      </c>
      <c r="C190" t="s">
        <v>147</v>
      </c>
      <c r="D190" t="s">
        <v>280</v>
      </c>
      <c r="E190" t="s">
        <v>280</v>
      </c>
      <c r="F190" t="s">
        <v>154</v>
      </c>
      <c r="G190" t="s">
        <v>220</v>
      </c>
      <c r="H190">
        <v>358.22349586050632</v>
      </c>
      <c r="I190">
        <v>26</v>
      </c>
      <c r="J190">
        <v>1273258.4742904757</v>
      </c>
      <c r="K190">
        <v>48825.15419999999</v>
      </c>
      <c r="L190">
        <v>229186525.37228563</v>
      </c>
      <c r="M190">
        <v>6918190.922727271</v>
      </c>
      <c r="N190">
        <v>1909887711.4357135</v>
      </c>
      <c r="O190">
        <v>101400000</v>
      </c>
      <c r="P190">
        <v>30.015009499999998</v>
      </c>
      <c r="Q190">
        <v>19035.214190642611</v>
      </c>
      <c r="R190">
        <v>229235350.52648562</v>
      </c>
      <c r="S190">
        <v>2018.2059023584409</v>
      </c>
      <c r="T190">
        <v>19065.22920014261</v>
      </c>
      <c r="U190">
        <f>Pro_Economic_Table[[#This Row],[Total Energy(MJ)]]*AHP!$P$3/TOPSIS!$B$4</f>
        <v>7.8739703371571868E-3</v>
      </c>
      <c r="V190">
        <f>Pro_Economic_Table[[#This Row],[Total Cost(LKR Million)]]*AHP!$P$4/TOPSIS!$C$4</f>
        <v>3.0620780954703171E-2</v>
      </c>
      <c r="W190">
        <f>Pro_Economic_Table[[#This Row],[Total Carbon (Metric T)]]*AHP!$P$5/TOPSIS!$D$4</f>
        <v>3.3821098976906617E-3</v>
      </c>
      <c r="X190">
        <f>((Pro_Economic_Table[[#This Row],[Weighted Energy]]-TOPSIS!$B$5)^2+(Pro_Economic_Table[[#This Row],[Weighted Cost]]-TOPSIS!$C$5)^2+(Pro_Economic_Table[[#This Row],[Weighted Co2]]-TOPSIS!$D$5)^2)^0.5</f>
        <v>2.7954000246069336E-3</v>
      </c>
      <c r="Y190">
        <f>((Pro_Economic_Table[[#This Row],[Weighted Energy]]-TOPSIS!$B$6)^2+(Pro_Economic_Table[[#This Row],[Weighted Cost]]-TOPSIS!$C$6)^2+(Pro_Economic_Table[[#This Row],[Weighted Co2]]-TOPSIS!$D$6)^2)^0.5</f>
        <v>4.7765186052168536E-3</v>
      </c>
      <c r="Z190">
        <f>Pro_Economic_Table[[#This Row],[S- Worst-Euclidean Distance]]/(Pro_Economic_Table[[#This Row],[S+ Best-Euclidean Distance]]+Pro_Economic_Table[[#This Row],[S- Worst-Euclidean Distance]])</f>
        <v>0.63082011821989326</v>
      </c>
      <c r="AA190">
        <v>189</v>
      </c>
    </row>
    <row r="191" spans="1:27" x14ac:dyDescent="0.3">
      <c r="A191">
        <v>347</v>
      </c>
      <c r="B191" t="s">
        <v>142</v>
      </c>
      <c r="C191" t="s">
        <v>147</v>
      </c>
      <c r="D191" t="s">
        <v>280</v>
      </c>
      <c r="E191" t="s">
        <v>152</v>
      </c>
      <c r="F191" t="s">
        <v>155</v>
      </c>
      <c r="G191" t="s">
        <v>220</v>
      </c>
      <c r="H191">
        <v>358.11691071021369</v>
      </c>
      <c r="I191">
        <v>26</v>
      </c>
      <c r="J191">
        <v>1274233.8168335119</v>
      </c>
      <c r="K191">
        <v>38726.87033636363</v>
      </c>
      <c r="L191">
        <v>229362087.03003216</v>
      </c>
      <c r="M191">
        <v>5788274.836363635</v>
      </c>
      <c r="N191">
        <v>1911350725.2502677</v>
      </c>
      <c r="O191">
        <v>101400000</v>
      </c>
      <c r="P191">
        <v>23.19184472727272</v>
      </c>
      <c r="Q191">
        <v>19049.795561661002</v>
      </c>
      <c r="R191">
        <v>229400813.90036851</v>
      </c>
      <c r="S191">
        <v>2018.5390000866314</v>
      </c>
      <c r="T191">
        <v>19072.987406388274</v>
      </c>
      <c r="U191">
        <f>Pro_Economic_Table[[#This Row],[Total Energy(MJ)]]*AHP!$P$3/TOPSIS!$B$4</f>
        <v>7.879653813526984E-3</v>
      </c>
      <c r="V191">
        <f>Pro_Economic_Table[[#This Row],[Total Cost(LKR Million)]]*AHP!$P$4/TOPSIS!$C$4</f>
        <v>3.0625834806027017E-2</v>
      </c>
      <c r="W191">
        <f>Pro_Economic_Table[[#This Row],[Total Carbon (Metric T)]]*AHP!$P$5/TOPSIS!$D$4</f>
        <v>3.3834861783456874E-3</v>
      </c>
      <c r="X191">
        <f>((Pro_Economic_Table[[#This Row],[Weighted Energy]]-TOPSIS!$B$5)^2+(Pro_Economic_Table[[#This Row],[Weighted Cost]]-TOPSIS!$C$5)^2+(Pro_Economic_Table[[#This Row],[Weighted Co2]]-TOPSIS!$D$5)^2)^0.5</f>
        <v>2.8017774838184212E-3</v>
      </c>
      <c r="Y191">
        <f>((Pro_Economic_Table[[#This Row],[Weighted Energy]]-TOPSIS!$B$6)^2+(Pro_Economic_Table[[#This Row],[Weighted Cost]]-TOPSIS!$C$6)^2+(Pro_Economic_Table[[#This Row],[Weighted Co2]]-TOPSIS!$D$6)^2)^0.5</f>
        <v>4.7700820611426172E-3</v>
      </c>
      <c r="Z191">
        <f>Pro_Economic_Table[[#This Row],[S- Worst-Euclidean Distance]]/(Pro_Economic_Table[[#This Row],[S+ Best-Euclidean Distance]]+Pro_Economic_Table[[#This Row],[S- Worst-Euclidean Distance]])</f>
        <v>0.6299749794377838</v>
      </c>
      <c r="AA191">
        <v>190</v>
      </c>
    </row>
    <row r="192" spans="1:27" x14ac:dyDescent="0.3">
      <c r="A192">
        <v>338</v>
      </c>
      <c r="B192" t="s">
        <v>142</v>
      </c>
      <c r="C192" t="s">
        <v>147</v>
      </c>
      <c r="D192" t="s">
        <v>151</v>
      </c>
      <c r="E192" t="s">
        <v>280</v>
      </c>
      <c r="F192" t="s">
        <v>155</v>
      </c>
      <c r="G192" t="s">
        <v>220</v>
      </c>
      <c r="H192">
        <v>357.72220239660817</v>
      </c>
      <c r="I192">
        <v>26</v>
      </c>
      <c r="J192">
        <v>1273851.7391859416</v>
      </c>
      <c r="K192">
        <v>49643.933972727267</v>
      </c>
      <c r="L192">
        <v>229293313.05346951</v>
      </c>
      <c r="M192">
        <v>6940878.5068181809</v>
      </c>
      <c r="N192">
        <v>1910777608.7789125</v>
      </c>
      <c r="O192">
        <v>101400000</v>
      </c>
      <c r="P192">
        <v>29.751293059090905</v>
      </c>
      <c r="Q192">
        <v>19044.083500829827</v>
      </c>
      <c r="R192">
        <v>229342956.98744223</v>
      </c>
      <c r="S192">
        <v>2019.1184872857309</v>
      </c>
      <c r="T192">
        <v>19073.834793888916</v>
      </c>
      <c r="U192">
        <f>Pro_Economic_Table[[#This Row],[Total Energy(MJ)]]*AHP!$P$3/TOPSIS!$B$4</f>
        <v>7.8776664951874052E-3</v>
      </c>
      <c r="V192">
        <f>Pro_Economic_Table[[#This Row],[Total Cost(LKR Million)]]*AHP!$P$4/TOPSIS!$C$4</f>
        <v>3.0634626946892795E-2</v>
      </c>
      <c r="W192">
        <f>Pro_Economic_Table[[#This Row],[Total Carbon (Metric T)]]*AHP!$P$5/TOPSIS!$D$4</f>
        <v>3.3836365021431623E-3</v>
      </c>
      <c r="X192">
        <f>((Pro_Economic_Table[[#This Row],[Weighted Energy]]-TOPSIS!$B$5)^2+(Pro_Economic_Table[[#This Row],[Weighted Cost]]-TOPSIS!$C$5)^2+(Pro_Economic_Table[[#This Row],[Weighted Co2]]-TOPSIS!$D$5)^2)^0.5</f>
        <v>2.8098091761591597E-3</v>
      </c>
      <c r="Y192">
        <f>((Pro_Economic_Table[[#This Row],[Weighted Energy]]-TOPSIS!$B$6)^2+(Pro_Economic_Table[[#This Row],[Weighted Cost]]-TOPSIS!$C$6)^2+(Pro_Economic_Table[[#This Row],[Weighted Co2]]-TOPSIS!$D$6)^2)^0.5</f>
        <v>4.7621068966807916E-3</v>
      </c>
      <c r="Z192">
        <f>Pro_Economic_Table[[#This Row],[S- Worst-Euclidean Distance]]/(Pro_Economic_Table[[#This Row],[S+ Best-Euclidean Distance]]+Pro_Economic_Table[[#This Row],[S- Worst-Euclidean Distance]])</f>
        <v>0.62891702058904331</v>
      </c>
      <c r="AA192">
        <v>191</v>
      </c>
    </row>
    <row r="193" spans="1:27" x14ac:dyDescent="0.3">
      <c r="A193">
        <v>356</v>
      </c>
      <c r="B193" t="s">
        <v>142</v>
      </c>
      <c r="C193" t="s">
        <v>147</v>
      </c>
      <c r="D193" t="s">
        <v>280</v>
      </c>
      <c r="E193" t="s">
        <v>280</v>
      </c>
      <c r="F193" t="s">
        <v>155</v>
      </c>
      <c r="G193" t="s">
        <v>220</v>
      </c>
      <c r="H193">
        <v>358.18492401666822</v>
      </c>
      <c r="I193">
        <v>26</v>
      </c>
      <c r="J193">
        <v>1274299.6537141597</v>
      </c>
      <c r="K193">
        <v>49643.933972727267</v>
      </c>
      <c r="L193">
        <v>229373937.66854876</v>
      </c>
      <c r="M193">
        <v>6945483.5818181802</v>
      </c>
      <c r="N193">
        <v>1911449480.5712395</v>
      </c>
      <c r="O193">
        <v>101400000</v>
      </c>
      <c r="P193">
        <v>29.742082909090907</v>
      </c>
      <c r="Q193">
        <v>19050.779823026685</v>
      </c>
      <c r="R193">
        <v>229423581.60252148</v>
      </c>
      <c r="S193">
        <v>2019.7949641530577</v>
      </c>
      <c r="T193">
        <v>19080.521905935777</v>
      </c>
      <c r="U193">
        <f>Pro_Economic_Table[[#This Row],[Total Energy(MJ)]]*AHP!$P$3/TOPSIS!$B$4</f>
        <v>7.8804358578800308E-3</v>
      </c>
      <c r="V193">
        <f>Pro_Economic_Table[[#This Row],[Total Cost(LKR Million)]]*AHP!$P$4/TOPSIS!$C$4</f>
        <v>3.0644890641965305E-2</v>
      </c>
      <c r="W193">
        <f>Pro_Economic_Table[[#This Row],[Total Carbon (Metric T)]]*AHP!$P$5/TOPSIS!$D$4</f>
        <v>3.3848227741571642E-3</v>
      </c>
      <c r="X193">
        <f>((Pro_Economic_Table[[#This Row],[Weighted Energy]]-TOPSIS!$B$5)^2+(Pro_Economic_Table[[#This Row],[Weighted Cost]]-TOPSIS!$C$5)^2+(Pro_Economic_Table[[#This Row],[Weighted Co2]]-TOPSIS!$D$5)^2)^0.5</f>
        <v>2.8205029605182859E-3</v>
      </c>
      <c r="Y193">
        <f>((Pro_Economic_Table[[#This Row],[Weighted Energy]]-TOPSIS!$B$6)^2+(Pro_Economic_Table[[#This Row],[Weighted Cost]]-TOPSIS!$C$6)^2+(Pro_Economic_Table[[#This Row],[Weighted Co2]]-TOPSIS!$D$6)^2)^0.5</f>
        <v>4.7514105460318996E-3</v>
      </c>
      <c r="Z193">
        <f>Pro_Economic_Table[[#This Row],[S- Worst-Euclidean Distance]]/(Pro_Economic_Table[[#This Row],[S+ Best-Euclidean Distance]]+Pro_Economic_Table[[#This Row],[S- Worst-Euclidean Distance]])</f>
        <v>0.62750459866209884</v>
      </c>
      <c r="AA193">
        <v>192</v>
      </c>
    </row>
    <row r="194" spans="1:27" x14ac:dyDescent="0.3">
      <c r="A194">
        <v>511</v>
      </c>
      <c r="B194" t="s">
        <v>280</v>
      </c>
      <c r="C194" t="s">
        <v>280</v>
      </c>
      <c r="D194" t="s">
        <v>151</v>
      </c>
      <c r="E194" t="s">
        <v>152</v>
      </c>
      <c r="F194" t="s">
        <v>280</v>
      </c>
      <c r="G194" t="s">
        <v>219</v>
      </c>
      <c r="H194">
        <v>365.30256780600968</v>
      </c>
      <c r="I194">
        <v>52</v>
      </c>
      <c r="J194">
        <v>1281028.1505310896</v>
      </c>
      <c r="K194">
        <v>36442.572090909089</v>
      </c>
      <c r="L194">
        <v>230585067.09559613</v>
      </c>
      <c r="M194">
        <v>5170523.8386363629</v>
      </c>
      <c r="N194">
        <v>1921542225.7966344</v>
      </c>
      <c r="O194">
        <v>96928000</v>
      </c>
      <c r="P194">
        <v>19.443497068181816</v>
      </c>
      <c r="Q194">
        <v>19151.370850439791</v>
      </c>
      <c r="R194">
        <v>230621509.66768706</v>
      </c>
      <c r="S194">
        <v>2023.6407496352708</v>
      </c>
      <c r="T194">
        <v>19170.814347507974</v>
      </c>
      <c r="U194">
        <f>Pro_Economic_Table[[#This Row],[Total Energy(MJ)]]*AHP!$P$3/TOPSIS!$B$4</f>
        <v>7.9215833075621956E-3</v>
      </c>
      <c r="V194">
        <f>Pro_Economic_Table[[#This Row],[Total Cost(LKR Million)]]*AHP!$P$4/TOPSIS!$C$4</f>
        <v>3.0703239968320958E-2</v>
      </c>
      <c r="W194">
        <f>Pro_Economic_Table[[#This Row],[Total Carbon (Metric T)]]*AHP!$P$5/TOPSIS!$D$4</f>
        <v>3.4008403607868436E-3</v>
      </c>
      <c r="X194">
        <f>((Pro_Economic_Table[[#This Row],[Weighted Energy]]-TOPSIS!$B$5)^2+(Pro_Economic_Table[[#This Row],[Weighted Cost]]-TOPSIS!$C$5)^2+(Pro_Economic_Table[[#This Row],[Weighted Co2]]-TOPSIS!$D$5)^2)^0.5</f>
        <v>2.8884245841198355E-3</v>
      </c>
      <c r="Y194">
        <f>((Pro_Economic_Table[[#This Row],[Weighted Energy]]-TOPSIS!$B$6)^2+(Pro_Economic_Table[[#This Row],[Weighted Cost]]-TOPSIS!$C$6)^2+(Pro_Economic_Table[[#This Row],[Weighted Co2]]-TOPSIS!$D$6)^2)^0.5</f>
        <v>4.683290380054936E-3</v>
      </c>
      <c r="Z194">
        <f>Pro_Economic_Table[[#This Row],[S- Worst-Euclidean Distance]]/(Pro_Economic_Table[[#This Row],[S+ Best-Euclidean Distance]]+Pro_Economic_Table[[#This Row],[S- Worst-Euclidean Distance]])</f>
        <v>0.61852439007724325</v>
      </c>
      <c r="AA194">
        <v>193</v>
      </c>
    </row>
    <row r="195" spans="1:27" x14ac:dyDescent="0.3">
      <c r="A195">
        <v>513</v>
      </c>
      <c r="B195" t="s">
        <v>280</v>
      </c>
      <c r="C195" t="s">
        <v>280</v>
      </c>
      <c r="D195" t="s">
        <v>151</v>
      </c>
      <c r="E195" t="s">
        <v>152</v>
      </c>
      <c r="F195" t="s">
        <v>280</v>
      </c>
      <c r="G195" t="s">
        <v>218</v>
      </c>
      <c r="H195">
        <v>365.30256780600968</v>
      </c>
      <c r="I195">
        <v>26</v>
      </c>
      <c r="J195">
        <v>1281028.1505310896</v>
      </c>
      <c r="K195">
        <v>36442.572090909089</v>
      </c>
      <c r="L195">
        <v>230585067.09559613</v>
      </c>
      <c r="M195">
        <v>5170523.8386363629</v>
      </c>
      <c r="N195">
        <v>1921542225.7966344</v>
      </c>
      <c r="O195">
        <v>97401200</v>
      </c>
      <c r="P195">
        <v>19.443497068181816</v>
      </c>
      <c r="Q195">
        <v>19151.370850439791</v>
      </c>
      <c r="R195">
        <v>230621509.66768706</v>
      </c>
      <c r="S195">
        <v>2024.1139496352707</v>
      </c>
      <c r="T195">
        <v>19170.814347507974</v>
      </c>
      <c r="U195">
        <f>Pro_Economic_Table[[#This Row],[Total Energy(MJ)]]*AHP!$P$3/TOPSIS!$B$4</f>
        <v>7.9215833075621956E-3</v>
      </c>
      <c r="V195">
        <f>Pro_Economic_Table[[#This Row],[Total Cost(LKR Million)]]*AHP!$P$4/TOPSIS!$C$4</f>
        <v>3.0710419490257167E-2</v>
      </c>
      <c r="W195">
        <f>Pro_Economic_Table[[#This Row],[Total Carbon (Metric T)]]*AHP!$P$5/TOPSIS!$D$4</f>
        <v>3.4008403607868436E-3</v>
      </c>
      <c r="X195">
        <f>((Pro_Economic_Table[[#This Row],[Weighted Energy]]-TOPSIS!$B$5)^2+(Pro_Economic_Table[[#This Row],[Weighted Cost]]-TOPSIS!$C$5)^2+(Pro_Economic_Table[[#This Row],[Weighted Co2]]-TOPSIS!$D$5)^2)^0.5</f>
        <v>2.8953415393575756E-3</v>
      </c>
      <c r="Y195">
        <f>((Pro_Economic_Table[[#This Row],[Weighted Energy]]-TOPSIS!$B$6)^2+(Pro_Economic_Table[[#This Row],[Weighted Cost]]-TOPSIS!$C$6)^2+(Pro_Economic_Table[[#This Row],[Weighted Co2]]-TOPSIS!$D$6)^2)^0.5</f>
        <v>4.6763740888481472E-3</v>
      </c>
      <c r="Z195">
        <f>Pro_Economic_Table[[#This Row],[S- Worst-Euclidean Distance]]/(Pro_Economic_Table[[#This Row],[S+ Best-Euclidean Distance]]+Pro_Economic_Table[[#This Row],[S- Worst-Euclidean Distance]])</f>
        <v>0.61761089804112357</v>
      </c>
      <c r="AA195">
        <v>194</v>
      </c>
    </row>
    <row r="196" spans="1:27" x14ac:dyDescent="0.3">
      <c r="A196">
        <v>529</v>
      </c>
      <c r="B196" t="s">
        <v>280</v>
      </c>
      <c r="C196" t="s">
        <v>280</v>
      </c>
      <c r="D196" t="s">
        <v>280</v>
      </c>
      <c r="E196" t="s">
        <v>152</v>
      </c>
      <c r="F196" t="s">
        <v>280</v>
      </c>
      <c r="G196" t="s">
        <v>219</v>
      </c>
      <c r="H196">
        <v>365.76528942606973</v>
      </c>
      <c r="I196">
        <v>52</v>
      </c>
      <c r="J196">
        <v>1281476.0650593077</v>
      </c>
      <c r="K196">
        <v>36442.572090909089</v>
      </c>
      <c r="L196">
        <v>230665691.71067539</v>
      </c>
      <c r="M196">
        <v>5175128.9136363631</v>
      </c>
      <c r="N196">
        <v>1922214097.5889616</v>
      </c>
      <c r="O196">
        <v>96928000</v>
      </c>
      <c r="P196">
        <v>19.434286918181815</v>
      </c>
      <c r="Q196">
        <v>19158.067172636649</v>
      </c>
      <c r="R196">
        <v>230702134.28276631</v>
      </c>
      <c r="S196">
        <v>2024.317226502598</v>
      </c>
      <c r="T196">
        <v>19177.501459554831</v>
      </c>
      <c r="U196">
        <f>Pro_Economic_Table[[#This Row],[Total Energy(MJ)]]*AHP!$P$3/TOPSIS!$B$4</f>
        <v>7.9243526702548195E-3</v>
      </c>
      <c r="V196">
        <f>Pro_Economic_Table[[#This Row],[Total Cost(LKR Million)]]*AHP!$P$4/TOPSIS!$C$4</f>
        <v>3.0713503663393472E-2</v>
      </c>
      <c r="W196">
        <f>Pro_Economic_Table[[#This Row],[Total Carbon (Metric T)]]*AHP!$P$5/TOPSIS!$D$4</f>
        <v>3.402026632800845E-3</v>
      </c>
      <c r="X196">
        <f>((Pro_Economic_Table[[#This Row],[Weighted Energy]]-TOPSIS!$B$5)^2+(Pro_Economic_Table[[#This Row],[Weighted Cost]]-TOPSIS!$C$5)^2+(Pro_Economic_Table[[#This Row],[Weighted Co2]]-TOPSIS!$D$5)^2)^0.5</f>
        <v>2.8991202852499181E-3</v>
      </c>
      <c r="Y196">
        <f>((Pro_Economic_Table[[#This Row],[Weighted Energy]]-TOPSIS!$B$6)^2+(Pro_Economic_Table[[#This Row],[Weighted Cost]]-TOPSIS!$C$6)^2+(Pro_Economic_Table[[#This Row],[Weighted Co2]]-TOPSIS!$D$6)^2)^0.5</f>
        <v>4.672594715121243E-3</v>
      </c>
      <c r="Z196">
        <f>Pro_Economic_Table[[#This Row],[S- Worst-Euclidean Distance]]/(Pro_Economic_Table[[#This Row],[S+ Best-Euclidean Distance]]+Pro_Economic_Table[[#This Row],[S- Worst-Euclidean Distance]])</f>
        <v>0.61711180556745671</v>
      </c>
      <c r="AA196">
        <v>195</v>
      </c>
    </row>
    <row r="197" spans="1:27" x14ac:dyDescent="0.3">
      <c r="A197">
        <v>520</v>
      </c>
      <c r="B197" t="s">
        <v>280</v>
      </c>
      <c r="C197" t="s">
        <v>280</v>
      </c>
      <c r="D197" t="s">
        <v>151</v>
      </c>
      <c r="E197" t="s">
        <v>280</v>
      </c>
      <c r="F197" t="s">
        <v>280</v>
      </c>
      <c r="G197" t="s">
        <v>219</v>
      </c>
      <c r="H197">
        <v>365.37058111246421</v>
      </c>
      <c r="I197">
        <v>52</v>
      </c>
      <c r="J197">
        <v>1281093.9874117379</v>
      </c>
      <c r="K197">
        <v>47359.635727272718</v>
      </c>
      <c r="L197">
        <v>230596917.73411283</v>
      </c>
      <c r="M197">
        <v>6327732.584090909</v>
      </c>
      <c r="N197">
        <v>1921640981.1176069</v>
      </c>
      <c r="O197">
        <v>96928000</v>
      </c>
      <c r="P197">
        <v>25.99373525</v>
      </c>
      <c r="Q197">
        <v>19152.355111805478</v>
      </c>
      <c r="R197">
        <v>230644277.36984012</v>
      </c>
      <c r="S197">
        <v>2024.8967137016978</v>
      </c>
      <c r="T197">
        <v>19178.348847055477</v>
      </c>
      <c r="U197">
        <f>Pro_Economic_Table[[#This Row],[Total Energy(MJ)]]*AHP!$P$3/TOPSIS!$B$4</f>
        <v>7.9223653519152441E-3</v>
      </c>
      <c r="V197">
        <f>Pro_Economic_Table[[#This Row],[Total Cost(LKR Million)]]*AHP!$P$4/TOPSIS!$C$4</f>
        <v>3.072229580425925E-2</v>
      </c>
      <c r="W197">
        <f>Pro_Economic_Table[[#This Row],[Total Carbon (Metric T)]]*AHP!$P$5/TOPSIS!$D$4</f>
        <v>3.4021769565983208E-3</v>
      </c>
      <c r="X197">
        <f>((Pro_Economic_Table[[#This Row],[Weighted Energy]]-TOPSIS!$B$5)^2+(Pro_Economic_Table[[#This Row],[Weighted Cost]]-TOPSIS!$C$5)^2+(Pro_Economic_Table[[#This Row],[Weighted Co2]]-TOPSIS!$D$5)^2)^0.5</f>
        <v>2.9071185858610057E-3</v>
      </c>
      <c r="Y197">
        <f>((Pro_Economic_Table[[#This Row],[Weighted Energy]]-TOPSIS!$B$6)^2+(Pro_Economic_Table[[#This Row],[Weighted Cost]]-TOPSIS!$C$6)^2+(Pro_Economic_Table[[#This Row],[Weighted Co2]]-TOPSIS!$D$6)^2)^0.5</f>
        <v>4.6645996723699359E-3</v>
      </c>
      <c r="Z197">
        <f>Pro_Economic_Table[[#This Row],[S- Worst-Euclidean Distance]]/(Pro_Economic_Table[[#This Row],[S+ Best-Euclidean Distance]]+Pro_Economic_Table[[#This Row],[S- Worst-Euclidean Distance]])</f>
        <v>0.61605563140165942</v>
      </c>
      <c r="AA197">
        <v>196</v>
      </c>
    </row>
    <row r="198" spans="1:27" x14ac:dyDescent="0.3">
      <c r="A198">
        <v>522</v>
      </c>
      <c r="B198" t="s">
        <v>280</v>
      </c>
      <c r="C198" t="s">
        <v>280</v>
      </c>
      <c r="D198" t="s">
        <v>151</v>
      </c>
      <c r="E198" t="s">
        <v>280</v>
      </c>
      <c r="F198" t="s">
        <v>280</v>
      </c>
      <c r="G198" t="s">
        <v>218</v>
      </c>
      <c r="H198">
        <v>365.37058111246421</v>
      </c>
      <c r="I198">
        <v>26</v>
      </c>
      <c r="J198">
        <v>1281093.9874117379</v>
      </c>
      <c r="K198">
        <v>47359.635727272718</v>
      </c>
      <c r="L198">
        <v>230596917.73411283</v>
      </c>
      <c r="M198">
        <v>6327732.584090909</v>
      </c>
      <c r="N198">
        <v>1921640981.1176069</v>
      </c>
      <c r="O198">
        <v>97401200</v>
      </c>
      <c r="P198">
        <v>25.99373525</v>
      </c>
      <c r="Q198">
        <v>19152.355111805478</v>
      </c>
      <c r="R198">
        <v>230644277.36984012</v>
      </c>
      <c r="S198">
        <v>2025.3699137016979</v>
      </c>
      <c r="T198">
        <v>19178.348847055477</v>
      </c>
      <c r="U198">
        <f>Pro_Economic_Table[[#This Row],[Total Energy(MJ)]]*AHP!$P$3/TOPSIS!$B$4</f>
        <v>7.9223653519152441E-3</v>
      </c>
      <c r="V198">
        <f>Pro_Economic_Table[[#This Row],[Total Cost(LKR Million)]]*AHP!$P$4/TOPSIS!$C$4</f>
        <v>3.0729475326195462E-2</v>
      </c>
      <c r="W198">
        <f>Pro_Economic_Table[[#This Row],[Total Carbon (Metric T)]]*AHP!$P$5/TOPSIS!$D$4</f>
        <v>3.4021769565983208E-3</v>
      </c>
      <c r="X198">
        <f>((Pro_Economic_Table[[#This Row],[Weighted Energy]]-TOPSIS!$B$5)^2+(Pro_Economic_Table[[#This Row],[Weighted Cost]]-TOPSIS!$C$5)^2+(Pro_Economic_Table[[#This Row],[Weighted Co2]]-TOPSIS!$D$5)^2)^0.5</f>
        <v>2.9140381169820736E-3</v>
      </c>
      <c r="Y198">
        <f>((Pro_Economic_Table[[#This Row],[Weighted Energy]]-TOPSIS!$B$6)^2+(Pro_Economic_Table[[#This Row],[Weighted Cost]]-TOPSIS!$C$6)^2+(Pro_Economic_Table[[#This Row],[Weighted Co2]]-TOPSIS!$D$6)^2)^0.5</f>
        <v>4.6576850002971624E-3</v>
      </c>
      <c r="Z198">
        <f>Pro_Economic_Table[[#This Row],[S- Worst-Euclidean Distance]]/(Pro_Economic_Table[[#This Row],[S+ Best-Euclidean Distance]]+Pro_Economic_Table[[#This Row],[S- Worst-Euclidean Distance]])</f>
        <v>0.61514201300731386</v>
      </c>
      <c r="AA198">
        <v>197</v>
      </c>
    </row>
    <row r="199" spans="1:27" x14ac:dyDescent="0.3">
      <c r="A199">
        <v>538</v>
      </c>
      <c r="B199" t="s">
        <v>280</v>
      </c>
      <c r="C199" t="s">
        <v>280</v>
      </c>
      <c r="D199" t="s">
        <v>280</v>
      </c>
      <c r="E199" t="s">
        <v>280</v>
      </c>
      <c r="F199" t="s">
        <v>280</v>
      </c>
      <c r="G199" t="s">
        <v>219</v>
      </c>
      <c r="H199">
        <v>365.8333027325242</v>
      </c>
      <c r="I199">
        <v>53</v>
      </c>
      <c r="J199">
        <v>1281541.9019399555</v>
      </c>
      <c r="K199">
        <v>47359.635727272718</v>
      </c>
      <c r="L199">
        <v>230677542.34919199</v>
      </c>
      <c r="M199">
        <v>6332337.6590909082</v>
      </c>
      <c r="N199">
        <v>1922312852.9099333</v>
      </c>
      <c r="O199">
        <v>98792000</v>
      </c>
      <c r="P199">
        <v>25.984525099999999</v>
      </c>
      <c r="Q199">
        <v>19159.051434002333</v>
      </c>
      <c r="R199">
        <v>230724901.98491928</v>
      </c>
      <c r="S199">
        <v>2027.4371905690243</v>
      </c>
      <c r="T199">
        <v>19185.035959102333</v>
      </c>
      <c r="U199">
        <f>Pro_Economic_Table[[#This Row],[Total Energy(MJ)]]*AHP!$P$3/TOPSIS!$B$4</f>
        <v>7.9251347146078645E-3</v>
      </c>
      <c r="V199">
        <f>Pro_Economic_Table[[#This Row],[Total Cost(LKR Million)]]*AHP!$P$4/TOPSIS!$C$4</f>
        <v>3.0760840625470999E-2</v>
      </c>
      <c r="W199">
        <f>Pro_Economic_Table[[#This Row],[Total Carbon (Metric T)]]*AHP!$P$5/TOPSIS!$D$4</f>
        <v>3.4033632286123213E-3</v>
      </c>
      <c r="X199">
        <f>((Pro_Economic_Table[[#This Row],[Weighted Energy]]-TOPSIS!$B$5)^2+(Pro_Economic_Table[[#This Row],[Weighted Cost]]-TOPSIS!$C$5)^2+(Pro_Economic_Table[[#This Row],[Weighted Co2]]-TOPSIS!$D$5)^2)^0.5</f>
        <v>2.9450778421250597E-3</v>
      </c>
      <c r="Y199">
        <f>((Pro_Economic_Table[[#This Row],[Weighted Energy]]-TOPSIS!$B$6)^2+(Pro_Economic_Table[[#This Row],[Weighted Cost]]-TOPSIS!$C$6)^2+(Pro_Economic_Table[[#This Row],[Weighted Co2]]-TOPSIS!$D$6)^2)^0.5</f>
        <v>4.626670478952646E-3</v>
      </c>
      <c r="Z199">
        <f>Pro_Economic_Table[[#This Row],[S- Worst-Euclidean Distance]]/(Pro_Economic_Table[[#This Row],[S+ Best-Euclidean Distance]]+Pro_Economic_Table[[#This Row],[S- Worst-Euclidean Distance]])</f>
        <v>0.61104388085288608</v>
      </c>
      <c r="AA199">
        <v>198</v>
      </c>
    </row>
    <row r="200" spans="1:27" x14ac:dyDescent="0.3">
      <c r="A200">
        <v>512</v>
      </c>
      <c r="B200" t="s">
        <v>280</v>
      </c>
      <c r="C200" t="s">
        <v>280</v>
      </c>
      <c r="D200" t="s">
        <v>151</v>
      </c>
      <c r="E200" t="s">
        <v>152</v>
      </c>
      <c r="F200" t="s">
        <v>280</v>
      </c>
      <c r="G200" t="s">
        <v>220</v>
      </c>
      <c r="H200">
        <v>365.30256780600968</v>
      </c>
      <c r="I200">
        <v>26</v>
      </c>
      <c r="J200">
        <v>1281028.1505310896</v>
      </c>
      <c r="K200">
        <v>36442.572090909089</v>
      </c>
      <c r="L200">
        <v>230585067.09559613</v>
      </c>
      <c r="M200">
        <v>5170523.8386363629</v>
      </c>
      <c r="N200">
        <v>1921542225.7966344</v>
      </c>
      <c r="O200">
        <v>101400000</v>
      </c>
      <c r="P200">
        <v>19.443497068181816</v>
      </c>
      <c r="Q200">
        <v>19151.370850439791</v>
      </c>
      <c r="R200">
        <v>230621509.66768706</v>
      </c>
      <c r="S200">
        <v>2028.1127496352708</v>
      </c>
      <c r="T200">
        <v>19170.814347507974</v>
      </c>
      <c r="U200">
        <f>Pro_Economic_Table[[#This Row],[Total Energy(MJ)]]*AHP!$P$3/TOPSIS!$B$4</f>
        <v>7.9215833075621956E-3</v>
      </c>
      <c r="V200">
        <f>Pro_Economic_Table[[#This Row],[Total Cost(LKR Million)]]*AHP!$P$4/TOPSIS!$C$4</f>
        <v>3.0771090395410393E-2</v>
      </c>
      <c r="W200">
        <f>Pro_Economic_Table[[#This Row],[Total Carbon (Metric T)]]*AHP!$P$5/TOPSIS!$D$4</f>
        <v>3.4008403607868436E-3</v>
      </c>
      <c r="X200">
        <f>((Pro_Economic_Table[[#This Row],[Weighted Energy]]-TOPSIS!$B$5)^2+(Pro_Economic_Table[[#This Row],[Weighted Cost]]-TOPSIS!$C$5)^2+(Pro_Economic_Table[[#This Row],[Weighted Co2]]-TOPSIS!$D$5)^2)^0.5</f>
        <v>2.9538436471617515E-3</v>
      </c>
      <c r="Y200">
        <f>((Pro_Economic_Table[[#This Row],[Weighted Energy]]-TOPSIS!$B$6)^2+(Pro_Economic_Table[[#This Row],[Weighted Cost]]-TOPSIS!$C$6)^2+(Pro_Economic_Table[[#This Row],[Weighted Co2]]-TOPSIS!$D$6)^2)^0.5</f>
        <v>4.6179597121084968E-3</v>
      </c>
      <c r="Z200">
        <f>Pro_Economic_Table[[#This Row],[S- Worst-Euclidean Distance]]/(Pro_Economic_Table[[#This Row],[S+ Best-Euclidean Distance]]+Pro_Economic_Table[[#This Row],[S- Worst-Euclidean Distance]])</f>
        <v>0.60988901758187819</v>
      </c>
      <c r="AA200">
        <v>199</v>
      </c>
    </row>
    <row r="201" spans="1:27" x14ac:dyDescent="0.3">
      <c r="A201">
        <v>531</v>
      </c>
      <c r="B201" t="s">
        <v>280</v>
      </c>
      <c r="C201" t="s">
        <v>280</v>
      </c>
      <c r="D201" t="s">
        <v>280</v>
      </c>
      <c r="E201" t="s">
        <v>152</v>
      </c>
      <c r="F201" t="s">
        <v>280</v>
      </c>
      <c r="G201" t="s">
        <v>218</v>
      </c>
      <c r="H201">
        <v>365.76528942606973</v>
      </c>
      <c r="I201">
        <v>27</v>
      </c>
      <c r="J201">
        <v>1281476.0650593077</v>
      </c>
      <c r="K201">
        <v>36442.572090909089</v>
      </c>
      <c r="L201">
        <v>230665691.71067539</v>
      </c>
      <c r="M201">
        <v>5175128.9136363631</v>
      </c>
      <c r="N201">
        <v>1922214097.5889616</v>
      </c>
      <c r="O201">
        <v>101147400</v>
      </c>
      <c r="P201">
        <v>19.434286918181815</v>
      </c>
      <c r="Q201">
        <v>19158.067172636649</v>
      </c>
      <c r="R201">
        <v>230702134.28276631</v>
      </c>
      <c r="S201">
        <v>2028.536626502598</v>
      </c>
      <c r="T201">
        <v>19177.501459554831</v>
      </c>
      <c r="U201">
        <f>Pro_Economic_Table[[#This Row],[Total Energy(MJ)]]*AHP!$P$3/TOPSIS!$B$4</f>
        <v>7.9243526702548195E-3</v>
      </c>
      <c r="V201">
        <f>Pro_Economic_Table[[#This Row],[Total Cost(LKR Million)]]*AHP!$P$4/TOPSIS!$C$4</f>
        <v>3.0777521573067252E-2</v>
      </c>
      <c r="W201">
        <f>Pro_Economic_Table[[#This Row],[Total Carbon (Metric T)]]*AHP!$P$5/TOPSIS!$D$4</f>
        <v>3.402026632800845E-3</v>
      </c>
      <c r="X201">
        <f>((Pro_Economic_Table[[#This Row],[Weighted Energy]]-TOPSIS!$B$5)^2+(Pro_Economic_Table[[#This Row],[Weighted Cost]]-TOPSIS!$C$5)^2+(Pro_Economic_Table[[#This Row],[Weighted Co2]]-TOPSIS!$D$5)^2)^0.5</f>
        <v>2.9608401960708607E-3</v>
      </c>
      <c r="Y201">
        <f>((Pro_Economic_Table[[#This Row],[Weighted Energy]]-TOPSIS!$B$6)^2+(Pro_Economic_Table[[#This Row],[Weighted Cost]]-TOPSIS!$C$6)^2+(Pro_Economic_Table[[#This Row],[Weighted Co2]]-TOPSIS!$D$6)^2)^0.5</f>
        <v>4.6109518144634119E-3</v>
      </c>
      <c r="Z201">
        <f>Pro_Economic_Table[[#This Row],[S- Worst-Euclidean Distance]]/(Pro_Economic_Table[[#This Row],[S+ Best-Euclidean Distance]]+Pro_Economic_Table[[#This Row],[S- Worst-Euclidean Distance]])</f>
        <v>0.60896440473383517</v>
      </c>
      <c r="AA201">
        <v>200</v>
      </c>
    </row>
    <row r="202" spans="1:27" x14ac:dyDescent="0.3">
      <c r="A202">
        <v>521</v>
      </c>
      <c r="B202" t="s">
        <v>280</v>
      </c>
      <c r="C202" t="s">
        <v>280</v>
      </c>
      <c r="D202" t="s">
        <v>151</v>
      </c>
      <c r="E202" t="s">
        <v>280</v>
      </c>
      <c r="F202" t="s">
        <v>280</v>
      </c>
      <c r="G202" t="s">
        <v>220</v>
      </c>
      <c r="H202">
        <v>365.37058111246421</v>
      </c>
      <c r="I202">
        <v>26</v>
      </c>
      <c r="J202">
        <v>1281093.9874117379</v>
      </c>
      <c r="K202">
        <v>47359.635727272718</v>
      </c>
      <c r="L202">
        <v>230596917.73411283</v>
      </c>
      <c r="M202">
        <v>6327732.584090909</v>
      </c>
      <c r="N202">
        <v>1921640981.1176069</v>
      </c>
      <c r="O202">
        <v>101400000</v>
      </c>
      <c r="P202">
        <v>25.99373525</v>
      </c>
      <c r="Q202">
        <v>19152.355111805478</v>
      </c>
      <c r="R202">
        <v>230644277.36984012</v>
      </c>
      <c r="S202">
        <v>2029.3687137016977</v>
      </c>
      <c r="T202">
        <v>19178.348847055477</v>
      </c>
      <c r="U202">
        <f>Pro_Economic_Table[[#This Row],[Total Energy(MJ)]]*AHP!$P$3/TOPSIS!$B$4</f>
        <v>7.9223653519152441E-3</v>
      </c>
      <c r="V202">
        <f>Pro_Economic_Table[[#This Row],[Total Cost(LKR Million)]]*AHP!$P$4/TOPSIS!$C$4</f>
        <v>3.0790146231348681E-2</v>
      </c>
      <c r="W202">
        <f>Pro_Economic_Table[[#This Row],[Total Carbon (Metric T)]]*AHP!$P$5/TOPSIS!$D$4</f>
        <v>3.4021769565983208E-3</v>
      </c>
      <c r="X202">
        <f>((Pro_Economic_Table[[#This Row],[Weighted Energy]]-TOPSIS!$B$5)^2+(Pro_Economic_Table[[#This Row],[Weighted Cost]]-TOPSIS!$C$5)^2+(Pro_Economic_Table[[#This Row],[Weighted Co2]]-TOPSIS!$D$5)^2)^0.5</f>
        <v>2.9725611985630149E-3</v>
      </c>
      <c r="Y202">
        <f>((Pro_Economic_Table[[#This Row],[Weighted Energy]]-TOPSIS!$B$6)^2+(Pro_Economic_Table[[#This Row],[Weighted Cost]]-TOPSIS!$C$6)^2+(Pro_Economic_Table[[#This Row],[Weighted Co2]]-TOPSIS!$D$6)^2)^0.5</f>
        <v>4.5992846308344241E-3</v>
      </c>
      <c r="Z202">
        <f>Pro_Economic_Table[[#This Row],[S- Worst-Euclidean Distance]]/(Pro_Economic_Table[[#This Row],[S+ Best-Euclidean Distance]]+Pro_Economic_Table[[#This Row],[S- Worst-Euclidean Distance]])</f>
        <v>0.60741921249609376</v>
      </c>
      <c r="AA202">
        <v>201</v>
      </c>
    </row>
    <row r="203" spans="1:27" x14ac:dyDescent="0.3">
      <c r="A203">
        <v>73</v>
      </c>
      <c r="B203" t="s">
        <v>139</v>
      </c>
      <c r="C203" t="s">
        <v>280</v>
      </c>
      <c r="D203" t="s">
        <v>151</v>
      </c>
      <c r="E203" t="s">
        <v>152</v>
      </c>
      <c r="F203" t="s">
        <v>154</v>
      </c>
      <c r="G203" t="s">
        <v>219</v>
      </c>
      <c r="H203">
        <v>371.89213448501727</v>
      </c>
      <c r="I203">
        <v>53</v>
      </c>
      <c r="J203">
        <v>1283576.2786497166</v>
      </c>
      <c r="K203">
        <v>46965.629363636355</v>
      </c>
      <c r="L203">
        <v>231043730.15694901</v>
      </c>
      <c r="M203">
        <v>4963615.7022727262</v>
      </c>
      <c r="N203">
        <v>1925364417.974575</v>
      </c>
      <c r="O203">
        <v>98792000</v>
      </c>
      <c r="P203">
        <v>20.169581068181813</v>
      </c>
      <c r="Q203">
        <v>19189.465365813263</v>
      </c>
      <c r="R203">
        <v>231090695.78631264</v>
      </c>
      <c r="S203">
        <v>2029.1200336768477</v>
      </c>
      <c r="T203">
        <v>19209.634946881444</v>
      </c>
      <c r="U203">
        <f>Pro_Economic_Table[[#This Row],[Total Energy(MJ)]]*AHP!$P$3/TOPSIS!$B$4</f>
        <v>7.9376993104918435E-3</v>
      </c>
      <c r="V203">
        <f>Pro_Economic_Table[[#This Row],[Total Cost(LKR Million)]]*AHP!$P$4/TOPSIS!$C$4</f>
        <v>3.0786373188885649E-2</v>
      </c>
      <c r="W203">
        <f>Pro_Economic_Table[[#This Row],[Total Carbon (Metric T)]]*AHP!$P$5/TOPSIS!$D$4</f>
        <v>3.4077270093551349E-3</v>
      </c>
      <c r="X203">
        <f>((Pro_Economic_Table[[#This Row],[Weighted Energy]]-TOPSIS!$B$5)^2+(Pro_Economic_Table[[#This Row],[Weighted Cost]]-TOPSIS!$C$5)^2+(Pro_Economic_Table[[#This Row],[Weighted Co2]]-TOPSIS!$D$5)^2)^0.5</f>
        <v>2.9732169299575293E-3</v>
      </c>
      <c r="Y203">
        <f>((Pro_Economic_Table[[#This Row],[Weighted Energy]]-TOPSIS!$B$6)^2+(Pro_Economic_Table[[#This Row],[Weighted Cost]]-TOPSIS!$C$6)^2+(Pro_Economic_Table[[#This Row],[Weighted Co2]]-TOPSIS!$D$6)^2)^0.5</f>
        <v>4.5985051157082018E-3</v>
      </c>
      <c r="Z203">
        <f>Pro_Economic_Table[[#This Row],[S- Worst-Euclidean Distance]]/(Pro_Economic_Table[[#This Row],[S+ Best-Euclidean Distance]]+Pro_Economic_Table[[#This Row],[S- Worst-Euclidean Distance]])</f>
        <v>0.60732619184568681</v>
      </c>
      <c r="AA203">
        <v>202</v>
      </c>
    </row>
    <row r="204" spans="1:27" x14ac:dyDescent="0.3">
      <c r="A204">
        <v>540</v>
      </c>
      <c r="B204" t="s">
        <v>280</v>
      </c>
      <c r="C204" t="s">
        <v>280</v>
      </c>
      <c r="D204" t="s">
        <v>280</v>
      </c>
      <c r="E204" t="s">
        <v>280</v>
      </c>
      <c r="F204" t="s">
        <v>280</v>
      </c>
      <c r="G204" t="s">
        <v>218</v>
      </c>
      <c r="H204">
        <v>365.8333027325242</v>
      </c>
      <c r="I204">
        <v>27</v>
      </c>
      <c r="J204">
        <v>1281541.9019399555</v>
      </c>
      <c r="K204">
        <v>47359.635727272718</v>
      </c>
      <c r="L204">
        <v>230677542.34919199</v>
      </c>
      <c r="M204">
        <v>6332337.6590909082</v>
      </c>
      <c r="N204">
        <v>1922312852.9099333</v>
      </c>
      <c r="O204">
        <v>101147400</v>
      </c>
      <c r="P204">
        <v>25.984525099999999</v>
      </c>
      <c r="Q204">
        <v>19159.051434002333</v>
      </c>
      <c r="R204">
        <v>230724901.98491928</v>
      </c>
      <c r="S204">
        <v>2029.7925905690242</v>
      </c>
      <c r="T204">
        <v>19185.035959102333</v>
      </c>
      <c r="U204">
        <f>Pro_Economic_Table[[#This Row],[Total Energy(MJ)]]*AHP!$P$3/TOPSIS!$B$4</f>
        <v>7.9251347146078645E-3</v>
      </c>
      <c r="V204">
        <f>Pro_Economic_Table[[#This Row],[Total Cost(LKR Million)]]*AHP!$P$4/TOPSIS!$C$4</f>
        <v>3.0796577409005533E-2</v>
      </c>
      <c r="W204">
        <f>Pro_Economic_Table[[#This Row],[Total Carbon (Metric T)]]*AHP!$P$5/TOPSIS!$D$4</f>
        <v>3.4033632286123213E-3</v>
      </c>
      <c r="X204">
        <f>((Pro_Economic_Table[[#This Row],[Weighted Energy]]-TOPSIS!$B$5)^2+(Pro_Economic_Table[[#This Row],[Weighted Cost]]-TOPSIS!$C$5)^2+(Pro_Economic_Table[[#This Row],[Weighted Co2]]-TOPSIS!$D$5)^2)^0.5</f>
        <v>2.9795561850026243E-3</v>
      </c>
      <c r="Y204">
        <f>((Pro_Economic_Table[[#This Row],[Weighted Energy]]-TOPSIS!$B$6)^2+(Pro_Economic_Table[[#This Row],[Weighted Cost]]-TOPSIS!$C$6)^2+(Pro_Economic_Table[[#This Row],[Weighted Co2]]-TOPSIS!$D$6)^2)^0.5</f>
        <v>4.5922757379832958E-3</v>
      </c>
      <c r="Z204">
        <f>Pro_Economic_Table[[#This Row],[S- Worst-Euclidean Distance]]/(Pro_Economic_Table[[#This Row],[S+ Best-Euclidean Distance]]+Pro_Economic_Table[[#This Row],[S- Worst-Euclidean Distance]])</f>
        <v>0.60649467456382089</v>
      </c>
      <c r="AA204">
        <v>203</v>
      </c>
    </row>
    <row r="205" spans="1:27" x14ac:dyDescent="0.3">
      <c r="A205">
        <v>91</v>
      </c>
      <c r="B205" t="s">
        <v>139</v>
      </c>
      <c r="C205" t="s">
        <v>280</v>
      </c>
      <c r="D205" t="s">
        <v>280</v>
      </c>
      <c r="E205" t="s">
        <v>152</v>
      </c>
      <c r="F205" t="s">
        <v>154</v>
      </c>
      <c r="G205" t="s">
        <v>219</v>
      </c>
      <c r="H205">
        <v>372.35485610507732</v>
      </c>
      <c r="I205">
        <v>53</v>
      </c>
      <c r="J205">
        <v>1284024.1931779343</v>
      </c>
      <c r="K205">
        <v>46965.629363636355</v>
      </c>
      <c r="L205">
        <v>231124354.77202818</v>
      </c>
      <c r="M205">
        <v>4968220.7772727264</v>
      </c>
      <c r="N205">
        <v>1926036289.7669015</v>
      </c>
      <c r="O205">
        <v>98792000</v>
      </c>
      <c r="P205">
        <v>20.160370918181815</v>
      </c>
      <c r="Q205">
        <v>19196.161688010114</v>
      </c>
      <c r="R205">
        <v>231171320.4013918</v>
      </c>
      <c r="S205">
        <v>2029.7965105441742</v>
      </c>
      <c r="T205">
        <v>19216.322058928297</v>
      </c>
      <c r="U205">
        <f>Pro_Economic_Table[[#This Row],[Total Energy(MJ)]]*AHP!$P$3/TOPSIS!$B$4</f>
        <v>7.9404686731844639E-3</v>
      </c>
      <c r="V205">
        <f>Pro_Economic_Table[[#This Row],[Total Cost(LKR Million)]]*AHP!$P$4/TOPSIS!$C$4</f>
        <v>3.0796636883958152E-2</v>
      </c>
      <c r="W205">
        <f>Pro_Economic_Table[[#This Row],[Total Carbon (Metric T)]]*AHP!$P$5/TOPSIS!$D$4</f>
        <v>3.4089132813691345E-3</v>
      </c>
      <c r="X205">
        <f>((Pro_Economic_Table[[#This Row],[Weighted Energy]]-TOPSIS!$B$5)^2+(Pro_Economic_Table[[#This Row],[Weighted Cost]]-TOPSIS!$C$5)^2+(Pro_Economic_Table[[#This Row],[Weighted Co2]]-TOPSIS!$D$5)^2)^0.5</f>
        <v>2.9839123431880071E-3</v>
      </c>
      <c r="Y205">
        <f>((Pro_Economic_Table[[#This Row],[Weighted Energy]]-TOPSIS!$B$6)^2+(Pro_Economic_Table[[#This Row],[Weighted Cost]]-TOPSIS!$C$6)^2+(Pro_Economic_Table[[#This Row],[Weighted Co2]]-TOPSIS!$D$6)^2)^0.5</f>
        <v>4.5878092807027718E-3</v>
      </c>
      <c r="Z205">
        <f>Pro_Economic_Table[[#This Row],[S- Worst-Euclidean Distance]]/(Pro_Economic_Table[[#This Row],[S+ Best-Euclidean Distance]]+Pro_Economic_Table[[#This Row],[S- Worst-Euclidean Distance]])</f>
        <v>0.60591362289746931</v>
      </c>
      <c r="AA205">
        <v>204</v>
      </c>
    </row>
    <row r="206" spans="1:27" x14ac:dyDescent="0.3">
      <c r="A206">
        <v>82</v>
      </c>
      <c r="B206" t="s">
        <v>139</v>
      </c>
      <c r="C206" t="s">
        <v>280</v>
      </c>
      <c r="D206" t="s">
        <v>151</v>
      </c>
      <c r="E206" t="s">
        <v>280</v>
      </c>
      <c r="F206" t="s">
        <v>154</v>
      </c>
      <c r="G206" t="s">
        <v>219</v>
      </c>
      <c r="H206">
        <v>371.96014779147191</v>
      </c>
      <c r="I206">
        <v>53</v>
      </c>
      <c r="J206">
        <v>1283642.1155303644</v>
      </c>
      <c r="K206">
        <v>57882.692999999999</v>
      </c>
      <c r="L206">
        <v>231055580.79546562</v>
      </c>
      <c r="M206">
        <v>6120824.4477272723</v>
      </c>
      <c r="N206">
        <v>1925463173.2955468</v>
      </c>
      <c r="O206">
        <v>98792000</v>
      </c>
      <c r="P206">
        <v>26.71981925</v>
      </c>
      <c r="Q206">
        <v>19190.449627178947</v>
      </c>
      <c r="R206">
        <v>231113463.48846561</v>
      </c>
      <c r="S206">
        <v>2030.375997743274</v>
      </c>
      <c r="T206">
        <v>19217.169446428947</v>
      </c>
      <c r="U206">
        <f>Pro_Economic_Table[[#This Row],[Total Energy(MJ)]]*AHP!$P$3/TOPSIS!$B$4</f>
        <v>7.9384813548448886E-3</v>
      </c>
      <c r="V206">
        <f>Pro_Economic_Table[[#This Row],[Total Cost(LKR Million)]]*AHP!$P$4/TOPSIS!$C$4</f>
        <v>3.0805429024823937E-2</v>
      </c>
      <c r="W206">
        <f>Pro_Economic_Table[[#This Row],[Total Carbon (Metric T)]]*AHP!$P$5/TOPSIS!$D$4</f>
        <v>3.4090636051666112E-3</v>
      </c>
      <c r="X206">
        <f>((Pro_Economic_Table[[#This Row],[Weighted Energy]]-TOPSIS!$B$5)^2+(Pro_Economic_Table[[#This Row],[Weighted Cost]]-TOPSIS!$C$5)^2+(Pro_Economic_Table[[#This Row],[Weighted Co2]]-TOPSIS!$D$5)^2)^0.5</f>
        <v>2.9919179081168549E-3</v>
      </c>
      <c r="Y206">
        <f>((Pro_Economic_Table[[#This Row],[Weighted Energy]]-TOPSIS!$B$6)^2+(Pro_Economic_Table[[#This Row],[Weighted Cost]]-TOPSIS!$C$6)^2+(Pro_Economic_Table[[#This Row],[Weighted Co2]]-TOPSIS!$D$6)^2)^0.5</f>
        <v>4.5798190554831733E-3</v>
      </c>
      <c r="Z206">
        <f>Pro_Economic_Table[[#This Row],[S- Worst-Euclidean Distance]]/(Pro_Economic_Table[[#This Row],[S+ Best-Euclidean Distance]]+Pro_Economic_Table[[#This Row],[S- Worst-Euclidean Distance]])</f>
        <v>0.60485712558425564</v>
      </c>
      <c r="AA206">
        <v>205</v>
      </c>
    </row>
    <row r="207" spans="1:27" x14ac:dyDescent="0.3">
      <c r="A207">
        <v>76</v>
      </c>
      <c r="B207" t="s">
        <v>139</v>
      </c>
      <c r="C207" t="s">
        <v>280</v>
      </c>
      <c r="D207" t="s">
        <v>151</v>
      </c>
      <c r="E207" t="s">
        <v>152</v>
      </c>
      <c r="F207" t="s">
        <v>155</v>
      </c>
      <c r="G207" t="s">
        <v>219</v>
      </c>
      <c r="H207">
        <v>371.85356264117917</v>
      </c>
      <c r="I207">
        <v>53</v>
      </c>
      <c r="J207">
        <v>1284617.4580734004</v>
      </c>
      <c r="K207">
        <v>47784.409136363625</v>
      </c>
      <c r="L207">
        <v>231231142.45321208</v>
      </c>
      <c r="M207">
        <v>4990908.3613636354</v>
      </c>
      <c r="N207">
        <v>1926926187.1101005</v>
      </c>
      <c r="O207">
        <v>98792000</v>
      </c>
      <c r="P207">
        <v>19.896654477272726</v>
      </c>
      <c r="Q207">
        <v>19205.030998197337</v>
      </c>
      <c r="R207">
        <v>231278926.86234844</v>
      </c>
      <c r="S207">
        <v>2030.7090954714643</v>
      </c>
      <c r="T207">
        <v>19224.927652674611</v>
      </c>
      <c r="U207">
        <f>Pro_Economic_Table[[#This Row],[Total Energy(MJ)]]*AHP!$P$3/TOPSIS!$B$4</f>
        <v>7.9441648312146857E-3</v>
      </c>
      <c r="V207">
        <f>Pro_Economic_Table[[#This Row],[Total Cost(LKR Million)]]*AHP!$P$4/TOPSIS!$C$4</f>
        <v>3.0810482876147776E-2</v>
      </c>
      <c r="W207">
        <f>Pro_Economic_Table[[#This Row],[Total Carbon (Metric T)]]*AHP!$P$5/TOPSIS!$D$4</f>
        <v>3.4104398858216369E-3</v>
      </c>
      <c r="X207">
        <f>((Pro_Economic_Table[[#This Row],[Weighted Energy]]-TOPSIS!$B$5)^2+(Pro_Economic_Table[[#This Row],[Weighted Cost]]-TOPSIS!$C$5)^2+(Pro_Economic_Table[[#This Row],[Weighted Co2]]-TOPSIS!$D$5)^2)^0.5</f>
        <v>2.9983232636556362E-3</v>
      </c>
      <c r="Y207">
        <f>((Pro_Economic_Table[[#This Row],[Weighted Energy]]-TOPSIS!$B$6)^2+(Pro_Economic_Table[[#This Row],[Weighted Cost]]-TOPSIS!$C$6)^2+(Pro_Economic_Table[[#This Row],[Weighted Co2]]-TOPSIS!$D$6)^2)^0.5</f>
        <v>4.5733980056657597E-3</v>
      </c>
      <c r="Z207">
        <f>Pro_Economic_Table[[#This Row],[S- Worst-Euclidean Distance]]/(Pro_Economic_Table[[#This Row],[S+ Best-Euclidean Distance]]+Pro_Economic_Table[[#This Row],[S- Worst-Euclidean Distance]])</f>
        <v>0.6040103489012405</v>
      </c>
      <c r="AA207">
        <v>206</v>
      </c>
    </row>
    <row r="208" spans="1:27" x14ac:dyDescent="0.3">
      <c r="A208">
        <v>100</v>
      </c>
      <c r="B208" t="s">
        <v>139</v>
      </c>
      <c r="C208" t="s">
        <v>280</v>
      </c>
      <c r="D208" t="s">
        <v>280</v>
      </c>
      <c r="E208" t="s">
        <v>280</v>
      </c>
      <c r="F208" t="s">
        <v>154</v>
      </c>
      <c r="G208" t="s">
        <v>219</v>
      </c>
      <c r="H208">
        <v>372.42286941153185</v>
      </c>
      <c r="I208">
        <v>53</v>
      </c>
      <c r="J208">
        <v>1284090.0300585823</v>
      </c>
      <c r="K208">
        <v>57882.692999999999</v>
      </c>
      <c r="L208">
        <v>231136205.41054481</v>
      </c>
      <c r="M208">
        <v>6125429.5227272725</v>
      </c>
      <c r="N208">
        <v>1926135045.0878735</v>
      </c>
      <c r="O208">
        <v>98792000</v>
      </c>
      <c r="P208">
        <v>26.710609100000003</v>
      </c>
      <c r="Q208">
        <v>19197.145949375805</v>
      </c>
      <c r="R208">
        <v>231194088.1035448</v>
      </c>
      <c r="S208">
        <v>2031.0524746106007</v>
      </c>
      <c r="T208">
        <v>19223.856558475803</v>
      </c>
      <c r="U208">
        <f>Pro_Economic_Table[[#This Row],[Total Energy(MJ)]]*AHP!$P$3/TOPSIS!$B$4</f>
        <v>7.9412507175375107E-3</v>
      </c>
      <c r="V208">
        <f>Pro_Economic_Table[[#This Row],[Total Cost(LKR Million)]]*AHP!$P$4/TOPSIS!$C$4</f>
        <v>3.081569271989644E-2</v>
      </c>
      <c r="W208">
        <f>Pro_Economic_Table[[#This Row],[Total Carbon (Metric T)]]*AHP!$P$5/TOPSIS!$D$4</f>
        <v>3.4102498771806122E-3</v>
      </c>
      <c r="X208">
        <f>((Pro_Economic_Table[[#This Row],[Weighted Energy]]-TOPSIS!$B$5)^2+(Pro_Economic_Table[[#This Row],[Weighted Cost]]-TOPSIS!$C$5)^2+(Pro_Economic_Table[[#This Row],[Weighted Co2]]-TOPSIS!$D$5)^2)^0.5</f>
        <v>3.0026130948549085E-3</v>
      </c>
      <c r="Y208">
        <f>((Pro_Economic_Table[[#This Row],[Weighted Energy]]-TOPSIS!$B$6)^2+(Pro_Economic_Table[[#This Row],[Weighted Cost]]-TOPSIS!$C$6)^2+(Pro_Economic_Table[[#This Row],[Weighted Co2]]-TOPSIS!$D$6)^2)^0.5</f>
        <v>4.5691231048325814E-3</v>
      </c>
      <c r="Z208">
        <f>Pro_Economic_Table[[#This Row],[S- Worst-Euclidean Distance]]/(Pro_Economic_Table[[#This Row],[S+ Best-Euclidean Distance]]+Pro_Economic_Table[[#This Row],[S- Worst-Euclidean Distance]])</f>
        <v>0.60344457127562956</v>
      </c>
      <c r="AA208">
        <v>207</v>
      </c>
    </row>
    <row r="209" spans="1:27" x14ac:dyDescent="0.3">
      <c r="A209">
        <v>75</v>
      </c>
      <c r="B209" t="s">
        <v>139</v>
      </c>
      <c r="C209" t="s">
        <v>280</v>
      </c>
      <c r="D209" t="s">
        <v>151</v>
      </c>
      <c r="E209" t="s">
        <v>152</v>
      </c>
      <c r="F209" t="s">
        <v>154</v>
      </c>
      <c r="G209" t="s">
        <v>218</v>
      </c>
      <c r="H209">
        <v>371.89213448501727</v>
      </c>
      <c r="I209">
        <v>27</v>
      </c>
      <c r="J209">
        <v>1283576.2786497166</v>
      </c>
      <c r="K209">
        <v>46965.629363636355</v>
      </c>
      <c r="L209">
        <v>231043730.15694901</v>
      </c>
      <c r="M209">
        <v>4963615.7022727262</v>
      </c>
      <c r="N209">
        <v>1925364417.974575</v>
      </c>
      <c r="O209">
        <v>101147400</v>
      </c>
      <c r="P209">
        <v>20.169581068181813</v>
      </c>
      <c r="Q209">
        <v>19189.465365813263</v>
      </c>
      <c r="R209">
        <v>231090695.78631264</v>
      </c>
      <c r="S209">
        <v>2031.4754336768476</v>
      </c>
      <c r="T209">
        <v>19209.634946881444</v>
      </c>
      <c r="U209">
        <f>Pro_Economic_Table[[#This Row],[Total Energy(MJ)]]*AHP!$P$3/TOPSIS!$B$4</f>
        <v>7.9376993104918435E-3</v>
      </c>
      <c r="V209">
        <f>Pro_Economic_Table[[#This Row],[Total Cost(LKR Million)]]*AHP!$P$4/TOPSIS!$C$4</f>
        <v>3.0822109972420186E-2</v>
      </c>
      <c r="W209">
        <f>Pro_Economic_Table[[#This Row],[Total Carbon (Metric T)]]*AHP!$P$5/TOPSIS!$D$4</f>
        <v>3.4077270093551349E-3</v>
      </c>
      <c r="X209">
        <f>((Pro_Economic_Table[[#This Row],[Weighted Energy]]-TOPSIS!$B$5)^2+(Pro_Economic_Table[[#This Row],[Weighted Cost]]-TOPSIS!$C$5)^2+(Pro_Economic_Table[[#This Row],[Weighted Co2]]-TOPSIS!$D$5)^2)^0.5</f>
        <v>3.0076760762058727E-3</v>
      </c>
      <c r="Y209">
        <f>((Pro_Economic_Table[[#This Row],[Weighted Energy]]-TOPSIS!$B$6)^2+(Pro_Economic_Table[[#This Row],[Weighted Cost]]-TOPSIS!$C$6)^2+(Pro_Economic_Table[[#This Row],[Weighted Co2]]-TOPSIS!$D$6)^2)^0.5</f>
        <v>4.5640980418299795E-3</v>
      </c>
      <c r="Z209">
        <f>Pro_Economic_Table[[#This Row],[S- Worst-Euclidean Distance]]/(Pro_Economic_Table[[#This Row],[S+ Best-Euclidean Distance]]+Pro_Economic_Table[[#This Row],[S- Worst-Euclidean Distance]])</f>
        <v>0.6027778920343605</v>
      </c>
      <c r="AA209">
        <v>208</v>
      </c>
    </row>
    <row r="210" spans="1:27" x14ac:dyDescent="0.3">
      <c r="A210">
        <v>94</v>
      </c>
      <c r="B210" t="s">
        <v>139</v>
      </c>
      <c r="C210" t="s">
        <v>280</v>
      </c>
      <c r="D210" t="s">
        <v>280</v>
      </c>
      <c r="E210" t="s">
        <v>152</v>
      </c>
      <c r="F210" t="s">
        <v>155</v>
      </c>
      <c r="G210" t="s">
        <v>219</v>
      </c>
      <c r="H210">
        <v>372.31628426123922</v>
      </c>
      <c r="I210">
        <v>53</v>
      </c>
      <c r="J210">
        <v>1285065.3726016185</v>
      </c>
      <c r="K210">
        <v>47784.409136363625</v>
      </c>
      <c r="L210">
        <v>231311767.06829134</v>
      </c>
      <c r="M210">
        <v>4995513.4363636356</v>
      </c>
      <c r="N210">
        <v>1927598058.9024277</v>
      </c>
      <c r="O210">
        <v>98792000</v>
      </c>
      <c r="P210">
        <v>19.887444327272725</v>
      </c>
      <c r="Q210">
        <v>19211.727320394195</v>
      </c>
      <c r="R210">
        <v>231359551.47742769</v>
      </c>
      <c r="S210">
        <v>2031.3855723387915</v>
      </c>
      <c r="T210">
        <v>19231.614764721468</v>
      </c>
      <c r="U210">
        <f>Pro_Economic_Table[[#This Row],[Total Energy(MJ)]]*AHP!$P$3/TOPSIS!$B$4</f>
        <v>7.9469341939073096E-3</v>
      </c>
      <c r="V210">
        <f>Pro_Economic_Table[[#This Row],[Total Cost(LKR Million)]]*AHP!$P$4/TOPSIS!$C$4</f>
        <v>3.0820746571220289E-2</v>
      </c>
      <c r="W210">
        <f>Pro_Economic_Table[[#This Row],[Total Carbon (Metric T)]]*AHP!$P$5/TOPSIS!$D$4</f>
        <v>3.4116261578356374E-3</v>
      </c>
      <c r="X210">
        <f>((Pro_Economic_Table[[#This Row],[Weighted Energy]]-TOPSIS!$B$5)^2+(Pro_Economic_Table[[#This Row],[Weighted Cost]]-TOPSIS!$C$5)^2+(Pro_Economic_Table[[#This Row],[Weighted Co2]]-TOPSIS!$D$5)^2)^0.5</f>
        <v>3.0090186953127492E-3</v>
      </c>
      <c r="Y210">
        <f>((Pro_Economic_Table[[#This Row],[Weighted Energy]]-TOPSIS!$B$6)^2+(Pro_Economic_Table[[#This Row],[Weighted Cost]]-TOPSIS!$C$6)^2+(Pro_Economic_Table[[#This Row],[Weighted Co2]]-TOPSIS!$D$6)^2)^0.5</f>
        <v>4.5627021786716201E-3</v>
      </c>
      <c r="Z210">
        <f>Pro_Economic_Table[[#This Row],[S- Worst-Euclidean Distance]]/(Pro_Economic_Table[[#This Row],[S+ Best-Euclidean Distance]]+Pro_Economic_Table[[#This Row],[S- Worst-Euclidean Distance]])</f>
        <v>0.60259777857746721</v>
      </c>
      <c r="AA210">
        <v>209</v>
      </c>
    </row>
    <row r="211" spans="1:27" x14ac:dyDescent="0.3">
      <c r="A211">
        <v>85</v>
      </c>
      <c r="B211" t="s">
        <v>139</v>
      </c>
      <c r="C211" t="s">
        <v>280</v>
      </c>
      <c r="D211" t="s">
        <v>151</v>
      </c>
      <c r="E211" t="s">
        <v>280</v>
      </c>
      <c r="F211" t="s">
        <v>155</v>
      </c>
      <c r="G211" t="s">
        <v>219</v>
      </c>
      <c r="H211">
        <v>371.9215759476337</v>
      </c>
      <c r="I211">
        <v>53</v>
      </c>
      <c r="J211">
        <v>1284683.2949540485</v>
      </c>
      <c r="K211">
        <v>58701.472772727269</v>
      </c>
      <c r="L211">
        <v>231242993.09172872</v>
      </c>
      <c r="M211">
        <v>6148117.1068181815</v>
      </c>
      <c r="N211">
        <v>1927024942.4310727</v>
      </c>
      <c r="O211">
        <v>98792000</v>
      </c>
      <c r="P211">
        <v>26.44689265909091</v>
      </c>
      <c r="Q211">
        <v>19206.015259563021</v>
      </c>
      <c r="R211">
        <v>231301694.56450143</v>
      </c>
      <c r="S211">
        <v>2031.965059537891</v>
      </c>
      <c r="T211">
        <v>19232.462152222113</v>
      </c>
      <c r="U211">
        <f>Pro_Economic_Table[[#This Row],[Total Energy(MJ)]]*AHP!$P$3/TOPSIS!$B$4</f>
        <v>7.9449468755677325E-3</v>
      </c>
      <c r="V211">
        <f>Pro_Economic_Table[[#This Row],[Total Cost(LKR Million)]]*AHP!$P$4/TOPSIS!$C$4</f>
        <v>3.0829538712086067E-2</v>
      </c>
      <c r="W211">
        <f>Pro_Economic_Table[[#This Row],[Total Carbon (Metric T)]]*AHP!$P$5/TOPSIS!$D$4</f>
        <v>3.4117764816331136E-3</v>
      </c>
      <c r="X211">
        <f>((Pro_Economic_Table[[#This Row],[Weighted Energy]]-TOPSIS!$B$5)^2+(Pro_Economic_Table[[#This Row],[Weighted Cost]]-TOPSIS!$C$5)^2+(Pro_Economic_Table[[#This Row],[Weighted Co2]]-TOPSIS!$D$5)^2)^0.5</f>
        <v>3.017023777645685E-3</v>
      </c>
      <c r="Y211">
        <f>((Pro_Economic_Table[[#This Row],[Weighted Energy]]-TOPSIS!$B$6)^2+(Pro_Economic_Table[[#This Row],[Weighted Cost]]-TOPSIS!$C$6)^2+(Pro_Economic_Table[[#This Row],[Weighted Co2]]-TOPSIS!$D$6)^2)^0.5</f>
        <v>4.5547117170218754E-3</v>
      </c>
      <c r="Z211">
        <f>Pro_Economic_Table[[#This Row],[S- Worst-Euclidean Distance]]/(Pro_Economic_Table[[#This Row],[S+ Best-Euclidean Distance]]+Pro_Economic_Table[[#This Row],[S- Worst-Euclidean Distance]])</f>
        <v>0.60154131377536346</v>
      </c>
      <c r="AA211">
        <v>210</v>
      </c>
    </row>
    <row r="212" spans="1:27" x14ac:dyDescent="0.3">
      <c r="A212">
        <v>93</v>
      </c>
      <c r="B212" t="s">
        <v>139</v>
      </c>
      <c r="C212" t="s">
        <v>280</v>
      </c>
      <c r="D212" t="s">
        <v>280</v>
      </c>
      <c r="E212" t="s">
        <v>152</v>
      </c>
      <c r="F212" t="s">
        <v>154</v>
      </c>
      <c r="G212" t="s">
        <v>218</v>
      </c>
      <c r="H212">
        <v>372.35485610507732</v>
      </c>
      <c r="I212">
        <v>27</v>
      </c>
      <c r="J212">
        <v>1284024.1931779343</v>
      </c>
      <c r="K212">
        <v>46965.629363636355</v>
      </c>
      <c r="L212">
        <v>231124354.77202818</v>
      </c>
      <c r="M212">
        <v>4968220.7772727264</v>
      </c>
      <c r="N212">
        <v>1926036289.7669015</v>
      </c>
      <c r="O212">
        <v>101147400</v>
      </c>
      <c r="P212">
        <v>20.160370918181815</v>
      </c>
      <c r="Q212">
        <v>19196.161688010114</v>
      </c>
      <c r="R212">
        <v>231171320.4013918</v>
      </c>
      <c r="S212">
        <v>2032.1519105441741</v>
      </c>
      <c r="T212">
        <v>19216.322058928297</v>
      </c>
      <c r="U212">
        <f>Pro_Economic_Table[[#This Row],[Total Energy(MJ)]]*AHP!$P$3/TOPSIS!$B$4</f>
        <v>7.9404686731844639E-3</v>
      </c>
      <c r="V212">
        <f>Pro_Economic_Table[[#This Row],[Total Cost(LKR Million)]]*AHP!$P$4/TOPSIS!$C$4</f>
        <v>3.0832373667492689E-2</v>
      </c>
      <c r="W212">
        <f>Pro_Economic_Table[[#This Row],[Total Carbon (Metric T)]]*AHP!$P$5/TOPSIS!$D$4</f>
        <v>3.4089132813691345E-3</v>
      </c>
      <c r="X212">
        <f>((Pro_Economic_Table[[#This Row],[Weighted Energy]]-TOPSIS!$B$5)^2+(Pro_Economic_Table[[#This Row],[Weighted Cost]]-TOPSIS!$C$5)^2+(Pro_Economic_Table[[#This Row],[Weighted Co2]]-TOPSIS!$D$5)^2)^0.5</f>
        <v>3.0183709052273482E-3</v>
      </c>
      <c r="Y212">
        <f>((Pro_Economic_Table[[#This Row],[Weighted Energy]]-TOPSIS!$B$6)^2+(Pro_Economic_Table[[#This Row],[Weighted Cost]]-TOPSIS!$C$6)^2+(Pro_Economic_Table[[#This Row],[Weighted Co2]]-TOPSIS!$D$6)^2)^0.5</f>
        <v>4.5534019386874224E-3</v>
      </c>
      <c r="Z212">
        <f>Pro_Economic_Table[[#This Row],[S- Worst-Euclidean Distance]]/(Pro_Economic_Table[[#This Row],[S+ Best-Euclidean Distance]]+Pro_Economic_Table[[#This Row],[S- Worst-Euclidean Distance]])</f>
        <v>0.60136536482956815</v>
      </c>
      <c r="AA212">
        <v>211</v>
      </c>
    </row>
    <row r="213" spans="1:27" x14ac:dyDescent="0.3">
      <c r="A213">
        <v>530</v>
      </c>
      <c r="B213" t="s">
        <v>280</v>
      </c>
      <c r="C213" t="s">
        <v>280</v>
      </c>
      <c r="D213" t="s">
        <v>280</v>
      </c>
      <c r="E213" t="s">
        <v>152</v>
      </c>
      <c r="F213" t="s">
        <v>280</v>
      </c>
      <c r="G213" t="s">
        <v>220</v>
      </c>
      <c r="H213">
        <v>365.76528942606973</v>
      </c>
      <c r="I213">
        <v>27</v>
      </c>
      <c r="J213">
        <v>1281476.0650593077</v>
      </c>
      <c r="K213">
        <v>36442.572090909089</v>
      </c>
      <c r="L213">
        <v>230665691.71067539</v>
      </c>
      <c r="M213">
        <v>5175128.9136363631</v>
      </c>
      <c r="N213">
        <v>1922214097.5889616</v>
      </c>
      <c r="O213">
        <v>105300000</v>
      </c>
      <c r="P213">
        <v>19.434286918181815</v>
      </c>
      <c r="Q213">
        <v>19158.067172636649</v>
      </c>
      <c r="R213">
        <v>230702134.28276631</v>
      </c>
      <c r="S213">
        <v>2032.6892265025981</v>
      </c>
      <c r="T213">
        <v>19177.501459554831</v>
      </c>
      <c r="U213">
        <f>Pro_Economic_Table[[#This Row],[Total Energy(MJ)]]*AHP!$P$3/TOPSIS!$B$4</f>
        <v>7.9243526702548195E-3</v>
      </c>
      <c r="V213">
        <f>Pro_Economic_Table[[#This Row],[Total Cost(LKR Million)]]*AHP!$P$4/TOPSIS!$C$4</f>
        <v>3.0840525974572524E-2</v>
      </c>
      <c r="W213">
        <f>Pro_Economic_Table[[#This Row],[Total Carbon (Metric T)]]*AHP!$P$5/TOPSIS!$D$4</f>
        <v>3.402026632800845E-3</v>
      </c>
      <c r="X213">
        <f>((Pro_Economic_Table[[#This Row],[Weighted Energy]]-TOPSIS!$B$5)^2+(Pro_Economic_Table[[#This Row],[Weighted Cost]]-TOPSIS!$C$5)^2+(Pro_Economic_Table[[#This Row],[Weighted Co2]]-TOPSIS!$D$5)^2)^0.5</f>
        <v>3.0216763465917905E-3</v>
      </c>
      <c r="Y213">
        <f>((Pro_Economic_Table[[#This Row],[Weighted Energy]]-TOPSIS!$B$6)^2+(Pro_Economic_Table[[#This Row],[Weighted Cost]]-TOPSIS!$C$6)^2+(Pro_Economic_Table[[#This Row],[Weighted Co2]]-TOPSIS!$D$6)^2)^0.5</f>
        <v>4.550348860236462E-3</v>
      </c>
      <c r="Z213">
        <f>Pro_Economic_Table[[#This Row],[S- Worst-Euclidean Distance]]/(Pro_Economic_Table[[#This Row],[S+ Best-Euclidean Distance]]+Pro_Economic_Table[[#This Row],[S- Worst-Euclidean Distance]])</f>
        <v>0.60094211732590086</v>
      </c>
      <c r="AA213">
        <v>212</v>
      </c>
    </row>
    <row r="214" spans="1:27" x14ac:dyDescent="0.3">
      <c r="A214">
        <v>84</v>
      </c>
      <c r="B214" t="s">
        <v>139</v>
      </c>
      <c r="C214" t="s">
        <v>280</v>
      </c>
      <c r="D214" t="s">
        <v>151</v>
      </c>
      <c r="E214" t="s">
        <v>280</v>
      </c>
      <c r="F214" t="s">
        <v>154</v>
      </c>
      <c r="G214" t="s">
        <v>218</v>
      </c>
      <c r="H214">
        <v>371.96014779147191</v>
      </c>
      <c r="I214">
        <v>27</v>
      </c>
      <c r="J214">
        <v>1283642.1155303644</v>
      </c>
      <c r="K214">
        <v>57882.692999999999</v>
      </c>
      <c r="L214">
        <v>231055580.79546562</v>
      </c>
      <c r="M214">
        <v>6120824.4477272723</v>
      </c>
      <c r="N214">
        <v>1925463173.2955468</v>
      </c>
      <c r="O214">
        <v>101147400</v>
      </c>
      <c r="P214">
        <v>26.71981925</v>
      </c>
      <c r="Q214">
        <v>19190.449627178947</v>
      </c>
      <c r="R214">
        <v>231113463.48846561</v>
      </c>
      <c r="S214">
        <v>2032.7313977432739</v>
      </c>
      <c r="T214">
        <v>19217.169446428947</v>
      </c>
      <c r="U214">
        <f>Pro_Economic_Table[[#This Row],[Total Energy(MJ)]]*AHP!$P$3/TOPSIS!$B$4</f>
        <v>7.9384813548448886E-3</v>
      </c>
      <c r="V214">
        <f>Pro_Economic_Table[[#This Row],[Total Cost(LKR Million)]]*AHP!$P$4/TOPSIS!$C$4</f>
        <v>3.0841165808358471E-2</v>
      </c>
      <c r="W214">
        <f>Pro_Economic_Table[[#This Row],[Total Carbon (Metric T)]]*AHP!$P$5/TOPSIS!$D$4</f>
        <v>3.4090636051666112E-3</v>
      </c>
      <c r="X214">
        <f>((Pro_Economic_Table[[#This Row],[Weighted Energy]]-TOPSIS!$B$5)^2+(Pro_Economic_Table[[#This Row],[Weighted Cost]]-TOPSIS!$C$5)^2+(Pro_Economic_Table[[#This Row],[Weighted Co2]]-TOPSIS!$D$5)^2)^0.5</f>
        <v>3.026389139597449E-3</v>
      </c>
      <c r="Y214">
        <f>((Pro_Economic_Table[[#This Row],[Weighted Energy]]-TOPSIS!$B$6)^2+(Pro_Economic_Table[[#This Row],[Weighted Cost]]-TOPSIS!$C$6)^2+(Pro_Economic_Table[[#This Row],[Weighted Co2]]-TOPSIS!$D$6)^2)^0.5</f>
        <v>4.5454203552341083E-3</v>
      </c>
      <c r="Z214">
        <f>Pro_Economic_Table[[#This Row],[S- Worst-Euclidean Distance]]/(Pro_Economic_Table[[#This Row],[S+ Best-Euclidean Distance]]+Pro_Economic_Table[[#This Row],[S- Worst-Euclidean Distance]])</f>
        <v>0.60030833558831187</v>
      </c>
      <c r="AA214">
        <v>213</v>
      </c>
    </row>
    <row r="215" spans="1:27" x14ac:dyDescent="0.3">
      <c r="A215">
        <v>103</v>
      </c>
      <c r="B215" t="s">
        <v>139</v>
      </c>
      <c r="C215" t="s">
        <v>280</v>
      </c>
      <c r="D215" t="s">
        <v>280</v>
      </c>
      <c r="E215" t="s">
        <v>280</v>
      </c>
      <c r="F215" t="s">
        <v>155</v>
      </c>
      <c r="G215" t="s">
        <v>219</v>
      </c>
      <c r="H215">
        <v>372.38429756769375</v>
      </c>
      <c r="I215">
        <v>53</v>
      </c>
      <c r="J215">
        <v>1285131.2094822666</v>
      </c>
      <c r="K215">
        <v>58701.472772727269</v>
      </c>
      <c r="L215">
        <v>231323617.706808</v>
      </c>
      <c r="M215">
        <v>6152722.1818181816</v>
      </c>
      <c r="N215">
        <v>1927696814.2233999</v>
      </c>
      <c r="O215">
        <v>98792000</v>
      </c>
      <c r="P215">
        <v>26.437682509090912</v>
      </c>
      <c r="Q215">
        <v>19212.711581759886</v>
      </c>
      <c r="R215">
        <v>231382319.17958072</v>
      </c>
      <c r="S215">
        <v>2032.6415364052182</v>
      </c>
      <c r="T215">
        <v>19239.149264268977</v>
      </c>
      <c r="U215">
        <f>Pro_Economic_Table[[#This Row],[Total Energy(MJ)]]*AHP!$P$3/TOPSIS!$B$4</f>
        <v>7.9477162382603581E-3</v>
      </c>
      <c r="V215">
        <f>Pro_Economic_Table[[#This Row],[Total Cost(LKR Million)]]*AHP!$P$4/TOPSIS!$C$4</f>
        <v>3.0839802407158581E-2</v>
      </c>
      <c r="W215">
        <f>Pro_Economic_Table[[#This Row],[Total Carbon (Metric T)]]*AHP!$P$5/TOPSIS!$D$4</f>
        <v>3.4129627536471159E-3</v>
      </c>
      <c r="X215">
        <f>((Pro_Economic_Table[[#This Row],[Weighted Energy]]-TOPSIS!$B$5)^2+(Pro_Economic_Table[[#This Row],[Weighted Cost]]-TOPSIS!$C$5)^2+(Pro_Economic_Table[[#This Row],[Weighted Co2]]-TOPSIS!$D$5)^2)^0.5</f>
        <v>3.0277189862143185E-3</v>
      </c>
      <c r="Y215">
        <f>((Pro_Economic_Table[[#This Row],[Weighted Energy]]-TOPSIS!$B$6)^2+(Pro_Economic_Table[[#This Row],[Weighted Cost]]-TOPSIS!$C$6)^2+(Pro_Economic_Table[[#This Row],[Weighted Co2]]-TOPSIS!$D$6)^2)^0.5</f>
        <v>4.5440157732388794E-3</v>
      </c>
      <c r="Z215">
        <f>Pro_Economic_Table[[#This Row],[S- Worst-Euclidean Distance]]/(Pro_Economic_Table[[#This Row],[S+ Best-Euclidean Distance]]+Pro_Economic_Table[[#This Row],[S- Worst-Euclidean Distance]])</f>
        <v>0.60012875749057948</v>
      </c>
      <c r="AA215">
        <v>214</v>
      </c>
    </row>
    <row r="216" spans="1:27" x14ac:dyDescent="0.3">
      <c r="A216">
        <v>78</v>
      </c>
      <c r="B216" t="s">
        <v>139</v>
      </c>
      <c r="C216" t="s">
        <v>280</v>
      </c>
      <c r="D216" t="s">
        <v>151</v>
      </c>
      <c r="E216" t="s">
        <v>152</v>
      </c>
      <c r="F216" t="s">
        <v>155</v>
      </c>
      <c r="G216" t="s">
        <v>218</v>
      </c>
      <c r="H216">
        <v>371.85356264117917</v>
      </c>
      <c r="I216">
        <v>27</v>
      </c>
      <c r="J216">
        <v>1284617.4580734004</v>
      </c>
      <c r="K216">
        <v>47784.409136363625</v>
      </c>
      <c r="L216">
        <v>231231142.45321208</v>
      </c>
      <c r="M216">
        <v>4990908.3613636354</v>
      </c>
      <c r="N216">
        <v>1926926187.1101005</v>
      </c>
      <c r="O216">
        <v>101147400</v>
      </c>
      <c r="P216">
        <v>19.896654477272726</v>
      </c>
      <c r="Q216">
        <v>19205.030998197337</v>
      </c>
      <c r="R216">
        <v>231278926.86234844</v>
      </c>
      <c r="S216">
        <v>2033.0644954714642</v>
      </c>
      <c r="T216">
        <v>19224.927652674611</v>
      </c>
      <c r="U216">
        <f>Pro_Economic_Table[[#This Row],[Total Energy(MJ)]]*AHP!$P$3/TOPSIS!$B$4</f>
        <v>7.9441648312146857E-3</v>
      </c>
      <c r="V216">
        <f>Pro_Economic_Table[[#This Row],[Total Cost(LKR Million)]]*AHP!$P$4/TOPSIS!$C$4</f>
        <v>3.0846219659682313E-2</v>
      </c>
      <c r="W216">
        <f>Pro_Economic_Table[[#This Row],[Total Carbon (Metric T)]]*AHP!$P$5/TOPSIS!$D$4</f>
        <v>3.4104398858216369E-3</v>
      </c>
      <c r="X216">
        <f>((Pro_Economic_Table[[#This Row],[Weighted Energy]]-TOPSIS!$B$5)^2+(Pro_Economic_Table[[#This Row],[Weighted Cost]]-TOPSIS!$C$5)^2+(Pro_Economic_Table[[#This Row],[Weighted Co2]]-TOPSIS!$D$5)^2)^0.5</f>
        <v>3.0327812426093653E-3</v>
      </c>
      <c r="Y216">
        <f>((Pro_Economic_Table[[#This Row],[Weighted Energy]]-TOPSIS!$B$6)^2+(Pro_Economic_Table[[#This Row],[Weighted Cost]]-TOPSIS!$C$6)^2+(Pro_Economic_Table[[#This Row],[Weighted Co2]]-TOPSIS!$D$6)^2)^0.5</f>
        <v>4.5389904339862668E-3</v>
      </c>
      <c r="Z216">
        <f>Pro_Economic_Table[[#This Row],[S- Worst-Euclidean Distance]]/(Pro_Economic_Table[[#This Row],[S+ Best-Euclidean Distance]]+Pro_Economic_Table[[#This Row],[S- Worst-Euclidean Distance]])</f>
        <v>0.59946213750954735</v>
      </c>
      <c r="AA216">
        <v>215</v>
      </c>
    </row>
    <row r="217" spans="1:27" x14ac:dyDescent="0.3">
      <c r="A217">
        <v>102</v>
      </c>
      <c r="B217" t="s">
        <v>139</v>
      </c>
      <c r="C217" t="s">
        <v>280</v>
      </c>
      <c r="D217" t="s">
        <v>280</v>
      </c>
      <c r="E217" t="s">
        <v>280</v>
      </c>
      <c r="F217" t="s">
        <v>154</v>
      </c>
      <c r="G217" t="s">
        <v>218</v>
      </c>
      <c r="H217">
        <v>372.42286941153185</v>
      </c>
      <c r="I217">
        <v>27</v>
      </c>
      <c r="J217">
        <v>1284090.0300585823</v>
      </c>
      <c r="K217">
        <v>57882.692999999999</v>
      </c>
      <c r="L217">
        <v>231136205.41054481</v>
      </c>
      <c r="M217">
        <v>6125429.5227272725</v>
      </c>
      <c r="N217">
        <v>1926135045.0878735</v>
      </c>
      <c r="O217">
        <v>101147400</v>
      </c>
      <c r="P217">
        <v>26.710609100000003</v>
      </c>
      <c r="Q217">
        <v>19197.145949375805</v>
      </c>
      <c r="R217">
        <v>231194088.1035448</v>
      </c>
      <c r="S217">
        <v>2033.4078746106006</v>
      </c>
      <c r="T217">
        <v>19223.856558475803</v>
      </c>
      <c r="U217">
        <f>Pro_Economic_Table[[#This Row],[Total Energy(MJ)]]*AHP!$P$3/TOPSIS!$B$4</f>
        <v>7.9412507175375107E-3</v>
      </c>
      <c r="V217">
        <f>Pro_Economic_Table[[#This Row],[Total Cost(LKR Million)]]*AHP!$P$4/TOPSIS!$C$4</f>
        <v>3.0851429503430974E-2</v>
      </c>
      <c r="W217">
        <f>Pro_Economic_Table[[#This Row],[Total Carbon (Metric T)]]*AHP!$P$5/TOPSIS!$D$4</f>
        <v>3.4102498771806122E-3</v>
      </c>
      <c r="X217">
        <f>((Pro_Economic_Table[[#This Row],[Weighted Energy]]-TOPSIS!$B$5)^2+(Pro_Economic_Table[[#This Row],[Weighted Cost]]-TOPSIS!$C$5)^2+(Pro_Economic_Table[[#This Row],[Weighted Co2]]-TOPSIS!$D$5)^2)^0.5</f>
        <v>3.0370837057373578E-3</v>
      </c>
      <c r="Y217">
        <f>((Pro_Economic_Table[[#This Row],[Weighted Energy]]-TOPSIS!$B$6)^2+(Pro_Economic_Table[[#This Row],[Weighted Cost]]-TOPSIS!$C$6)^2+(Pro_Economic_Table[[#This Row],[Weighted Co2]]-TOPSIS!$D$6)^2)^0.5</f>
        <v>4.5347241542152096E-3</v>
      </c>
      <c r="Z217">
        <f>Pro_Economic_Table[[#This Row],[S- Worst-Euclidean Distance]]/(Pro_Economic_Table[[#This Row],[S+ Best-Euclidean Distance]]+Pro_Economic_Table[[#This Row],[S- Worst-Euclidean Distance]])</f>
        <v>0.59889583017543935</v>
      </c>
      <c r="AA217">
        <v>216</v>
      </c>
    </row>
    <row r="218" spans="1:27" x14ac:dyDescent="0.3">
      <c r="A218">
        <v>539</v>
      </c>
      <c r="B218" t="s">
        <v>280</v>
      </c>
      <c r="C218" t="s">
        <v>280</v>
      </c>
      <c r="D218" t="s">
        <v>280</v>
      </c>
      <c r="E218" t="s">
        <v>280</v>
      </c>
      <c r="F218" t="s">
        <v>280</v>
      </c>
      <c r="G218" t="s">
        <v>220</v>
      </c>
      <c r="H218">
        <v>365.8333027325242</v>
      </c>
      <c r="I218">
        <v>27</v>
      </c>
      <c r="J218">
        <v>1281541.9019399555</v>
      </c>
      <c r="K218">
        <v>47359.635727272718</v>
      </c>
      <c r="L218">
        <v>230677542.34919199</v>
      </c>
      <c r="M218">
        <v>6332337.6590909082</v>
      </c>
      <c r="N218">
        <v>1922312852.9099333</v>
      </c>
      <c r="O218">
        <v>105300000</v>
      </c>
      <c r="P218">
        <v>25.984525099999999</v>
      </c>
      <c r="Q218">
        <v>19159.051434002333</v>
      </c>
      <c r="R218">
        <v>230724901.98491928</v>
      </c>
      <c r="S218">
        <v>2033.9451905690244</v>
      </c>
      <c r="T218">
        <v>19185.035959102333</v>
      </c>
      <c r="U218">
        <f>Pro_Economic_Table[[#This Row],[Total Energy(MJ)]]*AHP!$P$3/TOPSIS!$B$4</f>
        <v>7.9251347146078645E-3</v>
      </c>
      <c r="V218">
        <f>Pro_Economic_Table[[#This Row],[Total Cost(LKR Million)]]*AHP!$P$4/TOPSIS!$C$4</f>
        <v>3.0859581810510808E-2</v>
      </c>
      <c r="W218">
        <f>Pro_Economic_Table[[#This Row],[Total Carbon (Metric T)]]*AHP!$P$5/TOPSIS!$D$4</f>
        <v>3.4033632286123213E-3</v>
      </c>
      <c r="X218">
        <f>((Pro_Economic_Table[[#This Row],[Weighted Energy]]-TOPSIS!$B$5)^2+(Pro_Economic_Table[[#This Row],[Weighted Cost]]-TOPSIS!$C$5)^2+(Pro_Economic_Table[[#This Row],[Weighted Co2]]-TOPSIS!$D$5)^2)^0.5</f>
        <v>3.0404127251982974E-3</v>
      </c>
      <c r="Y218">
        <f>((Pro_Economic_Table[[#This Row],[Weighted Energy]]-TOPSIS!$B$6)^2+(Pro_Economic_Table[[#This Row],[Weighted Cost]]-TOPSIS!$C$6)^2+(Pro_Economic_Table[[#This Row],[Weighted Co2]]-TOPSIS!$D$6)^2)^0.5</f>
        <v>4.5316879604953798E-3</v>
      </c>
      <c r="Z218">
        <f>Pro_Economic_Table[[#This Row],[S- Worst-Euclidean Distance]]/(Pro_Economic_Table[[#This Row],[S+ Best-Euclidean Distance]]+Pro_Economic_Table[[#This Row],[S- Worst-Euclidean Distance]])</f>
        <v>0.59847169875293771</v>
      </c>
      <c r="AA218">
        <v>217</v>
      </c>
    </row>
    <row r="219" spans="1:27" x14ac:dyDescent="0.3">
      <c r="A219">
        <v>331</v>
      </c>
      <c r="B219" t="s">
        <v>142</v>
      </c>
      <c r="C219" t="s">
        <v>147</v>
      </c>
      <c r="D219" t="s">
        <v>151</v>
      </c>
      <c r="E219" t="s">
        <v>152</v>
      </c>
      <c r="F219" t="s">
        <v>280</v>
      </c>
      <c r="G219" t="s">
        <v>219</v>
      </c>
      <c r="H219">
        <v>357.11914251348458</v>
      </c>
      <c r="I219">
        <v>51</v>
      </c>
      <c r="J219">
        <v>1288228.548310966</v>
      </c>
      <c r="K219">
        <v>40091.503290909081</v>
      </c>
      <c r="L219">
        <v>231881138.6959739</v>
      </c>
      <c r="M219">
        <v>5745460.0386363622</v>
      </c>
      <c r="N219">
        <v>1932342822.466449</v>
      </c>
      <c r="O219">
        <v>95064000</v>
      </c>
      <c r="P219">
        <v>23.473981468181812</v>
      </c>
      <c r="Q219">
        <v>19259.01679724894</v>
      </c>
      <c r="R219">
        <v>231921230.19926482</v>
      </c>
      <c r="S219">
        <v>2033.1522825050854</v>
      </c>
      <c r="T219">
        <v>19282.490778717121</v>
      </c>
      <c r="U219">
        <f>Pro_Economic_Table[[#This Row],[Total Energy(MJ)]]*AHP!$P$3/TOPSIS!$B$4</f>
        <v>7.9662272112565116E-3</v>
      </c>
      <c r="V219">
        <f>Pro_Economic_Table[[#This Row],[Total Cost(LKR Million)]]*AHP!$P$4/TOPSIS!$C$4</f>
        <v>3.0847551588958726E-2</v>
      </c>
      <c r="W219">
        <f>Pro_Economic_Table[[#This Row],[Total Carbon (Metric T)]]*AHP!$P$5/TOPSIS!$D$4</f>
        <v>3.420651397904006E-3</v>
      </c>
      <c r="X219">
        <f>((Pro_Economic_Table[[#This Row],[Weighted Energy]]-TOPSIS!$B$5)^2+(Pro_Economic_Table[[#This Row],[Weighted Cost]]-TOPSIS!$C$5)^2+(Pro_Economic_Table[[#This Row],[Weighted Co2]]-TOPSIS!$D$5)^2)^0.5</f>
        <v>3.0405596458370683E-3</v>
      </c>
      <c r="Y219">
        <f>((Pro_Economic_Table[[#This Row],[Weighted Energy]]-TOPSIS!$B$6)^2+(Pro_Economic_Table[[#This Row],[Weighted Cost]]-TOPSIS!$C$6)^2+(Pro_Economic_Table[[#This Row],[Weighted Co2]]-TOPSIS!$D$6)^2)^0.5</f>
        <v>4.5311758654813742E-3</v>
      </c>
      <c r="Z219">
        <f>Pro_Economic_Table[[#This Row],[S- Worst-Euclidean Distance]]/(Pro_Economic_Table[[#This Row],[S+ Best-Euclidean Distance]]+Pro_Economic_Table[[#This Row],[S- Worst-Euclidean Distance]])</f>
        <v>0.59843292976993789</v>
      </c>
      <c r="AA219">
        <v>218</v>
      </c>
    </row>
    <row r="220" spans="1:27" x14ac:dyDescent="0.3">
      <c r="A220">
        <v>96</v>
      </c>
      <c r="B220" t="s">
        <v>139</v>
      </c>
      <c r="C220" t="s">
        <v>280</v>
      </c>
      <c r="D220" t="s">
        <v>280</v>
      </c>
      <c r="E220" t="s">
        <v>152</v>
      </c>
      <c r="F220" t="s">
        <v>155</v>
      </c>
      <c r="G220" t="s">
        <v>218</v>
      </c>
      <c r="H220">
        <v>372.31628426123922</v>
      </c>
      <c r="I220">
        <v>27</v>
      </c>
      <c r="J220">
        <v>1285065.3726016185</v>
      </c>
      <c r="K220">
        <v>47784.409136363625</v>
      </c>
      <c r="L220">
        <v>231311767.06829134</v>
      </c>
      <c r="M220">
        <v>4995513.4363636356</v>
      </c>
      <c r="N220">
        <v>1927598058.9024277</v>
      </c>
      <c r="O220">
        <v>101147400</v>
      </c>
      <c r="P220">
        <v>19.887444327272725</v>
      </c>
      <c r="Q220">
        <v>19211.727320394195</v>
      </c>
      <c r="R220">
        <v>231359551.47742769</v>
      </c>
      <c r="S220">
        <v>2033.7409723387914</v>
      </c>
      <c r="T220">
        <v>19231.614764721468</v>
      </c>
      <c r="U220">
        <f>Pro_Economic_Table[[#This Row],[Total Energy(MJ)]]*AHP!$P$3/TOPSIS!$B$4</f>
        <v>7.9469341939073096E-3</v>
      </c>
      <c r="V220">
        <f>Pro_Economic_Table[[#This Row],[Total Cost(LKR Million)]]*AHP!$P$4/TOPSIS!$C$4</f>
        <v>3.0856483354754827E-2</v>
      </c>
      <c r="W220">
        <f>Pro_Economic_Table[[#This Row],[Total Carbon (Metric T)]]*AHP!$P$5/TOPSIS!$D$4</f>
        <v>3.4116261578356374E-3</v>
      </c>
      <c r="X220">
        <f>((Pro_Economic_Table[[#This Row],[Weighted Energy]]-TOPSIS!$B$5)^2+(Pro_Economic_Table[[#This Row],[Weighted Cost]]-TOPSIS!$C$5)^2+(Pro_Economic_Table[[#This Row],[Weighted Co2]]-TOPSIS!$D$5)^2)^0.5</f>
        <v>3.0434760987700237E-3</v>
      </c>
      <c r="Y220">
        <f>((Pro_Economic_Table[[#This Row],[Weighted Energy]]-TOPSIS!$B$6)^2+(Pro_Economic_Table[[#This Row],[Weighted Cost]]-TOPSIS!$C$6)^2+(Pro_Economic_Table[[#This Row],[Weighted Co2]]-TOPSIS!$D$6)^2)^0.5</f>
        <v>4.528294336253352E-3</v>
      </c>
      <c r="Z220">
        <f>Pro_Economic_Table[[#This Row],[S- Worst-Euclidean Distance]]/(Pro_Economic_Table[[#This Row],[S+ Best-Euclidean Distance]]+Pro_Economic_Table[[#This Row],[S- Worst-Euclidean Distance]])</f>
        <v>0.59804960743495816</v>
      </c>
      <c r="AA220">
        <v>219</v>
      </c>
    </row>
    <row r="221" spans="1:27" x14ac:dyDescent="0.3">
      <c r="A221">
        <v>349</v>
      </c>
      <c r="B221" t="s">
        <v>142</v>
      </c>
      <c r="C221" t="s">
        <v>147</v>
      </c>
      <c r="D221" t="s">
        <v>280</v>
      </c>
      <c r="E221" t="s">
        <v>152</v>
      </c>
      <c r="F221" t="s">
        <v>280</v>
      </c>
      <c r="G221" t="s">
        <v>219</v>
      </c>
      <c r="H221">
        <v>357.58186413354463</v>
      </c>
      <c r="I221">
        <v>51</v>
      </c>
      <c r="J221">
        <v>1288676.4628391839</v>
      </c>
      <c r="K221">
        <v>40091.503290909081</v>
      </c>
      <c r="L221">
        <v>231961763.3110531</v>
      </c>
      <c r="M221">
        <v>5750065.1136363624</v>
      </c>
      <c r="N221">
        <v>1933014694.2587757</v>
      </c>
      <c r="O221">
        <v>95064000</v>
      </c>
      <c r="P221">
        <v>23.46477131818181</v>
      </c>
      <c r="Q221">
        <v>19265.713119445798</v>
      </c>
      <c r="R221">
        <v>232001854.81434402</v>
      </c>
      <c r="S221">
        <v>2033.8287593724119</v>
      </c>
      <c r="T221">
        <v>19289.177890763978</v>
      </c>
      <c r="U221">
        <f>Pro_Economic_Table[[#This Row],[Total Energy(MJ)]]*AHP!$P$3/TOPSIS!$B$4</f>
        <v>7.9689965739491338E-3</v>
      </c>
      <c r="V221">
        <f>Pro_Economic_Table[[#This Row],[Total Cost(LKR Million)]]*AHP!$P$4/TOPSIS!$C$4</f>
        <v>3.0857815284031226E-2</v>
      </c>
      <c r="W221">
        <f>Pro_Economic_Table[[#This Row],[Total Carbon (Metric T)]]*AHP!$P$5/TOPSIS!$D$4</f>
        <v>3.4218376699180065E-3</v>
      </c>
      <c r="X221">
        <f>((Pro_Economic_Table[[#This Row],[Weighted Energy]]-TOPSIS!$B$5)^2+(Pro_Economic_Table[[#This Row],[Weighted Cost]]-TOPSIS!$C$5)^2+(Pro_Economic_Table[[#This Row],[Weighted Co2]]-TOPSIS!$D$5)^2)^0.5</f>
        <v>3.0512557126390204E-3</v>
      </c>
      <c r="Y221">
        <f>((Pro_Economic_Table[[#This Row],[Weighted Energy]]-TOPSIS!$B$6)^2+(Pro_Economic_Table[[#This Row],[Weighted Cost]]-TOPSIS!$C$6)^2+(Pro_Economic_Table[[#This Row],[Weighted Co2]]-TOPSIS!$D$6)^2)^0.5</f>
        <v>4.5204804972043241E-3</v>
      </c>
      <c r="Z221">
        <f>Pro_Economic_Table[[#This Row],[S- Worst-Euclidean Distance]]/(Pro_Economic_Table[[#This Row],[S+ Best-Euclidean Distance]]+Pro_Economic_Table[[#This Row],[S- Worst-Euclidean Distance]])</f>
        <v>0.59702033614531458</v>
      </c>
      <c r="AA221">
        <v>220</v>
      </c>
    </row>
    <row r="222" spans="1:27" x14ac:dyDescent="0.3">
      <c r="A222">
        <v>87</v>
      </c>
      <c r="B222" t="s">
        <v>139</v>
      </c>
      <c r="C222" t="s">
        <v>280</v>
      </c>
      <c r="D222" t="s">
        <v>151</v>
      </c>
      <c r="E222" t="s">
        <v>280</v>
      </c>
      <c r="F222" t="s">
        <v>155</v>
      </c>
      <c r="G222" t="s">
        <v>218</v>
      </c>
      <c r="H222">
        <v>371.9215759476337</v>
      </c>
      <c r="I222">
        <v>27</v>
      </c>
      <c r="J222">
        <v>1284683.2949540485</v>
      </c>
      <c r="K222">
        <v>58701.472772727269</v>
      </c>
      <c r="L222">
        <v>231242993.09172872</v>
      </c>
      <c r="M222">
        <v>6148117.1068181815</v>
      </c>
      <c r="N222">
        <v>1927024942.4310727</v>
      </c>
      <c r="O222">
        <v>101147400</v>
      </c>
      <c r="P222">
        <v>26.44689265909091</v>
      </c>
      <c r="Q222">
        <v>19206.015259563021</v>
      </c>
      <c r="R222">
        <v>231301694.56450143</v>
      </c>
      <c r="S222">
        <v>2034.3204595378909</v>
      </c>
      <c r="T222">
        <v>19232.462152222113</v>
      </c>
      <c r="U222">
        <f>Pro_Economic_Table[[#This Row],[Total Energy(MJ)]]*AHP!$P$3/TOPSIS!$B$4</f>
        <v>7.9449468755677325E-3</v>
      </c>
      <c r="V222">
        <f>Pro_Economic_Table[[#This Row],[Total Cost(LKR Million)]]*AHP!$P$4/TOPSIS!$C$4</f>
        <v>3.0865275495620605E-2</v>
      </c>
      <c r="W222">
        <f>Pro_Economic_Table[[#This Row],[Total Carbon (Metric T)]]*AHP!$P$5/TOPSIS!$D$4</f>
        <v>3.4117764816331136E-3</v>
      </c>
      <c r="X222">
        <f>((Pro_Economic_Table[[#This Row],[Weighted Energy]]-TOPSIS!$B$5)^2+(Pro_Economic_Table[[#This Row],[Weighted Cost]]-TOPSIS!$C$5)^2+(Pro_Economic_Table[[#This Row],[Weighted Co2]]-TOPSIS!$D$5)^2)^0.5</f>
        <v>3.0514937548014173E-3</v>
      </c>
      <c r="Y222">
        <f>((Pro_Economic_Table[[#This Row],[Weighted Energy]]-TOPSIS!$B$6)^2+(Pro_Economic_Table[[#This Row],[Weighted Cost]]-TOPSIS!$C$6)^2+(Pro_Economic_Table[[#This Row],[Weighted Co2]]-TOPSIS!$D$6)^2)^0.5</f>
        <v>4.5203125616859342E-3</v>
      </c>
      <c r="Z222">
        <f>Pro_Economic_Table[[#This Row],[S- Worst-Euclidean Distance]]/(Pro_Economic_Table[[#This Row],[S+ Best-Euclidean Distance]]+Pro_Economic_Table[[#This Row],[S- Worst-Euclidean Distance]])</f>
        <v>0.5969926293337835</v>
      </c>
      <c r="AA222">
        <v>221</v>
      </c>
    </row>
    <row r="223" spans="1:27" x14ac:dyDescent="0.3">
      <c r="A223">
        <v>340</v>
      </c>
      <c r="B223" t="s">
        <v>142</v>
      </c>
      <c r="C223" t="s">
        <v>147</v>
      </c>
      <c r="D223" t="s">
        <v>151</v>
      </c>
      <c r="E223" t="s">
        <v>280</v>
      </c>
      <c r="F223" t="s">
        <v>280</v>
      </c>
      <c r="G223" t="s">
        <v>219</v>
      </c>
      <c r="H223">
        <v>357.18715581993911</v>
      </c>
      <c r="I223">
        <v>51</v>
      </c>
      <c r="J223">
        <v>1288294.385191614</v>
      </c>
      <c r="K223">
        <v>51008.566927272725</v>
      </c>
      <c r="L223">
        <v>231892989.33449054</v>
      </c>
      <c r="M223">
        <v>6902668.7840909082</v>
      </c>
      <c r="N223">
        <v>1932441577.787421</v>
      </c>
      <c r="O223">
        <v>95064000</v>
      </c>
      <c r="P223">
        <v>30.024219649999996</v>
      </c>
      <c r="Q223">
        <v>19260.001058614631</v>
      </c>
      <c r="R223">
        <v>231943997.90141782</v>
      </c>
      <c r="S223">
        <v>2034.4082465715119</v>
      </c>
      <c r="T223">
        <v>19290.025278264631</v>
      </c>
      <c r="U223">
        <f>Pro_Economic_Table[[#This Row],[Total Energy(MJ)]]*AHP!$P$3/TOPSIS!$B$4</f>
        <v>7.9670092556095584E-3</v>
      </c>
      <c r="V223">
        <f>Pro_Economic_Table[[#This Row],[Total Cost(LKR Million)]]*AHP!$P$4/TOPSIS!$C$4</f>
        <v>3.0866607424897011E-2</v>
      </c>
      <c r="W223">
        <f>Pro_Economic_Table[[#This Row],[Total Carbon (Metric T)]]*AHP!$P$5/TOPSIS!$D$4</f>
        <v>3.4219879937154836E-3</v>
      </c>
      <c r="X223">
        <f>((Pro_Economic_Table[[#This Row],[Weighted Energy]]-TOPSIS!$B$5)^2+(Pro_Economic_Table[[#This Row],[Weighted Cost]]-TOPSIS!$C$5)^2+(Pro_Economic_Table[[#This Row],[Weighted Co2]]-TOPSIS!$D$5)^2)^0.5</f>
        <v>3.0592429777415841E-3</v>
      </c>
      <c r="Y223">
        <f>((Pro_Economic_Table[[#This Row],[Weighted Energy]]-TOPSIS!$B$6)^2+(Pro_Economic_Table[[#This Row],[Weighted Cost]]-TOPSIS!$C$6)^2+(Pro_Economic_Table[[#This Row],[Weighted Co2]]-TOPSIS!$D$6)^2)^0.5</f>
        <v>4.5124781203167404E-3</v>
      </c>
      <c r="Z223">
        <f>Pro_Economic_Table[[#This Row],[S- Worst-Euclidean Distance]]/(Pro_Economic_Table[[#This Row],[S+ Best-Euclidean Distance]]+Pro_Economic_Table[[#This Row],[S- Worst-Euclidean Distance]])</f>
        <v>0.59596465082079031</v>
      </c>
      <c r="AA223">
        <v>222</v>
      </c>
    </row>
    <row r="224" spans="1:27" x14ac:dyDescent="0.3">
      <c r="A224">
        <v>105</v>
      </c>
      <c r="B224" t="s">
        <v>139</v>
      </c>
      <c r="C224" t="s">
        <v>280</v>
      </c>
      <c r="D224" t="s">
        <v>280</v>
      </c>
      <c r="E224" t="s">
        <v>280</v>
      </c>
      <c r="F224" t="s">
        <v>155</v>
      </c>
      <c r="G224" t="s">
        <v>218</v>
      </c>
      <c r="H224">
        <v>372.38429756769375</v>
      </c>
      <c r="I224">
        <v>27</v>
      </c>
      <c r="J224">
        <v>1285131.2094822666</v>
      </c>
      <c r="K224">
        <v>58701.472772727269</v>
      </c>
      <c r="L224">
        <v>231323617.706808</v>
      </c>
      <c r="M224">
        <v>6152722.1818181816</v>
      </c>
      <c r="N224">
        <v>1927696814.2233999</v>
      </c>
      <c r="O224">
        <v>101147400</v>
      </c>
      <c r="P224">
        <v>26.437682509090912</v>
      </c>
      <c r="Q224">
        <v>19212.711581759886</v>
      </c>
      <c r="R224">
        <v>231382319.17958072</v>
      </c>
      <c r="S224">
        <v>2034.9969364052181</v>
      </c>
      <c r="T224">
        <v>19239.149264268977</v>
      </c>
      <c r="U224">
        <f>Pro_Economic_Table[[#This Row],[Total Energy(MJ)]]*AHP!$P$3/TOPSIS!$B$4</f>
        <v>7.9477162382603581E-3</v>
      </c>
      <c r="V224">
        <f>Pro_Economic_Table[[#This Row],[Total Cost(LKR Million)]]*AHP!$P$4/TOPSIS!$C$4</f>
        <v>3.0875539190693115E-2</v>
      </c>
      <c r="W224">
        <f>Pro_Economic_Table[[#This Row],[Total Carbon (Metric T)]]*AHP!$P$5/TOPSIS!$D$4</f>
        <v>3.4129627536471159E-3</v>
      </c>
      <c r="X224">
        <f>((Pro_Economic_Table[[#This Row],[Weighted Energy]]-TOPSIS!$B$5)^2+(Pro_Economic_Table[[#This Row],[Weighted Cost]]-TOPSIS!$C$5)^2+(Pro_Economic_Table[[#This Row],[Weighted Co2]]-TOPSIS!$D$5)^2)^0.5</f>
        <v>3.0621883519949249E-3</v>
      </c>
      <c r="Y224">
        <f>((Pro_Economic_Table[[#This Row],[Weighted Energy]]-TOPSIS!$B$6)^2+(Pro_Economic_Table[[#This Row],[Weighted Cost]]-TOPSIS!$C$6)^2+(Pro_Economic_Table[[#This Row],[Weighted Co2]]-TOPSIS!$D$6)^2)^0.5</f>
        <v>4.5096163651136877E-3</v>
      </c>
      <c r="Z224">
        <f>Pro_Economic_Table[[#This Row],[S- Worst-Euclidean Distance]]/(Pro_Economic_Table[[#This Row],[S+ Best-Euclidean Distance]]+Pro_Economic_Table[[#This Row],[S- Worst-Euclidean Distance]])</f>
        <v>0.59558012040698016</v>
      </c>
      <c r="AA224">
        <v>223</v>
      </c>
    </row>
    <row r="225" spans="1:27" x14ac:dyDescent="0.3">
      <c r="A225">
        <v>74</v>
      </c>
      <c r="B225" t="s">
        <v>139</v>
      </c>
      <c r="C225" t="s">
        <v>280</v>
      </c>
      <c r="D225" t="s">
        <v>151</v>
      </c>
      <c r="E225" t="s">
        <v>152</v>
      </c>
      <c r="F225" t="s">
        <v>154</v>
      </c>
      <c r="G225" t="s">
        <v>220</v>
      </c>
      <c r="H225">
        <v>371.89213448501727</v>
      </c>
      <c r="I225">
        <v>27</v>
      </c>
      <c r="J225">
        <v>1283576.2786497166</v>
      </c>
      <c r="K225">
        <v>46965.629363636355</v>
      </c>
      <c r="L225">
        <v>231043730.15694901</v>
      </c>
      <c r="M225">
        <v>4963615.7022727262</v>
      </c>
      <c r="N225">
        <v>1925364417.974575</v>
      </c>
      <c r="O225">
        <v>105300000</v>
      </c>
      <c r="P225">
        <v>20.169581068181813</v>
      </c>
      <c r="Q225">
        <v>19189.465365813263</v>
      </c>
      <c r="R225">
        <v>231090695.78631264</v>
      </c>
      <c r="S225">
        <v>2035.6280336768477</v>
      </c>
      <c r="T225">
        <v>19209.634946881444</v>
      </c>
      <c r="U225">
        <f>Pro_Economic_Table[[#This Row],[Total Energy(MJ)]]*AHP!$P$3/TOPSIS!$B$4</f>
        <v>7.9376993104918435E-3</v>
      </c>
      <c r="V225">
        <f>Pro_Economic_Table[[#This Row],[Total Cost(LKR Million)]]*AHP!$P$4/TOPSIS!$C$4</f>
        <v>3.0885114373925462E-2</v>
      </c>
      <c r="W225">
        <f>Pro_Economic_Table[[#This Row],[Total Carbon (Metric T)]]*AHP!$P$5/TOPSIS!$D$4</f>
        <v>3.4077270093551349E-3</v>
      </c>
      <c r="X225">
        <f>((Pro_Economic_Table[[#This Row],[Weighted Energy]]-TOPSIS!$B$5)^2+(Pro_Economic_Table[[#This Row],[Weighted Cost]]-TOPSIS!$C$5)^2+(Pro_Economic_Table[[#This Row],[Weighted Co2]]-TOPSIS!$D$5)^2)^0.5</f>
        <v>3.0684991750194704E-3</v>
      </c>
      <c r="Y225">
        <f>((Pro_Economic_Table[[#This Row],[Weighted Energy]]-TOPSIS!$B$6)^2+(Pro_Economic_Table[[#This Row],[Weighted Cost]]-TOPSIS!$C$6)^2+(Pro_Economic_Table[[#This Row],[Weighted Co2]]-TOPSIS!$D$6)^2)^0.5</f>
        <v>4.5034883791144264E-3</v>
      </c>
      <c r="Z225">
        <f>Pro_Economic_Table[[#This Row],[S- Worst-Euclidean Distance]]/(Pro_Economic_Table[[#This Row],[S+ Best-Euclidean Distance]]+Pro_Economic_Table[[#This Row],[S- Worst-Euclidean Distance]])</f>
        <v>0.59475644233669722</v>
      </c>
      <c r="AA225">
        <v>224</v>
      </c>
    </row>
    <row r="226" spans="1:27" x14ac:dyDescent="0.3">
      <c r="A226">
        <v>358</v>
      </c>
      <c r="B226" t="s">
        <v>142</v>
      </c>
      <c r="C226" t="s">
        <v>147</v>
      </c>
      <c r="D226" t="s">
        <v>280</v>
      </c>
      <c r="E226" t="s">
        <v>280</v>
      </c>
      <c r="F226" t="s">
        <v>280</v>
      </c>
      <c r="G226" t="s">
        <v>219</v>
      </c>
      <c r="H226">
        <v>357.64987743999916</v>
      </c>
      <c r="I226">
        <v>51</v>
      </c>
      <c r="J226">
        <v>1288742.2997198319</v>
      </c>
      <c r="K226">
        <v>51008.566927272725</v>
      </c>
      <c r="L226">
        <v>231973613.94956976</v>
      </c>
      <c r="M226">
        <v>6907273.8590909075</v>
      </c>
      <c r="N226">
        <v>1933113449.5797479</v>
      </c>
      <c r="O226">
        <v>95064000</v>
      </c>
      <c r="P226">
        <v>30.015009499999998</v>
      </c>
      <c r="Q226">
        <v>19266.697380811485</v>
      </c>
      <c r="R226">
        <v>232024622.51649705</v>
      </c>
      <c r="S226">
        <v>2035.0847234388386</v>
      </c>
      <c r="T226">
        <v>19296.712390311484</v>
      </c>
      <c r="U226">
        <f>Pro_Economic_Table[[#This Row],[Total Energy(MJ)]]*AHP!$P$3/TOPSIS!$B$4</f>
        <v>7.9697786183021823E-3</v>
      </c>
      <c r="V226">
        <f>Pro_Economic_Table[[#This Row],[Total Cost(LKR Million)]]*AHP!$P$4/TOPSIS!$C$4</f>
        <v>3.0876871119969517E-2</v>
      </c>
      <c r="W226">
        <f>Pro_Economic_Table[[#This Row],[Total Carbon (Metric T)]]*AHP!$P$5/TOPSIS!$D$4</f>
        <v>3.4231742657294837E-3</v>
      </c>
      <c r="X226">
        <f>((Pro_Economic_Table[[#This Row],[Weighted Energy]]-TOPSIS!$B$5)^2+(Pro_Economic_Table[[#This Row],[Weighted Cost]]-TOPSIS!$C$5)^2+(Pro_Economic_Table[[#This Row],[Weighted Co2]]-TOPSIS!$D$5)^2)^0.5</f>
        <v>3.0699388805187672E-3</v>
      </c>
      <c r="Y226">
        <f>((Pro_Economic_Table[[#This Row],[Weighted Energy]]-TOPSIS!$B$6)^2+(Pro_Economic_Table[[#This Row],[Weighted Cost]]-TOPSIS!$C$6)^2+(Pro_Economic_Table[[#This Row],[Weighted Co2]]-TOPSIS!$D$6)^2)^0.5</f>
        <v>4.501782608840767E-3</v>
      </c>
      <c r="Z226">
        <f>Pro_Economic_Table[[#This Row],[S- Worst-Euclidean Distance]]/(Pro_Economic_Table[[#This Row],[S+ Best-Euclidean Distance]]+Pro_Economic_Table[[#This Row],[S- Worst-Euclidean Distance]])</f>
        <v>0.59455205994661564</v>
      </c>
      <c r="AA226">
        <v>225</v>
      </c>
    </row>
    <row r="227" spans="1:27" x14ac:dyDescent="0.3">
      <c r="A227">
        <v>333</v>
      </c>
      <c r="B227" t="s">
        <v>142</v>
      </c>
      <c r="C227" t="s">
        <v>147</v>
      </c>
      <c r="D227" t="s">
        <v>151</v>
      </c>
      <c r="E227" t="s">
        <v>152</v>
      </c>
      <c r="F227" t="s">
        <v>280</v>
      </c>
      <c r="G227" t="s">
        <v>218</v>
      </c>
      <c r="H227">
        <v>357.11914251348458</v>
      </c>
      <c r="I227">
        <v>26</v>
      </c>
      <c r="J227">
        <v>1288228.548310966</v>
      </c>
      <c r="K227">
        <v>40091.503290909081</v>
      </c>
      <c r="L227">
        <v>231881138.6959739</v>
      </c>
      <c r="M227">
        <v>5745460.0386363622</v>
      </c>
      <c r="N227">
        <v>1932342822.466449</v>
      </c>
      <c r="O227">
        <v>97401200</v>
      </c>
      <c r="P227">
        <v>23.473981468181812</v>
      </c>
      <c r="Q227">
        <v>19259.01679724894</v>
      </c>
      <c r="R227">
        <v>231921230.19926482</v>
      </c>
      <c r="S227">
        <v>2035.4894825050856</v>
      </c>
      <c r="T227">
        <v>19282.490778717121</v>
      </c>
      <c r="U227">
        <f>Pro_Economic_Table[[#This Row],[Total Energy(MJ)]]*AHP!$P$3/TOPSIS!$B$4</f>
        <v>7.9662272112565116E-3</v>
      </c>
      <c r="V227">
        <f>Pro_Economic_Table[[#This Row],[Total Cost(LKR Million)]]*AHP!$P$4/TOPSIS!$C$4</f>
        <v>3.0883012237034178E-2</v>
      </c>
      <c r="W227">
        <f>Pro_Economic_Table[[#This Row],[Total Carbon (Metric T)]]*AHP!$P$5/TOPSIS!$D$4</f>
        <v>3.420651397904006E-3</v>
      </c>
      <c r="X227">
        <f>((Pro_Economic_Table[[#This Row],[Weighted Energy]]-TOPSIS!$B$5)^2+(Pro_Economic_Table[[#This Row],[Weighted Cost]]-TOPSIS!$C$5)^2+(Pro_Economic_Table[[#This Row],[Weighted Co2]]-TOPSIS!$D$5)^2)^0.5</f>
        <v>3.0747090909805912E-3</v>
      </c>
      <c r="Y227">
        <f>((Pro_Economic_Table[[#This Row],[Weighted Energy]]-TOPSIS!$B$6)^2+(Pro_Economic_Table[[#This Row],[Weighted Cost]]-TOPSIS!$C$6)^2+(Pro_Economic_Table[[#This Row],[Weighted Co2]]-TOPSIS!$D$6)^2)^0.5</f>
        <v>4.4970058258241939E-3</v>
      </c>
      <c r="Z227">
        <f>Pro_Economic_Table[[#This Row],[S- Worst-Euclidean Distance]]/(Pro_Economic_Table[[#This Row],[S+ Best-Euclidean Distance]]+Pro_Economic_Table[[#This Row],[S- Worst-Euclidean Distance]])</f>
        <v>0.59392170403080913</v>
      </c>
      <c r="AA227">
        <v>226</v>
      </c>
    </row>
    <row r="228" spans="1:27" x14ac:dyDescent="0.3">
      <c r="A228">
        <v>92</v>
      </c>
      <c r="B228" t="s">
        <v>139</v>
      </c>
      <c r="C228" t="s">
        <v>280</v>
      </c>
      <c r="D228" t="s">
        <v>280</v>
      </c>
      <c r="E228" t="s">
        <v>152</v>
      </c>
      <c r="F228" t="s">
        <v>154</v>
      </c>
      <c r="G228" t="s">
        <v>220</v>
      </c>
      <c r="H228">
        <v>372.35485610507732</v>
      </c>
      <c r="I228">
        <v>27</v>
      </c>
      <c r="J228">
        <v>1284024.1931779343</v>
      </c>
      <c r="K228">
        <v>46965.629363636355</v>
      </c>
      <c r="L228">
        <v>231124354.77202818</v>
      </c>
      <c r="M228">
        <v>4968220.7772727264</v>
      </c>
      <c r="N228">
        <v>1926036289.7669015</v>
      </c>
      <c r="O228">
        <v>105300000</v>
      </c>
      <c r="P228">
        <v>20.160370918181815</v>
      </c>
      <c r="Q228">
        <v>19196.161688010114</v>
      </c>
      <c r="R228">
        <v>231171320.4013918</v>
      </c>
      <c r="S228">
        <v>2036.3045105441743</v>
      </c>
      <c r="T228">
        <v>19216.322058928297</v>
      </c>
      <c r="U228">
        <f>Pro_Economic_Table[[#This Row],[Total Energy(MJ)]]*AHP!$P$3/TOPSIS!$B$4</f>
        <v>7.9404686731844639E-3</v>
      </c>
      <c r="V228">
        <f>Pro_Economic_Table[[#This Row],[Total Cost(LKR Million)]]*AHP!$P$4/TOPSIS!$C$4</f>
        <v>3.0895378068997961E-2</v>
      </c>
      <c r="W228">
        <f>Pro_Economic_Table[[#This Row],[Total Carbon (Metric T)]]*AHP!$P$5/TOPSIS!$D$4</f>
        <v>3.4089132813691345E-3</v>
      </c>
      <c r="X228">
        <f>((Pro_Economic_Table[[#This Row],[Weighted Energy]]-TOPSIS!$B$5)^2+(Pro_Economic_Table[[#This Row],[Weighted Cost]]-TOPSIS!$C$5)^2+(Pro_Economic_Table[[#This Row],[Weighted Co2]]-TOPSIS!$D$5)^2)^0.5</f>
        <v>3.0791927586897691E-3</v>
      </c>
      <c r="Y228">
        <f>((Pro_Economic_Table[[#This Row],[Weighted Energy]]-TOPSIS!$B$6)^2+(Pro_Economic_Table[[#This Row],[Weighted Cost]]-TOPSIS!$C$6)^2+(Pro_Economic_Table[[#This Row],[Weighted Co2]]-TOPSIS!$D$6)^2)^0.5</f>
        <v>4.4927919133380062E-3</v>
      </c>
      <c r="Z228">
        <f>Pro_Economic_Table[[#This Row],[S- Worst-Euclidean Distance]]/(Pro_Economic_Table[[#This Row],[S+ Best-Euclidean Distance]]+Pro_Economic_Table[[#This Row],[S- Worst-Euclidean Distance]])</f>
        <v>0.59334403170877492</v>
      </c>
      <c r="AA228">
        <v>227</v>
      </c>
    </row>
    <row r="229" spans="1:27" x14ac:dyDescent="0.3">
      <c r="A229">
        <v>351</v>
      </c>
      <c r="B229" t="s">
        <v>142</v>
      </c>
      <c r="C229" t="s">
        <v>147</v>
      </c>
      <c r="D229" t="s">
        <v>280</v>
      </c>
      <c r="E229" t="s">
        <v>152</v>
      </c>
      <c r="F229" t="s">
        <v>280</v>
      </c>
      <c r="G229" t="s">
        <v>218</v>
      </c>
      <c r="H229">
        <v>357.58186413354463</v>
      </c>
      <c r="I229">
        <v>26</v>
      </c>
      <c r="J229">
        <v>1288676.4628391839</v>
      </c>
      <c r="K229">
        <v>40091.503290909081</v>
      </c>
      <c r="L229">
        <v>231961763.3110531</v>
      </c>
      <c r="M229">
        <v>5750065.1136363624</v>
      </c>
      <c r="N229">
        <v>1933014694.2587757</v>
      </c>
      <c r="O229">
        <v>97401200</v>
      </c>
      <c r="P229">
        <v>23.46477131818181</v>
      </c>
      <c r="Q229">
        <v>19265.713119445798</v>
      </c>
      <c r="R229">
        <v>232001854.81434402</v>
      </c>
      <c r="S229">
        <v>2036.1659593724119</v>
      </c>
      <c r="T229">
        <v>19289.177890763978</v>
      </c>
      <c r="U229">
        <f>Pro_Economic_Table[[#This Row],[Total Energy(MJ)]]*AHP!$P$3/TOPSIS!$B$4</f>
        <v>7.9689965739491338E-3</v>
      </c>
      <c r="V229">
        <f>Pro_Economic_Table[[#This Row],[Total Cost(LKR Million)]]*AHP!$P$4/TOPSIS!$C$4</f>
        <v>3.0893275932106678E-2</v>
      </c>
      <c r="W229">
        <f>Pro_Economic_Table[[#This Row],[Total Carbon (Metric T)]]*AHP!$P$5/TOPSIS!$D$4</f>
        <v>3.4218376699180065E-3</v>
      </c>
      <c r="X229">
        <f>((Pro_Economic_Table[[#This Row],[Weighted Energy]]-TOPSIS!$B$5)^2+(Pro_Economic_Table[[#This Row],[Weighted Cost]]-TOPSIS!$C$5)^2+(Pro_Economic_Table[[#This Row],[Weighted Co2]]-TOPSIS!$D$5)^2)^0.5</f>
        <v>3.085404734023715E-3</v>
      </c>
      <c r="Y229">
        <f>((Pro_Economic_Table[[#This Row],[Weighted Energy]]-TOPSIS!$B$6)^2+(Pro_Economic_Table[[#This Row],[Weighted Cost]]-TOPSIS!$C$6)^2+(Pro_Economic_Table[[#This Row],[Weighted Co2]]-TOPSIS!$D$6)^2)^0.5</f>
        <v>4.4863101223319764E-3</v>
      </c>
      <c r="Z229">
        <f>Pro_Economic_Table[[#This Row],[S- Worst-Euclidean Distance]]/(Pro_Economic_Table[[#This Row],[S+ Best-Euclidean Distance]]+Pro_Economic_Table[[#This Row],[S- Worst-Euclidean Distance]])</f>
        <v>0.59250912210015028</v>
      </c>
      <c r="AA229">
        <v>228</v>
      </c>
    </row>
    <row r="230" spans="1:27" x14ac:dyDescent="0.3">
      <c r="A230">
        <v>83</v>
      </c>
      <c r="B230" t="s">
        <v>139</v>
      </c>
      <c r="C230" t="s">
        <v>280</v>
      </c>
      <c r="D230" t="s">
        <v>151</v>
      </c>
      <c r="E230" t="s">
        <v>280</v>
      </c>
      <c r="F230" t="s">
        <v>154</v>
      </c>
      <c r="G230" t="s">
        <v>220</v>
      </c>
      <c r="H230">
        <v>371.96014779147191</v>
      </c>
      <c r="I230">
        <v>27</v>
      </c>
      <c r="J230">
        <v>1283642.1155303644</v>
      </c>
      <c r="K230">
        <v>57882.692999999999</v>
      </c>
      <c r="L230">
        <v>231055580.79546562</v>
      </c>
      <c r="M230">
        <v>6120824.4477272723</v>
      </c>
      <c r="N230">
        <v>1925463173.2955468</v>
      </c>
      <c r="O230">
        <v>105300000</v>
      </c>
      <c r="P230">
        <v>26.71981925</v>
      </c>
      <c r="Q230">
        <v>19190.449627178947</v>
      </c>
      <c r="R230">
        <v>231113463.48846561</v>
      </c>
      <c r="S230">
        <v>2036.883997743274</v>
      </c>
      <c r="T230">
        <v>19217.169446428947</v>
      </c>
      <c r="U230">
        <f>Pro_Economic_Table[[#This Row],[Total Energy(MJ)]]*AHP!$P$3/TOPSIS!$B$4</f>
        <v>7.9384813548448886E-3</v>
      </c>
      <c r="V230">
        <f>Pro_Economic_Table[[#This Row],[Total Cost(LKR Million)]]*AHP!$P$4/TOPSIS!$C$4</f>
        <v>3.0904170209863743E-2</v>
      </c>
      <c r="W230">
        <f>Pro_Economic_Table[[#This Row],[Total Carbon (Metric T)]]*AHP!$P$5/TOPSIS!$D$4</f>
        <v>3.4090636051666112E-3</v>
      </c>
      <c r="X230">
        <f>((Pro_Economic_Table[[#This Row],[Weighted Energy]]-TOPSIS!$B$5)^2+(Pro_Economic_Table[[#This Row],[Weighted Cost]]-TOPSIS!$C$5)^2+(Pro_Economic_Table[[#This Row],[Weighted Co2]]-TOPSIS!$D$5)^2)^0.5</f>
        <v>3.087232455624994E-3</v>
      </c>
      <c r="Y230">
        <f>((Pro_Economic_Table[[#This Row],[Weighted Energy]]-TOPSIS!$B$6)^2+(Pro_Economic_Table[[#This Row],[Weighted Cost]]-TOPSIS!$C$6)^2+(Pro_Economic_Table[[#This Row],[Weighted Co2]]-TOPSIS!$D$6)^2)^0.5</f>
        <v>4.4848259781440757E-3</v>
      </c>
      <c r="Z230">
        <f>Pro_Economic_Table[[#This Row],[S- Worst-Euclidean Distance]]/(Pro_Economic_Table[[#This Row],[S+ Best-Euclidean Distance]]+Pro_Economic_Table[[#This Row],[S- Worst-Euclidean Distance]])</f>
        <v>0.59228623463114349</v>
      </c>
      <c r="AA230">
        <v>229</v>
      </c>
    </row>
    <row r="231" spans="1:27" x14ac:dyDescent="0.3">
      <c r="A231">
        <v>342</v>
      </c>
      <c r="B231" t="s">
        <v>142</v>
      </c>
      <c r="C231" t="s">
        <v>147</v>
      </c>
      <c r="D231" t="s">
        <v>151</v>
      </c>
      <c r="E231" t="s">
        <v>280</v>
      </c>
      <c r="F231" t="s">
        <v>280</v>
      </c>
      <c r="G231" t="s">
        <v>218</v>
      </c>
      <c r="H231">
        <v>357.18715581993911</v>
      </c>
      <c r="I231">
        <v>26</v>
      </c>
      <c r="J231">
        <v>1288294.385191614</v>
      </c>
      <c r="K231">
        <v>51008.566927272725</v>
      </c>
      <c r="L231">
        <v>231892989.33449054</v>
      </c>
      <c r="M231">
        <v>6902668.7840909082</v>
      </c>
      <c r="N231">
        <v>1932441577.787421</v>
      </c>
      <c r="O231">
        <v>97401200</v>
      </c>
      <c r="P231">
        <v>30.024219649999996</v>
      </c>
      <c r="Q231">
        <v>19260.001058614631</v>
      </c>
      <c r="R231">
        <v>231943997.90141782</v>
      </c>
      <c r="S231">
        <v>2036.745446571512</v>
      </c>
      <c r="T231">
        <v>19290.025278264631</v>
      </c>
      <c r="U231">
        <f>Pro_Economic_Table[[#This Row],[Total Energy(MJ)]]*AHP!$P$3/TOPSIS!$B$4</f>
        <v>7.9670092556095584E-3</v>
      </c>
      <c r="V231">
        <f>Pro_Economic_Table[[#This Row],[Total Cost(LKR Million)]]*AHP!$P$4/TOPSIS!$C$4</f>
        <v>3.0902068072972466E-2</v>
      </c>
      <c r="W231">
        <f>Pro_Economic_Table[[#This Row],[Total Carbon (Metric T)]]*AHP!$P$5/TOPSIS!$D$4</f>
        <v>3.4219879937154836E-3</v>
      </c>
      <c r="X231">
        <f>((Pro_Economic_Table[[#This Row],[Weighted Energy]]-TOPSIS!$B$5)^2+(Pro_Economic_Table[[#This Row],[Weighted Cost]]-TOPSIS!$C$5)^2+(Pro_Economic_Table[[#This Row],[Weighted Co2]]-TOPSIS!$D$5)^2)^0.5</f>
        <v>3.093404612350453E-3</v>
      </c>
      <c r="Y231">
        <f>((Pro_Economic_Table[[#This Row],[Weighted Energy]]-TOPSIS!$B$6)^2+(Pro_Economic_Table[[#This Row],[Weighted Cost]]-TOPSIS!$C$6)^2+(Pro_Economic_Table[[#This Row],[Weighted Co2]]-TOPSIS!$D$6)^2)^0.5</f>
        <v>4.4783163046503444E-3</v>
      </c>
      <c r="Z231">
        <f>Pro_Economic_Table[[#This Row],[S- Worst-Euclidean Distance]]/(Pro_Economic_Table[[#This Row],[S+ Best-Euclidean Distance]]+Pro_Economic_Table[[#This Row],[S- Worst-Euclidean Distance]])</f>
        <v>0.59145290136026718</v>
      </c>
      <c r="AA231">
        <v>230</v>
      </c>
    </row>
    <row r="232" spans="1:27" x14ac:dyDescent="0.3">
      <c r="A232">
        <v>77</v>
      </c>
      <c r="B232" t="s">
        <v>139</v>
      </c>
      <c r="C232" t="s">
        <v>280</v>
      </c>
      <c r="D232" t="s">
        <v>151</v>
      </c>
      <c r="E232" t="s">
        <v>152</v>
      </c>
      <c r="F232" t="s">
        <v>155</v>
      </c>
      <c r="G232" t="s">
        <v>220</v>
      </c>
      <c r="H232">
        <v>371.85356264117917</v>
      </c>
      <c r="I232">
        <v>27</v>
      </c>
      <c r="J232">
        <v>1284617.4580734004</v>
      </c>
      <c r="K232">
        <v>47784.409136363625</v>
      </c>
      <c r="L232">
        <v>231231142.45321208</v>
      </c>
      <c r="M232">
        <v>4990908.3613636354</v>
      </c>
      <c r="N232">
        <v>1926926187.1101005</v>
      </c>
      <c r="O232">
        <v>105300000</v>
      </c>
      <c r="P232">
        <v>19.896654477272726</v>
      </c>
      <c r="Q232">
        <v>19205.030998197337</v>
      </c>
      <c r="R232">
        <v>231278926.86234844</v>
      </c>
      <c r="S232">
        <v>2037.2170954714641</v>
      </c>
      <c r="T232">
        <v>19224.927652674611</v>
      </c>
      <c r="U232">
        <f>Pro_Economic_Table[[#This Row],[Total Energy(MJ)]]*AHP!$P$3/TOPSIS!$B$4</f>
        <v>7.9441648312146857E-3</v>
      </c>
      <c r="V232">
        <f>Pro_Economic_Table[[#This Row],[Total Cost(LKR Million)]]*AHP!$P$4/TOPSIS!$C$4</f>
        <v>3.0909224061187585E-2</v>
      </c>
      <c r="W232">
        <f>Pro_Economic_Table[[#This Row],[Total Carbon (Metric T)]]*AHP!$P$5/TOPSIS!$D$4</f>
        <v>3.4104398858216369E-3</v>
      </c>
      <c r="X232">
        <f>((Pro_Economic_Table[[#This Row],[Weighted Energy]]-TOPSIS!$B$5)^2+(Pro_Economic_Table[[#This Row],[Weighted Cost]]-TOPSIS!$C$5)^2+(Pro_Economic_Table[[#This Row],[Weighted Co2]]-TOPSIS!$D$5)^2)^0.5</f>
        <v>3.0936017691470994E-3</v>
      </c>
      <c r="Y232">
        <f>((Pro_Economic_Table[[#This Row],[Weighted Energy]]-TOPSIS!$B$6)^2+(Pro_Economic_Table[[#This Row],[Weighted Cost]]-TOPSIS!$C$6)^2+(Pro_Economic_Table[[#This Row],[Weighted Co2]]-TOPSIS!$D$6)^2)^0.5</f>
        <v>4.4783801578287385E-3</v>
      </c>
      <c r="Z232">
        <f>Pro_Economic_Table[[#This Row],[S- Worst-Euclidean Distance]]/(Pro_Economic_Table[[#This Row],[S+ Best-Euclidean Distance]]+Pro_Economic_Table[[#This Row],[S- Worst-Euclidean Distance]])</f>
        <v>0.5914409465075614</v>
      </c>
      <c r="AA232">
        <v>231</v>
      </c>
    </row>
    <row r="233" spans="1:27" x14ac:dyDescent="0.3">
      <c r="A233">
        <v>101</v>
      </c>
      <c r="B233" t="s">
        <v>139</v>
      </c>
      <c r="C233" t="s">
        <v>280</v>
      </c>
      <c r="D233" t="s">
        <v>280</v>
      </c>
      <c r="E233" t="s">
        <v>280</v>
      </c>
      <c r="F233" t="s">
        <v>154</v>
      </c>
      <c r="G233" t="s">
        <v>220</v>
      </c>
      <c r="H233">
        <v>372.42286941153185</v>
      </c>
      <c r="I233">
        <v>27</v>
      </c>
      <c r="J233">
        <v>1284090.0300585823</v>
      </c>
      <c r="K233">
        <v>57882.692999999999</v>
      </c>
      <c r="L233">
        <v>231136205.41054481</v>
      </c>
      <c r="M233">
        <v>6125429.5227272725</v>
      </c>
      <c r="N233">
        <v>1926135045.0878735</v>
      </c>
      <c r="O233">
        <v>105300000</v>
      </c>
      <c r="P233">
        <v>26.710609100000003</v>
      </c>
      <c r="Q233">
        <v>19197.145949375805</v>
      </c>
      <c r="R233">
        <v>231194088.1035448</v>
      </c>
      <c r="S233">
        <v>2037.5604746106007</v>
      </c>
      <c r="T233">
        <v>19223.856558475803</v>
      </c>
      <c r="U233">
        <f>Pro_Economic_Table[[#This Row],[Total Energy(MJ)]]*AHP!$P$3/TOPSIS!$B$4</f>
        <v>7.9412507175375107E-3</v>
      </c>
      <c r="V233">
        <f>Pro_Economic_Table[[#This Row],[Total Cost(LKR Million)]]*AHP!$P$4/TOPSIS!$C$4</f>
        <v>3.0914433904936246E-2</v>
      </c>
      <c r="W233">
        <f>Pro_Economic_Table[[#This Row],[Total Carbon (Metric T)]]*AHP!$P$5/TOPSIS!$D$4</f>
        <v>3.4102498771806122E-3</v>
      </c>
      <c r="X233">
        <f>((Pro_Economic_Table[[#This Row],[Weighted Energy]]-TOPSIS!$B$5)^2+(Pro_Economic_Table[[#This Row],[Weighted Cost]]-TOPSIS!$C$5)^2+(Pro_Economic_Table[[#This Row],[Weighted Co2]]-TOPSIS!$D$5)^2)^0.5</f>
        <v>3.0979257193123368E-3</v>
      </c>
      <c r="Y233">
        <f>((Pro_Economic_Table[[#This Row],[Weighted Energy]]-TOPSIS!$B$6)^2+(Pro_Economic_Table[[#This Row],[Weighted Cost]]-TOPSIS!$C$6)^2+(Pro_Economic_Table[[#This Row],[Weighted Co2]]-TOPSIS!$D$6)^2)^0.5</f>
        <v>4.4741294481957941E-3</v>
      </c>
      <c r="Z233">
        <f>Pro_Economic_Table[[#This Row],[S- Worst-Euclidean Distance]]/(Pro_Economic_Table[[#This Row],[S+ Best-Euclidean Distance]]+Pro_Economic_Table[[#This Row],[S- Worst-Euclidean Distance]])</f>
        <v>0.59087385778624413</v>
      </c>
      <c r="AA233">
        <v>232</v>
      </c>
    </row>
    <row r="234" spans="1:27" x14ac:dyDescent="0.3">
      <c r="A234">
        <v>360</v>
      </c>
      <c r="B234" t="s">
        <v>142</v>
      </c>
      <c r="C234" t="s">
        <v>147</v>
      </c>
      <c r="D234" t="s">
        <v>280</v>
      </c>
      <c r="E234" t="s">
        <v>280</v>
      </c>
      <c r="F234" t="s">
        <v>280</v>
      </c>
      <c r="G234" t="s">
        <v>218</v>
      </c>
      <c r="H234">
        <v>357.64987743999916</v>
      </c>
      <c r="I234">
        <v>26</v>
      </c>
      <c r="J234">
        <v>1288742.2997198319</v>
      </c>
      <c r="K234">
        <v>51008.566927272725</v>
      </c>
      <c r="L234">
        <v>231973613.94956976</v>
      </c>
      <c r="M234">
        <v>6907273.8590909075</v>
      </c>
      <c r="N234">
        <v>1933113449.5797479</v>
      </c>
      <c r="O234">
        <v>97401200</v>
      </c>
      <c r="P234">
        <v>30.015009499999998</v>
      </c>
      <c r="Q234">
        <v>19266.697380811485</v>
      </c>
      <c r="R234">
        <v>232024622.51649705</v>
      </c>
      <c r="S234">
        <v>2037.4219234388388</v>
      </c>
      <c r="T234">
        <v>19296.712390311484</v>
      </c>
      <c r="U234">
        <f>Pro_Economic_Table[[#This Row],[Total Energy(MJ)]]*AHP!$P$3/TOPSIS!$B$4</f>
        <v>7.9697786183021823E-3</v>
      </c>
      <c r="V234">
        <f>Pro_Economic_Table[[#This Row],[Total Cost(LKR Million)]]*AHP!$P$4/TOPSIS!$C$4</f>
        <v>3.0912331768044973E-2</v>
      </c>
      <c r="W234">
        <f>Pro_Economic_Table[[#This Row],[Total Carbon (Metric T)]]*AHP!$P$5/TOPSIS!$D$4</f>
        <v>3.4231742657294837E-3</v>
      </c>
      <c r="X234">
        <f>((Pro_Economic_Table[[#This Row],[Weighted Energy]]-TOPSIS!$B$5)^2+(Pro_Economic_Table[[#This Row],[Weighted Cost]]-TOPSIS!$C$5)^2+(Pro_Economic_Table[[#This Row],[Weighted Co2]]-TOPSIS!$D$5)^2)^0.5</f>
        <v>3.1041000537238681E-3</v>
      </c>
      <c r="Y234">
        <f>((Pro_Economic_Table[[#This Row],[Weighted Energy]]-TOPSIS!$B$6)^2+(Pro_Economic_Table[[#This Row],[Weighted Cost]]-TOPSIS!$C$6)^2+(Pro_Economic_Table[[#This Row],[Weighted Co2]]-TOPSIS!$D$6)^2)^0.5</f>
        <v>4.467620475149924E-3</v>
      </c>
      <c r="Z234">
        <f>Pro_Economic_Table[[#This Row],[S- Worst-Euclidean Distance]]/(Pro_Economic_Table[[#This Row],[S+ Best-Euclidean Distance]]+Pro_Economic_Table[[#This Row],[S- Worst-Euclidean Distance]])</f>
        <v>0.59004032942225249</v>
      </c>
      <c r="AA234">
        <v>233</v>
      </c>
    </row>
    <row r="235" spans="1:27" x14ac:dyDescent="0.3">
      <c r="A235">
        <v>95</v>
      </c>
      <c r="B235" t="s">
        <v>139</v>
      </c>
      <c r="C235" t="s">
        <v>280</v>
      </c>
      <c r="D235" t="s">
        <v>280</v>
      </c>
      <c r="E235" t="s">
        <v>152</v>
      </c>
      <c r="F235" t="s">
        <v>155</v>
      </c>
      <c r="G235" t="s">
        <v>220</v>
      </c>
      <c r="H235">
        <v>372.31628426123922</v>
      </c>
      <c r="I235">
        <v>27</v>
      </c>
      <c r="J235">
        <v>1285065.3726016185</v>
      </c>
      <c r="K235">
        <v>47784.409136363625</v>
      </c>
      <c r="L235">
        <v>231311767.06829134</v>
      </c>
      <c r="M235">
        <v>4995513.4363636356</v>
      </c>
      <c r="N235">
        <v>1927598058.9024277</v>
      </c>
      <c r="O235">
        <v>105300000</v>
      </c>
      <c r="P235">
        <v>19.887444327272725</v>
      </c>
      <c r="Q235">
        <v>19211.727320394195</v>
      </c>
      <c r="R235">
        <v>231359551.47742769</v>
      </c>
      <c r="S235">
        <v>2037.8935723387913</v>
      </c>
      <c r="T235">
        <v>19231.614764721468</v>
      </c>
      <c r="U235">
        <f>Pro_Economic_Table[[#This Row],[Total Energy(MJ)]]*AHP!$P$3/TOPSIS!$B$4</f>
        <v>7.9469341939073096E-3</v>
      </c>
      <c r="V235">
        <f>Pro_Economic_Table[[#This Row],[Total Cost(LKR Million)]]*AHP!$P$4/TOPSIS!$C$4</f>
        <v>3.0919487756260099E-2</v>
      </c>
      <c r="W235">
        <f>Pro_Economic_Table[[#This Row],[Total Carbon (Metric T)]]*AHP!$P$5/TOPSIS!$D$4</f>
        <v>3.4116261578356374E-3</v>
      </c>
      <c r="X235">
        <f>((Pro_Economic_Table[[#This Row],[Weighted Energy]]-TOPSIS!$B$5)^2+(Pro_Economic_Table[[#This Row],[Weighted Cost]]-TOPSIS!$C$5)^2+(Pro_Economic_Table[[#This Row],[Weighted Co2]]-TOPSIS!$D$5)^2)^0.5</f>
        <v>3.10429539835722E-3</v>
      </c>
      <c r="Y235">
        <f>((Pro_Economic_Table[[#This Row],[Weighted Energy]]-TOPSIS!$B$6)^2+(Pro_Economic_Table[[#This Row],[Weighted Cost]]-TOPSIS!$C$6)^2+(Pro_Economic_Table[[#This Row],[Weighted Co2]]-TOPSIS!$D$6)^2)^0.5</f>
        <v>4.4676836940287139E-3</v>
      </c>
      <c r="Z235">
        <f>Pro_Economic_Table[[#This Row],[S- Worst-Euclidean Distance]]/(Pro_Economic_Table[[#This Row],[S+ Best-Euclidean Distance]]+Pro_Economic_Table[[#This Row],[S- Worst-Euclidean Distance]])</f>
        <v>0.59002853012645406</v>
      </c>
      <c r="AA235">
        <v>234</v>
      </c>
    </row>
    <row r="236" spans="1:27" x14ac:dyDescent="0.3">
      <c r="A236">
        <v>86</v>
      </c>
      <c r="B236" t="s">
        <v>139</v>
      </c>
      <c r="C236" t="s">
        <v>280</v>
      </c>
      <c r="D236" t="s">
        <v>151</v>
      </c>
      <c r="E236" t="s">
        <v>280</v>
      </c>
      <c r="F236" t="s">
        <v>155</v>
      </c>
      <c r="G236" t="s">
        <v>220</v>
      </c>
      <c r="H236">
        <v>371.9215759476337</v>
      </c>
      <c r="I236">
        <v>27</v>
      </c>
      <c r="J236">
        <v>1284683.2949540485</v>
      </c>
      <c r="K236">
        <v>58701.472772727269</v>
      </c>
      <c r="L236">
        <v>231242993.09172872</v>
      </c>
      <c r="M236">
        <v>6148117.1068181815</v>
      </c>
      <c r="N236">
        <v>1927024942.4310727</v>
      </c>
      <c r="O236">
        <v>105300000</v>
      </c>
      <c r="P236">
        <v>26.44689265909091</v>
      </c>
      <c r="Q236">
        <v>19206.015259563021</v>
      </c>
      <c r="R236">
        <v>231301694.56450143</v>
      </c>
      <c r="S236">
        <v>2038.473059537891</v>
      </c>
      <c r="T236">
        <v>19232.462152222113</v>
      </c>
      <c r="U236">
        <f>Pro_Economic_Table[[#This Row],[Total Energy(MJ)]]*AHP!$P$3/TOPSIS!$B$4</f>
        <v>7.9449468755677325E-3</v>
      </c>
      <c r="V236">
        <f>Pro_Economic_Table[[#This Row],[Total Cost(LKR Million)]]*AHP!$P$4/TOPSIS!$C$4</f>
        <v>3.0928279897125873E-2</v>
      </c>
      <c r="W236">
        <f>Pro_Economic_Table[[#This Row],[Total Carbon (Metric T)]]*AHP!$P$5/TOPSIS!$D$4</f>
        <v>3.4117764816331136E-3</v>
      </c>
      <c r="X236">
        <f>((Pro_Economic_Table[[#This Row],[Weighted Energy]]-TOPSIS!$B$5)^2+(Pro_Economic_Table[[#This Row],[Weighted Cost]]-TOPSIS!$C$5)^2+(Pro_Economic_Table[[#This Row],[Weighted Co2]]-TOPSIS!$D$5)^2)^0.5</f>
        <v>3.112334361731695E-3</v>
      </c>
      <c r="Y236">
        <f>((Pro_Economic_Table[[#This Row],[Weighted Energy]]-TOPSIS!$B$6)^2+(Pro_Economic_Table[[#This Row],[Weighted Cost]]-TOPSIS!$C$6)^2+(Pro_Economic_Table[[#This Row],[Weighted Co2]]-TOPSIS!$D$6)^2)^0.5</f>
        <v>4.4597176521196883E-3</v>
      </c>
      <c r="Z236">
        <f>Pro_Economic_Table[[#This Row],[S- Worst-Euclidean Distance]]/(Pro_Economic_Table[[#This Row],[S+ Best-Euclidean Distance]]+Pro_Economic_Table[[#This Row],[S- Worst-Euclidean Distance]])</f>
        <v>0.58897081583190769</v>
      </c>
      <c r="AA236">
        <v>235</v>
      </c>
    </row>
    <row r="237" spans="1:27" x14ac:dyDescent="0.3">
      <c r="A237">
        <v>104</v>
      </c>
      <c r="B237" t="s">
        <v>139</v>
      </c>
      <c r="C237" t="s">
        <v>280</v>
      </c>
      <c r="D237" t="s">
        <v>280</v>
      </c>
      <c r="E237" t="s">
        <v>280</v>
      </c>
      <c r="F237" t="s">
        <v>155</v>
      </c>
      <c r="G237" t="s">
        <v>220</v>
      </c>
      <c r="H237">
        <v>372.38429756769375</v>
      </c>
      <c r="I237">
        <v>27</v>
      </c>
      <c r="J237">
        <v>1285131.2094822666</v>
      </c>
      <c r="K237">
        <v>58701.472772727269</v>
      </c>
      <c r="L237">
        <v>231323617.706808</v>
      </c>
      <c r="M237">
        <v>6152722.1818181816</v>
      </c>
      <c r="N237">
        <v>1927696814.2233999</v>
      </c>
      <c r="O237">
        <v>105300000</v>
      </c>
      <c r="P237">
        <v>26.437682509090912</v>
      </c>
      <c r="Q237">
        <v>19212.711581759886</v>
      </c>
      <c r="R237">
        <v>231382319.17958072</v>
      </c>
      <c r="S237">
        <v>2039.1495364052182</v>
      </c>
      <c r="T237">
        <v>19239.149264268977</v>
      </c>
      <c r="U237">
        <f>Pro_Economic_Table[[#This Row],[Total Energy(MJ)]]*AHP!$P$3/TOPSIS!$B$4</f>
        <v>7.9477162382603581E-3</v>
      </c>
      <c r="V237">
        <f>Pro_Economic_Table[[#This Row],[Total Cost(LKR Million)]]*AHP!$P$4/TOPSIS!$C$4</f>
        <v>3.0938543592198386E-2</v>
      </c>
      <c r="W237">
        <f>Pro_Economic_Table[[#This Row],[Total Carbon (Metric T)]]*AHP!$P$5/TOPSIS!$D$4</f>
        <v>3.4129627536471159E-3</v>
      </c>
      <c r="X237">
        <f>((Pro_Economic_Table[[#This Row],[Weighted Energy]]-TOPSIS!$B$5)^2+(Pro_Economic_Table[[#This Row],[Weighted Cost]]-TOPSIS!$C$5)^2+(Pro_Economic_Table[[#This Row],[Weighted Co2]]-TOPSIS!$D$5)^2)^0.5</f>
        <v>3.1230276756134827E-3</v>
      </c>
      <c r="Y237">
        <f>((Pro_Economic_Table[[#This Row],[Weighted Energy]]-TOPSIS!$B$6)^2+(Pro_Economic_Table[[#This Row],[Weighted Cost]]-TOPSIS!$C$6)^2+(Pro_Economic_Table[[#This Row],[Weighted Co2]]-TOPSIS!$D$6)^2)^0.5</f>
        <v>4.4490211235421219E-3</v>
      </c>
      <c r="Z237">
        <f>Pro_Economic_Table[[#This Row],[S- Worst-Euclidean Distance]]/(Pro_Economic_Table[[#This Row],[S+ Best-Euclidean Distance]]+Pro_Economic_Table[[#This Row],[S- Worst-Euclidean Distance]])</f>
        <v>0.58755843253918993</v>
      </c>
      <c r="AA237">
        <v>236</v>
      </c>
    </row>
    <row r="238" spans="1:27" x14ac:dyDescent="0.3">
      <c r="A238">
        <v>332</v>
      </c>
      <c r="B238" t="s">
        <v>142</v>
      </c>
      <c r="C238" t="s">
        <v>147</v>
      </c>
      <c r="D238" t="s">
        <v>151</v>
      </c>
      <c r="E238" t="s">
        <v>152</v>
      </c>
      <c r="F238" t="s">
        <v>280</v>
      </c>
      <c r="G238" t="s">
        <v>220</v>
      </c>
      <c r="H238">
        <v>357.11914251348458</v>
      </c>
      <c r="I238">
        <v>26</v>
      </c>
      <c r="J238">
        <v>1288228.548310966</v>
      </c>
      <c r="K238">
        <v>40091.503290909081</v>
      </c>
      <c r="L238">
        <v>231881138.6959739</v>
      </c>
      <c r="M238">
        <v>5745460.0386363622</v>
      </c>
      <c r="N238">
        <v>1932342822.466449</v>
      </c>
      <c r="O238">
        <v>101400000</v>
      </c>
      <c r="P238">
        <v>23.473981468181812</v>
      </c>
      <c r="Q238">
        <v>19259.01679724894</v>
      </c>
      <c r="R238">
        <v>231921230.19926482</v>
      </c>
      <c r="S238">
        <v>2039.4882825050854</v>
      </c>
      <c r="T238">
        <v>19282.490778717121</v>
      </c>
      <c r="U238">
        <f>Pro_Economic_Table[[#This Row],[Total Energy(MJ)]]*AHP!$P$3/TOPSIS!$B$4</f>
        <v>7.9662272112565116E-3</v>
      </c>
      <c r="V238">
        <f>Pro_Economic_Table[[#This Row],[Total Cost(LKR Million)]]*AHP!$P$4/TOPSIS!$C$4</f>
        <v>3.0943683142187404E-2</v>
      </c>
      <c r="W238">
        <f>Pro_Economic_Table[[#This Row],[Total Carbon (Metric T)]]*AHP!$P$5/TOPSIS!$D$4</f>
        <v>3.420651397904006E-3</v>
      </c>
      <c r="X238">
        <f>((Pro_Economic_Table[[#This Row],[Weighted Energy]]-TOPSIS!$B$5)^2+(Pro_Economic_Table[[#This Row],[Weighted Cost]]-TOPSIS!$C$5)^2+(Pro_Economic_Table[[#This Row],[Weighted Co2]]-TOPSIS!$D$5)^2)^0.5</f>
        <v>3.1332041703097998E-3</v>
      </c>
      <c r="Y238">
        <f>((Pro_Economic_Table[[#This Row],[Weighted Energy]]-TOPSIS!$B$6)^2+(Pro_Economic_Table[[#This Row],[Weighted Cost]]-TOPSIS!$C$6)^2+(Pro_Economic_Table[[#This Row],[Weighted Co2]]-TOPSIS!$D$6)^2)^0.5</f>
        <v>4.438590023604712E-3</v>
      </c>
      <c r="Z238">
        <f>Pro_Economic_Table[[#This Row],[S- Worst-Euclidean Distance]]/(Pro_Economic_Table[[#This Row],[S+ Best-Euclidean Distance]]+Pro_Economic_Table[[#This Row],[S- Worst-Euclidean Distance]])</f>
        <v>0.58620056355626105</v>
      </c>
      <c r="AA238">
        <v>237</v>
      </c>
    </row>
    <row r="239" spans="1:27" x14ac:dyDescent="0.3">
      <c r="A239">
        <v>350</v>
      </c>
      <c r="B239" t="s">
        <v>142</v>
      </c>
      <c r="C239" t="s">
        <v>147</v>
      </c>
      <c r="D239" t="s">
        <v>280</v>
      </c>
      <c r="E239" t="s">
        <v>152</v>
      </c>
      <c r="F239" t="s">
        <v>280</v>
      </c>
      <c r="G239" t="s">
        <v>220</v>
      </c>
      <c r="H239">
        <v>357.58186413354463</v>
      </c>
      <c r="I239">
        <v>26</v>
      </c>
      <c r="J239">
        <v>1288676.4628391839</v>
      </c>
      <c r="K239">
        <v>40091.503290909081</v>
      </c>
      <c r="L239">
        <v>231961763.3110531</v>
      </c>
      <c r="M239">
        <v>5750065.1136363624</v>
      </c>
      <c r="N239">
        <v>1933014694.2587757</v>
      </c>
      <c r="O239">
        <v>101400000</v>
      </c>
      <c r="P239">
        <v>23.46477131818181</v>
      </c>
      <c r="Q239">
        <v>19265.713119445798</v>
      </c>
      <c r="R239">
        <v>232001854.81434402</v>
      </c>
      <c r="S239">
        <v>2040.1647593724119</v>
      </c>
      <c r="T239">
        <v>19289.177890763978</v>
      </c>
      <c r="U239">
        <f>Pro_Economic_Table[[#This Row],[Total Energy(MJ)]]*AHP!$P$3/TOPSIS!$B$4</f>
        <v>7.9689965739491338E-3</v>
      </c>
      <c r="V239">
        <f>Pro_Economic_Table[[#This Row],[Total Cost(LKR Million)]]*AHP!$P$4/TOPSIS!$C$4</f>
        <v>3.09539468372599E-2</v>
      </c>
      <c r="W239">
        <f>Pro_Economic_Table[[#This Row],[Total Carbon (Metric T)]]*AHP!$P$5/TOPSIS!$D$4</f>
        <v>3.4218376699180065E-3</v>
      </c>
      <c r="X239">
        <f>((Pro_Economic_Table[[#This Row],[Weighted Energy]]-TOPSIS!$B$5)^2+(Pro_Economic_Table[[#This Row],[Weighted Cost]]-TOPSIS!$C$5)^2+(Pro_Economic_Table[[#This Row],[Weighted Co2]]-TOPSIS!$D$5)^2)^0.5</f>
        <v>3.1438988798567439E-3</v>
      </c>
      <c r="Y239">
        <f>((Pro_Economic_Table[[#This Row],[Weighted Energy]]-TOPSIS!$B$6)^2+(Pro_Economic_Table[[#This Row],[Weighted Cost]]-TOPSIS!$C$6)^2+(Pro_Economic_Table[[#This Row],[Weighted Co2]]-TOPSIS!$D$6)^2)^0.5</f>
        <v>4.4278938480078146E-3</v>
      </c>
      <c r="Z239">
        <f>Pro_Economic_Table[[#This Row],[S- Worst-Euclidean Distance]]/(Pro_Economic_Table[[#This Row],[S+ Best-Euclidean Distance]]+Pro_Economic_Table[[#This Row],[S- Worst-Euclidean Distance]])</f>
        <v>0.58478804256130179</v>
      </c>
      <c r="AA239">
        <v>238</v>
      </c>
    </row>
    <row r="240" spans="1:27" x14ac:dyDescent="0.3">
      <c r="A240">
        <v>341</v>
      </c>
      <c r="B240" t="s">
        <v>142</v>
      </c>
      <c r="C240" t="s">
        <v>147</v>
      </c>
      <c r="D240" t="s">
        <v>151</v>
      </c>
      <c r="E240" t="s">
        <v>280</v>
      </c>
      <c r="F240" t="s">
        <v>280</v>
      </c>
      <c r="G240" t="s">
        <v>220</v>
      </c>
      <c r="H240">
        <v>357.18715581993911</v>
      </c>
      <c r="I240">
        <v>26</v>
      </c>
      <c r="J240">
        <v>1288294.385191614</v>
      </c>
      <c r="K240">
        <v>51008.566927272725</v>
      </c>
      <c r="L240">
        <v>231892989.33449054</v>
      </c>
      <c r="M240">
        <v>6902668.7840909082</v>
      </c>
      <c r="N240">
        <v>1932441577.787421</v>
      </c>
      <c r="O240">
        <v>101400000</v>
      </c>
      <c r="P240">
        <v>30.024219649999996</v>
      </c>
      <c r="Q240">
        <v>19260.001058614631</v>
      </c>
      <c r="R240">
        <v>231943997.90141782</v>
      </c>
      <c r="S240">
        <v>2040.7442465715119</v>
      </c>
      <c r="T240">
        <v>19290.025278264631</v>
      </c>
      <c r="U240">
        <f>Pro_Economic_Table[[#This Row],[Total Energy(MJ)]]*AHP!$P$3/TOPSIS!$B$4</f>
        <v>7.9670092556095584E-3</v>
      </c>
      <c r="V240">
        <f>Pro_Economic_Table[[#This Row],[Total Cost(LKR Million)]]*AHP!$P$4/TOPSIS!$C$4</f>
        <v>3.0962738978125688E-2</v>
      </c>
      <c r="W240">
        <f>Pro_Economic_Table[[#This Row],[Total Carbon (Metric T)]]*AHP!$P$5/TOPSIS!$D$4</f>
        <v>3.4219879937154836E-3</v>
      </c>
      <c r="X240">
        <f>((Pro_Economic_Table[[#This Row],[Weighted Energy]]-TOPSIS!$B$5)^2+(Pro_Economic_Table[[#This Row],[Weighted Cost]]-TOPSIS!$C$5)^2+(Pro_Economic_Table[[#This Row],[Weighted Co2]]-TOPSIS!$D$5)^2)^0.5</f>
        <v>3.1519195332414046E-3</v>
      </c>
      <c r="Y240">
        <f>((Pro_Economic_Table[[#This Row],[Weighted Energy]]-TOPSIS!$B$6)^2+(Pro_Economic_Table[[#This Row],[Weighted Cost]]-TOPSIS!$C$6)^2+(Pro_Economic_Table[[#This Row],[Weighted Co2]]-TOPSIS!$D$6)^2)^0.5</f>
        <v>4.4199150664094595E-3</v>
      </c>
      <c r="Z240">
        <f>Pro_Economic_Table[[#This Row],[S- Worst-Euclidean Distance]]/(Pro_Economic_Table[[#This Row],[S+ Best-Euclidean Distance]]+Pro_Economic_Table[[#This Row],[S- Worst-Euclidean Distance]])</f>
        <v>0.58373106388420859</v>
      </c>
      <c r="AA240">
        <v>239</v>
      </c>
    </row>
    <row r="241" spans="1:27" x14ac:dyDescent="0.3">
      <c r="A241">
        <v>359</v>
      </c>
      <c r="B241" t="s">
        <v>142</v>
      </c>
      <c r="C241" t="s">
        <v>147</v>
      </c>
      <c r="D241" t="s">
        <v>280</v>
      </c>
      <c r="E241" t="s">
        <v>280</v>
      </c>
      <c r="F241" t="s">
        <v>280</v>
      </c>
      <c r="G241" t="s">
        <v>220</v>
      </c>
      <c r="H241">
        <v>357.64987743999916</v>
      </c>
      <c r="I241">
        <v>26</v>
      </c>
      <c r="J241">
        <v>1288742.2997198319</v>
      </c>
      <c r="K241">
        <v>51008.566927272725</v>
      </c>
      <c r="L241">
        <v>231973613.94956976</v>
      </c>
      <c r="M241">
        <v>6907273.8590909075</v>
      </c>
      <c r="N241">
        <v>1933113449.5797479</v>
      </c>
      <c r="O241">
        <v>101400000</v>
      </c>
      <c r="P241">
        <v>30.015009499999998</v>
      </c>
      <c r="Q241">
        <v>19266.697380811485</v>
      </c>
      <c r="R241">
        <v>232024622.51649705</v>
      </c>
      <c r="S241">
        <v>2041.4207234388386</v>
      </c>
      <c r="T241">
        <v>19296.712390311484</v>
      </c>
      <c r="U241">
        <f>Pro_Economic_Table[[#This Row],[Total Energy(MJ)]]*AHP!$P$3/TOPSIS!$B$4</f>
        <v>7.9697786183021823E-3</v>
      </c>
      <c r="V241">
        <f>Pro_Economic_Table[[#This Row],[Total Cost(LKR Million)]]*AHP!$P$4/TOPSIS!$C$4</f>
        <v>3.0973002673198191E-2</v>
      </c>
      <c r="W241">
        <f>Pro_Economic_Table[[#This Row],[Total Carbon (Metric T)]]*AHP!$P$5/TOPSIS!$D$4</f>
        <v>3.4231742657294837E-3</v>
      </c>
      <c r="X241">
        <f>((Pro_Economic_Table[[#This Row],[Weighted Energy]]-TOPSIS!$B$5)^2+(Pro_Economic_Table[[#This Row],[Weighted Cost]]-TOPSIS!$C$5)^2+(Pro_Economic_Table[[#This Row],[Weighted Co2]]-TOPSIS!$D$5)^2)^0.5</f>
        <v>3.1626139832718588E-3</v>
      </c>
      <c r="Y241">
        <f>((Pro_Economic_Table[[#This Row],[Weighted Energy]]-TOPSIS!$B$6)^2+(Pro_Economic_Table[[#This Row],[Weighted Cost]]-TOPSIS!$C$6)^2+(Pro_Economic_Table[[#This Row],[Weighted Co2]]-TOPSIS!$D$6)^2)^0.5</f>
        <v>4.4092187964644728E-3</v>
      </c>
      <c r="Z241">
        <f>Pro_Economic_Table[[#This Row],[S- Worst-Euclidean Distance]]/(Pro_Economic_Table[[#This Row],[S+ Best-Euclidean Distance]]+Pro_Economic_Table[[#This Row],[S- Worst-Euclidean Distance]])</f>
        <v>0.58231856470264154</v>
      </c>
      <c r="AA241">
        <v>240</v>
      </c>
    </row>
    <row r="242" spans="1:27" x14ac:dyDescent="0.3">
      <c r="A242">
        <v>79</v>
      </c>
      <c r="B242" t="s">
        <v>139</v>
      </c>
      <c r="C242" t="s">
        <v>280</v>
      </c>
      <c r="D242" t="s">
        <v>151</v>
      </c>
      <c r="E242" t="s">
        <v>152</v>
      </c>
      <c r="F242" t="s">
        <v>280</v>
      </c>
      <c r="G242" t="s">
        <v>219</v>
      </c>
      <c r="H242">
        <v>371.31851606451011</v>
      </c>
      <c r="I242">
        <v>53</v>
      </c>
      <c r="J242">
        <v>1299060.1040790728</v>
      </c>
      <c r="K242">
        <v>49149.042090909075</v>
      </c>
      <c r="L242">
        <v>233830818.73423311</v>
      </c>
      <c r="M242">
        <v>4952698.6386363627</v>
      </c>
      <c r="N242">
        <v>1948590156.1186092</v>
      </c>
      <c r="O242">
        <v>98792000</v>
      </c>
      <c r="P242">
        <v>20.169581068181813</v>
      </c>
      <c r="Q242">
        <v>19420.948555982141</v>
      </c>
      <c r="R242">
        <v>233879967.77632403</v>
      </c>
      <c r="S242">
        <v>2052.3348547572455</v>
      </c>
      <c r="T242">
        <v>19441.118137050322</v>
      </c>
      <c r="U242">
        <f>Pro_Economic_Table[[#This Row],[Total Energy(MJ)]]*AHP!$P$3/TOPSIS!$B$4</f>
        <v>8.033507591636839E-3</v>
      </c>
      <c r="V242">
        <f>Pro_Economic_Table[[#This Row],[Total Cost(LKR Million)]]*AHP!$P$4/TOPSIS!$C$4</f>
        <v>3.1138594907380669E-2</v>
      </c>
      <c r="W242">
        <f>Pro_Economic_Table[[#This Row],[Total Carbon (Metric T)]]*AHP!$P$5/TOPSIS!$D$4</f>
        <v>3.4487913773939573E-3</v>
      </c>
      <c r="X242">
        <f>((Pro_Economic_Table[[#This Row],[Weighted Energy]]-TOPSIS!$B$5)^2+(Pro_Economic_Table[[#This Row],[Weighted Cost]]-TOPSIS!$C$5)^2+(Pro_Economic_Table[[#This Row],[Weighted Co2]]-TOPSIS!$D$5)^2)^0.5</f>
        <v>3.3404865832058523E-3</v>
      </c>
      <c r="Y242">
        <f>((Pro_Economic_Table[[#This Row],[Weighted Energy]]-TOPSIS!$B$6)^2+(Pro_Economic_Table[[#This Row],[Weighted Cost]]-TOPSIS!$C$6)^2+(Pro_Economic_Table[[#This Row],[Weighted Co2]]-TOPSIS!$D$6)^2)^0.5</f>
        <v>4.2312286039264463E-3</v>
      </c>
      <c r="Z242">
        <f>Pro_Economic_Table[[#This Row],[S- Worst-Euclidean Distance]]/(Pro_Economic_Table[[#This Row],[S+ Best-Euclidean Distance]]+Pro_Economic_Table[[#This Row],[S- Worst-Euclidean Distance]])</f>
        <v>0.55882035963491861</v>
      </c>
      <c r="AA242">
        <v>241</v>
      </c>
    </row>
    <row r="243" spans="1:27" x14ac:dyDescent="0.3">
      <c r="A243">
        <v>97</v>
      </c>
      <c r="B243" t="s">
        <v>139</v>
      </c>
      <c r="C243" t="s">
        <v>280</v>
      </c>
      <c r="D243" t="s">
        <v>280</v>
      </c>
      <c r="E243" t="s">
        <v>152</v>
      </c>
      <c r="F243" t="s">
        <v>280</v>
      </c>
      <c r="G243" t="s">
        <v>219</v>
      </c>
      <c r="H243">
        <v>371.78123768457016</v>
      </c>
      <c r="I243">
        <v>53</v>
      </c>
      <c r="J243">
        <v>1299508.0186072907</v>
      </c>
      <c r="K243">
        <v>49149.042090909075</v>
      </c>
      <c r="L243">
        <v>233911443.34931234</v>
      </c>
      <c r="M243">
        <v>4957303.7136363629</v>
      </c>
      <c r="N243">
        <v>1949262027.9109361</v>
      </c>
      <c r="O243">
        <v>98792000</v>
      </c>
      <c r="P243">
        <v>20.160370918181815</v>
      </c>
      <c r="Q243">
        <v>19427.644878178995</v>
      </c>
      <c r="R243">
        <v>233960592.39140326</v>
      </c>
      <c r="S243">
        <v>2053.0113316245724</v>
      </c>
      <c r="T243">
        <v>19447.805249097179</v>
      </c>
      <c r="U243">
        <f>Pro_Economic_Table[[#This Row],[Total Energy(MJ)]]*AHP!$P$3/TOPSIS!$B$4</f>
        <v>8.0362769543294611E-3</v>
      </c>
      <c r="V243">
        <f>Pro_Economic_Table[[#This Row],[Total Cost(LKR Million)]]*AHP!$P$4/TOPSIS!$C$4</f>
        <v>3.1148858602453179E-2</v>
      </c>
      <c r="W243">
        <f>Pro_Economic_Table[[#This Row],[Total Carbon (Metric T)]]*AHP!$P$5/TOPSIS!$D$4</f>
        <v>3.4499776494079583E-3</v>
      </c>
      <c r="X243">
        <f>((Pro_Economic_Table[[#This Row],[Weighted Energy]]-TOPSIS!$B$5)^2+(Pro_Economic_Table[[#This Row],[Weighted Cost]]-TOPSIS!$C$5)^2+(Pro_Economic_Table[[#This Row],[Weighted Co2]]-TOPSIS!$D$5)^2)^0.5</f>
        <v>3.3511823058788022E-3</v>
      </c>
      <c r="Y243">
        <f>((Pro_Economic_Table[[#This Row],[Weighted Energy]]-TOPSIS!$B$6)^2+(Pro_Economic_Table[[#This Row],[Weighted Cost]]-TOPSIS!$C$6)^2+(Pro_Economic_Table[[#This Row],[Weighted Co2]]-TOPSIS!$D$6)^2)^0.5</f>
        <v>4.2205329605402211E-3</v>
      </c>
      <c r="Z243">
        <f>Pro_Economic_Table[[#This Row],[S- Worst-Euclidean Distance]]/(Pro_Economic_Table[[#This Row],[S+ Best-Euclidean Distance]]+Pro_Economic_Table[[#This Row],[S- Worst-Euclidean Distance]])</f>
        <v>0.55740777512573914</v>
      </c>
      <c r="AA243">
        <v>242</v>
      </c>
    </row>
    <row r="244" spans="1:27" x14ac:dyDescent="0.3">
      <c r="A244">
        <v>88</v>
      </c>
      <c r="B244" t="s">
        <v>139</v>
      </c>
      <c r="C244" t="s">
        <v>280</v>
      </c>
      <c r="D244" t="s">
        <v>151</v>
      </c>
      <c r="E244" t="s">
        <v>280</v>
      </c>
      <c r="F244" t="s">
        <v>280</v>
      </c>
      <c r="G244" t="s">
        <v>219</v>
      </c>
      <c r="H244">
        <v>371.38652937096464</v>
      </c>
      <c r="I244">
        <v>53</v>
      </c>
      <c r="J244">
        <v>1299125.9409597209</v>
      </c>
      <c r="K244">
        <v>60066.105727272719</v>
      </c>
      <c r="L244">
        <v>233842669.37274978</v>
      </c>
      <c r="M244">
        <v>6109907.3840909088</v>
      </c>
      <c r="N244">
        <v>1948688911.4395814</v>
      </c>
      <c r="O244">
        <v>98792000</v>
      </c>
      <c r="P244">
        <v>26.71981925</v>
      </c>
      <c r="Q244">
        <v>19421.932817347828</v>
      </c>
      <c r="R244">
        <v>233902735.47847706</v>
      </c>
      <c r="S244">
        <v>2053.5908188236722</v>
      </c>
      <c r="T244">
        <v>19448.652636597828</v>
      </c>
      <c r="U244">
        <f>Pro_Economic_Table[[#This Row],[Total Energy(MJ)]]*AHP!$P$3/TOPSIS!$B$4</f>
        <v>8.0342896359898858E-3</v>
      </c>
      <c r="V244">
        <f>Pro_Economic_Table[[#This Row],[Total Cost(LKR Million)]]*AHP!$P$4/TOPSIS!$C$4</f>
        <v>3.115765074331896E-2</v>
      </c>
      <c r="W244">
        <f>Pro_Economic_Table[[#This Row],[Total Carbon (Metric T)]]*AHP!$P$5/TOPSIS!$D$4</f>
        <v>3.4501279732054345E-3</v>
      </c>
      <c r="X244">
        <f>((Pro_Economic_Table[[#This Row],[Weighted Energy]]-TOPSIS!$B$5)^2+(Pro_Economic_Table[[#This Row],[Weighted Cost]]-TOPSIS!$C$5)^2+(Pro_Economic_Table[[#This Row],[Weighted Co2]]-TOPSIS!$D$5)^2)^0.5</f>
        <v>3.3591796398884082E-3</v>
      </c>
      <c r="Y244">
        <f>((Pro_Economic_Table[[#This Row],[Weighted Energy]]-TOPSIS!$B$6)^2+(Pro_Economic_Table[[#This Row],[Weighted Cost]]-TOPSIS!$C$6)^2+(Pro_Economic_Table[[#This Row],[Weighted Co2]]-TOPSIS!$D$6)^2)^0.5</f>
        <v>4.2125374971145142E-3</v>
      </c>
      <c r="Z244">
        <f>Pro_Economic_Table[[#This Row],[S- Worst-Euclidean Distance]]/(Pro_Economic_Table[[#This Row],[S+ Best-Euclidean Distance]]+Pro_Economic_Table[[#This Row],[S- Worst-Euclidean Distance]])</f>
        <v>0.5563516730607746</v>
      </c>
      <c r="AA244">
        <v>243</v>
      </c>
    </row>
    <row r="245" spans="1:27" x14ac:dyDescent="0.3">
      <c r="A245">
        <v>106</v>
      </c>
      <c r="B245" t="s">
        <v>139</v>
      </c>
      <c r="C245" t="s">
        <v>280</v>
      </c>
      <c r="D245" t="s">
        <v>280</v>
      </c>
      <c r="E245" t="s">
        <v>280</v>
      </c>
      <c r="F245" t="s">
        <v>280</v>
      </c>
      <c r="G245" t="s">
        <v>219</v>
      </c>
      <c r="H245">
        <v>371.84925099102463</v>
      </c>
      <c r="I245">
        <v>53</v>
      </c>
      <c r="J245">
        <v>1299573.8554879387</v>
      </c>
      <c r="K245">
        <v>60066.105727272719</v>
      </c>
      <c r="L245">
        <v>233923293.98782897</v>
      </c>
      <c r="M245">
        <v>6114512.459090909</v>
      </c>
      <c r="N245">
        <v>1949360783.2319081</v>
      </c>
      <c r="O245">
        <v>98792000</v>
      </c>
      <c r="P245">
        <v>26.710609100000003</v>
      </c>
      <c r="Q245">
        <v>19428.629139544682</v>
      </c>
      <c r="R245">
        <v>233983360.09355626</v>
      </c>
      <c r="S245">
        <v>2054.2672956909992</v>
      </c>
      <c r="T245">
        <v>19455.339748644681</v>
      </c>
      <c r="U245">
        <f>Pro_Economic_Table[[#This Row],[Total Energy(MJ)]]*AHP!$P$3/TOPSIS!$B$4</f>
        <v>8.0370589986825079E-3</v>
      </c>
      <c r="V245">
        <f>Pro_Economic_Table[[#This Row],[Total Cost(LKR Million)]]*AHP!$P$4/TOPSIS!$C$4</f>
        <v>3.1167914438391467E-2</v>
      </c>
      <c r="W245">
        <f>Pro_Economic_Table[[#This Row],[Total Carbon (Metric T)]]*AHP!$P$5/TOPSIS!$D$4</f>
        <v>3.4513142452194351E-3</v>
      </c>
      <c r="X245">
        <f>((Pro_Economic_Table[[#This Row],[Weighted Energy]]-TOPSIS!$B$5)^2+(Pro_Economic_Table[[#This Row],[Weighted Cost]]-TOPSIS!$C$5)^2+(Pro_Economic_Table[[#This Row],[Weighted Co2]]-TOPSIS!$D$5)^2)^0.5</f>
        <v>3.369875184177867E-3</v>
      </c>
      <c r="Y245">
        <f>((Pro_Economic_Table[[#This Row],[Weighted Energy]]-TOPSIS!$B$6)^2+(Pro_Economic_Table[[#This Row],[Weighted Cost]]-TOPSIS!$C$6)^2+(Pro_Economic_Table[[#This Row],[Weighted Co2]]-TOPSIS!$D$6)^2)^0.5</f>
        <v>4.2018417159808705E-3</v>
      </c>
      <c r="Z245">
        <f>Pro_Economic_Table[[#This Row],[S- Worst-Euclidean Distance]]/(Pro_Economic_Table[[#This Row],[S+ Best-Euclidean Distance]]+Pro_Economic_Table[[#This Row],[S- Worst-Euclidean Distance]])</f>
        <v>0.55493909391841911</v>
      </c>
      <c r="AA245">
        <v>244</v>
      </c>
    </row>
    <row r="246" spans="1:27" x14ac:dyDescent="0.3">
      <c r="A246">
        <v>81</v>
      </c>
      <c r="B246" t="s">
        <v>139</v>
      </c>
      <c r="C246" t="s">
        <v>280</v>
      </c>
      <c r="D246" t="s">
        <v>151</v>
      </c>
      <c r="E246" t="s">
        <v>152</v>
      </c>
      <c r="F246" t="s">
        <v>280</v>
      </c>
      <c r="G246" t="s">
        <v>218</v>
      </c>
      <c r="H246">
        <v>371.31851606451011</v>
      </c>
      <c r="I246">
        <v>27</v>
      </c>
      <c r="J246">
        <v>1299060.1040790728</v>
      </c>
      <c r="K246">
        <v>49149.042090909075</v>
      </c>
      <c r="L246">
        <v>233830818.73423311</v>
      </c>
      <c r="M246">
        <v>4952698.6386363627</v>
      </c>
      <c r="N246">
        <v>1948590156.1186092</v>
      </c>
      <c r="O246">
        <v>101147400</v>
      </c>
      <c r="P246">
        <v>20.169581068181813</v>
      </c>
      <c r="Q246">
        <v>19420.948555982141</v>
      </c>
      <c r="R246">
        <v>233879967.77632403</v>
      </c>
      <c r="S246">
        <v>2054.6902547572454</v>
      </c>
      <c r="T246">
        <v>19441.118137050322</v>
      </c>
      <c r="U246">
        <f>Pro_Economic_Table[[#This Row],[Total Energy(MJ)]]*AHP!$P$3/TOPSIS!$B$4</f>
        <v>8.033507591636839E-3</v>
      </c>
      <c r="V246">
        <f>Pro_Economic_Table[[#This Row],[Total Cost(LKR Million)]]*AHP!$P$4/TOPSIS!$C$4</f>
        <v>3.1174331690915207E-2</v>
      </c>
      <c r="W246">
        <f>Pro_Economic_Table[[#This Row],[Total Carbon (Metric T)]]*AHP!$P$5/TOPSIS!$D$4</f>
        <v>3.4487913773939573E-3</v>
      </c>
      <c r="X246">
        <f>((Pro_Economic_Table[[#This Row],[Weighted Energy]]-TOPSIS!$B$5)^2+(Pro_Economic_Table[[#This Row],[Weighted Cost]]-TOPSIS!$C$5)^2+(Pro_Economic_Table[[#This Row],[Weighted Co2]]-TOPSIS!$D$5)^2)^0.5</f>
        <v>3.3749254246565842E-3</v>
      </c>
      <c r="Y246">
        <f>((Pro_Economic_Table[[#This Row],[Weighted Energy]]-TOPSIS!$B$6)^2+(Pro_Economic_Table[[#This Row],[Weighted Cost]]-TOPSIS!$C$6)^2+(Pro_Economic_Table[[#This Row],[Weighted Co2]]-TOPSIS!$D$6)^2)^0.5</f>
        <v>4.1968097023271297E-3</v>
      </c>
      <c r="Z246">
        <f>Pro_Economic_Table[[#This Row],[S- Worst-Euclidean Distance]]/(Pro_Economic_Table[[#This Row],[S+ Best-Euclidean Distance]]+Pro_Economic_Table[[#This Row],[S- Worst-Euclidean Distance]])</f>
        <v>0.5542731793893293</v>
      </c>
      <c r="AA246">
        <v>245</v>
      </c>
    </row>
    <row r="247" spans="1:27" x14ac:dyDescent="0.3">
      <c r="A247">
        <v>99</v>
      </c>
      <c r="B247" t="s">
        <v>139</v>
      </c>
      <c r="C247" t="s">
        <v>280</v>
      </c>
      <c r="D247" t="s">
        <v>280</v>
      </c>
      <c r="E247" t="s">
        <v>152</v>
      </c>
      <c r="F247" t="s">
        <v>280</v>
      </c>
      <c r="G247" t="s">
        <v>218</v>
      </c>
      <c r="H247">
        <v>371.78123768457016</v>
      </c>
      <c r="I247">
        <v>27</v>
      </c>
      <c r="J247">
        <v>1299508.0186072907</v>
      </c>
      <c r="K247">
        <v>49149.042090909075</v>
      </c>
      <c r="L247">
        <v>233911443.34931234</v>
      </c>
      <c r="M247">
        <v>4957303.7136363629</v>
      </c>
      <c r="N247">
        <v>1949262027.9109361</v>
      </c>
      <c r="O247">
        <v>101147400</v>
      </c>
      <c r="P247">
        <v>20.160370918181815</v>
      </c>
      <c r="Q247">
        <v>19427.644878178995</v>
      </c>
      <c r="R247">
        <v>233960592.39140326</v>
      </c>
      <c r="S247">
        <v>2055.3667316245724</v>
      </c>
      <c r="T247">
        <v>19447.805249097179</v>
      </c>
      <c r="U247">
        <f>Pro_Economic_Table[[#This Row],[Total Energy(MJ)]]*AHP!$P$3/TOPSIS!$B$4</f>
        <v>8.0362769543294611E-3</v>
      </c>
      <c r="V247">
        <f>Pro_Economic_Table[[#This Row],[Total Cost(LKR Million)]]*AHP!$P$4/TOPSIS!$C$4</f>
        <v>3.1184595385987713E-2</v>
      </c>
      <c r="W247">
        <f>Pro_Economic_Table[[#This Row],[Total Carbon (Metric T)]]*AHP!$P$5/TOPSIS!$D$4</f>
        <v>3.4499776494079583E-3</v>
      </c>
      <c r="X247">
        <f>((Pro_Economic_Table[[#This Row],[Weighted Energy]]-TOPSIS!$B$5)^2+(Pro_Economic_Table[[#This Row],[Weighted Cost]]-TOPSIS!$C$5)^2+(Pro_Economic_Table[[#This Row],[Weighted Co2]]-TOPSIS!$D$5)^2)^0.5</f>
        <v>3.3856206874882484E-3</v>
      </c>
      <c r="Y247">
        <f>((Pro_Economic_Table[[#This Row],[Weighted Energy]]-TOPSIS!$B$6)^2+(Pro_Economic_Table[[#This Row],[Weighted Cost]]-TOPSIS!$C$6)^2+(Pro_Economic_Table[[#This Row],[Weighted Co2]]-TOPSIS!$D$6)^2)^0.5</f>
        <v>4.1861137386323324E-3</v>
      </c>
      <c r="Z247">
        <f>Pro_Economic_Table[[#This Row],[S- Worst-Euclidean Distance]]/(Pro_Economic_Table[[#This Row],[S+ Best-Euclidean Distance]]+Pro_Economic_Table[[#This Row],[S- Worst-Euclidean Distance]])</f>
        <v>0.55286061330826552</v>
      </c>
      <c r="AA247">
        <v>246</v>
      </c>
    </row>
    <row r="248" spans="1:27" x14ac:dyDescent="0.3">
      <c r="A248">
        <v>90</v>
      </c>
      <c r="B248" t="s">
        <v>139</v>
      </c>
      <c r="C248" t="s">
        <v>280</v>
      </c>
      <c r="D248" t="s">
        <v>151</v>
      </c>
      <c r="E248" t="s">
        <v>280</v>
      </c>
      <c r="F248" t="s">
        <v>280</v>
      </c>
      <c r="G248" t="s">
        <v>218</v>
      </c>
      <c r="H248">
        <v>371.38652937096464</v>
      </c>
      <c r="I248">
        <v>27</v>
      </c>
      <c r="J248">
        <v>1299125.9409597209</v>
      </c>
      <c r="K248">
        <v>60066.105727272719</v>
      </c>
      <c r="L248">
        <v>233842669.37274978</v>
      </c>
      <c r="M248">
        <v>6109907.3840909088</v>
      </c>
      <c r="N248">
        <v>1948688911.4395814</v>
      </c>
      <c r="O248">
        <v>101147400</v>
      </c>
      <c r="P248">
        <v>26.71981925</v>
      </c>
      <c r="Q248">
        <v>19421.932817347828</v>
      </c>
      <c r="R248">
        <v>233902735.47847706</v>
      </c>
      <c r="S248">
        <v>2055.9462188236721</v>
      </c>
      <c r="T248">
        <v>19448.652636597828</v>
      </c>
      <c r="U248">
        <f>Pro_Economic_Table[[#This Row],[Total Energy(MJ)]]*AHP!$P$3/TOPSIS!$B$4</f>
        <v>8.0342896359898858E-3</v>
      </c>
      <c r="V248">
        <f>Pro_Economic_Table[[#This Row],[Total Cost(LKR Million)]]*AHP!$P$4/TOPSIS!$C$4</f>
        <v>3.1193387526853494E-2</v>
      </c>
      <c r="W248">
        <f>Pro_Economic_Table[[#This Row],[Total Carbon (Metric T)]]*AHP!$P$5/TOPSIS!$D$4</f>
        <v>3.4501279732054345E-3</v>
      </c>
      <c r="X248">
        <f>((Pro_Economic_Table[[#This Row],[Weighted Energy]]-TOPSIS!$B$5)^2+(Pro_Economic_Table[[#This Row],[Weighted Cost]]-TOPSIS!$C$5)^2+(Pro_Economic_Table[[#This Row],[Weighted Co2]]-TOPSIS!$D$5)^2)^0.5</f>
        <v>3.3936294510485232E-3</v>
      </c>
      <c r="Y248">
        <f>((Pro_Economic_Table[[#This Row],[Weighted Energy]]-TOPSIS!$B$6)^2+(Pro_Economic_Table[[#This Row],[Weighted Cost]]-TOPSIS!$C$6)^2+(Pro_Economic_Table[[#This Row],[Weighted Co2]]-TOPSIS!$D$6)^2)^0.5</f>
        <v>4.1781276107875909E-3</v>
      </c>
      <c r="Z248">
        <f>Pro_Economic_Table[[#This Row],[S- Worst-Euclidean Distance]]/(Pro_Economic_Table[[#This Row],[S+ Best-Euclidean Distance]]+Pro_Economic_Table[[#This Row],[S- Worst-Euclidean Distance]])</f>
        <v>0.55180423469297302</v>
      </c>
      <c r="AA248">
        <v>247</v>
      </c>
    </row>
    <row r="249" spans="1:27" x14ac:dyDescent="0.3">
      <c r="A249">
        <v>108</v>
      </c>
      <c r="B249" t="s">
        <v>139</v>
      </c>
      <c r="C249" t="s">
        <v>280</v>
      </c>
      <c r="D249" t="s">
        <v>280</v>
      </c>
      <c r="E249" t="s">
        <v>280</v>
      </c>
      <c r="F249" t="s">
        <v>280</v>
      </c>
      <c r="G249" t="s">
        <v>218</v>
      </c>
      <c r="H249">
        <v>371.84925099102463</v>
      </c>
      <c r="I249">
        <v>27</v>
      </c>
      <c r="J249">
        <v>1299573.8554879387</v>
      </c>
      <c r="K249">
        <v>60066.105727272719</v>
      </c>
      <c r="L249">
        <v>233923293.98782897</v>
      </c>
      <c r="M249">
        <v>6114512.459090909</v>
      </c>
      <c r="N249">
        <v>1949360783.2319081</v>
      </c>
      <c r="O249">
        <v>101147400</v>
      </c>
      <c r="P249">
        <v>26.710609100000003</v>
      </c>
      <c r="Q249">
        <v>19428.629139544682</v>
      </c>
      <c r="R249">
        <v>233983360.09355626</v>
      </c>
      <c r="S249">
        <v>2056.6226956909991</v>
      </c>
      <c r="T249">
        <v>19455.339748644681</v>
      </c>
      <c r="U249">
        <f>Pro_Economic_Table[[#This Row],[Total Energy(MJ)]]*AHP!$P$3/TOPSIS!$B$4</f>
        <v>8.0370589986825079E-3</v>
      </c>
      <c r="V249">
        <f>Pro_Economic_Table[[#This Row],[Total Cost(LKR Million)]]*AHP!$P$4/TOPSIS!$C$4</f>
        <v>3.1203651221926004E-2</v>
      </c>
      <c r="W249">
        <f>Pro_Economic_Table[[#This Row],[Total Carbon (Metric T)]]*AHP!$P$5/TOPSIS!$D$4</f>
        <v>3.4513142452194351E-3</v>
      </c>
      <c r="X249">
        <f>((Pro_Economic_Table[[#This Row],[Weighted Energy]]-TOPSIS!$B$5)^2+(Pro_Economic_Table[[#This Row],[Weighted Cost]]-TOPSIS!$C$5)^2+(Pro_Economic_Table[[#This Row],[Weighted Co2]]-TOPSIS!$D$5)^2)^0.5</f>
        <v>3.4043245053635915E-3</v>
      </c>
      <c r="Y249">
        <f>((Pro_Economic_Table[[#This Row],[Weighted Energy]]-TOPSIS!$B$6)^2+(Pro_Economic_Table[[#This Row],[Weighted Cost]]-TOPSIS!$C$6)^2+(Pro_Economic_Table[[#This Row],[Weighted Co2]]-TOPSIS!$D$6)^2)^0.5</f>
        <v>4.1674315299096388E-3</v>
      </c>
      <c r="Z249">
        <f>Pro_Economic_Table[[#This Row],[S- Worst-Euclidean Distance]]/(Pro_Economic_Table[[#This Row],[S+ Best-Euclidean Distance]]+Pro_Economic_Table[[#This Row],[S- Worst-Euclidean Distance]])</f>
        <v>0.55039168067427768</v>
      </c>
      <c r="AA249">
        <v>248</v>
      </c>
    </row>
    <row r="250" spans="1:27" x14ac:dyDescent="0.3">
      <c r="A250">
        <v>181</v>
      </c>
      <c r="B250" t="s">
        <v>140</v>
      </c>
      <c r="C250" t="s">
        <v>280</v>
      </c>
      <c r="D250" t="s">
        <v>151</v>
      </c>
      <c r="E250" t="s">
        <v>152</v>
      </c>
      <c r="F250" t="s">
        <v>154</v>
      </c>
      <c r="G250" t="s">
        <v>219</v>
      </c>
      <c r="H250">
        <v>377.91468667919645</v>
      </c>
      <c r="I250">
        <v>54</v>
      </c>
      <c r="J250">
        <v>1301357.8511617861</v>
      </c>
      <c r="K250">
        <v>43335.209363636357</v>
      </c>
      <c r="L250">
        <v>234244413.20912153</v>
      </c>
      <c r="M250">
        <v>5326657.7022727262</v>
      </c>
      <c r="N250">
        <v>1952036776.7426794</v>
      </c>
      <c r="O250">
        <v>100656000</v>
      </c>
      <c r="P250">
        <v>20.532623068181817</v>
      </c>
      <c r="Q250">
        <v>19455.299874868702</v>
      </c>
      <c r="R250">
        <v>234287748.41848516</v>
      </c>
      <c r="S250">
        <v>2058.0194344449519</v>
      </c>
      <c r="T250">
        <v>19475.832497936884</v>
      </c>
      <c r="U250">
        <f>Pro_Economic_Table[[#This Row],[Total Energy(MJ)]]*AHP!$P$3/TOPSIS!$B$4</f>
        <v>8.0475143871553724E-3</v>
      </c>
      <c r="V250">
        <f>Pro_Economic_Table[[#This Row],[Total Cost(LKR Million)]]*AHP!$P$4/TOPSIS!$C$4</f>
        <v>3.1224842930554823E-2</v>
      </c>
      <c r="W250">
        <f>Pro_Economic_Table[[#This Row],[Total Carbon (Metric T)]]*AHP!$P$5/TOPSIS!$D$4</f>
        <v>3.4549495925569607E-3</v>
      </c>
      <c r="X250">
        <f>((Pro_Economic_Table[[#This Row],[Weighted Energy]]-TOPSIS!$B$5)^2+(Pro_Economic_Table[[#This Row],[Weighted Cost]]-TOPSIS!$C$5)^2+(Pro_Economic_Table[[#This Row],[Weighted Co2]]-TOPSIS!$D$5)^2)^0.5</f>
        <v>3.427686550452733E-3</v>
      </c>
      <c r="Y250">
        <f>((Pro_Economic_Table[[#This Row],[Weighted Energy]]-TOPSIS!$B$6)^2+(Pro_Economic_Table[[#This Row],[Weighted Cost]]-TOPSIS!$C$6)^2+(Pro_Economic_Table[[#This Row],[Weighted Co2]]-TOPSIS!$D$6)^2)^0.5</f>
        <v>4.1440433058635368E-3</v>
      </c>
      <c r="Z250">
        <f>Pro_Economic_Table[[#This Row],[S- Worst-Euclidean Distance]]/(Pro_Economic_Table[[#This Row],[S+ Best-Euclidean Distance]]+Pro_Economic_Table[[#This Row],[S- Worst-Euclidean Distance]])</f>
        <v>0.54730469582279306</v>
      </c>
      <c r="AA250">
        <v>249</v>
      </c>
    </row>
    <row r="251" spans="1:27" x14ac:dyDescent="0.3">
      <c r="A251">
        <v>183</v>
      </c>
      <c r="B251" t="s">
        <v>140</v>
      </c>
      <c r="C251" t="s">
        <v>280</v>
      </c>
      <c r="D251" t="s">
        <v>151</v>
      </c>
      <c r="E251" t="s">
        <v>152</v>
      </c>
      <c r="F251" t="s">
        <v>154</v>
      </c>
      <c r="G251" t="s">
        <v>218</v>
      </c>
      <c r="H251">
        <v>377.91468667919645</v>
      </c>
      <c r="I251">
        <v>27</v>
      </c>
      <c r="J251">
        <v>1301357.8511617861</v>
      </c>
      <c r="K251">
        <v>43335.209363636357</v>
      </c>
      <c r="L251">
        <v>234244413.20912153</v>
      </c>
      <c r="M251">
        <v>5326657.7022727262</v>
      </c>
      <c r="N251">
        <v>1952036776.7426794</v>
      </c>
      <c r="O251">
        <v>101147400</v>
      </c>
      <c r="P251">
        <v>20.532623068181817</v>
      </c>
      <c r="Q251">
        <v>19455.299874868702</v>
      </c>
      <c r="R251">
        <v>234287748.41848516</v>
      </c>
      <c r="S251">
        <v>2058.5108344449518</v>
      </c>
      <c r="T251">
        <v>19475.832497936884</v>
      </c>
      <c r="U251">
        <f>Pro_Economic_Table[[#This Row],[Total Energy(MJ)]]*AHP!$P$3/TOPSIS!$B$4</f>
        <v>8.0475143871553724E-3</v>
      </c>
      <c r="V251">
        <f>Pro_Economic_Table[[#This Row],[Total Cost(LKR Million)]]*AHP!$P$4/TOPSIS!$C$4</f>
        <v>3.1232298587950111E-2</v>
      </c>
      <c r="W251">
        <f>Pro_Economic_Table[[#This Row],[Total Carbon (Metric T)]]*AHP!$P$5/TOPSIS!$D$4</f>
        <v>3.4549495925569607E-3</v>
      </c>
      <c r="X251">
        <f>((Pro_Economic_Table[[#This Row],[Weighted Energy]]-TOPSIS!$B$5)^2+(Pro_Economic_Table[[#This Row],[Weighted Cost]]-TOPSIS!$C$5)^2+(Pro_Economic_Table[[#This Row],[Weighted Co2]]-TOPSIS!$D$5)^2)^0.5</f>
        <v>3.434874041148674E-3</v>
      </c>
      <c r="Y251">
        <f>((Pro_Economic_Table[[#This Row],[Weighted Energy]]-TOPSIS!$B$6)^2+(Pro_Economic_Table[[#This Row],[Weighted Cost]]-TOPSIS!$C$6)^2+(Pro_Economic_Table[[#This Row],[Weighted Co2]]-TOPSIS!$D$6)^2)^0.5</f>
        <v>4.1368648545686395E-3</v>
      </c>
      <c r="Z251">
        <f>Pro_Economic_Table[[#This Row],[S- Worst-Euclidean Distance]]/(Pro_Economic_Table[[#This Row],[S+ Best-Euclidean Distance]]+Pro_Economic_Table[[#This Row],[S- Worst-Euclidean Distance]])</f>
        <v>0.54635598394821971</v>
      </c>
      <c r="AA251">
        <v>250</v>
      </c>
    </row>
    <row r="252" spans="1:27" x14ac:dyDescent="0.3">
      <c r="A252">
        <v>80</v>
      </c>
      <c r="B252" t="s">
        <v>139</v>
      </c>
      <c r="C252" t="s">
        <v>280</v>
      </c>
      <c r="D252" t="s">
        <v>151</v>
      </c>
      <c r="E252" t="s">
        <v>152</v>
      </c>
      <c r="F252" t="s">
        <v>280</v>
      </c>
      <c r="G252" t="s">
        <v>220</v>
      </c>
      <c r="H252">
        <v>371.31851606451011</v>
      </c>
      <c r="I252">
        <v>27</v>
      </c>
      <c r="J252">
        <v>1299060.1040790728</v>
      </c>
      <c r="K252">
        <v>49149.042090909075</v>
      </c>
      <c r="L252">
        <v>233830818.73423311</v>
      </c>
      <c r="M252">
        <v>4952698.6386363627</v>
      </c>
      <c r="N252">
        <v>1948590156.1186092</v>
      </c>
      <c r="O252">
        <v>105300000</v>
      </c>
      <c r="P252">
        <v>20.169581068181813</v>
      </c>
      <c r="Q252">
        <v>19420.948555982141</v>
      </c>
      <c r="R252">
        <v>233879967.77632403</v>
      </c>
      <c r="S252">
        <v>2058.8428547572457</v>
      </c>
      <c r="T252">
        <v>19441.118137050322</v>
      </c>
      <c r="U252">
        <f>Pro_Economic_Table[[#This Row],[Total Energy(MJ)]]*AHP!$P$3/TOPSIS!$B$4</f>
        <v>8.033507591636839E-3</v>
      </c>
      <c r="V252">
        <f>Pro_Economic_Table[[#This Row],[Total Cost(LKR Million)]]*AHP!$P$4/TOPSIS!$C$4</f>
        <v>3.1237336092420485E-2</v>
      </c>
      <c r="W252">
        <f>Pro_Economic_Table[[#This Row],[Total Carbon (Metric T)]]*AHP!$P$5/TOPSIS!$D$4</f>
        <v>3.4487913773939573E-3</v>
      </c>
      <c r="X252">
        <f>((Pro_Economic_Table[[#This Row],[Weighted Energy]]-TOPSIS!$B$5)^2+(Pro_Economic_Table[[#This Row],[Weighted Cost]]-TOPSIS!$C$5)^2+(Pro_Economic_Table[[#This Row],[Weighted Co2]]-TOPSIS!$D$5)^2)^0.5</f>
        <v>3.4357061089169633E-3</v>
      </c>
      <c r="Y252">
        <f>((Pro_Economic_Table[[#This Row],[Weighted Energy]]-TOPSIS!$B$6)^2+(Pro_Economic_Table[[#This Row],[Weighted Cost]]-TOPSIS!$C$6)^2+(Pro_Economic_Table[[#This Row],[Weighted Co2]]-TOPSIS!$D$6)^2)^0.5</f>
        <v>4.1361831874412195E-3</v>
      </c>
      <c r="Z252">
        <f>Pro_Economic_Table[[#This Row],[S- Worst-Euclidean Distance]]/(Pro_Economic_Table[[#This Row],[S+ Best-Euclidean Distance]]+Pro_Economic_Table[[#This Row],[S- Worst-Euclidean Distance]])</f>
        <v>0.54625510563533741</v>
      </c>
      <c r="AA252">
        <v>251</v>
      </c>
    </row>
    <row r="253" spans="1:27" x14ac:dyDescent="0.3">
      <c r="A253">
        <v>199</v>
      </c>
      <c r="B253" t="s">
        <v>140</v>
      </c>
      <c r="C253" t="s">
        <v>280</v>
      </c>
      <c r="D253" t="s">
        <v>280</v>
      </c>
      <c r="E253" t="s">
        <v>152</v>
      </c>
      <c r="F253" t="s">
        <v>154</v>
      </c>
      <c r="G253" t="s">
        <v>219</v>
      </c>
      <c r="H253">
        <v>378.37740829925644</v>
      </c>
      <c r="I253">
        <v>54</v>
      </c>
      <c r="J253">
        <v>1301805.7656900045</v>
      </c>
      <c r="K253">
        <v>43335.209363636357</v>
      </c>
      <c r="L253">
        <v>234325037.82420081</v>
      </c>
      <c r="M253">
        <v>5331262.7772727264</v>
      </c>
      <c r="N253">
        <v>1952708648.5350068</v>
      </c>
      <c r="O253">
        <v>100656000</v>
      </c>
      <c r="P253">
        <v>20.523412918181815</v>
      </c>
      <c r="Q253">
        <v>19461.996197065564</v>
      </c>
      <c r="R253">
        <v>234368373.03356445</v>
      </c>
      <c r="S253">
        <v>2058.6959113122793</v>
      </c>
      <c r="T253">
        <v>19482.519609983745</v>
      </c>
      <c r="U253">
        <f>Pro_Economic_Table[[#This Row],[Total Energy(MJ)]]*AHP!$P$3/TOPSIS!$B$4</f>
        <v>8.0502837498479963E-3</v>
      </c>
      <c r="V253">
        <f>Pro_Economic_Table[[#This Row],[Total Cost(LKR Million)]]*AHP!$P$4/TOPSIS!$C$4</f>
        <v>3.1235106625627337E-2</v>
      </c>
      <c r="W253">
        <f>Pro_Economic_Table[[#This Row],[Total Carbon (Metric T)]]*AHP!$P$5/TOPSIS!$D$4</f>
        <v>3.4561358645709625E-3</v>
      </c>
      <c r="X253">
        <f>((Pro_Economic_Table[[#This Row],[Weighted Energy]]-TOPSIS!$B$5)^2+(Pro_Economic_Table[[#This Row],[Weighted Cost]]-TOPSIS!$C$5)^2+(Pro_Economic_Table[[#This Row],[Weighted Co2]]-TOPSIS!$D$5)^2)^0.5</f>
        <v>3.4383818810688961E-3</v>
      </c>
      <c r="Y253">
        <f>((Pro_Economic_Table[[#This Row],[Weighted Energy]]-TOPSIS!$B$6)^2+(Pro_Economic_Table[[#This Row],[Weighted Cost]]-TOPSIS!$C$6)^2+(Pro_Economic_Table[[#This Row],[Weighted Co2]]-TOPSIS!$D$6)^2)^0.5</f>
        <v>4.1333473759708203E-3</v>
      </c>
      <c r="Z253">
        <f>Pro_Economic_Table[[#This Row],[S- Worst-Euclidean Distance]]/(Pro_Economic_Table[[#This Row],[S+ Best-Euclidean Distance]]+Pro_Economic_Table[[#This Row],[S- Worst-Euclidean Distance]])</f>
        <v>0.54589212525367237</v>
      </c>
      <c r="AA253">
        <v>252</v>
      </c>
    </row>
    <row r="254" spans="1:27" x14ac:dyDescent="0.3">
      <c r="A254">
        <v>201</v>
      </c>
      <c r="B254" t="s">
        <v>140</v>
      </c>
      <c r="C254" t="s">
        <v>280</v>
      </c>
      <c r="D254" t="s">
        <v>280</v>
      </c>
      <c r="E254" t="s">
        <v>152</v>
      </c>
      <c r="F254" t="s">
        <v>154</v>
      </c>
      <c r="G254" t="s">
        <v>218</v>
      </c>
      <c r="H254">
        <v>378.37740829925644</v>
      </c>
      <c r="I254">
        <v>27</v>
      </c>
      <c r="J254">
        <v>1301805.7656900045</v>
      </c>
      <c r="K254">
        <v>43335.209363636357</v>
      </c>
      <c r="L254">
        <v>234325037.82420081</v>
      </c>
      <c r="M254">
        <v>5331262.7772727264</v>
      </c>
      <c r="N254">
        <v>1952708648.5350068</v>
      </c>
      <c r="O254">
        <v>101147400</v>
      </c>
      <c r="P254">
        <v>20.523412918181815</v>
      </c>
      <c r="Q254">
        <v>19461.996197065564</v>
      </c>
      <c r="R254">
        <v>234368373.03356445</v>
      </c>
      <c r="S254">
        <v>2059.1873113122797</v>
      </c>
      <c r="T254">
        <v>19482.519609983745</v>
      </c>
      <c r="U254">
        <f>Pro_Economic_Table[[#This Row],[Total Energy(MJ)]]*AHP!$P$3/TOPSIS!$B$4</f>
        <v>8.0502837498479963E-3</v>
      </c>
      <c r="V254">
        <f>Pro_Economic_Table[[#This Row],[Total Cost(LKR Million)]]*AHP!$P$4/TOPSIS!$C$4</f>
        <v>3.1242562283022631E-2</v>
      </c>
      <c r="W254">
        <f>Pro_Economic_Table[[#This Row],[Total Carbon (Metric T)]]*AHP!$P$5/TOPSIS!$D$4</f>
        <v>3.4561358645709625E-3</v>
      </c>
      <c r="X254">
        <f>((Pro_Economic_Table[[#This Row],[Weighted Energy]]-TOPSIS!$B$5)^2+(Pro_Economic_Table[[#This Row],[Weighted Cost]]-TOPSIS!$C$5)^2+(Pro_Economic_Table[[#This Row],[Weighted Co2]]-TOPSIS!$D$5)^2)^0.5</f>
        <v>3.4455692701865011E-3</v>
      </c>
      <c r="Y254">
        <f>((Pro_Economic_Table[[#This Row],[Weighted Energy]]-TOPSIS!$B$6)^2+(Pro_Economic_Table[[#This Row],[Weighted Cost]]-TOPSIS!$C$6)^2+(Pro_Economic_Table[[#This Row],[Weighted Co2]]-TOPSIS!$D$6)^2)^0.5</f>
        <v>4.1261688622408286E-3</v>
      </c>
      <c r="Z254">
        <f>Pro_Economic_Table[[#This Row],[S- Worst-Euclidean Distance]]/(Pro_Economic_Table[[#This Row],[S+ Best-Euclidean Distance]]+Pro_Economic_Table[[#This Row],[S- Worst-Euclidean Distance]])</f>
        <v>0.54494341854874362</v>
      </c>
      <c r="AA254">
        <v>253</v>
      </c>
    </row>
    <row r="255" spans="1:27" x14ac:dyDescent="0.3">
      <c r="A255">
        <v>98</v>
      </c>
      <c r="B255" t="s">
        <v>139</v>
      </c>
      <c r="C255" t="s">
        <v>280</v>
      </c>
      <c r="D255" t="s">
        <v>280</v>
      </c>
      <c r="E255" t="s">
        <v>152</v>
      </c>
      <c r="F255" t="s">
        <v>280</v>
      </c>
      <c r="G255" t="s">
        <v>220</v>
      </c>
      <c r="H255">
        <v>371.78123768457016</v>
      </c>
      <c r="I255">
        <v>27</v>
      </c>
      <c r="J255">
        <v>1299508.0186072907</v>
      </c>
      <c r="K255">
        <v>49149.042090909075</v>
      </c>
      <c r="L255">
        <v>233911443.34931234</v>
      </c>
      <c r="M255">
        <v>4957303.7136363629</v>
      </c>
      <c r="N255">
        <v>1949262027.9109361</v>
      </c>
      <c r="O255">
        <v>105300000</v>
      </c>
      <c r="P255">
        <v>20.160370918181815</v>
      </c>
      <c r="Q255">
        <v>19427.644878178995</v>
      </c>
      <c r="R255">
        <v>233960592.39140326</v>
      </c>
      <c r="S255">
        <v>2059.5193316245727</v>
      </c>
      <c r="T255">
        <v>19447.805249097179</v>
      </c>
      <c r="U255">
        <f>Pro_Economic_Table[[#This Row],[Total Energy(MJ)]]*AHP!$P$3/TOPSIS!$B$4</f>
        <v>8.0362769543294611E-3</v>
      </c>
      <c r="V255">
        <f>Pro_Economic_Table[[#This Row],[Total Cost(LKR Million)]]*AHP!$P$4/TOPSIS!$C$4</f>
        <v>3.1247599787492995E-2</v>
      </c>
      <c r="W255">
        <f>Pro_Economic_Table[[#This Row],[Total Carbon (Metric T)]]*AHP!$P$5/TOPSIS!$D$4</f>
        <v>3.4499776494079583E-3</v>
      </c>
      <c r="X255">
        <f>((Pro_Economic_Table[[#This Row],[Weighted Energy]]-TOPSIS!$B$5)^2+(Pro_Economic_Table[[#This Row],[Weighted Cost]]-TOPSIS!$C$5)^2+(Pro_Economic_Table[[#This Row],[Weighted Co2]]-TOPSIS!$D$5)^2)^0.5</f>
        <v>3.4464003830569209E-3</v>
      </c>
      <c r="Y255">
        <f>((Pro_Economic_Table[[#This Row],[Weighted Energy]]-TOPSIS!$B$6)^2+(Pro_Economic_Table[[#This Row],[Weighted Cost]]-TOPSIS!$C$6)^2+(Pro_Economic_Table[[#This Row],[Weighted Co2]]-TOPSIS!$D$6)^2)^0.5</f>
        <v>4.1254867871829571E-3</v>
      </c>
      <c r="Z255">
        <f>Pro_Economic_Table[[#This Row],[S- Worst-Euclidean Distance]]/(Pro_Economic_Table[[#This Row],[S+ Best-Euclidean Distance]]+Pro_Economic_Table[[#This Row],[S- Worst-Euclidean Distance]])</f>
        <v>0.54484261247282439</v>
      </c>
      <c r="AA255">
        <v>254</v>
      </c>
    </row>
    <row r="256" spans="1:27" x14ac:dyDescent="0.3">
      <c r="A256">
        <v>190</v>
      </c>
      <c r="B256" t="s">
        <v>140</v>
      </c>
      <c r="C256" t="s">
        <v>280</v>
      </c>
      <c r="D256" t="s">
        <v>151</v>
      </c>
      <c r="E256" t="s">
        <v>280</v>
      </c>
      <c r="F256" t="s">
        <v>154</v>
      </c>
      <c r="G256" t="s">
        <v>219</v>
      </c>
      <c r="H256">
        <v>377.98269998565092</v>
      </c>
      <c r="I256">
        <v>54</v>
      </c>
      <c r="J256">
        <v>1301423.6880424344</v>
      </c>
      <c r="K256">
        <v>54252.273000000001</v>
      </c>
      <c r="L256">
        <v>234256263.84763822</v>
      </c>
      <c r="M256">
        <v>6483866.4477272723</v>
      </c>
      <c r="N256">
        <v>1952135532.0636516</v>
      </c>
      <c r="O256">
        <v>100656000</v>
      </c>
      <c r="P256">
        <v>27.082861249999997</v>
      </c>
      <c r="Q256">
        <v>19456.284136234397</v>
      </c>
      <c r="R256">
        <v>234310516.12063822</v>
      </c>
      <c r="S256">
        <v>2059.2753985113786</v>
      </c>
      <c r="T256">
        <v>19483.366997484398</v>
      </c>
      <c r="U256">
        <f>Pro_Economic_Table[[#This Row],[Total Energy(MJ)]]*AHP!$P$3/TOPSIS!$B$4</f>
        <v>8.0482964315084192E-3</v>
      </c>
      <c r="V256">
        <f>Pro_Economic_Table[[#This Row],[Total Cost(LKR Million)]]*AHP!$P$4/TOPSIS!$C$4</f>
        <v>3.1243898766493108E-2</v>
      </c>
      <c r="W256">
        <f>Pro_Economic_Table[[#This Row],[Total Carbon (Metric T)]]*AHP!$P$5/TOPSIS!$D$4</f>
        <v>3.4562861883684392E-3</v>
      </c>
      <c r="X256">
        <f>((Pro_Economic_Table[[#This Row],[Weighted Energy]]-TOPSIS!$B$5)^2+(Pro_Economic_Table[[#This Row],[Weighted Cost]]-TOPSIS!$C$5)^2+(Pro_Economic_Table[[#This Row],[Weighted Co2]]-TOPSIS!$D$5)^2)^0.5</f>
        <v>3.4463890893130589E-3</v>
      </c>
      <c r="Y256">
        <f>((Pro_Economic_Table[[#This Row],[Weighted Energy]]-TOPSIS!$B$6)^2+(Pro_Economic_Table[[#This Row],[Weighted Cost]]-TOPSIS!$C$6)^2+(Pro_Economic_Table[[#This Row],[Weighted Co2]]-TOPSIS!$D$6)^2)^0.5</f>
        <v>4.1253602282833425E-3</v>
      </c>
      <c r="Z256">
        <f>Pro_Economic_Table[[#This Row],[S- Worst-Euclidean Distance]]/(Pro_Economic_Table[[#This Row],[S+ Best-Euclidean Distance]]+Pro_Economic_Table[[#This Row],[S- Worst-Euclidean Distance]])</f>
        <v>0.54483581735810938</v>
      </c>
      <c r="AA256">
        <v>255</v>
      </c>
    </row>
    <row r="257" spans="1:27" x14ac:dyDescent="0.3">
      <c r="A257">
        <v>184</v>
      </c>
      <c r="B257" t="s">
        <v>140</v>
      </c>
      <c r="C257" t="s">
        <v>280</v>
      </c>
      <c r="D257" t="s">
        <v>151</v>
      </c>
      <c r="E257" t="s">
        <v>152</v>
      </c>
      <c r="F257" t="s">
        <v>155</v>
      </c>
      <c r="G257" t="s">
        <v>219</v>
      </c>
      <c r="H257">
        <v>377.87611483535835</v>
      </c>
      <c r="I257">
        <v>54</v>
      </c>
      <c r="J257">
        <v>1302399.0305854704</v>
      </c>
      <c r="K257">
        <v>44153.989136363627</v>
      </c>
      <c r="L257">
        <v>234431825.50538465</v>
      </c>
      <c r="M257">
        <v>5353950.3613636354</v>
      </c>
      <c r="N257">
        <v>1953598545.8782055</v>
      </c>
      <c r="O257">
        <v>100656000</v>
      </c>
      <c r="P257">
        <v>20.259696477272726</v>
      </c>
      <c r="Q257">
        <v>19470.865507252784</v>
      </c>
      <c r="R257">
        <v>234475979.49452102</v>
      </c>
      <c r="S257">
        <v>2059.6084962395694</v>
      </c>
      <c r="T257">
        <v>19491.125203730055</v>
      </c>
      <c r="U257">
        <f>Pro_Economic_Table[[#This Row],[Total Energy(MJ)]]*AHP!$P$3/TOPSIS!$B$4</f>
        <v>8.0539799078782164E-3</v>
      </c>
      <c r="V257">
        <f>Pro_Economic_Table[[#This Row],[Total Cost(LKR Million)]]*AHP!$P$4/TOPSIS!$C$4</f>
        <v>3.1248952617816961E-2</v>
      </c>
      <c r="W257">
        <f>Pro_Economic_Table[[#This Row],[Total Carbon (Metric T)]]*AHP!$P$5/TOPSIS!$D$4</f>
        <v>3.4576624690234635E-3</v>
      </c>
      <c r="X257">
        <f>((Pro_Economic_Table[[#This Row],[Weighted Energy]]-TOPSIS!$B$5)^2+(Pro_Economic_Table[[#This Row],[Weighted Cost]]-TOPSIS!$C$5)^2+(Pro_Economic_Table[[#This Row],[Weighted Co2]]-TOPSIS!$D$5)^2)^0.5</f>
        <v>3.452792717064731E-3</v>
      </c>
      <c r="Y257">
        <f>((Pro_Economic_Table[[#This Row],[Weighted Energy]]-TOPSIS!$B$6)^2+(Pro_Economic_Table[[#This Row],[Weighted Cost]]-TOPSIS!$C$6)^2+(Pro_Economic_Table[[#This Row],[Weighted Co2]]-TOPSIS!$D$6)^2)^0.5</f>
        <v>4.1189360177081476E-3</v>
      </c>
      <c r="Z257">
        <f>Pro_Economic_Table[[#This Row],[S- Worst-Euclidean Distance]]/(Pro_Economic_Table[[#This Row],[S+ Best-Euclidean Distance]]+Pro_Economic_Table[[#This Row],[S- Worst-Euclidean Distance]])</f>
        <v>0.5439888514220127</v>
      </c>
      <c r="AA257">
        <v>256</v>
      </c>
    </row>
    <row r="258" spans="1:27" x14ac:dyDescent="0.3">
      <c r="A258">
        <v>192</v>
      </c>
      <c r="B258" t="s">
        <v>140</v>
      </c>
      <c r="C258" t="s">
        <v>280</v>
      </c>
      <c r="D258" t="s">
        <v>151</v>
      </c>
      <c r="E258" t="s">
        <v>280</v>
      </c>
      <c r="F258" t="s">
        <v>154</v>
      </c>
      <c r="G258" t="s">
        <v>218</v>
      </c>
      <c r="H258">
        <v>377.98269998565092</v>
      </c>
      <c r="I258">
        <v>27</v>
      </c>
      <c r="J258">
        <v>1301423.6880424344</v>
      </c>
      <c r="K258">
        <v>54252.273000000001</v>
      </c>
      <c r="L258">
        <v>234256263.84763822</v>
      </c>
      <c r="M258">
        <v>6483866.4477272723</v>
      </c>
      <c r="N258">
        <v>1952135532.0636516</v>
      </c>
      <c r="O258">
        <v>101147400</v>
      </c>
      <c r="P258">
        <v>27.082861249999997</v>
      </c>
      <c r="Q258">
        <v>19456.284136234397</v>
      </c>
      <c r="R258">
        <v>234310516.12063822</v>
      </c>
      <c r="S258">
        <v>2059.766798511379</v>
      </c>
      <c r="T258">
        <v>19483.366997484398</v>
      </c>
      <c r="U258">
        <f>Pro_Economic_Table[[#This Row],[Total Energy(MJ)]]*AHP!$P$3/TOPSIS!$B$4</f>
        <v>8.0482964315084192E-3</v>
      </c>
      <c r="V258">
        <f>Pro_Economic_Table[[#This Row],[Total Cost(LKR Million)]]*AHP!$P$4/TOPSIS!$C$4</f>
        <v>3.1251354423888406E-2</v>
      </c>
      <c r="W258">
        <f>Pro_Economic_Table[[#This Row],[Total Carbon (Metric T)]]*AHP!$P$5/TOPSIS!$D$4</f>
        <v>3.4562861883684392E-3</v>
      </c>
      <c r="X258">
        <f>((Pro_Economic_Table[[#This Row],[Weighted Energy]]-TOPSIS!$B$5)^2+(Pro_Economic_Table[[#This Row],[Weighted Cost]]-TOPSIS!$C$5)^2+(Pro_Economic_Table[[#This Row],[Weighted Co2]]-TOPSIS!$D$5)^2)^0.5</f>
        <v>3.4535787949469036E-3</v>
      </c>
      <c r="Y258">
        <f>((Pro_Economic_Table[[#This Row],[Weighted Energy]]-TOPSIS!$B$6)^2+(Pro_Economic_Table[[#This Row],[Weighted Cost]]-TOPSIS!$C$6)^2+(Pro_Economic_Table[[#This Row],[Weighted Co2]]-TOPSIS!$D$6)^2)^0.5</f>
        <v>4.1181837094480152E-3</v>
      </c>
      <c r="Z258">
        <f>Pro_Economic_Table[[#This Row],[S- Worst-Euclidean Distance]]/(Pro_Economic_Table[[#This Row],[S+ Best-Euclidean Distance]]+Pro_Economic_Table[[#This Row],[S- Worst-Euclidean Distance]])</f>
        <v>0.54388706817701626</v>
      </c>
      <c r="AA258">
        <v>257</v>
      </c>
    </row>
    <row r="259" spans="1:27" x14ac:dyDescent="0.3">
      <c r="A259">
        <v>89</v>
      </c>
      <c r="B259" t="s">
        <v>139</v>
      </c>
      <c r="C259" t="s">
        <v>280</v>
      </c>
      <c r="D259" t="s">
        <v>151</v>
      </c>
      <c r="E259" t="s">
        <v>280</v>
      </c>
      <c r="F259" t="s">
        <v>280</v>
      </c>
      <c r="G259" t="s">
        <v>220</v>
      </c>
      <c r="H259">
        <v>371.38652937096464</v>
      </c>
      <c r="I259">
        <v>27</v>
      </c>
      <c r="J259">
        <v>1299125.9409597209</v>
      </c>
      <c r="K259">
        <v>60066.105727272719</v>
      </c>
      <c r="L259">
        <v>233842669.37274978</v>
      </c>
      <c r="M259">
        <v>6109907.3840909088</v>
      </c>
      <c r="N259">
        <v>1948688911.4395814</v>
      </c>
      <c r="O259">
        <v>105300000</v>
      </c>
      <c r="P259">
        <v>26.71981925</v>
      </c>
      <c r="Q259">
        <v>19421.932817347828</v>
      </c>
      <c r="R259">
        <v>233902735.47847706</v>
      </c>
      <c r="S259">
        <v>2060.0988188236724</v>
      </c>
      <c r="T259">
        <v>19448.652636597828</v>
      </c>
      <c r="U259">
        <f>Pro_Economic_Table[[#This Row],[Total Energy(MJ)]]*AHP!$P$3/TOPSIS!$B$4</f>
        <v>8.0342896359898858E-3</v>
      </c>
      <c r="V259">
        <f>Pro_Economic_Table[[#This Row],[Total Cost(LKR Million)]]*AHP!$P$4/TOPSIS!$C$4</f>
        <v>3.1256391928358773E-2</v>
      </c>
      <c r="W259">
        <f>Pro_Economic_Table[[#This Row],[Total Carbon (Metric T)]]*AHP!$P$5/TOPSIS!$D$4</f>
        <v>3.4501279732054345E-3</v>
      </c>
      <c r="X259">
        <f>((Pro_Economic_Table[[#This Row],[Weighted Energy]]-TOPSIS!$B$5)^2+(Pro_Economic_Table[[#This Row],[Weighted Cost]]-TOPSIS!$C$5)^2+(Pro_Economic_Table[[#This Row],[Weighted Co2]]-TOPSIS!$D$5)^2)^0.5</f>
        <v>3.4544285922503545E-3</v>
      </c>
      <c r="Y259">
        <f>((Pro_Economic_Table[[#This Row],[Weighted Energy]]-TOPSIS!$B$6)^2+(Pro_Economic_Table[[#This Row],[Weighted Cost]]-TOPSIS!$C$6)^2+(Pro_Economic_Table[[#This Row],[Weighted Co2]]-TOPSIS!$D$6)^2)^0.5</f>
        <v>4.1175176038029089E-3</v>
      </c>
      <c r="Z259">
        <f>Pro_Economic_Table[[#This Row],[S- Worst-Euclidean Distance]]/(Pro_Economic_Table[[#This Row],[S+ Best-Euclidean Distance]]+Pro_Economic_Table[[#This Row],[S- Worst-Euclidean Distance]])</f>
        <v>0.54378590354340983</v>
      </c>
      <c r="AA259">
        <v>258</v>
      </c>
    </row>
    <row r="260" spans="1:27" x14ac:dyDescent="0.3">
      <c r="A260">
        <v>208</v>
      </c>
      <c r="B260" t="s">
        <v>140</v>
      </c>
      <c r="C260" t="s">
        <v>280</v>
      </c>
      <c r="D260" t="s">
        <v>280</v>
      </c>
      <c r="E260" t="s">
        <v>280</v>
      </c>
      <c r="F260" t="s">
        <v>154</v>
      </c>
      <c r="G260" t="s">
        <v>219</v>
      </c>
      <c r="H260">
        <v>378.44542160571098</v>
      </c>
      <c r="I260">
        <v>54</v>
      </c>
      <c r="J260">
        <v>1301871.6025706523</v>
      </c>
      <c r="K260">
        <v>54252.273000000001</v>
      </c>
      <c r="L260">
        <v>234336888.46271741</v>
      </c>
      <c r="M260">
        <v>6488471.5227272725</v>
      </c>
      <c r="N260">
        <v>1952807403.8559783</v>
      </c>
      <c r="O260">
        <v>100656000</v>
      </c>
      <c r="P260">
        <v>27.073651099999999</v>
      </c>
      <c r="Q260">
        <v>19462.980458431251</v>
      </c>
      <c r="R260">
        <v>234391140.73571742</v>
      </c>
      <c r="S260">
        <v>2059.9518753787056</v>
      </c>
      <c r="T260">
        <v>19490.054109531251</v>
      </c>
      <c r="U260">
        <f>Pro_Economic_Table[[#This Row],[Total Energy(MJ)]]*AHP!$P$3/TOPSIS!$B$4</f>
        <v>8.0510657942010431E-3</v>
      </c>
      <c r="V260">
        <f>Pro_Economic_Table[[#This Row],[Total Cost(LKR Million)]]*AHP!$P$4/TOPSIS!$C$4</f>
        <v>3.1254162461565621E-2</v>
      </c>
      <c r="W260">
        <f>Pro_Economic_Table[[#This Row],[Total Carbon (Metric T)]]*AHP!$P$5/TOPSIS!$D$4</f>
        <v>3.4574724603824397E-3</v>
      </c>
      <c r="X260">
        <f>((Pro_Economic_Table[[#This Row],[Weighted Energy]]-TOPSIS!$B$5)^2+(Pro_Economic_Table[[#This Row],[Weighted Cost]]-TOPSIS!$C$5)^2+(Pro_Economic_Table[[#This Row],[Weighted Co2]]-TOPSIS!$D$5)^2)^0.5</f>
        <v>3.4570842188301676E-3</v>
      </c>
      <c r="Y260">
        <f>((Pro_Economic_Table[[#This Row],[Weighted Energy]]-TOPSIS!$B$6)^2+(Pro_Economic_Table[[#This Row],[Weighted Cost]]-TOPSIS!$C$6)^2+(Pro_Economic_Table[[#This Row],[Weighted Co2]]-TOPSIS!$D$6)^2)^0.5</f>
        <v>4.1146641772949882E-3</v>
      </c>
      <c r="Z260">
        <f>Pro_Economic_Table[[#This Row],[S- Worst-Euclidean Distance]]/(Pro_Economic_Table[[#This Row],[S+ Best-Euclidean Distance]]+Pro_Economic_Table[[#This Row],[S- Worst-Euclidean Distance]])</f>
        <v>0.54342325735502106</v>
      </c>
      <c r="AA260">
        <v>259</v>
      </c>
    </row>
    <row r="261" spans="1:27" x14ac:dyDescent="0.3">
      <c r="A261">
        <v>186</v>
      </c>
      <c r="B261" t="s">
        <v>140</v>
      </c>
      <c r="C261" t="s">
        <v>280</v>
      </c>
      <c r="D261" t="s">
        <v>151</v>
      </c>
      <c r="E261" t="s">
        <v>152</v>
      </c>
      <c r="F261" t="s">
        <v>155</v>
      </c>
      <c r="G261" t="s">
        <v>218</v>
      </c>
      <c r="H261">
        <v>377.87611483535835</v>
      </c>
      <c r="I261">
        <v>27</v>
      </c>
      <c r="J261">
        <v>1302399.0305854704</v>
      </c>
      <c r="K261">
        <v>44153.989136363627</v>
      </c>
      <c r="L261">
        <v>234431825.50538465</v>
      </c>
      <c r="M261">
        <v>5353950.3613636354</v>
      </c>
      <c r="N261">
        <v>1953598545.8782055</v>
      </c>
      <c r="O261">
        <v>101147400</v>
      </c>
      <c r="P261">
        <v>20.259696477272726</v>
      </c>
      <c r="Q261">
        <v>19470.865507252784</v>
      </c>
      <c r="R261">
        <v>234475979.49452102</v>
      </c>
      <c r="S261">
        <v>2060.0998962395693</v>
      </c>
      <c r="T261">
        <v>19491.125203730055</v>
      </c>
      <c r="U261">
        <f>Pro_Economic_Table[[#This Row],[Total Energy(MJ)]]*AHP!$P$3/TOPSIS!$B$4</f>
        <v>8.0539799078782164E-3</v>
      </c>
      <c r="V261">
        <f>Pro_Economic_Table[[#This Row],[Total Cost(LKR Million)]]*AHP!$P$4/TOPSIS!$C$4</f>
        <v>3.1256408275212248E-2</v>
      </c>
      <c r="W261">
        <f>Pro_Economic_Table[[#This Row],[Total Carbon (Metric T)]]*AHP!$P$5/TOPSIS!$D$4</f>
        <v>3.4576624690234635E-3</v>
      </c>
      <c r="X261">
        <f>((Pro_Economic_Table[[#This Row],[Weighted Energy]]-TOPSIS!$B$5)^2+(Pro_Economic_Table[[#This Row],[Weighted Cost]]-TOPSIS!$C$5)^2+(Pro_Economic_Table[[#This Row],[Weighted Co2]]-TOPSIS!$D$5)^2)^0.5</f>
        <v>3.45998000638067E-3</v>
      </c>
      <c r="Y261">
        <f>((Pro_Economic_Table[[#This Row],[Weighted Energy]]-TOPSIS!$B$6)^2+(Pro_Economic_Table[[#This Row],[Weighted Cost]]-TOPSIS!$C$6)^2+(Pro_Economic_Table[[#This Row],[Weighted Co2]]-TOPSIS!$D$6)^2)^0.5</f>
        <v>4.1117574501911645E-3</v>
      </c>
      <c r="Z261">
        <f>Pro_Economic_Table[[#This Row],[S- Worst-Euclidean Distance]]/(Pro_Economic_Table[[#This Row],[S+ Best-Euclidean Distance]]+Pro_Economic_Table[[#This Row],[S- Worst-Euclidean Distance]])</f>
        <v>0.54304015079424006</v>
      </c>
      <c r="AA261">
        <v>260</v>
      </c>
    </row>
    <row r="262" spans="1:27" x14ac:dyDescent="0.3">
      <c r="A262">
        <v>202</v>
      </c>
      <c r="B262" t="s">
        <v>140</v>
      </c>
      <c r="C262" t="s">
        <v>280</v>
      </c>
      <c r="D262" t="s">
        <v>280</v>
      </c>
      <c r="E262" t="s">
        <v>152</v>
      </c>
      <c r="F262" t="s">
        <v>155</v>
      </c>
      <c r="G262" t="s">
        <v>219</v>
      </c>
      <c r="H262">
        <v>378.33883645541829</v>
      </c>
      <c r="I262">
        <v>54</v>
      </c>
      <c r="J262">
        <v>1302846.9451136882</v>
      </c>
      <c r="K262">
        <v>44153.989136363627</v>
      </c>
      <c r="L262">
        <v>234512450.12046388</v>
      </c>
      <c r="M262">
        <v>5358555.4363636356</v>
      </c>
      <c r="N262">
        <v>1954270417.6705325</v>
      </c>
      <c r="O262">
        <v>100656000</v>
      </c>
      <c r="P262">
        <v>20.250486327272728</v>
      </c>
      <c r="Q262">
        <v>19477.561829449638</v>
      </c>
      <c r="R262">
        <v>234556604.10960025</v>
      </c>
      <c r="S262">
        <v>2060.2849731068964</v>
      </c>
      <c r="T262">
        <v>19497.812315776911</v>
      </c>
      <c r="U262">
        <f>Pro_Economic_Table[[#This Row],[Total Energy(MJ)]]*AHP!$P$3/TOPSIS!$B$4</f>
        <v>8.0567492705708385E-3</v>
      </c>
      <c r="V262">
        <f>Pro_Economic_Table[[#This Row],[Total Cost(LKR Million)]]*AHP!$P$4/TOPSIS!$C$4</f>
        <v>3.1259216312889471E-2</v>
      </c>
      <c r="W262">
        <f>Pro_Economic_Table[[#This Row],[Total Carbon (Metric T)]]*AHP!$P$5/TOPSIS!$D$4</f>
        <v>3.4588487410374645E-3</v>
      </c>
      <c r="X262">
        <f>((Pro_Economic_Table[[#This Row],[Weighted Energy]]-TOPSIS!$B$5)^2+(Pro_Economic_Table[[#This Row],[Weighted Cost]]-TOPSIS!$C$5)^2+(Pro_Economic_Table[[#This Row],[Weighted Co2]]-TOPSIS!$D$5)^2)^0.5</f>
        <v>3.4634880648044489E-3</v>
      </c>
      <c r="Y262">
        <f>((Pro_Economic_Table[[#This Row],[Weighted Energy]]-TOPSIS!$B$6)^2+(Pro_Economic_Table[[#This Row],[Weighted Cost]]-TOPSIS!$C$6)^2+(Pro_Economic_Table[[#This Row],[Weighted Co2]]-TOPSIS!$D$6)^2)^0.5</f>
        <v>4.1082400956693466E-3</v>
      </c>
      <c r="Z262">
        <f>Pro_Economic_Table[[#This Row],[S- Worst-Euclidean Distance]]/(Pro_Economic_Table[[#This Row],[S+ Best-Euclidean Distance]]+Pro_Economic_Table[[#This Row],[S- Worst-Euclidean Distance]])</f>
        <v>0.54257627962864907</v>
      </c>
      <c r="AA262">
        <v>261</v>
      </c>
    </row>
    <row r="263" spans="1:27" x14ac:dyDescent="0.3">
      <c r="A263">
        <v>210</v>
      </c>
      <c r="B263" t="s">
        <v>140</v>
      </c>
      <c r="C263" t="s">
        <v>280</v>
      </c>
      <c r="D263" t="s">
        <v>280</v>
      </c>
      <c r="E263" t="s">
        <v>280</v>
      </c>
      <c r="F263" t="s">
        <v>154</v>
      </c>
      <c r="G263" t="s">
        <v>218</v>
      </c>
      <c r="H263">
        <v>378.44542160571098</v>
      </c>
      <c r="I263">
        <v>27</v>
      </c>
      <c r="J263">
        <v>1301871.6025706523</v>
      </c>
      <c r="K263">
        <v>54252.273000000001</v>
      </c>
      <c r="L263">
        <v>234336888.46271741</v>
      </c>
      <c r="M263">
        <v>6488471.5227272725</v>
      </c>
      <c r="N263">
        <v>1952807403.8559783</v>
      </c>
      <c r="O263">
        <v>101147400</v>
      </c>
      <c r="P263">
        <v>27.073651099999999</v>
      </c>
      <c r="Q263">
        <v>19462.980458431251</v>
      </c>
      <c r="R263">
        <v>234391140.73571742</v>
      </c>
      <c r="S263">
        <v>2060.4432753787055</v>
      </c>
      <c r="T263">
        <v>19490.054109531251</v>
      </c>
      <c r="U263">
        <f>Pro_Economic_Table[[#This Row],[Total Energy(MJ)]]*AHP!$P$3/TOPSIS!$B$4</f>
        <v>8.0510657942010431E-3</v>
      </c>
      <c r="V263">
        <f>Pro_Economic_Table[[#This Row],[Total Cost(LKR Million)]]*AHP!$P$4/TOPSIS!$C$4</f>
        <v>3.1261618118960909E-2</v>
      </c>
      <c r="W263">
        <f>Pro_Economic_Table[[#This Row],[Total Carbon (Metric T)]]*AHP!$P$5/TOPSIS!$D$4</f>
        <v>3.4574724603824397E-3</v>
      </c>
      <c r="X263">
        <f>((Pro_Economic_Table[[#This Row],[Weighted Energy]]-TOPSIS!$B$5)^2+(Pro_Economic_Table[[#This Row],[Weighted Cost]]-TOPSIS!$C$5)^2+(Pro_Economic_Table[[#This Row],[Weighted Co2]]-TOPSIS!$D$5)^2)^0.5</f>
        <v>3.4642738170132382E-3</v>
      </c>
      <c r="Y263">
        <f>((Pro_Economic_Table[[#This Row],[Weighted Energy]]-TOPSIS!$B$6)^2+(Pro_Economic_Table[[#This Row],[Weighted Cost]]-TOPSIS!$C$6)^2+(Pro_Economic_Table[[#This Row],[Weighted Co2]]-TOPSIS!$D$6)^2)^0.5</f>
        <v>4.1074876005611849E-3</v>
      </c>
      <c r="Z263">
        <f>Pro_Economic_Table[[#This Row],[S- Worst-Euclidean Distance]]/(Pro_Economic_Table[[#This Row],[S+ Best-Euclidean Distance]]+Pro_Economic_Table[[#This Row],[S- Worst-Euclidean Distance]])</f>
        <v>0.54247451471826735</v>
      </c>
      <c r="AA263">
        <v>262</v>
      </c>
    </row>
    <row r="264" spans="1:27" x14ac:dyDescent="0.3">
      <c r="A264">
        <v>107</v>
      </c>
      <c r="B264" t="s">
        <v>139</v>
      </c>
      <c r="C264" t="s">
        <v>280</v>
      </c>
      <c r="D264" t="s">
        <v>280</v>
      </c>
      <c r="E264" t="s">
        <v>280</v>
      </c>
      <c r="F264" t="s">
        <v>280</v>
      </c>
      <c r="G264" t="s">
        <v>220</v>
      </c>
      <c r="H264">
        <v>371.84925099102463</v>
      </c>
      <c r="I264">
        <v>27</v>
      </c>
      <c r="J264">
        <v>1299573.8554879387</v>
      </c>
      <c r="K264">
        <v>60066.105727272719</v>
      </c>
      <c r="L264">
        <v>233923293.98782897</v>
      </c>
      <c r="M264">
        <v>6114512.459090909</v>
      </c>
      <c r="N264">
        <v>1949360783.2319081</v>
      </c>
      <c r="O264">
        <v>105300000</v>
      </c>
      <c r="P264">
        <v>26.710609100000003</v>
      </c>
      <c r="Q264">
        <v>19428.629139544682</v>
      </c>
      <c r="R264">
        <v>233983360.09355626</v>
      </c>
      <c r="S264">
        <v>2060.775295690999</v>
      </c>
      <c r="T264">
        <v>19455.339748644681</v>
      </c>
      <c r="U264">
        <f>Pro_Economic_Table[[#This Row],[Total Energy(MJ)]]*AHP!$P$3/TOPSIS!$B$4</f>
        <v>8.0370589986825079E-3</v>
      </c>
      <c r="V264">
        <f>Pro_Economic_Table[[#This Row],[Total Cost(LKR Million)]]*AHP!$P$4/TOPSIS!$C$4</f>
        <v>3.1266655623431276E-2</v>
      </c>
      <c r="W264">
        <f>Pro_Economic_Table[[#This Row],[Total Carbon (Metric T)]]*AHP!$P$5/TOPSIS!$D$4</f>
        <v>3.4513142452194351E-3</v>
      </c>
      <c r="X264">
        <f>((Pro_Economic_Table[[#This Row],[Weighted Energy]]-TOPSIS!$B$5)^2+(Pro_Economic_Table[[#This Row],[Weighted Cost]]-TOPSIS!$C$5)^2+(Pro_Economic_Table[[#This Row],[Weighted Co2]]-TOPSIS!$D$5)^2)^0.5</f>
        <v>3.4651226099060963E-3</v>
      </c>
      <c r="Y264">
        <f>((Pro_Economic_Table[[#This Row],[Weighted Energy]]-TOPSIS!$B$6)^2+(Pro_Economic_Table[[#This Row],[Weighted Cost]]-TOPSIS!$C$6)^2+(Pro_Economic_Table[[#This Row],[Weighted Co2]]-TOPSIS!$D$6)^2)^0.5</f>
        <v>4.1068211256416838E-3</v>
      </c>
      <c r="Z264">
        <f>Pro_Economic_Table[[#This Row],[S- Worst-Euclidean Distance]]/(Pro_Economic_Table[[#This Row],[S+ Best-Euclidean Distance]]+Pro_Economic_Table[[#This Row],[S- Worst-Euclidean Distance]])</f>
        <v>0.54237343396537829</v>
      </c>
      <c r="AA264">
        <v>263</v>
      </c>
    </row>
    <row r="265" spans="1:27" x14ac:dyDescent="0.3">
      <c r="A265">
        <v>204</v>
      </c>
      <c r="B265" t="s">
        <v>140</v>
      </c>
      <c r="C265" t="s">
        <v>280</v>
      </c>
      <c r="D265" t="s">
        <v>280</v>
      </c>
      <c r="E265" t="s">
        <v>152</v>
      </c>
      <c r="F265" t="s">
        <v>155</v>
      </c>
      <c r="G265" t="s">
        <v>218</v>
      </c>
      <c r="H265">
        <v>378.33883645541829</v>
      </c>
      <c r="I265">
        <v>27</v>
      </c>
      <c r="J265">
        <v>1302846.9451136882</v>
      </c>
      <c r="K265">
        <v>44153.989136363627</v>
      </c>
      <c r="L265">
        <v>234512450.12046388</v>
      </c>
      <c r="M265">
        <v>5358555.4363636356</v>
      </c>
      <c r="N265">
        <v>1954270417.6705325</v>
      </c>
      <c r="O265">
        <v>101147400</v>
      </c>
      <c r="P265">
        <v>20.250486327272728</v>
      </c>
      <c r="Q265">
        <v>19477.561829449638</v>
      </c>
      <c r="R265">
        <v>234556604.10960025</v>
      </c>
      <c r="S265">
        <v>2060.7763731068962</v>
      </c>
      <c r="T265">
        <v>19497.812315776911</v>
      </c>
      <c r="U265">
        <f>Pro_Economic_Table[[#This Row],[Total Energy(MJ)]]*AHP!$P$3/TOPSIS!$B$4</f>
        <v>8.0567492705708385E-3</v>
      </c>
      <c r="V265">
        <f>Pro_Economic_Table[[#This Row],[Total Cost(LKR Million)]]*AHP!$P$4/TOPSIS!$C$4</f>
        <v>3.1266671970284758E-2</v>
      </c>
      <c r="W265">
        <f>Pro_Economic_Table[[#This Row],[Total Carbon (Metric T)]]*AHP!$P$5/TOPSIS!$D$4</f>
        <v>3.4588487410374645E-3</v>
      </c>
      <c r="X265">
        <f>((Pro_Economic_Table[[#This Row],[Weighted Energy]]-TOPSIS!$B$5)^2+(Pro_Economic_Table[[#This Row],[Weighted Cost]]-TOPSIS!$C$5)^2+(Pro_Economic_Table[[#This Row],[Weighted Co2]]-TOPSIS!$D$5)^2)^0.5</f>
        <v>3.4706752538619548E-3</v>
      </c>
      <c r="Y265">
        <f>((Pro_Economic_Table[[#This Row],[Weighted Energy]]-TOPSIS!$B$6)^2+(Pro_Economic_Table[[#This Row],[Weighted Cost]]-TOPSIS!$C$6)^2+(Pro_Economic_Table[[#This Row],[Weighted Co2]]-TOPSIS!$D$6)^2)^0.5</f>
        <v>4.1010614650456665E-3</v>
      </c>
      <c r="Z265">
        <f>Pro_Economic_Table[[#This Row],[S- Worst-Euclidean Distance]]/(Pro_Economic_Table[[#This Row],[S+ Best-Euclidean Distance]]+Pro_Economic_Table[[#This Row],[S- Worst-Euclidean Distance]])</f>
        <v>0.54162758390750398</v>
      </c>
      <c r="AA265">
        <v>264</v>
      </c>
    </row>
    <row r="266" spans="1:27" x14ac:dyDescent="0.3">
      <c r="A266">
        <v>193</v>
      </c>
      <c r="B266" t="s">
        <v>140</v>
      </c>
      <c r="C266" t="s">
        <v>280</v>
      </c>
      <c r="D266" t="s">
        <v>151</v>
      </c>
      <c r="E266" t="s">
        <v>280</v>
      </c>
      <c r="F266" t="s">
        <v>155</v>
      </c>
      <c r="G266" t="s">
        <v>219</v>
      </c>
      <c r="H266">
        <v>377.94412814181288</v>
      </c>
      <c r="I266">
        <v>54</v>
      </c>
      <c r="J266">
        <v>1302464.8674661182</v>
      </c>
      <c r="K266">
        <v>55071.052772727271</v>
      </c>
      <c r="L266">
        <v>234443676.14390129</v>
      </c>
      <c r="M266">
        <v>6511159.1068181815</v>
      </c>
      <c r="N266">
        <v>1953697301.1991773</v>
      </c>
      <c r="O266">
        <v>100656000</v>
      </c>
      <c r="P266">
        <v>26.809934659090906</v>
      </c>
      <c r="Q266">
        <v>19471.849768618464</v>
      </c>
      <c r="R266">
        <v>234498747.19667402</v>
      </c>
      <c r="S266">
        <v>2060.8644603059956</v>
      </c>
      <c r="T266">
        <v>19498.659703277553</v>
      </c>
      <c r="U266">
        <f>Pro_Economic_Table[[#This Row],[Total Energy(MJ)]]*AHP!$P$3/TOPSIS!$B$4</f>
        <v>8.0547619522312632E-3</v>
      </c>
      <c r="V266">
        <f>Pro_Economic_Table[[#This Row],[Total Cost(LKR Million)]]*AHP!$P$4/TOPSIS!$C$4</f>
        <v>3.1268008453755249E-2</v>
      </c>
      <c r="W266">
        <f>Pro_Economic_Table[[#This Row],[Total Carbon (Metric T)]]*AHP!$P$5/TOPSIS!$D$4</f>
        <v>3.4589990648349399E-3</v>
      </c>
      <c r="X266">
        <f>((Pro_Economic_Table[[#This Row],[Weighted Energy]]-TOPSIS!$B$5)^2+(Pro_Economic_Table[[#This Row],[Weighted Cost]]-TOPSIS!$C$5)^2+(Pro_Economic_Table[[#This Row],[Weighted Co2]]-TOPSIS!$D$5)^2)^0.5</f>
        <v>3.4714948421354997E-3</v>
      </c>
      <c r="Y266">
        <f>((Pro_Economic_Table[[#This Row],[Weighted Energy]]-TOPSIS!$B$6)^2+(Pro_Economic_Table[[#This Row],[Weighted Cost]]-TOPSIS!$C$6)^2+(Pro_Economic_Table[[#This Row],[Weighted Co2]]-TOPSIS!$D$6)^2)^0.5</f>
        <v>4.1002527038439479E-3</v>
      </c>
      <c r="Z266">
        <f>Pro_Economic_Table[[#This Row],[S- Worst-Euclidean Distance]]/(Pro_Economic_Table[[#This Row],[S+ Best-Euclidean Distance]]+Pro_Economic_Table[[#This Row],[S- Worst-Euclidean Distance]])</f>
        <v>0.54151999640045545</v>
      </c>
      <c r="AA266">
        <v>265</v>
      </c>
    </row>
    <row r="267" spans="1:27" x14ac:dyDescent="0.3">
      <c r="A267">
        <v>195</v>
      </c>
      <c r="B267" t="s">
        <v>140</v>
      </c>
      <c r="C267" t="s">
        <v>280</v>
      </c>
      <c r="D267" t="s">
        <v>151</v>
      </c>
      <c r="E267" t="s">
        <v>280</v>
      </c>
      <c r="F267" t="s">
        <v>155</v>
      </c>
      <c r="G267" t="s">
        <v>218</v>
      </c>
      <c r="H267">
        <v>377.94412814181288</v>
      </c>
      <c r="I267">
        <v>27</v>
      </c>
      <c r="J267">
        <v>1302464.8674661182</v>
      </c>
      <c r="K267">
        <v>55071.052772727271</v>
      </c>
      <c r="L267">
        <v>234443676.14390129</v>
      </c>
      <c r="M267">
        <v>6511159.1068181815</v>
      </c>
      <c r="N267">
        <v>1953697301.1991773</v>
      </c>
      <c r="O267">
        <v>101147400</v>
      </c>
      <c r="P267">
        <v>26.809934659090906</v>
      </c>
      <c r="Q267">
        <v>19471.849768618464</v>
      </c>
      <c r="R267">
        <v>234498747.19667402</v>
      </c>
      <c r="S267">
        <v>2061.3558603059955</v>
      </c>
      <c r="T267">
        <v>19498.659703277553</v>
      </c>
      <c r="U267">
        <f>Pro_Economic_Table[[#This Row],[Total Energy(MJ)]]*AHP!$P$3/TOPSIS!$B$4</f>
        <v>8.0547619522312632E-3</v>
      </c>
      <c r="V267">
        <f>Pro_Economic_Table[[#This Row],[Total Cost(LKR Million)]]*AHP!$P$4/TOPSIS!$C$4</f>
        <v>3.1275464111150536E-2</v>
      </c>
      <c r="W267">
        <f>Pro_Economic_Table[[#This Row],[Total Carbon (Metric T)]]*AHP!$P$5/TOPSIS!$D$4</f>
        <v>3.4589990648349399E-3</v>
      </c>
      <c r="X267">
        <f>((Pro_Economic_Table[[#This Row],[Weighted Energy]]-TOPSIS!$B$5)^2+(Pro_Economic_Table[[#This Row],[Weighted Cost]]-TOPSIS!$C$5)^2+(Pro_Economic_Table[[#This Row],[Weighted Co2]]-TOPSIS!$D$5)^2)^0.5</f>
        <v>3.4786843323418104E-3</v>
      </c>
      <c r="Y267">
        <f>((Pro_Economic_Table[[#This Row],[Weighted Energy]]-TOPSIS!$B$6)^2+(Pro_Economic_Table[[#This Row],[Weighted Cost]]-TOPSIS!$C$6)^2+(Pro_Economic_Table[[#This Row],[Weighted Co2]]-TOPSIS!$D$6)^2)^0.5</f>
        <v>4.0930760796956817E-3</v>
      </c>
      <c r="Z267">
        <f>Pro_Economic_Table[[#This Row],[S- Worst-Euclidean Distance]]/(Pro_Economic_Table[[#This Row],[S+ Best-Euclidean Distance]]+Pro_Economic_Table[[#This Row],[S- Worst-Euclidean Distance]])</f>
        <v>0.54057126176213388</v>
      </c>
      <c r="AA267">
        <v>266</v>
      </c>
    </row>
    <row r="268" spans="1:27" x14ac:dyDescent="0.3">
      <c r="A268">
        <v>211</v>
      </c>
      <c r="B268" t="s">
        <v>140</v>
      </c>
      <c r="C268" t="s">
        <v>280</v>
      </c>
      <c r="D268" t="s">
        <v>280</v>
      </c>
      <c r="E268" t="s">
        <v>280</v>
      </c>
      <c r="F268" t="s">
        <v>155</v>
      </c>
      <c r="G268" t="s">
        <v>219</v>
      </c>
      <c r="H268">
        <v>378.40684976187276</v>
      </c>
      <c r="I268">
        <v>54</v>
      </c>
      <c r="J268">
        <v>1302912.7819943365</v>
      </c>
      <c r="K268">
        <v>55071.052772727271</v>
      </c>
      <c r="L268">
        <v>234524300.75898057</v>
      </c>
      <c r="M268">
        <v>6515764.1818181816</v>
      </c>
      <c r="N268">
        <v>1954369172.9915049</v>
      </c>
      <c r="O268">
        <v>100656000</v>
      </c>
      <c r="P268">
        <v>26.800724509090909</v>
      </c>
      <c r="Q268">
        <v>19478.546090815333</v>
      </c>
      <c r="R268">
        <v>234579371.8117533</v>
      </c>
      <c r="S268">
        <v>2061.5409371733231</v>
      </c>
      <c r="T268">
        <v>19505.346815324425</v>
      </c>
      <c r="U268">
        <f>Pro_Economic_Table[[#This Row],[Total Energy(MJ)]]*AHP!$P$3/TOPSIS!$B$4</f>
        <v>8.0575313149238888E-3</v>
      </c>
      <c r="V268">
        <f>Pro_Economic_Table[[#This Row],[Total Cost(LKR Million)]]*AHP!$P$4/TOPSIS!$C$4</f>
        <v>3.1278272148827758E-2</v>
      </c>
      <c r="W268">
        <f>Pro_Economic_Table[[#This Row],[Total Carbon (Metric T)]]*AHP!$P$5/TOPSIS!$D$4</f>
        <v>3.460185336848943E-3</v>
      </c>
      <c r="X268">
        <f>((Pro_Economic_Table[[#This Row],[Weighted Energy]]-TOPSIS!$B$5)^2+(Pro_Economic_Table[[#This Row],[Weighted Cost]]-TOPSIS!$C$5)^2+(Pro_Economic_Table[[#This Row],[Weighted Co2]]-TOPSIS!$D$5)^2)^0.5</f>
        <v>3.4821899914050025E-3</v>
      </c>
      <c r="Y268">
        <f>((Pro_Economic_Table[[#This Row],[Weighted Energy]]-TOPSIS!$B$6)^2+(Pro_Economic_Table[[#This Row],[Weighted Cost]]-TOPSIS!$C$6)^2+(Pro_Economic_Table[[#This Row],[Weighted Co2]]-TOPSIS!$D$6)^2)^0.5</f>
        <v>4.089556659383947E-3</v>
      </c>
      <c r="Z268">
        <f>Pro_Economic_Table[[#This Row],[S- Worst-Euclidean Distance]]/(Pro_Economic_Table[[#This Row],[S+ Best-Euclidean Distance]]+Pro_Economic_Table[[#This Row],[S- Worst-Euclidean Distance]])</f>
        <v>0.54010743465087141</v>
      </c>
      <c r="AA268">
        <v>267</v>
      </c>
    </row>
    <row r="269" spans="1:27" x14ac:dyDescent="0.3">
      <c r="A269">
        <v>213</v>
      </c>
      <c r="B269" t="s">
        <v>140</v>
      </c>
      <c r="C269" t="s">
        <v>280</v>
      </c>
      <c r="D269" t="s">
        <v>280</v>
      </c>
      <c r="E269" t="s">
        <v>280</v>
      </c>
      <c r="F269" t="s">
        <v>155</v>
      </c>
      <c r="G269" t="s">
        <v>218</v>
      </c>
      <c r="H269">
        <v>378.40684976187276</v>
      </c>
      <c r="I269">
        <v>27</v>
      </c>
      <c r="J269">
        <v>1302912.7819943365</v>
      </c>
      <c r="K269">
        <v>55071.052772727271</v>
      </c>
      <c r="L269">
        <v>234524300.75898057</v>
      </c>
      <c r="M269">
        <v>6515764.1818181816</v>
      </c>
      <c r="N269">
        <v>1954369172.9915049</v>
      </c>
      <c r="O269">
        <v>101147400</v>
      </c>
      <c r="P269">
        <v>26.800724509090909</v>
      </c>
      <c r="Q269">
        <v>19478.546090815333</v>
      </c>
      <c r="R269">
        <v>234579371.8117533</v>
      </c>
      <c r="S269">
        <v>2062.032337173323</v>
      </c>
      <c r="T269">
        <v>19505.346815324425</v>
      </c>
      <c r="U269">
        <f>Pro_Economic_Table[[#This Row],[Total Energy(MJ)]]*AHP!$P$3/TOPSIS!$B$4</f>
        <v>8.0575313149238888E-3</v>
      </c>
      <c r="V269">
        <f>Pro_Economic_Table[[#This Row],[Total Cost(LKR Million)]]*AHP!$P$4/TOPSIS!$C$4</f>
        <v>3.1285727806223053E-2</v>
      </c>
      <c r="W269">
        <f>Pro_Economic_Table[[#This Row],[Total Carbon (Metric T)]]*AHP!$P$5/TOPSIS!$D$4</f>
        <v>3.460185336848943E-3</v>
      </c>
      <c r="X269">
        <f>((Pro_Economic_Table[[#This Row],[Weighted Energy]]-TOPSIS!$B$5)^2+(Pro_Economic_Table[[#This Row],[Weighted Cost]]-TOPSIS!$C$5)^2+(Pro_Economic_Table[[#This Row],[Weighted Co2]]-TOPSIS!$D$5)^2)^0.5</f>
        <v>3.4893793755532468E-3</v>
      </c>
      <c r="Y269">
        <f>((Pro_Economic_Table[[#This Row],[Weighted Energy]]-TOPSIS!$B$6)^2+(Pro_Economic_Table[[#This Row],[Weighted Cost]]-TOPSIS!$C$6)^2+(Pro_Economic_Table[[#This Row],[Weighted Co2]]-TOPSIS!$D$6)^2)^0.5</f>
        <v>4.08237997671665E-3</v>
      </c>
      <c r="Z269">
        <f>Pro_Economic_Table[[#This Row],[S- Worst-Euclidean Distance]]/(Pro_Economic_Table[[#This Row],[S+ Best-Euclidean Distance]]+Pro_Economic_Table[[#This Row],[S- Worst-Euclidean Distance]])</f>
        <v>0.53915870629100426</v>
      </c>
      <c r="AA269">
        <v>268</v>
      </c>
    </row>
    <row r="270" spans="1:27" x14ac:dyDescent="0.3">
      <c r="A270">
        <v>182</v>
      </c>
      <c r="B270" t="s">
        <v>140</v>
      </c>
      <c r="C270" t="s">
        <v>280</v>
      </c>
      <c r="D270" t="s">
        <v>151</v>
      </c>
      <c r="E270" t="s">
        <v>152</v>
      </c>
      <c r="F270" t="s">
        <v>154</v>
      </c>
      <c r="G270" t="s">
        <v>220</v>
      </c>
      <c r="H270">
        <v>377.91468667919645</v>
      </c>
      <c r="I270">
        <v>27</v>
      </c>
      <c r="J270">
        <v>1301357.8511617861</v>
      </c>
      <c r="K270">
        <v>43335.209363636357</v>
      </c>
      <c r="L270">
        <v>234244413.20912153</v>
      </c>
      <c r="M270">
        <v>5326657.7022727262</v>
      </c>
      <c r="N270">
        <v>1952036776.7426794</v>
      </c>
      <c r="O270">
        <v>105300000</v>
      </c>
      <c r="P270">
        <v>20.532623068181817</v>
      </c>
      <c r="Q270">
        <v>19455.299874868702</v>
      </c>
      <c r="R270">
        <v>234287748.41848516</v>
      </c>
      <c r="S270">
        <v>2062.6634344449521</v>
      </c>
      <c r="T270">
        <v>19475.832497936884</v>
      </c>
      <c r="U270">
        <f>Pro_Economic_Table[[#This Row],[Total Energy(MJ)]]*AHP!$P$3/TOPSIS!$B$4</f>
        <v>8.0475143871553724E-3</v>
      </c>
      <c r="V270">
        <f>Pro_Economic_Table[[#This Row],[Total Cost(LKR Million)]]*AHP!$P$4/TOPSIS!$C$4</f>
        <v>3.129530298945539E-2</v>
      </c>
      <c r="W270">
        <f>Pro_Economic_Table[[#This Row],[Total Carbon (Metric T)]]*AHP!$P$5/TOPSIS!$D$4</f>
        <v>3.4549495925569607E-3</v>
      </c>
      <c r="X270">
        <f>((Pro_Economic_Table[[#This Row],[Weighted Energy]]-TOPSIS!$B$5)^2+(Pro_Economic_Table[[#This Row],[Weighted Cost]]-TOPSIS!$C$5)^2+(Pro_Economic_Table[[#This Row],[Weighted Co2]]-TOPSIS!$D$5)^2)^0.5</f>
        <v>3.4956571431881797E-3</v>
      </c>
      <c r="Y270">
        <f>((Pro_Economic_Table[[#This Row],[Weighted Energy]]-TOPSIS!$B$6)^2+(Pro_Economic_Table[[#This Row],[Weighted Cost]]-TOPSIS!$C$6)^2+(Pro_Economic_Table[[#This Row],[Weighted Co2]]-TOPSIS!$D$6)^2)^0.5</f>
        <v>4.0762427364914242E-3</v>
      </c>
      <c r="Z270">
        <f>Pro_Economic_Table[[#This Row],[S- Worst-Euclidean Distance]]/(Pro_Economic_Table[[#This Row],[S+ Best-Euclidean Distance]]+Pro_Economic_Table[[#This Row],[S- Worst-Euclidean Distance]])</f>
        <v>0.53833817156387254</v>
      </c>
      <c r="AA270">
        <v>269</v>
      </c>
    </row>
    <row r="271" spans="1:27" x14ac:dyDescent="0.3">
      <c r="A271">
        <v>200</v>
      </c>
      <c r="B271" t="s">
        <v>140</v>
      </c>
      <c r="C271" t="s">
        <v>280</v>
      </c>
      <c r="D271" t="s">
        <v>280</v>
      </c>
      <c r="E271" t="s">
        <v>152</v>
      </c>
      <c r="F271" t="s">
        <v>154</v>
      </c>
      <c r="G271" t="s">
        <v>220</v>
      </c>
      <c r="H271">
        <v>378.37740829925644</v>
      </c>
      <c r="I271">
        <v>27</v>
      </c>
      <c r="J271">
        <v>1301805.7656900045</v>
      </c>
      <c r="K271">
        <v>43335.209363636357</v>
      </c>
      <c r="L271">
        <v>234325037.82420081</v>
      </c>
      <c r="M271">
        <v>5331262.7772727264</v>
      </c>
      <c r="N271">
        <v>1952708648.5350068</v>
      </c>
      <c r="O271">
        <v>105300000</v>
      </c>
      <c r="P271">
        <v>20.523412918181815</v>
      </c>
      <c r="Q271">
        <v>19461.996197065564</v>
      </c>
      <c r="R271">
        <v>234368373.03356445</v>
      </c>
      <c r="S271">
        <v>2063.3399113122796</v>
      </c>
      <c r="T271">
        <v>19482.519609983745</v>
      </c>
      <c r="U271">
        <f>Pro_Economic_Table[[#This Row],[Total Energy(MJ)]]*AHP!$P$3/TOPSIS!$B$4</f>
        <v>8.0502837498479963E-3</v>
      </c>
      <c r="V271">
        <f>Pro_Economic_Table[[#This Row],[Total Cost(LKR Million)]]*AHP!$P$4/TOPSIS!$C$4</f>
        <v>3.13055666845279E-2</v>
      </c>
      <c r="W271">
        <f>Pro_Economic_Table[[#This Row],[Total Carbon (Metric T)]]*AHP!$P$5/TOPSIS!$D$4</f>
        <v>3.4561358645709625E-3</v>
      </c>
      <c r="X271">
        <f>((Pro_Economic_Table[[#This Row],[Weighted Energy]]-TOPSIS!$B$5)^2+(Pro_Economic_Table[[#This Row],[Weighted Cost]]-TOPSIS!$C$5)^2+(Pro_Economic_Table[[#This Row],[Weighted Co2]]-TOPSIS!$D$5)^2)^0.5</f>
        <v>3.5063513936497495E-3</v>
      </c>
      <c r="Y271">
        <f>((Pro_Economic_Table[[#This Row],[Weighted Energy]]-TOPSIS!$B$6)^2+(Pro_Economic_Table[[#This Row],[Weighted Cost]]-TOPSIS!$C$6)^2+(Pro_Economic_Table[[#This Row],[Weighted Co2]]-TOPSIS!$D$6)^2)^0.5</f>
        <v>4.0655463123042013E-3</v>
      </c>
      <c r="Z271">
        <f>Pro_Economic_Table[[#This Row],[S- Worst-Euclidean Distance]]/(Pro_Economic_Table[[#This Row],[S+ Best-Euclidean Distance]]+Pro_Economic_Table[[#This Row],[S- Worst-Euclidean Distance]])</f>
        <v>0.53692567836823424</v>
      </c>
      <c r="AA271">
        <v>270</v>
      </c>
    </row>
    <row r="272" spans="1:27" x14ac:dyDescent="0.3">
      <c r="A272">
        <v>191</v>
      </c>
      <c r="B272" t="s">
        <v>140</v>
      </c>
      <c r="C272" t="s">
        <v>280</v>
      </c>
      <c r="D272" t="s">
        <v>151</v>
      </c>
      <c r="E272" t="s">
        <v>280</v>
      </c>
      <c r="F272" t="s">
        <v>154</v>
      </c>
      <c r="G272" t="s">
        <v>220</v>
      </c>
      <c r="H272">
        <v>377.98269998565092</v>
      </c>
      <c r="I272">
        <v>27</v>
      </c>
      <c r="J272">
        <v>1301423.6880424344</v>
      </c>
      <c r="K272">
        <v>54252.273000000001</v>
      </c>
      <c r="L272">
        <v>234256263.84763822</v>
      </c>
      <c r="M272">
        <v>6483866.4477272723</v>
      </c>
      <c r="N272">
        <v>1952135532.0636516</v>
      </c>
      <c r="O272">
        <v>105300000</v>
      </c>
      <c r="P272">
        <v>27.082861249999997</v>
      </c>
      <c r="Q272">
        <v>19456.284136234397</v>
      </c>
      <c r="R272">
        <v>234310516.12063822</v>
      </c>
      <c r="S272">
        <v>2063.9193985113789</v>
      </c>
      <c r="T272">
        <v>19483.366997484398</v>
      </c>
      <c r="U272">
        <f>Pro_Economic_Table[[#This Row],[Total Energy(MJ)]]*AHP!$P$3/TOPSIS!$B$4</f>
        <v>8.0482964315084192E-3</v>
      </c>
      <c r="V272">
        <f>Pro_Economic_Table[[#This Row],[Total Cost(LKR Million)]]*AHP!$P$4/TOPSIS!$C$4</f>
        <v>3.1314358825393677E-2</v>
      </c>
      <c r="W272">
        <f>Pro_Economic_Table[[#This Row],[Total Carbon (Metric T)]]*AHP!$P$5/TOPSIS!$D$4</f>
        <v>3.4562861883684392E-3</v>
      </c>
      <c r="X272">
        <f>((Pro_Economic_Table[[#This Row],[Weighted Energy]]-TOPSIS!$B$5)^2+(Pro_Economic_Table[[#This Row],[Weighted Cost]]-TOPSIS!$C$5)^2+(Pro_Economic_Table[[#This Row],[Weighted Co2]]-TOPSIS!$D$5)^2)^0.5</f>
        <v>3.5143800136225069E-3</v>
      </c>
      <c r="Y272">
        <f>((Pro_Economic_Table[[#This Row],[Weighted Energy]]-TOPSIS!$B$6)^2+(Pro_Economic_Table[[#This Row],[Weighted Cost]]-TOPSIS!$C$6)^2+(Pro_Economic_Table[[#This Row],[Weighted Co2]]-TOPSIS!$D$6)^2)^0.5</f>
        <v>4.0575783775145856E-3</v>
      </c>
      <c r="Z272">
        <f>Pro_Economic_Table[[#This Row],[S- Worst-Euclidean Distance]]/(Pro_Economic_Table[[#This Row],[S+ Best-Euclidean Distance]]+Pro_Economic_Table[[#This Row],[S- Worst-Euclidean Distance]])</f>
        <v>0.53586908008685619</v>
      </c>
      <c r="AA272">
        <v>271</v>
      </c>
    </row>
    <row r="273" spans="1:27" x14ac:dyDescent="0.3">
      <c r="A273">
        <v>185</v>
      </c>
      <c r="B273" t="s">
        <v>140</v>
      </c>
      <c r="C273" t="s">
        <v>280</v>
      </c>
      <c r="D273" t="s">
        <v>151</v>
      </c>
      <c r="E273" t="s">
        <v>152</v>
      </c>
      <c r="F273" t="s">
        <v>155</v>
      </c>
      <c r="G273" t="s">
        <v>220</v>
      </c>
      <c r="H273">
        <v>377.87611483535835</v>
      </c>
      <c r="I273">
        <v>27</v>
      </c>
      <c r="J273">
        <v>1302399.0305854704</v>
      </c>
      <c r="K273">
        <v>44153.989136363627</v>
      </c>
      <c r="L273">
        <v>234431825.50538465</v>
      </c>
      <c r="M273">
        <v>5353950.3613636354</v>
      </c>
      <c r="N273">
        <v>1953598545.8782055</v>
      </c>
      <c r="O273">
        <v>105300000</v>
      </c>
      <c r="P273">
        <v>20.259696477272726</v>
      </c>
      <c r="Q273">
        <v>19470.865507252784</v>
      </c>
      <c r="R273">
        <v>234475979.49452102</v>
      </c>
      <c r="S273">
        <v>2064.2524962395692</v>
      </c>
      <c r="T273">
        <v>19491.125203730055</v>
      </c>
      <c r="U273">
        <f>Pro_Economic_Table[[#This Row],[Total Energy(MJ)]]*AHP!$P$3/TOPSIS!$B$4</f>
        <v>8.0539799078782164E-3</v>
      </c>
      <c r="V273">
        <f>Pro_Economic_Table[[#This Row],[Total Cost(LKR Million)]]*AHP!$P$4/TOPSIS!$C$4</f>
        <v>3.131941267671752E-2</v>
      </c>
      <c r="W273">
        <f>Pro_Economic_Table[[#This Row],[Total Carbon (Metric T)]]*AHP!$P$5/TOPSIS!$D$4</f>
        <v>3.4576624690234635E-3</v>
      </c>
      <c r="X273">
        <f>((Pro_Economic_Table[[#This Row],[Weighted Energy]]-TOPSIS!$B$5)^2+(Pro_Economic_Table[[#This Row],[Weighted Cost]]-TOPSIS!$C$5)^2+(Pro_Economic_Table[[#This Row],[Weighted Co2]]-TOPSIS!$D$5)^2)^0.5</f>
        <v>3.5207611196376725E-3</v>
      </c>
      <c r="Y273">
        <f>((Pro_Economic_Table[[#This Row],[Weighted Energy]]-TOPSIS!$B$6)^2+(Pro_Economic_Table[[#This Row],[Weighted Cost]]-TOPSIS!$C$6)^2+(Pro_Economic_Table[[#This Row],[Weighted Co2]]-TOPSIS!$D$6)^2)^0.5</f>
        <v>4.0511345798269083E-3</v>
      </c>
      <c r="Z273">
        <f>Pro_Economic_Table[[#This Row],[S- Worst-Euclidean Distance]]/(Pro_Economic_Table[[#This Row],[S+ Best-Euclidean Distance]]+Pro_Economic_Table[[#This Row],[S- Worst-Euclidean Distance]])</f>
        <v>0.53502250171160837</v>
      </c>
      <c r="AA273">
        <v>272</v>
      </c>
    </row>
    <row r="274" spans="1:27" x14ac:dyDescent="0.3">
      <c r="A274">
        <v>209</v>
      </c>
      <c r="B274" t="s">
        <v>140</v>
      </c>
      <c r="C274" t="s">
        <v>280</v>
      </c>
      <c r="D274" t="s">
        <v>280</v>
      </c>
      <c r="E274" t="s">
        <v>280</v>
      </c>
      <c r="F274" t="s">
        <v>154</v>
      </c>
      <c r="G274" t="s">
        <v>220</v>
      </c>
      <c r="H274">
        <v>378.44542160571098</v>
      </c>
      <c r="I274">
        <v>27</v>
      </c>
      <c r="J274">
        <v>1301871.6025706523</v>
      </c>
      <c r="K274">
        <v>54252.273000000001</v>
      </c>
      <c r="L274">
        <v>234336888.46271741</v>
      </c>
      <c r="M274">
        <v>6488471.5227272725</v>
      </c>
      <c r="N274">
        <v>1952807403.8559783</v>
      </c>
      <c r="O274">
        <v>105300000</v>
      </c>
      <c r="P274">
        <v>27.073651099999999</v>
      </c>
      <c r="Q274">
        <v>19462.980458431251</v>
      </c>
      <c r="R274">
        <v>234391140.73571742</v>
      </c>
      <c r="S274">
        <v>2064.5958753787054</v>
      </c>
      <c r="T274">
        <v>19490.054109531251</v>
      </c>
      <c r="U274">
        <f>Pro_Economic_Table[[#This Row],[Total Energy(MJ)]]*AHP!$P$3/TOPSIS!$B$4</f>
        <v>8.0510657942010431E-3</v>
      </c>
      <c r="V274">
        <f>Pro_Economic_Table[[#This Row],[Total Cost(LKR Million)]]*AHP!$P$4/TOPSIS!$C$4</f>
        <v>3.132462252046618E-2</v>
      </c>
      <c r="W274">
        <f>Pro_Economic_Table[[#This Row],[Total Carbon (Metric T)]]*AHP!$P$5/TOPSIS!$D$4</f>
        <v>3.4574724603824397E-3</v>
      </c>
      <c r="X274">
        <f>((Pro_Economic_Table[[#This Row],[Weighted Energy]]-TOPSIS!$B$5)^2+(Pro_Economic_Table[[#This Row],[Weighted Cost]]-TOPSIS!$C$5)^2+(Pro_Economic_Table[[#This Row],[Weighted Co2]]-TOPSIS!$D$5)^2)^0.5</f>
        <v>3.5250740109133098E-3</v>
      </c>
      <c r="Y274">
        <f>((Pro_Economic_Table[[#This Row],[Weighted Energy]]-TOPSIS!$B$6)^2+(Pro_Economic_Table[[#This Row],[Weighted Cost]]-TOPSIS!$C$6)^2+(Pro_Economic_Table[[#This Row],[Weighted Co2]]-TOPSIS!$D$6)^2)^0.5</f>
        <v>4.0468818773971293E-3</v>
      </c>
      <c r="Z274">
        <f>Pro_Economic_Table[[#This Row],[S- Worst-Euclidean Distance]]/(Pro_Economic_Table[[#This Row],[S+ Best-Euclidean Distance]]+Pro_Economic_Table[[#This Row],[S- Worst-Euclidean Distance]])</f>
        <v>0.53445661029862734</v>
      </c>
      <c r="AA274">
        <v>273</v>
      </c>
    </row>
    <row r="275" spans="1:27" x14ac:dyDescent="0.3">
      <c r="A275">
        <v>203</v>
      </c>
      <c r="B275" t="s">
        <v>140</v>
      </c>
      <c r="C275" t="s">
        <v>280</v>
      </c>
      <c r="D275" t="s">
        <v>280</v>
      </c>
      <c r="E275" t="s">
        <v>152</v>
      </c>
      <c r="F275" t="s">
        <v>155</v>
      </c>
      <c r="G275" t="s">
        <v>220</v>
      </c>
      <c r="H275">
        <v>378.33883645541829</v>
      </c>
      <c r="I275">
        <v>27</v>
      </c>
      <c r="J275">
        <v>1302846.9451136882</v>
      </c>
      <c r="K275">
        <v>44153.989136363627</v>
      </c>
      <c r="L275">
        <v>234512450.12046388</v>
      </c>
      <c r="M275">
        <v>5358555.4363636356</v>
      </c>
      <c r="N275">
        <v>1954270417.6705325</v>
      </c>
      <c r="O275">
        <v>105300000</v>
      </c>
      <c r="P275">
        <v>20.250486327272728</v>
      </c>
      <c r="Q275">
        <v>19477.561829449638</v>
      </c>
      <c r="R275">
        <v>234556604.10960025</v>
      </c>
      <c r="S275">
        <v>2064.9289731068961</v>
      </c>
      <c r="T275">
        <v>19497.812315776911</v>
      </c>
      <c r="U275">
        <f>Pro_Economic_Table[[#This Row],[Total Energy(MJ)]]*AHP!$P$3/TOPSIS!$B$4</f>
        <v>8.0567492705708385E-3</v>
      </c>
      <c r="V275">
        <f>Pro_Economic_Table[[#This Row],[Total Cost(LKR Million)]]*AHP!$P$4/TOPSIS!$C$4</f>
        <v>3.132967637179003E-2</v>
      </c>
      <c r="W275">
        <f>Pro_Economic_Table[[#This Row],[Total Carbon (Metric T)]]*AHP!$P$5/TOPSIS!$D$4</f>
        <v>3.4588487410374645E-3</v>
      </c>
      <c r="X275">
        <f>((Pro_Economic_Table[[#This Row],[Weighted Energy]]-TOPSIS!$B$5)^2+(Pro_Economic_Table[[#This Row],[Weighted Cost]]-TOPSIS!$C$5)^2+(Pro_Economic_Table[[#This Row],[Weighted Co2]]-TOPSIS!$D$5)^2)^0.5</f>
        <v>3.5314554012048109E-3</v>
      </c>
      <c r="Y275">
        <f>((Pro_Economic_Table[[#This Row],[Weighted Energy]]-TOPSIS!$B$6)^2+(Pro_Economic_Table[[#This Row],[Weighted Cost]]-TOPSIS!$C$6)^2+(Pro_Economic_Table[[#This Row],[Weighted Co2]]-TOPSIS!$D$6)^2)^0.5</f>
        <v>4.0404381582546042E-3</v>
      </c>
      <c r="Z275">
        <f>Pro_Economic_Table[[#This Row],[S- Worst-Euclidean Distance]]/(Pro_Economic_Table[[#This Row],[S+ Best-Euclidean Distance]]+Pro_Economic_Table[[#This Row],[S- Worst-Euclidean Distance]])</f>
        <v>0.5336100047532979</v>
      </c>
      <c r="AA275">
        <v>274</v>
      </c>
    </row>
    <row r="276" spans="1:27" x14ac:dyDescent="0.3">
      <c r="A276">
        <v>194</v>
      </c>
      <c r="B276" t="s">
        <v>140</v>
      </c>
      <c r="C276" t="s">
        <v>280</v>
      </c>
      <c r="D276" t="s">
        <v>151</v>
      </c>
      <c r="E276" t="s">
        <v>280</v>
      </c>
      <c r="F276" t="s">
        <v>155</v>
      </c>
      <c r="G276" t="s">
        <v>220</v>
      </c>
      <c r="H276">
        <v>377.94412814181288</v>
      </c>
      <c r="I276">
        <v>27</v>
      </c>
      <c r="J276">
        <v>1302464.8674661182</v>
      </c>
      <c r="K276">
        <v>55071.052772727271</v>
      </c>
      <c r="L276">
        <v>234443676.14390129</v>
      </c>
      <c r="M276">
        <v>6511159.1068181815</v>
      </c>
      <c r="N276">
        <v>1953697301.1991773</v>
      </c>
      <c r="O276">
        <v>105300000</v>
      </c>
      <c r="P276">
        <v>26.809934659090906</v>
      </c>
      <c r="Q276">
        <v>19471.849768618464</v>
      </c>
      <c r="R276">
        <v>234498747.19667402</v>
      </c>
      <c r="S276">
        <v>2065.5084603059954</v>
      </c>
      <c r="T276">
        <v>19498.659703277553</v>
      </c>
      <c r="U276">
        <f>Pro_Economic_Table[[#This Row],[Total Energy(MJ)]]*AHP!$P$3/TOPSIS!$B$4</f>
        <v>8.0547619522312632E-3</v>
      </c>
      <c r="V276">
        <f>Pro_Economic_Table[[#This Row],[Total Cost(LKR Million)]]*AHP!$P$4/TOPSIS!$C$4</f>
        <v>3.1338468512655801E-2</v>
      </c>
      <c r="W276">
        <f>Pro_Economic_Table[[#This Row],[Total Carbon (Metric T)]]*AHP!$P$5/TOPSIS!$D$4</f>
        <v>3.4589990648349399E-3</v>
      </c>
      <c r="X276">
        <f>((Pro_Economic_Table[[#This Row],[Weighted Energy]]-TOPSIS!$B$5)^2+(Pro_Economic_Table[[#This Row],[Weighted Cost]]-TOPSIS!$C$5)^2+(Pro_Economic_Table[[#This Row],[Weighted Co2]]-TOPSIS!$D$5)^2)^0.5</f>
        <v>3.5394834516007589E-3</v>
      </c>
      <c r="Y276">
        <f>((Pro_Economic_Table[[#This Row],[Weighted Energy]]-TOPSIS!$B$6)^2+(Pro_Economic_Table[[#This Row],[Weighted Cost]]-TOPSIS!$C$6)^2+(Pro_Economic_Table[[#This Row],[Weighted Co2]]-TOPSIS!$D$6)^2)^0.5</f>
        <v>4.0324700931216794E-3</v>
      </c>
      <c r="Z276">
        <f>Pro_Economic_Table[[#This Row],[S- Worst-Euclidean Distance]]/(Pro_Economic_Table[[#This Row],[S+ Best-Euclidean Distance]]+Pro_Economic_Table[[#This Row],[S- Worst-Euclidean Distance]])</f>
        <v>0.53255346447975282</v>
      </c>
      <c r="AA276">
        <v>275</v>
      </c>
    </row>
    <row r="277" spans="1:27" x14ac:dyDescent="0.3">
      <c r="A277">
        <v>212</v>
      </c>
      <c r="B277" t="s">
        <v>140</v>
      </c>
      <c r="C277" t="s">
        <v>280</v>
      </c>
      <c r="D277" t="s">
        <v>280</v>
      </c>
      <c r="E277" t="s">
        <v>280</v>
      </c>
      <c r="F277" t="s">
        <v>155</v>
      </c>
      <c r="G277" t="s">
        <v>220</v>
      </c>
      <c r="H277">
        <v>378.40684976187276</v>
      </c>
      <c r="I277">
        <v>27</v>
      </c>
      <c r="J277">
        <v>1302912.7819943365</v>
      </c>
      <c r="K277">
        <v>55071.052772727271</v>
      </c>
      <c r="L277">
        <v>234524300.75898057</v>
      </c>
      <c r="M277">
        <v>6515764.1818181816</v>
      </c>
      <c r="N277">
        <v>1954369172.9915049</v>
      </c>
      <c r="O277">
        <v>105300000</v>
      </c>
      <c r="P277">
        <v>26.800724509090909</v>
      </c>
      <c r="Q277">
        <v>19478.546090815333</v>
      </c>
      <c r="R277">
        <v>234579371.8117533</v>
      </c>
      <c r="S277">
        <v>2066.1849371733233</v>
      </c>
      <c r="T277">
        <v>19505.346815324425</v>
      </c>
      <c r="U277">
        <f>Pro_Economic_Table[[#This Row],[Total Energy(MJ)]]*AHP!$P$3/TOPSIS!$B$4</f>
        <v>8.0575313149238888E-3</v>
      </c>
      <c r="V277">
        <f>Pro_Economic_Table[[#This Row],[Total Cost(LKR Million)]]*AHP!$P$4/TOPSIS!$C$4</f>
        <v>3.1348732207728325E-2</v>
      </c>
      <c r="W277">
        <f>Pro_Economic_Table[[#This Row],[Total Carbon (Metric T)]]*AHP!$P$5/TOPSIS!$D$4</f>
        <v>3.460185336848943E-3</v>
      </c>
      <c r="X277">
        <f>((Pro_Economic_Table[[#This Row],[Weighted Energy]]-TOPSIS!$B$5)^2+(Pro_Economic_Table[[#This Row],[Weighted Cost]]-TOPSIS!$C$5)^2+(Pro_Economic_Table[[#This Row],[Weighted Co2]]-TOPSIS!$D$5)^2)^0.5</f>
        <v>3.5501774832453381E-3</v>
      </c>
      <c r="Y277">
        <f>((Pro_Economic_Table[[#This Row],[Weighted Energy]]-TOPSIS!$B$6)^2+(Pro_Economic_Table[[#This Row],[Weighted Cost]]-TOPSIS!$C$6)^2+(Pro_Economic_Table[[#This Row],[Weighted Co2]]-TOPSIS!$D$6)^2)^0.5</f>
        <v>4.0217735948175071E-3</v>
      </c>
      <c r="Z277">
        <f>Pro_Economic_Table[[#This Row],[S- Worst-Euclidean Distance]]/(Pro_Economic_Table[[#This Row],[S+ Best-Euclidean Distance]]+Pro_Economic_Table[[#This Row],[S- Worst-Euclidean Distance]])</f>
        <v>0.5311409903940385</v>
      </c>
      <c r="AA277">
        <v>276</v>
      </c>
    </row>
    <row r="278" spans="1:27" x14ac:dyDescent="0.3">
      <c r="A278">
        <v>187</v>
      </c>
      <c r="B278" t="s">
        <v>140</v>
      </c>
      <c r="C278" t="s">
        <v>280</v>
      </c>
      <c r="D278" t="s">
        <v>151</v>
      </c>
      <c r="E278" t="s">
        <v>152</v>
      </c>
      <c r="F278" t="s">
        <v>280</v>
      </c>
      <c r="G278" t="s">
        <v>219</v>
      </c>
      <c r="H278">
        <v>377.34106825868923</v>
      </c>
      <c r="I278">
        <v>54</v>
      </c>
      <c r="J278">
        <v>1316841.6765911425</v>
      </c>
      <c r="K278">
        <v>45518.622090909077</v>
      </c>
      <c r="L278">
        <v>237031501.78640565</v>
      </c>
      <c r="M278">
        <v>5315740.6386363627</v>
      </c>
      <c r="N278">
        <v>1975262514.8867137</v>
      </c>
      <c r="O278">
        <v>100656000</v>
      </c>
      <c r="P278">
        <v>20.532623068181817</v>
      </c>
      <c r="Q278">
        <v>19686.783065037584</v>
      </c>
      <c r="R278">
        <v>237077020.40849656</v>
      </c>
      <c r="S278">
        <v>2081.2342555253499</v>
      </c>
      <c r="T278">
        <v>19707.315688105766</v>
      </c>
      <c r="U278">
        <f>Pro_Economic_Table[[#This Row],[Total Energy(MJ)]]*AHP!$P$3/TOPSIS!$B$4</f>
        <v>8.1433226683003661E-3</v>
      </c>
      <c r="V278">
        <f>Pro_Economic_Table[[#This Row],[Total Cost(LKR Million)]]*AHP!$P$4/TOPSIS!$C$4</f>
        <v>3.157706464904985E-2</v>
      </c>
      <c r="W278">
        <f>Pro_Economic_Table[[#This Row],[Total Carbon (Metric T)]]*AHP!$P$5/TOPSIS!$D$4</f>
        <v>3.4960139605957844E-3</v>
      </c>
      <c r="X278">
        <f>((Pro_Economic_Table[[#This Row],[Weighted Energy]]-TOPSIS!$B$5)^2+(Pro_Economic_Table[[#This Row],[Weighted Cost]]-TOPSIS!$C$5)^2+(Pro_Economic_Table[[#This Row],[Weighted Co2]]-TOPSIS!$D$5)^2)^0.5</f>
        <v>3.7949525212491093E-3</v>
      </c>
      <c r="Y278">
        <f>((Pro_Economic_Table[[#This Row],[Weighted Energy]]-TOPSIS!$B$6)^2+(Pro_Economic_Table[[#This Row],[Weighted Cost]]-TOPSIS!$C$6)^2+(Pro_Economic_Table[[#This Row],[Weighted Co2]]-TOPSIS!$D$6)^2)^0.5</f>
        <v>3.7767630281434544E-3</v>
      </c>
      <c r="Z278">
        <f>Pro_Economic_Table[[#This Row],[S- Worst-Euclidean Distance]]/(Pro_Economic_Table[[#This Row],[S+ Best-Euclidean Distance]]+Pro_Economic_Table[[#This Row],[S- Worst-Euclidean Distance]])</f>
        <v>0.49879885258585061</v>
      </c>
      <c r="AA278">
        <v>277</v>
      </c>
    </row>
    <row r="279" spans="1:27" x14ac:dyDescent="0.3">
      <c r="A279">
        <v>189</v>
      </c>
      <c r="B279" t="s">
        <v>140</v>
      </c>
      <c r="C279" t="s">
        <v>280</v>
      </c>
      <c r="D279" t="s">
        <v>151</v>
      </c>
      <c r="E279" t="s">
        <v>152</v>
      </c>
      <c r="F279" t="s">
        <v>280</v>
      </c>
      <c r="G279" t="s">
        <v>218</v>
      </c>
      <c r="H279">
        <v>377.34106825868923</v>
      </c>
      <c r="I279">
        <v>27</v>
      </c>
      <c r="J279">
        <v>1316841.6765911425</v>
      </c>
      <c r="K279">
        <v>45518.622090909077</v>
      </c>
      <c r="L279">
        <v>237031501.78640565</v>
      </c>
      <c r="M279">
        <v>5315740.6386363627</v>
      </c>
      <c r="N279">
        <v>1975262514.8867137</v>
      </c>
      <c r="O279">
        <v>101147400</v>
      </c>
      <c r="P279">
        <v>20.532623068181817</v>
      </c>
      <c r="Q279">
        <v>19686.783065037584</v>
      </c>
      <c r="R279">
        <v>237077020.40849656</v>
      </c>
      <c r="S279">
        <v>2081.7256555253502</v>
      </c>
      <c r="T279">
        <v>19707.315688105766</v>
      </c>
      <c r="U279">
        <f>Pro_Economic_Table[[#This Row],[Total Energy(MJ)]]*AHP!$P$3/TOPSIS!$B$4</f>
        <v>8.1433226683003661E-3</v>
      </c>
      <c r="V279">
        <f>Pro_Economic_Table[[#This Row],[Total Cost(LKR Million)]]*AHP!$P$4/TOPSIS!$C$4</f>
        <v>3.1584520306445145E-2</v>
      </c>
      <c r="W279">
        <f>Pro_Economic_Table[[#This Row],[Total Carbon (Metric T)]]*AHP!$P$5/TOPSIS!$D$4</f>
        <v>3.4960139605957844E-3</v>
      </c>
      <c r="X279">
        <f>((Pro_Economic_Table[[#This Row],[Weighted Energy]]-TOPSIS!$B$5)^2+(Pro_Economic_Table[[#This Row],[Weighted Cost]]-TOPSIS!$C$5)^2+(Pro_Economic_Table[[#This Row],[Weighted Co2]]-TOPSIS!$D$5)^2)^0.5</f>
        <v>3.8021364149459507E-3</v>
      </c>
      <c r="Y279">
        <f>((Pro_Economic_Table[[#This Row],[Weighted Energy]]-TOPSIS!$B$6)^2+(Pro_Economic_Table[[#This Row],[Weighted Cost]]-TOPSIS!$C$6)^2+(Pro_Economic_Table[[#This Row],[Weighted Co2]]-TOPSIS!$D$6)^2)^0.5</f>
        <v>3.7695818022381007E-3</v>
      </c>
      <c r="Z279">
        <f>Pro_Economic_Table[[#This Row],[S- Worst-Euclidean Distance]]/(Pro_Economic_Table[[#This Row],[S+ Best-Euclidean Distance]]+Pro_Economic_Table[[#This Row],[S- Worst-Euclidean Distance]])</f>
        <v>0.49785024932425725</v>
      </c>
      <c r="AA279">
        <v>278</v>
      </c>
    </row>
    <row r="280" spans="1:27" x14ac:dyDescent="0.3">
      <c r="A280">
        <v>205</v>
      </c>
      <c r="B280" t="s">
        <v>140</v>
      </c>
      <c r="C280" t="s">
        <v>280</v>
      </c>
      <c r="D280" t="s">
        <v>280</v>
      </c>
      <c r="E280" t="s">
        <v>152</v>
      </c>
      <c r="F280" t="s">
        <v>280</v>
      </c>
      <c r="G280" t="s">
        <v>219</v>
      </c>
      <c r="H280">
        <v>377.80378987874917</v>
      </c>
      <c r="I280">
        <v>54</v>
      </c>
      <c r="J280">
        <v>1317289.5911193609</v>
      </c>
      <c r="K280">
        <v>45518.622090909077</v>
      </c>
      <c r="L280">
        <v>237112126.40148497</v>
      </c>
      <c r="M280">
        <v>5320345.7136363629</v>
      </c>
      <c r="N280">
        <v>1975934386.6790414</v>
      </c>
      <c r="O280">
        <v>100656000</v>
      </c>
      <c r="P280">
        <v>20.523412918181815</v>
      </c>
      <c r="Q280">
        <v>19693.479387234445</v>
      </c>
      <c r="R280">
        <v>237157645.02357587</v>
      </c>
      <c r="S280">
        <v>2081.9107323926778</v>
      </c>
      <c r="T280">
        <v>19714.002800152626</v>
      </c>
      <c r="U280">
        <f>Pro_Economic_Table[[#This Row],[Total Energy(MJ)]]*AHP!$P$3/TOPSIS!$B$4</f>
        <v>8.1460920309929935E-3</v>
      </c>
      <c r="V280">
        <f>Pro_Economic_Table[[#This Row],[Total Cost(LKR Million)]]*AHP!$P$4/TOPSIS!$C$4</f>
        <v>3.1587328344122367E-2</v>
      </c>
      <c r="W280">
        <f>Pro_Economic_Table[[#This Row],[Total Carbon (Metric T)]]*AHP!$P$5/TOPSIS!$D$4</f>
        <v>3.4972002326097858E-3</v>
      </c>
      <c r="X280">
        <f>((Pro_Economic_Table[[#This Row],[Weighted Energy]]-TOPSIS!$B$5)^2+(Pro_Economic_Table[[#This Row],[Weighted Cost]]-TOPSIS!$C$5)^2+(Pro_Economic_Table[[#This Row],[Weighted Co2]]-TOPSIS!$D$5)^2)^0.5</f>
        <v>3.8056481426764189E-3</v>
      </c>
      <c r="Y280">
        <f>((Pro_Economic_Table[[#This Row],[Weighted Energy]]-TOPSIS!$B$6)^2+(Pro_Economic_Table[[#This Row],[Weighted Cost]]-TOPSIS!$C$6)^2+(Pro_Economic_Table[[#This Row],[Weighted Co2]]-TOPSIS!$D$6)^2)^0.5</f>
        <v>3.7660672930441524E-3</v>
      </c>
      <c r="Z280">
        <f>Pro_Economic_Table[[#This Row],[S- Worst-Euclidean Distance]]/(Pro_Economic_Table[[#This Row],[S+ Best-Euclidean Distance]]+Pro_Economic_Table[[#This Row],[S- Worst-Euclidean Distance]])</f>
        <v>0.49738626933564234</v>
      </c>
      <c r="AA280">
        <v>279</v>
      </c>
    </row>
    <row r="281" spans="1:27" x14ac:dyDescent="0.3">
      <c r="A281">
        <v>207</v>
      </c>
      <c r="B281" t="s">
        <v>140</v>
      </c>
      <c r="C281" t="s">
        <v>280</v>
      </c>
      <c r="D281" t="s">
        <v>280</v>
      </c>
      <c r="E281" t="s">
        <v>152</v>
      </c>
      <c r="F281" t="s">
        <v>280</v>
      </c>
      <c r="G281" t="s">
        <v>218</v>
      </c>
      <c r="H281">
        <v>377.80378987874917</v>
      </c>
      <c r="I281">
        <v>27</v>
      </c>
      <c r="J281">
        <v>1317289.5911193609</v>
      </c>
      <c r="K281">
        <v>45518.622090909077</v>
      </c>
      <c r="L281">
        <v>237112126.40148497</v>
      </c>
      <c r="M281">
        <v>5320345.7136363629</v>
      </c>
      <c r="N281">
        <v>1975934386.6790414</v>
      </c>
      <c r="O281">
        <v>101147400</v>
      </c>
      <c r="P281">
        <v>20.523412918181815</v>
      </c>
      <c r="Q281">
        <v>19693.479387234445</v>
      </c>
      <c r="R281">
        <v>237157645.02357587</v>
      </c>
      <c r="S281">
        <v>2082.4021323926777</v>
      </c>
      <c r="T281">
        <v>19714.002800152626</v>
      </c>
      <c r="U281">
        <f>Pro_Economic_Table[[#This Row],[Total Energy(MJ)]]*AHP!$P$3/TOPSIS!$B$4</f>
        <v>8.1460920309929935E-3</v>
      </c>
      <c r="V281">
        <f>Pro_Economic_Table[[#This Row],[Total Cost(LKR Million)]]*AHP!$P$4/TOPSIS!$C$4</f>
        <v>3.1594784001517655E-2</v>
      </c>
      <c r="W281">
        <f>Pro_Economic_Table[[#This Row],[Total Carbon (Metric T)]]*AHP!$P$5/TOPSIS!$D$4</f>
        <v>3.4972002326097858E-3</v>
      </c>
      <c r="X281">
        <f>((Pro_Economic_Table[[#This Row],[Weighted Energy]]-TOPSIS!$B$5)^2+(Pro_Economic_Table[[#This Row],[Weighted Cost]]-TOPSIS!$C$5)^2+(Pro_Economic_Table[[#This Row],[Weighted Co2]]-TOPSIS!$D$5)^2)^0.5</f>
        <v>3.812831954121194E-3</v>
      </c>
      <c r="Y281">
        <f>((Pro_Economic_Table[[#This Row],[Weighted Energy]]-TOPSIS!$B$6)^2+(Pro_Economic_Table[[#This Row],[Weighted Cost]]-TOPSIS!$C$6)^2+(Pro_Economic_Table[[#This Row],[Weighted Co2]]-TOPSIS!$D$6)^2)^0.5</f>
        <v>3.7588859910801268E-3</v>
      </c>
      <c r="Z281">
        <f>Pro_Economic_Table[[#This Row],[S- Worst-Euclidean Distance]]/(Pro_Economic_Table[[#This Row],[S+ Best-Euclidean Distance]]+Pro_Economic_Table[[#This Row],[S- Worst-Euclidean Distance]])</f>
        <v>0.49643766689201257</v>
      </c>
      <c r="AA281">
        <v>280</v>
      </c>
    </row>
    <row r="282" spans="1:27" x14ac:dyDescent="0.3">
      <c r="A282">
        <v>196</v>
      </c>
      <c r="B282" t="s">
        <v>140</v>
      </c>
      <c r="C282" t="s">
        <v>280</v>
      </c>
      <c r="D282" t="s">
        <v>151</v>
      </c>
      <c r="E282" t="s">
        <v>280</v>
      </c>
      <c r="F282" t="s">
        <v>280</v>
      </c>
      <c r="G282" t="s">
        <v>219</v>
      </c>
      <c r="H282">
        <v>377.40908156514377</v>
      </c>
      <c r="I282">
        <v>54</v>
      </c>
      <c r="J282">
        <v>1316907.5134717904</v>
      </c>
      <c r="K282">
        <v>56435.685727272721</v>
      </c>
      <c r="L282">
        <v>237043352.42492229</v>
      </c>
      <c r="M282">
        <v>6472949.3840909088</v>
      </c>
      <c r="N282">
        <v>1975361270.2076857</v>
      </c>
      <c r="O282">
        <v>100656000</v>
      </c>
      <c r="P282">
        <v>27.082861249999997</v>
      </c>
      <c r="Q282">
        <v>19687.767326403264</v>
      </c>
      <c r="R282">
        <v>237099788.11064956</v>
      </c>
      <c r="S282">
        <v>2082.4902195917766</v>
      </c>
      <c r="T282">
        <v>19714.850187653265</v>
      </c>
      <c r="U282">
        <f>Pro_Economic_Table[[#This Row],[Total Energy(MJ)]]*AHP!$P$3/TOPSIS!$B$4</f>
        <v>8.1441047126534129E-3</v>
      </c>
      <c r="V282">
        <f>Pro_Economic_Table[[#This Row],[Total Cost(LKR Million)]]*AHP!$P$4/TOPSIS!$C$4</f>
        <v>3.1596120484988131E-2</v>
      </c>
      <c r="W282">
        <f>Pro_Economic_Table[[#This Row],[Total Carbon (Metric T)]]*AHP!$P$5/TOPSIS!$D$4</f>
        <v>3.4973505564072603E-3</v>
      </c>
      <c r="X282">
        <f>((Pro_Economic_Table[[#This Row],[Weighted Energy]]-TOPSIS!$B$5)^2+(Pro_Economic_Table[[#This Row],[Weighted Cost]]-TOPSIS!$C$5)^2+(Pro_Economic_Table[[#This Row],[Weighted Co2]]-TOPSIS!$D$5)^2)^0.5</f>
        <v>3.8136479503822454E-3</v>
      </c>
      <c r="Y282">
        <f>((Pro_Economic_Table[[#This Row],[Weighted Energy]]-TOPSIS!$B$6)^2+(Pro_Economic_Table[[#This Row],[Weighted Cost]]-TOPSIS!$C$6)^2+(Pro_Economic_Table[[#This Row],[Weighted Co2]]-TOPSIS!$D$6)^2)^0.5</f>
        <v>3.7580745664660734E-3</v>
      </c>
      <c r="Z282">
        <f>Pro_Economic_Table[[#This Row],[S- Worst-Euclidean Distance]]/(Pro_Economic_Table[[#This Row],[S+ Best-Euclidean Distance]]+Pro_Economic_Table[[#This Row],[S- Worst-Euclidean Distance]])</f>
        <v>0.4963302020251989</v>
      </c>
      <c r="AA282">
        <v>281</v>
      </c>
    </row>
    <row r="283" spans="1:27" x14ac:dyDescent="0.3">
      <c r="A283">
        <v>198</v>
      </c>
      <c r="B283" t="s">
        <v>140</v>
      </c>
      <c r="C283" t="s">
        <v>280</v>
      </c>
      <c r="D283" t="s">
        <v>151</v>
      </c>
      <c r="E283" t="s">
        <v>280</v>
      </c>
      <c r="F283" t="s">
        <v>280</v>
      </c>
      <c r="G283" t="s">
        <v>218</v>
      </c>
      <c r="H283">
        <v>377.40908156514377</v>
      </c>
      <c r="I283">
        <v>27</v>
      </c>
      <c r="J283">
        <v>1316907.5134717904</v>
      </c>
      <c r="K283">
        <v>56435.685727272721</v>
      </c>
      <c r="L283">
        <v>237043352.42492229</v>
      </c>
      <c r="M283">
        <v>6472949.3840909088</v>
      </c>
      <c r="N283">
        <v>1975361270.2076857</v>
      </c>
      <c r="O283">
        <v>101147400</v>
      </c>
      <c r="P283">
        <v>27.082861249999997</v>
      </c>
      <c r="Q283">
        <v>19687.767326403264</v>
      </c>
      <c r="R283">
        <v>237099788.11064956</v>
      </c>
      <c r="S283">
        <v>2082.9816195917765</v>
      </c>
      <c r="T283">
        <v>19714.850187653265</v>
      </c>
      <c r="U283">
        <f>Pro_Economic_Table[[#This Row],[Total Energy(MJ)]]*AHP!$P$3/TOPSIS!$B$4</f>
        <v>8.1441047126534129E-3</v>
      </c>
      <c r="V283">
        <f>Pro_Economic_Table[[#This Row],[Total Cost(LKR Million)]]*AHP!$P$4/TOPSIS!$C$4</f>
        <v>3.1603576142383426E-2</v>
      </c>
      <c r="W283">
        <f>Pro_Economic_Table[[#This Row],[Total Carbon (Metric T)]]*AHP!$P$5/TOPSIS!$D$4</f>
        <v>3.4973505564072603E-3</v>
      </c>
      <c r="X283">
        <f>((Pro_Economic_Table[[#This Row],[Weighted Energy]]-TOPSIS!$B$5)^2+(Pro_Economic_Table[[#This Row],[Weighted Cost]]-TOPSIS!$C$5)^2+(Pro_Economic_Table[[#This Row],[Weighted Co2]]-TOPSIS!$D$5)^2)^0.5</f>
        <v>3.8208338770935918E-3</v>
      </c>
      <c r="Y283">
        <f>((Pro_Economic_Table[[#This Row],[Weighted Energy]]-TOPSIS!$B$6)^2+(Pro_Economic_Table[[#This Row],[Weighted Cost]]-TOPSIS!$C$6)^2+(Pro_Economic_Table[[#This Row],[Weighted Co2]]-TOPSIS!$D$6)^2)^0.5</f>
        <v>3.7508954381188461E-3</v>
      </c>
      <c r="Z283">
        <f>Pro_Economic_Table[[#This Row],[S- Worst-Euclidean Distance]]/(Pro_Economic_Table[[#This Row],[S+ Best-Euclidean Distance]]+Pro_Economic_Table[[#This Row],[S- Worst-Euclidean Distance]])</f>
        <v>0.49538160728789976</v>
      </c>
      <c r="AA283">
        <v>282</v>
      </c>
    </row>
    <row r="284" spans="1:27" x14ac:dyDescent="0.3">
      <c r="A284">
        <v>214</v>
      </c>
      <c r="B284" t="s">
        <v>140</v>
      </c>
      <c r="C284" t="s">
        <v>280</v>
      </c>
      <c r="D284" t="s">
        <v>280</v>
      </c>
      <c r="E284" t="s">
        <v>280</v>
      </c>
      <c r="F284" t="s">
        <v>280</v>
      </c>
      <c r="G284" t="s">
        <v>219</v>
      </c>
      <c r="H284">
        <v>377.87180318520382</v>
      </c>
      <c r="I284">
        <v>54</v>
      </c>
      <c r="J284">
        <v>1317355.4280000087</v>
      </c>
      <c r="K284">
        <v>56435.685727272721</v>
      </c>
      <c r="L284">
        <v>237123977.04000157</v>
      </c>
      <c r="M284">
        <v>6477554.459090909</v>
      </c>
      <c r="N284">
        <v>1976033142.0000131</v>
      </c>
      <c r="O284">
        <v>100656000</v>
      </c>
      <c r="P284">
        <v>27.073651099999999</v>
      </c>
      <c r="Q284">
        <v>19694.463648600133</v>
      </c>
      <c r="R284">
        <v>237180412.72572884</v>
      </c>
      <c r="S284">
        <v>2083.1666964591041</v>
      </c>
      <c r="T284">
        <v>19721.537299700132</v>
      </c>
      <c r="U284">
        <f>Pro_Economic_Table[[#This Row],[Total Energy(MJ)]]*AHP!$P$3/TOPSIS!$B$4</f>
        <v>8.1468740753460386E-3</v>
      </c>
      <c r="V284">
        <f>Pro_Economic_Table[[#This Row],[Total Cost(LKR Million)]]*AHP!$P$4/TOPSIS!$C$4</f>
        <v>3.1606384180060648E-2</v>
      </c>
      <c r="W284">
        <f>Pro_Economic_Table[[#This Row],[Total Carbon (Metric T)]]*AHP!$P$5/TOPSIS!$D$4</f>
        <v>3.4985368284212635E-3</v>
      </c>
      <c r="X284">
        <f>((Pro_Economic_Table[[#This Row],[Weighted Energy]]-TOPSIS!$B$5)^2+(Pro_Economic_Table[[#This Row],[Weighted Cost]]-TOPSIS!$C$5)^2+(Pro_Economic_Table[[#This Row],[Weighted Co2]]-TOPSIS!$D$5)^2)^0.5</f>
        <v>3.8243434084841771E-3</v>
      </c>
      <c r="Y284">
        <f>((Pro_Economic_Table[[#This Row],[Weighted Energy]]-TOPSIS!$B$6)^2+(Pro_Economic_Table[[#This Row],[Weighted Cost]]-TOPSIS!$C$6)^2+(Pro_Economic_Table[[#This Row],[Weighted Co2]]-TOPSIS!$D$6)^2)^0.5</f>
        <v>3.7473786840063182E-3</v>
      </c>
      <c r="Z284">
        <f>Pro_Economic_Table[[#This Row],[S- Worst-Euclidean Distance]]/(Pro_Economic_Table[[#This Row],[S+ Best-Euclidean Distance]]+Pro_Economic_Table[[#This Row],[S- Worst-Euclidean Distance]])</f>
        <v>0.4949176208834849</v>
      </c>
      <c r="AA284">
        <v>283</v>
      </c>
    </row>
    <row r="285" spans="1:27" x14ac:dyDescent="0.3">
      <c r="A285">
        <v>216</v>
      </c>
      <c r="B285" t="s">
        <v>140</v>
      </c>
      <c r="C285" t="s">
        <v>280</v>
      </c>
      <c r="D285" t="s">
        <v>280</v>
      </c>
      <c r="E285" t="s">
        <v>280</v>
      </c>
      <c r="F285" t="s">
        <v>280</v>
      </c>
      <c r="G285" t="s">
        <v>218</v>
      </c>
      <c r="H285">
        <v>377.87180318520382</v>
      </c>
      <c r="I285">
        <v>27</v>
      </c>
      <c r="J285">
        <v>1317355.4280000087</v>
      </c>
      <c r="K285">
        <v>56435.685727272721</v>
      </c>
      <c r="L285">
        <v>237123977.04000157</v>
      </c>
      <c r="M285">
        <v>6477554.459090909</v>
      </c>
      <c r="N285">
        <v>1976033142.0000131</v>
      </c>
      <c r="O285">
        <v>101147400</v>
      </c>
      <c r="P285">
        <v>27.073651099999999</v>
      </c>
      <c r="Q285">
        <v>19694.463648600133</v>
      </c>
      <c r="R285">
        <v>237180412.72572884</v>
      </c>
      <c r="S285">
        <v>2083.6580964591039</v>
      </c>
      <c r="T285">
        <v>19721.537299700132</v>
      </c>
      <c r="U285">
        <f>Pro_Economic_Table[[#This Row],[Total Energy(MJ)]]*AHP!$P$3/TOPSIS!$B$4</f>
        <v>8.1468740753460386E-3</v>
      </c>
      <c r="V285">
        <f>Pro_Economic_Table[[#This Row],[Total Cost(LKR Million)]]*AHP!$P$4/TOPSIS!$C$4</f>
        <v>3.1613839837455943E-2</v>
      </c>
      <c r="W285">
        <f>Pro_Economic_Table[[#This Row],[Total Carbon (Metric T)]]*AHP!$P$5/TOPSIS!$D$4</f>
        <v>3.4985368284212635E-3</v>
      </c>
      <c r="X285">
        <f>((Pro_Economic_Table[[#This Row],[Weighted Energy]]-TOPSIS!$B$5)^2+(Pro_Economic_Table[[#This Row],[Weighted Cost]]-TOPSIS!$C$5)^2+(Pro_Economic_Table[[#This Row],[Weighted Co2]]-TOPSIS!$D$5)^2)^0.5</f>
        <v>3.8315292479760431E-3</v>
      </c>
      <c r="Y285">
        <f>((Pro_Economic_Table[[#This Row],[Weighted Energy]]-TOPSIS!$B$6)^2+(Pro_Economic_Table[[#This Row],[Weighted Cost]]-TOPSIS!$C$6)^2+(Pro_Economic_Table[[#This Row],[Weighted Co2]]-TOPSIS!$D$6)^2)^0.5</f>
        <v>3.7401994849358862E-3</v>
      </c>
      <c r="Z285">
        <f>Pro_Economic_Table[[#This Row],[S- Worst-Euclidean Distance]]/(Pro_Economic_Table[[#This Row],[S+ Best-Euclidean Distance]]+Pro_Economic_Table[[#This Row],[S- Worst-Euclidean Distance]])</f>
        <v>0.49396902832485434</v>
      </c>
      <c r="AA285">
        <v>284</v>
      </c>
    </row>
    <row r="286" spans="1:27" x14ac:dyDescent="0.3">
      <c r="A286">
        <v>188</v>
      </c>
      <c r="B286" t="s">
        <v>140</v>
      </c>
      <c r="C286" t="s">
        <v>280</v>
      </c>
      <c r="D286" t="s">
        <v>151</v>
      </c>
      <c r="E286" t="s">
        <v>152</v>
      </c>
      <c r="F286" t="s">
        <v>280</v>
      </c>
      <c r="G286" t="s">
        <v>220</v>
      </c>
      <c r="H286">
        <v>377.34106825868923</v>
      </c>
      <c r="I286">
        <v>27</v>
      </c>
      <c r="J286">
        <v>1316841.6765911425</v>
      </c>
      <c r="K286">
        <v>45518.622090909077</v>
      </c>
      <c r="L286">
        <v>237031501.78640565</v>
      </c>
      <c r="M286">
        <v>5315740.6386363627</v>
      </c>
      <c r="N286">
        <v>1975262514.8867137</v>
      </c>
      <c r="O286">
        <v>105300000</v>
      </c>
      <c r="P286">
        <v>20.532623068181817</v>
      </c>
      <c r="Q286">
        <v>19686.783065037584</v>
      </c>
      <c r="R286">
        <v>237077020.40849656</v>
      </c>
      <c r="S286">
        <v>2085.8782555253501</v>
      </c>
      <c r="T286">
        <v>19707.315688105766</v>
      </c>
      <c r="U286">
        <f>Pro_Economic_Table[[#This Row],[Total Energy(MJ)]]*AHP!$P$3/TOPSIS!$B$4</f>
        <v>8.1433226683003661E-3</v>
      </c>
      <c r="V286">
        <f>Pro_Economic_Table[[#This Row],[Total Cost(LKR Million)]]*AHP!$P$4/TOPSIS!$C$4</f>
        <v>3.1647524707950417E-2</v>
      </c>
      <c r="W286">
        <f>Pro_Economic_Table[[#This Row],[Total Carbon (Metric T)]]*AHP!$P$5/TOPSIS!$D$4</f>
        <v>3.4960139605957844E-3</v>
      </c>
      <c r="X286">
        <f>((Pro_Economic_Table[[#This Row],[Weighted Energy]]-TOPSIS!$B$5)^2+(Pro_Economic_Table[[#This Row],[Weighted Cost]]-TOPSIS!$C$5)^2+(Pro_Economic_Table[[#This Row],[Weighted Co2]]-TOPSIS!$D$5)^2)^0.5</f>
        <v>3.8628853903740655E-3</v>
      </c>
      <c r="Y286">
        <f>((Pro_Economic_Table[[#This Row],[Weighted Energy]]-TOPSIS!$B$6)^2+(Pro_Economic_Table[[#This Row],[Weighted Cost]]-TOPSIS!$C$6)^2+(Pro_Economic_Table[[#This Row],[Weighted Co2]]-TOPSIS!$D$6)^2)^0.5</f>
        <v>3.7089397437462444E-3</v>
      </c>
      <c r="Z286">
        <f>Pro_Economic_Table[[#This Row],[S- Worst-Euclidean Distance]]/(Pro_Economic_Table[[#This Row],[S+ Best-Euclidean Distance]]+Pro_Economic_Table[[#This Row],[S- Worst-Euclidean Distance]])</f>
        <v>0.48983431049311299</v>
      </c>
      <c r="AA286">
        <v>285</v>
      </c>
    </row>
    <row r="287" spans="1:27" x14ac:dyDescent="0.3">
      <c r="A287">
        <v>206</v>
      </c>
      <c r="B287" t="s">
        <v>140</v>
      </c>
      <c r="C287" t="s">
        <v>280</v>
      </c>
      <c r="D287" t="s">
        <v>280</v>
      </c>
      <c r="E287" t="s">
        <v>152</v>
      </c>
      <c r="F287" t="s">
        <v>280</v>
      </c>
      <c r="G287" t="s">
        <v>220</v>
      </c>
      <c r="H287">
        <v>377.80378987874917</v>
      </c>
      <c r="I287">
        <v>27</v>
      </c>
      <c r="J287">
        <v>1317289.5911193609</v>
      </c>
      <c r="K287">
        <v>45518.622090909077</v>
      </c>
      <c r="L287">
        <v>237112126.40148497</v>
      </c>
      <c r="M287">
        <v>5320345.7136363629</v>
      </c>
      <c r="N287">
        <v>1975934386.6790414</v>
      </c>
      <c r="O287">
        <v>105300000</v>
      </c>
      <c r="P287">
        <v>20.523412918181815</v>
      </c>
      <c r="Q287">
        <v>19693.479387234445</v>
      </c>
      <c r="R287">
        <v>237157645.02357587</v>
      </c>
      <c r="S287">
        <v>2086.5547323926776</v>
      </c>
      <c r="T287">
        <v>19714.002800152626</v>
      </c>
      <c r="U287">
        <f>Pro_Economic_Table[[#This Row],[Total Energy(MJ)]]*AHP!$P$3/TOPSIS!$B$4</f>
        <v>8.1460920309929935E-3</v>
      </c>
      <c r="V287">
        <f>Pro_Economic_Table[[#This Row],[Total Cost(LKR Million)]]*AHP!$P$4/TOPSIS!$C$4</f>
        <v>3.1657788403022927E-2</v>
      </c>
      <c r="W287">
        <f>Pro_Economic_Table[[#This Row],[Total Carbon (Metric T)]]*AHP!$P$5/TOPSIS!$D$4</f>
        <v>3.4972002326097858E-3</v>
      </c>
      <c r="X287">
        <f>((Pro_Economic_Table[[#This Row],[Weighted Energy]]-TOPSIS!$B$5)^2+(Pro_Economic_Table[[#This Row],[Weighted Cost]]-TOPSIS!$C$5)^2+(Pro_Economic_Table[[#This Row],[Weighted Co2]]-TOPSIS!$D$5)^2)^0.5</f>
        <v>3.8735801331075551E-3</v>
      </c>
      <c r="Y287">
        <f>((Pro_Economic_Table[[#This Row],[Weighted Energy]]-TOPSIS!$B$6)^2+(Pro_Economic_Table[[#This Row],[Weighted Cost]]-TOPSIS!$C$6)^2+(Pro_Economic_Table[[#This Row],[Weighted Co2]]-TOPSIS!$D$6)^2)^0.5</f>
        <v>3.6982434031367908E-3</v>
      </c>
      <c r="Z287">
        <f>Pro_Economic_Table[[#This Row],[S- Worst-Euclidean Distance]]/(Pro_Economic_Table[[#This Row],[S+ Best-Euclidean Distance]]+Pro_Economic_Table[[#This Row],[S- Worst-Euclidean Distance]])</f>
        <v>0.48842176332217246</v>
      </c>
      <c r="AA287">
        <v>286</v>
      </c>
    </row>
    <row r="288" spans="1:27" x14ac:dyDescent="0.3">
      <c r="A288">
        <v>197</v>
      </c>
      <c r="B288" t="s">
        <v>140</v>
      </c>
      <c r="C288" t="s">
        <v>280</v>
      </c>
      <c r="D288" t="s">
        <v>151</v>
      </c>
      <c r="E288" t="s">
        <v>280</v>
      </c>
      <c r="F288" t="s">
        <v>280</v>
      </c>
      <c r="G288" t="s">
        <v>220</v>
      </c>
      <c r="H288">
        <v>377.40908156514377</v>
      </c>
      <c r="I288">
        <v>27</v>
      </c>
      <c r="J288">
        <v>1316907.5134717904</v>
      </c>
      <c r="K288">
        <v>56435.685727272721</v>
      </c>
      <c r="L288">
        <v>237043352.42492229</v>
      </c>
      <c r="M288">
        <v>6472949.3840909088</v>
      </c>
      <c r="N288">
        <v>1975361270.2076857</v>
      </c>
      <c r="O288">
        <v>105300000</v>
      </c>
      <c r="P288">
        <v>27.082861249999997</v>
      </c>
      <c r="Q288">
        <v>19687.767326403264</v>
      </c>
      <c r="R288">
        <v>237099788.11064956</v>
      </c>
      <c r="S288">
        <v>2087.1342195917764</v>
      </c>
      <c r="T288">
        <v>19714.850187653265</v>
      </c>
      <c r="U288">
        <f>Pro_Economic_Table[[#This Row],[Total Energy(MJ)]]*AHP!$P$3/TOPSIS!$B$4</f>
        <v>8.1441047126534129E-3</v>
      </c>
      <c r="V288">
        <f>Pro_Economic_Table[[#This Row],[Total Cost(LKR Million)]]*AHP!$P$4/TOPSIS!$C$4</f>
        <v>3.1666580543888698E-2</v>
      </c>
      <c r="W288">
        <f>Pro_Economic_Table[[#This Row],[Total Carbon (Metric T)]]*AHP!$P$5/TOPSIS!$D$4</f>
        <v>3.4973505564072603E-3</v>
      </c>
      <c r="X288">
        <f>((Pro_Economic_Table[[#This Row],[Weighted Energy]]-TOPSIS!$B$5)^2+(Pro_Economic_Table[[#This Row],[Weighted Cost]]-TOPSIS!$C$5)^2+(Pro_Economic_Table[[#This Row],[Weighted Co2]]-TOPSIS!$D$5)^2)^0.5</f>
        <v>3.8815995337914948E-3</v>
      </c>
      <c r="Y288">
        <f>((Pro_Economic_Table[[#This Row],[Weighted Energy]]-TOPSIS!$B$6)^2+(Pro_Economic_Table[[#This Row],[Weighted Cost]]-TOPSIS!$C$6)^2+(Pro_Economic_Table[[#This Row],[Weighted Co2]]-TOPSIS!$D$6)^2)^0.5</f>
        <v>3.6902716498590626E-3</v>
      </c>
      <c r="Z288">
        <f>Pro_Economic_Table[[#This Row],[S- Worst-Euclidean Distance]]/(Pro_Economic_Table[[#This Row],[S+ Best-Euclidean Distance]]+Pro_Economic_Table[[#This Row],[S- Worst-Euclidean Distance]])</f>
        <v>0.4873658783085511</v>
      </c>
      <c r="AA288">
        <v>287</v>
      </c>
    </row>
    <row r="289" spans="1:27" x14ac:dyDescent="0.3">
      <c r="A289">
        <v>215</v>
      </c>
      <c r="B289" t="s">
        <v>140</v>
      </c>
      <c r="C289" t="s">
        <v>280</v>
      </c>
      <c r="D289" t="s">
        <v>280</v>
      </c>
      <c r="E289" t="s">
        <v>280</v>
      </c>
      <c r="F289" t="s">
        <v>280</v>
      </c>
      <c r="G289" t="s">
        <v>220</v>
      </c>
      <c r="H289">
        <v>377.87180318520382</v>
      </c>
      <c r="I289">
        <v>27</v>
      </c>
      <c r="J289">
        <v>1317355.4280000087</v>
      </c>
      <c r="K289">
        <v>56435.685727272721</v>
      </c>
      <c r="L289">
        <v>237123977.04000157</v>
      </c>
      <c r="M289">
        <v>6477554.459090909</v>
      </c>
      <c r="N289">
        <v>1976033142.0000131</v>
      </c>
      <c r="O289">
        <v>105300000</v>
      </c>
      <c r="P289">
        <v>27.073651099999999</v>
      </c>
      <c r="Q289">
        <v>19694.463648600133</v>
      </c>
      <c r="R289">
        <v>237180412.72572884</v>
      </c>
      <c r="S289">
        <v>2087.8106964591038</v>
      </c>
      <c r="T289">
        <v>19721.537299700132</v>
      </c>
      <c r="U289">
        <f>Pro_Economic_Table[[#This Row],[Total Energy(MJ)]]*AHP!$P$3/TOPSIS!$B$4</f>
        <v>8.1468740753460386E-3</v>
      </c>
      <c r="V289">
        <f>Pro_Economic_Table[[#This Row],[Total Cost(LKR Million)]]*AHP!$P$4/TOPSIS!$C$4</f>
        <v>3.1676844238961208E-2</v>
      </c>
      <c r="W289">
        <f>Pro_Economic_Table[[#This Row],[Total Carbon (Metric T)]]*AHP!$P$5/TOPSIS!$D$4</f>
        <v>3.4985368284212635E-3</v>
      </c>
      <c r="X289">
        <f>((Pro_Economic_Table[[#This Row],[Weighted Energy]]-TOPSIS!$B$5)^2+(Pro_Economic_Table[[#This Row],[Weighted Cost]]-TOPSIS!$C$5)^2+(Pro_Economic_Table[[#This Row],[Weighted Co2]]-TOPSIS!$D$5)^2)^0.5</f>
        <v>3.8922940688507416E-3</v>
      </c>
      <c r="Y289">
        <f>((Pro_Economic_Table[[#This Row],[Weighted Energy]]-TOPSIS!$B$6)^2+(Pro_Economic_Table[[#This Row],[Weighted Cost]]-TOPSIS!$C$6)^2+(Pro_Economic_Table[[#This Row],[Weighted Co2]]-TOPSIS!$D$6)^2)^0.5</f>
        <v>3.6795752153065209E-3</v>
      </c>
      <c r="Z289">
        <f>Pro_Economic_Table[[#This Row],[S- Worst-Euclidean Distance]]/(Pro_Economic_Table[[#This Row],[S+ Best-Euclidean Distance]]+Pro_Economic_Table[[#This Row],[S- Worst-Euclidean Distance]])</f>
        <v>0.48595334615791008</v>
      </c>
      <c r="AA289">
        <v>288</v>
      </c>
    </row>
    <row r="290" spans="1:27" x14ac:dyDescent="0.3">
      <c r="A290">
        <v>289</v>
      </c>
      <c r="B290" t="s">
        <v>141</v>
      </c>
      <c r="C290" t="s">
        <v>280</v>
      </c>
      <c r="D290" t="s">
        <v>151</v>
      </c>
      <c r="E290" t="s">
        <v>152</v>
      </c>
      <c r="F290" t="s">
        <v>154</v>
      </c>
      <c r="G290" t="s">
        <v>219</v>
      </c>
      <c r="H290">
        <v>385.57351459642416</v>
      </c>
      <c r="I290">
        <v>55</v>
      </c>
      <c r="J290">
        <v>1324959.1735180162</v>
      </c>
      <c r="K290">
        <v>39704.789363636359</v>
      </c>
      <c r="L290">
        <v>238492651.23324293</v>
      </c>
      <c r="M290">
        <v>5054376.2022727262</v>
      </c>
      <c r="N290">
        <v>1987438760.2770243</v>
      </c>
      <c r="O290">
        <v>102520000</v>
      </c>
      <c r="P290">
        <v>19.080455068181813</v>
      </c>
      <c r="Q290">
        <v>19808.139644094339</v>
      </c>
      <c r="R290">
        <v>238532356.02260655</v>
      </c>
      <c r="S290">
        <v>2095.0131364792969</v>
      </c>
      <c r="T290">
        <v>19827.220099162521</v>
      </c>
      <c r="U290">
        <f>Pro_Economic_Table[[#This Row],[Total Energy(MJ)]]*AHP!$P$3/TOPSIS!$B$4</f>
        <v>8.1933117708964179E-3</v>
      </c>
      <c r="V290">
        <f>Pro_Economic_Table[[#This Row],[Total Cost(LKR Million)]]*AHP!$P$4/TOPSIS!$C$4</f>
        <v>3.1786121661022064E-2</v>
      </c>
      <c r="W290">
        <f>Pro_Economic_Table[[#This Row],[Total Carbon (Metric T)]]*AHP!$P$5/TOPSIS!$D$4</f>
        <v>3.5172846146831103E-3</v>
      </c>
      <c r="X290">
        <f>((Pro_Economic_Table[[#This Row],[Weighted Energy]]-TOPSIS!$B$5)^2+(Pro_Economic_Table[[#This Row],[Weighted Cost]]-TOPSIS!$C$5)^2+(Pro_Economic_Table[[#This Row],[Weighted Co2]]-TOPSIS!$D$5)^2)^0.5</f>
        <v>4.0109238941417446E-3</v>
      </c>
      <c r="Y290">
        <f>((Pro_Economic_Table[[#This Row],[Weighted Energy]]-TOPSIS!$B$6)^2+(Pro_Economic_Table[[#This Row],[Weighted Cost]]-TOPSIS!$C$6)^2+(Pro_Economic_Table[[#This Row],[Weighted Co2]]-TOPSIS!$D$6)^2)^0.5</f>
        <v>3.5607984501858665E-3</v>
      </c>
      <c r="Z290">
        <f>Pro_Economic_Table[[#This Row],[S- Worst-Euclidean Distance]]/(Pro_Economic_Table[[#This Row],[S+ Best-Euclidean Distance]]+Pro_Economic_Table[[#This Row],[S- Worst-Euclidean Distance]])</f>
        <v>0.47027588813441557</v>
      </c>
      <c r="AA290">
        <v>289</v>
      </c>
    </row>
    <row r="291" spans="1:27" x14ac:dyDescent="0.3">
      <c r="A291">
        <v>307</v>
      </c>
      <c r="B291" t="s">
        <v>141</v>
      </c>
      <c r="C291" t="s">
        <v>280</v>
      </c>
      <c r="D291" t="s">
        <v>280</v>
      </c>
      <c r="E291" t="s">
        <v>152</v>
      </c>
      <c r="F291" t="s">
        <v>154</v>
      </c>
      <c r="G291" t="s">
        <v>219</v>
      </c>
      <c r="H291">
        <v>386.03623621648421</v>
      </c>
      <c r="I291">
        <v>55</v>
      </c>
      <c r="J291">
        <v>1325407.0880462341</v>
      </c>
      <c r="K291">
        <v>39704.789363636359</v>
      </c>
      <c r="L291">
        <v>238573275.84832215</v>
      </c>
      <c r="M291">
        <v>5058981.2772727264</v>
      </c>
      <c r="N291">
        <v>1988110632.0693512</v>
      </c>
      <c r="O291">
        <v>102520000</v>
      </c>
      <c r="P291">
        <v>19.071244918181815</v>
      </c>
      <c r="Q291">
        <v>19814.835966291201</v>
      </c>
      <c r="R291">
        <v>238612980.63768578</v>
      </c>
      <c r="S291">
        <v>2095.6896133466239</v>
      </c>
      <c r="T291">
        <v>19833.907211209382</v>
      </c>
      <c r="U291">
        <f>Pro_Economic_Table[[#This Row],[Total Energy(MJ)]]*AHP!$P$3/TOPSIS!$B$4</f>
        <v>8.1960811335890435E-3</v>
      </c>
      <c r="V291">
        <f>Pro_Economic_Table[[#This Row],[Total Cost(LKR Million)]]*AHP!$P$4/TOPSIS!$C$4</f>
        <v>3.1796385356094567E-2</v>
      </c>
      <c r="W291">
        <f>Pro_Economic_Table[[#This Row],[Total Carbon (Metric T)]]*AHP!$P$5/TOPSIS!$D$4</f>
        <v>3.5184708866971121E-3</v>
      </c>
      <c r="X291">
        <f>((Pro_Economic_Table[[#This Row],[Weighted Energy]]-TOPSIS!$B$5)^2+(Pro_Economic_Table[[#This Row],[Weighted Cost]]-TOPSIS!$C$5)^2+(Pro_Economic_Table[[#This Row],[Weighted Co2]]-TOPSIS!$D$5)^2)^0.5</f>
        <v>4.0216193713777468E-3</v>
      </c>
      <c r="Y291">
        <f>((Pro_Economic_Table[[#This Row],[Weighted Energy]]-TOPSIS!$B$6)^2+(Pro_Economic_Table[[#This Row],[Weighted Cost]]-TOPSIS!$C$6)^2+(Pro_Economic_Table[[#This Row],[Weighted Co2]]-TOPSIS!$D$6)^2)^0.5</f>
        <v>3.5501025653006039E-3</v>
      </c>
      <c r="Z291">
        <f>Pro_Economic_Table[[#This Row],[S- Worst-Euclidean Distance]]/(Pro_Economic_Table[[#This Row],[S+ Best-Euclidean Distance]]+Pro_Economic_Table[[#This Row],[S- Worst-Euclidean Distance]])</f>
        <v>0.46886330414531879</v>
      </c>
      <c r="AA291">
        <v>290</v>
      </c>
    </row>
    <row r="292" spans="1:27" x14ac:dyDescent="0.3">
      <c r="A292">
        <v>298</v>
      </c>
      <c r="B292" t="s">
        <v>141</v>
      </c>
      <c r="C292" t="s">
        <v>280</v>
      </c>
      <c r="D292" t="s">
        <v>151</v>
      </c>
      <c r="E292" t="s">
        <v>280</v>
      </c>
      <c r="F292" t="s">
        <v>154</v>
      </c>
      <c r="G292" t="s">
        <v>219</v>
      </c>
      <c r="H292">
        <v>385.64152790287869</v>
      </c>
      <c r="I292">
        <v>55</v>
      </c>
      <c r="J292">
        <v>1325025.010398664</v>
      </c>
      <c r="K292">
        <v>50621.853000000003</v>
      </c>
      <c r="L292">
        <v>238504501.87175953</v>
      </c>
      <c r="M292">
        <v>6211584.9477272723</v>
      </c>
      <c r="N292">
        <v>1987537515.597996</v>
      </c>
      <c r="O292">
        <v>102520000</v>
      </c>
      <c r="P292">
        <v>25.63069325</v>
      </c>
      <c r="Q292">
        <v>19809.123905460026</v>
      </c>
      <c r="R292">
        <v>238555123.72475952</v>
      </c>
      <c r="S292">
        <v>2096.2691005457232</v>
      </c>
      <c r="T292">
        <v>19834.754598710027</v>
      </c>
      <c r="U292">
        <f>Pro_Economic_Table[[#This Row],[Total Energy(MJ)]]*AHP!$P$3/TOPSIS!$B$4</f>
        <v>8.1940938152494647E-3</v>
      </c>
      <c r="V292">
        <f>Pro_Economic_Table[[#This Row],[Total Cost(LKR Million)]]*AHP!$P$4/TOPSIS!$C$4</f>
        <v>3.1805177496960345E-2</v>
      </c>
      <c r="W292">
        <f>Pro_Economic_Table[[#This Row],[Total Carbon (Metric T)]]*AHP!$P$5/TOPSIS!$D$4</f>
        <v>3.5186212104945879E-3</v>
      </c>
      <c r="X292">
        <f>((Pro_Economic_Table[[#This Row],[Weighted Energy]]-TOPSIS!$B$5)^2+(Pro_Economic_Table[[#This Row],[Weighted Cost]]-TOPSIS!$C$5)^2+(Pro_Economic_Table[[#This Row],[Weighted Co2]]-TOPSIS!$D$5)^2)^0.5</f>
        <v>4.0296226989242805E-3</v>
      </c>
      <c r="Y292">
        <f>((Pro_Economic_Table[[#This Row],[Weighted Energy]]-TOPSIS!$B$6)^2+(Pro_Economic_Table[[#This Row],[Weighted Cost]]-TOPSIS!$C$6)^2+(Pro_Economic_Table[[#This Row],[Weighted Co2]]-TOPSIS!$D$6)^2)^0.5</f>
        <v>3.5421142894298059E-3</v>
      </c>
      <c r="Z292">
        <f>Pro_Economic_Table[[#This Row],[S- Worst-Euclidean Distance]]/(Pro_Economic_Table[[#This Row],[S+ Best-Euclidean Distance]]+Pro_Economic_Table[[#This Row],[S- Worst-Euclidean Distance]])</f>
        <v>0.46780735977462634</v>
      </c>
      <c r="AA292">
        <v>291</v>
      </c>
    </row>
    <row r="293" spans="1:27" x14ac:dyDescent="0.3">
      <c r="A293">
        <v>292</v>
      </c>
      <c r="B293" t="s">
        <v>141</v>
      </c>
      <c r="C293" t="s">
        <v>280</v>
      </c>
      <c r="D293" t="s">
        <v>151</v>
      </c>
      <c r="E293" t="s">
        <v>152</v>
      </c>
      <c r="F293" t="s">
        <v>155</v>
      </c>
      <c r="G293" t="s">
        <v>219</v>
      </c>
      <c r="H293">
        <v>385.53494275258612</v>
      </c>
      <c r="I293">
        <v>55</v>
      </c>
      <c r="J293">
        <v>1326000.3529417</v>
      </c>
      <c r="K293">
        <v>40523.569136363629</v>
      </c>
      <c r="L293">
        <v>238680063.52950603</v>
      </c>
      <c r="M293">
        <v>5081668.8613636354</v>
      </c>
      <c r="N293">
        <v>1989000529.4125502</v>
      </c>
      <c r="O293">
        <v>102520000</v>
      </c>
      <c r="P293">
        <v>18.807528477272726</v>
      </c>
      <c r="Q293">
        <v>19823.705276478413</v>
      </c>
      <c r="R293">
        <v>238720587.09864238</v>
      </c>
      <c r="S293">
        <v>2096.6021982739139</v>
      </c>
      <c r="T293">
        <v>19842.512804955684</v>
      </c>
      <c r="U293">
        <f>Pro_Economic_Table[[#This Row],[Total Energy(MJ)]]*AHP!$P$3/TOPSIS!$B$4</f>
        <v>8.1997772916192618E-3</v>
      </c>
      <c r="V293">
        <f>Pro_Economic_Table[[#This Row],[Total Cost(LKR Million)]]*AHP!$P$4/TOPSIS!$C$4</f>
        <v>3.1810231348284194E-2</v>
      </c>
      <c r="W293">
        <f>Pro_Economic_Table[[#This Row],[Total Carbon (Metric T)]]*AHP!$P$5/TOPSIS!$D$4</f>
        <v>3.5199974911496123E-3</v>
      </c>
      <c r="X293">
        <f>((Pro_Economic_Table[[#This Row],[Weighted Energy]]-TOPSIS!$B$5)^2+(Pro_Economic_Table[[#This Row],[Weighted Cost]]-TOPSIS!$C$5)^2+(Pro_Economic_Table[[#This Row],[Weighted Co2]]-TOPSIS!$D$5)^2)^0.5</f>
        <v>4.0360303491445253E-3</v>
      </c>
      <c r="Y293">
        <f>((Pro_Economic_Table[[#This Row],[Weighted Energy]]-TOPSIS!$B$6)^2+(Pro_Economic_Table[[#This Row],[Weighted Cost]]-TOPSIS!$C$6)^2+(Pro_Economic_Table[[#This Row],[Weighted Co2]]-TOPSIS!$D$6)^2)^0.5</f>
        <v>3.5356912528818249E-3</v>
      </c>
      <c r="Z293">
        <f>Pro_Economic_Table[[#This Row],[S- Worst-Euclidean Distance]]/(Pro_Economic_Table[[#This Row],[S+ Best-Euclidean Distance]]+Pro_Economic_Table[[#This Row],[S- Worst-Euclidean Distance]])</f>
        <v>0.46696001764454736</v>
      </c>
      <c r="AA293">
        <v>292</v>
      </c>
    </row>
    <row r="294" spans="1:27" x14ac:dyDescent="0.3">
      <c r="A294">
        <v>316</v>
      </c>
      <c r="B294" t="s">
        <v>141</v>
      </c>
      <c r="C294" t="s">
        <v>280</v>
      </c>
      <c r="D294" t="s">
        <v>280</v>
      </c>
      <c r="E294" t="s">
        <v>280</v>
      </c>
      <c r="F294" t="s">
        <v>154</v>
      </c>
      <c r="G294" t="s">
        <v>219</v>
      </c>
      <c r="H294">
        <v>386.10424952293874</v>
      </c>
      <c r="I294">
        <v>55</v>
      </c>
      <c r="J294">
        <v>1325472.9249268826</v>
      </c>
      <c r="K294">
        <v>50621.853000000003</v>
      </c>
      <c r="L294">
        <v>238585126.48683888</v>
      </c>
      <c r="M294">
        <v>6216190.0227272725</v>
      </c>
      <c r="N294">
        <v>1988209387.3903241</v>
      </c>
      <c r="O294">
        <v>102520000</v>
      </c>
      <c r="P294">
        <v>25.621483100000003</v>
      </c>
      <c r="Q294">
        <v>19815.820227656895</v>
      </c>
      <c r="R294">
        <v>238635748.33983886</v>
      </c>
      <c r="S294">
        <v>2096.9455774130515</v>
      </c>
      <c r="T294">
        <v>19841.441710756895</v>
      </c>
      <c r="U294">
        <f>Pro_Economic_Table[[#This Row],[Total Energy(MJ)]]*AHP!$P$3/TOPSIS!$B$4</f>
        <v>8.196863177942092E-3</v>
      </c>
      <c r="V294">
        <f>Pro_Economic_Table[[#This Row],[Total Cost(LKR Million)]]*AHP!$P$4/TOPSIS!$C$4</f>
        <v>3.1815441192032869E-2</v>
      </c>
      <c r="W294">
        <f>Pro_Economic_Table[[#This Row],[Total Carbon (Metric T)]]*AHP!$P$5/TOPSIS!$D$4</f>
        <v>3.5198074825085902E-3</v>
      </c>
      <c r="X294">
        <f>((Pro_Economic_Table[[#This Row],[Weighted Energy]]-TOPSIS!$B$5)^2+(Pro_Economic_Table[[#This Row],[Weighted Cost]]-TOPSIS!$C$5)^2+(Pro_Economic_Table[[#This Row],[Weighted Co2]]-TOPSIS!$D$5)^2)^0.5</f>
        <v>4.0403180132966886E-3</v>
      </c>
      <c r="Y294">
        <f>((Pro_Economic_Table[[#This Row],[Weighted Energy]]-TOPSIS!$B$6)^2+(Pro_Economic_Table[[#This Row],[Weighted Cost]]-TOPSIS!$C$6)^2+(Pro_Economic_Table[[#This Row],[Weighted Co2]]-TOPSIS!$D$6)^2)^0.5</f>
        <v>3.5314182604062488E-3</v>
      </c>
      <c r="Z294">
        <f>Pro_Economic_Table[[#This Row],[S- Worst-Euclidean Distance]]/(Pro_Economic_Table[[#This Row],[S+ Best-Euclidean Distance]]+Pro_Economic_Table[[#This Row],[S- Worst-Euclidean Distance]])</f>
        <v>0.46639477825859588</v>
      </c>
      <c r="AA294">
        <v>293</v>
      </c>
    </row>
    <row r="295" spans="1:27" x14ac:dyDescent="0.3">
      <c r="A295">
        <v>291</v>
      </c>
      <c r="B295" t="s">
        <v>141</v>
      </c>
      <c r="C295" t="s">
        <v>280</v>
      </c>
      <c r="D295" t="s">
        <v>151</v>
      </c>
      <c r="E295" t="s">
        <v>152</v>
      </c>
      <c r="F295" t="s">
        <v>154</v>
      </c>
      <c r="G295" t="s">
        <v>218</v>
      </c>
      <c r="H295">
        <v>385.57351459642416</v>
      </c>
      <c r="I295">
        <v>28</v>
      </c>
      <c r="J295">
        <v>1324959.1735180162</v>
      </c>
      <c r="K295">
        <v>39704.789363636359</v>
      </c>
      <c r="L295">
        <v>238492651.23324293</v>
      </c>
      <c r="M295">
        <v>5054376.2022727262</v>
      </c>
      <c r="N295">
        <v>1987438760.2770243</v>
      </c>
      <c r="O295">
        <v>104893600</v>
      </c>
      <c r="P295">
        <v>19.080455068181813</v>
      </c>
      <c r="Q295">
        <v>19808.139644094339</v>
      </c>
      <c r="R295">
        <v>238532356.02260655</v>
      </c>
      <c r="S295">
        <v>2097.3867364792968</v>
      </c>
      <c r="T295">
        <v>19827.220099162521</v>
      </c>
      <c r="U295">
        <f>Pro_Economic_Table[[#This Row],[Total Energy(MJ)]]*AHP!$P$3/TOPSIS!$B$4</f>
        <v>8.1933117708964179E-3</v>
      </c>
      <c r="V295">
        <f>Pro_Economic_Table[[#This Row],[Total Cost(LKR Million)]]*AHP!$P$4/TOPSIS!$C$4</f>
        <v>3.1822134580015683E-2</v>
      </c>
      <c r="W295">
        <f>Pro_Economic_Table[[#This Row],[Total Carbon (Metric T)]]*AHP!$P$5/TOPSIS!$D$4</f>
        <v>3.5172846146831103E-3</v>
      </c>
      <c r="X295">
        <f>((Pro_Economic_Table[[#This Row],[Weighted Energy]]-TOPSIS!$B$5)^2+(Pro_Economic_Table[[#This Row],[Weighted Cost]]-TOPSIS!$C$5)^2+(Pro_Economic_Table[[#This Row],[Weighted Co2]]-TOPSIS!$D$5)^2)^0.5</f>
        <v>4.045641742583584E-3</v>
      </c>
      <c r="Y295">
        <f>((Pro_Economic_Table[[#This Row],[Weighted Energy]]-TOPSIS!$B$6)^2+(Pro_Economic_Table[[#This Row],[Weighted Cost]]-TOPSIS!$C$6)^2+(Pro_Economic_Table[[#This Row],[Weighted Co2]]-TOPSIS!$D$6)^2)^0.5</f>
        <v>3.5261322900831489E-3</v>
      </c>
      <c r="Z295">
        <f>Pro_Economic_Table[[#This Row],[S- Worst-Euclidean Distance]]/(Pro_Economic_Table[[#This Row],[S+ Best-Euclidean Distance]]+Pro_Economic_Table[[#This Row],[S- Worst-Euclidean Distance]])</f>
        <v>0.46569433726765175</v>
      </c>
      <c r="AA295">
        <v>294</v>
      </c>
    </row>
    <row r="296" spans="1:27" x14ac:dyDescent="0.3">
      <c r="A296">
        <v>310</v>
      </c>
      <c r="B296" t="s">
        <v>141</v>
      </c>
      <c r="C296" t="s">
        <v>280</v>
      </c>
      <c r="D296" t="s">
        <v>280</v>
      </c>
      <c r="E296" t="s">
        <v>152</v>
      </c>
      <c r="F296" t="s">
        <v>155</v>
      </c>
      <c r="G296" t="s">
        <v>219</v>
      </c>
      <c r="H296">
        <v>385.997664372646</v>
      </c>
      <c r="I296">
        <v>55</v>
      </c>
      <c r="J296">
        <v>1326448.2674699181</v>
      </c>
      <c r="K296">
        <v>40523.569136363629</v>
      </c>
      <c r="L296">
        <v>238760688.14458528</v>
      </c>
      <c r="M296">
        <v>5086273.9363636356</v>
      </c>
      <c r="N296">
        <v>1989672401.2048771</v>
      </c>
      <c r="O296">
        <v>102520000</v>
      </c>
      <c r="P296">
        <v>18.798318327272725</v>
      </c>
      <c r="Q296">
        <v>19830.401598675278</v>
      </c>
      <c r="R296">
        <v>238801211.71372163</v>
      </c>
      <c r="S296">
        <v>2097.2786751412409</v>
      </c>
      <c r="T296">
        <v>19849.199917002552</v>
      </c>
      <c r="U296">
        <f>Pro_Economic_Table[[#This Row],[Total Energy(MJ)]]*AHP!$P$3/TOPSIS!$B$4</f>
        <v>8.2025466543118875E-3</v>
      </c>
      <c r="V296">
        <f>Pro_Economic_Table[[#This Row],[Total Cost(LKR Million)]]*AHP!$P$4/TOPSIS!$C$4</f>
        <v>3.1820495043356704E-2</v>
      </c>
      <c r="W296">
        <f>Pro_Economic_Table[[#This Row],[Total Carbon (Metric T)]]*AHP!$P$5/TOPSIS!$D$4</f>
        <v>3.5211837631636145E-3</v>
      </c>
      <c r="X296">
        <f>((Pro_Economic_Table[[#This Row],[Weighted Energy]]-TOPSIS!$B$5)^2+(Pro_Economic_Table[[#This Row],[Weighted Cost]]-TOPSIS!$C$5)^2+(Pro_Economic_Table[[#This Row],[Weighted Co2]]-TOPSIS!$D$5)^2)^0.5</f>
        <v>4.04672583936429E-3</v>
      </c>
      <c r="Y296">
        <f>((Pro_Economic_Table[[#This Row],[Weighted Energy]]-TOPSIS!$B$6)^2+(Pro_Economic_Table[[#This Row],[Weighted Cost]]-TOPSIS!$C$6)^2+(Pro_Economic_Table[[#This Row],[Weighted Co2]]-TOPSIS!$D$6)^2)^0.5</f>
        <v>3.5249953777462149E-3</v>
      </c>
      <c r="Z296">
        <f>Pro_Economic_Table[[#This Row],[S- Worst-Euclidean Distance]]/(Pro_Economic_Table[[#This Row],[S+ Best-Euclidean Distance]]+Pro_Economic_Table[[#This Row],[S- Worst-Euclidean Distance]])</f>
        <v>0.46554743322832109</v>
      </c>
      <c r="AA296">
        <v>295</v>
      </c>
    </row>
    <row r="297" spans="1:27" x14ac:dyDescent="0.3">
      <c r="A297">
        <v>301</v>
      </c>
      <c r="B297" t="s">
        <v>141</v>
      </c>
      <c r="C297" t="s">
        <v>280</v>
      </c>
      <c r="D297" t="s">
        <v>151</v>
      </c>
      <c r="E297" t="s">
        <v>280</v>
      </c>
      <c r="F297" t="s">
        <v>155</v>
      </c>
      <c r="G297" t="s">
        <v>219</v>
      </c>
      <c r="H297">
        <v>385.60295605904059</v>
      </c>
      <c r="I297">
        <v>55</v>
      </c>
      <c r="J297">
        <v>1326066.1898223478</v>
      </c>
      <c r="K297">
        <v>51440.632772727273</v>
      </c>
      <c r="L297">
        <v>238691914.1680226</v>
      </c>
      <c r="M297">
        <v>6238877.6068181815</v>
      </c>
      <c r="N297">
        <v>1989099284.7335217</v>
      </c>
      <c r="O297">
        <v>102520000</v>
      </c>
      <c r="P297">
        <v>25.35776665909091</v>
      </c>
      <c r="Q297">
        <v>19824.6895378441</v>
      </c>
      <c r="R297">
        <v>238743354.80079532</v>
      </c>
      <c r="S297">
        <v>2097.8581623403397</v>
      </c>
      <c r="T297">
        <v>19850.04730450319</v>
      </c>
      <c r="U297">
        <f>Pro_Economic_Table[[#This Row],[Total Energy(MJ)]]*AHP!$P$3/TOPSIS!$B$4</f>
        <v>8.2005593359723069E-3</v>
      </c>
      <c r="V297">
        <f>Pro_Economic_Table[[#This Row],[Total Cost(LKR Million)]]*AHP!$P$4/TOPSIS!$C$4</f>
        <v>3.1829287184222468E-2</v>
      </c>
      <c r="W297">
        <f>Pro_Economic_Table[[#This Row],[Total Carbon (Metric T)]]*AHP!$P$5/TOPSIS!$D$4</f>
        <v>3.5213340869610895E-3</v>
      </c>
      <c r="X297">
        <f>((Pro_Economic_Table[[#This Row],[Weighted Energy]]-TOPSIS!$B$5)^2+(Pro_Economic_Table[[#This Row],[Weighted Cost]]-TOPSIS!$C$5)^2+(Pro_Economic_Table[[#This Row],[Weighted Co2]]-TOPSIS!$D$5)^2)^0.5</f>
        <v>4.0547288214479666E-3</v>
      </c>
      <c r="Y297">
        <f>((Pro_Economic_Table[[#This Row],[Weighted Energy]]-TOPSIS!$B$6)^2+(Pro_Economic_Table[[#This Row],[Weighted Cost]]-TOPSIS!$C$6)^2+(Pro_Economic_Table[[#This Row],[Weighted Co2]]-TOPSIS!$D$6)^2)^0.5</f>
        <v>3.517006809407456E-3</v>
      </c>
      <c r="Z297">
        <f>Pro_Economic_Table[[#This Row],[S- Worst-Euclidean Distance]]/(Pro_Economic_Table[[#This Row],[S+ Best-Euclidean Distance]]+Pro_Economic_Table[[#This Row],[S- Worst-Euclidean Distance]])</f>
        <v>0.46449149585669292</v>
      </c>
      <c r="AA297">
        <v>296</v>
      </c>
    </row>
    <row r="298" spans="1:27" x14ac:dyDescent="0.3">
      <c r="A298">
        <v>309</v>
      </c>
      <c r="B298" t="s">
        <v>141</v>
      </c>
      <c r="C298" t="s">
        <v>280</v>
      </c>
      <c r="D298" t="s">
        <v>280</v>
      </c>
      <c r="E298" t="s">
        <v>152</v>
      </c>
      <c r="F298" t="s">
        <v>154</v>
      </c>
      <c r="G298" t="s">
        <v>218</v>
      </c>
      <c r="H298">
        <v>386.03623621648421</v>
      </c>
      <c r="I298">
        <v>28</v>
      </c>
      <c r="J298">
        <v>1325407.0880462341</v>
      </c>
      <c r="K298">
        <v>39704.789363636359</v>
      </c>
      <c r="L298">
        <v>238573275.84832215</v>
      </c>
      <c r="M298">
        <v>5058981.2772727264</v>
      </c>
      <c r="N298">
        <v>1988110632.0693512</v>
      </c>
      <c r="O298">
        <v>104893600</v>
      </c>
      <c r="P298">
        <v>19.071244918181815</v>
      </c>
      <c r="Q298">
        <v>19814.835966291201</v>
      </c>
      <c r="R298">
        <v>238612980.63768578</v>
      </c>
      <c r="S298">
        <v>2098.0632133466238</v>
      </c>
      <c r="T298">
        <v>19833.907211209382</v>
      </c>
      <c r="U298">
        <f>Pro_Economic_Table[[#This Row],[Total Energy(MJ)]]*AHP!$P$3/TOPSIS!$B$4</f>
        <v>8.1960811335890435E-3</v>
      </c>
      <c r="V298">
        <f>Pro_Economic_Table[[#This Row],[Total Cost(LKR Million)]]*AHP!$P$4/TOPSIS!$C$4</f>
        <v>3.1832398275088193E-2</v>
      </c>
      <c r="W298">
        <f>Pro_Economic_Table[[#This Row],[Total Carbon (Metric T)]]*AHP!$P$5/TOPSIS!$D$4</f>
        <v>3.5184708866971121E-3</v>
      </c>
      <c r="X298">
        <f>((Pro_Economic_Table[[#This Row],[Weighted Energy]]-TOPSIS!$B$5)^2+(Pro_Economic_Table[[#This Row],[Weighted Cost]]-TOPSIS!$C$5)^2+(Pro_Economic_Table[[#This Row],[Weighted Co2]]-TOPSIS!$D$5)^2)^0.5</f>
        <v>4.0563368011318794E-3</v>
      </c>
      <c r="Y298">
        <f>((Pro_Economic_Table[[#This Row],[Weighted Energy]]-TOPSIS!$B$6)^2+(Pro_Economic_Table[[#This Row],[Weighted Cost]]-TOPSIS!$C$6)^2+(Pro_Economic_Table[[#This Row],[Weighted Co2]]-TOPSIS!$D$6)^2)^0.5</f>
        <v>3.5154360753273961E-3</v>
      </c>
      <c r="Z298">
        <f>Pro_Economic_Table[[#This Row],[S- Worst-Euclidean Distance]]/(Pro_Economic_Table[[#This Row],[S+ Best-Euclidean Distance]]+Pro_Economic_Table[[#This Row],[S- Worst-Euclidean Distance]])</f>
        <v>0.4642817650086844</v>
      </c>
      <c r="AA298">
        <v>297</v>
      </c>
    </row>
    <row r="299" spans="1:27" x14ac:dyDescent="0.3">
      <c r="A299">
        <v>300</v>
      </c>
      <c r="B299" t="s">
        <v>141</v>
      </c>
      <c r="C299" t="s">
        <v>280</v>
      </c>
      <c r="D299" t="s">
        <v>151</v>
      </c>
      <c r="E299" t="s">
        <v>280</v>
      </c>
      <c r="F299" t="s">
        <v>154</v>
      </c>
      <c r="G299" t="s">
        <v>218</v>
      </c>
      <c r="H299">
        <v>385.64152790287869</v>
      </c>
      <c r="I299">
        <v>28</v>
      </c>
      <c r="J299">
        <v>1325025.010398664</v>
      </c>
      <c r="K299">
        <v>50621.853000000003</v>
      </c>
      <c r="L299">
        <v>238504501.87175953</v>
      </c>
      <c r="M299">
        <v>6211584.9477272723</v>
      </c>
      <c r="N299">
        <v>1987537515.597996</v>
      </c>
      <c r="O299">
        <v>104893600</v>
      </c>
      <c r="P299">
        <v>25.63069325</v>
      </c>
      <c r="Q299">
        <v>19809.123905460026</v>
      </c>
      <c r="R299">
        <v>238555123.72475952</v>
      </c>
      <c r="S299">
        <v>2098.6427005457231</v>
      </c>
      <c r="T299">
        <v>19834.754598710027</v>
      </c>
      <c r="U299">
        <f>Pro_Economic_Table[[#This Row],[Total Energy(MJ)]]*AHP!$P$3/TOPSIS!$B$4</f>
        <v>8.1940938152494647E-3</v>
      </c>
      <c r="V299">
        <f>Pro_Economic_Table[[#This Row],[Total Cost(LKR Million)]]*AHP!$P$4/TOPSIS!$C$4</f>
        <v>3.1841190415953964E-2</v>
      </c>
      <c r="W299">
        <f>Pro_Economic_Table[[#This Row],[Total Carbon (Metric T)]]*AHP!$P$5/TOPSIS!$D$4</f>
        <v>3.5186212104945879E-3</v>
      </c>
      <c r="X299">
        <f>((Pro_Economic_Table[[#This Row],[Weighted Energy]]-TOPSIS!$B$5)^2+(Pro_Economic_Table[[#This Row],[Weighted Cost]]-TOPSIS!$C$5)^2+(Pro_Economic_Table[[#This Row],[Weighted Co2]]-TOPSIS!$D$5)^2)^0.5</f>
        <v>4.0643496691322428E-3</v>
      </c>
      <c r="Y299">
        <f>((Pro_Economic_Table[[#This Row],[Weighted Energy]]-TOPSIS!$B$6)^2+(Pro_Economic_Table[[#This Row],[Weighted Cost]]-TOPSIS!$C$6)^2+(Pro_Economic_Table[[#This Row],[Weighted Co2]]-TOPSIS!$D$6)^2)^0.5</f>
        <v>3.5074591196841884E-3</v>
      </c>
      <c r="Z299">
        <f>Pro_Economic_Table[[#This Row],[S- Worst-Euclidean Distance]]/(Pro_Economic_Table[[#This Row],[S+ Best-Euclidean Distance]]+Pro_Economic_Table[[#This Row],[S- Worst-Euclidean Distance]])</f>
        <v>0.46322605569024783</v>
      </c>
      <c r="AA299">
        <v>298</v>
      </c>
    </row>
    <row r="300" spans="1:27" x14ac:dyDescent="0.3">
      <c r="A300">
        <v>319</v>
      </c>
      <c r="B300" t="s">
        <v>141</v>
      </c>
      <c r="C300" t="s">
        <v>280</v>
      </c>
      <c r="D300" t="s">
        <v>280</v>
      </c>
      <c r="E300" t="s">
        <v>280</v>
      </c>
      <c r="F300" t="s">
        <v>155</v>
      </c>
      <c r="G300" t="s">
        <v>219</v>
      </c>
      <c r="H300">
        <v>386.06567767910053</v>
      </c>
      <c r="I300">
        <v>55</v>
      </c>
      <c r="J300">
        <v>1326514.1043505662</v>
      </c>
      <c r="K300">
        <v>51440.632772727273</v>
      </c>
      <c r="L300">
        <v>238772538.78310192</v>
      </c>
      <c r="M300">
        <v>6243482.6818181816</v>
      </c>
      <c r="N300">
        <v>1989771156.5258491</v>
      </c>
      <c r="O300">
        <v>102520000</v>
      </c>
      <c r="P300">
        <v>25.348556509090912</v>
      </c>
      <c r="Q300">
        <v>19831.385860040962</v>
      </c>
      <c r="R300">
        <v>238823979.41587463</v>
      </c>
      <c r="S300">
        <v>2098.5346392076672</v>
      </c>
      <c r="T300">
        <v>19856.734416550054</v>
      </c>
      <c r="U300">
        <f>Pro_Economic_Table[[#This Row],[Total Energy(MJ)]]*AHP!$P$3/TOPSIS!$B$4</f>
        <v>8.2033286986649342E-3</v>
      </c>
      <c r="V300">
        <f>Pro_Economic_Table[[#This Row],[Total Cost(LKR Million)]]*AHP!$P$4/TOPSIS!$C$4</f>
        <v>3.1839550879294985E-2</v>
      </c>
      <c r="W300">
        <f>Pro_Economic_Table[[#This Row],[Total Carbon (Metric T)]]*AHP!$P$5/TOPSIS!$D$4</f>
        <v>3.5225203589750917E-3</v>
      </c>
      <c r="X300">
        <f>((Pro_Economic_Table[[#This Row],[Weighted Energy]]-TOPSIS!$B$5)^2+(Pro_Economic_Table[[#This Row],[Weighted Cost]]-TOPSIS!$C$5)^2+(Pro_Economic_Table[[#This Row],[Weighted Co2]]-TOPSIS!$D$5)^2)^0.5</f>
        <v>4.0654241506248743E-3</v>
      </c>
      <c r="Y300">
        <f>((Pro_Economic_Table[[#This Row],[Weighted Energy]]-TOPSIS!$B$6)^2+(Pro_Economic_Table[[#This Row],[Weighted Cost]]-TOPSIS!$C$6)^2+(Pro_Economic_Table[[#This Row],[Weighted Co2]]-TOPSIS!$D$6)^2)^0.5</f>
        <v>3.5063107882909723E-3</v>
      </c>
      <c r="Z300">
        <f>Pro_Economic_Table[[#This Row],[S- Worst-Euclidean Distance]]/(Pro_Economic_Table[[#This Row],[S+ Best-Euclidean Distance]]+Pro_Economic_Table[[#This Row],[S- Worst-Euclidean Distance]])</f>
        <v>0.46307891342971669</v>
      </c>
      <c r="AA300">
        <v>299</v>
      </c>
    </row>
    <row r="301" spans="1:27" x14ac:dyDescent="0.3">
      <c r="A301">
        <v>294</v>
      </c>
      <c r="B301" t="s">
        <v>141</v>
      </c>
      <c r="C301" t="s">
        <v>280</v>
      </c>
      <c r="D301" t="s">
        <v>151</v>
      </c>
      <c r="E301" t="s">
        <v>152</v>
      </c>
      <c r="F301" t="s">
        <v>155</v>
      </c>
      <c r="G301" t="s">
        <v>218</v>
      </c>
      <c r="H301">
        <v>385.53494275258612</v>
      </c>
      <c r="I301">
        <v>28</v>
      </c>
      <c r="J301">
        <v>1326000.3529417</v>
      </c>
      <c r="K301">
        <v>40523.569136363629</v>
      </c>
      <c r="L301">
        <v>238680063.52950603</v>
      </c>
      <c r="M301">
        <v>5081668.8613636354</v>
      </c>
      <c r="N301">
        <v>1989000529.4125502</v>
      </c>
      <c r="O301">
        <v>104893600</v>
      </c>
      <c r="P301">
        <v>18.807528477272726</v>
      </c>
      <c r="Q301">
        <v>19823.705276478413</v>
      </c>
      <c r="R301">
        <v>238720587.09864238</v>
      </c>
      <c r="S301">
        <v>2098.9757982739138</v>
      </c>
      <c r="T301">
        <v>19842.512804955684</v>
      </c>
      <c r="U301">
        <f>Pro_Economic_Table[[#This Row],[Total Energy(MJ)]]*AHP!$P$3/TOPSIS!$B$4</f>
        <v>8.1997772916192618E-3</v>
      </c>
      <c r="V301">
        <f>Pro_Economic_Table[[#This Row],[Total Cost(LKR Million)]]*AHP!$P$4/TOPSIS!$C$4</f>
        <v>3.1846244267277814E-2</v>
      </c>
      <c r="W301">
        <f>Pro_Economic_Table[[#This Row],[Total Carbon (Metric T)]]*AHP!$P$5/TOPSIS!$D$4</f>
        <v>3.5199974911496123E-3</v>
      </c>
      <c r="X301">
        <f>((Pro_Economic_Table[[#This Row],[Weighted Energy]]-TOPSIS!$B$5)^2+(Pro_Economic_Table[[#This Row],[Weighted Cost]]-TOPSIS!$C$5)^2+(Pro_Economic_Table[[#This Row],[Weighted Co2]]-TOPSIS!$D$5)^2)^0.5</f>
        <v>4.0707473668089387E-3</v>
      </c>
      <c r="Y301">
        <f>((Pro_Economic_Table[[#This Row],[Weighted Energy]]-TOPSIS!$B$6)^2+(Pro_Economic_Table[[#This Row],[Weighted Cost]]-TOPSIS!$C$6)^2+(Pro_Economic_Table[[#This Row],[Weighted Co2]]-TOPSIS!$D$6)^2)^0.5</f>
        <v>3.5010244901249516E-3</v>
      </c>
      <c r="Z301">
        <f>Pro_Economic_Table[[#This Row],[S- Worst-Euclidean Distance]]/(Pro_Economic_Table[[#This Row],[S+ Best-Euclidean Distance]]+Pro_Economic_Table[[#This Row],[S- Worst-Euclidean Distance]])</f>
        <v>0.46237849690609339</v>
      </c>
      <c r="AA301">
        <v>300</v>
      </c>
    </row>
    <row r="302" spans="1:27" x14ac:dyDescent="0.3">
      <c r="A302">
        <v>318</v>
      </c>
      <c r="B302" t="s">
        <v>141</v>
      </c>
      <c r="C302" t="s">
        <v>280</v>
      </c>
      <c r="D302" t="s">
        <v>280</v>
      </c>
      <c r="E302" t="s">
        <v>280</v>
      </c>
      <c r="F302" t="s">
        <v>154</v>
      </c>
      <c r="G302" t="s">
        <v>218</v>
      </c>
      <c r="H302">
        <v>386.10424952293874</v>
      </c>
      <c r="I302">
        <v>28</v>
      </c>
      <c r="J302">
        <v>1325472.9249268826</v>
      </c>
      <c r="K302">
        <v>50621.853000000003</v>
      </c>
      <c r="L302">
        <v>238585126.48683888</v>
      </c>
      <c r="M302">
        <v>6216190.0227272725</v>
      </c>
      <c r="N302">
        <v>1988209387.3903241</v>
      </c>
      <c r="O302">
        <v>104893600</v>
      </c>
      <c r="P302">
        <v>25.621483100000003</v>
      </c>
      <c r="Q302">
        <v>19815.820227656895</v>
      </c>
      <c r="R302">
        <v>238635748.33983886</v>
      </c>
      <c r="S302">
        <v>2099.3191774130514</v>
      </c>
      <c r="T302">
        <v>19841.441710756895</v>
      </c>
      <c r="U302">
        <f>Pro_Economic_Table[[#This Row],[Total Energy(MJ)]]*AHP!$P$3/TOPSIS!$B$4</f>
        <v>8.196863177942092E-3</v>
      </c>
      <c r="V302">
        <f>Pro_Economic_Table[[#This Row],[Total Cost(LKR Million)]]*AHP!$P$4/TOPSIS!$C$4</f>
        <v>3.1851454111026488E-2</v>
      </c>
      <c r="W302">
        <f>Pro_Economic_Table[[#This Row],[Total Carbon (Metric T)]]*AHP!$P$5/TOPSIS!$D$4</f>
        <v>3.5198074825085902E-3</v>
      </c>
      <c r="X302">
        <f>((Pro_Economic_Table[[#This Row],[Weighted Energy]]-TOPSIS!$B$5)^2+(Pro_Economic_Table[[#This Row],[Weighted Cost]]-TOPSIS!$C$5)^2+(Pro_Economic_Table[[#This Row],[Weighted Co2]]-TOPSIS!$D$5)^2)^0.5</f>
        <v>4.0750445441857094E-3</v>
      </c>
      <c r="Y302">
        <f>((Pro_Economic_Table[[#This Row],[Weighted Energy]]-TOPSIS!$B$6)^2+(Pro_Economic_Table[[#This Row],[Weighted Cost]]-TOPSIS!$C$6)^2+(Pro_Economic_Table[[#This Row],[Weighted Co2]]-TOPSIS!$D$6)^2)^0.5</f>
        <v>3.496762791217343E-3</v>
      </c>
      <c r="Z302">
        <f>Pro_Economic_Table[[#This Row],[S- Worst-Euclidean Distance]]/(Pro_Economic_Table[[#This Row],[S+ Best-Euclidean Distance]]+Pro_Economic_Table[[#This Row],[S- Worst-Euclidean Distance]])</f>
        <v>0.46181349264761873</v>
      </c>
      <c r="AA302">
        <v>301</v>
      </c>
    </row>
    <row r="303" spans="1:27" x14ac:dyDescent="0.3">
      <c r="A303">
        <v>312</v>
      </c>
      <c r="B303" t="s">
        <v>141</v>
      </c>
      <c r="C303" t="s">
        <v>280</v>
      </c>
      <c r="D303" t="s">
        <v>280</v>
      </c>
      <c r="E303" t="s">
        <v>152</v>
      </c>
      <c r="F303" t="s">
        <v>155</v>
      </c>
      <c r="G303" t="s">
        <v>218</v>
      </c>
      <c r="H303">
        <v>385.997664372646</v>
      </c>
      <c r="I303">
        <v>28</v>
      </c>
      <c r="J303">
        <v>1326448.2674699181</v>
      </c>
      <c r="K303">
        <v>40523.569136363629</v>
      </c>
      <c r="L303">
        <v>238760688.14458528</v>
      </c>
      <c r="M303">
        <v>5086273.9363636356</v>
      </c>
      <c r="N303">
        <v>1989672401.2048771</v>
      </c>
      <c r="O303">
        <v>104893600</v>
      </c>
      <c r="P303">
        <v>18.798318327272725</v>
      </c>
      <c r="Q303">
        <v>19830.401598675278</v>
      </c>
      <c r="R303">
        <v>238801211.71372163</v>
      </c>
      <c r="S303">
        <v>2099.6522751412408</v>
      </c>
      <c r="T303">
        <v>19849.199917002552</v>
      </c>
      <c r="U303">
        <f>Pro_Economic_Table[[#This Row],[Total Energy(MJ)]]*AHP!$P$3/TOPSIS!$B$4</f>
        <v>8.2025466543118875E-3</v>
      </c>
      <c r="V303">
        <f>Pro_Economic_Table[[#This Row],[Total Cost(LKR Million)]]*AHP!$P$4/TOPSIS!$C$4</f>
        <v>3.1856507962350324E-2</v>
      </c>
      <c r="W303">
        <f>Pro_Economic_Table[[#This Row],[Total Carbon (Metric T)]]*AHP!$P$5/TOPSIS!$D$4</f>
        <v>3.5211837631636145E-3</v>
      </c>
      <c r="X303">
        <f>((Pro_Economic_Table[[#This Row],[Weighted Energy]]-TOPSIS!$B$5)^2+(Pro_Economic_Table[[#This Row],[Weighted Cost]]-TOPSIS!$C$5)^2+(Pro_Economic_Table[[#This Row],[Weighted Co2]]-TOPSIS!$D$5)^2)^0.5</f>
        <v>4.0814424429830316E-3</v>
      </c>
      <c r="Y303">
        <f>((Pro_Economic_Table[[#This Row],[Weighted Energy]]-TOPSIS!$B$6)^2+(Pro_Economic_Table[[#This Row],[Weighted Cost]]-TOPSIS!$C$6)^2+(Pro_Economic_Table[[#This Row],[Weighted Co2]]-TOPSIS!$D$6)^2)^0.5</f>
        <v>3.4903282809959652E-3</v>
      </c>
      <c r="Z303">
        <f>Pro_Economic_Table[[#This Row],[S- Worst-Euclidean Distance]]/(Pro_Economic_Table[[#This Row],[S+ Best-Euclidean Distance]]+Pro_Economic_Table[[#This Row],[S- Worst-Euclidean Distance]])</f>
        <v>0.46096592306241718</v>
      </c>
      <c r="AA303">
        <v>302</v>
      </c>
    </row>
    <row r="304" spans="1:27" x14ac:dyDescent="0.3">
      <c r="A304">
        <v>303</v>
      </c>
      <c r="B304" t="s">
        <v>141</v>
      </c>
      <c r="C304" t="s">
        <v>280</v>
      </c>
      <c r="D304" t="s">
        <v>151</v>
      </c>
      <c r="E304" t="s">
        <v>280</v>
      </c>
      <c r="F304" t="s">
        <v>155</v>
      </c>
      <c r="G304" t="s">
        <v>218</v>
      </c>
      <c r="H304">
        <v>385.60295605904059</v>
      </c>
      <c r="I304">
        <v>28</v>
      </c>
      <c r="J304">
        <v>1326066.1898223478</v>
      </c>
      <c r="K304">
        <v>51440.632772727273</v>
      </c>
      <c r="L304">
        <v>238691914.1680226</v>
      </c>
      <c r="M304">
        <v>6238877.6068181815</v>
      </c>
      <c r="N304">
        <v>1989099284.7335217</v>
      </c>
      <c r="O304">
        <v>104893600</v>
      </c>
      <c r="P304">
        <v>25.35776665909091</v>
      </c>
      <c r="Q304">
        <v>19824.6895378441</v>
      </c>
      <c r="R304">
        <v>238743354.80079532</v>
      </c>
      <c r="S304">
        <v>2100.2317623403401</v>
      </c>
      <c r="T304">
        <v>19850.04730450319</v>
      </c>
      <c r="U304">
        <f>Pro_Economic_Table[[#This Row],[Total Energy(MJ)]]*AHP!$P$3/TOPSIS!$B$4</f>
        <v>8.2005593359723069E-3</v>
      </c>
      <c r="V304">
        <f>Pro_Economic_Table[[#This Row],[Total Cost(LKR Million)]]*AHP!$P$4/TOPSIS!$C$4</f>
        <v>3.1865300103216095E-2</v>
      </c>
      <c r="W304">
        <f>Pro_Economic_Table[[#This Row],[Total Carbon (Metric T)]]*AHP!$P$5/TOPSIS!$D$4</f>
        <v>3.5213340869610895E-3</v>
      </c>
      <c r="X304">
        <f>((Pro_Economic_Table[[#This Row],[Weighted Energy]]-TOPSIS!$B$5)^2+(Pro_Economic_Table[[#This Row],[Weighted Cost]]-TOPSIS!$C$5)^2+(Pro_Economic_Table[[#This Row],[Weighted Co2]]-TOPSIS!$D$5)^2)^0.5</f>
        <v>4.0894549115009331E-3</v>
      </c>
      <c r="Y304">
        <f>((Pro_Economic_Table[[#This Row],[Weighted Energy]]-TOPSIS!$B$6)^2+(Pro_Economic_Table[[#This Row],[Weighted Cost]]-TOPSIS!$C$6)^2+(Pro_Economic_Table[[#This Row],[Weighted Co2]]-TOPSIS!$D$6)^2)^0.5</f>
        <v>3.4823511102012668E-3</v>
      </c>
      <c r="Z304">
        <f>Pro_Economic_Table[[#This Row],[S- Worst-Euclidean Distance]]/(Pro_Economic_Table[[#This Row],[S+ Best-Euclidean Distance]]+Pro_Economic_Table[[#This Row],[S- Worst-Euclidean Distance]])</f>
        <v>0.45991023808853571</v>
      </c>
      <c r="AA304">
        <v>303</v>
      </c>
    </row>
    <row r="305" spans="1:27" x14ac:dyDescent="0.3">
      <c r="A305">
        <v>321</v>
      </c>
      <c r="B305" t="s">
        <v>141</v>
      </c>
      <c r="C305" t="s">
        <v>280</v>
      </c>
      <c r="D305" t="s">
        <v>280</v>
      </c>
      <c r="E305" t="s">
        <v>280</v>
      </c>
      <c r="F305" t="s">
        <v>155</v>
      </c>
      <c r="G305" t="s">
        <v>218</v>
      </c>
      <c r="H305">
        <v>386.06567767910053</v>
      </c>
      <c r="I305">
        <v>28</v>
      </c>
      <c r="J305">
        <v>1326514.1043505662</v>
      </c>
      <c r="K305">
        <v>51440.632772727273</v>
      </c>
      <c r="L305">
        <v>238772538.78310192</v>
      </c>
      <c r="M305">
        <v>6243482.6818181816</v>
      </c>
      <c r="N305">
        <v>1989771156.5258491</v>
      </c>
      <c r="O305">
        <v>104893600</v>
      </c>
      <c r="P305">
        <v>25.348556509090912</v>
      </c>
      <c r="Q305">
        <v>19831.385860040962</v>
      </c>
      <c r="R305">
        <v>238823979.41587463</v>
      </c>
      <c r="S305">
        <v>2100.9082392076675</v>
      </c>
      <c r="T305">
        <v>19856.734416550054</v>
      </c>
      <c r="U305">
        <f>Pro_Economic_Table[[#This Row],[Total Energy(MJ)]]*AHP!$P$3/TOPSIS!$B$4</f>
        <v>8.2033286986649342E-3</v>
      </c>
      <c r="V305">
        <f>Pro_Economic_Table[[#This Row],[Total Cost(LKR Million)]]*AHP!$P$4/TOPSIS!$C$4</f>
        <v>3.1875563798288611E-2</v>
      </c>
      <c r="W305">
        <f>Pro_Economic_Table[[#This Row],[Total Carbon (Metric T)]]*AHP!$P$5/TOPSIS!$D$4</f>
        <v>3.5225203589750917E-3</v>
      </c>
      <c r="X305">
        <f>((Pro_Economic_Table[[#This Row],[Weighted Energy]]-TOPSIS!$B$5)^2+(Pro_Economic_Table[[#This Row],[Weighted Cost]]-TOPSIS!$C$5)^2+(Pro_Economic_Table[[#This Row],[Weighted Co2]]-TOPSIS!$D$5)^2)^0.5</f>
        <v>4.1001498062193673E-3</v>
      </c>
      <c r="Y305">
        <f>((Pro_Economic_Table[[#This Row],[Weighted Energy]]-TOPSIS!$B$6)^2+(Pro_Economic_Table[[#This Row],[Weighted Cost]]-TOPSIS!$C$6)^2+(Pro_Economic_Table[[#This Row],[Weighted Co2]]-TOPSIS!$D$6)^2)^0.5</f>
        <v>3.4716547859235205E-3</v>
      </c>
      <c r="Z305">
        <f>Pro_Economic_Table[[#This Row],[S- Worst-Euclidean Distance]]/(Pro_Economic_Table[[#This Row],[S+ Best-Euclidean Distance]]+Pro_Economic_Table[[#This Row],[S- Worst-Euclidean Distance]])</f>
        <v>0.4584976730020196</v>
      </c>
      <c r="AA305">
        <v>304</v>
      </c>
    </row>
    <row r="306" spans="1:27" x14ac:dyDescent="0.3">
      <c r="A306">
        <v>290</v>
      </c>
      <c r="B306" t="s">
        <v>141</v>
      </c>
      <c r="C306" t="s">
        <v>280</v>
      </c>
      <c r="D306" t="s">
        <v>151</v>
      </c>
      <c r="E306" t="s">
        <v>152</v>
      </c>
      <c r="F306" t="s">
        <v>154</v>
      </c>
      <c r="G306" t="s">
        <v>220</v>
      </c>
      <c r="H306">
        <v>385.57351459642416</v>
      </c>
      <c r="I306">
        <v>28</v>
      </c>
      <c r="J306">
        <v>1324959.1735180162</v>
      </c>
      <c r="K306">
        <v>39704.789363636359</v>
      </c>
      <c r="L306">
        <v>238492651.23324293</v>
      </c>
      <c r="M306">
        <v>5054376.2022727262</v>
      </c>
      <c r="N306">
        <v>1987438760.2770243</v>
      </c>
      <c r="O306">
        <v>109200000</v>
      </c>
      <c r="P306">
        <v>19.080455068181813</v>
      </c>
      <c r="Q306">
        <v>19808.139644094339</v>
      </c>
      <c r="R306">
        <v>238532356.02260655</v>
      </c>
      <c r="S306">
        <v>2101.6931364792968</v>
      </c>
      <c r="T306">
        <v>19827.220099162521</v>
      </c>
      <c r="U306">
        <f>Pro_Economic_Table[[#This Row],[Total Energy(MJ)]]*AHP!$P$3/TOPSIS!$B$4</f>
        <v>8.1933117708964179E-3</v>
      </c>
      <c r="V306">
        <f>Pro_Economic_Table[[#This Row],[Total Cost(LKR Million)]]*AHP!$P$4/TOPSIS!$C$4</f>
        <v>3.1887472477872998E-2</v>
      </c>
      <c r="W306">
        <f>Pro_Economic_Table[[#This Row],[Total Carbon (Metric T)]]*AHP!$P$5/TOPSIS!$D$4</f>
        <v>3.5172846146831103E-3</v>
      </c>
      <c r="X306">
        <f>((Pro_Economic_Table[[#This Row],[Weighted Energy]]-TOPSIS!$B$5)^2+(Pro_Economic_Table[[#This Row],[Weighted Cost]]-TOPSIS!$C$5)^2+(Pro_Economic_Table[[#This Row],[Weighted Co2]]-TOPSIS!$D$5)^2)^0.5</f>
        <v>4.1086869239279978E-3</v>
      </c>
      <c r="Y306">
        <f>((Pro_Economic_Table[[#This Row],[Weighted Energy]]-TOPSIS!$B$6)^2+(Pro_Economic_Table[[#This Row],[Weighted Cost]]-TOPSIS!$C$6)^2+(Pro_Economic_Table[[#This Row],[Weighted Co2]]-TOPSIS!$D$6)^2)^0.5</f>
        <v>3.4633079722380549E-3</v>
      </c>
      <c r="Z306">
        <f>Pro_Economic_Table[[#This Row],[S- Worst-Euclidean Distance]]/(Pro_Economic_Table[[#This Row],[S+ Best-Euclidean Distance]]+Pro_Economic_Table[[#This Row],[S- Worst-Euclidean Distance]])</f>
        <v>0.45738382285382156</v>
      </c>
      <c r="AA306">
        <v>305</v>
      </c>
    </row>
    <row r="307" spans="1:27" x14ac:dyDescent="0.3">
      <c r="A307">
        <v>308</v>
      </c>
      <c r="B307" t="s">
        <v>141</v>
      </c>
      <c r="C307" t="s">
        <v>280</v>
      </c>
      <c r="D307" t="s">
        <v>280</v>
      </c>
      <c r="E307" t="s">
        <v>152</v>
      </c>
      <c r="F307" t="s">
        <v>154</v>
      </c>
      <c r="G307" t="s">
        <v>220</v>
      </c>
      <c r="H307">
        <v>386.03623621648421</v>
      </c>
      <c r="I307">
        <v>28</v>
      </c>
      <c r="J307">
        <v>1325407.0880462341</v>
      </c>
      <c r="K307">
        <v>39704.789363636359</v>
      </c>
      <c r="L307">
        <v>238573275.84832215</v>
      </c>
      <c r="M307">
        <v>5058981.2772727264</v>
      </c>
      <c r="N307">
        <v>1988110632.0693512</v>
      </c>
      <c r="O307">
        <v>109200000</v>
      </c>
      <c r="P307">
        <v>19.071244918181815</v>
      </c>
      <c r="Q307">
        <v>19814.835966291201</v>
      </c>
      <c r="R307">
        <v>238612980.63768578</v>
      </c>
      <c r="S307">
        <v>2102.3696133466237</v>
      </c>
      <c r="T307">
        <v>19833.907211209382</v>
      </c>
      <c r="U307">
        <f>Pro_Economic_Table[[#This Row],[Total Energy(MJ)]]*AHP!$P$3/TOPSIS!$B$4</f>
        <v>8.1960811335890435E-3</v>
      </c>
      <c r="V307">
        <f>Pro_Economic_Table[[#This Row],[Total Cost(LKR Million)]]*AHP!$P$4/TOPSIS!$C$4</f>
        <v>3.1897736172945508E-2</v>
      </c>
      <c r="W307">
        <f>Pro_Economic_Table[[#This Row],[Total Carbon (Metric T)]]*AHP!$P$5/TOPSIS!$D$4</f>
        <v>3.5184708866971121E-3</v>
      </c>
      <c r="X307">
        <f>((Pro_Economic_Table[[#This Row],[Weighted Energy]]-TOPSIS!$B$5)^2+(Pro_Economic_Table[[#This Row],[Weighted Cost]]-TOPSIS!$C$5)^2+(Pro_Economic_Table[[#This Row],[Weighted Co2]]-TOPSIS!$D$5)^2)^0.5</f>
        <v>4.1193810931084724E-3</v>
      </c>
      <c r="Y307">
        <f>((Pro_Economic_Table[[#This Row],[Weighted Energy]]-TOPSIS!$B$6)^2+(Pro_Economic_Table[[#This Row],[Weighted Cost]]-TOPSIS!$C$6)^2+(Pro_Economic_Table[[#This Row],[Weighted Co2]]-TOPSIS!$D$6)^2)^0.5</f>
        <v>3.4526113594834989E-3</v>
      </c>
      <c r="Z307">
        <f>Pro_Economic_Table[[#This Row],[S- Worst-Euclidean Distance]]/(Pro_Economic_Table[[#This Row],[S+ Best-Euclidean Distance]]+Pro_Economic_Table[[#This Row],[S- Worst-Euclidean Distance]])</f>
        <v>0.45597131548931147</v>
      </c>
      <c r="AA307">
        <v>306</v>
      </c>
    </row>
    <row r="308" spans="1:27" x14ac:dyDescent="0.3">
      <c r="A308">
        <v>299</v>
      </c>
      <c r="B308" t="s">
        <v>141</v>
      </c>
      <c r="C308" t="s">
        <v>280</v>
      </c>
      <c r="D308" t="s">
        <v>151</v>
      </c>
      <c r="E308" t="s">
        <v>280</v>
      </c>
      <c r="F308" t="s">
        <v>154</v>
      </c>
      <c r="G308" t="s">
        <v>220</v>
      </c>
      <c r="H308">
        <v>385.64152790287869</v>
      </c>
      <c r="I308">
        <v>28</v>
      </c>
      <c r="J308">
        <v>1325025.010398664</v>
      </c>
      <c r="K308">
        <v>50621.853000000003</v>
      </c>
      <c r="L308">
        <v>238504501.87175953</v>
      </c>
      <c r="M308">
        <v>6211584.9477272723</v>
      </c>
      <c r="N308">
        <v>1987537515.597996</v>
      </c>
      <c r="O308">
        <v>109200000</v>
      </c>
      <c r="P308">
        <v>25.63069325</v>
      </c>
      <c r="Q308">
        <v>19809.123905460026</v>
      </c>
      <c r="R308">
        <v>238555123.72475952</v>
      </c>
      <c r="S308">
        <v>2102.949100545723</v>
      </c>
      <c r="T308">
        <v>19834.754598710027</v>
      </c>
      <c r="U308">
        <f>Pro_Economic_Table[[#This Row],[Total Energy(MJ)]]*AHP!$P$3/TOPSIS!$B$4</f>
        <v>8.1940938152494647E-3</v>
      </c>
      <c r="V308">
        <f>Pro_Economic_Table[[#This Row],[Total Cost(LKR Million)]]*AHP!$P$4/TOPSIS!$C$4</f>
        <v>3.1906528313811279E-2</v>
      </c>
      <c r="W308">
        <f>Pro_Economic_Table[[#This Row],[Total Carbon (Metric T)]]*AHP!$P$5/TOPSIS!$D$4</f>
        <v>3.5186212104945879E-3</v>
      </c>
      <c r="X308">
        <f>((Pro_Economic_Table[[#This Row],[Weighted Energy]]-TOPSIS!$B$5)^2+(Pro_Economic_Table[[#This Row],[Weighted Cost]]-TOPSIS!$C$5)^2+(Pro_Economic_Table[[#This Row],[Weighted Co2]]-TOPSIS!$D$5)^2)^0.5</f>
        <v>4.127410749976526E-3</v>
      </c>
      <c r="Y308">
        <f>((Pro_Economic_Table[[#This Row],[Weighted Energy]]-TOPSIS!$B$6)^2+(Pro_Economic_Table[[#This Row],[Weighted Cost]]-TOPSIS!$C$6)^2+(Pro_Economic_Table[[#This Row],[Weighted Co2]]-TOPSIS!$D$6)^2)^0.5</f>
        <v>3.4446556861580024E-3</v>
      </c>
      <c r="Z308">
        <f>Pro_Economic_Table[[#This Row],[S- Worst-Euclidean Distance]]/(Pro_Economic_Table[[#This Row],[S+ Best-Euclidean Distance]]+Pro_Economic_Table[[#This Row],[S- Worst-Euclidean Distance]])</f>
        <v>0.45491619958850599</v>
      </c>
      <c r="AA308">
        <v>307</v>
      </c>
    </row>
    <row r="309" spans="1:27" x14ac:dyDescent="0.3">
      <c r="A309">
        <v>293</v>
      </c>
      <c r="B309" t="s">
        <v>141</v>
      </c>
      <c r="C309" t="s">
        <v>280</v>
      </c>
      <c r="D309" t="s">
        <v>151</v>
      </c>
      <c r="E309" t="s">
        <v>152</v>
      </c>
      <c r="F309" t="s">
        <v>155</v>
      </c>
      <c r="G309" t="s">
        <v>220</v>
      </c>
      <c r="H309">
        <v>385.53494275258612</v>
      </c>
      <c r="I309">
        <v>28</v>
      </c>
      <c r="J309">
        <v>1326000.3529417</v>
      </c>
      <c r="K309">
        <v>40523.569136363629</v>
      </c>
      <c r="L309">
        <v>238680063.52950603</v>
      </c>
      <c r="M309">
        <v>5081668.8613636354</v>
      </c>
      <c r="N309">
        <v>1989000529.4125502</v>
      </c>
      <c r="O309">
        <v>109200000</v>
      </c>
      <c r="P309">
        <v>18.807528477272726</v>
      </c>
      <c r="Q309">
        <v>19823.705276478413</v>
      </c>
      <c r="R309">
        <v>238720587.09864238</v>
      </c>
      <c r="S309">
        <v>2103.2821982739138</v>
      </c>
      <c r="T309">
        <v>19842.512804955684</v>
      </c>
      <c r="U309">
        <f>Pro_Economic_Table[[#This Row],[Total Energy(MJ)]]*AHP!$P$3/TOPSIS!$B$4</f>
        <v>8.1997772916192618E-3</v>
      </c>
      <c r="V309">
        <f>Pro_Economic_Table[[#This Row],[Total Cost(LKR Million)]]*AHP!$P$4/TOPSIS!$C$4</f>
        <v>3.1911582165135136E-2</v>
      </c>
      <c r="W309">
        <f>Pro_Economic_Table[[#This Row],[Total Carbon (Metric T)]]*AHP!$P$5/TOPSIS!$D$4</f>
        <v>3.5199974911496123E-3</v>
      </c>
      <c r="X309">
        <f>((Pro_Economic_Table[[#This Row],[Weighted Energy]]-TOPSIS!$B$5)^2+(Pro_Economic_Table[[#This Row],[Weighted Cost]]-TOPSIS!$C$5)^2+(Pro_Economic_Table[[#This Row],[Weighted Co2]]-TOPSIS!$D$5)^2)^0.5</f>
        <v>4.1337907308512303E-3</v>
      </c>
      <c r="Y309">
        <f>((Pro_Economic_Table[[#This Row],[Weighted Energy]]-TOPSIS!$B$6)^2+(Pro_Economic_Table[[#This Row],[Weighted Cost]]-TOPSIS!$C$6)^2+(Pro_Economic_Table[[#This Row],[Weighted Co2]]-TOPSIS!$D$6)^2)^0.5</f>
        <v>3.4381995602964467E-3</v>
      </c>
      <c r="Z309">
        <f>Pro_Economic_Table[[#This Row],[S- Worst-Euclidean Distance]]/(Pro_Economic_Table[[#This Row],[S+ Best-Euclidean Distance]]+Pro_Economic_Table[[#This Row],[S- Worst-Euclidean Distance]])</f>
        <v>0.4540681416768329</v>
      </c>
      <c r="AA309">
        <v>308</v>
      </c>
    </row>
    <row r="310" spans="1:27" x14ac:dyDescent="0.3">
      <c r="A310">
        <v>317</v>
      </c>
      <c r="B310" t="s">
        <v>141</v>
      </c>
      <c r="C310" t="s">
        <v>280</v>
      </c>
      <c r="D310" t="s">
        <v>280</v>
      </c>
      <c r="E310" t="s">
        <v>280</v>
      </c>
      <c r="F310" t="s">
        <v>154</v>
      </c>
      <c r="G310" t="s">
        <v>220</v>
      </c>
      <c r="H310">
        <v>386.10424952293874</v>
      </c>
      <c r="I310">
        <v>28</v>
      </c>
      <c r="J310">
        <v>1325472.9249268826</v>
      </c>
      <c r="K310">
        <v>50621.853000000003</v>
      </c>
      <c r="L310">
        <v>238585126.48683888</v>
      </c>
      <c r="M310">
        <v>6216190.0227272725</v>
      </c>
      <c r="N310">
        <v>1988209387.3903241</v>
      </c>
      <c r="O310">
        <v>109200000</v>
      </c>
      <c r="P310">
        <v>25.621483100000003</v>
      </c>
      <c r="Q310">
        <v>19815.820227656895</v>
      </c>
      <c r="R310">
        <v>238635748.33983886</v>
      </c>
      <c r="S310">
        <v>2103.6255774130514</v>
      </c>
      <c r="T310">
        <v>19841.441710756895</v>
      </c>
      <c r="U310">
        <f>Pro_Economic_Table[[#This Row],[Total Energy(MJ)]]*AHP!$P$3/TOPSIS!$B$4</f>
        <v>8.196863177942092E-3</v>
      </c>
      <c r="V310">
        <f>Pro_Economic_Table[[#This Row],[Total Cost(LKR Million)]]*AHP!$P$4/TOPSIS!$C$4</f>
        <v>3.191679200888381E-2</v>
      </c>
      <c r="W310">
        <f>Pro_Economic_Table[[#This Row],[Total Carbon (Metric T)]]*AHP!$P$5/TOPSIS!$D$4</f>
        <v>3.5198074825085902E-3</v>
      </c>
      <c r="X310">
        <f>((Pro_Economic_Table[[#This Row],[Weighted Energy]]-TOPSIS!$B$5)^2+(Pro_Economic_Table[[#This Row],[Weighted Cost]]-TOPSIS!$C$5)^2+(Pro_Economic_Table[[#This Row],[Weighted Co2]]-TOPSIS!$D$5)^2)^0.5</f>
        <v>4.1381047013898482E-3</v>
      </c>
      <c r="Y310">
        <f>((Pro_Economic_Table[[#This Row],[Weighted Energy]]-TOPSIS!$B$6)^2+(Pro_Economic_Table[[#This Row],[Weighted Cost]]-TOPSIS!$C$6)^2+(Pro_Economic_Table[[#This Row],[Weighted Co2]]-TOPSIS!$D$6)^2)^0.5</f>
        <v>3.4339590205020665E-3</v>
      </c>
      <c r="Z310">
        <f>Pro_Economic_Table[[#This Row],[S- Worst-Euclidean Distance]]/(Pro_Economic_Table[[#This Row],[S+ Best-Euclidean Distance]]+Pro_Economic_Table[[#This Row],[S- Worst-Euclidean Distance]])</f>
        <v>0.45350371399728212</v>
      </c>
      <c r="AA310">
        <v>309</v>
      </c>
    </row>
    <row r="311" spans="1:27" x14ac:dyDescent="0.3">
      <c r="A311">
        <v>311</v>
      </c>
      <c r="B311" t="s">
        <v>141</v>
      </c>
      <c r="C311" t="s">
        <v>280</v>
      </c>
      <c r="D311" t="s">
        <v>280</v>
      </c>
      <c r="E311" t="s">
        <v>152</v>
      </c>
      <c r="F311" t="s">
        <v>155</v>
      </c>
      <c r="G311" t="s">
        <v>220</v>
      </c>
      <c r="H311">
        <v>385.997664372646</v>
      </c>
      <c r="I311">
        <v>28</v>
      </c>
      <c r="J311">
        <v>1326448.2674699181</v>
      </c>
      <c r="K311">
        <v>40523.569136363629</v>
      </c>
      <c r="L311">
        <v>238760688.14458528</v>
      </c>
      <c r="M311">
        <v>5086273.9363636356</v>
      </c>
      <c r="N311">
        <v>1989672401.2048771</v>
      </c>
      <c r="O311">
        <v>109200000</v>
      </c>
      <c r="P311">
        <v>18.798318327272725</v>
      </c>
      <c r="Q311">
        <v>19830.401598675278</v>
      </c>
      <c r="R311">
        <v>238801211.71372163</v>
      </c>
      <c r="S311">
        <v>2103.9586751412407</v>
      </c>
      <c r="T311">
        <v>19849.199917002552</v>
      </c>
      <c r="U311">
        <f>Pro_Economic_Table[[#This Row],[Total Energy(MJ)]]*AHP!$P$3/TOPSIS!$B$4</f>
        <v>8.2025466543118875E-3</v>
      </c>
      <c r="V311">
        <f>Pro_Economic_Table[[#This Row],[Total Cost(LKR Million)]]*AHP!$P$4/TOPSIS!$C$4</f>
        <v>3.1921845860207639E-2</v>
      </c>
      <c r="W311">
        <f>Pro_Economic_Table[[#This Row],[Total Carbon (Metric T)]]*AHP!$P$5/TOPSIS!$D$4</f>
        <v>3.5211837631636145E-3</v>
      </c>
      <c r="X311">
        <f>((Pro_Economic_Table[[#This Row],[Weighted Energy]]-TOPSIS!$B$5)^2+(Pro_Economic_Table[[#This Row],[Weighted Cost]]-TOPSIS!$C$5)^2+(Pro_Economic_Table[[#This Row],[Weighted Co2]]-TOPSIS!$D$5)^2)^0.5</f>
        <v>4.1444849274660722E-3</v>
      </c>
      <c r="Y311">
        <f>((Pro_Economic_Table[[#This Row],[Weighted Energy]]-TOPSIS!$B$6)^2+(Pro_Economic_Table[[#This Row],[Weighted Cost]]-TOPSIS!$C$6)^2+(Pro_Economic_Table[[#This Row],[Weighted Co2]]-TOPSIS!$D$6)^2)^0.5</f>
        <v>3.427502948446415E-3</v>
      </c>
      <c r="Z311">
        <f>Pro_Economic_Table[[#This Row],[S- Worst-Euclidean Distance]]/(Pro_Economic_Table[[#This Row],[S+ Best-Euclidean Distance]]+Pro_Economic_Table[[#This Row],[S- Worst-Euclidean Distance]])</f>
        <v>0.45265563080862337</v>
      </c>
      <c r="AA311">
        <v>310</v>
      </c>
    </row>
    <row r="312" spans="1:27" x14ac:dyDescent="0.3">
      <c r="A312">
        <v>302</v>
      </c>
      <c r="B312" t="s">
        <v>141</v>
      </c>
      <c r="C312" t="s">
        <v>280</v>
      </c>
      <c r="D312" t="s">
        <v>151</v>
      </c>
      <c r="E312" t="s">
        <v>280</v>
      </c>
      <c r="F312" t="s">
        <v>155</v>
      </c>
      <c r="G312" t="s">
        <v>220</v>
      </c>
      <c r="H312">
        <v>385.60295605904059</v>
      </c>
      <c r="I312">
        <v>28</v>
      </c>
      <c r="J312">
        <v>1326066.1898223478</v>
      </c>
      <c r="K312">
        <v>51440.632772727273</v>
      </c>
      <c r="L312">
        <v>238691914.1680226</v>
      </c>
      <c r="M312">
        <v>6238877.6068181815</v>
      </c>
      <c r="N312">
        <v>1989099284.7335217</v>
      </c>
      <c r="O312">
        <v>109200000</v>
      </c>
      <c r="P312">
        <v>25.35776665909091</v>
      </c>
      <c r="Q312">
        <v>19824.6895378441</v>
      </c>
      <c r="R312">
        <v>238743354.80079532</v>
      </c>
      <c r="S312">
        <v>2104.53816234034</v>
      </c>
      <c r="T312">
        <v>19850.04730450319</v>
      </c>
      <c r="U312">
        <f>Pro_Economic_Table[[#This Row],[Total Energy(MJ)]]*AHP!$P$3/TOPSIS!$B$4</f>
        <v>8.2005593359723069E-3</v>
      </c>
      <c r="V312">
        <f>Pro_Economic_Table[[#This Row],[Total Cost(LKR Million)]]*AHP!$P$4/TOPSIS!$C$4</f>
        <v>3.1930638001073416E-2</v>
      </c>
      <c r="W312">
        <f>Pro_Economic_Table[[#This Row],[Total Carbon (Metric T)]]*AHP!$P$5/TOPSIS!$D$4</f>
        <v>3.5213340869610895E-3</v>
      </c>
      <c r="X312">
        <f>((Pro_Economic_Table[[#This Row],[Weighted Energy]]-TOPSIS!$B$5)^2+(Pro_Economic_Table[[#This Row],[Weighted Cost]]-TOPSIS!$C$5)^2+(Pro_Economic_Table[[#This Row],[Weighted Co2]]-TOPSIS!$D$5)^2)^0.5</f>
        <v>4.1525140929096179E-3</v>
      </c>
      <c r="Y312">
        <f>((Pro_Economic_Table[[#This Row],[Weighted Energy]]-TOPSIS!$B$6)^2+(Pro_Economic_Table[[#This Row],[Weighted Cost]]-TOPSIS!$C$6)^2+(Pro_Economic_Table[[#This Row],[Weighted Co2]]-TOPSIS!$D$6)^2)^0.5</f>
        <v>3.4195472108471082E-3</v>
      </c>
      <c r="Z312">
        <f>Pro_Economic_Table[[#This Row],[S- Worst-Euclidean Distance]]/(Pro_Economic_Table[[#This Row],[S+ Best-Euclidean Distance]]+Pro_Economic_Table[[#This Row],[S- Worst-Euclidean Distance]])</f>
        <v>0.45160057132006692</v>
      </c>
      <c r="AA312">
        <v>311</v>
      </c>
    </row>
    <row r="313" spans="1:27" x14ac:dyDescent="0.3">
      <c r="A313">
        <v>320</v>
      </c>
      <c r="B313" t="s">
        <v>141</v>
      </c>
      <c r="C313" t="s">
        <v>280</v>
      </c>
      <c r="D313" t="s">
        <v>280</v>
      </c>
      <c r="E313" t="s">
        <v>280</v>
      </c>
      <c r="F313" t="s">
        <v>155</v>
      </c>
      <c r="G313" t="s">
        <v>220</v>
      </c>
      <c r="H313">
        <v>386.06567767910053</v>
      </c>
      <c r="I313">
        <v>28</v>
      </c>
      <c r="J313">
        <v>1326514.1043505662</v>
      </c>
      <c r="K313">
        <v>51440.632772727273</v>
      </c>
      <c r="L313">
        <v>238772538.78310192</v>
      </c>
      <c r="M313">
        <v>6243482.6818181816</v>
      </c>
      <c r="N313">
        <v>1989771156.5258491</v>
      </c>
      <c r="O313">
        <v>109200000</v>
      </c>
      <c r="P313">
        <v>25.348556509090912</v>
      </c>
      <c r="Q313">
        <v>19831.385860040962</v>
      </c>
      <c r="R313">
        <v>238823979.41587463</v>
      </c>
      <c r="S313">
        <v>2105.2146392076675</v>
      </c>
      <c r="T313">
        <v>19856.734416550054</v>
      </c>
      <c r="U313">
        <f>Pro_Economic_Table[[#This Row],[Total Energy(MJ)]]*AHP!$P$3/TOPSIS!$B$4</f>
        <v>8.2033286986649342E-3</v>
      </c>
      <c r="V313">
        <f>Pro_Economic_Table[[#This Row],[Total Cost(LKR Million)]]*AHP!$P$4/TOPSIS!$C$4</f>
        <v>3.1940901696145933E-2</v>
      </c>
      <c r="W313">
        <f>Pro_Economic_Table[[#This Row],[Total Carbon (Metric T)]]*AHP!$P$5/TOPSIS!$D$4</f>
        <v>3.5225203589750917E-3</v>
      </c>
      <c r="X313">
        <f>((Pro_Economic_Table[[#This Row],[Weighted Energy]]-TOPSIS!$B$5)^2+(Pro_Economic_Table[[#This Row],[Weighted Cost]]-TOPSIS!$C$5)^2+(Pro_Economic_Table[[#This Row],[Weighted Co2]]-TOPSIS!$D$5)^2)^0.5</f>
        <v>4.1632080741388806E-3</v>
      </c>
      <c r="Y313">
        <f>((Pro_Economic_Table[[#This Row],[Weighted Energy]]-TOPSIS!$B$6)^2+(Pro_Economic_Table[[#This Row],[Weighted Cost]]-TOPSIS!$C$6)^2+(Pro_Economic_Table[[#This Row],[Weighted Co2]]-TOPSIS!$D$6)^2)^0.5</f>
        <v>3.408850545512153E-3</v>
      </c>
      <c r="Z313">
        <f>Pro_Economic_Table[[#This Row],[S- Worst-Euclidean Distance]]/(Pro_Economic_Table[[#This Row],[S+ Best-Euclidean Distance]]+Pro_Economic_Table[[#This Row],[S- Worst-Euclidean Distance]])</f>
        <v>0.45018808183358383</v>
      </c>
      <c r="AA313">
        <v>312</v>
      </c>
    </row>
    <row r="314" spans="1:27" x14ac:dyDescent="0.3">
      <c r="A314">
        <v>295</v>
      </c>
      <c r="B314" t="s">
        <v>141</v>
      </c>
      <c r="C314" t="s">
        <v>280</v>
      </c>
      <c r="D314" t="s">
        <v>151</v>
      </c>
      <c r="E314" t="s">
        <v>152</v>
      </c>
      <c r="F314" t="s">
        <v>280</v>
      </c>
      <c r="G314" t="s">
        <v>219</v>
      </c>
      <c r="H314">
        <v>384.999896175917</v>
      </c>
      <c r="I314">
        <v>55</v>
      </c>
      <c r="J314">
        <v>1340442.9989473727</v>
      </c>
      <c r="K314">
        <v>41888.202090909079</v>
      </c>
      <c r="L314">
        <v>241279739.81052709</v>
      </c>
      <c r="M314">
        <v>5043459.1386363627</v>
      </c>
      <c r="N314">
        <v>2010664498.4210591</v>
      </c>
      <c r="O314">
        <v>102520000</v>
      </c>
      <c r="P314">
        <v>19.080455068181813</v>
      </c>
      <c r="Q314">
        <v>20039.62283426322</v>
      </c>
      <c r="R314">
        <v>241321628.01261801</v>
      </c>
      <c r="S314">
        <v>2118.2279575596954</v>
      </c>
      <c r="T314">
        <v>20058.703289331403</v>
      </c>
      <c r="U314">
        <f>Pro_Economic_Table[[#This Row],[Total Energy(MJ)]]*AHP!$P$3/TOPSIS!$B$4</f>
        <v>8.2891200520414168E-3</v>
      </c>
      <c r="V314">
        <f>Pro_Economic_Table[[#This Row],[Total Cost(LKR Million)]]*AHP!$P$4/TOPSIS!$C$4</f>
        <v>3.2138343379517091E-2</v>
      </c>
      <c r="W314">
        <f>Pro_Economic_Table[[#This Row],[Total Carbon (Metric T)]]*AHP!$P$5/TOPSIS!$D$4</f>
        <v>3.558348982721934E-3</v>
      </c>
      <c r="X314">
        <f>((Pro_Economic_Table[[#This Row],[Weighted Energy]]-TOPSIS!$B$5)^2+(Pro_Economic_Table[[#This Row],[Weighted Cost]]-TOPSIS!$C$5)^2+(Pro_Economic_Table[[#This Row],[Weighted Co2]]-TOPSIS!$D$5)^2)^0.5</f>
        <v>4.3781943587535357E-3</v>
      </c>
      <c r="Y314">
        <f>((Pro_Economic_Table[[#This Row],[Weighted Energy]]-TOPSIS!$B$6)^2+(Pro_Economic_Table[[#This Row],[Weighted Cost]]-TOPSIS!$C$6)^2+(Pro_Economic_Table[[#This Row],[Weighted Co2]]-TOPSIS!$D$6)^2)^0.5</f>
        <v>3.193520856479361E-3</v>
      </c>
      <c r="Z314">
        <f>Pro_Economic_Table[[#This Row],[S- Worst-Euclidean Distance]]/(Pro_Economic_Table[[#This Row],[S+ Best-Euclidean Distance]]+Pro_Economic_Table[[#This Row],[S- Worst-Euclidean Distance]])</f>
        <v>0.42176980587629403</v>
      </c>
      <c r="AA314">
        <v>313</v>
      </c>
    </row>
    <row r="315" spans="1:27" x14ac:dyDescent="0.3">
      <c r="A315">
        <v>313</v>
      </c>
      <c r="B315" t="s">
        <v>141</v>
      </c>
      <c r="C315" t="s">
        <v>280</v>
      </c>
      <c r="D315" t="s">
        <v>280</v>
      </c>
      <c r="E315" t="s">
        <v>152</v>
      </c>
      <c r="F315" t="s">
        <v>280</v>
      </c>
      <c r="G315" t="s">
        <v>219</v>
      </c>
      <c r="H315">
        <v>385.46261779597694</v>
      </c>
      <c r="I315">
        <v>55</v>
      </c>
      <c r="J315">
        <v>1340890.9134755908</v>
      </c>
      <c r="K315">
        <v>41888.202090909079</v>
      </c>
      <c r="L315">
        <v>241360364.42560634</v>
      </c>
      <c r="M315">
        <v>5048064.2136363629</v>
      </c>
      <c r="N315">
        <v>2011336370.2133863</v>
      </c>
      <c r="O315">
        <v>102520000</v>
      </c>
      <c r="P315">
        <v>19.071244918181815</v>
      </c>
      <c r="Q315">
        <v>20046.319156460082</v>
      </c>
      <c r="R315">
        <v>241402252.62769726</v>
      </c>
      <c r="S315">
        <v>2118.9044344270228</v>
      </c>
      <c r="T315">
        <v>20065.390401378263</v>
      </c>
      <c r="U315">
        <f>Pro_Economic_Table[[#This Row],[Total Energy(MJ)]]*AHP!$P$3/TOPSIS!$B$4</f>
        <v>8.2918894147340407E-3</v>
      </c>
      <c r="V315">
        <f>Pro_Economic_Table[[#This Row],[Total Cost(LKR Million)]]*AHP!$P$4/TOPSIS!$C$4</f>
        <v>3.2148607074589608E-2</v>
      </c>
      <c r="W315">
        <f>Pro_Economic_Table[[#This Row],[Total Carbon (Metric T)]]*AHP!$P$5/TOPSIS!$D$4</f>
        <v>3.5595352547359354E-3</v>
      </c>
      <c r="X315">
        <f>((Pro_Economic_Table[[#This Row],[Weighted Energy]]-TOPSIS!$B$5)^2+(Pro_Economic_Table[[#This Row],[Weighted Cost]]-TOPSIS!$C$5)^2+(Pro_Economic_Table[[#This Row],[Weighted Co2]]-TOPSIS!$D$5)^2)^0.5</f>
        <v>4.3888900649341981E-3</v>
      </c>
      <c r="Y315">
        <f>((Pro_Economic_Table[[#This Row],[Weighted Energy]]-TOPSIS!$B$6)^2+(Pro_Economic_Table[[#This Row],[Weighted Cost]]-TOPSIS!$C$6)^2+(Pro_Economic_Table[[#This Row],[Weighted Co2]]-TOPSIS!$D$6)^2)^0.5</f>
        <v>3.1828252162959857E-3</v>
      </c>
      <c r="Z315">
        <f>Pro_Economic_Table[[#This Row],[S- Worst-Euclidean Distance]]/(Pro_Economic_Table[[#This Row],[S+ Best-Euclidean Distance]]+Pro_Economic_Table[[#This Row],[S- Worst-Euclidean Distance]])</f>
        <v>0.42035722396826164</v>
      </c>
      <c r="AA315">
        <v>314</v>
      </c>
    </row>
    <row r="316" spans="1:27" x14ac:dyDescent="0.3">
      <c r="A316">
        <v>304</v>
      </c>
      <c r="B316" t="s">
        <v>141</v>
      </c>
      <c r="C316" t="s">
        <v>280</v>
      </c>
      <c r="D316" t="s">
        <v>151</v>
      </c>
      <c r="E316" t="s">
        <v>280</v>
      </c>
      <c r="F316" t="s">
        <v>280</v>
      </c>
      <c r="G316" t="s">
        <v>219</v>
      </c>
      <c r="H316">
        <v>385.06790948237153</v>
      </c>
      <c r="I316">
        <v>55</v>
      </c>
      <c r="J316">
        <v>1340508.8358280205</v>
      </c>
      <c r="K316">
        <v>52805.265727272723</v>
      </c>
      <c r="L316">
        <v>241291590.44904369</v>
      </c>
      <c r="M316">
        <v>6200667.8840909088</v>
      </c>
      <c r="N316">
        <v>2010763253.7420306</v>
      </c>
      <c r="O316">
        <v>102520000</v>
      </c>
      <c r="P316">
        <v>25.63069325</v>
      </c>
      <c r="Q316">
        <v>20040.607095628908</v>
      </c>
      <c r="R316">
        <v>241344395.71477097</v>
      </c>
      <c r="S316">
        <v>2119.4839216261216</v>
      </c>
      <c r="T316">
        <v>20066.237788878909</v>
      </c>
      <c r="U316">
        <f>Pro_Economic_Table[[#This Row],[Total Energy(MJ)]]*AHP!$P$3/TOPSIS!$B$4</f>
        <v>8.2899020963944619E-3</v>
      </c>
      <c r="V316">
        <f>Pro_Economic_Table[[#This Row],[Total Cost(LKR Million)]]*AHP!$P$4/TOPSIS!$C$4</f>
        <v>3.2157399215455379E-2</v>
      </c>
      <c r="W316">
        <f>Pro_Economic_Table[[#This Row],[Total Carbon (Metric T)]]*AHP!$P$5/TOPSIS!$D$4</f>
        <v>3.5596855785334112E-3</v>
      </c>
      <c r="X316">
        <f>((Pro_Economic_Table[[#This Row],[Weighted Energy]]-TOPSIS!$B$5)^2+(Pro_Economic_Table[[#This Row],[Weighted Cost]]-TOPSIS!$C$5)^2+(Pro_Economic_Table[[#This Row],[Weighted Co2]]-TOPSIS!$D$5)^2)^0.5</f>
        <v>4.3968872896912176E-3</v>
      </c>
      <c r="Y316">
        <f>((Pro_Economic_Table[[#This Row],[Weighted Energy]]-TOPSIS!$B$6)^2+(Pro_Economic_Table[[#This Row],[Weighted Cost]]-TOPSIS!$C$6)^2+(Pro_Economic_Table[[#This Row],[Weighted Co2]]-TOPSIS!$D$6)^2)^0.5</f>
        <v>3.1748302130103893E-3</v>
      </c>
      <c r="Z316">
        <f>Pro_Economic_Table[[#This Row],[S- Worst-Euclidean Distance]]/(Pro_Economic_Table[[#This Row],[S+ Best-Euclidean Distance]]+Pro_Economic_Table[[#This Row],[S- Worst-Euclidean Distance]])</f>
        <v>0.4193011971032467</v>
      </c>
      <c r="AA316">
        <v>315</v>
      </c>
    </row>
    <row r="317" spans="1:27" x14ac:dyDescent="0.3">
      <c r="A317">
        <v>469</v>
      </c>
      <c r="B317" t="s">
        <v>280</v>
      </c>
      <c r="C317" t="s">
        <v>148</v>
      </c>
      <c r="D317" t="s">
        <v>151</v>
      </c>
      <c r="E317" t="s">
        <v>152</v>
      </c>
      <c r="F317" t="s">
        <v>154</v>
      </c>
      <c r="G317" t="s">
        <v>219</v>
      </c>
      <c r="H317">
        <v>365.74258034030362</v>
      </c>
      <c r="I317">
        <v>52</v>
      </c>
      <c r="J317">
        <v>1344564.4717818256</v>
      </c>
      <c r="K317">
        <v>34870.399763636364</v>
      </c>
      <c r="L317">
        <v>242021604.92072862</v>
      </c>
      <c r="M317">
        <v>5548185.1422727266</v>
      </c>
      <c r="N317">
        <v>2016846707.6727386</v>
      </c>
      <c r="O317">
        <v>96928000</v>
      </c>
      <c r="P317">
        <v>21.888458668181816</v>
      </c>
      <c r="Q317">
        <v>20101.238853138293</v>
      </c>
      <c r="R317">
        <v>242056475.32049227</v>
      </c>
      <c r="S317">
        <v>2119.3228928150111</v>
      </c>
      <c r="T317">
        <v>20123.127311806475</v>
      </c>
      <c r="U317">
        <f>Pro_Economic_Table[[#This Row],[Total Energy(MJ)]]*AHP!$P$3/TOPSIS!$B$4</f>
        <v>8.3143612109257362E-3</v>
      </c>
      <c r="V317">
        <f>Pro_Economic_Table[[#This Row],[Total Cost(LKR Million)]]*AHP!$P$4/TOPSIS!$C$4</f>
        <v>3.2154956041571751E-2</v>
      </c>
      <c r="W317">
        <f>Pro_Economic_Table[[#This Row],[Total Carbon (Metric T)]]*AHP!$P$5/TOPSIS!$D$4</f>
        <v>3.5697775956053477E-3</v>
      </c>
      <c r="X317">
        <f>((Pro_Economic_Table[[#This Row],[Weighted Energy]]-TOPSIS!$B$5)^2+(Pro_Economic_Table[[#This Row],[Weighted Cost]]-TOPSIS!$C$5)^2+(Pro_Economic_Table[[#This Row],[Weighted Co2]]-TOPSIS!$D$5)^2)^0.5</f>
        <v>4.4016871907584763E-3</v>
      </c>
      <c r="Y317">
        <f>((Pro_Economic_Table[[#This Row],[Weighted Energy]]-TOPSIS!$B$6)^2+(Pro_Economic_Table[[#This Row],[Weighted Cost]]-TOPSIS!$C$6)^2+(Pro_Economic_Table[[#This Row],[Weighted Co2]]-TOPSIS!$D$6)^2)^0.5</f>
        <v>3.1701704525685559E-3</v>
      </c>
      <c r="Z317">
        <f>Pro_Economic_Table[[#This Row],[S- Worst-Euclidean Distance]]/(Pro_Economic_Table[[#This Row],[S+ Best-Euclidean Distance]]+Pro_Economic_Table[[#This Row],[S- Worst-Euclidean Distance]])</f>
        <v>0.41867803145538285</v>
      </c>
      <c r="AA317">
        <v>316</v>
      </c>
    </row>
    <row r="318" spans="1:27" x14ac:dyDescent="0.3">
      <c r="A318">
        <v>322</v>
      </c>
      <c r="B318" t="s">
        <v>141</v>
      </c>
      <c r="C318" t="s">
        <v>280</v>
      </c>
      <c r="D318" t="s">
        <v>280</v>
      </c>
      <c r="E318" t="s">
        <v>280</v>
      </c>
      <c r="F318" t="s">
        <v>280</v>
      </c>
      <c r="G318" t="s">
        <v>219</v>
      </c>
      <c r="H318">
        <v>385.53063110243158</v>
      </c>
      <c r="I318">
        <v>55</v>
      </c>
      <c r="J318">
        <v>1340956.7503562383</v>
      </c>
      <c r="K318">
        <v>52805.265727272723</v>
      </c>
      <c r="L318">
        <v>241372215.06412292</v>
      </c>
      <c r="M318">
        <v>6205272.959090909</v>
      </c>
      <c r="N318">
        <v>2011435125.5343575</v>
      </c>
      <c r="O318">
        <v>102520000</v>
      </c>
      <c r="P318">
        <v>25.621483100000003</v>
      </c>
      <c r="Q318">
        <v>20047.303417825762</v>
      </c>
      <c r="R318">
        <v>241425020.3298502</v>
      </c>
      <c r="S318">
        <v>2120.1603984934486</v>
      </c>
      <c r="T318">
        <v>20072.924900925762</v>
      </c>
      <c r="U318">
        <f>Pro_Economic_Table[[#This Row],[Total Energy(MJ)]]*AHP!$P$3/TOPSIS!$B$4</f>
        <v>8.2926714590870858E-3</v>
      </c>
      <c r="V318">
        <f>Pro_Economic_Table[[#This Row],[Total Cost(LKR Million)]]*AHP!$P$4/TOPSIS!$C$4</f>
        <v>3.2167662910527882E-2</v>
      </c>
      <c r="W318">
        <f>Pro_Economic_Table[[#This Row],[Total Carbon (Metric T)]]*AHP!$P$5/TOPSIS!$D$4</f>
        <v>3.5608718505474113E-3</v>
      </c>
      <c r="X318">
        <f>((Pro_Economic_Table[[#This Row],[Weighted Energy]]-TOPSIS!$B$5)^2+(Pro_Economic_Table[[#This Row],[Weighted Cost]]-TOPSIS!$C$5)^2+(Pro_Economic_Table[[#This Row],[Weighted Co2]]-TOPSIS!$D$5)^2)^0.5</f>
        <v>4.407582859861519E-3</v>
      </c>
      <c r="Y318">
        <f>((Pro_Economic_Table[[#This Row],[Weighted Energy]]-TOPSIS!$B$6)^2+(Pro_Economic_Table[[#This Row],[Weighted Cost]]-TOPSIS!$C$6)^2+(Pro_Economic_Table[[#This Row],[Weighted Co2]]-TOPSIS!$D$6)^2)^0.5</f>
        <v>3.1641343914892051E-3</v>
      </c>
      <c r="Z318">
        <f>Pro_Economic_Table[[#This Row],[S- Worst-Euclidean Distance]]/(Pro_Economic_Table[[#This Row],[S+ Best-Euclidean Distance]]+Pro_Economic_Table[[#This Row],[S- Worst-Euclidean Distance]])</f>
        <v>0.41788860920879645</v>
      </c>
      <c r="AA318">
        <v>317</v>
      </c>
    </row>
    <row r="319" spans="1:27" x14ac:dyDescent="0.3">
      <c r="A319">
        <v>297</v>
      </c>
      <c r="B319" t="s">
        <v>141</v>
      </c>
      <c r="C319" t="s">
        <v>280</v>
      </c>
      <c r="D319" t="s">
        <v>151</v>
      </c>
      <c r="E319" t="s">
        <v>152</v>
      </c>
      <c r="F319" t="s">
        <v>280</v>
      </c>
      <c r="G319" t="s">
        <v>218</v>
      </c>
      <c r="H319">
        <v>384.999896175917</v>
      </c>
      <c r="I319">
        <v>28</v>
      </c>
      <c r="J319">
        <v>1340442.9989473727</v>
      </c>
      <c r="K319">
        <v>41888.202090909079</v>
      </c>
      <c r="L319">
        <v>241279739.81052709</v>
      </c>
      <c r="M319">
        <v>5043459.1386363627</v>
      </c>
      <c r="N319">
        <v>2010664498.4210591</v>
      </c>
      <c r="O319">
        <v>104893600</v>
      </c>
      <c r="P319">
        <v>19.080455068181813</v>
      </c>
      <c r="Q319">
        <v>20039.62283426322</v>
      </c>
      <c r="R319">
        <v>241321628.01261801</v>
      </c>
      <c r="S319">
        <v>2120.6015575596953</v>
      </c>
      <c r="T319">
        <v>20058.703289331403</v>
      </c>
      <c r="U319">
        <f>Pro_Economic_Table[[#This Row],[Total Energy(MJ)]]*AHP!$P$3/TOPSIS!$B$4</f>
        <v>8.2891200520414168E-3</v>
      </c>
      <c r="V319">
        <f>Pro_Economic_Table[[#This Row],[Total Cost(LKR Million)]]*AHP!$P$4/TOPSIS!$C$4</f>
        <v>3.217435629851071E-2</v>
      </c>
      <c r="W319">
        <f>Pro_Economic_Table[[#This Row],[Total Carbon (Metric T)]]*AHP!$P$5/TOPSIS!$D$4</f>
        <v>3.558348982721934E-3</v>
      </c>
      <c r="X319">
        <f>((Pro_Economic_Table[[#This Row],[Weighted Energy]]-TOPSIS!$B$5)^2+(Pro_Economic_Table[[#This Row],[Weighted Cost]]-TOPSIS!$C$5)^2+(Pro_Economic_Table[[#This Row],[Weighted Co2]]-TOPSIS!$D$5)^2)^0.5</f>
        <v>4.4128971812394131E-3</v>
      </c>
      <c r="Y319">
        <f>((Pro_Economic_Table[[#This Row],[Weighted Energy]]-TOPSIS!$B$6)^2+(Pro_Economic_Table[[#This Row],[Weighted Cost]]-TOPSIS!$C$6)^2+(Pro_Economic_Table[[#This Row],[Weighted Co2]]-TOPSIS!$D$6)^2)^0.5</f>
        <v>3.158839636563012E-3</v>
      </c>
      <c r="Z319">
        <f>Pro_Economic_Table[[#This Row],[S- Worst-Euclidean Distance]]/(Pro_Economic_Table[[#This Row],[S+ Best-Euclidean Distance]]+Pro_Economic_Table[[#This Row],[S- Worst-Euclidean Distance]])</f>
        <v>0.41718825053930153</v>
      </c>
      <c r="AA319">
        <v>318</v>
      </c>
    </row>
    <row r="320" spans="1:27" x14ac:dyDescent="0.3">
      <c r="A320">
        <v>315</v>
      </c>
      <c r="B320" t="s">
        <v>141</v>
      </c>
      <c r="C320" t="s">
        <v>280</v>
      </c>
      <c r="D320" t="s">
        <v>280</v>
      </c>
      <c r="E320" t="s">
        <v>152</v>
      </c>
      <c r="F320" t="s">
        <v>280</v>
      </c>
      <c r="G320" t="s">
        <v>218</v>
      </c>
      <c r="H320">
        <v>385.46261779597694</v>
      </c>
      <c r="I320">
        <v>28</v>
      </c>
      <c r="J320">
        <v>1340890.9134755908</v>
      </c>
      <c r="K320">
        <v>41888.202090909079</v>
      </c>
      <c r="L320">
        <v>241360364.42560634</v>
      </c>
      <c r="M320">
        <v>5048064.2136363629</v>
      </c>
      <c r="N320">
        <v>2011336370.2133863</v>
      </c>
      <c r="O320">
        <v>104893600</v>
      </c>
      <c r="P320">
        <v>19.071244918181815</v>
      </c>
      <c r="Q320">
        <v>20046.319156460082</v>
      </c>
      <c r="R320">
        <v>241402252.62769726</v>
      </c>
      <c r="S320">
        <v>2121.2780344270227</v>
      </c>
      <c r="T320">
        <v>20065.390401378263</v>
      </c>
      <c r="U320">
        <f>Pro_Economic_Table[[#This Row],[Total Energy(MJ)]]*AHP!$P$3/TOPSIS!$B$4</f>
        <v>8.2918894147340407E-3</v>
      </c>
      <c r="V320">
        <f>Pro_Economic_Table[[#This Row],[Total Cost(LKR Million)]]*AHP!$P$4/TOPSIS!$C$4</f>
        <v>3.2184619993583227E-2</v>
      </c>
      <c r="W320">
        <f>Pro_Economic_Table[[#This Row],[Total Carbon (Metric T)]]*AHP!$P$5/TOPSIS!$D$4</f>
        <v>3.5595352547359354E-3</v>
      </c>
      <c r="X320">
        <f>((Pro_Economic_Table[[#This Row],[Weighted Energy]]-TOPSIS!$B$5)^2+(Pro_Economic_Table[[#This Row],[Weighted Cost]]-TOPSIS!$C$5)^2+(Pro_Economic_Table[[#This Row],[Weighted Co2]]-TOPSIS!$D$5)^2)^0.5</f>
        <v>4.4235925380267591E-3</v>
      </c>
      <c r="Y320">
        <f>((Pro_Economic_Table[[#This Row],[Weighted Energy]]-TOPSIS!$B$6)^2+(Pro_Economic_Table[[#This Row],[Weighted Cost]]-TOPSIS!$C$6)^2+(Pro_Economic_Table[[#This Row],[Weighted Co2]]-TOPSIS!$D$6)^2)^0.5</f>
        <v>3.1481435795530201E-3</v>
      </c>
      <c r="Z320">
        <f>Pro_Economic_Table[[#This Row],[S- Worst-Euclidean Distance]]/(Pro_Economic_Table[[#This Row],[S+ Best-Euclidean Distance]]+Pro_Economic_Table[[#This Row],[S- Worst-Euclidean Distance]])</f>
        <v>0.41577565972535357</v>
      </c>
      <c r="AA320">
        <v>319</v>
      </c>
    </row>
    <row r="321" spans="1:27" x14ac:dyDescent="0.3">
      <c r="A321">
        <v>472</v>
      </c>
      <c r="B321" t="s">
        <v>280</v>
      </c>
      <c r="C321" t="s">
        <v>148</v>
      </c>
      <c r="D321" t="s">
        <v>151</v>
      </c>
      <c r="E321" t="s">
        <v>152</v>
      </c>
      <c r="F321" t="s">
        <v>155</v>
      </c>
      <c r="G321" t="s">
        <v>219</v>
      </c>
      <c r="H321">
        <v>365.70400849646541</v>
      </c>
      <c r="I321">
        <v>52</v>
      </c>
      <c r="J321">
        <v>1345605.6512055092</v>
      </c>
      <c r="K321">
        <v>35689.179536363634</v>
      </c>
      <c r="L321">
        <v>242209017.21699169</v>
      </c>
      <c r="M321">
        <v>5575477.8013636358</v>
      </c>
      <c r="N321">
        <v>2018408476.808264</v>
      </c>
      <c r="O321">
        <v>96928000</v>
      </c>
      <c r="P321">
        <v>21.615532077272725</v>
      </c>
      <c r="Q321">
        <v>20116.804485522363</v>
      </c>
      <c r="R321">
        <v>242244706.39652807</v>
      </c>
      <c r="S321">
        <v>2120.9119546096276</v>
      </c>
      <c r="T321">
        <v>20138.420017599638</v>
      </c>
      <c r="U321">
        <f>Pro_Economic_Table[[#This Row],[Total Energy(MJ)]]*AHP!$P$3/TOPSIS!$B$4</f>
        <v>8.3208267316485784E-3</v>
      </c>
      <c r="V321">
        <f>Pro_Economic_Table[[#This Row],[Total Cost(LKR Million)]]*AHP!$P$4/TOPSIS!$C$4</f>
        <v>3.2179065728833882E-2</v>
      </c>
      <c r="W321">
        <f>Pro_Economic_Table[[#This Row],[Total Carbon (Metric T)]]*AHP!$P$5/TOPSIS!$D$4</f>
        <v>3.5724904720718493E-3</v>
      </c>
      <c r="X321">
        <f>((Pro_Economic_Table[[#This Row],[Weighted Energy]]-TOPSIS!$B$5)^2+(Pro_Economic_Table[[#This Row],[Weighted Cost]]-TOPSIS!$C$5)^2+(Pro_Economic_Table[[#This Row],[Weighted Co2]]-TOPSIS!$D$5)^2)^0.5</f>
        <v>4.4267951943036728E-3</v>
      </c>
      <c r="Y321">
        <f>((Pro_Economic_Table[[#This Row],[Weighted Energy]]-TOPSIS!$B$6)^2+(Pro_Economic_Table[[#This Row],[Weighted Cost]]-TOPSIS!$C$6)^2+(Pro_Economic_Table[[#This Row],[Weighted Co2]]-TOPSIS!$D$6)^2)^0.5</f>
        <v>3.1450664227647166E-3</v>
      </c>
      <c r="Z321">
        <f>Pro_Economic_Table[[#This Row],[S- Worst-Euclidean Distance]]/(Pro_Economic_Table[[#This Row],[S+ Best-Euclidean Distance]]+Pro_Economic_Table[[#This Row],[S- Worst-Euclidean Distance]])</f>
        <v>0.4153623747791626</v>
      </c>
      <c r="AA321">
        <v>320</v>
      </c>
    </row>
    <row r="322" spans="1:27" x14ac:dyDescent="0.3">
      <c r="A322">
        <v>306</v>
      </c>
      <c r="B322" t="s">
        <v>141</v>
      </c>
      <c r="C322" t="s">
        <v>280</v>
      </c>
      <c r="D322" t="s">
        <v>151</v>
      </c>
      <c r="E322" t="s">
        <v>280</v>
      </c>
      <c r="F322" t="s">
        <v>280</v>
      </c>
      <c r="G322" t="s">
        <v>218</v>
      </c>
      <c r="H322">
        <v>385.06790948237153</v>
      </c>
      <c r="I322">
        <v>28</v>
      </c>
      <c r="J322">
        <v>1340508.8358280205</v>
      </c>
      <c r="K322">
        <v>52805.265727272723</v>
      </c>
      <c r="L322">
        <v>241291590.44904369</v>
      </c>
      <c r="M322">
        <v>6200667.8840909088</v>
      </c>
      <c r="N322">
        <v>2010763253.7420306</v>
      </c>
      <c r="O322">
        <v>104893600</v>
      </c>
      <c r="P322">
        <v>25.63069325</v>
      </c>
      <c r="Q322">
        <v>20040.607095628908</v>
      </c>
      <c r="R322">
        <v>241344395.71477097</v>
      </c>
      <c r="S322">
        <v>2121.8575216261215</v>
      </c>
      <c r="T322">
        <v>20066.237788878909</v>
      </c>
      <c r="U322">
        <f>Pro_Economic_Table[[#This Row],[Total Energy(MJ)]]*AHP!$P$3/TOPSIS!$B$4</f>
        <v>8.2899020963944619E-3</v>
      </c>
      <c r="V322">
        <f>Pro_Economic_Table[[#This Row],[Total Cost(LKR Million)]]*AHP!$P$4/TOPSIS!$C$4</f>
        <v>3.2193412134448998E-2</v>
      </c>
      <c r="W322">
        <f>Pro_Economic_Table[[#This Row],[Total Carbon (Metric T)]]*AHP!$P$5/TOPSIS!$D$4</f>
        <v>3.5596855785334112E-3</v>
      </c>
      <c r="X322">
        <f>((Pro_Economic_Table[[#This Row],[Weighted Energy]]-TOPSIS!$B$5)^2+(Pro_Economic_Table[[#This Row],[Weighted Cost]]-TOPSIS!$C$5)^2+(Pro_Economic_Table[[#This Row],[Weighted Co2]]-TOPSIS!$D$5)^2)^0.5</f>
        <v>4.4315985874139891E-3</v>
      </c>
      <c r="Y322">
        <f>((Pro_Economic_Table[[#This Row],[Weighted Energy]]-TOPSIS!$B$6)^2+(Pro_Economic_Table[[#This Row],[Weighted Cost]]-TOPSIS!$C$6)^2+(Pro_Economic_Table[[#This Row],[Weighted Co2]]-TOPSIS!$D$6)^2)^0.5</f>
        <v>3.140161107769547E-3</v>
      </c>
      <c r="Z322">
        <f>Pro_Economic_Table[[#This Row],[S- Worst-Euclidean Distance]]/(Pro_Economic_Table[[#This Row],[S+ Best-Euclidean Distance]]+Pro_Economic_Table[[#This Row],[S- Worst-Euclidean Distance]])</f>
        <v>0.41472012242636691</v>
      </c>
      <c r="AA322">
        <v>321</v>
      </c>
    </row>
    <row r="323" spans="1:27" x14ac:dyDescent="0.3">
      <c r="A323">
        <v>474</v>
      </c>
      <c r="B323" t="s">
        <v>280</v>
      </c>
      <c r="C323" t="s">
        <v>148</v>
      </c>
      <c r="D323" t="s">
        <v>151</v>
      </c>
      <c r="E323" t="s">
        <v>152</v>
      </c>
      <c r="F323" t="s">
        <v>155</v>
      </c>
      <c r="G323" t="s">
        <v>218</v>
      </c>
      <c r="H323">
        <v>365.70400849646541</v>
      </c>
      <c r="I323">
        <v>26</v>
      </c>
      <c r="J323">
        <v>1345605.6512055092</v>
      </c>
      <c r="K323">
        <v>35689.179536363634</v>
      </c>
      <c r="L323">
        <v>242209017.21699169</v>
      </c>
      <c r="M323">
        <v>5575477.8013636358</v>
      </c>
      <c r="N323">
        <v>2018408476.808264</v>
      </c>
      <c r="O323">
        <v>97401200</v>
      </c>
      <c r="P323">
        <v>21.615532077272725</v>
      </c>
      <c r="Q323">
        <v>20116.804485522363</v>
      </c>
      <c r="R323">
        <v>242244706.39652807</v>
      </c>
      <c r="S323">
        <v>2121.3851546096275</v>
      </c>
      <c r="T323">
        <v>20138.420017599638</v>
      </c>
      <c r="U323">
        <f>Pro_Economic_Table[[#This Row],[Total Energy(MJ)]]*AHP!$P$3/TOPSIS!$B$4</f>
        <v>8.3208267316485784E-3</v>
      </c>
      <c r="V323">
        <f>Pro_Economic_Table[[#This Row],[Total Cost(LKR Million)]]*AHP!$P$4/TOPSIS!$C$4</f>
        <v>3.2186245250770087E-2</v>
      </c>
      <c r="W323">
        <f>Pro_Economic_Table[[#This Row],[Total Carbon (Metric T)]]*AHP!$P$5/TOPSIS!$D$4</f>
        <v>3.5724904720718493E-3</v>
      </c>
      <c r="X323">
        <f>((Pro_Economic_Table[[#This Row],[Weighted Energy]]-TOPSIS!$B$5)^2+(Pro_Economic_Table[[#This Row],[Weighted Cost]]-TOPSIS!$C$5)^2+(Pro_Economic_Table[[#This Row],[Weighted Co2]]-TOPSIS!$D$5)^2)^0.5</f>
        <v>4.4337019735808773E-3</v>
      </c>
      <c r="Y323">
        <f>((Pro_Economic_Table[[#This Row],[Weighted Energy]]-TOPSIS!$B$6)^2+(Pro_Economic_Table[[#This Row],[Weighted Cost]]-TOPSIS!$C$6)^2+(Pro_Economic_Table[[#This Row],[Weighted Co2]]-TOPSIS!$D$6)^2)^0.5</f>
        <v>3.1381364032464485E-3</v>
      </c>
      <c r="Z323">
        <f>Pro_Economic_Table[[#This Row],[S- Worst-Euclidean Distance]]/(Pro_Economic_Table[[#This Row],[S+ Best-Euclidean Distance]]+Pro_Economic_Table[[#This Row],[S- Worst-Euclidean Distance]])</f>
        <v>0.41444841359138446</v>
      </c>
      <c r="AA323">
        <v>322</v>
      </c>
    </row>
    <row r="324" spans="1:27" x14ac:dyDescent="0.3">
      <c r="A324">
        <v>487</v>
      </c>
      <c r="B324" t="s">
        <v>280</v>
      </c>
      <c r="C324" t="s">
        <v>148</v>
      </c>
      <c r="D324" t="s">
        <v>280</v>
      </c>
      <c r="E324" t="s">
        <v>152</v>
      </c>
      <c r="F324" t="s">
        <v>154</v>
      </c>
      <c r="G324" t="s">
        <v>219</v>
      </c>
      <c r="H324">
        <v>366.20530196036361</v>
      </c>
      <c r="I324">
        <v>53</v>
      </c>
      <c r="J324">
        <v>1345012.3863100435</v>
      </c>
      <c r="K324">
        <v>34870.399763636364</v>
      </c>
      <c r="L324">
        <v>242102229.53580785</v>
      </c>
      <c r="M324">
        <v>5552790.2172727259</v>
      </c>
      <c r="N324">
        <v>2017518579.4650655</v>
      </c>
      <c r="O324">
        <v>98792000</v>
      </c>
      <c r="P324">
        <v>21.879248518181811</v>
      </c>
      <c r="Q324">
        <v>20107.935175335151</v>
      </c>
      <c r="R324">
        <v>242137099.93557149</v>
      </c>
      <c r="S324">
        <v>2121.8633696823381</v>
      </c>
      <c r="T324">
        <v>20129.814423853331</v>
      </c>
      <c r="U324">
        <f>Pro_Economic_Table[[#This Row],[Total Energy(MJ)]]*AHP!$P$3/TOPSIS!$B$4</f>
        <v>8.3171305736183601E-3</v>
      </c>
      <c r="V324">
        <f>Pro_Economic_Table[[#This Row],[Total Cost(LKR Million)]]*AHP!$P$4/TOPSIS!$C$4</f>
        <v>3.2193500862783504E-2</v>
      </c>
      <c r="W324">
        <f>Pro_Economic_Table[[#This Row],[Total Carbon (Metric T)]]*AHP!$P$5/TOPSIS!$D$4</f>
        <v>3.5709638676193487E-3</v>
      </c>
      <c r="X324">
        <f>((Pro_Economic_Table[[#This Row],[Weighted Energy]]-TOPSIS!$B$5)^2+(Pro_Economic_Table[[#This Row],[Weighted Cost]]-TOPSIS!$C$5)^2+(Pro_Economic_Table[[#This Row],[Weighted Co2]]-TOPSIS!$D$5)^2)^0.5</f>
        <v>4.4395953883123122E-3</v>
      </c>
      <c r="Y324">
        <f>((Pro_Economic_Table[[#This Row],[Weighted Energy]]-TOPSIS!$B$6)^2+(Pro_Economic_Table[[#This Row],[Weighted Cost]]-TOPSIS!$C$6)^2+(Pro_Economic_Table[[#This Row],[Weighted Co2]]-TOPSIS!$D$6)^2)^0.5</f>
        <v>3.1321849208493491E-3</v>
      </c>
      <c r="Z324">
        <f>Pro_Economic_Table[[#This Row],[S- Worst-Euclidean Distance]]/(Pro_Economic_Table[[#This Row],[S+ Best-Euclidean Distance]]+Pro_Economic_Table[[#This Row],[S- Worst-Euclidean Distance]])</f>
        <v>0.41366558364873385</v>
      </c>
      <c r="AA324">
        <v>323</v>
      </c>
    </row>
    <row r="325" spans="1:27" x14ac:dyDescent="0.3">
      <c r="A325">
        <v>324</v>
      </c>
      <c r="B325" t="s">
        <v>141</v>
      </c>
      <c r="C325" t="s">
        <v>280</v>
      </c>
      <c r="D325" t="s">
        <v>280</v>
      </c>
      <c r="E325" t="s">
        <v>280</v>
      </c>
      <c r="F325" t="s">
        <v>280</v>
      </c>
      <c r="G325" t="s">
        <v>218</v>
      </c>
      <c r="H325">
        <v>385.53063110243158</v>
      </c>
      <c r="I325">
        <v>28</v>
      </c>
      <c r="J325">
        <v>1340956.7503562383</v>
      </c>
      <c r="K325">
        <v>52805.265727272723</v>
      </c>
      <c r="L325">
        <v>241372215.06412292</v>
      </c>
      <c r="M325">
        <v>6205272.959090909</v>
      </c>
      <c r="N325">
        <v>2011435125.5343575</v>
      </c>
      <c r="O325">
        <v>104893600</v>
      </c>
      <c r="P325">
        <v>25.621483100000003</v>
      </c>
      <c r="Q325">
        <v>20047.303417825762</v>
      </c>
      <c r="R325">
        <v>241425020.3298502</v>
      </c>
      <c r="S325">
        <v>2122.5339984934485</v>
      </c>
      <c r="T325">
        <v>20072.924900925762</v>
      </c>
      <c r="U325">
        <f>Pro_Economic_Table[[#This Row],[Total Energy(MJ)]]*AHP!$P$3/TOPSIS!$B$4</f>
        <v>8.2926714590870858E-3</v>
      </c>
      <c r="V325">
        <f>Pro_Economic_Table[[#This Row],[Total Cost(LKR Million)]]*AHP!$P$4/TOPSIS!$C$4</f>
        <v>3.2203675829521508E-2</v>
      </c>
      <c r="W325">
        <f>Pro_Economic_Table[[#This Row],[Total Carbon (Metric T)]]*AHP!$P$5/TOPSIS!$D$4</f>
        <v>3.5608718505474113E-3</v>
      </c>
      <c r="X325">
        <f>((Pro_Economic_Table[[#This Row],[Weighted Energy]]-TOPSIS!$B$5)^2+(Pro_Economic_Table[[#This Row],[Weighted Cost]]-TOPSIS!$C$5)^2+(Pro_Economic_Table[[#This Row],[Weighted Co2]]-TOPSIS!$D$5)^2)^0.5</f>
        <v>4.4422937903188069E-3</v>
      </c>
      <c r="Y325">
        <f>((Pro_Economic_Table[[#This Row],[Weighted Energy]]-TOPSIS!$B$6)^2+(Pro_Economic_Table[[#This Row],[Weighted Cost]]-TOPSIS!$C$6)^2+(Pro_Economic_Table[[#This Row],[Weighted Co2]]-TOPSIS!$D$6)^2)^0.5</f>
        <v>3.1294649063295208E-3</v>
      </c>
      <c r="Z325">
        <f>Pro_Economic_Table[[#This Row],[S- Worst-Euclidean Distance]]/(Pro_Economic_Table[[#This Row],[S+ Best-Euclidean Distance]]+Pro_Economic_Table[[#This Row],[S- Worst-Euclidean Distance]])</f>
        <v>0.41330753286086525</v>
      </c>
      <c r="AA325">
        <v>324</v>
      </c>
    </row>
    <row r="326" spans="1:27" x14ac:dyDescent="0.3">
      <c r="A326">
        <v>478</v>
      </c>
      <c r="B326" t="s">
        <v>280</v>
      </c>
      <c r="C326" t="s">
        <v>148</v>
      </c>
      <c r="D326" t="s">
        <v>151</v>
      </c>
      <c r="E326" t="s">
        <v>280</v>
      </c>
      <c r="F326" t="s">
        <v>154</v>
      </c>
      <c r="G326" t="s">
        <v>219</v>
      </c>
      <c r="H326">
        <v>365.81059364675809</v>
      </c>
      <c r="I326">
        <v>53</v>
      </c>
      <c r="J326">
        <v>1344630.3086624732</v>
      </c>
      <c r="K326">
        <v>45787.463399999993</v>
      </c>
      <c r="L326">
        <v>242033455.5592452</v>
      </c>
      <c r="M326">
        <v>6705393.8877272718</v>
      </c>
      <c r="N326">
        <v>2016945462.9937098</v>
      </c>
      <c r="O326">
        <v>98792000</v>
      </c>
      <c r="P326">
        <v>28.438696849999996</v>
      </c>
      <c r="Q326">
        <v>20102.223114503977</v>
      </c>
      <c r="R326">
        <v>242079243.02264521</v>
      </c>
      <c r="S326">
        <v>2122.4428568814369</v>
      </c>
      <c r="T326">
        <v>20130.661811353977</v>
      </c>
      <c r="U326">
        <f>Pro_Economic_Table[[#This Row],[Total Energy(MJ)]]*AHP!$P$3/TOPSIS!$B$4</f>
        <v>8.3151432552787813E-3</v>
      </c>
      <c r="V326">
        <f>Pro_Economic_Table[[#This Row],[Total Cost(LKR Million)]]*AHP!$P$4/TOPSIS!$C$4</f>
        <v>3.2202293003649275E-2</v>
      </c>
      <c r="W326">
        <f>Pro_Economic_Table[[#This Row],[Total Carbon (Metric T)]]*AHP!$P$5/TOPSIS!$D$4</f>
        <v>3.5711141914168245E-3</v>
      </c>
      <c r="X326">
        <f>((Pro_Economic_Table[[#This Row],[Weighted Energy]]-TOPSIS!$B$5)^2+(Pro_Economic_Table[[#This Row],[Weighted Cost]]-TOPSIS!$C$5)^2+(Pro_Economic_Table[[#This Row],[Weighted Co2]]-TOPSIS!$D$5)^2)^0.5</f>
        <v>4.4475792949269241E-3</v>
      </c>
      <c r="Y326">
        <f>((Pro_Economic_Table[[#This Row],[Weighted Energy]]-TOPSIS!$B$6)^2+(Pro_Economic_Table[[#This Row],[Weighted Cost]]-TOPSIS!$C$6)^2+(Pro_Economic_Table[[#This Row],[Weighted Co2]]-TOPSIS!$D$6)^2)^0.5</f>
        <v>3.1241711603109544E-3</v>
      </c>
      <c r="Z326">
        <f>Pro_Economic_Table[[#This Row],[S- Worst-Euclidean Distance]]/(Pro_Economic_Table[[#This Row],[S+ Best-Euclidean Distance]]+Pro_Economic_Table[[#This Row],[S- Worst-Euclidean Distance]])</f>
        <v>0.4126088384423392</v>
      </c>
      <c r="AA326">
        <v>325</v>
      </c>
    </row>
    <row r="327" spans="1:27" x14ac:dyDescent="0.3">
      <c r="A327">
        <v>496</v>
      </c>
      <c r="B327" t="s">
        <v>280</v>
      </c>
      <c r="C327" t="s">
        <v>148</v>
      </c>
      <c r="D327" t="s">
        <v>280</v>
      </c>
      <c r="E327" t="s">
        <v>280</v>
      </c>
      <c r="F327" t="s">
        <v>154</v>
      </c>
      <c r="G327" t="s">
        <v>219</v>
      </c>
      <c r="H327">
        <v>366.27331526681814</v>
      </c>
      <c r="I327">
        <v>53</v>
      </c>
      <c r="J327">
        <v>1345078.2231906913</v>
      </c>
      <c r="K327">
        <v>45787.463399999993</v>
      </c>
      <c r="L327">
        <v>242114080.17432448</v>
      </c>
      <c r="M327">
        <v>6709998.962727272</v>
      </c>
      <c r="N327">
        <v>2017617334.7860372</v>
      </c>
      <c r="O327">
        <v>98792000</v>
      </c>
      <c r="P327">
        <v>28.429486699999998</v>
      </c>
      <c r="Q327">
        <v>20108.919436700835</v>
      </c>
      <c r="R327">
        <v>242159867.63772449</v>
      </c>
      <c r="S327">
        <v>2123.1193337487643</v>
      </c>
      <c r="T327">
        <v>20137.348923400834</v>
      </c>
      <c r="U327">
        <f>Pro_Economic_Table[[#This Row],[Total Energy(MJ)]]*AHP!$P$3/TOPSIS!$B$4</f>
        <v>8.3179126179714069E-3</v>
      </c>
      <c r="V327">
        <f>Pro_Economic_Table[[#This Row],[Total Cost(LKR Million)]]*AHP!$P$4/TOPSIS!$C$4</f>
        <v>3.2212556698721785E-2</v>
      </c>
      <c r="W327">
        <f>Pro_Economic_Table[[#This Row],[Total Carbon (Metric T)]]*AHP!$P$5/TOPSIS!$D$4</f>
        <v>3.572300463430825E-3</v>
      </c>
      <c r="X327">
        <f>((Pro_Economic_Table[[#This Row],[Weighted Energy]]-TOPSIS!$B$5)^2+(Pro_Economic_Table[[#This Row],[Weighted Cost]]-TOPSIS!$C$5)^2+(Pro_Economic_Table[[#This Row],[Weighted Co2]]-TOPSIS!$D$5)^2)^0.5</f>
        <v>4.4582753261771151E-3</v>
      </c>
      <c r="Y327">
        <f>((Pro_Economic_Table[[#This Row],[Weighted Energy]]-TOPSIS!$B$6)^2+(Pro_Economic_Table[[#This Row],[Weighted Cost]]-TOPSIS!$C$6)^2+(Pro_Economic_Table[[#This Row],[Weighted Co2]]-TOPSIS!$D$6)^2)^0.5</f>
        <v>3.113476108133781E-3</v>
      </c>
      <c r="Z327">
        <f>Pro_Economic_Table[[#This Row],[S- Worst-Euclidean Distance]]/(Pro_Economic_Table[[#This Row],[S+ Best-Euclidean Distance]]+Pro_Economic_Table[[#This Row],[S- Worst-Euclidean Distance]])</f>
        <v>0.41119629126033747</v>
      </c>
      <c r="AA327">
        <v>326</v>
      </c>
    </row>
    <row r="328" spans="1:27" x14ac:dyDescent="0.3">
      <c r="A328">
        <v>471</v>
      </c>
      <c r="B328" t="s">
        <v>280</v>
      </c>
      <c r="C328" t="s">
        <v>148</v>
      </c>
      <c r="D328" t="s">
        <v>151</v>
      </c>
      <c r="E328" t="s">
        <v>152</v>
      </c>
      <c r="F328" t="s">
        <v>154</v>
      </c>
      <c r="G328" t="s">
        <v>218</v>
      </c>
      <c r="H328">
        <v>365.74258034030362</v>
      </c>
      <c r="I328">
        <v>27</v>
      </c>
      <c r="J328">
        <v>1344564.4717818256</v>
      </c>
      <c r="K328">
        <v>34870.399763636364</v>
      </c>
      <c r="L328">
        <v>242021604.92072862</v>
      </c>
      <c r="M328">
        <v>5548185.1422727266</v>
      </c>
      <c r="N328">
        <v>2016846707.6727386</v>
      </c>
      <c r="O328">
        <v>101147400</v>
      </c>
      <c r="P328">
        <v>21.888458668181816</v>
      </c>
      <c r="Q328">
        <v>20101.238853138293</v>
      </c>
      <c r="R328">
        <v>242056475.32049227</v>
      </c>
      <c r="S328">
        <v>2123.5422928150115</v>
      </c>
      <c r="T328">
        <v>20123.127311806475</v>
      </c>
      <c r="U328">
        <f>Pro_Economic_Table[[#This Row],[Total Energy(MJ)]]*AHP!$P$3/TOPSIS!$B$4</f>
        <v>8.3143612109257362E-3</v>
      </c>
      <c r="V328">
        <f>Pro_Economic_Table[[#This Row],[Total Cost(LKR Million)]]*AHP!$P$4/TOPSIS!$C$4</f>
        <v>3.2218973951245539E-2</v>
      </c>
      <c r="W328">
        <f>Pro_Economic_Table[[#This Row],[Total Carbon (Metric T)]]*AHP!$P$5/TOPSIS!$D$4</f>
        <v>3.5697775956053477E-3</v>
      </c>
      <c r="X328">
        <f>((Pro_Economic_Table[[#This Row],[Weighted Energy]]-TOPSIS!$B$5)^2+(Pro_Economic_Table[[#This Row],[Weighted Cost]]-TOPSIS!$C$5)^2+(Pro_Economic_Table[[#This Row],[Weighted Co2]]-TOPSIS!$D$5)^2)^0.5</f>
        <v>4.4633041460222294E-3</v>
      </c>
      <c r="Y328">
        <f>((Pro_Economic_Table[[#This Row],[Weighted Energy]]-TOPSIS!$B$6)^2+(Pro_Economic_Table[[#This Row],[Weighted Cost]]-TOPSIS!$C$6)^2+(Pro_Economic_Table[[#This Row],[Weighted Co2]]-TOPSIS!$D$6)^2)^0.5</f>
        <v>3.1084197750872846E-3</v>
      </c>
      <c r="Z328">
        <f>Pro_Economic_Table[[#This Row],[S- Worst-Euclidean Distance]]/(Pro_Economic_Table[[#This Row],[S+ Best-Euclidean Distance]]+Pro_Economic_Table[[#This Row],[S- Worst-Euclidean Distance]])</f>
        <v>0.41052999389230183</v>
      </c>
      <c r="AA328">
        <v>327</v>
      </c>
    </row>
    <row r="329" spans="1:27" x14ac:dyDescent="0.3">
      <c r="A329">
        <v>490</v>
      </c>
      <c r="B329" t="s">
        <v>280</v>
      </c>
      <c r="C329" t="s">
        <v>148</v>
      </c>
      <c r="D329" t="s">
        <v>280</v>
      </c>
      <c r="E329" t="s">
        <v>152</v>
      </c>
      <c r="F329" t="s">
        <v>155</v>
      </c>
      <c r="G329" t="s">
        <v>219</v>
      </c>
      <c r="H329">
        <v>366.16673011652546</v>
      </c>
      <c r="I329">
        <v>53</v>
      </c>
      <c r="J329">
        <v>1346053.5657337275</v>
      </c>
      <c r="K329">
        <v>35689.179536363634</v>
      </c>
      <c r="L329">
        <v>242289641.83207095</v>
      </c>
      <c r="M329">
        <v>5580082.8763636351</v>
      </c>
      <c r="N329">
        <v>2019080348.6005912</v>
      </c>
      <c r="O329">
        <v>98792000</v>
      </c>
      <c r="P329">
        <v>21.60632192727272</v>
      </c>
      <c r="Q329">
        <v>20123.500807719225</v>
      </c>
      <c r="R329">
        <v>242325331.01160732</v>
      </c>
      <c r="S329">
        <v>2123.4524314769551</v>
      </c>
      <c r="T329">
        <v>20145.107129646498</v>
      </c>
      <c r="U329">
        <f>Pro_Economic_Table[[#This Row],[Total Energy(MJ)]]*AHP!$P$3/TOPSIS!$B$4</f>
        <v>8.3235960943412023E-3</v>
      </c>
      <c r="V329">
        <f>Pro_Economic_Table[[#This Row],[Total Cost(LKR Million)]]*AHP!$P$4/TOPSIS!$C$4</f>
        <v>3.2217610550045642E-2</v>
      </c>
      <c r="W329">
        <f>Pro_Economic_Table[[#This Row],[Total Carbon (Metric T)]]*AHP!$P$5/TOPSIS!$D$4</f>
        <v>3.5736767440858511E-3</v>
      </c>
      <c r="X329">
        <f>((Pro_Economic_Table[[#This Row],[Weighted Energy]]-TOPSIS!$B$5)^2+(Pro_Economic_Table[[#This Row],[Weighted Cost]]-TOPSIS!$C$5)^2+(Pro_Economic_Table[[#This Row],[Weighted Co2]]-TOPSIS!$D$5)^2)^0.5</f>
        <v>4.4647030845599862E-3</v>
      </c>
      <c r="Y329">
        <f>((Pro_Economic_Table[[#This Row],[Weighted Energy]]-TOPSIS!$B$6)^2+(Pro_Economic_Table[[#This Row],[Weighted Cost]]-TOPSIS!$C$6)^2+(Pro_Economic_Table[[#This Row],[Weighted Co2]]-TOPSIS!$D$6)^2)^0.5</f>
        <v>3.1070798731271661E-3</v>
      </c>
      <c r="Z329">
        <f>Pro_Economic_Table[[#This Row],[S- Worst-Euclidean Distance]]/(Pro_Economic_Table[[#This Row],[S+ Best-Euclidean Distance]]+Pro_Economic_Table[[#This Row],[S- Worst-Euclidean Distance]])</f>
        <v>0.4103498331225599</v>
      </c>
      <c r="AA329">
        <v>328</v>
      </c>
    </row>
    <row r="330" spans="1:27" x14ac:dyDescent="0.3">
      <c r="A330">
        <v>481</v>
      </c>
      <c r="B330" t="s">
        <v>280</v>
      </c>
      <c r="C330" t="s">
        <v>148</v>
      </c>
      <c r="D330" t="s">
        <v>151</v>
      </c>
      <c r="E330" t="s">
        <v>280</v>
      </c>
      <c r="F330" t="s">
        <v>155</v>
      </c>
      <c r="G330" t="s">
        <v>219</v>
      </c>
      <c r="H330">
        <v>365.77202180292005</v>
      </c>
      <c r="I330">
        <v>53</v>
      </c>
      <c r="J330">
        <v>1345671.488086157</v>
      </c>
      <c r="K330">
        <v>46606.243172727271</v>
      </c>
      <c r="L330">
        <v>242220867.8555083</v>
      </c>
      <c r="M330">
        <v>6732686.5468181809</v>
      </c>
      <c r="N330">
        <v>2018507232.1292357</v>
      </c>
      <c r="O330">
        <v>98792000</v>
      </c>
      <c r="P330">
        <v>28.165770259090905</v>
      </c>
      <c r="Q330">
        <v>20117.788746888047</v>
      </c>
      <c r="R330">
        <v>242267474.09868103</v>
      </c>
      <c r="S330">
        <v>2124.0319186760539</v>
      </c>
      <c r="T330">
        <v>20145.954517147136</v>
      </c>
      <c r="U330">
        <f>Pro_Economic_Table[[#This Row],[Total Energy(MJ)]]*AHP!$P$3/TOPSIS!$B$4</f>
        <v>8.3216087760016235E-3</v>
      </c>
      <c r="V330">
        <f>Pro_Economic_Table[[#This Row],[Total Cost(LKR Million)]]*AHP!$P$4/TOPSIS!$C$4</f>
        <v>3.2226402690911406E-2</v>
      </c>
      <c r="W330">
        <f>Pro_Economic_Table[[#This Row],[Total Carbon (Metric T)]]*AHP!$P$5/TOPSIS!$D$4</f>
        <v>3.5738270678833252E-3</v>
      </c>
      <c r="X330">
        <f>((Pro_Economic_Table[[#This Row],[Weighted Energy]]-TOPSIS!$B$5)^2+(Pro_Economic_Table[[#This Row],[Weighted Cost]]-TOPSIS!$C$5)^2+(Pro_Economic_Table[[#This Row],[Weighted Co2]]-TOPSIS!$D$5)^2)^0.5</f>
        <v>4.4726867848168591E-3</v>
      </c>
      <c r="Y330">
        <f>((Pro_Economic_Table[[#This Row],[Weighted Energy]]-TOPSIS!$B$6)^2+(Pro_Economic_Table[[#This Row],[Weighted Cost]]-TOPSIS!$C$6)^2+(Pro_Economic_Table[[#This Row],[Weighted Co2]]-TOPSIS!$D$6)^2)^0.5</f>
        <v>3.0990655797468805E-3</v>
      </c>
      <c r="Z330">
        <f>Pro_Economic_Table[[#This Row],[S- Worst-Euclidean Distance]]/(Pro_Economic_Table[[#This Row],[S+ Best-Euclidean Distance]]+Pro_Economic_Table[[#This Row],[S- Worst-Euclidean Distance]])</f>
        <v>0.40929304479775319</v>
      </c>
      <c r="AA330">
        <v>329</v>
      </c>
    </row>
    <row r="331" spans="1:27" x14ac:dyDescent="0.3">
      <c r="A331">
        <v>489</v>
      </c>
      <c r="B331" t="s">
        <v>280</v>
      </c>
      <c r="C331" t="s">
        <v>148</v>
      </c>
      <c r="D331" t="s">
        <v>280</v>
      </c>
      <c r="E331" t="s">
        <v>152</v>
      </c>
      <c r="F331" t="s">
        <v>154</v>
      </c>
      <c r="G331" t="s">
        <v>218</v>
      </c>
      <c r="H331">
        <v>366.20530196036361</v>
      </c>
      <c r="I331">
        <v>27</v>
      </c>
      <c r="J331">
        <v>1345012.3863100435</v>
      </c>
      <c r="K331">
        <v>34870.399763636364</v>
      </c>
      <c r="L331">
        <v>242102229.53580785</v>
      </c>
      <c r="M331">
        <v>5552790.2172727259</v>
      </c>
      <c r="N331">
        <v>2017518579.4650655</v>
      </c>
      <c r="O331">
        <v>101147400</v>
      </c>
      <c r="P331">
        <v>21.879248518181811</v>
      </c>
      <c r="Q331">
        <v>20107.935175335151</v>
      </c>
      <c r="R331">
        <v>242137099.93557149</v>
      </c>
      <c r="S331">
        <v>2124.2187696823385</v>
      </c>
      <c r="T331">
        <v>20129.814423853331</v>
      </c>
      <c r="U331">
        <f>Pro_Economic_Table[[#This Row],[Total Energy(MJ)]]*AHP!$P$3/TOPSIS!$B$4</f>
        <v>8.3171305736183601E-3</v>
      </c>
      <c r="V331">
        <f>Pro_Economic_Table[[#This Row],[Total Cost(LKR Million)]]*AHP!$P$4/TOPSIS!$C$4</f>
        <v>3.2229237646318049E-2</v>
      </c>
      <c r="W331">
        <f>Pro_Economic_Table[[#This Row],[Total Carbon (Metric T)]]*AHP!$P$5/TOPSIS!$D$4</f>
        <v>3.5709638676193487E-3</v>
      </c>
      <c r="X331">
        <f>((Pro_Economic_Table[[#This Row],[Weighted Energy]]-TOPSIS!$B$5)^2+(Pro_Economic_Table[[#This Row],[Weighted Cost]]-TOPSIS!$C$5)^2+(Pro_Economic_Table[[#This Row],[Weighted Co2]]-TOPSIS!$D$5)^2)^0.5</f>
        <v>4.4740000126166938E-3</v>
      </c>
      <c r="Y331">
        <f>((Pro_Economic_Table[[#This Row],[Weighted Energy]]-TOPSIS!$B$6)^2+(Pro_Economic_Table[[#This Row],[Weighted Cost]]-TOPSIS!$C$6)^2+(Pro_Economic_Table[[#This Row],[Weighted Co2]]-TOPSIS!$D$6)^2)^0.5</f>
        <v>3.0977243984597535E-3</v>
      </c>
      <c r="Z331">
        <f>Pro_Economic_Table[[#This Row],[S- Worst-Euclidean Distance]]/(Pro_Economic_Table[[#This Row],[S+ Best-Euclidean Distance]]+Pro_Economic_Table[[#This Row],[S- Worst-Euclidean Distance]])</f>
        <v>0.40911742560627085</v>
      </c>
      <c r="AA331">
        <v>330</v>
      </c>
    </row>
    <row r="332" spans="1:27" x14ac:dyDescent="0.3">
      <c r="A332">
        <v>296</v>
      </c>
      <c r="B332" t="s">
        <v>141</v>
      </c>
      <c r="C332" t="s">
        <v>280</v>
      </c>
      <c r="D332" t="s">
        <v>151</v>
      </c>
      <c r="E332" t="s">
        <v>152</v>
      </c>
      <c r="F332" t="s">
        <v>280</v>
      </c>
      <c r="G332" t="s">
        <v>220</v>
      </c>
      <c r="H332">
        <v>384.999896175917</v>
      </c>
      <c r="I332">
        <v>28</v>
      </c>
      <c r="J332">
        <v>1340442.9989473727</v>
      </c>
      <c r="K332">
        <v>41888.202090909079</v>
      </c>
      <c r="L332">
        <v>241279739.81052709</v>
      </c>
      <c r="M332">
        <v>5043459.1386363627</v>
      </c>
      <c r="N332">
        <v>2010664498.4210591</v>
      </c>
      <c r="O332">
        <v>109200000</v>
      </c>
      <c r="P332">
        <v>19.080455068181813</v>
      </c>
      <c r="Q332">
        <v>20039.62283426322</v>
      </c>
      <c r="R332">
        <v>241321628.01261801</v>
      </c>
      <c r="S332">
        <v>2124.9079575596957</v>
      </c>
      <c r="T332">
        <v>20058.703289331403</v>
      </c>
      <c r="U332">
        <f>Pro_Economic_Table[[#This Row],[Total Energy(MJ)]]*AHP!$P$3/TOPSIS!$B$4</f>
        <v>8.2891200520414168E-3</v>
      </c>
      <c r="V332">
        <f>Pro_Economic_Table[[#This Row],[Total Cost(LKR Million)]]*AHP!$P$4/TOPSIS!$C$4</f>
        <v>3.2239694196368039E-2</v>
      </c>
      <c r="W332">
        <f>Pro_Economic_Table[[#This Row],[Total Carbon (Metric T)]]*AHP!$P$5/TOPSIS!$D$4</f>
        <v>3.558348982721934E-3</v>
      </c>
      <c r="X332">
        <f>((Pro_Economic_Table[[#This Row],[Weighted Energy]]-TOPSIS!$B$5)^2+(Pro_Economic_Table[[#This Row],[Weighted Cost]]-TOPSIS!$C$5)^2+(Pro_Economic_Table[[#This Row],[Weighted Co2]]-TOPSIS!$D$5)^2)^0.5</f>
        <v>4.4759110262655322E-3</v>
      </c>
      <c r="Y332">
        <f>((Pro_Economic_Table[[#This Row],[Weighted Energy]]-TOPSIS!$B$6)^2+(Pro_Economic_Table[[#This Row],[Weighted Cost]]-TOPSIS!$C$6)^2+(Pro_Economic_Table[[#This Row],[Weighted Co2]]-TOPSIS!$D$6)^2)^0.5</f>
        <v>3.09599545966308E-3</v>
      </c>
      <c r="Z332">
        <f>Pro_Economic_Table[[#This Row],[S- Worst-Euclidean Distance]]/(Pro_Economic_Table[[#This Row],[S+ Best-Euclidean Distance]]+Pro_Economic_Table[[#This Row],[S- Worst-Euclidean Distance]])</f>
        <v>0.40887925193167379</v>
      </c>
      <c r="AA332">
        <v>331</v>
      </c>
    </row>
    <row r="333" spans="1:27" x14ac:dyDescent="0.3">
      <c r="A333">
        <v>480</v>
      </c>
      <c r="B333" t="s">
        <v>280</v>
      </c>
      <c r="C333" t="s">
        <v>148</v>
      </c>
      <c r="D333" t="s">
        <v>151</v>
      </c>
      <c r="E333" t="s">
        <v>280</v>
      </c>
      <c r="F333" t="s">
        <v>154</v>
      </c>
      <c r="G333" t="s">
        <v>218</v>
      </c>
      <c r="H333">
        <v>365.81059364675809</v>
      </c>
      <c r="I333">
        <v>27</v>
      </c>
      <c r="J333">
        <v>1344630.3086624732</v>
      </c>
      <c r="K333">
        <v>45787.463399999993</v>
      </c>
      <c r="L333">
        <v>242033455.5592452</v>
      </c>
      <c r="M333">
        <v>6705393.8877272718</v>
      </c>
      <c r="N333">
        <v>2016945462.9937098</v>
      </c>
      <c r="O333">
        <v>101147400</v>
      </c>
      <c r="P333">
        <v>28.438696849999996</v>
      </c>
      <c r="Q333">
        <v>20102.223114503977</v>
      </c>
      <c r="R333">
        <v>242079243.02264521</v>
      </c>
      <c r="S333">
        <v>2124.7982568814373</v>
      </c>
      <c r="T333">
        <v>20130.661811353977</v>
      </c>
      <c r="U333">
        <f>Pro_Economic_Table[[#This Row],[Total Energy(MJ)]]*AHP!$P$3/TOPSIS!$B$4</f>
        <v>8.3151432552787813E-3</v>
      </c>
      <c r="V333">
        <f>Pro_Economic_Table[[#This Row],[Total Cost(LKR Million)]]*AHP!$P$4/TOPSIS!$C$4</f>
        <v>3.2238029787183813E-2</v>
      </c>
      <c r="W333">
        <f>Pro_Economic_Table[[#This Row],[Total Carbon (Metric T)]]*AHP!$P$5/TOPSIS!$D$4</f>
        <v>3.5711141914168245E-3</v>
      </c>
      <c r="X333">
        <f>((Pro_Economic_Table[[#This Row],[Weighted Energy]]-TOPSIS!$B$5)^2+(Pro_Economic_Table[[#This Row],[Weighted Cost]]-TOPSIS!$C$5)^2+(Pro_Economic_Table[[#This Row],[Weighted Co2]]-TOPSIS!$D$5)^2)^0.5</f>
        <v>4.4819927366410014E-3</v>
      </c>
      <c r="Y333">
        <f>((Pro_Economic_Table[[#This Row],[Weighted Energy]]-TOPSIS!$B$6)^2+(Pro_Economic_Table[[#This Row],[Weighted Cost]]-TOPSIS!$C$6)^2+(Pro_Economic_Table[[#This Row],[Weighted Co2]]-TOPSIS!$D$6)^2)^0.5</f>
        <v>3.0897229511730314E-3</v>
      </c>
      <c r="Z333">
        <f>Pro_Economic_Table[[#This Row],[S- Worst-Euclidean Distance]]/(Pro_Economic_Table[[#This Row],[S+ Best-Euclidean Distance]]+Pro_Economic_Table[[#This Row],[S- Worst-Euclidean Distance]])</f>
        <v>0.40806114209302008</v>
      </c>
      <c r="AA333">
        <v>332</v>
      </c>
    </row>
    <row r="334" spans="1:27" x14ac:dyDescent="0.3">
      <c r="A334">
        <v>499</v>
      </c>
      <c r="B334" t="s">
        <v>280</v>
      </c>
      <c r="C334" t="s">
        <v>148</v>
      </c>
      <c r="D334" t="s">
        <v>280</v>
      </c>
      <c r="E334" t="s">
        <v>280</v>
      </c>
      <c r="F334" t="s">
        <v>155</v>
      </c>
      <c r="G334" t="s">
        <v>219</v>
      </c>
      <c r="H334">
        <v>366.23474342297993</v>
      </c>
      <c r="I334">
        <v>53</v>
      </c>
      <c r="J334">
        <v>1346119.4026143753</v>
      </c>
      <c r="K334">
        <v>46606.243172727271</v>
      </c>
      <c r="L334">
        <v>242301492.47058758</v>
      </c>
      <c r="M334">
        <v>6737291.6218181811</v>
      </c>
      <c r="N334">
        <v>2019179103.9215631</v>
      </c>
      <c r="O334">
        <v>98792000</v>
      </c>
      <c r="P334">
        <v>28.156560109090908</v>
      </c>
      <c r="Q334">
        <v>20124.485069084913</v>
      </c>
      <c r="R334">
        <v>242348098.71376032</v>
      </c>
      <c r="S334">
        <v>2124.7083955433814</v>
      </c>
      <c r="T334">
        <v>20152.641629194004</v>
      </c>
      <c r="U334">
        <f>Pro_Economic_Table[[#This Row],[Total Energy(MJ)]]*AHP!$P$3/TOPSIS!$B$4</f>
        <v>8.3243781386942491E-3</v>
      </c>
      <c r="V334">
        <f>Pro_Economic_Table[[#This Row],[Total Cost(LKR Million)]]*AHP!$P$4/TOPSIS!$C$4</f>
        <v>3.2236666385983923E-2</v>
      </c>
      <c r="W334">
        <f>Pro_Economic_Table[[#This Row],[Total Carbon (Metric T)]]*AHP!$P$5/TOPSIS!$D$4</f>
        <v>3.5750133398973283E-3</v>
      </c>
      <c r="X334">
        <f>((Pro_Economic_Table[[#This Row],[Weighted Energy]]-TOPSIS!$B$5)^2+(Pro_Economic_Table[[#This Row],[Weighted Cost]]-TOPSIS!$C$5)^2+(Pro_Economic_Table[[#This Row],[Weighted Co2]]-TOPSIS!$D$5)^2)^0.5</f>
        <v>4.4833828222149109E-3</v>
      </c>
      <c r="Y334">
        <f>((Pro_Economic_Table[[#This Row],[Weighted Energy]]-TOPSIS!$B$6)^2+(Pro_Economic_Table[[#This Row],[Weighted Cost]]-TOPSIS!$C$6)^2+(Pro_Economic_Table[[#This Row],[Weighted Co2]]-TOPSIS!$D$6)^2)^0.5</f>
        <v>3.0883705510660994E-3</v>
      </c>
      <c r="Z334">
        <f>Pro_Economic_Table[[#This Row],[S- Worst-Euclidean Distance]]/(Pro_Economic_Table[[#This Row],[S+ Best-Euclidean Distance]]+Pro_Economic_Table[[#This Row],[S- Worst-Euclidean Distance]])</f>
        <v>0.40788049990696396</v>
      </c>
      <c r="AA334">
        <v>333</v>
      </c>
    </row>
    <row r="335" spans="1:27" x14ac:dyDescent="0.3">
      <c r="A335">
        <v>314</v>
      </c>
      <c r="B335" t="s">
        <v>141</v>
      </c>
      <c r="C335" t="s">
        <v>280</v>
      </c>
      <c r="D335" t="s">
        <v>280</v>
      </c>
      <c r="E335" t="s">
        <v>152</v>
      </c>
      <c r="F335" t="s">
        <v>280</v>
      </c>
      <c r="G335" t="s">
        <v>220</v>
      </c>
      <c r="H335">
        <v>385.46261779597694</v>
      </c>
      <c r="I335">
        <v>28</v>
      </c>
      <c r="J335">
        <v>1340890.9134755908</v>
      </c>
      <c r="K335">
        <v>41888.202090909079</v>
      </c>
      <c r="L335">
        <v>241360364.42560634</v>
      </c>
      <c r="M335">
        <v>5048064.2136363629</v>
      </c>
      <c r="N335">
        <v>2011336370.2133863</v>
      </c>
      <c r="O335">
        <v>109200000</v>
      </c>
      <c r="P335">
        <v>19.071244918181815</v>
      </c>
      <c r="Q335">
        <v>20046.319156460082</v>
      </c>
      <c r="R335">
        <v>241402252.62769726</v>
      </c>
      <c r="S335">
        <v>2125.5844344270226</v>
      </c>
      <c r="T335">
        <v>20065.390401378263</v>
      </c>
      <c r="U335">
        <f>Pro_Economic_Table[[#This Row],[Total Energy(MJ)]]*AHP!$P$3/TOPSIS!$B$4</f>
        <v>8.2918894147340407E-3</v>
      </c>
      <c r="V335">
        <f>Pro_Economic_Table[[#This Row],[Total Cost(LKR Million)]]*AHP!$P$4/TOPSIS!$C$4</f>
        <v>3.2249957891440549E-2</v>
      </c>
      <c r="W335">
        <f>Pro_Economic_Table[[#This Row],[Total Carbon (Metric T)]]*AHP!$P$5/TOPSIS!$D$4</f>
        <v>3.5595352547359354E-3</v>
      </c>
      <c r="X335">
        <f>((Pro_Economic_Table[[#This Row],[Weighted Energy]]-TOPSIS!$B$5)^2+(Pro_Economic_Table[[#This Row],[Weighted Cost]]-TOPSIS!$C$5)^2+(Pro_Economic_Table[[#This Row],[Weighted Co2]]-TOPSIS!$D$5)^2)^0.5</f>
        <v>4.4866056369889636E-3</v>
      </c>
      <c r="Y335">
        <f>((Pro_Economic_Table[[#This Row],[Weighted Energy]]-TOPSIS!$B$6)^2+(Pro_Economic_Table[[#This Row],[Weighted Cost]]-TOPSIS!$C$6)^2+(Pro_Economic_Table[[#This Row],[Weighted Co2]]-TOPSIS!$D$6)^2)^0.5</f>
        <v>3.0852988916366571E-3</v>
      </c>
      <c r="Z335">
        <f>Pro_Economic_Table[[#This Row],[S- Worst-Euclidean Distance]]/(Pro_Economic_Table[[#This Row],[S+ Best-Euclidean Distance]]+Pro_Economic_Table[[#This Row],[S- Worst-Euclidean Distance]])</f>
        <v>0.40746669216082559</v>
      </c>
      <c r="AA335">
        <v>334</v>
      </c>
    </row>
    <row r="336" spans="1:27" x14ac:dyDescent="0.3">
      <c r="A336">
        <v>473</v>
      </c>
      <c r="B336" t="s">
        <v>280</v>
      </c>
      <c r="C336" t="s">
        <v>148</v>
      </c>
      <c r="D336" t="s">
        <v>151</v>
      </c>
      <c r="E336" t="s">
        <v>152</v>
      </c>
      <c r="F336" t="s">
        <v>155</v>
      </c>
      <c r="G336" t="s">
        <v>220</v>
      </c>
      <c r="H336">
        <v>365.70400849646541</v>
      </c>
      <c r="I336">
        <v>26</v>
      </c>
      <c r="J336">
        <v>1345605.6512055092</v>
      </c>
      <c r="K336">
        <v>35689.179536363634</v>
      </c>
      <c r="L336">
        <v>242209017.21699169</v>
      </c>
      <c r="M336">
        <v>5575477.8013636358</v>
      </c>
      <c r="N336">
        <v>2018408476.808264</v>
      </c>
      <c r="O336">
        <v>101400000</v>
      </c>
      <c r="P336">
        <v>21.615532077272725</v>
      </c>
      <c r="Q336">
        <v>20116.804485522363</v>
      </c>
      <c r="R336">
        <v>242244706.39652807</v>
      </c>
      <c r="S336">
        <v>2125.3839546096278</v>
      </c>
      <c r="T336">
        <v>20138.420017599638</v>
      </c>
      <c r="U336">
        <f>Pro_Economic_Table[[#This Row],[Total Energy(MJ)]]*AHP!$P$3/TOPSIS!$B$4</f>
        <v>8.3208267316485784E-3</v>
      </c>
      <c r="V336">
        <f>Pro_Economic_Table[[#This Row],[Total Cost(LKR Million)]]*AHP!$P$4/TOPSIS!$C$4</f>
        <v>3.2246916155923316E-2</v>
      </c>
      <c r="W336">
        <f>Pro_Economic_Table[[#This Row],[Total Carbon (Metric T)]]*AHP!$P$5/TOPSIS!$D$4</f>
        <v>3.5724904720718493E-3</v>
      </c>
      <c r="X336">
        <f>((Pro_Economic_Table[[#This Row],[Weighted Energy]]-TOPSIS!$B$5)^2+(Pro_Economic_Table[[#This Row],[Weighted Cost]]-TOPSIS!$C$5)^2+(Pro_Economic_Table[[#This Row],[Weighted Co2]]-TOPSIS!$D$5)^2)^0.5</f>
        <v>4.4921022052443185E-3</v>
      </c>
      <c r="Y336">
        <f>((Pro_Economic_Table[[#This Row],[Weighted Energy]]-TOPSIS!$B$6)^2+(Pro_Economic_Table[[#This Row],[Weighted Cost]]-TOPSIS!$C$6)^2+(Pro_Economic_Table[[#This Row],[Weighted Co2]]-TOPSIS!$D$6)^2)^0.5</f>
        <v>3.0796195769388331E-3</v>
      </c>
      <c r="Z336">
        <f>Pro_Economic_Table[[#This Row],[S- Worst-Euclidean Distance]]/(Pro_Economic_Table[[#This Row],[S+ Best-Euclidean Distance]]+Pro_Economic_Table[[#This Row],[S- Worst-Euclidean Distance]])</f>
        <v>0.40672645740700836</v>
      </c>
      <c r="AA336">
        <v>335</v>
      </c>
    </row>
    <row r="337" spans="1:27" x14ac:dyDescent="0.3">
      <c r="A337">
        <v>498</v>
      </c>
      <c r="B337" t="s">
        <v>280</v>
      </c>
      <c r="C337" t="s">
        <v>148</v>
      </c>
      <c r="D337" t="s">
        <v>280</v>
      </c>
      <c r="E337" t="s">
        <v>280</v>
      </c>
      <c r="F337" t="s">
        <v>154</v>
      </c>
      <c r="G337" t="s">
        <v>218</v>
      </c>
      <c r="H337">
        <v>366.27331526681814</v>
      </c>
      <c r="I337">
        <v>27</v>
      </c>
      <c r="J337">
        <v>1345078.2231906913</v>
      </c>
      <c r="K337">
        <v>45787.463399999993</v>
      </c>
      <c r="L337">
        <v>242114080.17432448</v>
      </c>
      <c r="M337">
        <v>6709998.962727272</v>
      </c>
      <c r="N337">
        <v>2017617334.7860372</v>
      </c>
      <c r="O337">
        <v>101147400</v>
      </c>
      <c r="P337">
        <v>28.429486699999998</v>
      </c>
      <c r="Q337">
        <v>20108.919436700835</v>
      </c>
      <c r="R337">
        <v>242159867.63772449</v>
      </c>
      <c r="S337">
        <v>2125.4747337487647</v>
      </c>
      <c r="T337">
        <v>20137.348923400834</v>
      </c>
      <c r="U337">
        <f>Pro_Economic_Table[[#This Row],[Total Energy(MJ)]]*AHP!$P$3/TOPSIS!$B$4</f>
        <v>8.3179126179714069E-3</v>
      </c>
      <c r="V337">
        <f>Pro_Economic_Table[[#This Row],[Total Cost(LKR Million)]]*AHP!$P$4/TOPSIS!$C$4</f>
        <v>3.2248293482256329E-2</v>
      </c>
      <c r="W337">
        <f>Pro_Economic_Table[[#This Row],[Total Carbon (Metric T)]]*AHP!$P$5/TOPSIS!$D$4</f>
        <v>3.572300463430825E-3</v>
      </c>
      <c r="X337">
        <f>((Pro_Economic_Table[[#This Row],[Weighted Energy]]-TOPSIS!$B$5)^2+(Pro_Economic_Table[[#This Row],[Weighted Cost]]-TOPSIS!$C$5)^2+(Pro_Economic_Table[[#This Row],[Weighted Co2]]-TOPSIS!$D$5)^2)^0.5</f>
        <v>4.4926884794672644E-3</v>
      </c>
      <c r="Y337">
        <f>((Pro_Economic_Table[[#This Row],[Weighted Energy]]-TOPSIS!$B$6)^2+(Pro_Economic_Table[[#This Row],[Weighted Cost]]-TOPSIS!$C$6)^2+(Pro_Economic_Table[[#This Row],[Weighted Co2]]-TOPSIS!$D$6)^2)^0.5</f>
        <v>3.0790273683266711E-3</v>
      </c>
      <c r="Z337">
        <f>Pro_Economic_Table[[#This Row],[S- Worst-Euclidean Distance]]/(Pro_Economic_Table[[#This Row],[S+ Best-Euclidean Distance]]+Pro_Economic_Table[[#This Row],[S- Worst-Euclidean Distance]])</f>
        <v>0.40664856291771223</v>
      </c>
      <c r="AA337">
        <v>336</v>
      </c>
    </row>
    <row r="338" spans="1:27" x14ac:dyDescent="0.3">
      <c r="A338">
        <v>305</v>
      </c>
      <c r="B338" t="s">
        <v>141</v>
      </c>
      <c r="C338" t="s">
        <v>280</v>
      </c>
      <c r="D338" t="s">
        <v>151</v>
      </c>
      <c r="E338" t="s">
        <v>280</v>
      </c>
      <c r="F338" t="s">
        <v>280</v>
      </c>
      <c r="G338" t="s">
        <v>220</v>
      </c>
      <c r="H338">
        <v>385.06790948237153</v>
      </c>
      <c r="I338">
        <v>28</v>
      </c>
      <c r="J338">
        <v>1340508.8358280205</v>
      </c>
      <c r="K338">
        <v>52805.265727272723</v>
      </c>
      <c r="L338">
        <v>241291590.44904369</v>
      </c>
      <c r="M338">
        <v>6200667.8840909088</v>
      </c>
      <c r="N338">
        <v>2010763253.7420306</v>
      </c>
      <c r="O338">
        <v>109200000</v>
      </c>
      <c r="P338">
        <v>25.63069325</v>
      </c>
      <c r="Q338">
        <v>20040.607095628908</v>
      </c>
      <c r="R338">
        <v>241344395.71477097</v>
      </c>
      <c r="S338">
        <v>2126.1639216261215</v>
      </c>
      <c r="T338">
        <v>20066.237788878909</v>
      </c>
      <c r="U338">
        <f>Pro_Economic_Table[[#This Row],[Total Energy(MJ)]]*AHP!$P$3/TOPSIS!$B$4</f>
        <v>8.2899020963944619E-3</v>
      </c>
      <c r="V338">
        <f>Pro_Economic_Table[[#This Row],[Total Cost(LKR Million)]]*AHP!$P$4/TOPSIS!$C$4</f>
        <v>3.2258750032306313E-2</v>
      </c>
      <c r="W338">
        <f>Pro_Economic_Table[[#This Row],[Total Carbon (Metric T)]]*AHP!$P$5/TOPSIS!$D$4</f>
        <v>3.5596855785334112E-3</v>
      </c>
      <c r="X338">
        <f>((Pro_Economic_Table[[#This Row],[Weighted Energy]]-TOPSIS!$B$5)^2+(Pro_Economic_Table[[#This Row],[Weighted Cost]]-TOPSIS!$C$5)^2+(Pro_Economic_Table[[#This Row],[Weighted Co2]]-TOPSIS!$D$5)^2)^0.5</f>
        <v>4.4946272547730128E-3</v>
      </c>
      <c r="Y338">
        <f>((Pro_Economic_Table[[#This Row],[Weighted Energy]]-TOPSIS!$B$6)^2+(Pro_Economic_Table[[#This Row],[Weighted Cost]]-TOPSIS!$C$6)^2+(Pro_Economic_Table[[#This Row],[Weighted Co2]]-TOPSIS!$D$6)^2)^0.5</f>
        <v>3.0773400780553422E-3</v>
      </c>
      <c r="Z338">
        <f>Pro_Economic_Table[[#This Row],[S- Worst-Euclidean Distance]]/(Pro_Economic_Table[[#This Row],[S+ Best-Euclidean Distance]]+Pro_Economic_Table[[#This Row],[S- Worst-Euclidean Distance]])</f>
        <v>0.40641222324263043</v>
      </c>
      <c r="AA338">
        <v>337</v>
      </c>
    </row>
    <row r="339" spans="1:27" x14ac:dyDescent="0.3">
      <c r="A339">
        <v>492</v>
      </c>
      <c r="B339" t="s">
        <v>280</v>
      </c>
      <c r="C339" t="s">
        <v>148</v>
      </c>
      <c r="D339" t="s">
        <v>280</v>
      </c>
      <c r="E339" t="s">
        <v>152</v>
      </c>
      <c r="F339" t="s">
        <v>155</v>
      </c>
      <c r="G339" t="s">
        <v>218</v>
      </c>
      <c r="H339">
        <v>366.16673011652546</v>
      </c>
      <c r="I339">
        <v>27</v>
      </c>
      <c r="J339">
        <v>1346053.5657337275</v>
      </c>
      <c r="K339">
        <v>35689.179536363634</v>
      </c>
      <c r="L339">
        <v>242289641.83207095</v>
      </c>
      <c r="M339">
        <v>5580082.8763636351</v>
      </c>
      <c r="N339">
        <v>2019080348.6005912</v>
      </c>
      <c r="O339">
        <v>101147400</v>
      </c>
      <c r="P339">
        <v>21.60632192727272</v>
      </c>
      <c r="Q339">
        <v>20123.500807719225</v>
      </c>
      <c r="R339">
        <v>242325331.01160732</v>
      </c>
      <c r="S339">
        <v>2125.807831476955</v>
      </c>
      <c r="T339">
        <v>20145.107129646498</v>
      </c>
      <c r="U339">
        <f>Pro_Economic_Table[[#This Row],[Total Energy(MJ)]]*AHP!$P$3/TOPSIS!$B$4</f>
        <v>8.3235960943412023E-3</v>
      </c>
      <c r="V339">
        <f>Pro_Economic_Table[[#This Row],[Total Cost(LKR Million)]]*AHP!$P$4/TOPSIS!$C$4</f>
        <v>3.2253347333580172E-2</v>
      </c>
      <c r="W339">
        <f>Pro_Economic_Table[[#This Row],[Total Carbon (Metric T)]]*AHP!$P$5/TOPSIS!$D$4</f>
        <v>3.5736767440858511E-3</v>
      </c>
      <c r="X339">
        <f>((Pro_Economic_Table[[#This Row],[Weighted Energy]]-TOPSIS!$B$5)^2+(Pro_Economic_Table[[#This Row],[Weighted Cost]]-TOPSIS!$C$5)^2+(Pro_Economic_Table[[#This Row],[Weighted Co2]]-TOPSIS!$D$5)^2)^0.5</f>
        <v>4.4991072158372834E-3</v>
      </c>
      <c r="Y339">
        <f>((Pro_Economic_Table[[#This Row],[Weighted Energy]]-TOPSIS!$B$6)^2+(Pro_Economic_Table[[#This Row],[Weighted Cost]]-TOPSIS!$C$6)^2+(Pro_Economic_Table[[#This Row],[Weighted Co2]]-TOPSIS!$D$6)^2)^0.5</f>
        <v>3.0726182017553616E-3</v>
      </c>
      <c r="Z339">
        <f>Pro_Economic_Table[[#This Row],[S- Worst-Euclidean Distance]]/(Pro_Economic_Table[[#This Row],[S+ Best-Euclidean Distance]]+Pro_Economic_Table[[#This Row],[S- Worst-Euclidean Distance]])</f>
        <v>0.40580158844855074</v>
      </c>
      <c r="AA339">
        <v>338</v>
      </c>
    </row>
    <row r="340" spans="1:27" x14ac:dyDescent="0.3">
      <c r="A340">
        <v>323</v>
      </c>
      <c r="B340" t="s">
        <v>141</v>
      </c>
      <c r="C340" t="s">
        <v>280</v>
      </c>
      <c r="D340" t="s">
        <v>280</v>
      </c>
      <c r="E340" t="s">
        <v>280</v>
      </c>
      <c r="F340" t="s">
        <v>280</v>
      </c>
      <c r="G340" t="s">
        <v>220</v>
      </c>
      <c r="H340">
        <v>385.53063110243158</v>
      </c>
      <c r="I340">
        <v>28</v>
      </c>
      <c r="J340">
        <v>1340956.7503562383</v>
      </c>
      <c r="K340">
        <v>52805.265727272723</v>
      </c>
      <c r="L340">
        <v>241372215.06412292</v>
      </c>
      <c r="M340">
        <v>6205272.959090909</v>
      </c>
      <c r="N340">
        <v>2011435125.5343575</v>
      </c>
      <c r="O340">
        <v>109200000</v>
      </c>
      <c r="P340">
        <v>25.621483100000003</v>
      </c>
      <c r="Q340">
        <v>20047.303417825762</v>
      </c>
      <c r="R340">
        <v>241425020.3298502</v>
      </c>
      <c r="S340">
        <v>2126.8403984934484</v>
      </c>
      <c r="T340">
        <v>20072.924900925762</v>
      </c>
      <c r="U340">
        <f>Pro_Economic_Table[[#This Row],[Total Energy(MJ)]]*AHP!$P$3/TOPSIS!$B$4</f>
        <v>8.2926714590870858E-3</v>
      </c>
      <c r="V340">
        <f>Pro_Economic_Table[[#This Row],[Total Cost(LKR Million)]]*AHP!$P$4/TOPSIS!$C$4</f>
        <v>3.2269013727378823E-2</v>
      </c>
      <c r="W340">
        <f>Pro_Economic_Table[[#This Row],[Total Carbon (Metric T)]]*AHP!$P$5/TOPSIS!$D$4</f>
        <v>3.5608718505474113E-3</v>
      </c>
      <c r="X340">
        <f>((Pro_Economic_Table[[#This Row],[Weighted Energy]]-TOPSIS!$B$5)^2+(Pro_Economic_Table[[#This Row],[Weighted Cost]]-TOPSIS!$C$5)^2+(Pro_Economic_Table[[#This Row],[Weighted Co2]]-TOPSIS!$D$5)^2)^0.5</f>
        <v>4.5053216816787157E-3</v>
      </c>
      <c r="Y340">
        <f>((Pro_Economic_Table[[#This Row],[Weighted Energy]]-TOPSIS!$B$6)^2+(Pro_Economic_Table[[#This Row],[Weighted Cost]]-TOPSIS!$C$6)^2+(Pro_Economic_Table[[#This Row],[Weighted Co2]]-TOPSIS!$D$6)^2)^0.5</f>
        <v>3.066643440265888E-3</v>
      </c>
      <c r="Z340">
        <f>Pro_Economic_Table[[#This Row],[S- Worst-Euclidean Distance]]/(Pro_Economic_Table[[#This Row],[S+ Best-Euclidean Distance]]+Pro_Economic_Table[[#This Row],[S- Worst-Euclidean Distance]])</f>
        <v>0.40499967853501206</v>
      </c>
      <c r="AA340">
        <v>339</v>
      </c>
    </row>
    <row r="341" spans="1:27" x14ac:dyDescent="0.3">
      <c r="A341">
        <v>483</v>
      </c>
      <c r="B341" t="s">
        <v>280</v>
      </c>
      <c r="C341" t="s">
        <v>148</v>
      </c>
      <c r="D341" t="s">
        <v>151</v>
      </c>
      <c r="E341" t="s">
        <v>280</v>
      </c>
      <c r="F341" t="s">
        <v>155</v>
      </c>
      <c r="G341" t="s">
        <v>218</v>
      </c>
      <c r="H341">
        <v>365.77202180292005</v>
      </c>
      <c r="I341">
        <v>27</v>
      </c>
      <c r="J341">
        <v>1345671.488086157</v>
      </c>
      <c r="K341">
        <v>46606.243172727271</v>
      </c>
      <c r="L341">
        <v>242220867.8555083</v>
      </c>
      <c r="M341">
        <v>6732686.5468181809</v>
      </c>
      <c r="N341">
        <v>2018507232.1292357</v>
      </c>
      <c r="O341">
        <v>101147400</v>
      </c>
      <c r="P341">
        <v>28.165770259090905</v>
      </c>
      <c r="Q341">
        <v>20117.788746888047</v>
      </c>
      <c r="R341">
        <v>242267474.09868103</v>
      </c>
      <c r="S341">
        <v>2126.3873186760538</v>
      </c>
      <c r="T341">
        <v>20145.954517147136</v>
      </c>
      <c r="U341">
        <f>Pro_Economic_Table[[#This Row],[Total Energy(MJ)]]*AHP!$P$3/TOPSIS!$B$4</f>
        <v>8.3216087760016235E-3</v>
      </c>
      <c r="V341">
        <f>Pro_Economic_Table[[#This Row],[Total Cost(LKR Million)]]*AHP!$P$4/TOPSIS!$C$4</f>
        <v>3.2262139474445943E-2</v>
      </c>
      <c r="W341">
        <f>Pro_Economic_Table[[#This Row],[Total Carbon (Metric T)]]*AHP!$P$5/TOPSIS!$D$4</f>
        <v>3.5738270678833252E-3</v>
      </c>
      <c r="X341">
        <f>((Pro_Economic_Table[[#This Row],[Weighted Energy]]-TOPSIS!$B$5)^2+(Pro_Economic_Table[[#This Row],[Weighted Cost]]-TOPSIS!$C$5)^2+(Pro_Economic_Table[[#This Row],[Weighted Co2]]-TOPSIS!$D$5)^2)^0.5</f>
        <v>4.5070996868346418E-3</v>
      </c>
      <c r="Y341">
        <f>((Pro_Economic_Table[[#This Row],[Weighted Energy]]-TOPSIS!$B$6)^2+(Pro_Economic_Table[[#This Row],[Weighted Cost]]-TOPSIS!$C$6)^2+(Pro_Economic_Table[[#This Row],[Weighted Co2]]-TOPSIS!$D$6)^2)^0.5</f>
        <v>3.0646163135061625E-3</v>
      </c>
      <c r="Z341">
        <f>Pro_Economic_Table[[#This Row],[S- Worst-Euclidean Distance]]/(Pro_Economic_Table[[#This Row],[S+ Best-Euclidean Distance]]+Pro_Economic_Table[[#This Row],[S- Worst-Euclidean Distance]])</f>
        <v>0.40474528011460326</v>
      </c>
      <c r="AA341">
        <v>340</v>
      </c>
    </row>
    <row r="342" spans="1:27" x14ac:dyDescent="0.3">
      <c r="A342">
        <v>501</v>
      </c>
      <c r="B342" t="s">
        <v>280</v>
      </c>
      <c r="C342" t="s">
        <v>148</v>
      </c>
      <c r="D342" t="s">
        <v>280</v>
      </c>
      <c r="E342" t="s">
        <v>280</v>
      </c>
      <c r="F342" t="s">
        <v>155</v>
      </c>
      <c r="G342" t="s">
        <v>218</v>
      </c>
      <c r="H342">
        <v>366.23474342297993</v>
      </c>
      <c r="I342">
        <v>27</v>
      </c>
      <c r="J342">
        <v>1346119.4026143753</v>
      </c>
      <c r="K342">
        <v>46606.243172727271</v>
      </c>
      <c r="L342">
        <v>242301492.47058758</v>
      </c>
      <c r="M342">
        <v>6737291.6218181811</v>
      </c>
      <c r="N342">
        <v>2019179103.9215631</v>
      </c>
      <c r="O342">
        <v>101147400</v>
      </c>
      <c r="P342">
        <v>28.156560109090908</v>
      </c>
      <c r="Q342">
        <v>20124.485069084913</v>
      </c>
      <c r="R342">
        <v>242348098.71376032</v>
      </c>
      <c r="S342">
        <v>2127.0637955433813</v>
      </c>
      <c r="T342">
        <v>20152.641629194004</v>
      </c>
      <c r="U342">
        <f>Pro_Economic_Table[[#This Row],[Total Energy(MJ)]]*AHP!$P$3/TOPSIS!$B$4</f>
        <v>8.3243781386942491E-3</v>
      </c>
      <c r="V342">
        <f>Pro_Economic_Table[[#This Row],[Total Cost(LKR Million)]]*AHP!$P$4/TOPSIS!$C$4</f>
        <v>3.227240316951846E-2</v>
      </c>
      <c r="W342">
        <f>Pro_Economic_Table[[#This Row],[Total Carbon (Metric T)]]*AHP!$P$5/TOPSIS!$D$4</f>
        <v>3.5750133398973283E-3</v>
      </c>
      <c r="X342">
        <f>((Pro_Economic_Table[[#This Row],[Weighted Energy]]-TOPSIS!$B$5)^2+(Pro_Economic_Table[[#This Row],[Weighted Cost]]-TOPSIS!$C$5)^2+(Pro_Economic_Table[[#This Row],[Weighted Co2]]-TOPSIS!$D$5)^2)^0.5</f>
        <v>4.5177954386425509E-3</v>
      </c>
      <c r="Y342">
        <f>((Pro_Economic_Table[[#This Row],[Weighted Energy]]-TOPSIS!$B$6)^2+(Pro_Economic_Table[[#This Row],[Weighted Cost]]-TOPSIS!$C$6)^2+(Pro_Economic_Table[[#This Row],[Weighted Co2]]-TOPSIS!$D$6)^2)^0.5</f>
        <v>3.0539207463565095E-3</v>
      </c>
      <c r="Z342">
        <f>Pro_Economic_Table[[#This Row],[S- Worst-Euclidean Distance]]/(Pro_Economic_Table[[#This Row],[S+ Best-Euclidean Distance]]+Pro_Economic_Table[[#This Row],[S- Worst-Euclidean Distance]])</f>
        <v>0.40333270182615655</v>
      </c>
      <c r="AA342">
        <v>341</v>
      </c>
    </row>
    <row r="343" spans="1:27" x14ac:dyDescent="0.3">
      <c r="A343">
        <v>470</v>
      </c>
      <c r="B343" t="s">
        <v>280</v>
      </c>
      <c r="C343" t="s">
        <v>148</v>
      </c>
      <c r="D343" t="s">
        <v>151</v>
      </c>
      <c r="E343" t="s">
        <v>152</v>
      </c>
      <c r="F343" t="s">
        <v>154</v>
      </c>
      <c r="G343" t="s">
        <v>220</v>
      </c>
      <c r="H343">
        <v>365.74258034030362</v>
      </c>
      <c r="I343">
        <v>27</v>
      </c>
      <c r="J343">
        <v>1344564.4717818256</v>
      </c>
      <c r="K343">
        <v>34870.399763636364</v>
      </c>
      <c r="L343">
        <v>242021604.92072862</v>
      </c>
      <c r="M343">
        <v>5548185.1422727266</v>
      </c>
      <c r="N343">
        <v>2016846707.6727386</v>
      </c>
      <c r="O343">
        <v>105300000</v>
      </c>
      <c r="P343">
        <v>21.888458668181816</v>
      </c>
      <c r="Q343">
        <v>20101.238853138293</v>
      </c>
      <c r="R343">
        <v>242056475.32049227</v>
      </c>
      <c r="S343">
        <v>2127.6948928150114</v>
      </c>
      <c r="T343">
        <v>20123.127311806475</v>
      </c>
      <c r="U343">
        <f>Pro_Economic_Table[[#This Row],[Total Energy(MJ)]]*AHP!$P$3/TOPSIS!$B$4</f>
        <v>8.3143612109257362E-3</v>
      </c>
      <c r="V343">
        <f>Pro_Economic_Table[[#This Row],[Total Cost(LKR Million)]]*AHP!$P$4/TOPSIS!$C$4</f>
        <v>3.2281978352750811E-2</v>
      </c>
      <c r="W343">
        <f>Pro_Economic_Table[[#This Row],[Total Carbon (Metric T)]]*AHP!$P$5/TOPSIS!$D$4</f>
        <v>3.5697775956053477E-3</v>
      </c>
      <c r="X343">
        <f>((Pro_Economic_Table[[#This Row],[Weighted Energy]]-TOPSIS!$B$5)^2+(Pro_Economic_Table[[#This Row],[Weighted Cost]]-TOPSIS!$C$5)^2+(Pro_Economic_Table[[#This Row],[Weighted Co2]]-TOPSIS!$D$5)^2)^0.5</f>
        <v>4.524010705729325E-3</v>
      </c>
      <c r="Y343">
        <f>((Pro_Economic_Table[[#This Row],[Weighted Energy]]-TOPSIS!$B$6)^2+(Pro_Economic_Table[[#This Row],[Weighted Cost]]-TOPSIS!$C$6)^2+(Pro_Economic_Table[[#This Row],[Weighted Co2]]-TOPSIS!$D$6)^2)^0.5</f>
        <v>3.0477380631341124E-3</v>
      </c>
      <c r="Z343">
        <f>Pro_Economic_Table[[#This Row],[S- Worst-Euclidean Distance]]/(Pro_Economic_Table[[#This Row],[S+ Best-Euclidean Distance]]+Pro_Economic_Table[[#This Row],[S- Worst-Euclidean Distance]])</f>
        <v>0.40251441987444536</v>
      </c>
      <c r="AA343">
        <v>342</v>
      </c>
    </row>
    <row r="344" spans="1:27" x14ac:dyDescent="0.3">
      <c r="A344">
        <v>488</v>
      </c>
      <c r="B344" t="s">
        <v>280</v>
      </c>
      <c r="C344" t="s">
        <v>148</v>
      </c>
      <c r="D344" t="s">
        <v>280</v>
      </c>
      <c r="E344" t="s">
        <v>152</v>
      </c>
      <c r="F344" t="s">
        <v>154</v>
      </c>
      <c r="G344" t="s">
        <v>220</v>
      </c>
      <c r="H344">
        <v>366.20530196036361</v>
      </c>
      <c r="I344">
        <v>27</v>
      </c>
      <c r="J344">
        <v>1345012.3863100435</v>
      </c>
      <c r="K344">
        <v>34870.399763636364</v>
      </c>
      <c r="L344">
        <v>242102229.53580785</v>
      </c>
      <c r="M344">
        <v>5552790.2172727259</v>
      </c>
      <c r="N344">
        <v>2017518579.4650655</v>
      </c>
      <c r="O344">
        <v>105300000</v>
      </c>
      <c r="P344">
        <v>21.879248518181811</v>
      </c>
      <c r="Q344">
        <v>20107.935175335151</v>
      </c>
      <c r="R344">
        <v>242137099.93557149</v>
      </c>
      <c r="S344">
        <v>2128.3713696823384</v>
      </c>
      <c r="T344">
        <v>20129.814423853331</v>
      </c>
      <c r="U344">
        <f>Pro_Economic_Table[[#This Row],[Total Energy(MJ)]]*AHP!$P$3/TOPSIS!$B$4</f>
        <v>8.3171305736183601E-3</v>
      </c>
      <c r="V344">
        <f>Pro_Economic_Table[[#This Row],[Total Cost(LKR Million)]]*AHP!$P$4/TOPSIS!$C$4</f>
        <v>3.229224204782332E-2</v>
      </c>
      <c r="W344">
        <f>Pro_Economic_Table[[#This Row],[Total Carbon (Metric T)]]*AHP!$P$5/TOPSIS!$D$4</f>
        <v>3.5709638676193487E-3</v>
      </c>
      <c r="X344">
        <f>((Pro_Economic_Table[[#This Row],[Weighted Energy]]-TOPSIS!$B$5)^2+(Pro_Economic_Table[[#This Row],[Weighted Cost]]-TOPSIS!$C$5)^2+(Pro_Economic_Table[[#This Row],[Weighted Co2]]-TOPSIS!$D$5)^2)^0.5</f>
        <v>4.534705987655545E-3</v>
      </c>
      <c r="Y344">
        <f>((Pro_Economic_Table[[#This Row],[Weighted Energy]]-TOPSIS!$B$6)^2+(Pro_Economic_Table[[#This Row],[Weighted Cost]]-TOPSIS!$C$6)^2+(Pro_Economic_Table[[#This Row],[Weighted Co2]]-TOPSIS!$D$6)^2)^0.5</f>
        <v>3.0370419108181859E-3</v>
      </c>
      <c r="Z344">
        <f>Pro_Economic_Table[[#This Row],[S- Worst-Euclidean Distance]]/(Pro_Economic_Table[[#This Row],[S+ Best-Euclidean Distance]]+Pro_Economic_Table[[#This Row],[S- Worst-Euclidean Distance]])</f>
        <v>0.40110182636038044</v>
      </c>
      <c r="AA344">
        <v>343</v>
      </c>
    </row>
    <row r="345" spans="1:27" x14ac:dyDescent="0.3">
      <c r="A345">
        <v>479</v>
      </c>
      <c r="B345" t="s">
        <v>280</v>
      </c>
      <c r="C345" t="s">
        <v>148</v>
      </c>
      <c r="D345" t="s">
        <v>151</v>
      </c>
      <c r="E345" t="s">
        <v>280</v>
      </c>
      <c r="F345" t="s">
        <v>154</v>
      </c>
      <c r="G345" t="s">
        <v>220</v>
      </c>
      <c r="H345">
        <v>365.81059364675809</v>
      </c>
      <c r="I345">
        <v>27</v>
      </c>
      <c r="J345">
        <v>1344630.3086624732</v>
      </c>
      <c r="K345">
        <v>45787.463399999993</v>
      </c>
      <c r="L345">
        <v>242033455.5592452</v>
      </c>
      <c r="M345">
        <v>6705393.8877272718</v>
      </c>
      <c r="N345">
        <v>2016945462.9937098</v>
      </c>
      <c r="O345">
        <v>105300000</v>
      </c>
      <c r="P345">
        <v>28.438696849999996</v>
      </c>
      <c r="Q345">
        <v>20102.223114503977</v>
      </c>
      <c r="R345">
        <v>242079243.02264521</v>
      </c>
      <c r="S345">
        <v>2128.9508568814372</v>
      </c>
      <c r="T345">
        <v>20130.661811353977</v>
      </c>
      <c r="U345">
        <f>Pro_Economic_Table[[#This Row],[Total Energy(MJ)]]*AHP!$P$3/TOPSIS!$B$4</f>
        <v>8.3151432552787813E-3</v>
      </c>
      <c r="V345">
        <f>Pro_Economic_Table[[#This Row],[Total Cost(LKR Million)]]*AHP!$P$4/TOPSIS!$C$4</f>
        <v>3.2301034188689084E-2</v>
      </c>
      <c r="W345">
        <f>Pro_Economic_Table[[#This Row],[Total Carbon (Metric T)]]*AHP!$P$5/TOPSIS!$D$4</f>
        <v>3.5711141914168245E-3</v>
      </c>
      <c r="X345">
        <f>((Pro_Economic_Table[[#This Row],[Weighted Energy]]-TOPSIS!$B$5)^2+(Pro_Economic_Table[[#This Row],[Weighted Cost]]-TOPSIS!$C$5)^2+(Pro_Economic_Table[[#This Row],[Weighted Co2]]-TOPSIS!$D$5)^2)^0.5</f>
        <v>4.5427138430715591E-3</v>
      </c>
      <c r="Y345">
        <f>((Pro_Economic_Table[[#This Row],[Weighted Energy]]-TOPSIS!$B$6)^2+(Pro_Economic_Table[[#This Row],[Weighted Cost]]-TOPSIS!$C$6)^2+(Pro_Economic_Table[[#This Row],[Weighted Co2]]-TOPSIS!$D$6)^2)^0.5</f>
        <v>3.0290630434847538E-3</v>
      </c>
      <c r="Z345">
        <f>Pro_Economic_Table[[#This Row],[S- Worst-Euclidean Distance]]/(Pro_Economic_Table[[#This Row],[S+ Best-Euclidean Distance]]+Pro_Economic_Table[[#This Row],[S- Worst-Euclidean Distance]])</f>
        <v>0.40004652657724954</v>
      </c>
      <c r="AA345">
        <v>344</v>
      </c>
    </row>
    <row r="346" spans="1:27" x14ac:dyDescent="0.3">
      <c r="A346">
        <v>497</v>
      </c>
      <c r="B346" t="s">
        <v>280</v>
      </c>
      <c r="C346" t="s">
        <v>148</v>
      </c>
      <c r="D346" t="s">
        <v>280</v>
      </c>
      <c r="E346" t="s">
        <v>280</v>
      </c>
      <c r="F346" t="s">
        <v>154</v>
      </c>
      <c r="G346" t="s">
        <v>220</v>
      </c>
      <c r="H346">
        <v>366.27331526681814</v>
      </c>
      <c r="I346">
        <v>27</v>
      </c>
      <c r="J346">
        <v>1345078.2231906913</v>
      </c>
      <c r="K346">
        <v>45787.463399999993</v>
      </c>
      <c r="L346">
        <v>242114080.17432448</v>
      </c>
      <c r="M346">
        <v>6709998.962727272</v>
      </c>
      <c r="N346">
        <v>2017617334.7860372</v>
      </c>
      <c r="O346">
        <v>105300000</v>
      </c>
      <c r="P346">
        <v>28.429486699999998</v>
      </c>
      <c r="Q346">
        <v>20108.919436700835</v>
      </c>
      <c r="R346">
        <v>242159867.63772449</v>
      </c>
      <c r="S346">
        <v>2129.6273337487646</v>
      </c>
      <c r="T346">
        <v>20137.348923400834</v>
      </c>
      <c r="U346">
        <f>Pro_Economic_Table[[#This Row],[Total Energy(MJ)]]*AHP!$P$3/TOPSIS!$B$4</f>
        <v>8.3179126179714069E-3</v>
      </c>
      <c r="V346">
        <f>Pro_Economic_Table[[#This Row],[Total Cost(LKR Million)]]*AHP!$P$4/TOPSIS!$C$4</f>
        <v>3.2311297883761601E-2</v>
      </c>
      <c r="W346">
        <f>Pro_Economic_Table[[#This Row],[Total Carbon (Metric T)]]*AHP!$P$5/TOPSIS!$D$4</f>
        <v>3.572300463430825E-3</v>
      </c>
      <c r="X346">
        <f>((Pro_Economic_Table[[#This Row],[Weighted Energy]]-TOPSIS!$B$5)^2+(Pro_Economic_Table[[#This Row],[Weighted Cost]]-TOPSIS!$C$5)^2+(Pro_Economic_Table[[#This Row],[Weighted Co2]]-TOPSIS!$D$5)^2)^0.5</f>
        <v>4.5534089711116114E-3</v>
      </c>
      <c r="Y346">
        <f>((Pro_Economic_Table[[#This Row],[Weighted Energy]]-TOPSIS!$B$6)^2+(Pro_Economic_Table[[#This Row],[Weighted Cost]]-TOPSIS!$C$6)^2+(Pro_Economic_Table[[#This Row],[Weighted Co2]]-TOPSIS!$D$6)^2)^0.5</f>
        <v>3.0183667532682223E-3</v>
      </c>
      <c r="Z346">
        <f>Pro_Economic_Table[[#This Row],[S- Worst-Euclidean Distance]]/(Pro_Economic_Table[[#This Row],[S+ Best-Euclidean Distance]]+Pro_Economic_Table[[#This Row],[S- Worst-Euclidean Distance]])</f>
        <v>0.39863393517449197</v>
      </c>
      <c r="AA346">
        <v>345</v>
      </c>
    </row>
    <row r="347" spans="1:27" x14ac:dyDescent="0.3">
      <c r="A347">
        <v>491</v>
      </c>
      <c r="B347" t="s">
        <v>280</v>
      </c>
      <c r="C347" t="s">
        <v>148</v>
      </c>
      <c r="D347" t="s">
        <v>280</v>
      </c>
      <c r="E347" t="s">
        <v>152</v>
      </c>
      <c r="F347" t="s">
        <v>155</v>
      </c>
      <c r="G347" t="s">
        <v>220</v>
      </c>
      <c r="H347">
        <v>366.16673011652546</v>
      </c>
      <c r="I347">
        <v>27</v>
      </c>
      <c r="J347">
        <v>1346053.5657337275</v>
      </c>
      <c r="K347">
        <v>35689.179536363634</v>
      </c>
      <c r="L347">
        <v>242289641.83207095</v>
      </c>
      <c r="M347">
        <v>5580082.8763636351</v>
      </c>
      <c r="N347">
        <v>2019080348.6005912</v>
      </c>
      <c r="O347">
        <v>105300000</v>
      </c>
      <c r="P347">
        <v>21.60632192727272</v>
      </c>
      <c r="Q347">
        <v>20123.500807719225</v>
      </c>
      <c r="R347">
        <v>242325331.01160732</v>
      </c>
      <c r="S347">
        <v>2129.9604314769549</v>
      </c>
      <c r="T347">
        <v>20145.107129646498</v>
      </c>
      <c r="U347">
        <f>Pro_Economic_Table[[#This Row],[Total Energy(MJ)]]*AHP!$P$3/TOPSIS!$B$4</f>
        <v>8.3235960943412023E-3</v>
      </c>
      <c r="V347">
        <f>Pro_Economic_Table[[#This Row],[Total Cost(LKR Million)]]*AHP!$P$4/TOPSIS!$C$4</f>
        <v>3.2316351735085444E-2</v>
      </c>
      <c r="W347">
        <f>Pro_Economic_Table[[#This Row],[Total Carbon (Metric T)]]*AHP!$P$5/TOPSIS!$D$4</f>
        <v>3.5736767440858511E-3</v>
      </c>
      <c r="X347">
        <f>((Pro_Economic_Table[[#This Row],[Weighted Energy]]-TOPSIS!$B$5)^2+(Pro_Economic_Table[[#This Row],[Weighted Cost]]-TOPSIS!$C$5)^2+(Pro_Economic_Table[[#This Row],[Weighted Co2]]-TOPSIS!$D$5)^2)^0.5</f>
        <v>4.5598120634535852E-3</v>
      </c>
      <c r="Y347">
        <f>((Pro_Economic_Table[[#This Row],[Weighted Energy]]-TOPSIS!$B$6)^2+(Pro_Economic_Table[[#This Row],[Weighted Cost]]-TOPSIS!$C$6)^2+(Pro_Economic_Table[[#This Row],[Weighted Co2]]-TOPSIS!$D$6)^2)^0.5</f>
        <v>3.0119342233595587E-3</v>
      </c>
      <c r="Z347">
        <f>Pro_Economic_Table[[#This Row],[S- Worst-Euclidean Distance]]/(Pro_Economic_Table[[#This Row],[S+ Best-Euclidean Distance]]+Pro_Economic_Table[[#This Row],[S- Worst-Euclidean Distance]])</f>
        <v>0.39778594121743155</v>
      </c>
      <c r="AA347">
        <v>346</v>
      </c>
    </row>
    <row r="348" spans="1:27" x14ac:dyDescent="0.3">
      <c r="A348">
        <v>482</v>
      </c>
      <c r="B348" t="s">
        <v>280</v>
      </c>
      <c r="C348" t="s">
        <v>148</v>
      </c>
      <c r="D348" t="s">
        <v>151</v>
      </c>
      <c r="E348" t="s">
        <v>280</v>
      </c>
      <c r="F348" t="s">
        <v>155</v>
      </c>
      <c r="G348" t="s">
        <v>220</v>
      </c>
      <c r="H348">
        <v>365.77202180292005</v>
      </c>
      <c r="I348">
        <v>27</v>
      </c>
      <c r="J348">
        <v>1345671.488086157</v>
      </c>
      <c r="K348">
        <v>46606.243172727271</v>
      </c>
      <c r="L348">
        <v>242220867.8555083</v>
      </c>
      <c r="M348">
        <v>6732686.5468181809</v>
      </c>
      <c r="N348">
        <v>2018507232.1292357</v>
      </c>
      <c r="O348">
        <v>105300000</v>
      </c>
      <c r="P348">
        <v>28.165770259090905</v>
      </c>
      <c r="Q348">
        <v>20117.788746888047</v>
      </c>
      <c r="R348">
        <v>242267474.09868103</v>
      </c>
      <c r="S348">
        <v>2130.5399186760542</v>
      </c>
      <c r="T348">
        <v>20145.954517147136</v>
      </c>
      <c r="U348">
        <f>Pro_Economic_Table[[#This Row],[Total Energy(MJ)]]*AHP!$P$3/TOPSIS!$B$4</f>
        <v>8.3216087760016235E-3</v>
      </c>
      <c r="V348">
        <f>Pro_Economic_Table[[#This Row],[Total Cost(LKR Million)]]*AHP!$P$4/TOPSIS!$C$4</f>
        <v>3.2325143875951222E-2</v>
      </c>
      <c r="W348">
        <f>Pro_Economic_Table[[#This Row],[Total Carbon (Metric T)]]*AHP!$P$5/TOPSIS!$D$4</f>
        <v>3.5738270678833252E-3</v>
      </c>
      <c r="X348">
        <f>((Pro_Economic_Table[[#This Row],[Weighted Energy]]-TOPSIS!$B$5)^2+(Pro_Economic_Table[[#This Row],[Weighted Cost]]-TOPSIS!$C$5)^2+(Pro_Economic_Table[[#This Row],[Weighted Co2]]-TOPSIS!$D$5)^2)^0.5</f>
        <v>4.5678195880123288E-3</v>
      </c>
      <c r="Y348">
        <f>((Pro_Economic_Table[[#This Row],[Weighted Energy]]-TOPSIS!$B$6)^2+(Pro_Economic_Table[[#This Row],[Weighted Cost]]-TOPSIS!$C$6)^2+(Pro_Economic_Table[[#This Row],[Weighted Co2]]-TOPSIS!$D$6)^2)^0.5</f>
        <v>3.0039550909160832E-3</v>
      </c>
      <c r="Z348">
        <f>Pro_Economic_Table[[#This Row],[S- Worst-Euclidean Distance]]/(Pro_Economic_Table[[#This Row],[S+ Best-Euclidean Distance]]+Pro_Economic_Table[[#This Row],[S- Worst-Euclidean Distance]])</f>
        <v>0.39673065011770997</v>
      </c>
      <c r="AA348">
        <v>347</v>
      </c>
    </row>
    <row r="349" spans="1:27" x14ac:dyDescent="0.3">
      <c r="A349">
        <v>500</v>
      </c>
      <c r="B349" t="s">
        <v>280</v>
      </c>
      <c r="C349" t="s">
        <v>148</v>
      </c>
      <c r="D349" t="s">
        <v>280</v>
      </c>
      <c r="E349" t="s">
        <v>280</v>
      </c>
      <c r="F349" t="s">
        <v>155</v>
      </c>
      <c r="G349" t="s">
        <v>220</v>
      </c>
      <c r="H349">
        <v>366.23474342297993</v>
      </c>
      <c r="I349">
        <v>27</v>
      </c>
      <c r="J349">
        <v>1346119.4026143753</v>
      </c>
      <c r="K349">
        <v>46606.243172727271</v>
      </c>
      <c r="L349">
        <v>242301492.47058758</v>
      </c>
      <c r="M349">
        <v>6737291.6218181811</v>
      </c>
      <c r="N349">
        <v>2019179103.9215631</v>
      </c>
      <c r="O349">
        <v>105300000</v>
      </c>
      <c r="P349">
        <v>28.156560109090908</v>
      </c>
      <c r="Q349">
        <v>20124.485069084913</v>
      </c>
      <c r="R349">
        <v>242348098.71376032</v>
      </c>
      <c r="S349">
        <v>2131.2163955433812</v>
      </c>
      <c r="T349">
        <v>20152.641629194004</v>
      </c>
      <c r="U349">
        <f>Pro_Economic_Table[[#This Row],[Total Energy(MJ)]]*AHP!$P$3/TOPSIS!$B$4</f>
        <v>8.3243781386942491E-3</v>
      </c>
      <c r="V349">
        <f>Pro_Economic_Table[[#This Row],[Total Cost(LKR Million)]]*AHP!$P$4/TOPSIS!$C$4</f>
        <v>3.2335407571023725E-2</v>
      </c>
      <c r="W349">
        <f>Pro_Economic_Table[[#This Row],[Total Carbon (Metric T)]]*AHP!$P$5/TOPSIS!$D$4</f>
        <v>3.5750133398973283E-3</v>
      </c>
      <c r="X349">
        <f>((Pro_Economic_Table[[#This Row],[Weighted Energy]]-TOPSIS!$B$5)^2+(Pro_Economic_Table[[#This Row],[Weighted Cost]]-TOPSIS!$C$5)^2+(Pro_Economic_Table[[#This Row],[Weighted Co2]]-TOPSIS!$D$5)^2)^0.5</f>
        <v>4.5785147311015678E-3</v>
      </c>
      <c r="Y349">
        <f>((Pro_Economic_Table[[#This Row],[Weighted Energy]]-TOPSIS!$B$6)^2+(Pro_Economic_Table[[#This Row],[Weighted Cost]]-TOPSIS!$C$6)^2+(Pro_Economic_Table[[#This Row],[Weighted Co2]]-TOPSIS!$D$6)^2)^0.5</f>
        <v>2.9932588060824087E-3</v>
      </c>
      <c r="Z349">
        <f>Pro_Economic_Table[[#This Row],[S- Worst-Euclidean Distance]]/(Pro_Economic_Table[[#This Row],[S+ Best-Euclidean Distance]]+Pro_Economic_Table[[#This Row],[S- Worst-Euclidean Distance]])</f>
        <v>0.395318057438315</v>
      </c>
      <c r="AA349">
        <v>348</v>
      </c>
    </row>
    <row r="350" spans="1:27" x14ac:dyDescent="0.3">
      <c r="A350">
        <v>475</v>
      </c>
      <c r="B350" t="s">
        <v>280</v>
      </c>
      <c r="C350" t="s">
        <v>148</v>
      </c>
      <c r="D350" t="s">
        <v>151</v>
      </c>
      <c r="E350" t="s">
        <v>152</v>
      </c>
      <c r="F350" t="s">
        <v>280</v>
      </c>
      <c r="G350" t="s">
        <v>219</v>
      </c>
      <c r="H350">
        <v>365.1689619197964</v>
      </c>
      <c r="I350">
        <v>52</v>
      </c>
      <c r="J350">
        <v>1360048.2972111816</v>
      </c>
      <c r="K350">
        <v>37053.812490909084</v>
      </c>
      <c r="L350">
        <v>244808693.49801269</v>
      </c>
      <c r="M350">
        <v>5537268.0786363631</v>
      </c>
      <c r="N350">
        <v>2040072445.8167722</v>
      </c>
      <c r="O350">
        <v>96928000</v>
      </c>
      <c r="P350">
        <v>21.888458668181816</v>
      </c>
      <c r="Q350">
        <v>20332.722043307163</v>
      </c>
      <c r="R350">
        <v>244845747.3105036</v>
      </c>
      <c r="S350">
        <v>2142.5377138954086</v>
      </c>
      <c r="T350">
        <v>20354.610501975345</v>
      </c>
      <c r="U350">
        <f>Pro_Economic_Table[[#This Row],[Total Energy(MJ)]]*AHP!$P$3/TOPSIS!$B$4</f>
        <v>8.41016949207073E-3</v>
      </c>
      <c r="V350">
        <f>Pro_Economic_Table[[#This Row],[Total Cost(LKR Million)]]*AHP!$P$4/TOPSIS!$C$4</f>
        <v>3.2507177760066772E-2</v>
      </c>
      <c r="W350">
        <f>Pro_Economic_Table[[#This Row],[Total Carbon (Metric T)]]*AHP!$P$5/TOPSIS!$D$4</f>
        <v>3.6108419636441693E-3</v>
      </c>
      <c r="X350">
        <f>((Pro_Economic_Table[[#This Row],[Weighted Energy]]-TOPSIS!$B$5)^2+(Pro_Economic_Table[[#This Row],[Weighted Cost]]-TOPSIS!$C$5)^2+(Pro_Economic_Table[[#This Row],[Weighted Co2]]-TOPSIS!$D$5)^2)^0.5</f>
        <v>4.7689888553201125E-3</v>
      </c>
      <c r="Y350">
        <f>((Pro_Economic_Table[[#This Row],[Weighted Energy]]-TOPSIS!$B$6)^2+(Pro_Economic_Table[[#This Row],[Weighted Cost]]-TOPSIS!$C$6)^2+(Pro_Economic_Table[[#This Row],[Weighted Co2]]-TOPSIS!$D$6)^2)^0.5</f>
        <v>2.8029626780814486E-3</v>
      </c>
      <c r="Z350">
        <f>Pro_Economic_Table[[#This Row],[S- Worst-Euclidean Distance]]/(Pro_Economic_Table[[#This Row],[S+ Best-Euclidean Distance]]+Pro_Economic_Table[[#This Row],[S- Worst-Euclidean Distance]])</f>
        <v>0.37017704956469377</v>
      </c>
      <c r="AA350">
        <v>349</v>
      </c>
    </row>
    <row r="351" spans="1:27" x14ac:dyDescent="0.3">
      <c r="A351">
        <v>477</v>
      </c>
      <c r="B351" t="s">
        <v>280</v>
      </c>
      <c r="C351" t="s">
        <v>148</v>
      </c>
      <c r="D351" t="s">
        <v>151</v>
      </c>
      <c r="E351" t="s">
        <v>152</v>
      </c>
      <c r="F351" t="s">
        <v>280</v>
      </c>
      <c r="G351" t="s">
        <v>218</v>
      </c>
      <c r="H351">
        <v>365.1689619197964</v>
      </c>
      <c r="I351">
        <v>26</v>
      </c>
      <c r="J351">
        <v>1360048.2972111816</v>
      </c>
      <c r="K351">
        <v>37053.812490909084</v>
      </c>
      <c r="L351">
        <v>244808693.49801269</v>
      </c>
      <c r="M351">
        <v>5537268.0786363631</v>
      </c>
      <c r="N351">
        <v>2040072445.8167722</v>
      </c>
      <c r="O351">
        <v>97401200</v>
      </c>
      <c r="P351">
        <v>21.888458668181816</v>
      </c>
      <c r="Q351">
        <v>20332.722043307163</v>
      </c>
      <c r="R351">
        <v>244845747.3105036</v>
      </c>
      <c r="S351">
        <v>2143.0109138954085</v>
      </c>
      <c r="T351">
        <v>20354.610501975345</v>
      </c>
      <c r="U351">
        <f>Pro_Economic_Table[[#This Row],[Total Energy(MJ)]]*AHP!$P$3/TOPSIS!$B$4</f>
        <v>8.41016949207073E-3</v>
      </c>
      <c r="V351">
        <f>Pro_Economic_Table[[#This Row],[Total Cost(LKR Million)]]*AHP!$P$4/TOPSIS!$C$4</f>
        <v>3.2514357282002977E-2</v>
      </c>
      <c r="W351">
        <f>Pro_Economic_Table[[#This Row],[Total Carbon (Metric T)]]*AHP!$P$5/TOPSIS!$D$4</f>
        <v>3.6108419636441693E-3</v>
      </c>
      <c r="X351">
        <f>((Pro_Economic_Table[[#This Row],[Weighted Energy]]-TOPSIS!$B$5)^2+(Pro_Economic_Table[[#This Row],[Weighted Cost]]-TOPSIS!$C$5)^2+(Pro_Economic_Table[[#This Row],[Weighted Co2]]-TOPSIS!$D$5)^2)^0.5</f>
        <v>4.7758940079783863E-3</v>
      </c>
      <c r="Y351">
        <f>((Pro_Economic_Table[[#This Row],[Weighted Energy]]-TOPSIS!$B$6)^2+(Pro_Economic_Table[[#This Row],[Weighted Cost]]-TOPSIS!$C$6)^2+(Pro_Economic_Table[[#This Row],[Weighted Co2]]-TOPSIS!$D$6)^2)^0.5</f>
        <v>2.7960272587275632E-3</v>
      </c>
      <c r="Z351">
        <f>Pro_Economic_Table[[#This Row],[S- Worst-Euclidean Distance]]/(Pro_Economic_Table[[#This Row],[S+ Best-Euclidean Distance]]+Pro_Economic_Table[[#This Row],[S- Worst-Euclidean Distance]])</f>
        <v>0.36926259006704287</v>
      </c>
      <c r="AA351">
        <v>350</v>
      </c>
    </row>
    <row r="352" spans="1:27" x14ac:dyDescent="0.3">
      <c r="A352">
        <v>493</v>
      </c>
      <c r="B352" t="s">
        <v>280</v>
      </c>
      <c r="C352" t="s">
        <v>148</v>
      </c>
      <c r="D352" t="s">
        <v>280</v>
      </c>
      <c r="E352" t="s">
        <v>152</v>
      </c>
      <c r="F352" t="s">
        <v>280</v>
      </c>
      <c r="G352" t="s">
        <v>219</v>
      </c>
      <c r="H352">
        <v>365.63168353985634</v>
      </c>
      <c r="I352">
        <v>52</v>
      </c>
      <c r="J352">
        <v>1360496.2117393997</v>
      </c>
      <c r="K352">
        <v>37053.812490909084</v>
      </c>
      <c r="L352">
        <v>244889318.11309195</v>
      </c>
      <c r="M352">
        <v>5541873.1536363624</v>
      </c>
      <c r="N352">
        <v>2040744317.6090996</v>
      </c>
      <c r="O352">
        <v>96928000</v>
      </c>
      <c r="P352">
        <v>21.879248518181811</v>
      </c>
      <c r="Q352">
        <v>20339.418365504025</v>
      </c>
      <c r="R352">
        <v>244926371.92558286</v>
      </c>
      <c r="S352">
        <v>2143.2141907627361</v>
      </c>
      <c r="T352">
        <v>20361.297614022205</v>
      </c>
      <c r="U352">
        <f>Pro_Economic_Table[[#This Row],[Total Energy(MJ)]]*AHP!$P$3/TOPSIS!$B$4</f>
        <v>8.4129388547633539E-3</v>
      </c>
      <c r="V352">
        <f>Pro_Economic_Table[[#This Row],[Total Cost(LKR Million)]]*AHP!$P$4/TOPSIS!$C$4</f>
        <v>3.2517441455139288E-2</v>
      </c>
      <c r="W352">
        <f>Pro_Economic_Table[[#This Row],[Total Carbon (Metric T)]]*AHP!$P$5/TOPSIS!$D$4</f>
        <v>3.6120282356581707E-3</v>
      </c>
      <c r="X352">
        <f>((Pro_Economic_Table[[#This Row],[Weighted Energy]]-TOPSIS!$B$5)^2+(Pro_Economic_Table[[#This Row],[Weighted Cost]]-TOPSIS!$C$5)^2+(Pro_Economic_Table[[#This Row],[Weighted Co2]]-TOPSIS!$D$5)^2)^0.5</f>
        <v>4.7796852480019502E-3</v>
      </c>
      <c r="Y352">
        <f>((Pro_Economic_Table[[#This Row],[Weighted Energy]]-TOPSIS!$B$6)^2+(Pro_Economic_Table[[#This Row],[Weighted Cost]]-TOPSIS!$C$6)^2+(Pro_Economic_Table[[#This Row],[Weighted Co2]]-TOPSIS!$D$6)^2)^0.5</f>
        <v>2.7922691274627613E-3</v>
      </c>
      <c r="Z352">
        <f>Pro_Economic_Table[[#This Row],[S- Worst-Euclidean Distance]]/(Pro_Economic_Table[[#This Row],[S+ Best-Euclidean Distance]]+Pro_Economic_Table[[#This Row],[S- Worst-Euclidean Distance]])</f>
        <v>0.36876465295545208</v>
      </c>
      <c r="AA352">
        <v>351</v>
      </c>
    </row>
    <row r="353" spans="1:27" x14ac:dyDescent="0.3">
      <c r="A353">
        <v>495</v>
      </c>
      <c r="B353" t="s">
        <v>280</v>
      </c>
      <c r="C353" t="s">
        <v>148</v>
      </c>
      <c r="D353" t="s">
        <v>280</v>
      </c>
      <c r="E353" t="s">
        <v>152</v>
      </c>
      <c r="F353" t="s">
        <v>280</v>
      </c>
      <c r="G353" t="s">
        <v>218</v>
      </c>
      <c r="H353">
        <v>365.63168353985634</v>
      </c>
      <c r="I353">
        <v>26</v>
      </c>
      <c r="J353">
        <v>1360496.2117393997</v>
      </c>
      <c r="K353">
        <v>37053.812490909084</v>
      </c>
      <c r="L353">
        <v>244889318.11309195</v>
      </c>
      <c r="M353">
        <v>5541873.1536363624</v>
      </c>
      <c r="N353">
        <v>2040744317.6090996</v>
      </c>
      <c r="O353">
        <v>97401200</v>
      </c>
      <c r="P353">
        <v>21.879248518181811</v>
      </c>
      <c r="Q353">
        <v>20339.418365504025</v>
      </c>
      <c r="R353">
        <v>244926371.92558286</v>
      </c>
      <c r="S353">
        <v>2143.687390762736</v>
      </c>
      <c r="T353">
        <v>20361.297614022205</v>
      </c>
      <c r="U353">
        <f>Pro_Economic_Table[[#This Row],[Total Energy(MJ)]]*AHP!$P$3/TOPSIS!$B$4</f>
        <v>8.4129388547633539E-3</v>
      </c>
      <c r="V353">
        <f>Pro_Economic_Table[[#This Row],[Total Cost(LKR Million)]]*AHP!$P$4/TOPSIS!$C$4</f>
        <v>3.2524620977075494E-2</v>
      </c>
      <c r="W353">
        <f>Pro_Economic_Table[[#This Row],[Total Carbon (Metric T)]]*AHP!$P$5/TOPSIS!$D$4</f>
        <v>3.6120282356581707E-3</v>
      </c>
      <c r="X353">
        <f>((Pro_Economic_Table[[#This Row],[Weighted Energy]]-TOPSIS!$B$5)^2+(Pro_Economic_Table[[#This Row],[Weighted Cost]]-TOPSIS!$C$5)^2+(Pro_Economic_Table[[#This Row],[Weighted Co2]]-TOPSIS!$D$5)^2)^0.5</f>
        <v>4.7865903647681942E-3</v>
      </c>
      <c r="Y353">
        <f>((Pro_Economic_Table[[#This Row],[Weighted Energy]]-TOPSIS!$B$6)^2+(Pro_Economic_Table[[#This Row],[Weighted Cost]]-TOPSIS!$C$6)^2+(Pro_Economic_Table[[#This Row],[Weighted Co2]]-TOPSIS!$D$6)^2)^0.5</f>
        <v>2.7853335372733253E-3</v>
      </c>
      <c r="Z353">
        <f>Pro_Economic_Table[[#This Row],[S- Worst-Euclidean Distance]]/(Pro_Economic_Table[[#This Row],[S+ Best-Euclidean Distance]]+Pro_Economic_Table[[#This Row],[S- Worst-Euclidean Distance]])</f>
        <v>0.36785017563665057</v>
      </c>
      <c r="AA353">
        <v>352</v>
      </c>
    </row>
    <row r="354" spans="1:27" x14ac:dyDescent="0.3">
      <c r="A354">
        <v>484</v>
      </c>
      <c r="B354" t="s">
        <v>280</v>
      </c>
      <c r="C354" t="s">
        <v>148</v>
      </c>
      <c r="D354" t="s">
        <v>151</v>
      </c>
      <c r="E354" t="s">
        <v>280</v>
      </c>
      <c r="F354" t="s">
        <v>280</v>
      </c>
      <c r="G354" t="s">
        <v>219</v>
      </c>
      <c r="H354">
        <v>365.23697522625093</v>
      </c>
      <c r="I354">
        <v>52</v>
      </c>
      <c r="J354">
        <v>1360114.1340918299</v>
      </c>
      <c r="K354">
        <v>47970.876127272728</v>
      </c>
      <c r="L354">
        <v>244820544.13652939</v>
      </c>
      <c r="M354">
        <v>6694476.8240909083</v>
      </c>
      <c r="N354">
        <v>2040171201.1377449</v>
      </c>
      <c r="O354">
        <v>96928000</v>
      </c>
      <c r="P354">
        <v>28.438696849999996</v>
      </c>
      <c r="Q354">
        <v>20333.706304672854</v>
      </c>
      <c r="R354">
        <v>244868515.01265666</v>
      </c>
      <c r="S354">
        <v>2143.7936779618358</v>
      </c>
      <c r="T354">
        <v>20362.145001522855</v>
      </c>
      <c r="U354">
        <f>Pro_Economic_Table[[#This Row],[Total Energy(MJ)]]*AHP!$P$3/TOPSIS!$B$4</f>
        <v>8.4109515364237785E-3</v>
      </c>
      <c r="V354">
        <f>Pro_Economic_Table[[#This Row],[Total Cost(LKR Million)]]*AHP!$P$4/TOPSIS!$C$4</f>
        <v>3.2526233596005073E-2</v>
      </c>
      <c r="W354">
        <f>Pro_Economic_Table[[#This Row],[Total Carbon (Metric T)]]*AHP!$P$5/TOPSIS!$D$4</f>
        <v>3.6121785594556478E-3</v>
      </c>
      <c r="X354">
        <f>((Pro_Economic_Table[[#This Row],[Weighted Energy]]-TOPSIS!$B$5)^2+(Pro_Economic_Table[[#This Row],[Weighted Cost]]-TOPSIS!$C$5)^2+(Pro_Economic_Table[[#This Row],[Weighted Co2]]-TOPSIS!$D$5)^2)^0.5</f>
        <v>4.787658430604848E-3</v>
      </c>
      <c r="Y354">
        <f>((Pro_Economic_Table[[#This Row],[Weighted Energy]]-TOPSIS!$B$6)^2+(Pro_Economic_Table[[#This Row],[Weighted Cost]]-TOPSIS!$C$6)^2+(Pro_Economic_Table[[#This Row],[Weighted Co2]]-TOPSIS!$D$6)^2)^0.5</f>
        <v>2.784233780798511E-3</v>
      </c>
      <c r="Z354">
        <f>Pro_Economic_Table[[#This Row],[S- Worst-Euclidean Distance]]/(Pro_Economic_Table[[#This Row],[S+ Best-Euclidean Distance]]+Pro_Economic_Table[[#This Row],[S- Worst-Euclidean Distance]])</f>
        <v>0.36770647323867373</v>
      </c>
      <c r="AA354">
        <v>353</v>
      </c>
    </row>
    <row r="355" spans="1:27" x14ac:dyDescent="0.3">
      <c r="A355">
        <v>486</v>
      </c>
      <c r="B355" t="s">
        <v>280</v>
      </c>
      <c r="C355" t="s">
        <v>148</v>
      </c>
      <c r="D355" t="s">
        <v>151</v>
      </c>
      <c r="E355" t="s">
        <v>280</v>
      </c>
      <c r="F355" t="s">
        <v>280</v>
      </c>
      <c r="G355" t="s">
        <v>218</v>
      </c>
      <c r="H355">
        <v>365.23697522625093</v>
      </c>
      <c r="I355">
        <v>26</v>
      </c>
      <c r="J355">
        <v>1360114.1340918299</v>
      </c>
      <c r="K355">
        <v>47970.876127272728</v>
      </c>
      <c r="L355">
        <v>244820544.13652939</v>
      </c>
      <c r="M355">
        <v>6694476.8240909083</v>
      </c>
      <c r="N355">
        <v>2040171201.1377449</v>
      </c>
      <c r="O355">
        <v>97401200</v>
      </c>
      <c r="P355">
        <v>28.438696849999996</v>
      </c>
      <c r="Q355">
        <v>20333.706304672854</v>
      </c>
      <c r="R355">
        <v>244868515.01265666</v>
      </c>
      <c r="S355">
        <v>2144.2668779618357</v>
      </c>
      <c r="T355">
        <v>20362.145001522855</v>
      </c>
      <c r="U355">
        <f>Pro_Economic_Table[[#This Row],[Total Energy(MJ)]]*AHP!$P$3/TOPSIS!$B$4</f>
        <v>8.4109515364237785E-3</v>
      </c>
      <c r="V355">
        <f>Pro_Economic_Table[[#This Row],[Total Cost(LKR Million)]]*AHP!$P$4/TOPSIS!$C$4</f>
        <v>3.2533413117941272E-2</v>
      </c>
      <c r="W355">
        <f>Pro_Economic_Table[[#This Row],[Total Carbon (Metric T)]]*AHP!$P$5/TOPSIS!$D$4</f>
        <v>3.6121785594556478E-3</v>
      </c>
      <c r="X355">
        <f>((Pro_Economic_Table[[#This Row],[Weighted Energy]]-TOPSIS!$B$5)^2+(Pro_Economic_Table[[#This Row],[Weighted Cost]]-TOPSIS!$C$5)^2+(Pro_Economic_Table[[#This Row],[Weighted Co2]]-TOPSIS!$D$5)^2)^0.5</f>
        <v>4.7945652300289219E-3</v>
      </c>
      <c r="Y355">
        <f>((Pro_Economic_Table[[#This Row],[Weighted Energy]]-TOPSIS!$B$6)^2+(Pro_Economic_Table[[#This Row],[Weighted Cost]]-TOPSIS!$C$6)^2+(Pro_Economic_Table[[#This Row],[Weighted Co2]]-TOPSIS!$D$6)^2)^0.5</f>
        <v>2.7773008527262433E-3</v>
      </c>
      <c r="Z355">
        <f>Pro_Economic_Table[[#This Row],[S- Worst-Euclidean Distance]]/(Pro_Economic_Table[[#This Row],[S+ Best-Euclidean Distance]]+Pro_Economic_Table[[#This Row],[S- Worst-Euclidean Distance]])</f>
        <v>0.36679212526638749</v>
      </c>
      <c r="AA355">
        <v>354</v>
      </c>
    </row>
    <row r="356" spans="1:27" x14ac:dyDescent="0.3">
      <c r="A356">
        <v>502</v>
      </c>
      <c r="B356" t="s">
        <v>280</v>
      </c>
      <c r="C356" t="s">
        <v>148</v>
      </c>
      <c r="D356" t="s">
        <v>280</v>
      </c>
      <c r="E356" t="s">
        <v>280</v>
      </c>
      <c r="F356" t="s">
        <v>280</v>
      </c>
      <c r="G356" t="s">
        <v>219</v>
      </c>
      <c r="H356">
        <v>365.69969684631087</v>
      </c>
      <c r="I356">
        <v>52</v>
      </c>
      <c r="J356">
        <v>1360562.0486200477</v>
      </c>
      <c r="K356">
        <v>47970.876127272728</v>
      </c>
      <c r="L356">
        <v>244901168.75160861</v>
      </c>
      <c r="M356">
        <v>6699081.8990909085</v>
      </c>
      <c r="N356">
        <v>2040843072.9300718</v>
      </c>
      <c r="O356">
        <v>96928000</v>
      </c>
      <c r="P356">
        <v>28.429486699999998</v>
      </c>
      <c r="Q356">
        <v>20340.402626869716</v>
      </c>
      <c r="R356">
        <v>244949139.62773588</v>
      </c>
      <c r="S356">
        <v>2144.4701548291628</v>
      </c>
      <c r="T356">
        <v>20368.832113569715</v>
      </c>
      <c r="U356">
        <f>Pro_Economic_Table[[#This Row],[Total Energy(MJ)]]*AHP!$P$3/TOPSIS!$B$4</f>
        <v>8.4137208991164024E-3</v>
      </c>
      <c r="V356">
        <f>Pro_Economic_Table[[#This Row],[Total Cost(LKR Million)]]*AHP!$P$4/TOPSIS!$C$4</f>
        <v>3.2536497291077576E-2</v>
      </c>
      <c r="W356">
        <f>Pro_Economic_Table[[#This Row],[Total Carbon (Metric T)]]*AHP!$P$5/TOPSIS!$D$4</f>
        <v>3.6133648314696492E-3</v>
      </c>
      <c r="X356">
        <f>((Pro_Economic_Table[[#This Row],[Weighted Energy]]-TOPSIS!$B$5)^2+(Pro_Economic_Table[[#This Row],[Weighted Cost]]-TOPSIS!$C$5)^2+(Pro_Economic_Table[[#This Row],[Weighted Co2]]-TOPSIS!$D$5)^2)^0.5</f>
        <v>4.7983547477423701E-3</v>
      </c>
      <c r="Y356">
        <f>((Pro_Economic_Table[[#This Row],[Weighted Energy]]-TOPSIS!$B$6)^2+(Pro_Economic_Table[[#This Row],[Weighted Cost]]-TOPSIS!$C$6)^2+(Pro_Economic_Table[[#This Row],[Weighted Co2]]-TOPSIS!$D$6)^2)^0.5</f>
        <v>2.7735398898959315E-3</v>
      </c>
      <c r="Z356">
        <f>Pro_Economic_Table[[#This Row],[S- Worst-Euclidean Distance]]/(Pro_Economic_Table[[#This Row],[S+ Best-Euclidean Distance]]+Pro_Economic_Table[[#This Row],[S- Worst-Euclidean Distance]])</f>
        <v>0.36629404166683011</v>
      </c>
      <c r="AA356">
        <v>355</v>
      </c>
    </row>
    <row r="357" spans="1:27" x14ac:dyDescent="0.3">
      <c r="A357">
        <v>504</v>
      </c>
      <c r="B357" t="s">
        <v>280</v>
      </c>
      <c r="C357" t="s">
        <v>148</v>
      </c>
      <c r="D357" t="s">
        <v>280</v>
      </c>
      <c r="E357" t="s">
        <v>280</v>
      </c>
      <c r="F357" t="s">
        <v>280</v>
      </c>
      <c r="G357" t="s">
        <v>218</v>
      </c>
      <c r="H357">
        <v>365.69969684631087</v>
      </c>
      <c r="I357">
        <v>26</v>
      </c>
      <c r="J357">
        <v>1360562.0486200477</v>
      </c>
      <c r="K357">
        <v>47970.876127272728</v>
      </c>
      <c r="L357">
        <v>244901168.75160861</v>
      </c>
      <c r="M357">
        <v>6699081.8990909085</v>
      </c>
      <c r="N357">
        <v>2040843072.9300718</v>
      </c>
      <c r="O357">
        <v>97401200</v>
      </c>
      <c r="P357">
        <v>28.429486699999998</v>
      </c>
      <c r="Q357">
        <v>20340.402626869716</v>
      </c>
      <c r="R357">
        <v>244949139.62773588</v>
      </c>
      <c r="S357">
        <v>2144.9433548291627</v>
      </c>
      <c r="T357">
        <v>20368.832113569715</v>
      </c>
      <c r="U357">
        <f>Pro_Economic_Table[[#This Row],[Total Energy(MJ)]]*AHP!$P$3/TOPSIS!$B$4</f>
        <v>8.4137208991164024E-3</v>
      </c>
      <c r="V357">
        <f>Pro_Economic_Table[[#This Row],[Total Cost(LKR Million)]]*AHP!$P$4/TOPSIS!$C$4</f>
        <v>3.2543676813013782E-2</v>
      </c>
      <c r="W357">
        <f>Pro_Economic_Table[[#This Row],[Total Carbon (Metric T)]]*AHP!$P$5/TOPSIS!$D$4</f>
        <v>3.6133648314696492E-3</v>
      </c>
      <c r="X357">
        <f>((Pro_Economic_Table[[#This Row],[Weighted Energy]]-TOPSIS!$B$5)^2+(Pro_Economic_Table[[#This Row],[Weighted Cost]]-TOPSIS!$C$5)^2+(Pro_Economic_Table[[#This Row],[Weighted Co2]]-TOPSIS!$D$5)^2)^0.5</f>
        <v>4.8052615078568051E-3</v>
      </c>
      <c r="Y357">
        <f>((Pro_Economic_Table[[#This Row],[Weighted Energy]]-TOPSIS!$B$6)^2+(Pro_Economic_Table[[#This Row],[Weighted Cost]]-TOPSIS!$C$6)^2+(Pro_Economic_Table[[#This Row],[Weighted Co2]]-TOPSIS!$D$6)^2)^0.5</f>
        <v>2.7666067986083752E-3</v>
      </c>
      <c r="Z357">
        <f>Pro_Economic_Table[[#This Row],[S- Worst-Euclidean Distance]]/(Pro_Economic_Table[[#This Row],[S+ Best-Euclidean Distance]]+Pro_Economic_Table[[#This Row],[S- Worst-Euclidean Distance]])</f>
        <v>0.36537967733090781</v>
      </c>
      <c r="AA357">
        <v>356</v>
      </c>
    </row>
    <row r="358" spans="1:27" x14ac:dyDescent="0.3">
      <c r="A358">
        <v>476</v>
      </c>
      <c r="B358" t="s">
        <v>280</v>
      </c>
      <c r="C358" t="s">
        <v>148</v>
      </c>
      <c r="D358" t="s">
        <v>151</v>
      </c>
      <c r="E358" t="s">
        <v>152</v>
      </c>
      <c r="F358" t="s">
        <v>280</v>
      </c>
      <c r="G358" t="s">
        <v>220</v>
      </c>
      <c r="H358">
        <v>365.1689619197964</v>
      </c>
      <c r="I358">
        <v>26</v>
      </c>
      <c r="J358">
        <v>1360048.2972111816</v>
      </c>
      <c r="K358">
        <v>37053.812490909084</v>
      </c>
      <c r="L358">
        <v>244808693.49801269</v>
      </c>
      <c r="M358">
        <v>5537268.0786363631</v>
      </c>
      <c r="N358">
        <v>2040072445.8167722</v>
      </c>
      <c r="O358">
        <v>101400000</v>
      </c>
      <c r="P358">
        <v>21.888458668181816</v>
      </c>
      <c r="Q358">
        <v>20332.722043307163</v>
      </c>
      <c r="R358">
        <v>244845747.3105036</v>
      </c>
      <c r="S358">
        <v>2147.0097138954088</v>
      </c>
      <c r="T358">
        <v>20354.610501975345</v>
      </c>
      <c r="U358">
        <f>Pro_Economic_Table[[#This Row],[Total Energy(MJ)]]*AHP!$P$3/TOPSIS!$B$4</f>
        <v>8.41016949207073E-3</v>
      </c>
      <c r="V358">
        <f>Pro_Economic_Table[[#This Row],[Total Cost(LKR Million)]]*AHP!$P$4/TOPSIS!$C$4</f>
        <v>3.2575028187156206E-2</v>
      </c>
      <c r="W358">
        <f>Pro_Economic_Table[[#This Row],[Total Carbon (Metric T)]]*AHP!$P$5/TOPSIS!$D$4</f>
        <v>3.6108419636441693E-3</v>
      </c>
      <c r="X358">
        <f>((Pro_Economic_Table[[#This Row],[Weighted Energy]]-TOPSIS!$B$5)^2+(Pro_Economic_Table[[#This Row],[Weighted Cost]]-TOPSIS!$C$5)^2+(Pro_Economic_Table[[#This Row],[Weighted Co2]]-TOPSIS!$D$5)^2)^0.5</f>
        <v>4.834278262070035E-3</v>
      </c>
      <c r="Y358">
        <f>((Pro_Economic_Table[[#This Row],[Weighted Energy]]-TOPSIS!$B$6)^2+(Pro_Economic_Table[[#This Row],[Weighted Cost]]-TOPSIS!$C$6)^2+(Pro_Economic_Table[[#This Row],[Weighted Co2]]-TOPSIS!$D$6)^2)^0.5</f>
        <v>2.7374694140181841E-3</v>
      </c>
      <c r="Z358">
        <f>Pro_Economic_Table[[#This Row],[S- Worst-Euclidean Distance]]/(Pro_Economic_Table[[#This Row],[S+ Best-Euclidean Distance]]+Pro_Economic_Table[[#This Row],[S- Worst-Euclidean Distance]])</f>
        <v>0.36153732680015022</v>
      </c>
      <c r="AA358">
        <v>357</v>
      </c>
    </row>
    <row r="359" spans="1:27" x14ac:dyDescent="0.3">
      <c r="A359">
        <v>494</v>
      </c>
      <c r="B359" t="s">
        <v>280</v>
      </c>
      <c r="C359" t="s">
        <v>148</v>
      </c>
      <c r="D359" t="s">
        <v>280</v>
      </c>
      <c r="E359" t="s">
        <v>152</v>
      </c>
      <c r="F359" t="s">
        <v>280</v>
      </c>
      <c r="G359" t="s">
        <v>220</v>
      </c>
      <c r="H359">
        <v>365.63168353985634</v>
      </c>
      <c r="I359">
        <v>26</v>
      </c>
      <c r="J359">
        <v>1360496.2117393997</v>
      </c>
      <c r="K359">
        <v>37053.812490909084</v>
      </c>
      <c r="L359">
        <v>244889318.11309195</v>
      </c>
      <c r="M359">
        <v>5541873.1536363624</v>
      </c>
      <c r="N359">
        <v>2040744317.6090996</v>
      </c>
      <c r="O359">
        <v>101400000</v>
      </c>
      <c r="P359">
        <v>21.879248518181811</v>
      </c>
      <c r="Q359">
        <v>20339.418365504025</v>
      </c>
      <c r="R359">
        <v>244926371.92558286</v>
      </c>
      <c r="S359">
        <v>2147.6861907627363</v>
      </c>
      <c r="T359">
        <v>20361.297614022205</v>
      </c>
      <c r="U359">
        <f>Pro_Economic_Table[[#This Row],[Total Energy(MJ)]]*AHP!$P$3/TOPSIS!$B$4</f>
        <v>8.4129388547633539E-3</v>
      </c>
      <c r="V359">
        <f>Pro_Economic_Table[[#This Row],[Total Cost(LKR Million)]]*AHP!$P$4/TOPSIS!$C$4</f>
        <v>3.2585291882228723E-2</v>
      </c>
      <c r="W359">
        <f>Pro_Economic_Table[[#This Row],[Total Carbon (Metric T)]]*AHP!$P$5/TOPSIS!$D$4</f>
        <v>3.6120282356581707E-3</v>
      </c>
      <c r="X359">
        <f>((Pro_Economic_Table[[#This Row],[Weighted Energy]]-TOPSIS!$B$5)^2+(Pro_Economic_Table[[#This Row],[Weighted Cost]]-TOPSIS!$C$5)^2+(Pro_Economic_Table[[#This Row],[Weighted Co2]]-TOPSIS!$D$5)^2)^0.5</f>
        <v>4.8449742491690579E-3</v>
      </c>
      <c r="Y359">
        <f>((Pro_Economic_Table[[#This Row],[Weighted Energy]]-TOPSIS!$B$6)^2+(Pro_Economic_Table[[#This Row],[Weighted Cost]]-TOPSIS!$C$6)^2+(Pro_Economic_Table[[#This Row],[Weighted Co2]]-TOPSIS!$D$6)^2)^0.5</f>
        <v>2.7267744113398077E-3</v>
      </c>
      <c r="Z359">
        <f>Pro_Economic_Table[[#This Row],[S- Worst-Euclidean Distance]]/(Pro_Economic_Table[[#This Row],[S+ Best-Euclidean Distance]]+Pro_Economic_Table[[#This Row],[S- Worst-Euclidean Distance]])</f>
        <v>0.36012479198649899</v>
      </c>
      <c r="AA359">
        <v>358</v>
      </c>
    </row>
    <row r="360" spans="1:27" x14ac:dyDescent="0.3">
      <c r="A360">
        <v>485</v>
      </c>
      <c r="B360" t="s">
        <v>280</v>
      </c>
      <c r="C360" t="s">
        <v>148</v>
      </c>
      <c r="D360" t="s">
        <v>151</v>
      </c>
      <c r="E360" t="s">
        <v>280</v>
      </c>
      <c r="F360" t="s">
        <v>280</v>
      </c>
      <c r="G360" t="s">
        <v>220</v>
      </c>
      <c r="H360">
        <v>365.23697522625093</v>
      </c>
      <c r="I360">
        <v>26</v>
      </c>
      <c r="J360">
        <v>1360114.1340918299</v>
      </c>
      <c r="K360">
        <v>47970.876127272728</v>
      </c>
      <c r="L360">
        <v>244820544.13652939</v>
      </c>
      <c r="M360">
        <v>6694476.8240909083</v>
      </c>
      <c r="N360">
        <v>2040171201.1377449</v>
      </c>
      <c r="O360">
        <v>101400000</v>
      </c>
      <c r="P360">
        <v>28.438696849999996</v>
      </c>
      <c r="Q360">
        <v>20333.706304672854</v>
      </c>
      <c r="R360">
        <v>244868515.01265666</v>
      </c>
      <c r="S360">
        <v>2148.265677961836</v>
      </c>
      <c r="T360">
        <v>20362.145001522855</v>
      </c>
      <c r="U360">
        <f>Pro_Economic_Table[[#This Row],[Total Energy(MJ)]]*AHP!$P$3/TOPSIS!$B$4</f>
        <v>8.4109515364237785E-3</v>
      </c>
      <c r="V360">
        <f>Pro_Economic_Table[[#This Row],[Total Cost(LKR Million)]]*AHP!$P$4/TOPSIS!$C$4</f>
        <v>3.2594084023094501E-2</v>
      </c>
      <c r="W360">
        <f>Pro_Economic_Table[[#This Row],[Total Carbon (Metric T)]]*AHP!$P$5/TOPSIS!$D$4</f>
        <v>3.6121785594556478E-3</v>
      </c>
      <c r="X360">
        <f>((Pro_Economic_Table[[#This Row],[Weighted Energy]]-TOPSIS!$B$5)^2+(Pro_Economic_Table[[#This Row],[Weighted Cost]]-TOPSIS!$C$5)^2+(Pro_Economic_Table[[#This Row],[Weighted Co2]]-TOPSIS!$D$5)^2)^0.5</f>
        <v>4.852963090145131E-3</v>
      </c>
      <c r="Y360">
        <f>((Pro_Economic_Table[[#This Row],[Weighted Energy]]-TOPSIS!$B$6)^2+(Pro_Economic_Table[[#This Row],[Weighted Cost]]-TOPSIS!$C$6)^2+(Pro_Economic_Table[[#This Row],[Weighted Co2]]-TOPSIS!$D$6)^2)^0.5</f>
        <v>2.7187649139491744E-3</v>
      </c>
      <c r="Z360">
        <f>Pro_Economic_Table[[#This Row],[S- Worst-Euclidean Distance]]/(Pro_Economic_Table[[#This Row],[S+ Best-Euclidean Distance]]+Pro_Economic_Table[[#This Row],[S- Worst-Euclidean Distance]])</f>
        <v>0.35906795813043474</v>
      </c>
      <c r="AA360">
        <v>359</v>
      </c>
    </row>
    <row r="361" spans="1:27" x14ac:dyDescent="0.3">
      <c r="A361">
        <v>37</v>
      </c>
      <c r="B361" t="s">
        <v>139</v>
      </c>
      <c r="C361" t="s">
        <v>148</v>
      </c>
      <c r="D361" t="s">
        <v>151</v>
      </c>
      <c r="E361" t="s">
        <v>152</v>
      </c>
      <c r="F361" t="s">
        <v>154</v>
      </c>
      <c r="G361" t="s">
        <v>219</v>
      </c>
      <c r="H361">
        <v>371.75852859880405</v>
      </c>
      <c r="I361">
        <v>53</v>
      </c>
      <c r="J361">
        <v>1362596.4253298084</v>
      </c>
      <c r="K361">
        <v>47576.869763636365</v>
      </c>
      <c r="L361">
        <v>245267356.55936551</v>
      </c>
      <c r="M361">
        <v>5330359.9422727264</v>
      </c>
      <c r="N361">
        <v>2043894637.9947124</v>
      </c>
      <c r="O361">
        <v>98792000</v>
      </c>
      <c r="P361">
        <v>22.614542668181812</v>
      </c>
      <c r="Q361">
        <v>20370.816558680635</v>
      </c>
      <c r="R361">
        <v>245314933.42912915</v>
      </c>
      <c r="S361">
        <v>2148.0169979369848</v>
      </c>
      <c r="T361">
        <v>20393.431101348819</v>
      </c>
      <c r="U361">
        <f>Pro_Economic_Table[[#This Row],[Total Energy(MJ)]]*AHP!$P$3/TOPSIS!$B$4</f>
        <v>8.4262854950003761E-3</v>
      </c>
      <c r="V361">
        <f>Pro_Economic_Table[[#This Row],[Total Cost(LKR Million)]]*AHP!$P$4/TOPSIS!$C$4</f>
        <v>3.2590310980631448E-2</v>
      </c>
      <c r="W361">
        <f>Pro_Economic_Table[[#This Row],[Total Carbon (Metric T)]]*AHP!$P$5/TOPSIS!$D$4</f>
        <v>3.6177286122124606E-3</v>
      </c>
      <c r="X361">
        <f>((Pro_Economic_Table[[#This Row],[Weighted Energy]]-TOPSIS!$B$5)^2+(Pro_Economic_Table[[#This Row],[Weighted Cost]]-TOPSIS!$C$5)^2+(Pro_Economic_Table[[#This Row],[Weighted Co2]]-TOPSIS!$D$5)^2)^0.5</f>
        <v>4.8537461697636258E-3</v>
      </c>
      <c r="Y361">
        <f>((Pro_Economic_Table[[#This Row],[Weighted Energy]]-TOPSIS!$B$6)^2+(Pro_Economic_Table[[#This Row],[Weighted Cost]]-TOPSIS!$C$6)^2+(Pro_Economic_Table[[#This Row],[Weighted Co2]]-TOPSIS!$D$6)^2)^0.5</f>
        <v>2.7181271371822424E-3</v>
      </c>
      <c r="Z361">
        <f>Pro_Economic_Table[[#This Row],[S- Worst-Euclidean Distance]]/(Pro_Economic_Table[[#This Row],[S+ Best-Euclidean Distance]]+Pro_Economic_Table[[#This Row],[S- Worst-Euclidean Distance]])</f>
        <v>0.35897683796278484</v>
      </c>
      <c r="AA361">
        <v>360</v>
      </c>
    </row>
    <row r="362" spans="1:27" x14ac:dyDescent="0.3">
      <c r="A362">
        <v>503</v>
      </c>
      <c r="B362" t="s">
        <v>280</v>
      </c>
      <c r="C362" t="s">
        <v>148</v>
      </c>
      <c r="D362" t="s">
        <v>280</v>
      </c>
      <c r="E362" t="s">
        <v>280</v>
      </c>
      <c r="F362" t="s">
        <v>280</v>
      </c>
      <c r="G362" t="s">
        <v>220</v>
      </c>
      <c r="H362">
        <v>365.69969684631087</v>
      </c>
      <c r="I362">
        <v>26</v>
      </c>
      <c r="J362">
        <v>1360562.0486200477</v>
      </c>
      <c r="K362">
        <v>47970.876127272728</v>
      </c>
      <c r="L362">
        <v>244901168.75160861</v>
      </c>
      <c r="M362">
        <v>6699081.8990909085</v>
      </c>
      <c r="N362">
        <v>2040843072.9300718</v>
      </c>
      <c r="O362">
        <v>101400000</v>
      </c>
      <c r="P362">
        <v>28.429486699999998</v>
      </c>
      <c r="Q362">
        <v>20340.402626869716</v>
      </c>
      <c r="R362">
        <v>244949139.62773588</v>
      </c>
      <c r="S362">
        <v>2148.9421548291625</v>
      </c>
      <c r="T362">
        <v>20368.832113569715</v>
      </c>
      <c r="U362">
        <f>Pro_Economic_Table[[#This Row],[Total Energy(MJ)]]*AHP!$P$3/TOPSIS!$B$4</f>
        <v>8.4137208991164024E-3</v>
      </c>
      <c r="V362">
        <f>Pro_Economic_Table[[#This Row],[Total Cost(LKR Million)]]*AHP!$P$4/TOPSIS!$C$4</f>
        <v>3.2604347718167004E-2</v>
      </c>
      <c r="W362">
        <f>Pro_Economic_Table[[#This Row],[Total Carbon (Metric T)]]*AHP!$P$5/TOPSIS!$D$4</f>
        <v>3.6133648314696492E-3</v>
      </c>
      <c r="X362">
        <f>((Pro_Economic_Table[[#This Row],[Weighted Energy]]-TOPSIS!$B$5)^2+(Pro_Economic_Table[[#This Row],[Weighted Cost]]-TOPSIS!$C$5)^2+(Pro_Economic_Table[[#This Row],[Weighted Co2]]-TOPSIS!$D$5)^2)^0.5</f>
        <v>4.8636589707276362E-3</v>
      </c>
      <c r="Y362">
        <f>((Pro_Economic_Table[[#This Row],[Weighted Energy]]-TOPSIS!$B$6)^2+(Pro_Economic_Table[[#This Row],[Weighted Cost]]-TOPSIS!$C$6)^2+(Pro_Economic_Table[[#This Row],[Weighted Co2]]-TOPSIS!$D$6)^2)^0.5</f>
        <v>2.7080696490699415E-3</v>
      </c>
      <c r="Z362">
        <f>Pro_Economic_Table[[#This Row],[S- Worst-Euclidean Distance]]/(Pro_Economic_Table[[#This Row],[S+ Best-Euclidean Distance]]+Pro_Economic_Table[[#This Row],[S- Worst-Euclidean Distance]])</f>
        <v>0.35765540275561791</v>
      </c>
      <c r="AA362">
        <v>361</v>
      </c>
    </row>
    <row r="363" spans="1:27" x14ac:dyDescent="0.3">
      <c r="A363">
        <v>55</v>
      </c>
      <c r="B363" t="s">
        <v>139</v>
      </c>
      <c r="C363" t="s">
        <v>148</v>
      </c>
      <c r="D363" t="s">
        <v>280</v>
      </c>
      <c r="E363" t="s">
        <v>152</v>
      </c>
      <c r="F363" t="s">
        <v>154</v>
      </c>
      <c r="G363" t="s">
        <v>219</v>
      </c>
      <c r="H363">
        <v>372.22125021886393</v>
      </c>
      <c r="I363">
        <v>53</v>
      </c>
      <c r="J363">
        <v>1363044.3398580267</v>
      </c>
      <c r="K363">
        <v>47576.869763636365</v>
      </c>
      <c r="L363">
        <v>245347981.17444482</v>
      </c>
      <c r="M363">
        <v>5334965.0172727266</v>
      </c>
      <c r="N363">
        <v>2044566509.7870402</v>
      </c>
      <c r="O363">
        <v>98792000</v>
      </c>
      <c r="P363">
        <v>22.605332518181815</v>
      </c>
      <c r="Q363">
        <v>20377.512880877497</v>
      </c>
      <c r="R363">
        <v>245395558.04420847</v>
      </c>
      <c r="S363">
        <v>2148.6934748043127</v>
      </c>
      <c r="T363">
        <v>20400.118213395679</v>
      </c>
      <c r="U363">
        <f>Pro_Economic_Table[[#This Row],[Total Energy(MJ)]]*AHP!$P$3/TOPSIS!$B$4</f>
        <v>8.4290548576930035E-3</v>
      </c>
      <c r="V363">
        <f>Pro_Economic_Table[[#This Row],[Total Cost(LKR Million)]]*AHP!$P$4/TOPSIS!$C$4</f>
        <v>3.2600574675703972E-2</v>
      </c>
      <c r="W363">
        <f>Pro_Economic_Table[[#This Row],[Total Carbon (Metric T)]]*AHP!$P$5/TOPSIS!$D$4</f>
        <v>3.6189148842264624E-3</v>
      </c>
      <c r="X363">
        <f>((Pro_Economic_Table[[#This Row],[Weighted Energy]]-TOPSIS!$B$5)^2+(Pro_Economic_Table[[#This Row],[Weighted Cost]]-TOPSIS!$C$5)^2+(Pro_Economic_Table[[#This Row],[Weighted Co2]]-TOPSIS!$D$5)^2)^0.5</f>
        <v>4.8644424508199483E-3</v>
      </c>
      <c r="Y363">
        <f>((Pro_Economic_Table[[#This Row],[Weighted Energy]]-TOPSIS!$B$6)^2+(Pro_Economic_Table[[#This Row],[Weighted Cost]]-TOPSIS!$C$6)^2+(Pro_Economic_Table[[#This Row],[Weighted Co2]]-TOPSIS!$D$6)^2)^0.5</f>
        <v>2.7074331660069889E-3</v>
      </c>
      <c r="Z363">
        <f>Pro_Economic_Table[[#This Row],[S- Worst-Euclidean Distance]]/(Pro_Economic_Table[[#This Row],[S+ Best-Euclidean Distance]]+Pro_Economic_Table[[#This Row],[S- Worst-Euclidean Distance]])</f>
        <v>0.35756440055490019</v>
      </c>
      <c r="AA363">
        <v>362</v>
      </c>
    </row>
    <row r="364" spans="1:27" x14ac:dyDescent="0.3">
      <c r="A364">
        <v>46</v>
      </c>
      <c r="B364" t="s">
        <v>139</v>
      </c>
      <c r="C364" t="s">
        <v>148</v>
      </c>
      <c r="D364" t="s">
        <v>151</v>
      </c>
      <c r="E364" t="s">
        <v>280</v>
      </c>
      <c r="F364" t="s">
        <v>154</v>
      </c>
      <c r="G364" t="s">
        <v>219</v>
      </c>
      <c r="H364">
        <v>371.82654190525852</v>
      </c>
      <c r="I364">
        <v>53</v>
      </c>
      <c r="J364">
        <v>1362662.2622104562</v>
      </c>
      <c r="K364">
        <v>58493.933399999994</v>
      </c>
      <c r="L364">
        <v>245279207.19788212</v>
      </c>
      <c r="M364">
        <v>6487568.6877272716</v>
      </c>
      <c r="N364">
        <v>2043993393.3156843</v>
      </c>
      <c r="O364">
        <v>98792000</v>
      </c>
      <c r="P364">
        <v>29.164780849999996</v>
      </c>
      <c r="Q364">
        <v>20371.800820046315</v>
      </c>
      <c r="R364">
        <v>245337701.13128212</v>
      </c>
      <c r="S364">
        <v>2149.2729620034111</v>
      </c>
      <c r="T364">
        <v>20400.965600896314</v>
      </c>
      <c r="U364">
        <f>Pro_Economic_Table[[#This Row],[Total Energy(MJ)]]*AHP!$P$3/TOPSIS!$B$4</f>
        <v>8.4270675393534212E-3</v>
      </c>
      <c r="V364">
        <f>Pro_Economic_Table[[#This Row],[Total Cost(LKR Million)]]*AHP!$P$4/TOPSIS!$C$4</f>
        <v>3.2609366816569736E-2</v>
      </c>
      <c r="W364">
        <f>Pro_Economic_Table[[#This Row],[Total Carbon (Metric T)]]*AHP!$P$5/TOPSIS!$D$4</f>
        <v>3.6190652080239361E-3</v>
      </c>
      <c r="X364">
        <f>((Pro_Economic_Table[[#This Row],[Weighted Energy]]-TOPSIS!$B$5)^2+(Pro_Economic_Table[[#This Row],[Weighted Cost]]-TOPSIS!$C$5)^2+(Pro_Economic_Table[[#This Row],[Weighted Co2]]-TOPSIS!$D$5)^2)^0.5</f>
        <v>4.8724205882377195E-3</v>
      </c>
      <c r="Y364">
        <f>((Pro_Economic_Table[[#This Row],[Weighted Energy]]-TOPSIS!$B$6)^2+(Pro_Economic_Table[[#This Row],[Weighted Cost]]-TOPSIS!$C$6)^2+(Pro_Economic_Table[[#This Row],[Weighted Co2]]-TOPSIS!$D$6)^2)^0.5</f>
        <v>2.6994045764802089E-3</v>
      </c>
      <c r="Z364">
        <f>Pro_Economic_Table[[#This Row],[S- Worst-Euclidean Distance]]/(Pro_Economic_Table[[#This Row],[S+ Best-Euclidean Distance]]+Pro_Economic_Table[[#This Row],[S- Worst-Euclidean Distance]])</f>
        <v>0.35650645884673821</v>
      </c>
      <c r="AA364">
        <v>363</v>
      </c>
    </row>
    <row r="365" spans="1:27" x14ac:dyDescent="0.3">
      <c r="A365">
        <v>40</v>
      </c>
      <c r="B365" t="s">
        <v>139</v>
      </c>
      <c r="C365" t="s">
        <v>148</v>
      </c>
      <c r="D365" t="s">
        <v>151</v>
      </c>
      <c r="E365" t="s">
        <v>152</v>
      </c>
      <c r="F365" t="s">
        <v>155</v>
      </c>
      <c r="G365" t="s">
        <v>219</v>
      </c>
      <c r="H365">
        <v>371.71995675496584</v>
      </c>
      <c r="I365">
        <v>53</v>
      </c>
      <c r="J365">
        <v>1363637.6047534924</v>
      </c>
      <c r="K365">
        <v>48395.649536363635</v>
      </c>
      <c r="L365">
        <v>245454768.85562864</v>
      </c>
      <c r="M365">
        <v>5357652.6013636356</v>
      </c>
      <c r="N365">
        <v>2045456407.1302388</v>
      </c>
      <c r="O365">
        <v>98792000</v>
      </c>
      <c r="P365">
        <v>22.341616077272725</v>
      </c>
      <c r="Q365">
        <v>20386.382191064713</v>
      </c>
      <c r="R365">
        <v>245503164.50516501</v>
      </c>
      <c r="S365">
        <v>2149.6060597316027</v>
      </c>
      <c r="T365">
        <v>20408.723807141985</v>
      </c>
      <c r="U365">
        <f>Pro_Economic_Table[[#This Row],[Total Energy(MJ)]]*AHP!$P$3/TOPSIS!$B$4</f>
        <v>8.4327510157232201E-3</v>
      </c>
      <c r="V365">
        <f>Pro_Economic_Table[[#This Row],[Total Cost(LKR Million)]]*AHP!$P$4/TOPSIS!$C$4</f>
        <v>3.26144206678936E-2</v>
      </c>
      <c r="W365">
        <f>Pro_Economic_Table[[#This Row],[Total Carbon (Metric T)]]*AHP!$P$5/TOPSIS!$D$4</f>
        <v>3.620441488678963E-3</v>
      </c>
      <c r="X365">
        <f>((Pro_Economic_Table[[#This Row],[Weighted Energy]]-TOPSIS!$B$5)^2+(Pro_Economic_Table[[#This Row],[Weighted Cost]]-TOPSIS!$C$5)^2+(Pro_Economic_Table[[#This Row],[Weighted Co2]]-TOPSIS!$D$5)^2)^0.5</f>
        <v>4.8788541132422448E-3</v>
      </c>
      <c r="Y365">
        <f>((Pro_Economic_Table[[#This Row],[Weighted Energy]]-TOPSIS!$B$6)^2+(Pro_Economic_Table[[#This Row],[Weighted Cost]]-TOPSIS!$C$6)^2+(Pro_Economic_Table[[#This Row],[Weighted Co2]]-TOPSIS!$D$6)^2)^0.5</f>
        <v>2.6930238116163029E-3</v>
      </c>
      <c r="Z365">
        <f>Pro_Economic_Table[[#This Row],[S- Worst-Euclidean Distance]]/(Pro_Economic_Table[[#This Row],[S+ Best-Euclidean Distance]]+Pro_Economic_Table[[#This Row],[S- Worst-Euclidean Distance]])</f>
        <v>0.35566128222631271</v>
      </c>
      <c r="AA365">
        <v>364</v>
      </c>
    </row>
    <row r="366" spans="1:27" x14ac:dyDescent="0.3">
      <c r="A366">
        <v>64</v>
      </c>
      <c r="B366" t="s">
        <v>139</v>
      </c>
      <c r="C366" t="s">
        <v>148</v>
      </c>
      <c r="D366" t="s">
        <v>280</v>
      </c>
      <c r="E366" t="s">
        <v>280</v>
      </c>
      <c r="F366" t="s">
        <v>154</v>
      </c>
      <c r="G366" t="s">
        <v>219</v>
      </c>
      <c r="H366">
        <v>372.28926352531857</v>
      </c>
      <c r="I366">
        <v>53</v>
      </c>
      <c r="J366">
        <v>1363110.1767386743</v>
      </c>
      <c r="K366">
        <v>58493.933399999994</v>
      </c>
      <c r="L366">
        <v>245359831.8129614</v>
      </c>
      <c r="M366">
        <v>6492173.7627272718</v>
      </c>
      <c r="N366">
        <v>2044665265.1080115</v>
      </c>
      <c r="O366">
        <v>98792000</v>
      </c>
      <c r="P366">
        <v>29.155570699999995</v>
      </c>
      <c r="Q366">
        <v>20378.497142243181</v>
      </c>
      <c r="R366">
        <v>245418325.7463614</v>
      </c>
      <c r="S366">
        <v>2149.949438870739</v>
      </c>
      <c r="T366">
        <v>20407.652712943182</v>
      </c>
      <c r="U366">
        <f>Pro_Economic_Table[[#This Row],[Total Energy(MJ)]]*AHP!$P$3/TOPSIS!$B$4</f>
        <v>8.4298369020460485E-3</v>
      </c>
      <c r="V366">
        <f>Pro_Economic_Table[[#This Row],[Total Cost(LKR Million)]]*AHP!$P$4/TOPSIS!$C$4</f>
        <v>3.261963051164226E-2</v>
      </c>
      <c r="W366">
        <f>Pro_Economic_Table[[#This Row],[Total Carbon (Metric T)]]*AHP!$P$5/TOPSIS!$D$4</f>
        <v>3.6202514800379392E-3</v>
      </c>
      <c r="X366">
        <f>((Pro_Economic_Table[[#This Row],[Weighted Energy]]-TOPSIS!$B$5)^2+(Pro_Economic_Table[[#This Row],[Weighted Cost]]-TOPSIS!$C$5)^2+(Pro_Economic_Table[[#This Row],[Weighted Co2]]-TOPSIS!$D$5)^2)^0.5</f>
        <v>4.8831167848790063E-3</v>
      </c>
      <c r="Y366">
        <f>((Pro_Economic_Table[[#This Row],[Weighted Energy]]-TOPSIS!$B$6)^2+(Pro_Economic_Table[[#This Row],[Weighted Cost]]-TOPSIS!$C$6)^2+(Pro_Economic_Table[[#This Row],[Weighted Co2]]-TOPSIS!$D$6)^2)^0.5</f>
        <v>2.6887102765583639E-3</v>
      </c>
      <c r="Z366">
        <f>Pro_Economic_Table[[#This Row],[S- Worst-Euclidean Distance]]/(Pro_Economic_Table[[#This Row],[S+ Best-Euclidean Distance]]+Pro_Economic_Table[[#This Row],[S- Worst-Euclidean Distance]])</f>
        <v>0.35509398917095214</v>
      </c>
      <c r="AA366">
        <v>365</v>
      </c>
    </row>
    <row r="367" spans="1:27" x14ac:dyDescent="0.3">
      <c r="A367">
        <v>39</v>
      </c>
      <c r="B367" t="s">
        <v>139</v>
      </c>
      <c r="C367" t="s">
        <v>148</v>
      </c>
      <c r="D367" t="s">
        <v>151</v>
      </c>
      <c r="E367" t="s">
        <v>152</v>
      </c>
      <c r="F367" t="s">
        <v>154</v>
      </c>
      <c r="G367" t="s">
        <v>218</v>
      </c>
      <c r="H367">
        <v>371.75852859880405</v>
      </c>
      <c r="I367">
        <v>27</v>
      </c>
      <c r="J367">
        <v>1362596.4253298084</v>
      </c>
      <c r="K367">
        <v>47576.869763636365</v>
      </c>
      <c r="L367">
        <v>245267356.55936551</v>
      </c>
      <c r="M367">
        <v>5330359.9422727264</v>
      </c>
      <c r="N367">
        <v>2043894637.9947124</v>
      </c>
      <c r="O367">
        <v>101147400</v>
      </c>
      <c r="P367">
        <v>22.614542668181812</v>
      </c>
      <c r="Q367">
        <v>20370.816558680635</v>
      </c>
      <c r="R367">
        <v>245314933.42912915</v>
      </c>
      <c r="S367">
        <v>2150.3723979369852</v>
      </c>
      <c r="T367">
        <v>20393.431101348819</v>
      </c>
      <c r="U367">
        <f>Pro_Economic_Table[[#This Row],[Total Energy(MJ)]]*AHP!$P$3/TOPSIS!$B$4</f>
        <v>8.4262854950003761E-3</v>
      </c>
      <c r="V367">
        <f>Pro_Economic_Table[[#This Row],[Total Cost(LKR Million)]]*AHP!$P$4/TOPSIS!$C$4</f>
        <v>3.2626047764165993E-2</v>
      </c>
      <c r="W367">
        <f>Pro_Economic_Table[[#This Row],[Total Carbon (Metric T)]]*AHP!$P$5/TOPSIS!$D$4</f>
        <v>3.6177286122124606E-3</v>
      </c>
      <c r="X367">
        <f>((Pro_Economic_Table[[#This Row],[Weighted Energy]]-TOPSIS!$B$5)^2+(Pro_Economic_Table[[#This Row],[Weighted Cost]]-TOPSIS!$C$5)^2+(Pro_Economic_Table[[#This Row],[Weighted Co2]]-TOPSIS!$D$5)^2)^0.5</f>
        <v>4.8881368859757792E-3</v>
      </c>
      <c r="Y367">
        <f>((Pro_Economic_Table[[#This Row],[Weighted Energy]]-TOPSIS!$B$6)^2+(Pro_Economic_Table[[#This Row],[Weighted Cost]]-TOPSIS!$C$6)^2+(Pro_Economic_Table[[#This Row],[Weighted Co2]]-TOPSIS!$D$6)^2)^0.5</f>
        <v>2.6836338496290862E-3</v>
      </c>
      <c r="Z367">
        <f>Pro_Economic_Table[[#This Row],[S- Worst-Euclidean Distance]]/(Pro_Economic_Table[[#This Row],[S+ Best-Euclidean Distance]]+Pro_Economic_Table[[#This Row],[S- Worst-Euclidean Distance]])</f>
        <v>0.35442618950542037</v>
      </c>
      <c r="AA367">
        <v>366</v>
      </c>
    </row>
    <row r="368" spans="1:27" x14ac:dyDescent="0.3">
      <c r="A368">
        <v>58</v>
      </c>
      <c r="B368" t="s">
        <v>139</v>
      </c>
      <c r="C368" t="s">
        <v>148</v>
      </c>
      <c r="D368" t="s">
        <v>280</v>
      </c>
      <c r="E368" t="s">
        <v>152</v>
      </c>
      <c r="F368" t="s">
        <v>155</v>
      </c>
      <c r="G368" t="s">
        <v>219</v>
      </c>
      <c r="H368">
        <v>372.18267837502589</v>
      </c>
      <c r="I368">
        <v>53</v>
      </c>
      <c r="J368">
        <v>1364085.5192817105</v>
      </c>
      <c r="K368">
        <v>48395.649536363635</v>
      </c>
      <c r="L368">
        <v>245535393.47070786</v>
      </c>
      <c r="M368">
        <v>5362257.6763636358</v>
      </c>
      <c r="N368">
        <v>2046128278.9225655</v>
      </c>
      <c r="O368">
        <v>98792000</v>
      </c>
      <c r="P368">
        <v>22.332405927272724</v>
      </c>
      <c r="Q368">
        <v>20393.078513261567</v>
      </c>
      <c r="R368">
        <v>245583789.12024423</v>
      </c>
      <c r="S368">
        <v>2150.2825365989293</v>
      </c>
      <c r="T368">
        <v>20415.410919188842</v>
      </c>
      <c r="U368">
        <f>Pro_Economic_Table[[#This Row],[Total Energy(MJ)]]*AHP!$P$3/TOPSIS!$B$4</f>
        <v>8.435520378415844E-3</v>
      </c>
      <c r="V368">
        <f>Pro_Economic_Table[[#This Row],[Total Cost(LKR Million)]]*AHP!$P$4/TOPSIS!$C$4</f>
        <v>3.2624684362966103E-2</v>
      </c>
      <c r="W368">
        <f>Pro_Economic_Table[[#This Row],[Total Carbon (Metric T)]]*AHP!$P$5/TOPSIS!$D$4</f>
        <v>3.621627760692964E-3</v>
      </c>
      <c r="X368">
        <f>((Pro_Economic_Table[[#This Row],[Weighted Energy]]-TOPSIS!$B$5)^2+(Pro_Economic_Table[[#This Row],[Weighted Cost]]-TOPSIS!$C$5)^2+(Pro_Economic_Table[[#This Row],[Weighted Co2]]-TOPSIS!$D$5)^2)^0.5</f>
        <v>4.8895503976607085E-3</v>
      </c>
      <c r="Y368">
        <f>((Pro_Economic_Table[[#This Row],[Weighted Energy]]-TOPSIS!$B$6)^2+(Pro_Economic_Table[[#This Row],[Weighted Cost]]-TOPSIS!$C$6)^2+(Pro_Economic_Table[[#This Row],[Weighted Co2]]-TOPSIS!$D$6)^2)^0.5</f>
        <v>2.6823298866023039E-3</v>
      </c>
      <c r="Z368">
        <f>Pro_Economic_Table[[#This Row],[S- Worst-Euclidean Distance]]/(Pro_Economic_Table[[#This Row],[S+ Best-Euclidean Distance]]+Pro_Economic_Table[[#This Row],[S- Worst-Euclidean Distance]])</f>
        <v>0.3542488504707495</v>
      </c>
      <c r="AA368">
        <v>367</v>
      </c>
    </row>
    <row r="369" spans="1:27" x14ac:dyDescent="0.3">
      <c r="A369">
        <v>49</v>
      </c>
      <c r="B369" t="s">
        <v>139</v>
      </c>
      <c r="C369" t="s">
        <v>148</v>
      </c>
      <c r="D369" t="s">
        <v>151</v>
      </c>
      <c r="E369" t="s">
        <v>280</v>
      </c>
      <c r="F369" t="s">
        <v>155</v>
      </c>
      <c r="G369" t="s">
        <v>219</v>
      </c>
      <c r="H369">
        <v>371.78797006142037</v>
      </c>
      <c r="I369">
        <v>53</v>
      </c>
      <c r="J369">
        <v>1363703.44163414</v>
      </c>
      <c r="K369">
        <v>59312.713172727264</v>
      </c>
      <c r="L369">
        <v>245466619.49414521</v>
      </c>
      <c r="M369">
        <v>6514861.3468181808</v>
      </c>
      <c r="N369">
        <v>2045555162.45121</v>
      </c>
      <c r="O369">
        <v>98792000</v>
      </c>
      <c r="P369">
        <v>28.891854259090906</v>
      </c>
      <c r="Q369">
        <v>20387.366452430393</v>
      </c>
      <c r="R369">
        <v>245525932.20731795</v>
      </c>
      <c r="S369">
        <v>2150.8620237980281</v>
      </c>
      <c r="T369">
        <v>20416.258306689484</v>
      </c>
      <c r="U369">
        <f>Pro_Economic_Table[[#This Row],[Total Energy(MJ)]]*AHP!$P$3/TOPSIS!$B$4</f>
        <v>8.4335330600762651E-3</v>
      </c>
      <c r="V369">
        <f>Pro_Economic_Table[[#This Row],[Total Cost(LKR Million)]]*AHP!$P$4/TOPSIS!$C$4</f>
        <v>3.2633476503831867E-2</v>
      </c>
      <c r="W369">
        <f>Pro_Economic_Table[[#This Row],[Total Carbon (Metric T)]]*AHP!$P$5/TOPSIS!$D$4</f>
        <v>3.6217780844904394E-3</v>
      </c>
      <c r="X369">
        <f>((Pro_Economic_Table[[#This Row],[Weighted Energy]]-TOPSIS!$B$5)^2+(Pro_Economic_Table[[#This Row],[Weighted Cost]]-TOPSIS!$C$5)^2+(Pro_Economic_Table[[#This Row],[Weighted Co2]]-TOPSIS!$D$5)^2)^0.5</f>
        <v>4.8975283757896572E-3</v>
      </c>
      <c r="Y369">
        <f>((Pro_Economic_Table[[#This Row],[Weighted Energy]]-TOPSIS!$B$6)^2+(Pro_Economic_Table[[#This Row],[Weighted Cost]]-TOPSIS!$C$6)^2+(Pro_Economic_Table[[#This Row],[Weighted Co2]]-TOPSIS!$D$6)^2)^0.5</f>
        <v>2.6743005457025276E-3</v>
      </c>
      <c r="Z369">
        <f>Pro_Economic_Table[[#This Row],[S- Worst-Euclidean Distance]]/(Pro_Economic_Table[[#This Row],[S+ Best-Euclidean Distance]]+Pro_Economic_Table[[#This Row],[S- Worst-Euclidean Distance]])</f>
        <v>0.35319083056825085</v>
      </c>
      <c r="AA369">
        <v>368</v>
      </c>
    </row>
    <row r="370" spans="1:27" x14ac:dyDescent="0.3">
      <c r="A370">
        <v>57</v>
      </c>
      <c r="B370" t="s">
        <v>139</v>
      </c>
      <c r="C370" t="s">
        <v>148</v>
      </c>
      <c r="D370" t="s">
        <v>280</v>
      </c>
      <c r="E370" t="s">
        <v>152</v>
      </c>
      <c r="F370" t="s">
        <v>154</v>
      </c>
      <c r="G370" t="s">
        <v>218</v>
      </c>
      <c r="H370">
        <v>372.22125021886393</v>
      </c>
      <c r="I370">
        <v>27</v>
      </c>
      <c r="J370">
        <v>1363044.3398580267</v>
      </c>
      <c r="K370">
        <v>47576.869763636365</v>
      </c>
      <c r="L370">
        <v>245347981.17444482</v>
      </c>
      <c r="M370">
        <v>5334965.0172727266</v>
      </c>
      <c r="N370">
        <v>2044566509.7870402</v>
      </c>
      <c r="O370">
        <v>101147400</v>
      </c>
      <c r="P370">
        <v>22.605332518181815</v>
      </c>
      <c r="Q370">
        <v>20377.512880877497</v>
      </c>
      <c r="R370">
        <v>245395558.04420847</v>
      </c>
      <c r="S370">
        <v>2151.0488748043126</v>
      </c>
      <c r="T370">
        <v>20400.118213395679</v>
      </c>
      <c r="U370">
        <f>Pro_Economic_Table[[#This Row],[Total Energy(MJ)]]*AHP!$P$3/TOPSIS!$B$4</f>
        <v>8.4290548576930035E-3</v>
      </c>
      <c r="V370">
        <f>Pro_Economic_Table[[#This Row],[Total Cost(LKR Million)]]*AHP!$P$4/TOPSIS!$C$4</f>
        <v>3.263631145923851E-2</v>
      </c>
      <c r="W370">
        <f>Pro_Economic_Table[[#This Row],[Total Carbon (Metric T)]]*AHP!$P$5/TOPSIS!$D$4</f>
        <v>3.6189148842264624E-3</v>
      </c>
      <c r="X370">
        <f>((Pro_Economic_Table[[#This Row],[Weighted Energy]]-TOPSIS!$B$5)^2+(Pro_Economic_Table[[#This Row],[Weighted Cost]]-TOPSIS!$C$5)^2+(Pro_Economic_Table[[#This Row],[Weighted Co2]]-TOPSIS!$D$5)^2)^0.5</f>
        <v>4.8988329503851409E-3</v>
      </c>
      <c r="Y370">
        <f>((Pro_Economic_Table[[#This Row],[Weighted Energy]]-TOPSIS!$B$6)^2+(Pro_Economic_Table[[#This Row],[Weighted Cost]]-TOPSIS!$C$6)^2+(Pro_Economic_Table[[#This Row],[Weighted Co2]]-TOPSIS!$D$6)^2)^0.5</f>
        <v>2.6729391007430945E-3</v>
      </c>
      <c r="Z370">
        <f>Pro_Economic_Table[[#This Row],[S- Worst-Euclidean Distance]]/(Pro_Economic_Table[[#This Row],[S+ Best-Euclidean Distance]]+Pro_Economic_Table[[#This Row],[S- Worst-Euclidean Distance]])</f>
        <v>0.35301367799956579</v>
      </c>
      <c r="AA370">
        <v>369</v>
      </c>
    </row>
    <row r="371" spans="1:27" x14ac:dyDescent="0.3">
      <c r="A371">
        <v>48</v>
      </c>
      <c r="B371" t="s">
        <v>139</v>
      </c>
      <c r="C371" t="s">
        <v>148</v>
      </c>
      <c r="D371" t="s">
        <v>151</v>
      </c>
      <c r="E371" t="s">
        <v>280</v>
      </c>
      <c r="F371" t="s">
        <v>154</v>
      </c>
      <c r="G371" t="s">
        <v>218</v>
      </c>
      <c r="H371">
        <v>371.82654190525852</v>
      </c>
      <c r="I371">
        <v>27</v>
      </c>
      <c r="J371">
        <v>1362662.2622104562</v>
      </c>
      <c r="K371">
        <v>58493.933399999994</v>
      </c>
      <c r="L371">
        <v>245279207.19788212</v>
      </c>
      <c r="M371">
        <v>6487568.6877272716</v>
      </c>
      <c r="N371">
        <v>2043993393.3156843</v>
      </c>
      <c r="O371">
        <v>101147400</v>
      </c>
      <c r="P371">
        <v>29.164780849999996</v>
      </c>
      <c r="Q371">
        <v>20371.800820046315</v>
      </c>
      <c r="R371">
        <v>245337701.13128212</v>
      </c>
      <c r="S371">
        <v>2151.6283620034114</v>
      </c>
      <c r="T371">
        <v>20400.965600896314</v>
      </c>
      <c r="U371">
        <f>Pro_Economic_Table[[#This Row],[Total Energy(MJ)]]*AHP!$P$3/TOPSIS!$B$4</f>
        <v>8.4270675393534212E-3</v>
      </c>
      <c r="V371">
        <f>Pro_Economic_Table[[#This Row],[Total Cost(LKR Million)]]*AHP!$P$4/TOPSIS!$C$4</f>
        <v>3.2645103600104274E-2</v>
      </c>
      <c r="W371">
        <f>Pro_Economic_Table[[#This Row],[Total Carbon (Metric T)]]*AHP!$P$5/TOPSIS!$D$4</f>
        <v>3.6190652080239361E-3</v>
      </c>
      <c r="X371">
        <f>((Pro_Economic_Table[[#This Row],[Weighted Energy]]-TOPSIS!$B$5)^2+(Pro_Economic_Table[[#This Row],[Weighted Cost]]-TOPSIS!$C$5)^2+(Pro_Economic_Table[[#This Row],[Weighted Co2]]-TOPSIS!$D$5)^2)^0.5</f>
        <v>4.9068192052278284E-3</v>
      </c>
      <c r="Y371">
        <f>((Pro_Economic_Table[[#This Row],[Weighted Energy]]-TOPSIS!$B$6)^2+(Pro_Economic_Table[[#This Row],[Weighted Cost]]-TOPSIS!$C$6)^2+(Pro_Economic_Table[[#This Row],[Weighted Co2]]-TOPSIS!$D$6)^2)^0.5</f>
        <v>2.6649244944423512E-3</v>
      </c>
      <c r="Z371">
        <f>Pro_Economic_Table[[#This Row],[S- Worst-Euclidean Distance]]/(Pro_Economic_Table[[#This Row],[S+ Best-Euclidean Distance]]+Pro_Economic_Table[[#This Row],[S- Worst-Euclidean Distance]])</f>
        <v>0.3519565109630472</v>
      </c>
      <c r="AA371">
        <v>370</v>
      </c>
    </row>
    <row r="372" spans="1:27" x14ac:dyDescent="0.3">
      <c r="A372">
        <v>67</v>
      </c>
      <c r="B372" t="s">
        <v>139</v>
      </c>
      <c r="C372" t="s">
        <v>148</v>
      </c>
      <c r="D372" t="s">
        <v>280</v>
      </c>
      <c r="E372" t="s">
        <v>280</v>
      </c>
      <c r="F372" t="s">
        <v>155</v>
      </c>
      <c r="G372" t="s">
        <v>219</v>
      </c>
      <c r="H372">
        <v>372.25069168148036</v>
      </c>
      <c r="I372">
        <v>53</v>
      </c>
      <c r="J372">
        <v>1364151.3561623585</v>
      </c>
      <c r="K372">
        <v>59312.713172727264</v>
      </c>
      <c r="L372">
        <v>245547244.10922453</v>
      </c>
      <c r="M372">
        <v>6519466.4218181809</v>
      </c>
      <c r="N372">
        <v>2046227034.2435379</v>
      </c>
      <c r="O372">
        <v>98792000</v>
      </c>
      <c r="P372">
        <v>28.882644109090908</v>
      </c>
      <c r="Q372">
        <v>20394.062774627262</v>
      </c>
      <c r="R372">
        <v>245606556.82239726</v>
      </c>
      <c r="S372">
        <v>2151.538500665356</v>
      </c>
      <c r="T372">
        <v>20422.945418736352</v>
      </c>
      <c r="U372">
        <f>Pro_Economic_Table[[#This Row],[Total Energy(MJ)]]*AHP!$P$3/TOPSIS!$B$4</f>
        <v>8.4363024227688925E-3</v>
      </c>
      <c r="V372">
        <f>Pro_Economic_Table[[#This Row],[Total Cost(LKR Million)]]*AHP!$P$4/TOPSIS!$C$4</f>
        <v>3.264374019890439E-2</v>
      </c>
      <c r="W372">
        <f>Pro_Economic_Table[[#This Row],[Total Carbon (Metric T)]]*AHP!$P$5/TOPSIS!$D$4</f>
        <v>3.6229643565044421E-3</v>
      </c>
      <c r="X372">
        <f>((Pro_Economic_Table[[#This Row],[Weighted Energy]]-TOPSIS!$B$5)^2+(Pro_Economic_Table[[#This Row],[Weighted Cost]]-TOPSIS!$C$5)^2+(Pro_Economic_Table[[#This Row],[Weighted Co2]]-TOPSIS!$D$5)^2)^0.5</f>
        <v>4.9082245765519408E-3</v>
      </c>
      <c r="Y372">
        <f>((Pro_Economic_Table[[#This Row],[Weighted Energy]]-TOPSIS!$B$6)^2+(Pro_Economic_Table[[#This Row],[Weighted Cost]]-TOPSIS!$C$6)^2+(Pro_Economic_Table[[#This Row],[Weighted Co2]]-TOPSIS!$D$6)^2)^0.5</f>
        <v>2.6636062863367063E-3</v>
      </c>
      <c r="Z372">
        <f>Pro_Economic_Table[[#This Row],[S- Worst-Euclidean Distance]]/(Pro_Economic_Table[[#This Row],[S+ Best-Euclidean Distance]]+Pro_Economic_Table[[#This Row],[S- Worst-Euclidean Distance]])</f>
        <v>0.35177836570434728</v>
      </c>
      <c r="AA372">
        <v>371</v>
      </c>
    </row>
    <row r="373" spans="1:27" x14ac:dyDescent="0.3">
      <c r="A373">
        <v>42</v>
      </c>
      <c r="B373" t="s">
        <v>139</v>
      </c>
      <c r="C373" t="s">
        <v>148</v>
      </c>
      <c r="D373" t="s">
        <v>151</v>
      </c>
      <c r="E373" t="s">
        <v>152</v>
      </c>
      <c r="F373" t="s">
        <v>155</v>
      </c>
      <c r="G373" t="s">
        <v>218</v>
      </c>
      <c r="H373">
        <v>371.71995675496584</v>
      </c>
      <c r="I373">
        <v>27</v>
      </c>
      <c r="J373">
        <v>1363637.6047534924</v>
      </c>
      <c r="K373">
        <v>48395.649536363635</v>
      </c>
      <c r="L373">
        <v>245454768.85562864</v>
      </c>
      <c r="M373">
        <v>5357652.6013636356</v>
      </c>
      <c r="N373">
        <v>2045456407.1302388</v>
      </c>
      <c r="O373">
        <v>101147400</v>
      </c>
      <c r="P373">
        <v>22.341616077272725</v>
      </c>
      <c r="Q373">
        <v>20386.382191064713</v>
      </c>
      <c r="R373">
        <v>245503164.50516501</v>
      </c>
      <c r="S373">
        <v>2151.9614597316026</v>
      </c>
      <c r="T373">
        <v>20408.723807141985</v>
      </c>
      <c r="U373">
        <f>Pro_Economic_Table[[#This Row],[Total Energy(MJ)]]*AHP!$P$3/TOPSIS!$B$4</f>
        <v>8.4327510157232201E-3</v>
      </c>
      <c r="V373">
        <f>Pro_Economic_Table[[#This Row],[Total Cost(LKR Million)]]*AHP!$P$4/TOPSIS!$C$4</f>
        <v>3.2650157451428137E-2</v>
      </c>
      <c r="W373">
        <f>Pro_Economic_Table[[#This Row],[Total Carbon (Metric T)]]*AHP!$P$5/TOPSIS!$D$4</f>
        <v>3.620441488678963E-3</v>
      </c>
      <c r="X373">
        <f>((Pro_Economic_Table[[#This Row],[Weighted Energy]]-TOPSIS!$B$5)^2+(Pro_Economic_Table[[#This Row],[Weighted Cost]]-TOPSIS!$C$5)^2+(Pro_Economic_Table[[#This Row],[Weighted Co2]]-TOPSIS!$D$5)^2)^0.5</f>
        <v>4.9132444473272618E-3</v>
      </c>
      <c r="Y373">
        <f>((Pro_Economic_Table[[#This Row],[Weighted Energy]]-TOPSIS!$B$6)^2+(Pro_Economic_Table[[#This Row],[Weighted Cost]]-TOPSIS!$C$6)^2+(Pro_Economic_Table[[#This Row],[Weighted Co2]]-TOPSIS!$D$6)^2)^0.5</f>
        <v>2.6585289090529894E-3</v>
      </c>
      <c r="Z373">
        <f>Pro_Economic_Table[[#This Row],[S- Worst-Euclidean Distance]]/(Pro_Economic_Table[[#This Row],[S+ Best-Euclidean Distance]]+Pro_Economic_Table[[#This Row],[S- Worst-Euclidean Distance]])</f>
        <v>0.3511104709457285</v>
      </c>
      <c r="AA373">
        <v>372</v>
      </c>
    </row>
    <row r="374" spans="1:27" x14ac:dyDescent="0.3">
      <c r="A374">
        <v>66</v>
      </c>
      <c r="B374" t="s">
        <v>139</v>
      </c>
      <c r="C374" t="s">
        <v>148</v>
      </c>
      <c r="D374" t="s">
        <v>280</v>
      </c>
      <c r="E374" t="s">
        <v>280</v>
      </c>
      <c r="F374" t="s">
        <v>154</v>
      </c>
      <c r="G374" t="s">
        <v>218</v>
      </c>
      <c r="H374">
        <v>372.28926352531857</v>
      </c>
      <c r="I374">
        <v>27</v>
      </c>
      <c r="J374">
        <v>1363110.1767386743</v>
      </c>
      <c r="K374">
        <v>58493.933399999994</v>
      </c>
      <c r="L374">
        <v>245359831.8129614</v>
      </c>
      <c r="M374">
        <v>6492173.7627272718</v>
      </c>
      <c r="N374">
        <v>2044665265.1080115</v>
      </c>
      <c r="O374">
        <v>101147400</v>
      </c>
      <c r="P374">
        <v>29.155570699999995</v>
      </c>
      <c r="Q374">
        <v>20378.497142243181</v>
      </c>
      <c r="R374">
        <v>245418325.7463614</v>
      </c>
      <c r="S374">
        <v>2152.3048388707389</v>
      </c>
      <c r="T374">
        <v>20407.652712943182</v>
      </c>
      <c r="U374">
        <f>Pro_Economic_Table[[#This Row],[Total Energy(MJ)]]*AHP!$P$3/TOPSIS!$B$4</f>
        <v>8.4298369020460485E-3</v>
      </c>
      <c r="V374">
        <f>Pro_Economic_Table[[#This Row],[Total Cost(LKR Million)]]*AHP!$P$4/TOPSIS!$C$4</f>
        <v>3.265536729517679E-2</v>
      </c>
      <c r="W374">
        <f>Pro_Economic_Table[[#This Row],[Total Carbon (Metric T)]]*AHP!$P$5/TOPSIS!$D$4</f>
        <v>3.6202514800379392E-3</v>
      </c>
      <c r="X374">
        <f>((Pro_Economic_Table[[#This Row],[Weighted Energy]]-TOPSIS!$B$5)^2+(Pro_Economic_Table[[#This Row],[Weighted Cost]]-TOPSIS!$C$5)^2+(Pro_Economic_Table[[#This Row],[Weighted Co2]]-TOPSIS!$D$5)^2)^0.5</f>
        <v>4.9175151694504224E-3</v>
      </c>
      <c r="Y374">
        <f>((Pro_Economic_Table[[#This Row],[Weighted Energy]]-TOPSIS!$B$6)^2+(Pro_Economic_Table[[#This Row],[Weighted Cost]]-TOPSIS!$C$6)^2+(Pro_Economic_Table[[#This Row],[Weighted Co2]]-TOPSIS!$D$6)^2)^0.5</f>
        <v>2.6542294602624802E-3</v>
      </c>
      <c r="Z374">
        <f>Pro_Economic_Table[[#This Row],[S- Worst-Euclidean Distance]]/(Pro_Economic_Table[[#This Row],[S+ Best-Euclidean Distance]]+Pro_Economic_Table[[#This Row],[S- Worst-Euclidean Distance]])</f>
        <v>0.3505439750103036</v>
      </c>
      <c r="AA374">
        <v>373</v>
      </c>
    </row>
    <row r="375" spans="1:27" x14ac:dyDescent="0.3">
      <c r="A375">
        <v>60</v>
      </c>
      <c r="B375" t="s">
        <v>139</v>
      </c>
      <c r="C375" t="s">
        <v>148</v>
      </c>
      <c r="D375" t="s">
        <v>280</v>
      </c>
      <c r="E375" t="s">
        <v>152</v>
      </c>
      <c r="F375" t="s">
        <v>155</v>
      </c>
      <c r="G375" t="s">
        <v>218</v>
      </c>
      <c r="H375">
        <v>372.18267837502589</v>
      </c>
      <c r="I375">
        <v>27</v>
      </c>
      <c r="J375">
        <v>1364085.5192817105</v>
      </c>
      <c r="K375">
        <v>48395.649536363635</v>
      </c>
      <c r="L375">
        <v>245535393.47070786</v>
      </c>
      <c r="M375">
        <v>5362257.6763636358</v>
      </c>
      <c r="N375">
        <v>2046128278.9225655</v>
      </c>
      <c r="O375">
        <v>101147400</v>
      </c>
      <c r="P375">
        <v>22.332405927272724</v>
      </c>
      <c r="Q375">
        <v>20393.078513261567</v>
      </c>
      <c r="R375">
        <v>245583789.12024423</v>
      </c>
      <c r="S375">
        <v>2152.6379365989296</v>
      </c>
      <c r="T375">
        <v>20415.410919188842</v>
      </c>
      <c r="U375">
        <f>Pro_Economic_Table[[#This Row],[Total Energy(MJ)]]*AHP!$P$3/TOPSIS!$B$4</f>
        <v>8.435520378415844E-3</v>
      </c>
      <c r="V375">
        <f>Pro_Economic_Table[[#This Row],[Total Cost(LKR Million)]]*AHP!$P$4/TOPSIS!$C$4</f>
        <v>3.2660421146500647E-2</v>
      </c>
      <c r="W375">
        <f>Pro_Economic_Table[[#This Row],[Total Carbon (Metric T)]]*AHP!$P$5/TOPSIS!$D$4</f>
        <v>3.621627760692964E-3</v>
      </c>
      <c r="X375">
        <f>((Pro_Economic_Table[[#This Row],[Weighted Energy]]-TOPSIS!$B$5)^2+(Pro_Economic_Table[[#This Row],[Weighted Cost]]-TOPSIS!$C$5)^2+(Pro_Economic_Table[[#This Row],[Weighted Co2]]-TOPSIS!$D$5)^2)^0.5</f>
        <v>4.9239405170100918E-3</v>
      </c>
      <c r="Y375">
        <f>((Pro_Economic_Table[[#This Row],[Weighted Energy]]-TOPSIS!$B$6)^2+(Pro_Economic_Table[[#This Row],[Weighted Cost]]-TOPSIS!$C$6)^2+(Pro_Economic_Table[[#This Row],[Weighted Co2]]-TOPSIS!$D$6)^2)^0.5</f>
        <v>2.6478341930332634E-3</v>
      </c>
      <c r="Z375">
        <f>Pro_Economic_Table[[#This Row],[S- Worst-Euclidean Distance]]/(Pro_Economic_Table[[#This Row],[S+ Best-Euclidean Distance]]+Pro_Economic_Table[[#This Row],[S- Worst-Euclidean Distance]])</f>
        <v>0.34969796308402074</v>
      </c>
      <c r="AA375">
        <v>374</v>
      </c>
    </row>
    <row r="376" spans="1:27" x14ac:dyDescent="0.3">
      <c r="A376">
        <v>51</v>
      </c>
      <c r="B376" t="s">
        <v>139</v>
      </c>
      <c r="C376" t="s">
        <v>148</v>
      </c>
      <c r="D376" t="s">
        <v>151</v>
      </c>
      <c r="E376" t="s">
        <v>280</v>
      </c>
      <c r="F376" t="s">
        <v>155</v>
      </c>
      <c r="G376" t="s">
        <v>218</v>
      </c>
      <c r="H376">
        <v>371.78797006142037</v>
      </c>
      <c r="I376">
        <v>27</v>
      </c>
      <c r="J376">
        <v>1363703.44163414</v>
      </c>
      <c r="K376">
        <v>59312.713172727264</v>
      </c>
      <c r="L376">
        <v>245466619.49414521</v>
      </c>
      <c r="M376">
        <v>6514861.3468181808</v>
      </c>
      <c r="N376">
        <v>2045555162.45121</v>
      </c>
      <c r="O376">
        <v>101147400</v>
      </c>
      <c r="P376">
        <v>28.891854259090906</v>
      </c>
      <c r="Q376">
        <v>20387.366452430393</v>
      </c>
      <c r="R376">
        <v>245525932.20731795</v>
      </c>
      <c r="S376">
        <v>2153.217423798028</v>
      </c>
      <c r="T376">
        <v>20416.258306689484</v>
      </c>
      <c r="U376">
        <f>Pro_Economic_Table[[#This Row],[Total Energy(MJ)]]*AHP!$P$3/TOPSIS!$B$4</f>
        <v>8.4335330600762651E-3</v>
      </c>
      <c r="V376">
        <f>Pro_Economic_Table[[#This Row],[Total Cost(LKR Million)]]*AHP!$P$4/TOPSIS!$C$4</f>
        <v>3.2669213287366404E-2</v>
      </c>
      <c r="W376">
        <f>Pro_Economic_Table[[#This Row],[Total Carbon (Metric T)]]*AHP!$P$5/TOPSIS!$D$4</f>
        <v>3.6217780844904394E-3</v>
      </c>
      <c r="X376">
        <f>((Pro_Economic_Table[[#This Row],[Weighted Energy]]-TOPSIS!$B$5)^2+(Pro_Economic_Table[[#This Row],[Weighted Cost]]-TOPSIS!$C$5)^2+(Pro_Economic_Table[[#This Row],[Weighted Co2]]-TOPSIS!$D$5)^2)^0.5</f>
        <v>4.9319265729656061E-3</v>
      </c>
      <c r="Y376">
        <f>((Pro_Economic_Table[[#This Row],[Weighted Energy]]-TOPSIS!$B$6)^2+(Pro_Economic_Table[[#This Row],[Weighted Cost]]-TOPSIS!$C$6)^2+(Pro_Economic_Table[[#This Row],[Weighted Co2]]-TOPSIS!$D$6)^2)^0.5</f>
        <v>2.6398189535744507E-3</v>
      </c>
      <c r="Z376">
        <f>Pro_Economic_Table[[#This Row],[S- Worst-Euclidean Distance]]/(Pro_Economic_Table[[#This Row],[S+ Best-Euclidean Distance]]+Pro_Economic_Table[[#This Row],[S- Worst-Euclidean Distance]])</f>
        <v>0.34864073869380657</v>
      </c>
      <c r="AA376">
        <v>375</v>
      </c>
    </row>
    <row r="377" spans="1:27" x14ac:dyDescent="0.3">
      <c r="A377">
        <v>69</v>
      </c>
      <c r="B377" t="s">
        <v>139</v>
      </c>
      <c r="C377" t="s">
        <v>148</v>
      </c>
      <c r="D377" t="s">
        <v>280</v>
      </c>
      <c r="E377" t="s">
        <v>280</v>
      </c>
      <c r="F377" t="s">
        <v>155</v>
      </c>
      <c r="G377" t="s">
        <v>218</v>
      </c>
      <c r="H377">
        <v>372.25069168148036</v>
      </c>
      <c r="I377">
        <v>27</v>
      </c>
      <c r="J377">
        <v>1364151.3561623585</v>
      </c>
      <c r="K377">
        <v>59312.713172727264</v>
      </c>
      <c r="L377">
        <v>245547244.10922453</v>
      </c>
      <c r="M377">
        <v>6519466.4218181809</v>
      </c>
      <c r="N377">
        <v>2046227034.2435379</v>
      </c>
      <c r="O377">
        <v>101147400</v>
      </c>
      <c r="P377">
        <v>28.882644109090908</v>
      </c>
      <c r="Q377">
        <v>20394.062774627262</v>
      </c>
      <c r="R377">
        <v>245606556.82239726</v>
      </c>
      <c r="S377">
        <v>2153.8939006653563</v>
      </c>
      <c r="T377">
        <v>20422.945418736352</v>
      </c>
      <c r="U377">
        <f>Pro_Economic_Table[[#This Row],[Total Energy(MJ)]]*AHP!$P$3/TOPSIS!$B$4</f>
        <v>8.4363024227688925E-3</v>
      </c>
      <c r="V377">
        <f>Pro_Economic_Table[[#This Row],[Total Cost(LKR Million)]]*AHP!$P$4/TOPSIS!$C$4</f>
        <v>3.2679476982438935E-2</v>
      </c>
      <c r="W377">
        <f>Pro_Economic_Table[[#This Row],[Total Carbon (Metric T)]]*AHP!$P$5/TOPSIS!$D$4</f>
        <v>3.6229643565044421E-3</v>
      </c>
      <c r="X377">
        <f>((Pro_Economic_Table[[#This Row],[Weighted Energy]]-TOPSIS!$B$5)^2+(Pro_Economic_Table[[#This Row],[Weighted Cost]]-TOPSIS!$C$5)^2+(Pro_Economic_Table[[#This Row],[Weighted Co2]]-TOPSIS!$D$5)^2)^0.5</f>
        <v>4.942622543369672E-3</v>
      </c>
      <c r="Y377">
        <f>((Pro_Economic_Table[[#This Row],[Weighted Energy]]-TOPSIS!$B$6)^2+(Pro_Economic_Table[[#This Row],[Weighted Cost]]-TOPSIS!$C$6)^2+(Pro_Economic_Table[[#This Row],[Weighted Co2]]-TOPSIS!$D$6)^2)^0.5</f>
        <v>2.6291239473285764E-3</v>
      </c>
      <c r="Z377">
        <f>Pro_Economic_Table[[#This Row],[S- Worst-Euclidean Distance]]/(Pro_Economic_Table[[#This Row],[S+ Best-Euclidean Distance]]+Pro_Economic_Table[[#This Row],[S- Worst-Euclidean Distance]])</f>
        <v>0.34722820561391049</v>
      </c>
      <c r="AA377">
        <v>376</v>
      </c>
    </row>
    <row r="378" spans="1:27" x14ac:dyDescent="0.3">
      <c r="A378">
        <v>38</v>
      </c>
      <c r="B378" t="s">
        <v>139</v>
      </c>
      <c r="C378" t="s">
        <v>148</v>
      </c>
      <c r="D378" t="s">
        <v>151</v>
      </c>
      <c r="E378" t="s">
        <v>152</v>
      </c>
      <c r="F378" t="s">
        <v>154</v>
      </c>
      <c r="G378" t="s">
        <v>220</v>
      </c>
      <c r="H378">
        <v>371.75852859880405</v>
      </c>
      <c r="I378">
        <v>27</v>
      </c>
      <c r="J378">
        <v>1362596.4253298084</v>
      </c>
      <c r="K378">
        <v>47576.869763636365</v>
      </c>
      <c r="L378">
        <v>245267356.55936551</v>
      </c>
      <c r="M378">
        <v>5330359.9422727264</v>
      </c>
      <c r="N378">
        <v>2043894637.9947124</v>
      </c>
      <c r="O378">
        <v>105300000</v>
      </c>
      <c r="P378">
        <v>22.614542668181812</v>
      </c>
      <c r="Q378">
        <v>20370.816558680635</v>
      </c>
      <c r="R378">
        <v>245314933.42912915</v>
      </c>
      <c r="S378">
        <v>2154.5249979369851</v>
      </c>
      <c r="T378">
        <v>20393.431101348819</v>
      </c>
      <c r="U378">
        <f>Pro_Economic_Table[[#This Row],[Total Energy(MJ)]]*AHP!$P$3/TOPSIS!$B$4</f>
        <v>8.4262854950003761E-3</v>
      </c>
      <c r="V378">
        <f>Pro_Economic_Table[[#This Row],[Total Cost(LKR Million)]]*AHP!$P$4/TOPSIS!$C$4</f>
        <v>3.2689052165671265E-2</v>
      </c>
      <c r="W378">
        <f>Pro_Economic_Table[[#This Row],[Total Carbon (Metric T)]]*AHP!$P$5/TOPSIS!$D$4</f>
        <v>3.6177286122124606E-3</v>
      </c>
      <c r="X378">
        <f>((Pro_Economic_Table[[#This Row],[Weighted Energy]]-TOPSIS!$B$5)^2+(Pro_Economic_Table[[#This Row],[Weighted Cost]]-TOPSIS!$C$5)^2+(Pro_Economic_Table[[#This Row],[Weighted Co2]]-TOPSIS!$D$5)^2)^0.5</f>
        <v>4.9488146121666708E-3</v>
      </c>
      <c r="Y378">
        <f>((Pro_Economic_Table[[#This Row],[Weighted Energy]]-TOPSIS!$B$6)^2+(Pro_Economic_Table[[#This Row],[Weighted Cost]]-TOPSIS!$C$6)^2+(Pro_Economic_Table[[#This Row],[Weighted Co2]]-TOPSIS!$D$6)^2)^0.5</f>
        <v>2.6229028434352764E-3</v>
      </c>
      <c r="Z378">
        <f>Pro_Economic_Table[[#This Row],[S- Worst-Euclidean Distance]]/(Pro_Economic_Table[[#This Row],[S+ Best-Euclidean Distance]]+Pro_Economic_Table[[#This Row],[S- Worst-Euclidean Distance]])</f>
        <v>0.34640791323964654</v>
      </c>
      <c r="AA378">
        <v>377</v>
      </c>
    </row>
    <row r="379" spans="1:27" x14ac:dyDescent="0.3">
      <c r="A379">
        <v>56</v>
      </c>
      <c r="B379" t="s">
        <v>139</v>
      </c>
      <c r="C379" t="s">
        <v>148</v>
      </c>
      <c r="D379" t="s">
        <v>280</v>
      </c>
      <c r="E379" t="s">
        <v>152</v>
      </c>
      <c r="F379" t="s">
        <v>154</v>
      </c>
      <c r="G379" t="s">
        <v>220</v>
      </c>
      <c r="H379">
        <v>372.22125021886393</v>
      </c>
      <c r="I379">
        <v>27</v>
      </c>
      <c r="J379">
        <v>1363044.3398580267</v>
      </c>
      <c r="K379">
        <v>47576.869763636365</v>
      </c>
      <c r="L379">
        <v>245347981.17444482</v>
      </c>
      <c r="M379">
        <v>5334965.0172727266</v>
      </c>
      <c r="N379">
        <v>2044566509.7870402</v>
      </c>
      <c r="O379">
        <v>105300000</v>
      </c>
      <c r="P379">
        <v>22.605332518181815</v>
      </c>
      <c r="Q379">
        <v>20377.512880877497</v>
      </c>
      <c r="R379">
        <v>245395558.04420847</v>
      </c>
      <c r="S379">
        <v>2155.2014748043125</v>
      </c>
      <c r="T379">
        <v>20400.118213395679</v>
      </c>
      <c r="U379">
        <f>Pro_Economic_Table[[#This Row],[Total Energy(MJ)]]*AHP!$P$3/TOPSIS!$B$4</f>
        <v>8.4290548576930035E-3</v>
      </c>
      <c r="V379">
        <f>Pro_Economic_Table[[#This Row],[Total Cost(LKR Million)]]*AHP!$P$4/TOPSIS!$C$4</f>
        <v>3.2699315860743781E-2</v>
      </c>
      <c r="W379">
        <f>Pro_Economic_Table[[#This Row],[Total Carbon (Metric T)]]*AHP!$P$5/TOPSIS!$D$4</f>
        <v>3.6189148842264624E-3</v>
      </c>
      <c r="X379">
        <f>((Pro_Economic_Table[[#This Row],[Weighted Energy]]-TOPSIS!$B$5)^2+(Pro_Economic_Table[[#This Row],[Weighted Cost]]-TOPSIS!$C$5)^2+(Pro_Economic_Table[[#This Row],[Weighted Co2]]-TOPSIS!$D$5)^2)^0.5</f>
        <v>4.9595102017504812E-3</v>
      </c>
      <c r="Y379">
        <f>((Pro_Economic_Table[[#This Row],[Weighted Energy]]-TOPSIS!$B$6)^2+(Pro_Economic_Table[[#This Row],[Weighted Cost]]-TOPSIS!$C$6)^2+(Pro_Economic_Table[[#This Row],[Weighted Co2]]-TOPSIS!$D$6)^2)^0.5</f>
        <v>2.6122070054721324E-3</v>
      </c>
      <c r="Z379">
        <f>Pro_Economic_Table[[#This Row],[S- Worst-Euclidean Distance]]/(Pro_Economic_Table[[#This Row],[S+ Best-Euclidean Distance]]+Pro_Economic_Table[[#This Row],[S- Worst-Euclidean Distance]])</f>
        <v>0.3449953206097508</v>
      </c>
      <c r="AA379">
        <v>378</v>
      </c>
    </row>
    <row r="380" spans="1:27" x14ac:dyDescent="0.3">
      <c r="A380">
        <v>47</v>
      </c>
      <c r="B380" t="s">
        <v>139</v>
      </c>
      <c r="C380" t="s">
        <v>148</v>
      </c>
      <c r="D380" t="s">
        <v>151</v>
      </c>
      <c r="E380" t="s">
        <v>280</v>
      </c>
      <c r="F380" t="s">
        <v>154</v>
      </c>
      <c r="G380" t="s">
        <v>220</v>
      </c>
      <c r="H380">
        <v>371.82654190525852</v>
      </c>
      <c r="I380">
        <v>27</v>
      </c>
      <c r="J380">
        <v>1362662.2622104562</v>
      </c>
      <c r="K380">
        <v>58493.933399999994</v>
      </c>
      <c r="L380">
        <v>245279207.19788212</v>
      </c>
      <c r="M380">
        <v>6487568.6877272716</v>
      </c>
      <c r="N380">
        <v>2043993393.3156843</v>
      </c>
      <c r="O380">
        <v>105300000</v>
      </c>
      <c r="P380">
        <v>29.164780849999996</v>
      </c>
      <c r="Q380">
        <v>20371.800820046315</v>
      </c>
      <c r="R380">
        <v>245337701.13128212</v>
      </c>
      <c r="S380">
        <v>2155.7809620034113</v>
      </c>
      <c r="T380">
        <v>20400.965600896314</v>
      </c>
      <c r="U380">
        <f>Pro_Economic_Table[[#This Row],[Total Energy(MJ)]]*AHP!$P$3/TOPSIS!$B$4</f>
        <v>8.4270675393534212E-3</v>
      </c>
      <c r="V380">
        <f>Pro_Economic_Table[[#This Row],[Total Cost(LKR Million)]]*AHP!$P$4/TOPSIS!$C$4</f>
        <v>3.2708108001609545E-2</v>
      </c>
      <c r="W380">
        <f>Pro_Economic_Table[[#This Row],[Total Carbon (Metric T)]]*AHP!$P$5/TOPSIS!$D$4</f>
        <v>3.6190652080239361E-3</v>
      </c>
      <c r="X380">
        <f>((Pro_Economic_Table[[#This Row],[Weighted Energy]]-TOPSIS!$B$5)^2+(Pro_Economic_Table[[#This Row],[Weighted Cost]]-TOPSIS!$C$5)^2+(Pro_Economic_Table[[#This Row],[Weighted Co2]]-TOPSIS!$D$5)^2)^0.5</f>
        <v>4.9675104192570116E-3</v>
      </c>
      <c r="Y380">
        <f>((Pro_Economic_Table[[#This Row],[Weighted Energy]]-TOPSIS!$B$6)^2+(Pro_Economic_Table[[#This Row],[Weighted Cost]]-TOPSIS!$C$6)^2+(Pro_Economic_Table[[#This Row],[Weighted Co2]]-TOPSIS!$D$6)^2)^0.5</f>
        <v>2.6042182034886397E-3</v>
      </c>
      <c r="Z380">
        <f>Pro_Economic_Table[[#This Row],[S- Worst-Euclidean Distance]]/(Pro_Economic_Table[[#This Row],[S+ Best-Euclidean Distance]]+Pro_Economic_Table[[#This Row],[S- Worst-Euclidean Distance]])</f>
        <v>0.34393971749931801</v>
      </c>
      <c r="AA380">
        <v>379</v>
      </c>
    </row>
    <row r="381" spans="1:27" x14ac:dyDescent="0.3">
      <c r="A381">
        <v>41</v>
      </c>
      <c r="B381" t="s">
        <v>139</v>
      </c>
      <c r="C381" t="s">
        <v>148</v>
      </c>
      <c r="D381" t="s">
        <v>151</v>
      </c>
      <c r="E381" t="s">
        <v>152</v>
      </c>
      <c r="F381" t="s">
        <v>155</v>
      </c>
      <c r="G381" t="s">
        <v>220</v>
      </c>
      <c r="H381">
        <v>371.71995675496584</v>
      </c>
      <c r="I381">
        <v>27</v>
      </c>
      <c r="J381">
        <v>1363637.6047534924</v>
      </c>
      <c r="K381">
        <v>48395.649536363635</v>
      </c>
      <c r="L381">
        <v>245454768.85562864</v>
      </c>
      <c r="M381">
        <v>5357652.6013636356</v>
      </c>
      <c r="N381">
        <v>2045456407.1302388</v>
      </c>
      <c r="O381">
        <v>105300000</v>
      </c>
      <c r="P381">
        <v>22.341616077272725</v>
      </c>
      <c r="Q381">
        <v>20386.382191064713</v>
      </c>
      <c r="R381">
        <v>245503164.50516501</v>
      </c>
      <c r="S381">
        <v>2156.1140597316025</v>
      </c>
      <c r="T381">
        <v>20408.723807141985</v>
      </c>
      <c r="U381">
        <f>Pro_Economic_Table[[#This Row],[Total Energy(MJ)]]*AHP!$P$3/TOPSIS!$B$4</f>
        <v>8.4327510157232201E-3</v>
      </c>
      <c r="V381">
        <f>Pro_Economic_Table[[#This Row],[Total Cost(LKR Million)]]*AHP!$P$4/TOPSIS!$C$4</f>
        <v>3.2713161852933402E-2</v>
      </c>
      <c r="W381">
        <f>Pro_Economic_Table[[#This Row],[Total Carbon (Metric T)]]*AHP!$P$5/TOPSIS!$D$4</f>
        <v>3.620441488678963E-3</v>
      </c>
      <c r="X381">
        <f>((Pro_Economic_Table[[#This Row],[Weighted Energy]]-TOPSIS!$B$5)^2+(Pro_Economic_Table[[#This Row],[Weighted Cost]]-TOPSIS!$C$5)^2+(Pro_Economic_Table[[#This Row],[Weighted Co2]]-TOPSIS!$D$5)^2)^0.5</f>
        <v>4.9739212781850835E-3</v>
      </c>
      <c r="Y381">
        <f>((Pro_Economic_Table[[#This Row],[Weighted Energy]]-TOPSIS!$B$6)^2+(Pro_Economic_Table[[#This Row],[Weighted Cost]]-TOPSIS!$C$6)^2+(Pro_Economic_Table[[#This Row],[Weighted Co2]]-TOPSIS!$D$6)^2)^0.5</f>
        <v>2.5977957349124286E-3</v>
      </c>
      <c r="Z381">
        <f>Pro_Economic_Table[[#This Row],[S- Worst-Euclidean Distance]]/(Pro_Economic_Table[[#This Row],[S+ Best-Euclidean Distance]]+Pro_Economic_Table[[#This Row],[S- Worst-Euclidean Distance]])</f>
        <v>0.34309202660622112</v>
      </c>
      <c r="AA381">
        <v>380</v>
      </c>
    </row>
    <row r="382" spans="1:27" x14ac:dyDescent="0.3">
      <c r="A382">
        <v>65</v>
      </c>
      <c r="B382" t="s">
        <v>139</v>
      </c>
      <c r="C382" t="s">
        <v>148</v>
      </c>
      <c r="D382" t="s">
        <v>280</v>
      </c>
      <c r="E382" t="s">
        <v>280</v>
      </c>
      <c r="F382" t="s">
        <v>154</v>
      </c>
      <c r="G382" t="s">
        <v>220</v>
      </c>
      <c r="H382">
        <v>372.28926352531857</v>
      </c>
      <c r="I382">
        <v>27</v>
      </c>
      <c r="J382">
        <v>1363110.1767386743</v>
      </c>
      <c r="K382">
        <v>58493.933399999994</v>
      </c>
      <c r="L382">
        <v>245359831.8129614</v>
      </c>
      <c r="M382">
        <v>6492173.7627272718</v>
      </c>
      <c r="N382">
        <v>2044665265.1080115</v>
      </c>
      <c r="O382">
        <v>105300000</v>
      </c>
      <c r="P382">
        <v>29.155570699999995</v>
      </c>
      <c r="Q382">
        <v>20378.497142243181</v>
      </c>
      <c r="R382">
        <v>245418325.7463614</v>
      </c>
      <c r="S382">
        <v>2156.4574388707388</v>
      </c>
      <c r="T382">
        <v>20407.652712943182</v>
      </c>
      <c r="U382">
        <f>Pro_Economic_Table[[#This Row],[Total Energy(MJ)]]*AHP!$P$3/TOPSIS!$B$4</f>
        <v>8.4298369020460485E-3</v>
      </c>
      <c r="V382">
        <f>Pro_Economic_Table[[#This Row],[Total Cost(LKR Million)]]*AHP!$P$4/TOPSIS!$C$4</f>
        <v>3.2718371696682062E-2</v>
      </c>
      <c r="W382">
        <f>Pro_Economic_Table[[#This Row],[Total Carbon (Metric T)]]*AHP!$P$5/TOPSIS!$D$4</f>
        <v>3.6202514800379392E-3</v>
      </c>
      <c r="X382">
        <f>((Pro_Economic_Table[[#This Row],[Weighted Energy]]-TOPSIS!$B$5)^2+(Pro_Economic_Table[[#This Row],[Weighted Cost]]-TOPSIS!$C$5)^2+(Pro_Economic_Table[[#This Row],[Weighted Co2]]-TOPSIS!$D$5)^2)^0.5</f>
        <v>4.9782058826790083E-3</v>
      </c>
      <c r="Y382">
        <f>((Pro_Economic_Table[[#This Row],[Weighted Energy]]-TOPSIS!$B$6)^2+(Pro_Economic_Table[[#This Row],[Weighted Cost]]-TOPSIS!$C$6)^2+(Pro_Economic_Table[[#This Row],[Weighted Co2]]-TOPSIS!$D$6)^2)^0.5</f>
        <v>2.5935221676242886E-3</v>
      </c>
      <c r="Z382">
        <f>Pro_Economic_Table[[#This Row],[S- Worst-Euclidean Distance]]/(Pro_Economic_Table[[#This Row],[S+ Best-Euclidean Distance]]+Pro_Economic_Table[[#This Row],[S- Worst-Euclidean Distance]])</f>
        <v>0.34252711539480096</v>
      </c>
      <c r="AA382">
        <v>381</v>
      </c>
    </row>
    <row r="383" spans="1:27" x14ac:dyDescent="0.3">
      <c r="A383">
        <v>59</v>
      </c>
      <c r="B383" t="s">
        <v>139</v>
      </c>
      <c r="C383" t="s">
        <v>148</v>
      </c>
      <c r="D383" t="s">
        <v>280</v>
      </c>
      <c r="E383" t="s">
        <v>152</v>
      </c>
      <c r="F383" t="s">
        <v>155</v>
      </c>
      <c r="G383" t="s">
        <v>220</v>
      </c>
      <c r="H383">
        <v>372.18267837502589</v>
      </c>
      <c r="I383">
        <v>27</v>
      </c>
      <c r="J383">
        <v>1364085.5192817105</v>
      </c>
      <c r="K383">
        <v>48395.649536363635</v>
      </c>
      <c r="L383">
        <v>245535393.47070786</v>
      </c>
      <c r="M383">
        <v>5362257.6763636358</v>
      </c>
      <c r="N383">
        <v>2046128278.9225655</v>
      </c>
      <c r="O383">
        <v>105300000</v>
      </c>
      <c r="P383">
        <v>22.332405927272724</v>
      </c>
      <c r="Q383">
        <v>20393.078513261567</v>
      </c>
      <c r="R383">
        <v>245583789.12024423</v>
      </c>
      <c r="S383">
        <v>2156.7905365989295</v>
      </c>
      <c r="T383">
        <v>20415.410919188842</v>
      </c>
      <c r="U383">
        <f>Pro_Economic_Table[[#This Row],[Total Energy(MJ)]]*AHP!$P$3/TOPSIS!$B$4</f>
        <v>8.435520378415844E-3</v>
      </c>
      <c r="V383">
        <f>Pro_Economic_Table[[#This Row],[Total Cost(LKR Million)]]*AHP!$P$4/TOPSIS!$C$4</f>
        <v>3.2723425548005912E-2</v>
      </c>
      <c r="W383">
        <f>Pro_Economic_Table[[#This Row],[Total Carbon (Metric T)]]*AHP!$P$5/TOPSIS!$D$4</f>
        <v>3.621627760692964E-3</v>
      </c>
      <c r="X383">
        <f>((Pro_Economic_Table[[#This Row],[Weighted Energy]]-TOPSIS!$B$5)^2+(Pro_Economic_Table[[#This Row],[Weighted Cost]]-TOPSIS!$C$5)^2+(Pro_Economic_Table[[#This Row],[Weighted Co2]]-TOPSIS!$D$5)^2)^0.5</f>
        <v>4.9846168772910045E-3</v>
      </c>
      <c r="Y383">
        <f>((Pro_Economic_Table[[#This Row],[Weighted Energy]]-TOPSIS!$B$6)^2+(Pro_Economic_Table[[#This Row],[Weighted Cost]]-TOPSIS!$C$6)^2+(Pro_Economic_Table[[#This Row],[Weighted Co2]]-TOPSIS!$D$6)^2)^0.5</f>
        <v>2.5870999110558894E-3</v>
      </c>
      <c r="Z383">
        <f>Pro_Economic_Table[[#This Row],[S- Worst-Euclidean Distance]]/(Pro_Economic_Table[[#This Row],[S+ Best-Euclidean Distance]]+Pro_Economic_Table[[#This Row],[S- Worst-Euclidean Distance]])</f>
        <v>0.3416794345818</v>
      </c>
      <c r="AA383">
        <v>382</v>
      </c>
    </row>
    <row r="384" spans="1:27" x14ac:dyDescent="0.3">
      <c r="A384">
        <v>50</v>
      </c>
      <c r="B384" t="s">
        <v>139</v>
      </c>
      <c r="C384" t="s">
        <v>148</v>
      </c>
      <c r="D384" t="s">
        <v>151</v>
      </c>
      <c r="E384" t="s">
        <v>280</v>
      </c>
      <c r="F384" t="s">
        <v>155</v>
      </c>
      <c r="G384" t="s">
        <v>220</v>
      </c>
      <c r="H384">
        <v>371.78797006142037</v>
      </c>
      <c r="I384">
        <v>27</v>
      </c>
      <c r="J384">
        <v>1363703.44163414</v>
      </c>
      <c r="K384">
        <v>59312.713172727264</v>
      </c>
      <c r="L384">
        <v>245466619.49414521</v>
      </c>
      <c r="M384">
        <v>6514861.3468181808</v>
      </c>
      <c r="N384">
        <v>2045555162.45121</v>
      </c>
      <c r="O384">
        <v>105300000</v>
      </c>
      <c r="P384">
        <v>28.891854259090906</v>
      </c>
      <c r="Q384">
        <v>20387.366452430393</v>
      </c>
      <c r="R384">
        <v>245525932.20731795</v>
      </c>
      <c r="S384">
        <v>2157.3700237980279</v>
      </c>
      <c r="T384">
        <v>20416.258306689484</v>
      </c>
      <c r="U384">
        <f>Pro_Economic_Table[[#This Row],[Total Energy(MJ)]]*AHP!$P$3/TOPSIS!$B$4</f>
        <v>8.4335330600762651E-3</v>
      </c>
      <c r="V384">
        <f>Pro_Economic_Table[[#This Row],[Total Cost(LKR Million)]]*AHP!$P$4/TOPSIS!$C$4</f>
        <v>3.2732217688871676E-2</v>
      </c>
      <c r="W384">
        <f>Pro_Economic_Table[[#This Row],[Total Carbon (Metric T)]]*AHP!$P$5/TOPSIS!$D$4</f>
        <v>3.6217780844904394E-3</v>
      </c>
      <c r="X384">
        <f>((Pro_Economic_Table[[#This Row],[Weighted Energy]]-TOPSIS!$B$5)^2+(Pro_Economic_Table[[#This Row],[Weighted Cost]]-TOPSIS!$C$5)^2+(Pro_Economic_Table[[#This Row],[Weighted Co2]]-TOPSIS!$D$5)^2)^0.5</f>
        <v>4.9926168295385386E-3</v>
      </c>
      <c r="Y384">
        <f>((Pro_Economic_Table[[#This Row],[Weighted Energy]]-TOPSIS!$B$6)^2+(Pro_Economic_Table[[#This Row],[Weighted Cost]]-TOPSIS!$C$6)^2+(Pro_Economic_Table[[#This Row],[Weighted Co2]]-TOPSIS!$D$6)^2)^0.5</f>
        <v>2.5791107054150553E-3</v>
      </c>
      <c r="Z384">
        <f>Pro_Economic_Table[[#This Row],[S- Worst-Euclidean Distance]]/(Pro_Economic_Table[[#This Row],[S+ Best-Euclidean Distance]]+Pro_Economic_Table[[#This Row],[S- Worst-Euclidean Distance]])</f>
        <v>0.34062381319309615</v>
      </c>
      <c r="AA384">
        <v>383</v>
      </c>
    </row>
    <row r="385" spans="1:27" x14ac:dyDescent="0.3">
      <c r="A385">
        <v>68</v>
      </c>
      <c r="B385" t="s">
        <v>139</v>
      </c>
      <c r="C385" t="s">
        <v>148</v>
      </c>
      <c r="D385" t="s">
        <v>280</v>
      </c>
      <c r="E385" t="s">
        <v>280</v>
      </c>
      <c r="F385" t="s">
        <v>155</v>
      </c>
      <c r="G385" t="s">
        <v>220</v>
      </c>
      <c r="H385">
        <v>372.25069168148036</v>
      </c>
      <c r="I385">
        <v>27</v>
      </c>
      <c r="J385">
        <v>1364151.3561623585</v>
      </c>
      <c r="K385">
        <v>59312.713172727264</v>
      </c>
      <c r="L385">
        <v>245547244.10922453</v>
      </c>
      <c r="M385">
        <v>6519466.4218181809</v>
      </c>
      <c r="N385">
        <v>2046227034.2435379</v>
      </c>
      <c r="O385">
        <v>105300000</v>
      </c>
      <c r="P385">
        <v>28.882644109090908</v>
      </c>
      <c r="Q385">
        <v>20394.062774627262</v>
      </c>
      <c r="R385">
        <v>245606556.82239726</v>
      </c>
      <c r="S385">
        <v>2158.0465006653562</v>
      </c>
      <c r="T385">
        <v>20422.945418736352</v>
      </c>
      <c r="U385">
        <f>Pro_Economic_Table[[#This Row],[Total Energy(MJ)]]*AHP!$P$3/TOPSIS!$B$4</f>
        <v>8.4363024227688925E-3</v>
      </c>
      <c r="V385">
        <f>Pro_Economic_Table[[#This Row],[Total Cost(LKR Million)]]*AHP!$P$4/TOPSIS!$C$4</f>
        <v>3.27424813839442E-2</v>
      </c>
      <c r="W385">
        <f>Pro_Economic_Table[[#This Row],[Total Carbon (Metric T)]]*AHP!$P$5/TOPSIS!$D$4</f>
        <v>3.6229643565044421E-3</v>
      </c>
      <c r="X385">
        <f>((Pro_Economic_Table[[#This Row],[Weighted Energy]]-TOPSIS!$B$5)^2+(Pro_Economic_Table[[#This Row],[Weighted Cost]]-TOPSIS!$C$5)^2+(Pro_Economic_Table[[#This Row],[Weighted Co2]]-TOPSIS!$D$5)^2)^0.5</f>
        <v>5.0033123036268426E-3</v>
      </c>
      <c r="Y385">
        <f>((Pro_Economic_Table[[#This Row],[Weighted Energy]]-TOPSIS!$B$6)^2+(Pro_Economic_Table[[#This Row],[Weighted Cost]]-TOPSIS!$C$6)^2+(Pro_Economic_Table[[#This Row],[Weighted Co2]]-TOPSIS!$D$6)^2)^0.5</f>
        <v>2.5684146802031058E-3</v>
      </c>
      <c r="Z385">
        <f>Pro_Economic_Table[[#This Row],[S- Worst-Euclidean Distance]]/(Pro_Economic_Table[[#This Row],[S+ Best-Euclidean Distance]]+Pro_Economic_Table[[#This Row],[S- Worst-Euclidean Distance]])</f>
        <v>0.33921121108673996</v>
      </c>
      <c r="AA385">
        <v>384</v>
      </c>
    </row>
    <row r="386" spans="1:27" x14ac:dyDescent="0.3">
      <c r="A386">
        <v>43</v>
      </c>
      <c r="B386" t="s">
        <v>139</v>
      </c>
      <c r="C386" t="s">
        <v>148</v>
      </c>
      <c r="D386" t="s">
        <v>151</v>
      </c>
      <c r="E386" t="s">
        <v>152</v>
      </c>
      <c r="F386" t="s">
        <v>280</v>
      </c>
      <c r="G386" t="s">
        <v>219</v>
      </c>
      <c r="H386">
        <v>371.18491017829672</v>
      </c>
      <c r="I386">
        <v>53</v>
      </c>
      <c r="J386">
        <v>1378080.2507591646</v>
      </c>
      <c r="K386">
        <v>49760.282490909085</v>
      </c>
      <c r="L386">
        <v>248054445.13664964</v>
      </c>
      <c r="M386">
        <v>5319442.878636363</v>
      </c>
      <c r="N386">
        <v>2067120376.138747</v>
      </c>
      <c r="O386">
        <v>98792000</v>
      </c>
      <c r="P386">
        <v>22.614542668181812</v>
      </c>
      <c r="Q386">
        <v>20602.299748849509</v>
      </c>
      <c r="R386">
        <v>248104205.41914055</v>
      </c>
      <c r="S386">
        <v>2171.2318190173837</v>
      </c>
      <c r="T386">
        <v>20624.914291517693</v>
      </c>
      <c r="U386">
        <f>Pro_Economic_Table[[#This Row],[Total Energy(MJ)]]*AHP!$P$3/TOPSIS!$B$4</f>
        <v>8.5220937761453716E-3</v>
      </c>
      <c r="V386">
        <f>Pro_Economic_Table[[#This Row],[Total Cost(LKR Million)]]*AHP!$P$4/TOPSIS!$C$4</f>
        <v>3.2942532699126489E-2</v>
      </c>
      <c r="W386">
        <f>Pro_Economic_Table[[#This Row],[Total Carbon (Metric T)]]*AHP!$P$5/TOPSIS!$D$4</f>
        <v>3.6587929802512835E-3</v>
      </c>
      <c r="X386">
        <f>((Pro_Economic_Table[[#This Row],[Weighted Energy]]-TOPSIS!$B$5)^2+(Pro_Economic_Table[[#This Row],[Weighted Cost]]-TOPSIS!$C$5)^2+(Pro_Economic_Table[[#This Row],[Weighted Co2]]-TOPSIS!$D$5)^2)^0.5</f>
        <v>5.2210462639107119E-3</v>
      </c>
      <c r="Y386">
        <f>((Pro_Economic_Table[[#This Row],[Weighted Energy]]-TOPSIS!$B$6)^2+(Pro_Economic_Table[[#This Row],[Weighted Cost]]-TOPSIS!$C$6)^2+(Pro_Economic_Table[[#This Row],[Weighted Co2]]-TOPSIS!$D$6)^2)^0.5</f>
        <v>2.3509363757417538E-3</v>
      </c>
      <c r="Z386">
        <f>Pro_Economic_Table[[#This Row],[S- Worst-Euclidean Distance]]/(Pro_Economic_Table[[#This Row],[S+ Best-Euclidean Distance]]+Pro_Economic_Table[[#This Row],[S- Worst-Euclidean Distance]])</f>
        <v>0.31047831032133155</v>
      </c>
      <c r="AA386">
        <v>385</v>
      </c>
    </row>
    <row r="387" spans="1:27" x14ac:dyDescent="0.3">
      <c r="A387">
        <v>397</v>
      </c>
      <c r="B387" t="s">
        <v>142</v>
      </c>
      <c r="C387" t="s">
        <v>280</v>
      </c>
      <c r="D387" t="s">
        <v>151</v>
      </c>
      <c r="E387" t="s">
        <v>152</v>
      </c>
      <c r="F387" t="s">
        <v>154</v>
      </c>
      <c r="G387" t="s">
        <v>219</v>
      </c>
      <c r="H387">
        <v>406.21808431678289</v>
      </c>
      <c r="I387">
        <v>58</v>
      </c>
      <c r="J387">
        <v>1372483.5540347826</v>
      </c>
      <c r="K387">
        <v>36074.369363636361</v>
      </c>
      <c r="L387">
        <v>247047039.72626087</v>
      </c>
      <c r="M387">
        <v>5145136.7022727262</v>
      </c>
      <c r="N387">
        <v>2058725331.0521741</v>
      </c>
      <c r="O387">
        <v>108112000</v>
      </c>
      <c r="P387">
        <v>19.806539068181817</v>
      </c>
      <c r="Q387">
        <v>20518.629132819999</v>
      </c>
      <c r="R387">
        <v>247083114.09562451</v>
      </c>
      <c r="S387">
        <v>2171.982467754447</v>
      </c>
      <c r="T387">
        <v>20538.435671888179</v>
      </c>
      <c r="U387">
        <f>Pro_Economic_Table[[#This Row],[Total Energy(MJ)]]*AHP!$P$3/TOPSIS!$B$4</f>
        <v>8.487020464919906E-3</v>
      </c>
      <c r="V387">
        <f>Pro_Economic_Table[[#This Row],[Total Cost(LKR Million)]]*AHP!$P$4/TOPSIS!$C$4</f>
        <v>3.2953921750424317E-2</v>
      </c>
      <c r="W387">
        <f>Pro_Economic_Table[[#This Row],[Total Carbon (Metric T)]]*AHP!$P$5/TOPSIS!$D$4</f>
        <v>3.6434519532792383E-3</v>
      </c>
      <c r="X387">
        <f>((Pro_Economic_Table[[#This Row],[Weighted Energy]]-TOPSIS!$B$5)^2+(Pro_Economic_Table[[#This Row],[Weighted Cost]]-TOPSIS!$C$5)^2+(Pro_Economic_Table[[#This Row],[Weighted Co2]]-TOPSIS!$D$5)^2)^0.5</f>
        <v>5.221679771652608E-3</v>
      </c>
      <c r="Y387">
        <f>((Pro_Economic_Table[[#This Row],[Weighted Energy]]-TOPSIS!$B$6)^2+(Pro_Economic_Table[[#This Row],[Weighted Cost]]-TOPSIS!$C$6)^2+(Pro_Economic_Table[[#This Row],[Weighted Co2]]-TOPSIS!$D$6)^2)^0.5</f>
        <v>2.3500691041787357E-3</v>
      </c>
      <c r="Z387">
        <f>Pro_Economic_Table[[#This Row],[S- Worst-Euclidean Distance]]/(Pro_Economic_Table[[#This Row],[S+ Best-Euclidean Distance]]+Pro_Economic_Table[[#This Row],[S- Worst-Euclidean Distance]])</f>
        <v>0.31037335531293736</v>
      </c>
      <c r="AA387">
        <v>386</v>
      </c>
    </row>
    <row r="388" spans="1:27" x14ac:dyDescent="0.3">
      <c r="A388">
        <v>399</v>
      </c>
      <c r="B388" t="s">
        <v>142</v>
      </c>
      <c r="C388" t="s">
        <v>280</v>
      </c>
      <c r="D388" t="s">
        <v>151</v>
      </c>
      <c r="E388" t="s">
        <v>152</v>
      </c>
      <c r="F388" t="s">
        <v>154</v>
      </c>
      <c r="G388" t="s">
        <v>218</v>
      </c>
      <c r="H388">
        <v>406.21808431678289</v>
      </c>
      <c r="I388">
        <v>29</v>
      </c>
      <c r="J388">
        <v>1372483.5540347826</v>
      </c>
      <c r="K388">
        <v>36074.369363636361</v>
      </c>
      <c r="L388">
        <v>247047039.72626087</v>
      </c>
      <c r="M388">
        <v>5145136.7022727262</v>
      </c>
      <c r="N388">
        <v>2058725331.0521741</v>
      </c>
      <c r="O388">
        <v>108639800</v>
      </c>
      <c r="P388">
        <v>19.806539068181817</v>
      </c>
      <c r="Q388">
        <v>20518.629132819999</v>
      </c>
      <c r="R388">
        <v>247083114.09562451</v>
      </c>
      <c r="S388">
        <v>2172.5102677544469</v>
      </c>
      <c r="T388">
        <v>20538.435671888179</v>
      </c>
      <c r="U388">
        <f>Pro_Economic_Table[[#This Row],[Total Energy(MJ)]]*AHP!$P$3/TOPSIS!$B$4</f>
        <v>8.487020464919906E-3</v>
      </c>
      <c r="V388">
        <f>Pro_Economic_Table[[#This Row],[Total Cost(LKR Million)]]*AHP!$P$4/TOPSIS!$C$4</f>
        <v>3.2961929678737782E-2</v>
      </c>
      <c r="W388">
        <f>Pro_Economic_Table[[#This Row],[Total Carbon (Metric T)]]*AHP!$P$5/TOPSIS!$D$4</f>
        <v>3.6434519532792383E-3</v>
      </c>
      <c r="X388">
        <f>((Pro_Economic_Table[[#This Row],[Weighted Energy]]-TOPSIS!$B$5)^2+(Pro_Economic_Table[[#This Row],[Weighted Cost]]-TOPSIS!$C$5)^2+(Pro_Economic_Table[[#This Row],[Weighted Co2]]-TOPSIS!$D$5)^2)^0.5</f>
        <v>5.2293991052962587E-3</v>
      </c>
      <c r="Y388">
        <f>((Pro_Economic_Table[[#This Row],[Weighted Energy]]-TOPSIS!$B$6)^2+(Pro_Economic_Table[[#This Row],[Weighted Cost]]-TOPSIS!$C$6)^2+(Pro_Economic_Table[[#This Row],[Weighted Co2]]-TOPSIS!$D$6)^2)^0.5</f>
        <v>2.3423651579474796E-3</v>
      </c>
      <c r="Z388">
        <f>Pro_Economic_Table[[#This Row],[S- Worst-Euclidean Distance]]/(Pro_Economic_Table[[#This Row],[S+ Best-Euclidean Distance]]+Pro_Economic_Table[[#This Row],[S- Worst-Euclidean Distance]])</f>
        <v>0.30935526734742957</v>
      </c>
      <c r="AA388">
        <v>387</v>
      </c>
    </row>
    <row r="389" spans="1:27" x14ac:dyDescent="0.3">
      <c r="A389">
        <v>61</v>
      </c>
      <c r="B389" t="s">
        <v>139</v>
      </c>
      <c r="C389" t="s">
        <v>148</v>
      </c>
      <c r="D389" t="s">
        <v>280</v>
      </c>
      <c r="E389" t="s">
        <v>152</v>
      </c>
      <c r="F389" t="s">
        <v>280</v>
      </c>
      <c r="G389" t="s">
        <v>219</v>
      </c>
      <c r="H389">
        <v>371.64763179835677</v>
      </c>
      <c r="I389">
        <v>53</v>
      </c>
      <c r="J389">
        <v>1378528.1652873827</v>
      </c>
      <c r="K389">
        <v>49760.282490909085</v>
      </c>
      <c r="L389">
        <v>248135069.75172886</v>
      </c>
      <c r="M389">
        <v>5324047.9536363631</v>
      </c>
      <c r="N389">
        <v>2067792247.9310739</v>
      </c>
      <c r="O389">
        <v>98792000</v>
      </c>
      <c r="P389">
        <v>22.605332518181815</v>
      </c>
      <c r="Q389">
        <v>20608.996071046367</v>
      </c>
      <c r="R389">
        <v>248184830.03421977</v>
      </c>
      <c r="S389">
        <v>2171.9082958847102</v>
      </c>
      <c r="T389">
        <v>20631.601403564549</v>
      </c>
      <c r="U389">
        <f>Pro_Economic_Table[[#This Row],[Total Energy(MJ)]]*AHP!$P$3/TOPSIS!$B$4</f>
        <v>8.5248631388379955E-3</v>
      </c>
      <c r="V389">
        <f>Pro_Economic_Table[[#This Row],[Total Cost(LKR Million)]]*AHP!$P$4/TOPSIS!$C$4</f>
        <v>3.2952796394198992E-2</v>
      </c>
      <c r="W389">
        <f>Pro_Economic_Table[[#This Row],[Total Carbon (Metric T)]]*AHP!$P$5/TOPSIS!$D$4</f>
        <v>3.659979252265284E-3</v>
      </c>
      <c r="X389">
        <f>((Pro_Economic_Table[[#This Row],[Weighted Energy]]-TOPSIS!$B$5)^2+(Pro_Economic_Table[[#This Row],[Weighted Cost]]-TOPSIS!$C$5)^2+(Pro_Economic_Table[[#This Row],[Weighted Co2]]-TOPSIS!$D$5)^2)^0.5</f>
        <v>5.2317426200218465E-3</v>
      </c>
      <c r="Y389">
        <f>((Pro_Economic_Table[[#This Row],[Weighted Energy]]-TOPSIS!$B$6)^2+(Pro_Economic_Table[[#This Row],[Weighted Cost]]-TOPSIS!$C$6)^2+(Pro_Economic_Table[[#This Row],[Weighted Co2]]-TOPSIS!$D$6)^2)^0.5</f>
        <v>2.3402434344971727E-3</v>
      </c>
      <c r="Z389">
        <f>Pro_Economic_Table[[#This Row],[S- Worst-Euclidean Distance]]/(Pro_Economic_Table[[#This Row],[S+ Best-Euclidean Distance]]+Pro_Economic_Table[[#This Row],[S- Worst-Euclidean Distance]])</f>
        <v>0.30906599901890969</v>
      </c>
      <c r="AA389">
        <v>388</v>
      </c>
    </row>
    <row r="390" spans="1:27" x14ac:dyDescent="0.3">
      <c r="A390">
        <v>415</v>
      </c>
      <c r="B390" t="s">
        <v>142</v>
      </c>
      <c r="C390" t="s">
        <v>280</v>
      </c>
      <c r="D390" t="s">
        <v>280</v>
      </c>
      <c r="E390" t="s">
        <v>152</v>
      </c>
      <c r="F390" t="s">
        <v>154</v>
      </c>
      <c r="G390" t="s">
        <v>219</v>
      </c>
      <c r="H390">
        <v>406.68080593684294</v>
      </c>
      <c r="I390">
        <v>58</v>
      </c>
      <c r="J390">
        <v>1372931.4685630007</v>
      </c>
      <c r="K390">
        <v>36074.369363636361</v>
      </c>
      <c r="L390">
        <v>247127664.34134009</v>
      </c>
      <c r="M390">
        <v>5149741.7772727264</v>
      </c>
      <c r="N390">
        <v>2059397202.8445008</v>
      </c>
      <c r="O390">
        <v>108112000</v>
      </c>
      <c r="P390">
        <v>19.797328918181815</v>
      </c>
      <c r="Q390">
        <v>20525.32545501686</v>
      </c>
      <c r="R390">
        <v>247163738.71070373</v>
      </c>
      <c r="S390">
        <v>2172.6589446217736</v>
      </c>
      <c r="T390">
        <v>20545.122783935043</v>
      </c>
      <c r="U390">
        <f>Pro_Economic_Table[[#This Row],[Total Energy(MJ)]]*AHP!$P$3/TOPSIS!$B$4</f>
        <v>8.4897898276125316E-3</v>
      </c>
      <c r="V390">
        <f>Pro_Economic_Table[[#This Row],[Total Cost(LKR Million)]]*AHP!$P$4/TOPSIS!$C$4</f>
        <v>3.296418544549682E-2</v>
      </c>
      <c r="W390">
        <f>Pro_Economic_Table[[#This Row],[Total Carbon (Metric T)]]*AHP!$P$5/TOPSIS!$D$4</f>
        <v>3.6446382252932406E-3</v>
      </c>
      <c r="X390">
        <f>((Pro_Economic_Table[[#This Row],[Weighted Energy]]-TOPSIS!$B$5)^2+(Pro_Economic_Table[[#This Row],[Weighted Cost]]-TOPSIS!$C$5)^2+(Pro_Economic_Table[[#This Row],[Weighted Co2]]-TOPSIS!$D$5)^2)^0.5</f>
        <v>5.2323751316912769E-3</v>
      </c>
      <c r="Y390">
        <f>((Pro_Economic_Table[[#This Row],[Weighted Energy]]-TOPSIS!$B$6)^2+(Pro_Economic_Table[[#This Row],[Weighted Cost]]-TOPSIS!$C$6)^2+(Pro_Economic_Table[[#This Row],[Weighted Co2]]-TOPSIS!$D$6)^2)^0.5</f>
        <v>2.3393728674871409E-3</v>
      </c>
      <c r="Z390">
        <f>Pro_Economic_Table[[#This Row],[S- Worst-Euclidean Distance]]/(Pro_Economic_Table[[#This Row],[S+ Best-Euclidean Distance]]+Pro_Economic_Table[[#This Row],[S- Worst-Euclidean Distance]])</f>
        <v>0.30896074033908388</v>
      </c>
      <c r="AA390">
        <v>389</v>
      </c>
    </row>
    <row r="391" spans="1:27" x14ac:dyDescent="0.3">
      <c r="A391">
        <v>52</v>
      </c>
      <c r="B391" t="s">
        <v>139</v>
      </c>
      <c r="C391" t="s">
        <v>148</v>
      </c>
      <c r="D391" t="s">
        <v>151</v>
      </c>
      <c r="E391" t="s">
        <v>280</v>
      </c>
      <c r="F391" t="s">
        <v>280</v>
      </c>
      <c r="G391" t="s">
        <v>219</v>
      </c>
      <c r="H391">
        <v>371.25292348475136</v>
      </c>
      <c r="I391">
        <v>53</v>
      </c>
      <c r="J391">
        <v>1378146.0876398128</v>
      </c>
      <c r="K391">
        <v>60677.346127272715</v>
      </c>
      <c r="L391">
        <v>248066295.7751663</v>
      </c>
      <c r="M391">
        <v>6476651.6240909081</v>
      </c>
      <c r="N391">
        <v>2067219131.4597192</v>
      </c>
      <c r="O391">
        <v>98792000</v>
      </c>
      <c r="P391">
        <v>29.164780849999996</v>
      </c>
      <c r="Q391">
        <v>20603.2840102152</v>
      </c>
      <c r="R391">
        <v>248126973.12129357</v>
      </c>
      <c r="S391">
        <v>2172.48778308381</v>
      </c>
      <c r="T391">
        <v>20632.448791065199</v>
      </c>
      <c r="U391">
        <f>Pro_Economic_Table[[#This Row],[Total Energy(MJ)]]*AHP!$P$3/TOPSIS!$B$4</f>
        <v>8.5228758204984201E-3</v>
      </c>
      <c r="V391">
        <f>Pro_Economic_Table[[#This Row],[Total Cost(LKR Million)]]*AHP!$P$4/TOPSIS!$C$4</f>
        <v>3.2961588535064777E-2</v>
      </c>
      <c r="W391">
        <f>Pro_Economic_Table[[#This Row],[Total Carbon (Metric T)]]*AHP!$P$5/TOPSIS!$D$4</f>
        <v>3.6601295760627607E-3</v>
      </c>
      <c r="X391">
        <f>((Pro_Economic_Table[[#This Row],[Weighted Energy]]-TOPSIS!$B$5)^2+(Pro_Economic_Table[[#This Row],[Weighted Cost]]-TOPSIS!$C$5)^2+(Pro_Economic_Table[[#This Row],[Weighted Co2]]-TOPSIS!$D$5)^2)^0.5</f>
        <v>5.239717357093031E-3</v>
      </c>
      <c r="Y391">
        <f>((Pro_Economic_Table[[#This Row],[Weighted Energy]]-TOPSIS!$B$6)^2+(Pro_Economic_Table[[#This Row],[Weighted Cost]]-TOPSIS!$C$6)^2+(Pro_Economic_Table[[#This Row],[Weighted Co2]]-TOPSIS!$D$6)^2)^0.5</f>
        <v>2.3321996399450345E-3</v>
      </c>
      <c r="Z391">
        <f>Pro_Economic_Table[[#This Row],[S- Worst-Euclidean Distance]]/(Pro_Economic_Table[[#This Row],[S+ Best-Euclidean Distance]]+Pro_Economic_Table[[#This Row],[S- Worst-Euclidean Distance]])</f>
        <v>0.30800649833553773</v>
      </c>
      <c r="AA391">
        <v>390</v>
      </c>
    </row>
    <row r="392" spans="1:27" x14ac:dyDescent="0.3">
      <c r="A392">
        <v>417</v>
      </c>
      <c r="B392" t="s">
        <v>142</v>
      </c>
      <c r="C392" t="s">
        <v>280</v>
      </c>
      <c r="D392" t="s">
        <v>280</v>
      </c>
      <c r="E392" t="s">
        <v>152</v>
      </c>
      <c r="F392" t="s">
        <v>154</v>
      </c>
      <c r="G392" t="s">
        <v>218</v>
      </c>
      <c r="H392">
        <v>406.68080593684294</v>
      </c>
      <c r="I392">
        <v>29</v>
      </c>
      <c r="J392">
        <v>1372931.4685630007</v>
      </c>
      <c r="K392">
        <v>36074.369363636361</v>
      </c>
      <c r="L392">
        <v>247127664.34134009</v>
      </c>
      <c r="M392">
        <v>5149741.7772727264</v>
      </c>
      <c r="N392">
        <v>2059397202.8445008</v>
      </c>
      <c r="O392">
        <v>108639800</v>
      </c>
      <c r="P392">
        <v>19.797328918181815</v>
      </c>
      <c r="Q392">
        <v>20525.32545501686</v>
      </c>
      <c r="R392">
        <v>247163738.71070373</v>
      </c>
      <c r="S392">
        <v>2173.1867446217739</v>
      </c>
      <c r="T392">
        <v>20545.122783935043</v>
      </c>
      <c r="U392">
        <f>Pro_Economic_Table[[#This Row],[Total Energy(MJ)]]*AHP!$P$3/TOPSIS!$B$4</f>
        <v>8.4897898276125316E-3</v>
      </c>
      <c r="V392">
        <f>Pro_Economic_Table[[#This Row],[Total Cost(LKR Million)]]*AHP!$P$4/TOPSIS!$C$4</f>
        <v>3.2972193373810285E-2</v>
      </c>
      <c r="W392">
        <f>Pro_Economic_Table[[#This Row],[Total Carbon (Metric T)]]*AHP!$P$5/TOPSIS!$D$4</f>
        <v>3.6446382252932406E-3</v>
      </c>
      <c r="X392">
        <f>((Pro_Economic_Table[[#This Row],[Weighted Energy]]-TOPSIS!$B$5)^2+(Pro_Economic_Table[[#This Row],[Weighted Cost]]-TOPSIS!$C$5)^2+(Pro_Economic_Table[[#This Row],[Weighted Co2]]-TOPSIS!$D$5)^2)^0.5</f>
        <v>5.240094394702955E-3</v>
      </c>
      <c r="Y392">
        <f>((Pro_Economic_Table[[#This Row],[Weighted Energy]]-TOPSIS!$B$6)^2+(Pro_Economic_Table[[#This Row],[Weighted Cost]]-TOPSIS!$C$6)^2+(Pro_Economic_Table[[#This Row],[Weighted Co2]]-TOPSIS!$D$6)^2)^0.5</f>
        <v>2.3316688302060886E-3</v>
      </c>
      <c r="Z392">
        <f>Pro_Economic_Table[[#This Row],[S- Worst-Euclidean Distance]]/(Pro_Economic_Table[[#This Row],[S+ Best-Euclidean Distance]]+Pro_Economic_Table[[#This Row],[S- Worst-Euclidean Distance]])</f>
        <v>0.30794264967709661</v>
      </c>
      <c r="AA392">
        <v>391</v>
      </c>
    </row>
    <row r="393" spans="1:27" x14ac:dyDescent="0.3">
      <c r="A393">
        <v>406</v>
      </c>
      <c r="B393" t="s">
        <v>142</v>
      </c>
      <c r="C393" t="s">
        <v>280</v>
      </c>
      <c r="D393" t="s">
        <v>151</v>
      </c>
      <c r="E393" t="s">
        <v>280</v>
      </c>
      <c r="F393" t="s">
        <v>154</v>
      </c>
      <c r="G393" t="s">
        <v>219</v>
      </c>
      <c r="H393">
        <v>406.28609762323742</v>
      </c>
      <c r="I393">
        <v>58</v>
      </c>
      <c r="J393">
        <v>1372549.3909154308</v>
      </c>
      <c r="K393">
        <v>46991.433000000005</v>
      </c>
      <c r="L393">
        <v>247058890.36477754</v>
      </c>
      <c r="M393">
        <v>6302345.4477272723</v>
      </c>
      <c r="N393">
        <v>2058824086.3731461</v>
      </c>
      <c r="O393">
        <v>108112000</v>
      </c>
      <c r="P393">
        <v>26.35677725</v>
      </c>
      <c r="Q393">
        <v>20519.61339418569</v>
      </c>
      <c r="R393">
        <v>247105881.79777753</v>
      </c>
      <c r="S393">
        <v>2173.2384318208733</v>
      </c>
      <c r="T393">
        <v>20545.970171435689</v>
      </c>
      <c r="U393">
        <f>Pro_Economic_Table[[#This Row],[Total Energy(MJ)]]*AHP!$P$3/TOPSIS!$B$4</f>
        <v>8.4878025092729546E-3</v>
      </c>
      <c r="V393">
        <f>Pro_Economic_Table[[#This Row],[Total Cost(LKR Million)]]*AHP!$P$4/TOPSIS!$C$4</f>
        <v>3.2972977586362605E-2</v>
      </c>
      <c r="W393">
        <f>Pro_Economic_Table[[#This Row],[Total Carbon (Metric T)]]*AHP!$P$5/TOPSIS!$D$4</f>
        <v>3.6447885490907164E-3</v>
      </c>
      <c r="X393">
        <f>((Pro_Economic_Table[[#This Row],[Weighted Energy]]-TOPSIS!$B$5)^2+(Pro_Economic_Table[[#This Row],[Weighted Cost]]-TOPSIS!$C$5)^2+(Pro_Economic_Table[[#This Row],[Weighted Co2]]-TOPSIS!$D$5)^2)^0.5</f>
        <v>5.2403808753298921E-3</v>
      </c>
      <c r="Y393">
        <f>((Pro_Economic_Table[[#This Row],[Weighted Energy]]-TOPSIS!$B$6)^2+(Pro_Economic_Table[[#This Row],[Weighted Cost]]-TOPSIS!$C$6)^2+(Pro_Economic_Table[[#This Row],[Weighted Co2]]-TOPSIS!$D$6)^2)^0.5</f>
        <v>2.3313979284327905E-3</v>
      </c>
      <c r="Z393">
        <f>Pro_Economic_Table[[#This Row],[S- Worst-Euclidean Distance]]/(Pro_Economic_Table[[#This Row],[S+ Best-Euclidean Distance]]+Pro_Economic_Table[[#This Row],[S- Worst-Euclidean Distance]])</f>
        <v>0.30790623826388552</v>
      </c>
      <c r="AA393">
        <v>392</v>
      </c>
    </row>
    <row r="394" spans="1:27" x14ac:dyDescent="0.3">
      <c r="A394">
        <v>400</v>
      </c>
      <c r="B394" t="s">
        <v>142</v>
      </c>
      <c r="C394" t="s">
        <v>280</v>
      </c>
      <c r="D394" t="s">
        <v>151</v>
      </c>
      <c r="E394" t="s">
        <v>152</v>
      </c>
      <c r="F394" t="s">
        <v>155</v>
      </c>
      <c r="G394" t="s">
        <v>219</v>
      </c>
      <c r="H394">
        <v>406.17951247294468</v>
      </c>
      <c r="I394">
        <v>58</v>
      </c>
      <c r="J394">
        <v>1373524.7334584664</v>
      </c>
      <c r="K394">
        <v>36893.149136363631</v>
      </c>
      <c r="L394">
        <v>247234452.02252394</v>
      </c>
      <c r="M394">
        <v>5172429.3613636354</v>
      </c>
      <c r="N394">
        <v>2060287100.1876993</v>
      </c>
      <c r="O394">
        <v>108112000</v>
      </c>
      <c r="P394">
        <v>19.533612477272726</v>
      </c>
      <c r="Q394">
        <v>20534.194765204069</v>
      </c>
      <c r="R394">
        <v>247271345.1716603</v>
      </c>
      <c r="S394">
        <v>2173.5715295490627</v>
      </c>
      <c r="T394">
        <v>20553.728377681342</v>
      </c>
      <c r="U394">
        <f>Pro_Economic_Table[[#This Row],[Total Energy(MJ)]]*AHP!$P$3/TOPSIS!$B$4</f>
        <v>8.49348598564275E-3</v>
      </c>
      <c r="V394">
        <f>Pro_Economic_Table[[#This Row],[Total Cost(LKR Million)]]*AHP!$P$4/TOPSIS!$C$4</f>
        <v>3.2978031437686434E-2</v>
      </c>
      <c r="W394">
        <f>Pro_Economic_Table[[#This Row],[Total Carbon (Metric T)]]*AHP!$P$5/TOPSIS!$D$4</f>
        <v>3.6461648297457399E-3</v>
      </c>
      <c r="X394">
        <f>((Pro_Economic_Table[[#This Row],[Weighted Energy]]-TOPSIS!$B$5)^2+(Pro_Economic_Table[[#This Row],[Weighted Cost]]-TOPSIS!$C$5)^2+(Pro_Economic_Table[[#This Row],[Weighted Co2]]-TOPSIS!$D$5)^2)^0.5</f>
        <v>5.2467859908983863E-3</v>
      </c>
      <c r="Y394">
        <f>((Pro_Economic_Table[[#This Row],[Weighted Energy]]-TOPSIS!$B$6)^2+(Pro_Economic_Table[[#This Row],[Weighted Cost]]-TOPSIS!$C$6)^2+(Pro_Economic_Table[[#This Row],[Weighted Co2]]-TOPSIS!$D$6)^2)^0.5</f>
        <v>2.3249612747866691E-3</v>
      </c>
      <c r="Z394">
        <f>Pro_Economic_Table[[#This Row],[S- Worst-Euclidean Distance]]/(Pro_Economic_Table[[#This Row],[S+ Best-Euclidean Distance]]+Pro_Economic_Table[[#This Row],[S- Worst-Euclidean Distance]])</f>
        <v>0.30705743247973</v>
      </c>
      <c r="AA394">
        <v>393</v>
      </c>
    </row>
    <row r="395" spans="1:27" x14ac:dyDescent="0.3">
      <c r="A395">
        <v>408</v>
      </c>
      <c r="B395" t="s">
        <v>142</v>
      </c>
      <c r="C395" t="s">
        <v>280</v>
      </c>
      <c r="D395" t="s">
        <v>151</v>
      </c>
      <c r="E395" t="s">
        <v>280</v>
      </c>
      <c r="F395" t="s">
        <v>154</v>
      </c>
      <c r="G395" t="s">
        <v>218</v>
      </c>
      <c r="H395">
        <v>406.28609762323742</v>
      </c>
      <c r="I395">
        <v>29</v>
      </c>
      <c r="J395">
        <v>1372549.3909154308</v>
      </c>
      <c r="K395">
        <v>46991.433000000005</v>
      </c>
      <c r="L395">
        <v>247058890.36477754</v>
      </c>
      <c r="M395">
        <v>6302345.4477272723</v>
      </c>
      <c r="N395">
        <v>2058824086.3731461</v>
      </c>
      <c r="O395">
        <v>108639800</v>
      </c>
      <c r="P395">
        <v>26.35677725</v>
      </c>
      <c r="Q395">
        <v>20519.61339418569</v>
      </c>
      <c r="R395">
        <v>247105881.79777753</v>
      </c>
      <c r="S395">
        <v>2173.7662318208731</v>
      </c>
      <c r="T395">
        <v>20545.970171435689</v>
      </c>
      <c r="U395">
        <f>Pro_Economic_Table[[#This Row],[Total Energy(MJ)]]*AHP!$P$3/TOPSIS!$B$4</f>
        <v>8.4878025092729546E-3</v>
      </c>
      <c r="V395">
        <f>Pro_Economic_Table[[#This Row],[Total Cost(LKR Million)]]*AHP!$P$4/TOPSIS!$C$4</f>
        <v>3.2980985514676063E-2</v>
      </c>
      <c r="W395">
        <f>Pro_Economic_Table[[#This Row],[Total Carbon (Metric T)]]*AHP!$P$5/TOPSIS!$D$4</f>
        <v>3.6447885490907164E-3</v>
      </c>
      <c r="X395">
        <f>((Pro_Economic_Table[[#This Row],[Weighted Energy]]-TOPSIS!$B$5)^2+(Pro_Economic_Table[[#This Row],[Weighted Cost]]-TOPSIS!$C$5)^2+(Pro_Economic_Table[[#This Row],[Weighted Co2]]-TOPSIS!$D$5)^2)^0.5</f>
        <v>5.2481017786288019E-3</v>
      </c>
      <c r="Y395">
        <f>((Pro_Economic_Table[[#This Row],[Weighted Energy]]-TOPSIS!$B$6)^2+(Pro_Economic_Table[[#This Row],[Weighted Cost]]-TOPSIS!$C$6)^2+(Pro_Economic_Table[[#This Row],[Weighted Co2]]-TOPSIS!$D$6)^2)^0.5</f>
        <v>2.3236977503513466E-3</v>
      </c>
      <c r="Z395">
        <f>Pro_Economic_Table[[#This Row],[S- Worst-Euclidean Distance]]/(Pro_Economic_Table[[#This Row],[S+ Best-Euclidean Distance]]+Pro_Economic_Table[[#This Row],[S- Worst-Euclidean Distance]])</f>
        <v>0.30688844064844478</v>
      </c>
      <c r="AA395">
        <v>394</v>
      </c>
    </row>
    <row r="396" spans="1:27" x14ac:dyDescent="0.3">
      <c r="A396">
        <v>70</v>
      </c>
      <c r="B396" t="s">
        <v>139</v>
      </c>
      <c r="C396" t="s">
        <v>148</v>
      </c>
      <c r="D396" t="s">
        <v>280</v>
      </c>
      <c r="E396" t="s">
        <v>280</v>
      </c>
      <c r="F396" t="s">
        <v>280</v>
      </c>
      <c r="G396" t="s">
        <v>219</v>
      </c>
      <c r="H396">
        <v>371.7156451048113</v>
      </c>
      <c r="I396">
        <v>53</v>
      </c>
      <c r="J396">
        <v>1378594.0021680307</v>
      </c>
      <c r="K396">
        <v>60677.346127272715</v>
      </c>
      <c r="L396">
        <v>248146920.39024553</v>
      </c>
      <c r="M396">
        <v>6481256.6990909083</v>
      </c>
      <c r="N396">
        <v>2067891003.2520461</v>
      </c>
      <c r="O396">
        <v>98792000</v>
      </c>
      <c r="P396">
        <v>29.155570699999995</v>
      </c>
      <c r="Q396">
        <v>20609.980332412062</v>
      </c>
      <c r="R396">
        <v>248207597.7363728</v>
      </c>
      <c r="S396">
        <v>2173.164259951137</v>
      </c>
      <c r="T396">
        <v>20639.135903112063</v>
      </c>
      <c r="U396">
        <f>Pro_Economic_Table[[#This Row],[Total Energy(MJ)]]*AHP!$P$3/TOPSIS!$B$4</f>
        <v>8.5256451831910423E-3</v>
      </c>
      <c r="V396">
        <f>Pro_Economic_Table[[#This Row],[Total Cost(LKR Million)]]*AHP!$P$4/TOPSIS!$C$4</f>
        <v>3.297185223013728E-2</v>
      </c>
      <c r="W396">
        <f>Pro_Economic_Table[[#This Row],[Total Carbon (Metric T)]]*AHP!$P$5/TOPSIS!$D$4</f>
        <v>3.6613158480767625E-3</v>
      </c>
      <c r="X396">
        <f>((Pro_Economic_Table[[#This Row],[Weighted Energy]]-TOPSIS!$B$5)^2+(Pro_Economic_Table[[#This Row],[Weighted Cost]]-TOPSIS!$C$5)^2+(Pro_Economic_Table[[#This Row],[Weighted Co2]]-TOPSIS!$D$5)^2)^0.5</f>
        <v>5.2504136412019186E-3</v>
      </c>
      <c r="Y396">
        <f>((Pro_Economic_Table[[#This Row],[Weighted Energy]]-TOPSIS!$B$6)^2+(Pro_Economic_Table[[#This Row],[Weighted Cost]]-TOPSIS!$C$6)^2+(Pro_Economic_Table[[#This Row],[Weighted Co2]]-TOPSIS!$D$6)^2)^0.5</f>
        <v>2.3215062609696462E-3</v>
      </c>
      <c r="Z396">
        <f>Pro_Economic_Table[[#This Row],[S- Worst-Euclidean Distance]]/(Pro_Economic_Table[[#This Row],[S+ Best-Euclidean Distance]]+Pro_Economic_Table[[#This Row],[S- Worst-Euclidean Distance]])</f>
        <v>0.30659413873406888</v>
      </c>
      <c r="AA396">
        <v>395</v>
      </c>
    </row>
    <row r="397" spans="1:27" x14ac:dyDescent="0.3">
      <c r="A397">
        <v>424</v>
      </c>
      <c r="B397" t="s">
        <v>142</v>
      </c>
      <c r="C397" t="s">
        <v>280</v>
      </c>
      <c r="D397" t="s">
        <v>280</v>
      </c>
      <c r="E397" t="s">
        <v>280</v>
      </c>
      <c r="F397" t="s">
        <v>154</v>
      </c>
      <c r="G397" t="s">
        <v>219</v>
      </c>
      <c r="H397">
        <v>406.74881924329742</v>
      </c>
      <c r="I397">
        <v>58</v>
      </c>
      <c r="J397">
        <v>1372997.3054436485</v>
      </c>
      <c r="K397">
        <v>46991.433000000005</v>
      </c>
      <c r="L397">
        <v>247139514.97985673</v>
      </c>
      <c r="M397">
        <v>6306950.5227272725</v>
      </c>
      <c r="N397">
        <v>2059495958.1654725</v>
      </c>
      <c r="O397">
        <v>108112000</v>
      </c>
      <c r="P397">
        <v>26.347567099999999</v>
      </c>
      <c r="Q397">
        <v>20526.309716382544</v>
      </c>
      <c r="R397">
        <v>247186506.41285673</v>
      </c>
      <c r="S397">
        <v>2173.9149086881998</v>
      </c>
      <c r="T397">
        <v>20552.657283482546</v>
      </c>
      <c r="U397">
        <f>Pro_Economic_Table[[#This Row],[Total Energy(MJ)]]*AHP!$P$3/TOPSIS!$B$4</f>
        <v>8.4905718719655767E-3</v>
      </c>
      <c r="V397">
        <f>Pro_Economic_Table[[#This Row],[Total Cost(LKR Million)]]*AHP!$P$4/TOPSIS!$C$4</f>
        <v>3.2983241281435101E-2</v>
      </c>
      <c r="W397">
        <f>Pro_Economic_Table[[#This Row],[Total Carbon (Metric T)]]*AHP!$P$5/TOPSIS!$D$4</f>
        <v>3.6459748211047174E-3</v>
      </c>
      <c r="X397">
        <f>((Pro_Economic_Table[[#This Row],[Weighted Energy]]-TOPSIS!$B$5)^2+(Pro_Economic_Table[[#This Row],[Weighted Cost]]-TOPSIS!$C$5)^2+(Pro_Economic_Table[[#This Row],[Weighted Co2]]-TOPSIS!$D$5)^2)^0.5</f>
        <v>5.2510761057919016E-3</v>
      </c>
      <c r="Y397">
        <f>((Pro_Economic_Table[[#This Row],[Weighted Energy]]-TOPSIS!$B$6)^2+(Pro_Economic_Table[[#This Row],[Weighted Cost]]-TOPSIS!$C$6)^2+(Pro_Economic_Table[[#This Row],[Weighted Co2]]-TOPSIS!$D$6)^2)^0.5</f>
        <v>2.3207015294217548E-3</v>
      </c>
      <c r="Z397">
        <f>Pro_Economic_Table[[#This Row],[S- Worst-Euclidean Distance]]/(Pro_Economic_Table[[#This Row],[S+ Best-Euclidean Distance]]+Pro_Economic_Table[[#This Row],[S- Worst-Euclidean Distance]])</f>
        <v>0.30649361896590754</v>
      </c>
      <c r="AA397">
        <v>396</v>
      </c>
    </row>
    <row r="398" spans="1:27" x14ac:dyDescent="0.3">
      <c r="A398">
        <v>402</v>
      </c>
      <c r="B398" t="s">
        <v>142</v>
      </c>
      <c r="C398" t="s">
        <v>280</v>
      </c>
      <c r="D398" t="s">
        <v>151</v>
      </c>
      <c r="E398" t="s">
        <v>152</v>
      </c>
      <c r="F398" t="s">
        <v>155</v>
      </c>
      <c r="G398" t="s">
        <v>218</v>
      </c>
      <c r="H398">
        <v>406.17951247294468</v>
      </c>
      <c r="I398">
        <v>29</v>
      </c>
      <c r="J398">
        <v>1373524.7334584664</v>
      </c>
      <c r="K398">
        <v>36893.149136363631</v>
      </c>
      <c r="L398">
        <v>247234452.02252394</v>
      </c>
      <c r="M398">
        <v>5172429.3613636354</v>
      </c>
      <c r="N398">
        <v>2060287100.1876993</v>
      </c>
      <c r="O398">
        <v>108639800</v>
      </c>
      <c r="P398">
        <v>19.533612477272726</v>
      </c>
      <c r="Q398">
        <v>20534.194765204069</v>
      </c>
      <c r="R398">
        <v>247271345.1716603</v>
      </c>
      <c r="S398">
        <v>2174.0993295490625</v>
      </c>
      <c r="T398">
        <v>20553.728377681342</v>
      </c>
      <c r="U398">
        <f>Pro_Economic_Table[[#This Row],[Total Energy(MJ)]]*AHP!$P$3/TOPSIS!$B$4</f>
        <v>8.49348598564275E-3</v>
      </c>
      <c r="V398">
        <f>Pro_Economic_Table[[#This Row],[Total Cost(LKR Million)]]*AHP!$P$4/TOPSIS!$C$4</f>
        <v>3.2986039365999892E-2</v>
      </c>
      <c r="W398">
        <f>Pro_Economic_Table[[#This Row],[Total Carbon (Metric T)]]*AHP!$P$5/TOPSIS!$D$4</f>
        <v>3.6461648297457399E-3</v>
      </c>
      <c r="X398">
        <f>((Pro_Economic_Table[[#This Row],[Weighted Energy]]-TOPSIS!$B$5)^2+(Pro_Economic_Table[[#This Row],[Weighted Cost]]-TOPSIS!$C$5)^2+(Pro_Economic_Table[[#This Row],[Weighted Co2]]-TOPSIS!$D$5)^2)^0.5</f>
        <v>5.2545051847314112E-3</v>
      </c>
      <c r="Y398">
        <f>((Pro_Economic_Table[[#This Row],[Weighted Energy]]-TOPSIS!$B$6)^2+(Pro_Economic_Table[[#This Row],[Weighted Cost]]-TOPSIS!$C$6)^2+(Pro_Economic_Table[[#This Row],[Weighted Co2]]-TOPSIS!$D$6)^2)^0.5</f>
        <v>2.3172571728884714E-3</v>
      </c>
      <c r="Z398">
        <f>Pro_Economic_Table[[#This Row],[S- Worst-Euclidean Distance]]/(Pro_Economic_Table[[#This Row],[S+ Best-Euclidean Distance]]+Pro_Economic_Table[[#This Row],[S- Worst-Euclidean Distance]])</f>
        <v>0.30603934242026065</v>
      </c>
      <c r="AA398">
        <v>397</v>
      </c>
    </row>
    <row r="399" spans="1:27" x14ac:dyDescent="0.3">
      <c r="A399">
        <v>45</v>
      </c>
      <c r="B399" t="s">
        <v>139</v>
      </c>
      <c r="C399" t="s">
        <v>148</v>
      </c>
      <c r="D399" t="s">
        <v>151</v>
      </c>
      <c r="E399" t="s">
        <v>152</v>
      </c>
      <c r="F399" t="s">
        <v>280</v>
      </c>
      <c r="G399" t="s">
        <v>218</v>
      </c>
      <c r="H399">
        <v>371.18491017829672</v>
      </c>
      <c r="I399">
        <v>27</v>
      </c>
      <c r="J399">
        <v>1378080.2507591646</v>
      </c>
      <c r="K399">
        <v>49760.282490909085</v>
      </c>
      <c r="L399">
        <v>248054445.13664964</v>
      </c>
      <c r="M399">
        <v>5319442.878636363</v>
      </c>
      <c r="N399">
        <v>2067120376.138747</v>
      </c>
      <c r="O399">
        <v>101147400</v>
      </c>
      <c r="P399">
        <v>22.614542668181812</v>
      </c>
      <c r="Q399">
        <v>20602.299748849509</v>
      </c>
      <c r="R399">
        <v>248104205.41914055</v>
      </c>
      <c r="S399">
        <v>2173.5872190173836</v>
      </c>
      <c r="T399">
        <v>20624.914291517693</v>
      </c>
      <c r="U399">
        <f>Pro_Economic_Table[[#This Row],[Total Energy(MJ)]]*AHP!$P$3/TOPSIS!$B$4</f>
        <v>8.5220937761453716E-3</v>
      </c>
      <c r="V399">
        <f>Pro_Economic_Table[[#This Row],[Total Cost(LKR Million)]]*AHP!$P$4/TOPSIS!$C$4</f>
        <v>3.2978269482661027E-2</v>
      </c>
      <c r="W399">
        <f>Pro_Economic_Table[[#This Row],[Total Carbon (Metric T)]]*AHP!$P$5/TOPSIS!$D$4</f>
        <v>3.6587929802512835E-3</v>
      </c>
      <c r="X399">
        <f>((Pro_Economic_Table[[#This Row],[Weighted Energy]]-TOPSIS!$B$5)^2+(Pro_Economic_Table[[#This Row],[Weighted Cost]]-TOPSIS!$C$5)^2+(Pro_Economic_Table[[#This Row],[Weighted Co2]]-TOPSIS!$D$5)^2)^0.5</f>
        <v>5.2554285237321899E-3</v>
      </c>
      <c r="Y399">
        <f>((Pro_Economic_Table[[#This Row],[Weighted Energy]]-TOPSIS!$B$6)^2+(Pro_Economic_Table[[#This Row],[Weighted Cost]]-TOPSIS!$C$6)^2+(Pro_Economic_Table[[#This Row],[Weighted Co2]]-TOPSIS!$D$6)^2)^0.5</f>
        <v>2.3164092666008627E-3</v>
      </c>
      <c r="Z399">
        <f>Pro_Economic_Table[[#This Row],[S- Worst-Euclidean Distance]]/(Pro_Economic_Table[[#This Row],[S+ Best-Euclidean Distance]]+Pro_Economic_Table[[#This Row],[S- Worst-Euclidean Distance]])</f>
        <v>0.3059243120023275</v>
      </c>
      <c r="AA399">
        <v>398</v>
      </c>
    </row>
    <row r="400" spans="1:27" x14ac:dyDescent="0.3">
      <c r="A400">
        <v>418</v>
      </c>
      <c r="B400" t="s">
        <v>142</v>
      </c>
      <c r="C400" t="s">
        <v>280</v>
      </c>
      <c r="D400" t="s">
        <v>280</v>
      </c>
      <c r="E400" t="s">
        <v>152</v>
      </c>
      <c r="F400" t="s">
        <v>155</v>
      </c>
      <c r="G400" t="s">
        <v>219</v>
      </c>
      <c r="H400">
        <v>406.64223409300473</v>
      </c>
      <c r="I400">
        <v>58</v>
      </c>
      <c r="J400">
        <v>1373972.6479866847</v>
      </c>
      <c r="K400">
        <v>36893.149136363631</v>
      </c>
      <c r="L400">
        <v>247315076.63760325</v>
      </c>
      <c r="M400">
        <v>5177034.4363636356</v>
      </c>
      <c r="N400">
        <v>2060958971.9800272</v>
      </c>
      <c r="O400">
        <v>108112000</v>
      </c>
      <c r="P400">
        <v>19.524402327272725</v>
      </c>
      <c r="Q400">
        <v>20540.891087400934</v>
      </c>
      <c r="R400">
        <v>247351969.78673962</v>
      </c>
      <c r="S400">
        <v>2174.248006416391</v>
      </c>
      <c r="T400">
        <v>20560.415489728206</v>
      </c>
      <c r="U400">
        <f>Pro_Economic_Table[[#This Row],[Total Energy(MJ)]]*AHP!$P$3/TOPSIS!$B$4</f>
        <v>8.4962553483353773E-3</v>
      </c>
      <c r="V400">
        <f>Pro_Economic_Table[[#This Row],[Total Cost(LKR Million)]]*AHP!$P$4/TOPSIS!$C$4</f>
        <v>3.2988295132758964E-2</v>
      </c>
      <c r="W400">
        <f>Pro_Economic_Table[[#This Row],[Total Carbon (Metric T)]]*AHP!$P$5/TOPSIS!$D$4</f>
        <v>3.6473511017597422E-3</v>
      </c>
      <c r="X400">
        <f>((Pro_Economic_Table[[#This Row],[Weighted Energy]]-TOPSIS!$B$5)^2+(Pro_Economic_Table[[#This Row],[Weighted Cost]]-TOPSIS!$C$5)^2+(Pro_Economic_Table[[#This Row],[Weighted Co2]]-TOPSIS!$D$5)^2)^0.5</f>
        <v>5.257481361970049E-3</v>
      </c>
      <c r="Y400">
        <f>((Pro_Economic_Table[[#This Row],[Weighted Energy]]-TOPSIS!$B$6)^2+(Pro_Economic_Table[[#This Row],[Weighted Cost]]-TOPSIS!$C$6)^2+(Pro_Economic_Table[[#This Row],[Weighted Co2]]-TOPSIS!$D$6)^2)^0.5</f>
        <v>2.3142650462071993E-3</v>
      </c>
      <c r="Z400">
        <f>Pro_Economic_Table[[#This Row],[S- Worst-Euclidean Distance]]/(Pro_Economic_Table[[#This Row],[S+ Best-Euclidean Distance]]+Pro_Economic_Table[[#This Row],[S- Worst-Euclidean Distance]])</f>
        <v>0.30564481712011193</v>
      </c>
      <c r="AA400">
        <v>399</v>
      </c>
    </row>
    <row r="401" spans="1:27" x14ac:dyDescent="0.3">
      <c r="A401">
        <v>426</v>
      </c>
      <c r="B401" t="s">
        <v>142</v>
      </c>
      <c r="C401" t="s">
        <v>280</v>
      </c>
      <c r="D401" t="s">
        <v>280</v>
      </c>
      <c r="E401" t="s">
        <v>280</v>
      </c>
      <c r="F401" t="s">
        <v>154</v>
      </c>
      <c r="G401" t="s">
        <v>218</v>
      </c>
      <c r="H401">
        <v>406.74881924329742</v>
      </c>
      <c r="I401">
        <v>29</v>
      </c>
      <c r="J401">
        <v>1372997.3054436485</v>
      </c>
      <c r="K401">
        <v>46991.433000000005</v>
      </c>
      <c r="L401">
        <v>247139514.97985673</v>
      </c>
      <c r="M401">
        <v>6306950.5227272725</v>
      </c>
      <c r="N401">
        <v>2059495958.1654725</v>
      </c>
      <c r="O401">
        <v>108639800</v>
      </c>
      <c r="P401">
        <v>26.347567099999999</v>
      </c>
      <c r="Q401">
        <v>20526.309716382544</v>
      </c>
      <c r="R401">
        <v>247186506.41285673</v>
      </c>
      <c r="S401">
        <v>2174.4427086882001</v>
      </c>
      <c r="T401">
        <v>20552.657283482546</v>
      </c>
      <c r="U401">
        <f>Pro_Economic_Table[[#This Row],[Total Energy(MJ)]]*AHP!$P$3/TOPSIS!$B$4</f>
        <v>8.4905718719655767E-3</v>
      </c>
      <c r="V401">
        <f>Pro_Economic_Table[[#This Row],[Total Cost(LKR Million)]]*AHP!$P$4/TOPSIS!$C$4</f>
        <v>3.2991249209748566E-2</v>
      </c>
      <c r="W401">
        <f>Pro_Economic_Table[[#This Row],[Total Carbon (Metric T)]]*AHP!$P$5/TOPSIS!$D$4</f>
        <v>3.6459748211047174E-3</v>
      </c>
      <c r="X401">
        <f>((Pro_Economic_Table[[#This Row],[Weighted Energy]]-TOPSIS!$B$5)^2+(Pro_Economic_Table[[#This Row],[Weighted Cost]]-TOPSIS!$C$5)^2+(Pro_Economic_Table[[#This Row],[Weighted Co2]]-TOPSIS!$D$5)^2)^0.5</f>
        <v>5.2587969357079153E-3</v>
      </c>
      <c r="Y401">
        <f>((Pro_Economic_Table[[#This Row],[Weighted Energy]]-TOPSIS!$B$6)^2+(Pro_Economic_Table[[#This Row],[Weighted Cost]]-TOPSIS!$C$6)^2+(Pro_Economic_Table[[#This Row],[Weighted Co2]]-TOPSIS!$D$6)^2)^0.5</f>
        <v>2.3130012764407174E-3</v>
      </c>
      <c r="Z401">
        <f>Pro_Economic_Table[[#This Row],[S- Worst-Euclidean Distance]]/(Pro_Economic_Table[[#This Row],[S+ Best-Euclidean Distance]]+Pro_Economic_Table[[#This Row],[S- Worst-Euclidean Distance]])</f>
        <v>0.30547582115033173</v>
      </c>
      <c r="AA401">
        <v>400</v>
      </c>
    </row>
    <row r="402" spans="1:27" x14ac:dyDescent="0.3">
      <c r="A402">
        <v>420</v>
      </c>
      <c r="B402" t="s">
        <v>142</v>
      </c>
      <c r="C402" t="s">
        <v>280</v>
      </c>
      <c r="D402" t="s">
        <v>280</v>
      </c>
      <c r="E402" t="s">
        <v>152</v>
      </c>
      <c r="F402" t="s">
        <v>155</v>
      </c>
      <c r="G402" t="s">
        <v>218</v>
      </c>
      <c r="H402">
        <v>406.64223409300473</v>
      </c>
      <c r="I402">
        <v>29</v>
      </c>
      <c r="J402">
        <v>1373972.6479866847</v>
      </c>
      <c r="K402">
        <v>36893.149136363631</v>
      </c>
      <c r="L402">
        <v>247315076.63760325</v>
      </c>
      <c r="M402">
        <v>5177034.4363636356</v>
      </c>
      <c r="N402">
        <v>2060958971.9800272</v>
      </c>
      <c r="O402">
        <v>108639800</v>
      </c>
      <c r="P402">
        <v>19.524402327272725</v>
      </c>
      <c r="Q402">
        <v>20540.891087400934</v>
      </c>
      <c r="R402">
        <v>247351969.78673962</v>
      </c>
      <c r="S402">
        <v>2174.7758064163909</v>
      </c>
      <c r="T402">
        <v>20560.415489728206</v>
      </c>
      <c r="U402">
        <f>Pro_Economic_Table[[#This Row],[Total Energy(MJ)]]*AHP!$P$3/TOPSIS!$B$4</f>
        <v>8.4962553483353773E-3</v>
      </c>
      <c r="V402">
        <f>Pro_Economic_Table[[#This Row],[Total Cost(LKR Million)]]*AHP!$P$4/TOPSIS!$C$4</f>
        <v>3.2996303061072423E-2</v>
      </c>
      <c r="W402">
        <f>Pro_Economic_Table[[#This Row],[Total Carbon (Metric T)]]*AHP!$P$5/TOPSIS!$D$4</f>
        <v>3.6473511017597422E-3</v>
      </c>
      <c r="X402">
        <f>((Pro_Economic_Table[[#This Row],[Weighted Energy]]-TOPSIS!$B$5)^2+(Pro_Economic_Table[[#This Row],[Weighted Cost]]-TOPSIS!$C$5)^2+(Pro_Economic_Table[[#This Row],[Weighted Co2]]-TOPSIS!$D$5)^2)^0.5</f>
        <v>5.2652004857757229E-3</v>
      </c>
      <c r="Y402">
        <f>((Pro_Economic_Table[[#This Row],[Weighted Energy]]-TOPSIS!$B$6)^2+(Pro_Economic_Table[[#This Row],[Weighted Cost]]-TOPSIS!$C$6)^2+(Pro_Economic_Table[[#This Row],[Weighted Co2]]-TOPSIS!$D$6)^2)^0.5</f>
        <v>2.3065608515733058E-3</v>
      </c>
      <c r="Z402">
        <f>Pro_Economic_Table[[#This Row],[S- Worst-Euclidean Distance]]/(Pro_Economic_Table[[#This Row],[S+ Best-Euclidean Distance]]+Pro_Economic_Table[[#This Row],[S- Worst-Euclidean Distance]])</f>
        <v>0.30462672406165175</v>
      </c>
      <c r="AA402">
        <v>401</v>
      </c>
    </row>
    <row r="403" spans="1:27" x14ac:dyDescent="0.3">
      <c r="A403">
        <v>409</v>
      </c>
      <c r="B403" t="s">
        <v>142</v>
      </c>
      <c r="C403" t="s">
        <v>280</v>
      </c>
      <c r="D403" t="s">
        <v>151</v>
      </c>
      <c r="E403" t="s">
        <v>280</v>
      </c>
      <c r="F403" t="s">
        <v>155</v>
      </c>
      <c r="G403" t="s">
        <v>219</v>
      </c>
      <c r="H403">
        <v>406.24752577939933</v>
      </c>
      <c r="I403">
        <v>58</v>
      </c>
      <c r="J403">
        <v>1373590.5703391144</v>
      </c>
      <c r="K403">
        <v>47810.212772727275</v>
      </c>
      <c r="L403">
        <v>247246302.6610406</v>
      </c>
      <c r="M403">
        <v>6329638.1068181815</v>
      </c>
      <c r="N403">
        <v>2060385855.5086715</v>
      </c>
      <c r="O403">
        <v>108112000</v>
      </c>
      <c r="P403">
        <v>26.08385065909091</v>
      </c>
      <c r="Q403">
        <v>20535.179026569756</v>
      </c>
      <c r="R403">
        <v>247294112.87381333</v>
      </c>
      <c r="S403">
        <v>2174.8274936154899</v>
      </c>
      <c r="T403">
        <v>20561.262877228848</v>
      </c>
      <c r="U403">
        <f>Pro_Economic_Table[[#This Row],[Total Energy(MJ)]]*AHP!$P$3/TOPSIS!$B$4</f>
        <v>8.4942680299957985E-3</v>
      </c>
      <c r="V403">
        <f>Pro_Economic_Table[[#This Row],[Total Cost(LKR Million)]]*AHP!$P$4/TOPSIS!$C$4</f>
        <v>3.2997087273624728E-2</v>
      </c>
      <c r="W403">
        <f>Pro_Economic_Table[[#This Row],[Total Carbon (Metric T)]]*AHP!$P$5/TOPSIS!$D$4</f>
        <v>3.6475014255572175E-3</v>
      </c>
      <c r="X403">
        <f>((Pro_Economic_Table[[#This Row],[Weighted Energy]]-TOPSIS!$B$5)^2+(Pro_Economic_Table[[#This Row],[Weighted Cost]]-TOPSIS!$C$5)^2+(Pro_Economic_Table[[#This Row],[Weighted Co2]]-TOPSIS!$D$5)^2)^0.5</f>
        <v>5.2654868284235084E-3</v>
      </c>
      <c r="Y403">
        <f>((Pro_Economic_Table[[#This Row],[Weighted Energy]]-TOPSIS!$B$6)^2+(Pro_Economic_Table[[#This Row],[Weighted Cost]]-TOPSIS!$C$6)^2+(Pro_Economic_Table[[#This Row],[Weighted Co2]]-TOPSIS!$D$6)^2)^0.5</f>
        <v>2.3062898041485268E-3</v>
      </c>
      <c r="Z403">
        <f>Pro_Economic_Table[[#This Row],[S- Worst-Euclidean Distance]]/(Pro_Economic_Table[[#This Row],[S+ Best-Euclidean Distance]]+Pro_Economic_Table[[#This Row],[S- Worst-Euclidean Distance]])</f>
        <v>0.30459031163536976</v>
      </c>
      <c r="AA403">
        <v>402</v>
      </c>
    </row>
    <row r="404" spans="1:27" x14ac:dyDescent="0.3">
      <c r="A404">
        <v>63</v>
      </c>
      <c r="B404" t="s">
        <v>139</v>
      </c>
      <c r="C404" t="s">
        <v>148</v>
      </c>
      <c r="D404" t="s">
        <v>280</v>
      </c>
      <c r="E404" t="s">
        <v>152</v>
      </c>
      <c r="F404" t="s">
        <v>280</v>
      </c>
      <c r="G404" t="s">
        <v>218</v>
      </c>
      <c r="H404">
        <v>371.64763179835677</v>
      </c>
      <c r="I404">
        <v>27</v>
      </c>
      <c r="J404">
        <v>1378528.1652873827</v>
      </c>
      <c r="K404">
        <v>49760.282490909085</v>
      </c>
      <c r="L404">
        <v>248135069.75172886</v>
      </c>
      <c r="M404">
        <v>5324047.9536363631</v>
      </c>
      <c r="N404">
        <v>2067792247.9310739</v>
      </c>
      <c r="O404">
        <v>101147400</v>
      </c>
      <c r="P404">
        <v>22.605332518181815</v>
      </c>
      <c r="Q404">
        <v>20608.996071046367</v>
      </c>
      <c r="R404">
        <v>248184830.03421977</v>
      </c>
      <c r="S404">
        <v>2174.2636958847102</v>
      </c>
      <c r="T404">
        <v>20631.601403564549</v>
      </c>
      <c r="U404">
        <f>Pro_Economic_Table[[#This Row],[Total Energy(MJ)]]*AHP!$P$3/TOPSIS!$B$4</f>
        <v>8.5248631388379955E-3</v>
      </c>
      <c r="V404">
        <f>Pro_Economic_Table[[#This Row],[Total Cost(LKR Million)]]*AHP!$P$4/TOPSIS!$C$4</f>
        <v>3.298853317773353E-2</v>
      </c>
      <c r="W404">
        <f>Pro_Economic_Table[[#This Row],[Total Carbon (Metric T)]]*AHP!$P$5/TOPSIS!$D$4</f>
        <v>3.659979252265284E-3</v>
      </c>
      <c r="X404">
        <f>((Pro_Economic_Table[[#This Row],[Weighted Energy]]-TOPSIS!$B$5)^2+(Pro_Economic_Table[[#This Row],[Weighted Cost]]-TOPSIS!$C$5)^2+(Pro_Economic_Table[[#This Row],[Weighted Co2]]-TOPSIS!$D$5)^2)^0.5</f>
        <v>5.2661246949928077E-3</v>
      </c>
      <c r="Y404">
        <f>((Pro_Economic_Table[[#This Row],[Weighted Energy]]-TOPSIS!$B$6)^2+(Pro_Economic_Table[[#This Row],[Weighted Cost]]-TOPSIS!$C$6)^2+(Pro_Economic_Table[[#This Row],[Weighted Co2]]-TOPSIS!$D$6)^2)^0.5</f>
        <v>2.3057152823394819E-3</v>
      </c>
      <c r="Z404">
        <f>Pro_Economic_Table[[#This Row],[S- Worst-Euclidean Distance]]/(Pro_Economic_Table[[#This Row],[S+ Best-Euclidean Distance]]+Pro_Economic_Table[[#This Row],[S- Worst-Euclidean Distance]])</f>
        <v>0.3045118873671484</v>
      </c>
      <c r="AA404">
        <v>403</v>
      </c>
    </row>
    <row r="405" spans="1:27" x14ac:dyDescent="0.3">
      <c r="A405">
        <v>411</v>
      </c>
      <c r="B405" t="s">
        <v>142</v>
      </c>
      <c r="C405" t="s">
        <v>280</v>
      </c>
      <c r="D405" t="s">
        <v>151</v>
      </c>
      <c r="E405" t="s">
        <v>280</v>
      </c>
      <c r="F405" t="s">
        <v>155</v>
      </c>
      <c r="G405" t="s">
        <v>218</v>
      </c>
      <c r="H405">
        <v>406.24752577939933</v>
      </c>
      <c r="I405">
        <v>29</v>
      </c>
      <c r="J405">
        <v>1373590.5703391144</v>
      </c>
      <c r="K405">
        <v>47810.212772727275</v>
      </c>
      <c r="L405">
        <v>247246302.6610406</v>
      </c>
      <c r="M405">
        <v>6329638.1068181815</v>
      </c>
      <c r="N405">
        <v>2060385855.5086715</v>
      </c>
      <c r="O405">
        <v>108639800</v>
      </c>
      <c r="P405">
        <v>26.08385065909091</v>
      </c>
      <c r="Q405">
        <v>20535.179026569756</v>
      </c>
      <c r="R405">
        <v>247294112.87381333</v>
      </c>
      <c r="S405">
        <v>2175.3552936154902</v>
      </c>
      <c r="T405">
        <v>20561.262877228848</v>
      </c>
      <c r="U405">
        <f>Pro_Economic_Table[[#This Row],[Total Energy(MJ)]]*AHP!$P$3/TOPSIS!$B$4</f>
        <v>8.4942680299957985E-3</v>
      </c>
      <c r="V405">
        <f>Pro_Economic_Table[[#This Row],[Total Cost(LKR Million)]]*AHP!$P$4/TOPSIS!$C$4</f>
        <v>3.30050952019382E-2</v>
      </c>
      <c r="W405">
        <f>Pro_Economic_Table[[#This Row],[Total Carbon (Metric T)]]*AHP!$P$5/TOPSIS!$D$4</f>
        <v>3.6475014255572175E-3</v>
      </c>
      <c r="X405">
        <f>((Pro_Economic_Table[[#This Row],[Weighted Energy]]-TOPSIS!$B$5)^2+(Pro_Economic_Table[[#This Row],[Weighted Cost]]-TOPSIS!$C$5)^2+(Pro_Economic_Table[[#This Row],[Weighted Co2]]-TOPSIS!$D$5)^2)^0.5</f>
        <v>5.2732075853240985E-3</v>
      </c>
      <c r="Y405">
        <f>((Pro_Economic_Table[[#This Row],[Weighted Energy]]-TOPSIS!$B$6)^2+(Pro_Economic_Table[[#This Row],[Weighted Cost]]-TOPSIS!$C$6)^2+(Pro_Economic_Table[[#This Row],[Weighted Co2]]-TOPSIS!$D$6)^2)^0.5</f>
        <v>2.2985895093080673E-3</v>
      </c>
      <c r="Z405">
        <f>Pro_Economic_Table[[#This Row],[S- Worst-Euclidean Distance]]/(Pro_Economic_Table[[#This Row],[S+ Best-Euclidean Distance]]+Pro_Economic_Table[[#This Row],[S- Worst-Euclidean Distance]])</f>
        <v>0.30357251793469137</v>
      </c>
      <c r="AA405">
        <v>404</v>
      </c>
    </row>
    <row r="406" spans="1:27" x14ac:dyDescent="0.3">
      <c r="A406">
        <v>54</v>
      </c>
      <c r="B406" t="s">
        <v>139</v>
      </c>
      <c r="C406" t="s">
        <v>148</v>
      </c>
      <c r="D406" t="s">
        <v>151</v>
      </c>
      <c r="E406" t="s">
        <v>280</v>
      </c>
      <c r="F406" t="s">
        <v>280</v>
      </c>
      <c r="G406" t="s">
        <v>218</v>
      </c>
      <c r="H406">
        <v>371.25292348475136</v>
      </c>
      <c r="I406">
        <v>27</v>
      </c>
      <c r="J406">
        <v>1378146.0876398128</v>
      </c>
      <c r="K406">
        <v>60677.346127272715</v>
      </c>
      <c r="L406">
        <v>248066295.7751663</v>
      </c>
      <c r="M406">
        <v>6476651.6240909081</v>
      </c>
      <c r="N406">
        <v>2067219131.4597192</v>
      </c>
      <c r="O406">
        <v>101147400</v>
      </c>
      <c r="P406">
        <v>29.164780849999996</v>
      </c>
      <c r="Q406">
        <v>20603.2840102152</v>
      </c>
      <c r="R406">
        <v>248126973.12129357</v>
      </c>
      <c r="S406">
        <v>2174.8431830838099</v>
      </c>
      <c r="T406">
        <v>20632.448791065199</v>
      </c>
      <c r="U406">
        <f>Pro_Economic_Table[[#This Row],[Total Energy(MJ)]]*AHP!$P$3/TOPSIS!$B$4</f>
        <v>8.5228758204984201E-3</v>
      </c>
      <c r="V406">
        <f>Pro_Economic_Table[[#This Row],[Total Cost(LKR Million)]]*AHP!$P$4/TOPSIS!$C$4</f>
        <v>3.2997325318599308E-2</v>
      </c>
      <c r="W406">
        <f>Pro_Economic_Table[[#This Row],[Total Carbon (Metric T)]]*AHP!$P$5/TOPSIS!$D$4</f>
        <v>3.6601295760627607E-3</v>
      </c>
      <c r="X406">
        <f>((Pro_Economic_Table[[#This Row],[Weighted Energy]]-TOPSIS!$B$5)^2+(Pro_Economic_Table[[#This Row],[Weighted Cost]]-TOPSIS!$C$5)^2+(Pro_Economic_Table[[#This Row],[Weighted Co2]]-TOPSIS!$D$5)^2)^0.5</f>
        <v>5.2741070191030248E-3</v>
      </c>
      <c r="Y406">
        <f>((Pro_Economic_Table[[#This Row],[Weighted Energy]]-TOPSIS!$B$6)^2+(Pro_Economic_Table[[#This Row],[Weighted Cost]]-TOPSIS!$C$6)^2+(Pro_Economic_Table[[#This Row],[Weighted Co2]]-TOPSIS!$D$6)^2)^0.5</f>
        <v>2.2976873583532521E-3</v>
      </c>
      <c r="Z406">
        <f>Pro_Economic_Table[[#This Row],[S- Worst-Euclidean Distance]]/(Pro_Economic_Table[[#This Row],[S+ Best-Euclidean Distance]]+Pro_Economic_Table[[#This Row],[S- Worst-Euclidean Distance]])</f>
        <v>0.3034534806167245</v>
      </c>
      <c r="AA406">
        <v>405</v>
      </c>
    </row>
    <row r="407" spans="1:27" x14ac:dyDescent="0.3">
      <c r="A407">
        <v>427</v>
      </c>
      <c r="B407" t="s">
        <v>142</v>
      </c>
      <c r="C407" t="s">
        <v>280</v>
      </c>
      <c r="D407" t="s">
        <v>280</v>
      </c>
      <c r="E407" t="s">
        <v>280</v>
      </c>
      <c r="F407" t="s">
        <v>155</v>
      </c>
      <c r="G407" t="s">
        <v>219</v>
      </c>
      <c r="H407">
        <v>406.71024739945926</v>
      </c>
      <c r="I407">
        <v>58</v>
      </c>
      <c r="J407">
        <v>1374038.4848673325</v>
      </c>
      <c r="K407">
        <v>47810.212772727275</v>
      </c>
      <c r="L407">
        <v>247326927.27611986</v>
      </c>
      <c r="M407">
        <v>6334243.1818181816</v>
      </c>
      <c r="N407">
        <v>2061057727.3009989</v>
      </c>
      <c r="O407">
        <v>108112000</v>
      </c>
      <c r="P407">
        <v>26.074640509090909</v>
      </c>
      <c r="Q407">
        <v>20541.875348766622</v>
      </c>
      <c r="R407">
        <v>247374737.48889259</v>
      </c>
      <c r="S407">
        <v>2175.5039704828173</v>
      </c>
      <c r="T407">
        <v>20567.949989275712</v>
      </c>
      <c r="U407">
        <f>Pro_Economic_Table[[#This Row],[Total Energy(MJ)]]*AHP!$P$3/TOPSIS!$B$4</f>
        <v>8.4970373926884224E-3</v>
      </c>
      <c r="V407">
        <f>Pro_Economic_Table[[#This Row],[Total Cost(LKR Million)]]*AHP!$P$4/TOPSIS!$C$4</f>
        <v>3.3007350968697245E-2</v>
      </c>
      <c r="W407">
        <f>Pro_Economic_Table[[#This Row],[Total Carbon (Metric T)]]*AHP!$P$5/TOPSIS!$D$4</f>
        <v>3.6486876975712194E-3</v>
      </c>
      <c r="X407">
        <f>((Pro_Economic_Table[[#This Row],[Weighted Energy]]-TOPSIS!$B$5)^2+(Pro_Economic_Table[[#This Row],[Weighted Cost]]-TOPSIS!$C$5)^2+(Pro_Economic_Table[[#This Row],[Weighted Co2]]-TOPSIS!$D$5)^2)^0.5</f>
        <v>5.276182071035489E-3</v>
      </c>
      <c r="Y407">
        <f>((Pro_Economic_Table[[#This Row],[Weighted Energy]]-TOPSIS!$B$6)^2+(Pro_Economic_Table[[#This Row],[Weighted Cost]]-TOPSIS!$C$6)^2+(Pro_Economic_Table[[#This Row],[Weighted Co2]]-TOPSIS!$D$6)^2)^0.5</f>
        <v>2.2955934101661908E-3</v>
      </c>
      <c r="Z407">
        <f>Pro_Economic_Table[[#This Row],[S- Worst-Euclidean Distance]]/(Pro_Economic_Table[[#This Row],[S+ Best-Euclidean Distance]]+Pro_Economic_Table[[#This Row],[S- Worst-Euclidean Distance]])</f>
        <v>0.30317769139687539</v>
      </c>
      <c r="AA407">
        <v>406</v>
      </c>
    </row>
    <row r="408" spans="1:27" x14ac:dyDescent="0.3">
      <c r="A408">
        <v>429</v>
      </c>
      <c r="B408" t="s">
        <v>142</v>
      </c>
      <c r="C408" t="s">
        <v>280</v>
      </c>
      <c r="D408" t="s">
        <v>280</v>
      </c>
      <c r="E408" t="s">
        <v>280</v>
      </c>
      <c r="F408" t="s">
        <v>155</v>
      </c>
      <c r="G408" t="s">
        <v>218</v>
      </c>
      <c r="H408">
        <v>406.71024739945926</v>
      </c>
      <c r="I408">
        <v>29</v>
      </c>
      <c r="J408">
        <v>1374038.4848673325</v>
      </c>
      <c r="K408">
        <v>47810.212772727275</v>
      </c>
      <c r="L408">
        <v>247326927.27611986</v>
      </c>
      <c r="M408">
        <v>6334243.1818181816</v>
      </c>
      <c r="N408">
        <v>2061057727.3009989</v>
      </c>
      <c r="O408">
        <v>108639800</v>
      </c>
      <c r="P408">
        <v>26.074640509090909</v>
      </c>
      <c r="Q408">
        <v>20541.875348766622</v>
      </c>
      <c r="R408">
        <v>247374737.48889259</v>
      </c>
      <c r="S408">
        <v>2176.0317704828171</v>
      </c>
      <c r="T408">
        <v>20567.949989275712</v>
      </c>
      <c r="U408">
        <f>Pro_Economic_Table[[#This Row],[Total Energy(MJ)]]*AHP!$P$3/TOPSIS!$B$4</f>
        <v>8.4970373926884224E-3</v>
      </c>
      <c r="V408">
        <f>Pro_Economic_Table[[#This Row],[Total Cost(LKR Million)]]*AHP!$P$4/TOPSIS!$C$4</f>
        <v>3.3015358897010703E-2</v>
      </c>
      <c r="W408">
        <f>Pro_Economic_Table[[#This Row],[Total Carbon (Metric T)]]*AHP!$P$5/TOPSIS!$D$4</f>
        <v>3.6486876975712194E-3</v>
      </c>
      <c r="X408">
        <f>((Pro_Economic_Table[[#This Row],[Weighted Energy]]-TOPSIS!$B$5)^2+(Pro_Economic_Table[[#This Row],[Weighted Cost]]-TOPSIS!$C$5)^2+(Pro_Economic_Table[[#This Row],[Weighted Co2]]-TOPSIS!$D$5)^2)^0.5</f>
        <v>5.2839027551804078E-3</v>
      </c>
      <c r="Y408">
        <f>((Pro_Economic_Table[[#This Row],[Weighted Energy]]-TOPSIS!$B$6)^2+(Pro_Economic_Table[[#This Row],[Weighted Cost]]-TOPSIS!$C$6)^2+(Pro_Economic_Table[[#This Row],[Weighted Co2]]-TOPSIS!$D$6)^2)^0.5</f>
        <v>2.2878930390752314E-3</v>
      </c>
      <c r="Z408">
        <f>Pro_Economic_Table[[#This Row],[S- Worst-Euclidean Distance]]/(Pro_Economic_Table[[#This Row],[S+ Best-Euclidean Distance]]+Pro_Economic_Table[[#This Row],[S- Worst-Euclidean Distance]])</f>
        <v>0.30215989723480746</v>
      </c>
      <c r="AA408">
        <v>407</v>
      </c>
    </row>
    <row r="409" spans="1:27" x14ac:dyDescent="0.3">
      <c r="A409">
        <v>72</v>
      </c>
      <c r="B409" t="s">
        <v>139</v>
      </c>
      <c r="C409" t="s">
        <v>148</v>
      </c>
      <c r="D409" t="s">
        <v>280</v>
      </c>
      <c r="E409" t="s">
        <v>280</v>
      </c>
      <c r="F409" t="s">
        <v>280</v>
      </c>
      <c r="G409" t="s">
        <v>218</v>
      </c>
      <c r="H409">
        <v>371.7156451048113</v>
      </c>
      <c r="I409">
        <v>27</v>
      </c>
      <c r="J409">
        <v>1378594.0021680307</v>
      </c>
      <c r="K409">
        <v>60677.346127272715</v>
      </c>
      <c r="L409">
        <v>248146920.39024553</v>
      </c>
      <c r="M409">
        <v>6481256.6990909083</v>
      </c>
      <c r="N409">
        <v>2067891003.2520461</v>
      </c>
      <c r="O409">
        <v>101147400</v>
      </c>
      <c r="P409">
        <v>29.155570699999995</v>
      </c>
      <c r="Q409">
        <v>20609.980332412062</v>
      </c>
      <c r="R409">
        <v>248207597.7363728</v>
      </c>
      <c r="S409">
        <v>2175.5196599511369</v>
      </c>
      <c r="T409">
        <v>20639.135903112063</v>
      </c>
      <c r="U409">
        <f>Pro_Economic_Table[[#This Row],[Total Energy(MJ)]]*AHP!$P$3/TOPSIS!$B$4</f>
        <v>8.5256451831910423E-3</v>
      </c>
      <c r="V409">
        <f>Pro_Economic_Table[[#This Row],[Total Cost(LKR Million)]]*AHP!$P$4/TOPSIS!$C$4</f>
        <v>3.3007589013671818E-2</v>
      </c>
      <c r="W409">
        <f>Pro_Economic_Table[[#This Row],[Total Carbon (Metric T)]]*AHP!$P$5/TOPSIS!$D$4</f>
        <v>3.6613158480767625E-3</v>
      </c>
      <c r="X409">
        <f>((Pro_Economic_Table[[#This Row],[Weighted Energy]]-TOPSIS!$B$5)^2+(Pro_Economic_Table[[#This Row],[Weighted Cost]]-TOPSIS!$C$5)^2+(Pro_Economic_Table[[#This Row],[Weighted Co2]]-TOPSIS!$D$5)^2)^0.5</f>
        <v>5.2848031045013601E-3</v>
      </c>
      <c r="Y409">
        <f>((Pro_Economic_Table[[#This Row],[Weighted Energy]]-TOPSIS!$B$6)^2+(Pro_Economic_Table[[#This Row],[Weighted Cost]]-TOPSIS!$C$6)^2+(Pro_Economic_Table[[#This Row],[Weighted Co2]]-TOPSIS!$D$6)^2)^0.5</f>
        <v>2.2869929905436903E-3</v>
      </c>
      <c r="Z409">
        <f>Pro_Economic_Table[[#This Row],[S- Worst-Euclidean Distance]]/(Pro_Economic_Table[[#This Row],[S+ Best-Euclidean Distance]]+Pro_Economic_Table[[#This Row],[S- Worst-Euclidean Distance]])</f>
        <v>0.30204101666714034</v>
      </c>
      <c r="AA409">
        <v>408</v>
      </c>
    </row>
    <row r="410" spans="1:27" x14ac:dyDescent="0.3">
      <c r="A410">
        <v>398</v>
      </c>
      <c r="B410" t="s">
        <v>142</v>
      </c>
      <c r="C410" t="s">
        <v>280</v>
      </c>
      <c r="D410" t="s">
        <v>151</v>
      </c>
      <c r="E410" t="s">
        <v>152</v>
      </c>
      <c r="F410" t="s">
        <v>154</v>
      </c>
      <c r="G410" t="s">
        <v>220</v>
      </c>
      <c r="H410">
        <v>406.21808431678289</v>
      </c>
      <c r="I410">
        <v>29</v>
      </c>
      <c r="J410">
        <v>1372483.5540347826</v>
      </c>
      <c r="K410">
        <v>36074.369363636361</v>
      </c>
      <c r="L410">
        <v>247047039.72626087</v>
      </c>
      <c r="M410">
        <v>5145136.7022727262</v>
      </c>
      <c r="N410">
        <v>2058725331.0521741</v>
      </c>
      <c r="O410">
        <v>113100000</v>
      </c>
      <c r="P410">
        <v>19.806539068181817</v>
      </c>
      <c r="Q410">
        <v>20518.629132819999</v>
      </c>
      <c r="R410">
        <v>247083114.09562451</v>
      </c>
      <c r="S410">
        <v>2176.9704677544469</v>
      </c>
      <c r="T410">
        <v>20538.435671888179</v>
      </c>
      <c r="U410">
        <f>Pro_Economic_Table[[#This Row],[Total Energy(MJ)]]*AHP!$P$3/TOPSIS!$B$4</f>
        <v>8.487020464919906E-3</v>
      </c>
      <c r="V410">
        <f>Pro_Economic_Table[[#This Row],[Total Cost(LKR Million)]]*AHP!$P$4/TOPSIS!$C$4</f>
        <v>3.3029601072947147E-2</v>
      </c>
      <c r="W410">
        <f>Pro_Economic_Table[[#This Row],[Total Carbon (Metric T)]]*AHP!$P$5/TOPSIS!$D$4</f>
        <v>3.6434519532792383E-3</v>
      </c>
      <c r="X410">
        <f>((Pro_Economic_Table[[#This Row],[Weighted Energy]]-TOPSIS!$B$5)^2+(Pro_Economic_Table[[#This Row],[Weighted Cost]]-TOPSIS!$C$5)^2+(Pro_Economic_Table[[#This Row],[Weighted Co2]]-TOPSIS!$D$5)^2)^0.5</f>
        <v>5.2946659467162822E-3</v>
      </c>
      <c r="Y410">
        <f>((Pro_Economic_Table[[#This Row],[Weighted Energy]]-TOPSIS!$B$6)^2+(Pro_Economic_Table[[#This Row],[Weighted Cost]]-TOPSIS!$C$6)^2+(Pro_Economic_Table[[#This Row],[Weighted Co2]]-TOPSIS!$D$6)^2)^0.5</f>
        <v>2.2773463259017929E-3</v>
      </c>
      <c r="Z410">
        <f>Pro_Economic_Table[[#This Row],[S- Worst-Euclidean Distance]]/(Pro_Economic_Table[[#This Row],[S+ Best-Euclidean Distance]]+Pro_Economic_Table[[#This Row],[S- Worst-Euclidean Distance]])</f>
        <v>0.30075840396312309</v>
      </c>
      <c r="AA410">
        <v>409</v>
      </c>
    </row>
    <row r="411" spans="1:27" x14ac:dyDescent="0.3">
      <c r="A411">
        <v>416</v>
      </c>
      <c r="B411" t="s">
        <v>142</v>
      </c>
      <c r="C411" t="s">
        <v>280</v>
      </c>
      <c r="D411" t="s">
        <v>280</v>
      </c>
      <c r="E411" t="s">
        <v>152</v>
      </c>
      <c r="F411" t="s">
        <v>154</v>
      </c>
      <c r="G411" t="s">
        <v>220</v>
      </c>
      <c r="H411">
        <v>406.68080593684294</v>
      </c>
      <c r="I411">
        <v>29</v>
      </c>
      <c r="J411">
        <v>1372931.4685630007</v>
      </c>
      <c r="K411">
        <v>36074.369363636361</v>
      </c>
      <c r="L411">
        <v>247127664.34134009</v>
      </c>
      <c r="M411">
        <v>5149741.7772727264</v>
      </c>
      <c r="N411">
        <v>2059397202.8445008</v>
      </c>
      <c r="O411">
        <v>113100000</v>
      </c>
      <c r="P411">
        <v>19.797328918181815</v>
      </c>
      <c r="Q411">
        <v>20525.32545501686</v>
      </c>
      <c r="R411">
        <v>247163738.71070373</v>
      </c>
      <c r="S411">
        <v>2177.6469446217739</v>
      </c>
      <c r="T411">
        <v>20545.122783935043</v>
      </c>
      <c r="U411">
        <f>Pro_Economic_Table[[#This Row],[Total Energy(MJ)]]*AHP!$P$3/TOPSIS!$B$4</f>
        <v>8.4897898276125316E-3</v>
      </c>
      <c r="V411">
        <f>Pro_Economic_Table[[#This Row],[Total Cost(LKR Million)]]*AHP!$P$4/TOPSIS!$C$4</f>
        <v>3.303986476801965E-2</v>
      </c>
      <c r="W411">
        <f>Pro_Economic_Table[[#This Row],[Total Carbon (Metric T)]]*AHP!$P$5/TOPSIS!$D$4</f>
        <v>3.6446382252932406E-3</v>
      </c>
      <c r="X411">
        <f>((Pro_Economic_Table[[#This Row],[Weighted Energy]]-TOPSIS!$B$5)^2+(Pro_Economic_Table[[#This Row],[Weighted Cost]]-TOPSIS!$C$5)^2+(Pro_Economic_Table[[#This Row],[Weighted Co2]]-TOPSIS!$D$5)^2)^0.5</f>
        <v>5.3053605784481447E-3</v>
      </c>
      <c r="Y411">
        <f>((Pro_Economic_Table[[#This Row],[Weighted Energy]]-TOPSIS!$B$6)^2+(Pro_Economic_Table[[#This Row],[Weighted Cost]]-TOPSIS!$C$6)^2+(Pro_Economic_Table[[#This Row],[Weighted Co2]]-TOPSIS!$D$6)^2)^0.5</f>
        <v>2.2666495992537737E-3</v>
      </c>
      <c r="Z411">
        <f>Pro_Economic_Table[[#This Row],[S- Worst-Euclidean Distance]]/(Pro_Economic_Table[[#This Row],[S+ Best-Euclidean Distance]]+Pro_Economic_Table[[#This Row],[S- Worst-Euclidean Distance]])</f>
        <v>0.29934582047031727</v>
      </c>
      <c r="AA411">
        <v>410</v>
      </c>
    </row>
    <row r="412" spans="1:27" x14ac:dyDescent="0.3">
      <c r="A412">
        <v>145</v>
      </c>
      <c r="B412" t="s">
        <v>140</v>
      </c>
      <c r="C412" t="s">
        <v>148</v>
      </c>
      <c r="D412" t="s">
        <v>151</v>
      </c>
      <c r="E412" t="s">
        <v>152</v>
      </c>
      <c r="F412" t="s">
        <v>154</v>
      </c>
      <c r="G412" t="s">
        <v>219</v>
      </c>
      <c r="H412">
        <v>377.78108079298306</v>
      </c>
      <c r="I412">
        <v>54</v>
      </c>
      <c r="J412">
        <v>1380377.9978418781</v>
      </c>
      <c r="K412">
        <v>43946.449763636367</v>
      </c>
      <c r="L412">
        <v>248468039.61153808</v>
      </c>
      <c r="M412">
        <v>5693401.9422727264</v>
      </c>
      <c r="N412">
        <v>2070566996.7628174</v>
      </c>
      <c r="O412">
        <v>100656000</v>
      </c>
      <c r="P412">
        <v>22.977584668181816</v>
      </c>
      <c r="Q412">
        <v>20636.651067736078</v>
      </c>
      <c r="R412">
        <v>248511986.06130171</v>
      </c>
      <c r="S412">
        <v>2176.9163987050902</v>
      </c>
      <c r="T412">
        <v>20659.628652404259</v>
      </c>
      <c r="U412">
        <f>Pro_Economic_Table[[#This Row],[Total Energy(MJ)]]*AHP!$P$3/TOPSIS!$B$4</f>
        <v>8.536100571663905E-3</v>
      </c>
      <c r="V412">
        <f>Pro_Economic_Table[[#This Row],[Total Cost(LKR Million)]]*AHP!$P$4/TOPSIS!$C$4</f>
        <v>3.3028780722300644E-2</v>
      </c>
      <c r="W412">
        <f>Pro_Economic_Table[[#This Row],[Total Carbon (Metric T)]]*AHP!$P$5/TOPSIS!$D$4</f>
        <v>3.6649511954142868E-3</v>
      </c>
      <c r="X412">
        <f>((Pro_Economic_Table[[#This Row],[Weighted Energy]]-TOPSIS!$B$5)^2+(Pro_Economic_Table[[#This Row],[Weighted Cost]]-TOPSIS!$C$5)^2+(Pro_Economic_Table[[#This Row],[Weighted Co2]]-TOPSIS!$D$5)^2)^0.5</f>
        <v>5.3081968902891899E-3</v>
      </c>
      <c r="Y412">
        <f>((Pro_Economic_Table[[#This Row],[Weighted Energy]]-TOPSIS!$B$6)^2+(Pro_Economic_Table[[#This Row],[Weighted Cost]]-TOPSIS!$C$6)^2+(Pro_Economic_Table[[#This Row],[Weighted Co2]]-TOPSIS!$D$6)^2)^0.5</f>
        <v>2.2636578640723064E-3</v>
      </c>
      <c r="Z412">
        <f>Pro_Economic_Table[[#This Row],[S- Worst-Euclidean Distance]]/(Pro_Economic_Table[[#This Row],[S+ Best-Euclidean Distance]]+Pro_Economic_Table[[#This Row],[S- Worst-Euclidean Distance]])</f>
        <v>0.29895685238394293</v>
      </c>
      <c r="AA412">
        <v>411</v>
      </c>
    </row>
    <row r="413" spans="1:27" x14ac:dyDescent="0.3">
      <c r="A413">
        <v>407</v>
      </c>
      <c r="B413" t="s">
        <v>142</v>
      </c>
      <c r="C413" t="s">
        <v>280</v>
      </c>
      <c r="D413" t="s">
        <v>151</v>
      </c>
      <c r="E413" t="s">
        <v>280</v>
      </c>
      <c r="F413" t="s">
        <v>154</v>
      </c>
      <c r="G413" t="s">
        <v>220</v>
      </c>
      <c r="H413">
        <v>406.28609762323742</v>
      </c>
      <c r="I413">
        <v>29</v>
      </c>
      <c r="J413">
        <v>1372549.3909154308</v>
      </c>
      <c r="K413">
        <v>46991.433000000005</v>
      </c>
      <c r="L413">
        <v>247058890.36477754</v>
      </c>
      <c r="M413">
        <v>6302345.4477272723</v>
      </c>
      <c r="N413">
        <v>2058824086.3731461</v>
      </c>
      <c r="O413">
        <v>113100000</v>
      </c>
      <c r="P413">
        <v>26.35677725</v>
      </c>
      <c r="Q413">
        <v>20519.61339418569</v>
      </c>
      <c r="R413">
        <v>247105881.79777753</v>
      </c>
      <c r="S413">
        <v>2178.2264318208731</v>
      </c>
      <c r="T413">
        <v>20545.970171435689</v>
      </c>
      <c r="U413">
        <f>Pro_Economic_Table[[#This Row],[Total Energy(MJ)]]*AHP!$P$3/TOPSIS!$B$4</f>
        <v>8.4878025092729546E-3</v>
      </c>
      <c r="V413">
        <f>Pro_Economic_Table[[#This Row],[Total Cost(LKR Million)]]*AHP!$P$4/TOPSIS!$C$4</f>
        <v>3.3048656908885428E-2</v>
      </c>
      <c r="W413">
        <f>Pro_Economic_Table[[#This Row],[Total Carbon (Metric T)]]*AHP!$P$5/TOPSIS!$D$4</f>
        <v>3.6447885490907164E-3</v>
      </c>
      <c r="X413">
        <f>((Pro_Economic_Table[[#This Row],[Weighted Energy]]-TOPSIS!$B$5)^2+(Pro_Economic_Table[[#This Row],[Weighted Cost]]-TOPSIS!$C$5)^2+(Pro_Economic_Table[[#This Row],[Weighted Co2]]-TOPSIS!$D$5)^2)^0.5</f>
        <v>5.3133815817859378E-3</v>
      </c>
      <c r="Y413">
        <f>((Pro_Economic_Table[[#This Row],[Weighted Energy]]-TOPSIS!$B$6)^2+(Pro_Economic_Table[[#This Row],[Weighted Cost]]-TOPSIS!$C$6)^2+(Pro_Economic_Table[[#This Row],[Weighted Co2]]-TOPSIS!$D$6)^2)^0.5</f>
        <v>2.2587124783583056E-3</v>
      </c>
      <c r="Z413">
        <f>Pro_Economic_Table[[#This Row],[S- Worst-Euclidean Distance]]/(Pro_Economic_Table[[#This Row],[S+ Best-Euclidean Distance]]+Pro_Economic_Table[[#This Row],[S- Worst-Euclidean Distance]])</f>
        <v>0.29829429751104791</v>
      </c>
      <c r="AA413">
        <v>412</v>
      </c>
    </row>
    <row r="414" spans="1:27" x14ac:dyDescent="0.3">
      <c r="A414">
        <v>147</v>
      </c>
      <c r="B414" t="s">
        <v>140</v>
      </c>
      <c r="C414" t="s">
        <v>148</v>
      </c>
      <c r="D414" t="s">
        <v>151</v>
      </c>
      <c r="E414" t="s">
        <v>152</v>
      </c>
      <c r="F414" t="s">
        <v>154</v>
      </c>
      <c r="G414" t="s">
        <v>218</v>
      </c>
      <c r="H414">
        <v>377.78108079298306</v>
      </c>
      <c r="I414">
        <v>27</v>
      </c>
      <c r="J414">
        <v>1380377.9978418781</v>
      </c>
      <c r="K414">
        <v>43946.449763636367</v>
      </c>
      <c r="L414">
        <v>248468039.61153808</v>
      </c>
      <c r="M414">
        <v>5693401.9422727264</v>
      </c>
      <c r="N414">
        <v>2070566996.7628174</v>
      </c>
      <c r="O414">
        <v>101147400</v>
      </c>
      <c r="P414">
        <v>22.977584668181816</v>
      </c>
      <c r="Q414">
        <v>20636.651067736078</v>
      </c>
      <c r="R414">
        <v>248511986.06130171</v>
      </c>
      <c r="S414">
        <v>2177.40779870509</v>
      </c>
      <c r="T414">
        <v>20659.628652404259</v>
      </c>
      <c r="U414">
        <f>Pro_Economic_Table[[#This Row],[Total Energy(MJ)]]*AHP!$P$3/TOPSIS!$B$4</f>
        <v>8.536100571663905E-3</v>
      </c>
      <c r="V414">
        <f>Pro_Economic_Table[[#This Row],[Total Cost(LKR Million)]]*AHP!$P$4/TOPSIS!$C$4</f>
        <v>3.3036236379695931E-2</v>
      </c>
      <c r="W414">
        <f>Pro_Economic_Table[[#This Row],[Total Carbon (Metric T)]]*AHP!$P$5/TOPSIS!$D$4</f>
        <v>3.6649511954142868E-3</v>
      </c>
      <c r="X414">
        <f>((Pro_Economic_Table[[#This Row],[Weighted Energy]]-TOPSIS!$B$5)^2+(Pro_Economic_Table[[#This Row],[Weighted Cost]]-TOPSIS!$C$5)^2+(Pro_Economic_Table[[#This Row],[Weighted Co2]]-TOPSIS!$D$5)^2)^0.5</f>
        <v>5.3153718497160321E-3</v>
      </c>
      <c r="Y414">
        <f>((Pro_Economic_Table[[#This Row],[Weighted Energy]]-TOPSIS!$B$6)^2+(Pro_Economic_Table[[#This Row],[Weighted Cost]]-TOPSIS!$C$6)^2+(Pro_Economic_Table[[#This Row],[Weighted Co2]]-TOPSIS!$D$6)^2)^0.5</f>
        <v>2.2564578245437153E-3</v>
      </c>
      <c r="Z414">
        <f>Pro_Economic_Table[[#This Row],[S- Worst-Euclidean Distance]]/(Pro_Economic_Table[[#This Row],[S+ Best-Euclidean Distance]]+Pro_Economic_Table[[#This Row],[S- Worst-Euclidean Distance]])</f>
        <v>0.29800694437362868</v>
      </c>
      <c r="AA414">
        <v>413</v>
      </c>
    </row>
    <row r="415" spans="1:27" x14ac:dyDescent="0.3">
      <c r="A415">
        <v>44</v>
      </c>
      <c r="B415" t="s">
        <v>139</v>
      </c>
      <c r="C415" t="s">
        <v>148</v>
      </c>
      <c r="D415" t="s">
        <v>151</v>
      </c>
      <c r="E415" t="s">
        <v>152</v>
      </c>
      <c r="F415" t="s">
        <v>280</v>
      </c>
      <c r="G415" t="s">
        <v>220</v>
      </c>
      <c r="H415">
        <v>371.18491017829672</v>
      </c>
      <c r="I415">
        <v>27</v>
      </c>
      <c r="J415">
        <v>1378080.2507591646</v>
      </c>
      <c r="K415">
        <v>49760.282490909085</v>
      </c>
      <c r="L415">
        <v>248054445.13664964</v>
      </c>
      <c r="M415">
        <v>5319442.878636363</v>
      </c>
      <c r="N415">
        <v>2067120376.138747</v>
      </c>
      <c r="O415">
        <v>105300000</v>
      </c>
      <c r="P415">
        <v>22.614542668181812</v>
      </c>
      <c r="Q415">
        <v>20602.299748849509</v>
      </c>
      <c r="R415">
        <v>248104205.41914055</v>
      </c>
      <c r="S415">
        <v>2177.7398190173835</v>
      </c>
      <c r="T415">
        <v>20624.914291517693</v>
      </c>
      <c r="U415">
        <f>Pro_Economic_Table[[#This Row],[Total Energy(MJ)]]*AHP!$P$3/TOPSIS!$B$4</f>
        <v>8.5220937761453716E-3</v>
      </c>
      <c r="V415">
        <f>Pro_Economic_Table[[#This Row],[Total Cost(LKR Million)]]*AHP!$P$4/TOPSIS!$C$4</f>
        <v>3.3041273884166299E-2</v>
      </c>
      <c r="W415">
        <f>Pro_Economic_Table[[#This Row],[Total Carbon (Metric T)]]*AHP!$P$5/TOPSIS!$D$4</f>
        <v>3.6587929802512835E-3</v>
      </c>
      <c r="X415">
        <f>((Pro_Economic_Table[[#This Row],[Weighted Energy]]-TOPSIS!$B$5)^2+(Pro_Economic_Table[[#This Row],[Weighted Cost]]-TOPSIS!$C$5)^2+(Pro_Economic_Table[[#This Row],[Weighted Co2]]-TOPSIS!$D$5)^2)^0.5</f>
        <v>5.3160883979442202E-3</v>
      </c>
      <c r="Y415">
        <f>((Pro_Economic_Table[[#This Row],[Weighted Energy]]-TOPSIS!$B$6)^2+(Pro_Economic_Table[[#This Row],[Weighted Cost]]-TOPSIS!$C$6)^2+(Pro_Economic_Table[[#This Row],[Weighted Co2]]-TOPSIS!$D$6)^2)^0.5</f>
        <v>2.2556293167898958E-3</v>
      </c>
      <c r="Z415">
        <f>Pro_Economic_Table[[#This Row],[S- Worst-Euclidean Distance]]/(Pro_Economic_Table[[#This Row],[S+ Best-Euclidean Distance]]+Pro_Economic_Table[[#This Row],[S- Worst-Euclidean Distance]])</f>
        <v>0.29790192949224376</v>
      </c>
      <c r="AA415">
        <v>414</v>
      </c>
    </row>
    <row r="416" spans="1:27" x14ac:dyDescent="0.3">
      <c r="A416">
        <v>163</v>
      </c>
      <c r="B416" t="s">
        <v>140</v>
      </c>
      <c r="C416" t="s">
        <v>148</v>
      </c>
      <c r="D416" t="s">
        <v>280</v>
      </c>
      <c r="E416" t="s">
        <v>152</v>
      </c>
      <c r="F416" t="s">
        <v>154</v>
      </c>
      <c r="G416" t="s">
        <v>219</v>
      </c>
      <c r="H416">
        <v>378.24380241304311</v>
      </c>
      <c r="I416">
        <v>54</v>
      </c>
      <c r="J416">
        <v>1380825.9123700962</v>
      </c>
      <c r="K416">
        <v>43946.449763636367</v>
      </c>
      <c r="L416">
        <v>248548664.22661731</v>
      </c>
      <c r="M416">
        <v>5698007.0172727266</v>
      </c>
      <c r="N416">
        <v>2071238868.5551443</v>
      </c>
      <c r="O416">
        <v>100656000</v>
      </c>
      <c r="P416">
        <v>22.968374518181815</v>
      </c>
      <c r="Q416">
        <v>20643.347389932936</v>
      </c>
      <c r="R416">
        <v>248592610.67638093</v>
      </c>
      <c r="S416">
        <v>2177.5928755724171</v>
      </c>
      <c r="T416">
        <v>20666.315764451119</v>
      </c>
      <c r="U416">
        <f>Pro_Economic_Table[[#This Row],[Total Energy(MJ)]]*AHP!$P$3/TOPSIS!$B$4</f>
        <v>8.5388699343565289E-3</v>
      </c>
      <c r="V416">
        <f>Pro_Economic_Table[[#This Row],[Total Cost(LKR Million)]]*AHP!$P$4/TOPSIS!$C$4</f>
        <v>3.3039044417373153E-2</v>
      </c>
      <c r="W416">
        <f>Pro_Economic_Table[[#This Row],[Total Carbon (Metric T)]]*AHP!$P$5/TOPSIS!$D$4</f>
        <v>3.6661374674282882E-3</v>
      </c>
      <c r="X416">
        <f>((Pro_Economic_Table[[#This Row],[Weighted Energy]]-TOPSIS!$B$5)^2+(Pro_Economic_Table[[#This Row],[Weighted Cost]]-TOPSIS!$C$5)^2+(Pro_Economic_Table[[#This Row],[Weighted Co2]]-TOPSIS!$D$5)^2)^0.5</f>
        <v>5.3188930817966622E-3</v>
      </c>
      <c r="Y416">
        <f>((Pro_Economic_Table[[#This Row],[Weighted Energy]]-TOPSIS!$B$6)^2+(Pro_Economic_Table[[#This Row],[Weighted Cost]]-TOPSIS!$C$6)^2+(Pro_Economic_Table[[#This Row],[Weighted Co2]]-TOPSIS!$D$6)^2)^0.5</f>
        <v>2.2529640593558437E-3</v>
      </c>
      <c r="Z416">
        <f>Pro_Economic_Table[[#This Row],[S- Worst-Euclidean Distance]]/(Pro_Economic_Table[[#This Row],[S+ Best-Euclidean Distance]]+Pro_Economic_Table[[#This Row],[S- Worst-Euclidean Distance]])</f>
        <v>0.29754444878669778</v>
      </c>
      <c r="AA416">
        <v>415</v>
      </c>
    </row>
    <row r="417" spans="1:27" x14ac:dyDescent="0.3">
      <c r="A417">
        <v>401</v>
      </c>
      <c r="B417" t="s">
        <v>142</v>
      </c>
      <c r="C417" t="s">
        <v>280</v>
      </c>
      <c r="D417" t="s">
        <v>151</v>
      </c>
      <c r="E417" t="s">
        <v>152</v>
      </c>
      <c r="F417" t="s">
        <v>155</v>
      </c>
      <c r="G417" t="s">
        <v>220</v>
      </c>
      <c r="H417">
        <v>406.17951247294468</v>
      </c>
      <c r="I417">
        <v>29</v>
      </c>
      <c r="J417">
        <v>1373524.7334584664</v>
      </c>
      <c r="K417">
        <v>36893.149136363631</v>
      </c>
      <c r="L417">
        <v>247234452.02252394</v>
      </c>
      <c r="M417">
        <v>5172429.3613636354</v>
      </c>
      <c r="N417">
        <v>2060287100.1876993</v>
      </c>
      <c r="O417">
        <v>113100000</v>
      </c>
      <c r="P417">
        <v>19.533612477272726</v>
      </c>
      <c r="Q417">
        <v>20534.194765204069</v>
      </c>
      <c r="R417">
        <v>247271345.1716603</v>
      </c>
      <c r="S417">
        <v>2178.5595295490625</v>
      </c>
      <c r="T417">
        <v>20553.728377681342</v>
      </c>
      <c r="U417">
        <f>Pro_Economic_Table[[#This Row],[Total Energy(MJ)]]*AHP!$P$3/TOPSIS!$B$4</f>
        <v>8.49348598564275E-3</v>
      </c>
      <c r="V417">
        <f>Pro_Economic_Table[[#This Row],[Total Cost(LKR Million)]]*AHP!$P$4/TOPSIS!$C$4</f>
        <v>3.3053710760209257E-2</v>
      </c>
      <c r="W417">
        <f>Pro_Economic_Table[[#This Row],[Total Carbon (Metric T)]]*AHP!$P$5/TOPSIS!$D$4</f>
        <v>3.6461648297457399E-3</v>
      </c>
      <c r="X417">
        <f>((Pro_Economic_Table[[#This Row],[Weighted Energy]]-TOPSIS!$B$5)^2+(Pro_Economic_Table[[#This Row],[Weighted Cost]]-TOPSIS!$C$5)^2+(Pro_Economic_Table[[#This Row],[Weighted Co2]]-TOPSIS!$D$5)^2)^0.5</f>
        <v>5.3197706993361044E-3</v>
      </c>
      <c r="Y417">
        <f>((Pro_Economic_Table[[#This Row],[Weighted Energy]]-TOPSIS!$B$6)^2+(Pro_Economic_Table[[#This Row],[Weighted Cost]]-TOPSIS!$C$6)^2+(Pro_Economic_Table[[#This Row],[Weighted Co2]]-TOPSIS!$D$6)^2)^0.5</f>
        <v>2.2522379165037386E-3</v>
      </c>
      <c r="Z417">
        <f>Pro_Economic_Table[[#This Row],[S- Worst-Euclidean Distance]]/(Pro_Economic_Table[[#This Row],[S+ Best-Euclidean Distance]]+Pro_Economic_Table[[#This Row],[S- Worst-Euclidean Distance]])</f>
        <v>0.29744259822846669</v>
      </c>
      <c r="AA417">
        <v>416</v>
      </c>
    </row>
    <row r="418" spans="1:27" x14ac:dyDescent="0.3">
      <c r="A418">
        <v>425</v>
      </c>
      <c r="B418" t="s">
        <v>142</v>
      </c>
      <c r="C418" t="s">
        <v>280</v>
      </c>
      <c r="D418" t="s">
        <v>280</v>
      </c>
      <c r="E418" t="s">
        <v>280</v>
      </c>
      <c r="F418" t="s">
        <v>154</v>
      </c>
      <c r="G418" t="s">
        <v>220</v>
      </c>
      <c r="H418">
        <v>406.74881924329742</v>
      </c>
      <c r="I418">
        <v>29</v>
      </c>
      <c r="J418">
        <v>1372997.3054436485</v>
      </c>
      <c r="K418">
        <v>46991.433000000005</v>
      </c>
      <c r="L418">
        <v>247139514.97985673</v>
      </c>
      <c r="M418">
        <v>6306950.5227272725</v>
      </c>
      <c r="N418">
        <v>2059495958.1654725</v>
      </c>
      <c r="O418">
        <v>113100000</v>
      </c>
      <c r="P418">
        <v>26.347567099999999</v>
      </c>
      <c r="Q418">
        <v>20526.309716382544</v>
      </c>
      <c r="R418">
        <v>247186506.41285673</v>
      </c>
      <c r="S418">
        <v>2178.9029086882001</v>
      </c>
      <c r="T418">
        <v>20552.657283482546</v>
      </c>
      <c r="U418">
        <f>Pro_Economic_Table[[#This Row],[Total Energy(MJ)]]*AHP!$P$3/TOPSIS!$B$4</f>
        <v>8.4905718719655767E-3</v>
      </c>
      <c r="V418">
        <f>Pro_Economic_Table[[#This Row],[Total Cost(LKR Million)]]*AHP!$P$4/TOPSIS!$C$4</f>
        <v>3.3058920603957938E-2</v>
      </c>
      <c r="W418">
        <f>Pro_Economic_Table[[#This Row],[Total Carbon (Metric T)]]*AHP!$P$5/TOPSIS!$D$4</f>
        <v>3.6459748211047174E-3</v>
      </c>
      <c r="X418">
        <f>((Pro_Economic_Table[[#This Row],[Weighted Energy]]-TOPSIS!$B$5)^2+(Pro_Economic_Table[[#This Row],[Weighted Cost]]-TOPSIS!$C$5)^2+(Pro_Economic_Table[[#This Row],[Weighted Co2]]-TOPSIS!$D$5)^2)^0.5</f>
        <v>5.3240760590863908E-3</v>
      </c>
      <c r="Y418">
        <f>((Pro_Economic_Table[[#This Row],[Weighted Energy]]-TOPSIS!$B$6)^2+(Pro_Economic_Table[[#This Row],[Weighted Cost]]-TOPSIS!$C$6)^2+(Pro_Economic_Table[[#This Row],[Weighted Co2]]-TOPSIS!$D$6)^2)^0.5</f>
        <v>2.2480157576917825E-3</v>
      </c>
      <c r="Z418">
        <f>Pro_Economic_Table[[#This Row],[S- Worst-Euclidean Distance]]/(Pro_Economic_Table[[#This Row],[S+ Best-Euclidean Distance]]+Pro_Economic_Table[[#This Row],[S- Worst-Euclidean Distance]])</f>
        <v>0.29688173520435257</v>
      </c>
      <c r="AA418">
        <v>417</v>
      </c>
    </row>
    <row r="419" spans="1:27" x14ac:dyDescent="0.3">
      <c r="A419">
        <v>165</v>
      </c>
      <c r="B419" t="s">
        <v>140</v>
      </c>
      <c r="C419" t="s">
        <v>148</v>
      </c>
      <c r="D419" t="s">
        <v>280</v>
      </c>
      <c r="E419" t="s">
        <v>152</v>
      </c>
      <c r="F419" t="s">
        <v>154</v>
      </c>
      <c r="G419" t="s">
        <v>218</v>
      </c>
      <c r="H419">
        <v>378.24380241304311</v>
      </c>
      <c r="I419">
        <v>27</v>
      </c>
      <c r="J419">
        <v>1380825.9123700962</v>
      </c>
      <c r="K419">
        <v>43946.449763636367</v>
      </c>
      <c r="L419">
        <v>248548664.22661731</v>
      </c>
      <c r="M419">
        <v>5698007.0172727266</v>
      </c>
      <c r="N419">
        <v>2071238868.5551443</v>
      </c>
      <c r="O419">
        <v>101147400</v>
      </c>
      <c r="P419">
        <v>22.968374518181815</v>
      </c>
      <c r="Q419">
        <v>20643.347389932936</v>
      </c>
      <c r="R419">
        <v>248592610.67638093</v>
      </c>
      <c r="S419">
        <v>2178.0842755724175</v>
      </c>
      <c r="T419">
        <v>20666.315764451119</v>
      </c>
      <c r="U419">
        <f>Pro_Economic_Table[[#This Row],[Total Energy(MJ)]]*AHP!$P$3/TOPSIS!$B$4</f>
        <v>8.5388699343565289E-3</v>
      </c>
      <c r="V419">
        <f>Pro_Economic_Table[[#This Row],[Total Cost(LKR Million)]]*AHP!$P$4/TOPSIS!$C$4</f>
        <v>3.3046500074768448E-2</v>
      </c>
      <c r="W419">
        <f>Pro_Economic_Table[[#This Row],[Total Carbon (Metric T)]]*AHP!$P$5/TOPSIS!$D$4</f>
        <v>3.6661374674282882E-3</v>
      </c>
      <c r="X419">
        <f>((Pro_Economic_Table[[#This Row],[Weighted Energy]]-TOPSIS!$B$5)^2+(Pro_Economic_Table[[#This Row],[Weighted Cost]]-TOPSIS!$C$5)^2+(Pro_Economic_Table[[#This Row],[Weighted Co2]]-TOPSIS!$D$5)^2)^0.5</f>
        <v>5.3260679995143145E-3</v>
      </c>
      <c r="Y419">
        <f>((Pro_Economic_Table[[#This Row],[Weighted Energy]]-TOPSIS!$B$6)^2+(Pro_Economic_Table[[#This Row],[Weighted Cost]]-TOPSIS!$C$6)^2+(Pro_Economic_Table[[#This Row],[Weighted Co2]]-TOPSIS!$D$6)^2)^0.5</f>
        <v>2.2457638091093707E-3</v>
      </c>
      <c r="Z419">
        <f>Pro_Economic_Table[[#This Row],[S- Worst-Euclidean Distance]]/(Pro_Economic_Table[[#This Row],[S+ Best-Euclidean Distance]]+Pro_Economic_Table[[#This Row],[S- Worst-Euclidean Distance]])</f>
        <v>0.29659451845610635</v>
      </c>
      <c r="AA419">
        <v>418</v>
      </c>
    </row>
    <row r="420" spans="1:27" x14ac:dyDescent="0.3">
      <c r="A420">
        <v>62</v>
      </c>
      <c r="B420" t="s">
        <v>139</v>
      </c>
      <c r="C420" t="s">
        <v>148</v>
      </c>
      <c r="D420" t="s">
        <v>280</v>
      </c>
      <c r="E420" t="s">
        <v>152</v>
      </c>
      <c r="F420" t="s">
        <v>280</v>
      </c>
      <c r="G420" t="s">
        <v>220</v>
      </c>
      <c r="H420">
        <v>371.64763179835677</v>
      </c>
      <c r="I420">
        <v>27</v>
      </c>
      <c r="J420">
        <v>1378528.1652873827</v>
      </c>
      <c r="K420">
        <v>49760.282490909085</v>
      </c>
      <c r="L420">
        <v>248135069.75172886</v>
      </c>
      <c r="M420">
        <v>5324047.9536363631</v>
      </c>
      <c r="N420">
        <v>2067792247.9310739</v>
      </c>
      <c r="O420">
        <v>105300000</v>
      </c>
      <c r="P420">
        <v>22.605332518181815</v>
      </c>
      <c r="Q420">
        <v>20608.996071046367</v>
      </c>
      <c r="R420">
        <v>248184830.03421977</v>
      </c>
      <c r="S420">
        <v>2178.4162958847105</v>
      </c>
      <c r="T420">
        <v>20631.601403564549</v>
      </c>
      <c r="U420">
        <f>Pro_Economic_Table[[#This Row],[Total Energy(MJ)]]*AHP!$P$3/TOPSIS!$B$4</f>
        <v>8.5248631388379955E-3</v>
      </c>
      <c r="V420">
        <f>Pro_Economic_Table[[#This Row],[Total Cost(LKR Million)]]*AHP!$P$4/TOPSIS!$C$4</f>
        <v>3.3051537579238802E-2</v>
      </c>
      <c r="W420">
        <f>Pro_Economic_Table[[#This Row],[Total Carbon (Metric T)]]*AHP!$P$5/TOPSIS!$D$4</f>
        <v>3.659979252265284E-3</v>
      </c>
      <c r="X420">
        <f>((Pro_Economic_Table[[#This Row],[Weighted Energy]]-TOPSIS!$B$5)^2+(Pro_Economic_Table[[#This Row],[Weighted Cost]]-TOPSIS!$C$5)^2+(Pro_Economic_Table[[#This Row],[Weighted Co2]]-TOPSIS!$D$5)^2)^0.5</f>
        <v>5.3267841617473943E-3</v>
      </c>
      <c r="Y420">
        <f>((Pro_Economic_Table[[#This Row],[Weighted Energy]]-TOPSIS!$B$6)^2+(Pro_Economic_Table[[#This Row],[Weighted Cost]]-TOPSIS!$C$6)^2+(Pro_Economic_Table[[#This Row],[Weighted Co2]]-TOPSIS!$D$6)^2)^0.5</f>
        <v>2.2449338528143974E-3</v>
      </c>
      <c r="Z420">
        <f>Pro_Economic_Table[[#This Row],[S- Worst-Euclidean Distance]]/(Pro_Economic_Table[[#This Row],[S+ Best-Euclidean Distance]]+Pro_Economic_Table[[#This Row],[S- Worst-Euclidean Distance]])</f>
        <v>0.29648936324582892</v>
      </c>
      <c r="AA420">
        <v>419</v>
      </c>
    </row>
    <row r="421" spans="1:27" x14ac:dyDescent="0.3">
      <c r="A421">
        <v>154</v>
      </c>
      <c r="B421" t="s">
        <v>140</v>
      </c>
      <c r="C421" t="s">
        <v>148</v>
      </c>
      <c r="D421" t="s">
        <v>151</v>
      </c>
      <c r="E421" t="s">
        <v>280</v>
      </c>
      <c r="F421" t="s">
        <v>154</v>
      </c>
      <c r="G421" t="s">
        <v>219</v>
      </c>
      <c r="H421">
        <v>377.84909409943771</v>
      </c>
      <c r="I421">
        <v>54</v>
      </c>
      <c r="J421">
        <v>1380443.8347225261</v>
      </c>
      <c r="K421">
        <v>54863.513399999996</v>
      </c>
      <c r="L421">
        <v>248479890.25005469</v>
      </c>
      <c r="M421">
        <v>6850610.6877272716</v>
      </c>
      <c r="N421">
        <v>2070665752.0837891</v>
      </c>
      <c r="O421">
        <v>100656000</v>
      </c>
      <c r="P421">
        <v>29.527822849999996</v>
      </c>
      <c r="Q421">
        <v>20637.635329101762</v>
      </c>
      <c r="R421">
        <v>248534753.76345468</v>
      </c>
      <c r="S421">
        <v>2178.1723627715164</v>
      </c>
      <c r="T421">
        <v>20667.163151951761</v>
      </c>
      <c r="U421">
        <f>Pro_Economic_Table[[#This Row],[Total Energy(MJ)]]*AHP!$P$3/TOPSIS!$B$4</f>
        <v>8.5368826160169518E-3</v>
      </c>
      <c r="V421">
        <f>Pro_Economic_Table[[#This Row],[Total Cost(LKR Million)]]*AHP!$P$4/TOPSIS!$C$4</f>
        <v>3.3047836558238924E-2</v>
      </c>
      <c r="W421">
        <f>Pro_Economic_Table[[#This Row],[Total Carbon (Metric T)]]*AHP!$P$5/TOPSIS!$D$4</f>
        <v>3.6662877912257636E-3</v>
      </c>
      <c r="X421">
        <f>((Pro_Economic_Table[[#This Row],[Weighted Energy]]-TOPSIS!$B$5)^2+(Pro_Economic_Table[[#This Row],[Weighted Cost]]-TOPSIS!$C$5)^2+(Pro_Economic_Table[[#This Row],[Weighted Co2]]-TOPSIS!$D$5)^2)^0.5</f>
        <v>5.3268746507422905E-3</v>
      </c>
      <c r="Y421">
        <f>((Pro_Economic_Table[[#This Row],[Weighted Energy]]-TOPSIS!$B$6)^2+(Pro_Economic_Table[[#This Row],[Weighted Cost]]-TOPSIS!$C$6)^2+(Pro_Economic_Table[[#This Row],[Weighted Co2]]-TOPSIS!$D$6)^2)^0.5</f>
        <v>2.2449333330122495E-3</v>
      </c>
      <c r="Z421">
        <f>Pro_Economic_Table[[#This Row],[S- Worst-Euclidean Distance]]/(Pro_Economic_Table[[#This Row],[S+ Best-Euclidean Distance]]+Pro_Economic_Table[[#This Row],[S- Worst-Euclidean Distance]])</f>
        <v>0.2964857716715476</v>
      </c>
      <c r="AA421">
        <v>420</v>
      </c>
    </row>
    <row r="422" spans="1:27" x14ac:dyDescent="0.3">
      <c r="A422">
        <v>419</v>
      </c>
      <c r="B422" t="s">
        <v>142</v>
      </c>
      <c r="C422" t="s">
        <v>280</v>
      </c>
      <c r="D422" t="s">
        <v>280</v>
      </c>
      <c r="E422" t="s">
        <v>152</v>
      </c>
      <c r="F422" t="s">
        <v>155</v>
      </c>
      <c r="G422" t="s">
        <v>220</v>
      </c>
      <c r="H422">
        <v>406.64223409300473</v>
      </c>
      <c r="I422">
        <v>29</v>
      </c>
      <c r="J422">
        <v>1373972.6479866847</v>
      </c>
      <c r="K422">
        <v>36893.149136363631</v>
      </c>
      <c r="L422">
        <v>247315076.63760325</v>
      </c>
      <c r="M422">
        <v>5177034.4363636356</v>
      </c>
      <c r="N422">
        <v>2060958971.9800272</v>
      </c>
      <c r="O422">
        <v>113100000</v>
      </c>
      <c r="P422">
        <v>19.524402327272725</v>
      </c>
      <c r="Q422">
        <v>20540.891087400934</v>
      </c>
      <c r="R422">
        <v>247351969.78673962</v>
      </c>
      <c r="S422">
        <v>2179.2360064163909</v>
      </c>
      <c r="T422">
        <v>20560.415489728206</v>
      </c>
      <c r="U422">
        <f>Pro_Economic_Table[[#This Row],[Total Energy(MJ)]]*AHP!$P$3/TOPSIS!$B$4</f>
        <v>8.4962553483353773E-3</v>
      </c>
      <c r="V422">
        <f>Pro_Economic_Table[[#This Row],[Total Cost(LKR Million)]]*AHP!$P$4/TOPSIS!$C$4</f>
        <v>3.3063974455281787E-2</v>
      </c>
      <c r="W422">
        <f>Pro_Economic_Table[[#This Row],[Total Carbon (Metric T)]]*AHP!$P$5/TOPSIS!$D$4</f>
        <v>3.6473511017597422E-3</v>
      </c>
      <c r="X422">
        <f>((Pro_Economic_Table[[#This Row],[Weighted Energy]]-TOPSIS!$B$5)^2+(Pro_Economic_Table[[#This Row],[Weighted Cost]]-TOPSIS!$C$5)^2+(Pro_Economic_Table[[#This Row],[Weighted Co2]]-TOPSIS!$D$5)^2)^0.5</f>
        <v>5.3304653483227113E-3</v>
      </c>
      <c r="Y422">
        <f>((Pro_Economic_Table[[#This Row],[Weighted Energy]]-TOPSIS!$B$6)^2+(Pro_Economic_Table[[#This Row],[Weighted Cost]]-TOPSIS!$C$6)^2+(Pro_Economic_Table[[#This Row],[Weighted Co2]]-TOPSIS!$D$6)^2)^0.5</f>
        <v>2.2415411899751473E-3</v>
      </c>
      <c r="Z422">
        <f>Pro_Economic_Table[[#This Row],[S- Worst-Euclidean Distance]]/(Pro_Economic_Table[[#This Row],[S+ Best-Euclidean Distance]]+Pro_Economic_Table[[#This Row],[S- Worst-Euclidean Distance]])</f>
        <v>0.2960300124726295</v>
      </c>
      <c r="AA422">
        <v>421</v>
      </c>
    </row>
    <row r="423" spans="1:27" x14ac:dyDescent="0.3">
      <c r="A423">
        <v>148</v>
      </c>
      <c r="B423" t="s">
        <v>140</v>
      </c>
      <c r="C423" t="s">
        <v>148</v>
      </c>
      <c r="D423" t="s">
        <v>151</v>
      </c>
      <c r="E423" t="s">
        <v>152</v>
      </c>
      <c r="F423" t="s">
        <v>155</v>
      </c>
      <c r="G423" t="s">
        <v>219</v>
      </c>
      <c r="H423">
        <v>377.74250894914496</v>
      </c>
      <c r="I423">
        <v>54</v>
      </c>
      <c r="J423">
        <v>1381419.1772655621</v>
      </c>
      <c r="K423">
        <v>44765.229536363637</v>
      </c>
      <c r="L423">
        <v>248655451.90780118</v>
      </c>
      <c r="M423">
        <v>5720694.6013636356</v>
      </c>
      <c r="N423">
        <v>2072128765.8983431</v>
      </c>
      <c r="O423">
        <v>100656000</v>
      </c>
      <c r="P423">
        <v>22.704658077272725</v>
      </c>
      <c r="Q423">
        <v>20652.216700120152</v>
      </c>
      <c r="R423">
        <v>248700217.13733754</v>
      </c>
      <c r="S423">
        <v>2178.5054604997067</v>
      </c>
      <c r="T423">
        <v>20674.921358197425</v>
      </c>
      <c r="U423">
        <f>Pro_Economic_Table[[#This Row],[Total Energy(MJ)]]*AHP!$P$3/TOPSIS!$B$4</f>
        <v>8.542566092386749E-3</v>
      </c>
      <c r="V423">
        <f>Pro_Economic_Table[[#This Row],[Total Cost(LKR Million)]]*AHP!$P$4/TOPSIS!$C$4</f>
        <v>3.3052890409562767E-2</v>
      </c>
      <c r="W423">
        <f>Pro_Economic_Table[[#This Row],[Total Carbon (Metric T)]]*AHP!$P$5/TOPSIS!$D$4</f>
        <v>3.6676640718807897E-3</v>
      </c>
      <c r="X423">
        <f>((Pro_Economic_Table[[#This Row],[Weighted Energy]]-TOPSIS!$B$5)^2+(Pro_Economic_Table[[#This Row],[Weighted Cost]]-TOPSIS!$C$5)^2+(Pro_Economic_Table[[#This Row],[Weighted Co2]]-TOPSIS!$D$5)^2)^0.5</f>
        <v>5.3333046773974364E-3</v>
      </c>
      <c r="Y423">
        <f>((Pro_Economic_Table[[#This Row],[Weighted Energy]]-TOPSIS!$B$6)^2+(Pro_Economic_Table[[#This Row],[Weighted Cost]]-TOPSIS!$C$6)^2+(Pro_Economic_Table[[#This Row],[Weighted Co2]]-TOPSIS!$D$6)^2)^0.5</f>
        <v>2.2385548953935699E-3</v>
      </c>
      <c r="Z423">
        <f>Pro_Economic_Table[[#This Row],[S- Worst-Euclidean Distance]]/(Pro_Economic_Table[[#This Row],[S+ Best-Euclidean Distance]]+Pro_Economic_Table[[#This Row],[S- Worst-Euclidean Distance]])</f>
        <v>0.29564136443281042</v>
      </c>
      <c r="AA423">
        <v>422</v>
      </c>
    </row>
    <row r="424" spans="1:27" x14ac:dyDescent="0.3">
      <c r="A424">
        <v>156</v>
      </c>
      <c r="B424" t="s">
        <v>140</v>
      </c>
      <c r="C424" t="s">
        <v>148</v>
      </c>
      <c r="D424" t="s">
        <v>151</v>
      </c>
      <c r="E424" t="s">
        <v>280</v>
      </c>
      <c r="F424" t="s">
        <v>154</v>
      </c>
      <c r="G424" t="s">
        <v>218</v>
      </c>
      <c r="H424">
        <v>377.84909409943771</v>
      </c>
      <c r="I424">
        <v>27</v>
      </c>
      <c r="J424">
        <v>1380443.8347225261</v>
      </c>
      <c r="K424">
        <v>54863.513399999996</v>
      </c>
      <c r="L424">
        <v>248479890.25005469</v>
      </c>
      <c r="M424">
        <v>6850610.6877272716</v>
      </c>
      <c r="N424">
        <v>2070665752.0837891</v>
      </c>
      <c r="O424">
        <v>101147400</v>
      </c>
      <c r="P424">
        <v>29.527822849999996</v>
      </c>
      <c r="Q424">
        <v>20637.635329101762</v>
      </c>
      <c r="R424">
        <v>248534753.76345468</v>
      </c>
      <c r="S424">
        <v>2178.6637627715163</v>
      </c>
      <c r="T424">
        <v>20667.163151951761</v>
      </c>
      <c r="U424">
        <f>Pro_Economic_Table[[#This Row],[Total Energy(MJ)]]*AHP!$P$3/TOPSIS!$B$4</f>
        <v>8.5368826160169518E-3</v>
      </c>
      <c r="V424">
        <f>Pro_Economic_Table[[#This Row],[Total Cost(LKR Million)]]*AHP!$P$4/TOPSIS!$C$4</f>
        <v>3.3055292215634212E-2</v>
      </c>
      <c r="W424">
        <f>Pro_Economic_Table[[#This Row],[Total Carbon (Metric T)]]*AHP!$P$5/TOPSIS!$D$4</f>
        <v>3.6662877912257636E-3</v>
      </c>
      <c r="X424">
        <f>((Pro_Economic_Table[[#This Row],[Weighted Energy]]-TOPSIS!$B$5)^2+(Pro_Economic_Table[[#This Row],[Weighted Cost]]-TOPSIS!$C$5)^2+(Pro_Economic_Table[[#This Row],[Weighted Co2]]-TOPSIS!$D$5)^2)^0.5</f>
        <v>5.3340511215179479E-3</v>
      </c>
      <c r="Y424">
        <f>((Pro_Economic_Table[[#This Row],[Weighted Energy]]-TOPSIS!$B$6)^2+(Pro_Economic_Table[[#This Row],[Weighted Cost]]-TOPSIS!$C$6)^2+(Pro_Economic_Table[[#This Row],[Weighted Co2]]-TOPSIS!$D$6)^2)^0.5</f>
        <v>2.237736536236096E-3</v>
      </c>
      <c r="Z424">
        <f>Pro_Economic_Table[[#This Row],[S- Worst-Euclidean Distance]]/(Pro_Economic_Table[[#This Row],[S+ Best-Euclidean Distance]]+Pro_Economic_Table[[#This Row],[S- Worst-Euclidean Distance]])</f>
        <v>0.29553609231823824</v>
      </c>
      <c r="AA424">
        <v>423</v>
      </c>
    </row>
    <row r="425" spans="1:27" x14ac:dyDescent="0.3">
      <c r="A425">
        <v>53</v>
      </c>
      <c r="B425" t="s">
        <v>139</v>
      </c>
      <c r="C425" t="s">
        <v>148</v>
      </c>
      <c r="D425" t="s">
        <v>151</v>
      </c>
      <c r="E425" t="s">
        <v>280</v>
      </c>
      <c r="F425" t="s">
        <v>280</v>
      </c>
      <c r="G425" t="s">
        <v>220</v>
      </c>
      <c r="H425">
        <v>371.25292348475136</v>
      </c>
      <c r="I425">
        <v>27</v>
      </c>
      <c r="J425">
        <v>1378146.0876398128</v>
      </c>
      <c r="K425">
        <v>60677.346127272715</v>
      </c>
      <c r="L425">
        <v>248066295.7751663</v>
      </c>
      <c r="M425">
        <v>6476651.6240909081</v>
      </c>
      <c r="N425">
        <v>2067219131.4597192</v>
      </c>
      <c r="O425">
        <v>105300000</v>
      </c>
      <c r="P425">
        <v>29.164780849999996</v>
      </c>
      <c r="Q425">
        <v>20603.2840102152</v>
      </c>
      <c r="R425">
        <v>248126973.12129357</v>
      </c>
      <c r="S425">
        <v>2178.9957830838098</v>
      </c>
      <c r="T425">
        <v>20632.448791065199</v>
      </c>
      <c r="U425">
        <f>Pro_Economic_Table[[#This Row],[Total Energy(MJ)]]*AHP!$P$3/TOPSIS!$B$4</f>
        <v>8.5228758204984201E-3</v>
      </c>
      <c r="V425">
        <f>Pro_Economic_Table[[#This Row],[Total Cost(LKR Million)]]*AHP!$P$4/TOPSIS!$C$4</f>
        <v>3.306032972010458E-2</v>
      </c>
      <c r="W425">
        <f>Pro_Economic_Table[[#This Row],[Total Carbon (Metric T)]]*AHP!$P$5/TOPSIS!$D$4</f>
        <v>3.6601295760627607E-3</v>
      </c>
      <c r="X425">
        <f>((Pro_Economic_Table[[#This Row],[Weighted Energy]]-TOPSIS!$B$5)^2+(Pro_Economic_Table[[#This Row],[Weighted Cost]]-TOPSIS!$C$5)^2+(Pro_Economic_Table[[#This Row],[Weighted Co2]]-TOPSIS!$D$5)^2)^0.5</f>
        <v>5.3347795585879636E-3</v>
      </c>
      <c r="Y425">
        <f>((Pro_Economic_Table[[#This Row],[Weighted Energy]]-TOPSIS!$B$6)^2+(Pro_Economic_Table[[#This Row],[Weighted Cost]]-TOPSIS!$C$6)^2+(Pro_Economic_Table[[#This Row],[Weighted Co2]]-TOPSIS!$D$6)^2)^0.5</f>
        <v>2.2369354313839726E-3</v>
      </c>
      <c r="Z425">
        <f>Pro_Economic_Table[[#This Row],[S- Worst-Euclidean Distance]]/(Pro_Economic_Table[[#This Row],[S+ Best-Euclidean Distance]]+Pro_Economic_Table[[#This Row],[S- Worst-Euclidean Distance]])</f>
        <v>0.295433126358638</v>
      </c>
      <c r="AA425">
        <v>424</v>
      </c>
    </row>
    <row r="426" spans="1:27" x14ac:dyDescent="0.3">
      <c r="A426">
        <v>172</v>
      </c>
      <c r="B426" t="s">
        <v>140</v>
      </c>
      <c r="C426" t="s">
        <v>148</v>
      </c>
      <c r="D426" t="s">
        <v>280</v>
      </c>
      <c r="E426" t="s">
        <v>280</v>
      </c>
      <c r="F426" t="s">
        <v>154</v>
      </c>
      <c r="G426" t="s">
        <v>219</v>
      </c>
      <c r="H426">
        <v>378.31181571949764</v>
      </c>
      <c r="I426">
        <v>54</v>
      </c>
      <c r="J426">
        <v>1380891.749250744</v>
      </c>
      <c r="K426">
        <v>54863.513399999996</v>
      </c>
      <c r="L426">
        <v>248560514.86513391</v>
      </c>
      <c r="M426">
        <v>6855215.7627272718</v>
      </c>
      <c r="N426">
        <v>2071337623.876116</v>
      </c>
      <c r="O426">
        <v>100656000</v>
      </c>
      <c r="P426">
        <v>29.518612699999998</v>
      </c>
      <c r="Q426">
        <v>20644.331651298624</v>
      </c>
      <c r="R426">
        <v>248615378.3785339</v>
      </c>
      <c r="S426">
        <v>2178.8488396388434</v>
      </c>
      <c r="T426">
        <v>20673.850263998625</v>
      </c>
      <c r="U426">
        <f>Pro_Economic_Table[[#This Row],[Total Energy(MJ)]]*AHP!$P$3/TOPSIS!$B$4</f>
        <v>8.539651978709574E-3</v>
      </c>
      <c r="V426">
        <f>Pro_Economic_Table[[#This Row],[Total Cost(LKR Million)]]*AHP!$P$4/TOPSIS!$C$4</f>
        <v>3.3058100253311434E-2</v>
      </c>
      <c r="W426">
        <f>Pro_Economic_Table[[#This Row],[Total Carbon (Metric T)]]*AHP!$P$5/TOPSIS!$D$4</f>
        <v>3.6674740632397658E-3</v>
      </c>
      <c r="X426">
        <f>((Pro_Economic_Table[[#This Row],[Weighted Energy]]-TOPSIS!$B$5)^2+(Pro_Economic_Table[[#This Row],[Weighted Cost]]-TOPSIS!$C$5)^2+(Pro_Economic_Table[[#This Row],[Weighted Co2]]-TOPSIS!$D$5)^2)^0.5</f>
        <v>5.3375707586381963E-3</v>
      </c>
      <c r="Y426">
        <f>((Pro_Economic_Table[[#This Row],[Weighted Energy]]-TOPSIS!$B$6)^2+(Pro_Economic_Table[[#This Row],[Weighted Cost]]-TOPSIS!$C$6)^2+(Pro_Economic_Table[[#This Row],[Weighted Co2]]-TOPSIS!$D$6)^2)^0.5</f>
        <v>2.2342391246423059E-3</v>
      </c>
      <c r="Z426">
        <f>Pro_Economic_Table[[#This Row],[S- Worst-Euclidean Distance]]/(Pro_Economic_Table[[#This Row],[S+ Best-Euclidean Distance]]+Pro_Economic_Table[[#This Row],[S- Worst-Euclidean Distance]])</f>
        <v>0.29507332580758316</v>
      </c>
      <c r="AA426">
        <v>425</v>
      </c>
    </row>
    <row r="427" spans="1:27" x14ac:dyDescent="0.3">
      <c r="A427">
        <v>410</v>
      </c>
      <c r="B427" t="s">
        <v>142</v>
      </c>
      <c r="C427" t="s">
        <v>280</v>
      </c>
      <c r="D427" t="s">
        <v>151</v>
      </c>
      <c r="E427" t="s">
        <v>280</v>
      </c>
      <c r="F427" t="s">
        <v>155</v>
      </c>
      <c r="G427" t="s">
        <v>220</v>
      </c>
      <c r="H427">
        <v>406.24752577939933</v>
      </c>
      <c r="I427">
        <v>29</v>
      </c>
      <c r="J427">
        <v>1373590.5703391144</v>
      </c>
      <c r="K427">
        <v>47810.212772727275</v>
      </c>
      <c r="L427">
        <v>247246302.6610406</v>
      </c>
      <c r="M427">
        <v>6329638.1068181815</v>
      </c>
      <c r="N427">
        <v>2060385855.5086715</v>
      </c>
      <c r="O427">
        <v>113100000</v>
      </c>
      <c r="P427">
        <v>26.08385065909091</v>
      </c>
      <c r="Q427">
        <v>20535.179026569756</v>
      </c>
      <c r="R427">
        <v>247294112.87381333</v>
      </c>
      <c r="S427">
        <v>2179.8154936154901</v>
      </c>
      <c r="T427">
        <v>20561.262877228848</v>
      </c>
      <c r="U427">
        <f>Pro_Economic_Table[[#This Row],[Total Energy(MJ)]]*AHP!$P$3/TOPSIS!$B$4</f>
        <v>8.4942680299957985E-3</v>
      </c>
      <c r="V427">
        <f>Pro_Economic_Table[[#This Row],[Total Cost(LKR Million)]]*AHP!$P$4/TOPSIS!$C$4</f>
        <v>3.3072766596147565E-2</v>
      </c>
      <c r="W427">
        <f>Pro_Economic_Table[[#This Row],[Total Carbon (Metric T)]]*AHP!$P$5/TOPSIS!$D$4</f>
        <v>3.6475014255572175E-3</v>
      </c>
      <c r="X427">
        <f>((Pro_Economic_Table[[#This Row],[Weighted Energy]]-TOPSIS!$B$5)^2+(Pro_Economic_Table[[#This Row],[Weighted Cost]]-TOPSIS!$C$5)^2+(Pro_Economic_Table[[#This Row],[Weighted Co2]]-TOPSIS!$D$5)^2)^0.5</f>
        <v>5.3384860086954254E-3</v>
      </c>
      <c r="Y427">
        <f>((Pro_Economic_Table[[#This Row],[Weighted Energy]]-TOPSIS!$B$6)^2+(Pro_Economic_Table[[#This Row],[Weighted Cost]]-TOPSIS!$C$6)^2+(Pro_Economic_Table[[#This Row],[Weighted Co2]]-TOPSIS!$D$6)^2)^0.5</f>
        <v>2.233604179237376E-3</v>
      </c>
      <c r="Z427">
        <f>Pro_Economic_Table[[#This Row],[S- Worst-Euclidean Distance]]/(Pro_Economic_Table[[#This Row],[S+ Best-Euclidean Distance]]+Pro_Economic_Table[[#This Row],[S- Worst-Euclidean Distance]])</f>
        <v>0.29497854935707724</v>
      </c>
      <c r="AA427">
        <v>426</v>
      </c>
    </row>
    <row r="428" spans="1:27" x14ac:dyDescent="0.3">
      <c r="A428">
        <v>150</v>
      </c>
      <c r="B428" t="s">
        <v>140</v>
      </c>
      <c r="C428" t="s">
        <v>148</v>
      </c>
      <c r="D428" t="s">
        <v>151</v>
      </c>
      <c r="E428" t="s">
        <v>152</v>
      </c>
      <c r="F428" t="s">
        <v>155</v>
      </c>
      <c r="G428" t="s">
        <v>218</v>
      </c>
      <c r="H428">
        <v>377.74250894914496</v>
      </c>
      <c r="I428">
        <v>27</v>
      </c>
      <c r="J428">
        <v>1381419.1772655621</v>
      </c>
      <c r="K428">
        <v>44765.229536363637</v>
      </c>
      <c r="L428">
        <v>248655451.90780118</v>
      </c>
      <c r="M428">
        <v>5720694.6013636356</v>
      </c>
      <c r="N428">
        <v>2072128765.8983431</v>
      </c>
      <c r="O428">
        <v>101147400</v>
      </c>
      <c r="P428">
        <v>22.704658077272725</v>
      </c>
      <c r="Q428">
        <v>20652.216700120152</v>
      </c>
      <c r="R428">
        <v>248700217.13733754</v>
      </c>
      <c r="S428">
        <v>2178.9968604997066</v>
      </c>
      <c r="T428">
        <v>20674.921358197425</v>
      </c>
      <c r="U428">
        <f>Pro_Economic_Table[[#This Row],[Total Energy(MJ)]]*AHP!$P$3/TOPSIS!$B$4</f>
        <v>8.542566092386749E-3</v>
      </c>
      <c r="V428">
        <f>Pro_Economic_Table[[#This Row],[Total Cost(LKR Million)]]*AHP!$P$4/TOPSIS!$C$4</f>
        <v>3.3060346066958055E-2</v>
      </c>
      <c r="W428">
        <f>Pro_Economic_Table[[#This Row],[Total Carbon (Metric T)]]*AHP!$P$5/TOPSIS!$D$4</f>
        <v>3.6676640718807897E-3</v>
      </c>
      <c r="X428">
        <f>((Pro_Economic_Table[[#This Row],[Weighted Energy]]-TOPSIS!$B$5)^2+(Pro_Economic_Table[[#This Row],[Weighted Cost]]-TOPSIS!$C$5)^2+(Pro_Economic_Table[[#This Row],[Weighted Co2]]-TOPSIS!$D$5)^2)^0.5</f>
        <v>5.3404795630882665E-3</v>
      </c>
      <c r="Y428">
        <f>((Pro_Economic_Table[[#This Row],[Weighted Energy]]-TOPSIS!$B$6)^2+(Pro_Economic_Table[[#This Row],[Weighted Cost]]-TOPSIS!$C$6)^2+(Pro_Economic_Table[[#This Row],[Weighted Co2]]-TOPSIS!$D$6)^2)^0.5</f>
        <v>2.2313544127267062E-3</v>
      </c>
      <c r="Z428">
        <f>Pro_Economic_Table[[#This Row],[S- Worst-Euclidean Distance]]/(Pro_Economic_Table[[#This Row],[S+ Best-Euclidean Distance]]+Pro_Economic_Table[[#This Row],[S- Worst-Euclidean Distance]])</f>
        <v>0.29469140763701712</v>
      </c>
      <c r="AA428">
        <v>427</v>
      </c>
    </row>
    <row r="429" spans="1:27" x14ac:dyDescent="0.3">
      <c r="A429">
        <v>166</v>
      </c>
      <c r="B429" t="s">
        <v>140</v>
      </c>
      <c r="C429" t="s">
        <v>148</v>
      </c>
      <c r="D429" t="s">
        <v>280</v>
      </c>
      <c r="E429" t="s">
        <v>152</v>
      </c>
      <c r="F429" t="s">
        <v>155</v>
      </c>
      <c r="G429" t="s">
        <v>219</v>
      </c>
      <c r="H429">
        <v>378.20523056920501</v>
      </c>
      <c r="I429">
        <v>54</v>
      </c>
      <c r="J429">
        <v>1381867.09179378</v>
      </c>
      <c r="K429">
        <v>44765.229536363637</v>
      </c>
      <c r="L429">
        <v>248736076.52288041</v>
      </c>
      <c r="M429">
        <v>5725299.6763636358</v>
      </c>
      <c r="N429">
        <v>2072800637.69067</v>
      </c>
      <c r="O429">
        <v>100656000</v>
      </c>
      <c r="P429">
        <v>22.695447927272724</v>
      </c>
      <c r="Q429">
        <v>20658.91302231701</v>
      </c>
      <c r="R429">
        <v>248780841.75241676</v>
      </c>
      <c r="S429">
        <v>2179.1819373670342</v>
      </c>
      <c r="T429">
        <v>20681.608470244282</v>
      </c>
      <c r="U429">
        <f>Pro_Economic_Table[[#This Row],[Total Energy(MJ)]]*AHP!$P$3/TOPSIS!$B$4</f>
        <v>8.5453354550793729E-3</v>
      </c>
      <c r="V429">
        <f>Pro_Economic_Table[[#This Row],[Total Cost(LKR Million)]]*AHP!$P$4/TOPSIS!$C$4</f>
        <v>3.3063154104635284E-2</v>
      </c>
      <c r="W429">
        <f>Pro_Economic_Table[[#This Row],[Total Carbon (Metric T)]]*AHP!$P$5/TOPSIS!$D$4</f>
        <v>3.6688503438947902E-3</v>
      </c>
      <c r="X429">
        <f>((Pro_Economic_Table[[#This Row],[Weighted Energy]]-TOPSIS!$B$5)^2+(Pro_Economic_Table[[#This Row],[Weighted Cost]]-TOPSIS!$C$5)^2+(Pro_Economic_Table[[#This Row],[Weighted Co2]]-TOPSIS!$D$5)^2)^0.5</f>
        <v>5.3440008727148733E-3</v>
      </c>
      <c r="Y429">
        <f>((Pro_Economic_Table[[#This Row],[Weighted Energy]]-TOPSIS!$B$6)^2+(Pro_Economic_Table[[#This Row],[Weighted Cost]]-TOPSIS!$C$6)^2+(Pro_Economic_Table[[#This Row],[Weighted Co2]]-TOPSIS!$D$6)^2)^0.5</f>
        <v>2.2278611498436273E-3</v>
      </c>
      <c r="Z429">
        <f>Pro_Economic_Table[[#This Row],[S- Worst-Euclidean Distance]]/(Pro_Economic_Table[[#This Row],[S+ Best-Euclidean Distance]]+Pro_Economic_Table[[#This Row],[S- Worst-Euclidean Distance]])</f>
        <v>0.29422896814631105</v>
      </c>
      <c r="AA429">
        <v>428</v>
      </c>
    </row>
    <row r="430" spans="1:27" x14ac:dyDescent="0.3">
      <c r="A430">
        <v>174</v>
      </c>
      <c r="B430" t="s">
        <v>140</v>
      </c>
      <c r="C430" t="s">
        <v>148</v>
      </c>
      <c r="D430" t="s">
        <v>280</v>
      </c>
      <c r="E430" t="s">
        <v>280</v>
      </c>
      <c r="F430" t="s">
        <v>154</v>
      </c>
      <c r="G430" t="s">
        <v>218</v>
      </c>
      <c r="H430">
        <v>378.31181571949764</v>
      </c>
      <c r="I430">
        <v>27</v>
      </c>
      <c r="J430">
        <v>1380891.749250744</v>
      </c>
      <c r="K430">
        <v>54863.513399999996</v>
      </c>
      <c r="L430">
        <v>248560514.86513391</v>
      </c>
      <c r="M430">
        <v>6855215.7627272718</v>
      </c>
      <c r="N430">
        <v>2071337623.876116</v>
      </c>
      <c r="O430">
        <v>101147400</v>
      </c>
      <c r="P430">
        <v>29.518612699999998</v>
      </c>
      <c r="Q430">
        <v>20644.331651298624</v>
      </c>
      <c r="R430">
        <v>248615378.3785339</v>
      </c>
      <c r="S430">
        <v>2179.3402396388437</v>
      </c>
      <c r="T430">
        <v>20673.850263998625</v>
      </c>
      <c r="U430">
        <f>Pro_Economic_Table[[#This Row],[Total Energy(MJ)]]*AHP!$P$3/TOPSIS!$B$4</f>
        <v>8.539651978709574E-3</v>
      </c>
      <c r="V430">
        <f>Pro_Economic_Table[[#This Row],[Total Cost(LKR Million)]]*AHP!$P$4/TOPSIS!$C$4</f>
        <v>3.3065555910706729E-2</v>
      </c>
      <c r="W430">
        <f>Pro_Economic_Table[[#This Row],[Total Carbon (Metric T)]]*AHP!$P$5/TOPSIS!$D$4</f>
        <v>3.6674740632397658E-3</v>
      </c>
      <c r="X430">
        <f>((Pro_Economic_Table[[#This Row],[Weighted Energy]]-TOPSIS!$B$5)^2+(Pro_Economic_Table[[#This Row],[Weighted Cost]]-TOPSIS!$C$5)^2+(Pro_Economic_Table[[#This Row],[Weighted Co2]]-TOPSIS!$D$5)^2)^0.5</f>
        <v>5.3447471849381069E-3</v>
      </c>
      <c r="Y430">
        <f>((Pro_Economic_Table[[#This Row],[Weighted Energy]]-TOPSIS!$B$6)^2+(Pro_Economic_Table[[#This Row],[Weighted Cost]]-TOPSIS!$C$6)^2+(Pro_Economic_Table[[#This Row],[Weighted Co2]]-TOPSIS!$D$6)^2)^0.5</f>
        <v>2.2270421296434789E-3</v>
      </c>
      <c r="Z430">
        <f>Pro_Economic_Table[[#This Row],[S- Worst-Euclidean Distance]]/(Pro_Economic_Table[[#This Row],[S+ Best-Euclidean Distance]]+Pro_Economic_Table[[#This Row],[S- Worst-Euclidean Distance]])</f>
        <v>0.29412362614932908</v>
      </c>
      <c r="AA430">
        <v>429</v>
      </c>
    </row>
    <row r="431" spans="1:27" x14ac:dyDescent="0.3">
      <c r="A431">
        <v>71</v>
      </c>
      <c r="B431" t="s">
        <v>139</v>
      </c>
      <c r="C431" t="s">
        <v>148</v>
      </c>
      <c r="D431" t="s">
        <v>280</v>
      </c>
      <c r="E431" t="s">
        <v>280</v>
      </c>
      <c r="F431" t="s">
        <v>280</v>
      </c>
      <c r="G431" t="s">
        <v>220</v>
      </c>
      <c r="H431">
        <v>371.7156451048113</v>
      </c>
      <c r="I431">
        <v>27</v>
      </c>
      <c r="J431">
        <v>1378594.0021680307</v>
      </c>
      <c r="K431">
        <v>60677.346127272715</v>
      </c>
      <c r="L431">
        <v>248146920.39024553</v>
      </c>
      <c r="M431">
        <v>6481256.6990909083</v>
      </c>
      <c r="N431">
        <v>2067891003.2520461</v>
      </c>
      <c r="O431">
        <v>105300000</v>
      </c>
      <c r="P431">
        <v>29.155570699999995</v>
      </c>
      <c r="Q431">
        <v>20609.980332412062</v>
      </c>
      <c r="R431">
        <v>248207597.7363728</v>
      </c>
      <c r="S431">
        <v>2179.6722599511372</v>
      </c>
      <c r="T431">
        <v>20639.135903112063</v>
      </c>
      <c r="U431">
        <f>Pro_Economic_Table[[#This Row],[Total Energy(MJ)]]*AHP!$P$3/TOPSIS!$B$4</f>
        <v>8.5256451831910423E-3</v>
      </c>
      <c r="V431">
        <f>Pro_Economic_Table[[#This Row],[Total Cost(LKR Million)]]*AHP!$P$4/TOPSIS!$C$4</f>
        <v>3.3070593415177096E-2</v>
      </c>
      <c r="W431">
        <f>Pro_Economic_Table[[#This Row],[Total Carbon (Metric T)]]*AHP!$P$5/TOPSIS!$D$4</f>
        <v>3.6613158480767625E-3</v>
      </c>
      <c r="X431">
        <f>((Pro_Economic_Table[[#This Row],[Weighted Energy]]-TOPSIS!$B$5)^2+(Pro_Economic_Table[[#This Row],[Weighted Cost]]-TOPSIS!$C$5)^2+(Pro_Economic_Table[[#This Row],[Weighted Co2]]-TOPSIS!$D$5)^2)^0.5</f>
        <v>5.3454752135852273E-3</v>
      </c>
      <c r="Y431">
        <f>((Pro_Economic_Table[[#This Row],[Weighted Energy]]-TOPSIS!$B$6)^2+(Pro_Economic_Table[[#This Row],[Weighted Cost]]-TOPSIS!$C$6)^2+(Pro_Economic_Table[[#This Row],[Weighted Co2]]-TOPSIS!$D$6)^2)^0.5</f>
        <v>2.226239695578881E-3</v>
      </c>
      <c r="Z431">
        <f>Pro_Economic_Table[[#This Row],[S- Worst-Euclidean Distance]]/(Pro_Economic_Table[[#This Row],[S+ Best-Euclidean Distance]]+Pro_Economic_Table[[#This Row],[S- Worst-Euclidean Distance]])</f>
        <v>0.29402053858161575</v>
      </c>
      <c r="AA431">
        <v>430</v>
      </c>
    </row>
    <row r="432" spans="1:27" x14ac:dyDescent="0.3">
      <c r="A432">
        <v>428</v>
      </c>
      <c r="B432" t="s">
        <v>142</v>
      </c>
      <c r="C432" t="s">
        <v>280</v>
      </c>
      <c r="D432" t="s">
        <v>280</v>
      </c>
      <c r="E432" t="s">
        <v>280</v>
      </c>
      <c r="F432" t="s">
        <v>155</v>
      </c>
      <c r="G432" t="s">
        <v>220</v>
      </c>
      <c r="H432">
        <v>406.71024739945926</v>
      </c>
      <c r="I432">
        <v>29</v>
      </c>
      <c r="J432">
        <v>1374038.4848673325</v>
      </c>
      <c r="K432">
        <v>47810.212772727275</v>
      </c>
      <c r="L432">
        <v>247326927.27611986</v>
      </c>
      <c r="M432">
        <v>6334243.1818181816</v>
      </c>
      <c r="N432">
        <v>2061057727.3009989</v>
      </c>
      <c r="O432">
        <v>113100000</v>
      </c>
      <c r="P432">
        <v>26.074640509090909</v>
      </c>
      <c r="Q432">
        <v>20541.875348766622</v>
      </c>
      <c r="R432">
        <v>247374737.48889259</v>
      </c>
      <c r="S432">
        <v>2180.4919704828171</v>
      </c>
      <c r="T432">
        <v>20567.949989275712</v>
      </c>
      <c r="U432">
        <f>Pro_Economic_Table[[#This Row],[Total Energy(MJ)]]*AHP!$P$3/TOPSIS!$B$4</f>
        <v>8.4970373926884224E-3</v>
      </c>
      <c r="V432">
        <f>Pro_Economic_Table[[#This Row],[Total Cost(LKR Million)]]*AHP!$P$4/TOPSIS!$C$4</f>
        <v>3.3083030291220068E-2</v>
      </c>
      <c r="W432">
        <f>Pro_Economic_Table[[#This Row],[Total Carbon (Metric T)]]*AHP!$P$5/TOPSIS!$D$4</f>
        <v>3.6486876975712194E-3</v>
      </c>
      <c r="X432">
        <f>((Pro_Economic_Table[[#This Row],[Weighted Energy]]-TOPSIS!$B$5)^2+(Pro_Economic_Table[[#This Row],[Weighted Cost]]-TOPSIS!$C$5)^2+(Pro_Economic_Table[[#This Row],[Weighted Co2]]-TOPSIS!$D$5)^2)^0.5</f>
        <v>5.3491805045661808E-3</v>
      </c>
      <c r="Y432">
        <f>((Pro_Economic_Table[[#This Row],[Weighted Energy]]-TOPSIS!$B$6)^2+(Pro_Economic_Table[[#This Row],[Weighted Cost]]-TOPSIS!$C$6)^2+(Pro_Economic_Table[[#This Row],[Weighted Co2]]-TOPSIS!$D$6)^2)^0.5</f>
        <v>2.2229074592895362E-3</v>
      </c>
      <c r="Z432">
        <f>Pro_Economic_Table[[#This Row],[S- Worst-Euclidean Distance]]/(Pro_Economic_Table[[#This Row],[S+ Best-Euclidean Distance]]+Pro_Economic_Table[[#This Row],[S- Worst-Euclidean Distance]])</f>
        <v>0.29356598469276479</v>
      </c>
      <c r="AA432">
        <v>431</v>
      </c>
    </row>
    <row r="433" spans="1:27" x14ac:dyDescent="0.3">
      <c r="A433">
        <v>168</v>
      </c>
      <c r="B433" t="s">
        <v>140</v>
      </c>
      <c r="C433" t="s">
        <v>148</v>
      </c>
      <c r="D433" t="s">
        <v>280</v>
      </c>
      <c r="E433" t="s">
        <v>152</v>
      </c>
      <c r="F433" t="s">
        <v>155</v>
      </c>
      <c r="G433" t="s">
        <v>218</v>
      </c>
      <c r="H433">
        <v>378.20523056920501</v>
      </c>
      <c r="I433">
        <v>27</v>
      </c>
      <c r="J433">
        <v>1381867.09179378</v>
      </c>
      <c r="K433">
        <v>44765.229536363637</v>
      </c>
      <c r="L433">
        <v>248736076.52288041</v>
      </c>
      <c r="M433">
        <v>5725299.6763636358</v>
      </c>
      <c r="N433">
        <v>2072800637.69067</v>
      </c>
      <c r="O433">
        <v>101147400</v>
      </c>
      <c r="P433">
        <v>22.695447927272724</v>
      </c>
      <c r="Q433">
        <v>20658.91302231701</v>
      </c>
      <c r="R433">
        <v>248780841.75241676</v>
      </c>
      <c r="S433">
        <v>2179.673337367034</v>
      </c>
      <c r="T433">
        <v>20681.608470244282</v>
      </c>
      <c r="U433">
        <f>Pro_Economic_Table[[#This Row],[Total Energy(MJ)]]*AHP!$P$3/TOPSIS!$B$4</f>
        <v>8.5453354550793729E-3</v>
      </c>
      <c r="V433">
        <f>Pro_Economic_Table[[#This Row],[Total Cost(LKR Million)]]*AHP!$P$4/TOPSIS!$C$4</f>
        <v>3.3070609762030571E-2</v>
      </c>
      <c r="W433">
        <f>Pro_Economic_Table[[#This Row],[Total Carbon (Metric T)]]*AHP!$P$5/TOPSIS!$D$4</f>
        <v>3.6688503438947902E-3</v>
      </c>
      <c r="X433">
        <f>((Pro_Economic_Table[[#This Row],[Weighted Energy]]-TOPSIS!$B$5)^2+(Pro_Economic_Table[[#This Row],[Weighted Cost]]-TOPSIS!$C$5)^2+(Pro_Economic_Table[[#This Row],[Weighted Co2]]-TOPSIS!$D$5)^2)^0.5</f>
        <v>5.3511757170344862E-3</v>
      </c>
      <c r="Y433">
        <f>((Pro_Economic_Table[[#This Row],[Weighted Energy]]-TOPSIS!$B$6)^2+(Pro_Economic_Table[[#This Row],[Weighted Cost]]-TOPSIS!$C$6)^2+(Pro_Economic_Table[[#This Row],[Weighted Co2]]-TOPSIS!$D$6)^2)^0.5</f>
        <v>2.2206604521347109E-3</v>
      </c>
      <c r="Z433">
        <f>Pro_Economic_Table[[#This Row],[S- Worst-Euclidean Distance]]/(Pro_Economic_Table[[#This Row],[S+ Best-Euclidean Distance]]+Pro_Economic_Table[[#This Row],[S- Worst-Euclidean Distance]])</f>
        <v>0.29327898841455891</v>
      </c>
      <c r="AA433">
        <v>432</v>
      </c>
    </row>
    <row r="434" spans="1:27" x14ac:dyDescent="0.3">
      <c r="A434">
        <v>157</v>
      </c>
      <c r="B434" t="s">
        <v>140</v>
      </c>
      <c r="C434" t="s">
        <v>148</v>
      </c>
      <c r="D434" t="s">
        <v>151</v>
      </c>
      <c r="E434" t="s">
        <v>280</v>
      </c>
      <c r="F434" t="s">
        <v>155</v>
      </c>
      <c r="G434" t="s">
        <v>219</v>
      </c>
      <c r="H434">
        <v>377.81052225559949</v>
      </c>
      <c r="I434">
        <v>54</v>
      </c>
      <c r="J434">
        <v>1381485.0141462099</v>
      </c>
      <c r="K434">
        <v>55682.293172727266</v>
      </c>
      <c r="L434">
        <v>248667302.54631779</v>
      </c>
      <c r="M434">
        <v>6877903.3468181808</v>
      </c>
      <c r="N434">
        <v>2072227521.2193151</v>
      </c>
      <c r="O434">
        <v>100656000</v>
      </c>
      <c r="P434">
        <v>29.254896259090906</v>
      </c>
      <c r="Q434">
        <v>20653.200961485836</v>
      </c>
      <c r="R434">
        <v>248722984.8394905</v>
      </c>
      <c r="S434">
        <v>2179.7614245661334</v>
      </c>
      <c r="T434">
        <v>20682.455857744928</v>
      </c>
      <c r="U434">
        <f>Pro_Economic_Table[[#This Row],[Total Energy(MJ)]]*AHP!$P$3/TOPSIS!$B$4</f>
        <v>8.5433481367397941E-3</v>
      </c>
      <c r="V434">
        <f>Pro_Economic_Table[[#This Row],[Total Cost(LKR Million)]]*AHP!$P$4/TOPSIS!$C$4</f>
        <v>3.3071946245501055E-2</v>
      </c>
      <c r="W434">
        <f>Pro_Economic_Table[[#This Row],[Total Carbon (Metric T)]]*AHP!$P$5/TOPSIS!$D$4</f>
        <v>3.669000667692266E-3</v>
      </c>
      <c r="X434">
        <f>((Pro_Economic_Table[[#This Row],[Weighted Energy]]-TOPSIS!$B$5)^2+(Pro_Economic_Table[[#This Row],[Weighted Cost]]-TOPSIS!$C$5)^2+(Pro_Economic_Table[[#This Row],[Weighted Co2]]-TOPSIS!$D$5)^2)^0.5</f>
        <v>5.3519822800314814E-3</v>
      </c>
      <c r="Y434">
        <f>((Pro_Economic_Table[[#This Row],[Weighted Energy]]-TOPSIS!$B$6)^2+(Pro_Economic_Table[[#This Row],[Weighted Cost]]-TOPSIS!$C$6)^2+(Pro_Economic_Table[[#This Row],[Weighted Co2]]-TOPSIS!$D$6)^2)^0.5</f>
        <v>2.2198294954703492E-3</v>
      </c>
      <c r="Z434">
        <f>Pro_Economic_Table[[#This Row],[S- Worst-Euclidean Distance]]/(Pro_Economic_Table[[#This Row],[S+ Best-Euclidean Distance]]+Pro_Economic_Table[[#This Row],[S- Worst-Euclidean Distance]])</f>
        <v>0.29317018981539955</v>
      </c>
      <c r="AA434">
        <v>433</v>
      </c>
    </row>
    <row r="435" spans="1:27" x14ac:dyDescent="0.3">
      <c r="A435">
        <v>159</v>
      </c>
      <c r="B435" t="s">
        <v>140</v>
      </c>
      <c r="C435" t="s">
        <v>148</v>
      </c>
      <c r="D435" t="s">
        <v>151</v>
      </c>
      <c r="E435" t="s">
        <v>280</v>
      </c>
      <c r="F435" t="s">
        <v>155</v>
      </c>
      <c r="G435" t="s">
        <v>218</v>
      </c>
      <c r="H435">
        <v>377.81052225559949</v>
      </c>
      <c r="I435">
        <v>27</v>
      </c>
      <c r="J435">
        <v>1381485.0141462099</v>
      </c>
      <c r="K435">
        <v>55682.293172727266</v>
      </c>
      <c r="L435">
        <v>248667302.54631779</v>
      </c>
      <c r="M435">
        <v>6877903.3468181808</v>
      </c>
      <c r="N435">
        <v>2072227521.2193151</v>
      </c>
      <c r="O435">
        <v>101147400</v>
      </c>
      <c r="P435">
        <v>29.254896259090906</v>
      </c>
      <c r="Q435">
        <v>20653.200961485836</v>
      </c>
      <c r="R435">
        <v>248722984.8394905</v>
      </c>
      <c r="S435">
        <v>2180.2528245661333</v>
      </c>
      <c r="T435">
        <v>20682.455857744928</v>
      </c>
      <c r="U435">
        <f>Pro_Economic_Table[[#This Row],[Total Energy(MJ)]]*AHP!$P$3/TOPSIS!$B$4</f>
        <v>8.5433481367397941E-3</v>
      </c>
      <c r="V435">
        <f>Pro_Economic_Table[[#This Row],[Total Cost(LKR Million)]]*AHP!$P$4/TOPSIS!$C$4</f>
        <v>3.3079401902896349E-2</v>
      </c>
      <c r="W435">
        <f>Pro_Economic_Table[[#This Row],[Total Carbon (Metric T)]]*AHP!$P$5/TOPSIS!$D$4</f>
        <v>3.669000667692266E-3</v>
      </c>
      <c r="X435">
        <f>((Pro_Economic_Table[[#This Row],[Weighted Energy]]-TOPSIS!$B$5)^2+(Pro_Economic_Table[[#This Row],[Weighted Cost]]-TOPSIS!$C$5)^2+(Pro_Economic_Table[[#This Row],[Weighted Co2]]-TOPSIS!$D$5)^2)^0.5</f>
        <v>5.3591586704587685E-3</v>
      </c>
      <c r="Y435">
        <f>((Pro_Economic_Table[[#This Row],[Weighted Energy]]-TOPSIS!$B$6)^2+(Pro_Economic_Table[[#This Row],[Weighted Cost]]-TOPSIS!$C$6)^2+(Pro_Economic_Table[[#This Row],[Weighted Co2]]-TOPSIS!$D$6)^2)^0.5</f>
        <v>2.2126322857702351E-3</v>
      </c>
      <c r="Z435">
        <f>Pro_Economic_Table[[#This Row],[S- Worst-Euclidean Distance]]/(Pro_Economic_Table[[#This Row],[S+ Best-Euclidean Distance]]+Pro_Economic_Table[[#This Row],[S- Worst-Euclidean Distance]])</f>
        <v>0.29222046653968869</v>
      </c>
      <c r="AA435">
        <v>434</v>
      </c>
    </row>
    <row r="436" spans="1:27" x14ac:dyDescent="0.3">
      <c r="A436">
        <v>175</v>
      </c>
      <c r="B436" t="s">
        <v>140</v>
      </c>
      <c r="C436" t="s">
        <v>148</v>
      </c>
      <c r="D436" t="s">
        <v>280</v>
      </c>
      <c r="E436" t="s">
        <v>280</v>
      </c>
      <c r="F436" t="s">
        <v>155</v>
      </c>
      <c r="G436" t="s">
        <v>219</v>
      </c>
      <c r="H436">
        <v>378.27324387565955</v>
      </c>
      <c r="I436">
        <v>54</v>
      </c>
      <c r="J436">
        <v>1381932.9286744283</v>
      </c>
      <c r="K436">
        <v>55682.293172727266</v>
      </c>
      <c r="L436">
        <v>248747927.16139707</v>
      </c>
      <c r="M436">
        <v>6882508.4218181809</v>
      </c>
      <c r="N436">
        <v>2072899393.0116422</v>
      </c>
      <c r="O436">
        <v>100656000</v>
      </c>
      <c r="P436">
        <v>29.245686109090908</v>
      </c>
      <c r="Q436">
        <v>20659.897283682702</v>
      </c>
      <c r="R436">
        <v>248803609.45456979</v>
      </c>
      <c r="S436">
        <v>2180.4379014334604</v>
      </c>
      <c r="T436">
        <v>20689.142969791792</v>
      </c>
      <c r="U436">
        <f>Pro_Economic_Table[[#This Row],[Total Energy(MJ)]]*AHP!$P$3/TOPSIS!$B$4</f>
        <v>8.5461174994324197E-3</v>
      </c>
      <c r="V436">
        <f>Pro_Economic_Table[[#This Row],[Total Cost(LKR Million)]]*AHP!$P$4/TOPSIS!$C$4</f>
        <v>3.3082209940573565E-2</v>
      </c>
      <c r="W436">
        <f>Pro_Economic_Table[[#This Row],[Total Carbon (Metric T)]]*AHP!$P$5/TOPSIS!$D$4</f>
        <v>3.6701869397062679E-3</v>
      </c>
      <c r="X436">
        <f>((Pro_Economic_Table[[#This Row],[Weighted Energy]]-TOPSIS!$B$5)^2+(Pro_Economic_Table[[#This Row],[Weighted Cost]]-TOPSIS!$C$5)^2+(Pro_Economic_Table[[#This Row],[Weighted Co2]]-TOPSIS!$D$5)^2)^0.5</f>
        <v>5.3626783924303192E-3</v>
      </c>
      <c r="Y436">
        <f>((Pro_Economic_Table[[#This Row],[Weighted Energy]]-TOPSIS!$B$6)^2+(Pro_Economic_Table[[#This Row],[Weighted Cost]]-TOPSIS!$C$6)^2+(Pro_Economic_Table[[#This Row],[Weighted Co2]]-TOPSIS!$D$6)^2)^0.5</f>
        <v>2.20913533797556E-3</v>
      </c>
      <c r="Z436">
        <f>Pro_Economic_Table[[#This Row],[S- Worst-Euclidean Distance]]/(Pro_Economic_Table[[#This Row],[S+ Best-Euclidean Distance]]+Pro_Economic_Table[[#This Row],[S- Worst-Euclidean Distance]])</f>
        <v>0.29175775007570631</v>
      </c>
      <c r="AA436">
        <v>435</v>
      </c>
    </row>
    <row r="437" spans="1:27" x14ac:dyDescent="0.3">
      <c r="A437">
        <v>177</v>
      </c>
      <c r="B437" t="s">
        <v>140</v>
      </c>
      <c r="C437" t="s">
        <v>148</v>
      </c>
      <c r="D437" t="s">
        <v>280</v>
      </c>
      <c r="E437" t="s">
        <v>280</v>
      </c>
      <c r="F437" t="s">
        <v>155</v>
      </c>
      <c r="G437" t="s">
        <v>218</v>
      </c>
      <c r="H437">
        <v>378.27324387565955</v>
      </c>
      <c r="I437">
        <v>27</v>
      </c>
      <c r="J437">
        <v>1381932.9286744283</v>
      </c>
      <c r="K437">
        <v>55682.293172727266</v>
      </c>
      <c r="L437">
        <v>248747927.16139707</v>
      </c>
      <c r="M437">
        <v>6882508.4218181809</v>
      </c>
      <c r="N437">
        <v>2072899393.0116422</v>
      </c>
      <c r="O437">
        <v>101147400</v>
      </c>
      <c r="P437">
        <v>29.245686109090908</v>
      </c>
      <c r="Q437">
        <v>20659.897283682702</v>
      </c>
      <c r="R437">
        <v>248803609.45456979</v>
      </c>
      <c r="S437">
        <v>2180.9293014334603</v>
      </c>
      <c r="T437">
        <v>20689.142969791792</v>
      </c>
      <c r="U437">
        <f>Pro_Economic_Table[[#This Row],[Total Energy(MJ)]]*AHP!$P$3/TOPSIS!$B$4</f>
        <v>8.5461174994324197E-3</v>
      </c>
      <c r="V437">
        <f>Pro_Economic_Table[[#This Row],[Total Cost(LKR Million)]]*AHP!$P$4/TOPSIS!$C$4</f>
        <v>3.3089665597968852E-2</v>
      </c>
      <c r="W437">
        <f>Pro_Economic_Table[[#This Row],[Total Carbon (Metric T)]]*AHP!$P$5/TOPSIS!$D$4</f>
        <v>3.6701869397062679E-3</v>
      </c>
      <c r="X437">
        <f>((Pro_Economic_Table[[#This Row],[Weighted Energy]]-TOPSIS!$B$5)^2+(Pro_Economic_Table[[#This Row],[Weighted Cost]]-TOPSIS!$C$5)^2+(Pro_Economic_Table[[#This Row],[Weighted Co2]]-TOPSIS!$D$5)^2)^0.5</f>
        <v>5.369854738743826E-3</v>
      </c>
      <c r="Y437">
        <f>((Pro_Economic_Table[[#This Row],[Weighted Energy]]-TOPSIS!$B$6)^2+(Pro_Economic_Table[[#This Row],[Weighted Cost]]-TOPSIS!$C$6)^2+(Pro_Economic_Table[[#This Row],[Weighted Co2]]-TOPSIS!$D$6)^2)^0.5</f>
        <v>2.2019379259536889E-3</v>
      </c>
      <c r="Z437">
        <f>Pro_Economic_Table[[#This Row],[S- Worst-Euclidean Distance]]/(Pro_Economic_Table[[#This Row],[S+ Best-Euclidean Distance]]+Pro_Economic_Table[[#This Row],[S- Worst-Euclidean Distance]])</f>
        <v>0.29080800590591105</v>
      </c>
      <c r="AA437">
        <v>436</v>
      </c>
    </row>
    <row r="438" spans="1:27" x14ac:dyDescent="0.3">
      <c r="A438">
        <v>146</v>
      </c>
      <c r="B438" t="s">
        <v>140</v>
      </c>
      <c r="C438" t="s">
        <v>148</v>
      </c>
      <c r="D438" t="s">
        <v>151</v>
      </c>
      <c r="E438" t="s">
        <v>152</v>
      </c>
      <c r="F438" t="s">
        <v>154</v>
      </c>
      <c r="G438" t="s">
        <v>220</v>
      </c>
      <c r="H438">
        <v>377.78108079298306</v>
      </c>
      <c r="I438">
        <v>27</v>
      </c>
      <c r="J438">
        <v>1380377.9978418781</v>
      </c>
      <c r="K438">
        <v>43946.449763636367</v>
      </c>
      <c r="L438">
        <v>248468039.61153808</v>
      </c>
      <c r="M438">
        <v>5693401.9422727264</v>
      </c>
      <c r="N438">
        <v>2070566996.7628174</v>
      </c>
      <c r="O438">
        <v>105300000</v>
      </c>
      <c r="P438">
        <v>22.977584668181816</v>
      </c>
      <c r="Q438">
        <v>20636.651067736078</v>
      </c>
      <c r="R438">
        <v>248511986.06130171</v>
      </c>
      <c r="S438">
        <v>2181.5603987050899</v>
      </c>
      <c r="T438">
        <v>20659.628652404259</v>
      </c>
      <c r="U438">
        <f>Pro_Economic_Table[[#This Row],[Total Energy(MJ)]]*AHP!$P$3/TOPSIS!$B$4</f>
        <v>8.536100571663905E-3</v>
      </c>
      <c r="V438">
        <f>Pro_Economic_Table[[#This Row],[Total Cost(LKR Million)]]*AHP!$P$4/TOPSIS!$C$4</f>
        <v>3.3099240781201203E-2</v>
      </c>
      <c r="W438">
        <f>Pro_Economic_Table[[#This Row],[Total Carbon (Metric T)]]*AHP!$P$5/TOPSIS!$D$4</f>
        <v>3.6649511954142868E-3</v>
      </c>
      <c r="X438">
        <f>((Pro_Economic_Table[[#This Row],[Weighted Energy]]-TOPSIS!$B$5)^2+(Pro_Economic_Table[[#This Row],[Weighted Cost]]-TOPSIS!$C$5)^2+(Pro_Economic_Table[[#This Row],[Weighted Co2]]-TOPSIS!$D$5)^2)^0.5</f>
        <v>5.376034702897897E-3</v>
      </c>
      <c r="Y438">
        <f>((Pro_Economic_Table[[#This Row],[Weighted Energy]]-TOPSIS!$B$6)^2+(Pro_Economic_Table[[#This Row],[Weighted Cost]]-TOPSIS!$C$6)^2+(Pro_Economic_Table[[#This Row],[Weighted Co2]]-TOPSIS!$D$6)^2)^0.5</f>
        <v>2.1956816658208599E-3</v>
      </c>
      <c r="Z438">
        <f>Pro_Economic_Table[[#This Row],[S- Worst-Euclidean Distance]]/(Pro_Economic_Table[[#This Row],[S+ Best-Euclidean Distance]]+Pro_Economic_Table[[#This Row],[S- Worst-Euclidean Distance]])</f>
        <v>0.28998466911570286</v>
      </c>
      <c r="AA438">
        <v>437</v>
      </c>
    </row>
    <row r="439" spans="1:27" x14ac:dyDescent="0.3">
      <c r="A439">
        <v>164</v>
      </c>
      <c r="B439" t="s">
        <v>140</v>
      </c>
      <c r="C439" t="s">
        <v>148</v>
      </c>
      <c r="D439" t="s">
        <v>280</v>
      </c>
      <c r="E439" t="s">
        <v>152</v>
      </c>
      <c r="F439" t="s">
        <v>154</v>
      </c>
      <c r="G439" t="s">
        <v>220</v>
      </c>
      <c r="H439">
        <v>378.24380241304311</v>
      </c>
      <c r="I439">
        <v>27</v>
      </c>
      <c r="J439">
        <v>1380825.9123700962</v>
      </c>
      <c r="K439">
        <v>43946.449763636367</v>
      </c>
      <c r="L439">
        <v>248548664.22661731</v>
      </c>
      <c r="M439">
        <v>5698007.0172727266</v>
      </c>
      <c r="N439">
        <v>2071238868.5551443</v>
      </c>
      <c r="O439">
        <v>105300000</v>
      </c>
      <c r="P439">
        <v>22.968374518181815</v>
      </c>
      <c r="Q439">
        <v>20643.347389932936</v>
      </c>
      <c r="R439">
        <v>248592610.67638093</v>
      </c>
      <c r="S439">
        <v>2182.2368755724174</v>
      </c>
      <c r="T439">
        <v>20666.315764451119</v>
      </c>
      <c r="U439">
        <f>Pro_Economic_Table[[#This Row],[Total Energy(MJ)]]*AHP!$P$3/TOPSIS!$B$4</f>
        <v>8.5388699343565289E-3</v>
      </c>
      <c r="V439">
        <f>Pro_Economic_Table[[#This Row],[Total Cost(LKR Million)]]*AHP!$P$4/TOPSIS!$C$4</f>
        <v>3.310950447627372E-2</v>
      </c>
      <c r="W439">
        <f>Pro_Economic_Table[[#This Row],[Total Carbon (Metric T)]]*AHP!$P$5/TOPSIS!$D$4</f>
        <v>3.6661374674282882E-3</v>
      </c>
      <c r="X439">
        <f>((Pro_Economic_Table[[#This Row],[Weighted Energy]]-TOPSIS!$B$5)^2+(Pro_Economic_Table[[#This Row],[Weighted Cost]]-TOPSIS!$C$5)^2+(Pro_Economic_Table[[#This Row],[Weighted Co2]]-TOPSIS!$D$5)^2)^0.5</f>
        <v>5.3867304440996314E-3</v>
      </c>
      <c r="Y439">
        <f>((Pro_Economic_Table[[#This Row],[Weighted Energy]]-TOPSIS!$B$6)^2+(Pro_Economic_Table[[#This Row],[Weighted Cost]]-TOPSIS!$C$6)^2+(Pro_Economic_Table[[#This Row],[Weighted Co2]]-TOPSIS!$D$6)^2)^0.5</f>
        <v>2.1849861477623361E-3</v>
      </c>
      <c r="Z439">
        <f>Pro_Economic_Table[[#This Row],[S- Worst-Euclidean Distance]]/(Pro_Economic_Table[[#This Row],[S+ Best-Euclidean Distance]]+Pro_Economic_Table[[#This Row],[S- Worst-Euclidean Distance]])</f>
        <v>0.28857209871150558</v>
      </c>
      <c r="AA439">
        <v>438</v>
      </c>
    </row>
    <row r="440" spans="1:27" x14ac:dyDescent="0.3">
      <c r="A440">
        <v>155</v>
      </c>
      <c r="B440" t="s">
        <v>140</v>
      </c>
      <c r="C440" t="s">
        <v>148</v>
      </c>
      <c r="D440" t="s">
        <v>151</v>
      </c>
      <c r="E440" t="s">
        <v>280</v>
      </c>
      <c r="F440" t="s">
        <v>154</v>
      </c>
      <c r="G440" t="s">
        <v>220</v>
      </c>
      <c r="H440">
        <v>377.84909409943771</v>
      </c>
      <c r="I440">
        <v>27</v>
      </c>
      <c r="J440">
        <v>1380443.8347225261</v>
      </c>
      <c r="K440">
        <v>54863.513399999996</v>
      </c>
      <c r="L440">
        <v>248479890.25005469</v>
      </c>
      <c r="M440">
        <v>6850610.6877272716</v>
      </c>
      <c r="N440">
        <v>2070665752.0837891</v>
      </c>
      <c r="O440">
        <v>105300000</v>
      </c>
      <c r="P440">
        <v>29.527822849999996</v>
      </c>
      <c r="Q440">
        <v>20637.635329101762</v>
      </c>
      <c r="R440">
        <v>248534753.76345468</v>
      </c>
      <c r="S440">
        <v>2182.8163627715162</v>
      </c>
      <c r="T440">
        <v>20667.163151951761</v>
      </c>
      <c r="U440">
        <f>Pro_Economic_Table[[#This Row],[Total Energy(MJ)]]*AHP!$P$3/TOPSIS!$B$4</f>
        <v>8.5368826160169518E-3</v>
      </c>
      <c r="V440">
        <f>Pro_Economic_Table[[#This Row],[Total Cost(LKR Million)]]*AHP!$P$4/TOPSIS!$C$4</f>
        <v>3.3118296617139484E-2</v>
      </c>
      <c r="W440">
        <f>Pro_Economic_Table[[#This Row],[Total Carbon (Metric T)]]*AHP!$P$5/TOPSIS!$D$4</f>
        <v>3.6662877912257636E-3</v>
      </c>
      <c r="X440">
        <f>((Pro_Economic_Table[[#This Row],[Weighted Energy]]-TOPSIS!$B$5)^2+(Pro_Economic_Table[[#This Row],[Weighted Cost]]-TOPSIS!$C$5)^2+(Pro_Economic_Table[[#This Row],[Weighted Co2]]-TOPSIS!$D$5)^2)^0.5</f>
        <v>5.3947264801890256E-3</v>
      </c>
      <c r="Y440">
        <f>((Pro_Economic_Table[[#This Row],[Weighted Energy]]-TOPSIS!$B$6)^2+(Pro_Economic_Table[[#This Row],[Weighted Cost]]-TOPSIS!$C$6)^2+(Pro_Economic_Table[[#This Row],[Weighted Co2]]-TOPSIS!$D$6)^2)^0.5</f>
        <v>2.1769892219209949E-3</v>
      </c>
      <c r="Z440">
        <f>Pro_Economic_Table[[#This Row],[S- Worst-Euclidean Distance]]/(Pro_Economic_Table[[#This Row],[S+ Best-Euclidean Distance]]+Pro_Economic_Table[[#This Row],[S- Worst-Euclidean Distance]])</f>
        <v>0.28751597492155312</v>
      </c>
      <c r="AA440">
        <v>439</v>
      </c>
    </row>
    <row r="441" spans="1:27" x14ac:dyDescent="0.3">
      <c r="A441">
        <v>149</v>
      </c>
      <c r="B441" t="s">
        <v>140</v>
      </c>
      <c r="C441" t="s">
        <v>148</v>
      </c>
      <c r="D441" t="s">
        <v>151</v>
      </c>
      <c r="E441" t="s">
        <v>152</v>
      </c>
      <c r="F441" t="s">
        <v>155</v>
      </c>
      <c r="G441" t="s">
        <v>220</v>
      </c>
      <c r="H441">
        <v>377.74250894914496</v>
      </c>
      <c r="I441">
        <v>27</v>
      </c>
      <c r="J441">
        <v>1381419.1772655621</v>
      </c>
      <c r="K441">
        <v>44765.229536363637</v>
      </c>
      <c r="L441">
        <v>248655451.90780118</v>
      </c>
      <c r="M441">
        <v>5720694.6013636356</v>
      </c>
      <c r="N441">
        <v>2072128765.8983431</v>
      </c>
      <c r="O441">
        <v>105300000</v>
      </c>
      <c r="P441">
        <v>22.704658077272725</v>
      </c>
      <c r="Q441">
        <v>20652.216700120152</v>
      </c>
      <c r="R441">
        <v>248700217.13733754</v>
      </c>
      <c r="S441">
        <v>2183.1494604997069</v>
      </c>
      <c r="T441">
        <v>20674.921358197425</v>
      </c>
      <c r="U441">
        <f>Pro_Economic_Table[[#This Row],[Total Energy(MJ)]]*AHP!$P$3/TOPSIS!$B$4</f>
        <v>8.542566092386749E-3</v>
      </c>
      <c r="V441">
        <f>Pro_Economic_Table[[#This Row],[Total Cost(LKR Million)]]*AHP!$P$4/TOPSIS!$C$4</f>
        <v>3.3123350468463333E-2</v>
      </c>
      <c r="W441">
        <f>Pro_Economic_Table[[#This Row],[Total Carbon (Metric T)]]*AHP!$P$5/TOPSIS!$D$4</f>
        <v>3.6676640718807897E-3</v>
      </c>
      <c r="X441">
        <f>((Pro_Economic_Table[[#This Row],[Weighted Energy]]-TOPSIS!$B$5)^2+(Pro_Economic_Table[[#This Row],[Weighted Cost]]-TOPSIS!$C$5)^2+(Pro_Economic_Table[[#This Row],[Weighted Co2]]-TOPSIS!$D$5)^2)^0.5</f>
        <v>5.4011416591869931E-3</v>
      </c>
      <c r="Y441">
        <f>((Pro_Economic_Table[[#This Row],[Weighted Energy]]-TOPSIS!$B$6)^2+(Pro_Economic_Table[[#This Row],[Weighted Cost]]-TOPSIS!$C$6)^2+(Pro_Economic_Table[[#This Row],[Weighted Co2]]-TOPSIS!$D$6)^2)^0.5</f>
        <v>2.1705751799246859E-3</v>
      </c>
      <c r="Z441">
        <f>Pro_Economic_Table[[#This Row],[S- Worst-Euclidean Distance]]/(Pro_Economic_Table[[#This Row],[S+ Best-Euclidean Distance]]+Pro_Economic_Table[[#This Row],[S- Worst-Euclidean Distance]])</f>
        <v>0.28666882637667945</v>
      </c>
      <c r="AA441">
        <v>440</v>
      </c>
    </row>
    <row r="442" spans="1:27" x14ac:dyDescent="0.3">
      <c r="A442">
        <v>173</v>
      </c>
      <c r="B442" t="s">
        <v>140</v>
      </c>
      <c r="C442" t="s">
        <v>148</v>
      </c>
      <c r="D442" t="s">
        <v>280</v>
      </c>
      <c r="E442" t="s">
        <v>280</v>
      </c>
      <c r="F442" t="s">
        <v>154</v>
      </c>
      <c r="G442" t="s">
        <v>220</v>
      </c>
      <c r="H442">
        <v>378.31181571949764</v>
      </c>
      <c r="I442">
        <v>27</v>
      </c>
      <c r="J442">
        <v>1380891.749250744</v>
      </c>
      <c r="K442">
        <v>54863.513399999996</v>
      </c>
      <c r="L442">
        <v>248560514.86513391</v>
      </c>
      <c r="M442">
        <v>6855215.7627272718</v>
      </c>
      <c r="N442">
        <v>2071337623.876116</v>
      </c>
      <c r="O442">
        <v>105300000</v>
      </c>
      <c r="P442">
        <v>29.518612699999998</v>
      </c>
      <c r="Q442">
        <v>20644.331651298624</v>
      </c>
      <c r="R442">
        <v>248615378.3785339</v>
      </c>
      <c r="S442">
        <v>2183.4928396388436</v>
      </c>
      <c r="T442">
        <v>20673.850263998625</v>
      </c>
      <c r="U442">
        <f>Pro_Economic_Table[[#This Row],[Total Energy(MJ)]]*AHP!$P$3/TOPSIS!$B$4</f>
        <v>8.539651978709574E-3</v>
      </c>
      <c r="V442">
        <f>Pro_Economic_Table[[#This Row],[Total Cost(LKR Million)]]*AHP!$P$4/TOPSIS!$C$4</f>
        <v>3.3128560312212001E-2</v>
      </c>
      <c r="W442">
        <f>Pro_Economic_Table[[#This Row],[Total Carbon (Metric T)]]*AHP!$P$5/TOPSIS!$D$4</f>
        <v>3.6674740632397658E-3</v>
      </c>
      <c r="X442">
        <f>((Pro_Economic_Table[[#This Row],[Weighted Energy]]-TOPSIS!$B$5)^2+(Pro_Economic_Table[[#This Row],[Weighted Cost]]-TOPSIS!$C$5)^2+(Pro_Economic_Table[[#This Row],[Weighted Co2]]-TOPSIS!$D$5)^2)^0.5</f>
        <v>5.4054221126494982E-3</v>
      </c>
      <c r="Y442">
        <f>((Pro_Economic_Table[[#This Row],[Weighted Energy]]-TOPSIS!$B$6)^2+(Pro_Economic_Table[[#This Row],[Weighted Cost]]-TOPSIS!$C$6)^2+(Pro_Economic_Table[[#This Row],[Weighted Co2]]-TOPSIS!$D$6)^2)^0.5</f>
        <v>2.1662934311611095E-3</v>
      </c>
      <c r="Z442">
        <f>Pro_Economic_Table[[#This Row],[S- Worst-Euclidean Distance]]/(Pro_Economic_Table[[#This Row],[S+ Best-Euclidean Distance]]+Pro_Economic_Table[[#This Row],[S- Worst-Euclidean Distance]])</f>
        <v>0.28610338286307069</v>
      </c>
      <c r="AA442">
        <v>441</v>
      </c>
    </row>
    <row r="443" spans="1:27" x14ac:dyDescent="0.3">
      <c r="A443">
        <v>167</v>
      </c>
      <c r="B443" t="s">
        <v>140</v>
      </c>
      <c r="C443" t="s">
        <v>148</v>
      </c>
      <c r="D443" t="s">
        <v>280</v>
      </c>
      <c r="E443" t="s">
        <v>152</v>
      </c>
      <c r="F443" t="s">
        <v>155</v>
      </c>
      <c r="G443" t="s">
        <v>220</v>
      </c>
      <c r="H443">
        <v>378.20523056920501</v>
      </c>
      <c r="I443">
        <v>27</v>
      </c>
      <c r="J443">
        <v>1381867.09179378</v>
      </c>
      <c r="K443">
        <v>44765.229536363637</v>
      </c>
      <c r="L443">
        <v>248736076.52288041</v>
      </c>
      <c r="M443">
        <v>5725299.6763636358</v>
      </c>
      <c r="N443">
        <v>2072800637.69067</v>
      </c>
      <c r="O443">
        <v>105300000</v>
      </c>
      <c r="P443">
        <v>22.695447927272724</v>
      </c>
      <c r="Q443">
        <v>20658.91302231701</v>
      </c>
      <c r="R443">
        <v>248780841.75241676</v>
      </c>
      <c r="S443">
        <v>2183.8259373670339</v>
      </c>
      <c r="T443">
        <v>20681.608470244282</v>
      </c>
      <c r="U443">
        <f>Pro_Economic_Table[[#This Row],[Total Energy(MJ)]]*AHP!$P$3/TOPSIS!$B$4</f>
        <v>8.5453354550793729E-3</v>
      </c>
      <c r="V443">
        <f>Pro_Economic_Table[[#This Row],[Total Cost(LKR Million)]]*AHP!$P$4/TOPSIS!$C$4</f>
        <v>3.3133614163535843E-2</v>
      </c>
      <c r="W443">
        <f>Pro_Economic_Table[[#This Row],[Total Carbon (Metric T)]]*AHP!$P$5/TOPSIS!$D$4</f>
        <v>3.6688503438947902E-3</v>
      </c>
      <c r="X443">
        <f>((Pro_Economic_Table[[#This Row],[Weighted Energy]]-TOPSIS!$B$5)^2+(Pro_Economic_Table[[#This Row],[Weighted Cost]]-TOPSIS!$C$5)^2+(Pro_Economic_Table[[#This Row],[Weighted Co2]]-TOPSIS!$D$5)^2)^0.5</f>
        <v>5.411837407882078E-3</v>
      </c>
      <c r="Y443">
        <f>((Pro_Economic_Table[[#This Row],[Weighted Energy]]-TOPSIS!$B$6)^2+(Pro_Economic_Table[[#This Row],[Weighted Cost]]-TOPSIS!$C$6)^2+(Pro_Economic_Table[[#This Row],[Weighted Co2]]-TOPSIS!$D$6)^2)^0.5</f>
        <v>2.1598796855648835E-3</v>
      </c>
      <c r="Z443">
        <f>Pro_Economic_Table[[#This Row],[S- Worst-Euclidean Distance]]/(Pro_Economic_Table[[#This Row],[S+ Best-Euclidean Distance]]+Pro_Economic_Table[[#This Row],[S- Worst-Euclidean Distance]])</f>
        <v>0.28525625811273098</v>
      </c>
      <c r="AA443">
        <v>442</v>
      </c>
    </row>
    <row r="444" spans="1:27" x14ac:dyDescent="0.3">
      <c r="A444">
        <v>158</v>
      </c>
      <c r="B444" t="s">
        <v>140</v>
      </c>
      <c r="C444" t="s">
        <v>148</v>
      </c>
      <c r="D444" t="s">
        <v>151</v>
      </c>
      <c r="E444" t="s">
        <v>280</v>
      </c>
      <c r="F444" t="s">
        <v>155</v>
      </c>
      <c r="G444" t="s">
        <v>220</v>
      </c>
      <c r="H444">
        <v>377.81052225559949</v>
      </c>
      <c r="I444">
        <v>27</v>
      </c>
      <c r="J444">
        <v>1381485.0141462099</v>
      </c>
      <c r="K444">
        <v>55682.293172727266</v>
      </c>
      <c r="L444">
        <v>248667302.54631779</v>
      </c>
      <c r="M444">
        <v>6877903.3468181808</v>
      </c>
      <c r="N444">
        <v>2072227521.2193151</v>
      </c>
      <c r="O444">
        <v>105300000</v>
      </c>
      <c r="P444">
        <v>29.254896259090906</v>
      </c>
      <c r="Q444">
        <v>20653.200961485836</v>
      </c>
      <c r="R444">
        <v>248722984.8394905</v>
      </c>
      <c r="S444">
        <v>2184.4054245661337</v>
      </c>
      <c r="T444">
        <v>20682.455857744928</v>
      </c>
      <c r="U444">
        <f>Pro_Economic_Table[[#This Row],[Total Energy(MJ)]]*AHP!$P$3/TOPSIS!$B$4</f>
        <v>8.5433481367397941E-3</v>
      </c>
      <c r="V444">
        <f>Pro_Economic_Table[[#This Row],[Total Cost(LKR Million)]]*AHP!$P$4/TOPSIS!$C$4</f>
        <v>3.3142406304401621E-2</v>
      </c>
      <c r="W444">
        <f>Pro_Economic_Table[[#This Row],[Total Carbon (Metric T)]]*AHP!$P$5/TOPSIS!$D$4</f>
        <v>3.669000667692266E-3</v>
      </c>
      <c r="X444">
        <f>((Pro_Economic_Table[[#This Row],[Weighted Energy]]-TOPSIS!$B$5)^2+(Pro_Economic_Table[[#This Row],[Weighted Cost]]-TOPSIS!$C$5)^2+(Pro_Economic_Table[[#This Row],[Weighted Co2]]-TOPSIS!$D$5)^2)^0.5</f>
        <v>5.4198332185660522E-3</v>
      </c>
      <c r="Y444">
        <f>((Pro_Economic_Table[[#This Row],[Weighted Energy]]-TOPSIS!$B$6)^2+(Pro_Economic_Table[[#This Row],[Weighted Cost]]-TOPSIS!$C$6)^2+(Pro_Economic_Table[[#This Row],[Weighted Co2]]-TOPSIS!$D$6)^2)^0.5</f>
        <v>2.1518821834895919E-3</v>
      </c>
      <c r="Z444">
        <f>Pro_Economic_Table[[#This Row],[S- Worst-Euclidean Distance]]/(Pro_Economic_Table[[#This Row],[S+ Best-Euclidean Distance]]+Pro_Economic_Table[[#This Row],[S- Worst-Euclidean Distance]])</f>
        <v>0.28420008798869778</v>
      </c>
      <c r="AA444">
        <v>443</v>
      </c>
    </row>
    <row r="445" spans="1:27" x14ac:dyDescent="0.3">
      <c r="A445">
        <v>176</v>
      </c>
      <c r="B445" t="s">
        <v>140</v>
      </c>
      <c r="C445" t="s">
        <v>148</v>
      </c>
      <c r="D445" t="s">
        <v>280</v>
      </c>
      <c r="E445" t="s">
        <v>280</v>
      </c>
      <c r="F445" t="s">
        <v>155</v>
      </c>
      <c r="G445" t="s">
        <v>220</v>
      </c>
      <c r="H445">
        <v>378.27324387565955</v>
      </c>
      <c r="I445">
        <v>27</v>
      </c>
      <c r="J445">
        <v>1381932.9286744283</v>
      </c>
      <c r="K445">
        <v>55682.293172727266</v>
      </c>
      <c r="L445">
        <v>248747927.16139707</v>
      </c>
      <c r="M445">
        <v>6882508.4218181809</v>
      </c>
      <c r="N445">
        <v>2072899393.0116422</v>
      </c>
      <c r="O445">
        <v>105300000</v>
      </c>
      <c r="P445">
        <v>29.245686109090908</v>
      </c>
      <c r="Q445">
        <v>20659.897283682702</v>
      </c>
      <c r="R445">
        <v>248803609.45456979</v>
      </c>
      <c r="S445">
        <v>2185.0819014334602</v>
      </c>
      <c r="T445">
        <v>20689.142969791792</v>
      </c>
      <c r="U445">
        <f>Pro_Economic_Table[[#This Row],[Total Energy(MJ)]]*AHP!$P$3/TOPSIS!$B$4</f>
        <v>8.5461174994324197E-3</v>
      </c>
      <c r="V445">
        <f>Pro_Economic_Table[[#This Row],[Total Cost(LKR Million)]]*AHP!$P$4/TOPSIS!$C$4</f>
        <v>3.3152669999474124E-2</v>
      </c>
      <c r="W445">
        <f>Pro_Economic_Table[[#This Row],[Total Carbon (Metric T)]]*AHP!$P$5/TOPSIS!$D$4</f>
        <v>3.6701869397062679E-3</v>
      </c>
      <c r="X445">
        <f>((Pro_Economic_Table[[#This Row],[Weighted Energy]]-TOPSIS!$B$5)^2+(Pro_Economic_Table[[#This Row],[Weighted Cost]]-TOPSIS!$C$5)^2+(Pro_Economic_Table[[#This Row],[Weighted Co2]]-TOPSIS!$D$5)^2)^0.5</f>
        <v>5.4305288594260074E-3</v>
      </c>
      <c r="Y445">
        <f>((Pro_Economic_Table[[#This Row],[Weighted Energy]]-TOPSIS!$B$6)^2+(Pro_Economic_Table[[#This Row],[Weighted Cost]]-TOPSIS!$C$6)^2+(Pro_Economic_Table[[#This Row],[Weighted Co2]]-TOPSIS!$D$6)^2)^0.5</f>
        <v>2.1411864106777117E-3</v>
      </c>
      <c r="Z445">
        <f>Pro_Economic_Table[[#This Row],[S- Worst-Euclidean Distance]]/(Pro_Economic_Table[[#This Row],[S+ Best-Euclidean Distance]]+Pro_Economic_Table[[#This Row],[S- Worst-Euclidean Distance]])</f>
        <v>0.28278749719129115</v>
      </c>
      <c r="AA445">
        <v>444</v>
      </c>
    </row>
    <row r="446" spans="1:27" x14ac:dyDescent="0.3">
      <c r="A446">
        <v>403</v>
      </c>
      <c r="B446" t="s">
        <v>142</v>
      </c>
      <c r="C446" t="s">
        <v>280</v>
      </c>
      <c r="D446" t="s">
        <v>151</v>
      </c>
      <c r="E446" t="s">
        <v>152</v>
      </c>
      <c r="F446" t="s">
        <v>280</v>
      </c>
      <c r="G446" t="s">
        <v>219</v>
      </c>
      <c r="H446">
        <v>405.64446589627573</v>
      </c>
      <c r="I446">
        <v>58</v>
      </c>
      <c r="J446">
        <v>1387967.3794641388</v>
      </c>
      <c r="K446">
        <v>38257.782090909081</v>
      </c>
      <c r="L446">
        <v>249834128.30354497</v>
      </c>
      <c r="M446">
        <v>5134219.6386363627</v>
      </c>
      <c r="N446">
        <v>2081951069.196208</v>
      </c>
      <c r="O446">
        <v>108112000</v>
      </c>
      <c r="P446">
        <v>19.806539068181817</v>
      </c>
      <c r="Q446">
        <v>20750.112322988876</v>
      </c>
      <c r="R446">
        <v>249872386.08563587</v>
      </c>
      <c r="S446">
        <v>2195.1972888348446</v>
      </c>
      <c r="T446">
        <v>20769.918862057057</v>
      </c>
      <c r="U446">
        <f>Pro_Economic_Table[[#This Row],[Total Energy(MJ)]]*AHP!$P$3/TOPSIS!$B$4</f>
        <v>8.5828287460649015E-3</v>
      </c>
      <c r="V446">
        <f>Pro_Economic_Table[[#This Row],[Total Cost(LKR Million)]]*AHP!$P$4/TOPSIS!$C$4</f>
        <v>3.3306143468919337E-2</v>
      </c>
      <c r="W446">
        <f>Pro_Economic_Table[[#This Row],[Total Carbon (Metric T)]]*AHP!$P$5/TOPSIS!$D$4</f>
        <v>3.6845163213180617E-3</v>
      </c>
      <c r="X446">
        <f>((Pro_Economic_Table[[#This Row],[Weighted Energy]]-TOPSIS!$B$5)^2+(Pro_Economic_Table[[#This Row],[Weighted Cost]]-TOPSIS!$C$5)^2+(Pro_Economic_Table[[#This Row],[Weighted Co2]]-TOPSIS!$D$5)^2)^0.5</f>
        <v>5.5889449379218723E-3</v>
      </c>
      <c r="Y446">
        <f>((Pro_Economic_Table[[#This Row],[Weighted Energy]]-TOPSIS!$B$6)^2+(Pro_Economic_Table[[#This Row],[Weighted Cost]]-TOPSIS!$C$6)^2+(Pro_Economic_Table[[#This Row],[Weighted Co2]]-TOPSIS!$D$6)^2)^0.5</f>
        <v>1.982777137085895E-3</v>
      </c>
      <c r="Z446">
        <f>Pro_Economic_Table[[#This Row],[S- Worst-Euclidean Distance]]/(Pro_Economic_Table[[#This Row],[S+ Best-Euclidean Distance]]+Pro_Economic_Table[[#This Row],[S- Worst-Euclidean Distance]])</f>
        <v>0.26186607451302429</v>
      </c>
      <c r="AA446">
        <v>445</v>
      </c>
    </row>
    <row r="447" spans="1:27" x14ac:dyDescent="0.3">
      <c r="A447">
        <v>405</v>
      </c>
      <c r="B447" t="s">
        <v>142</v>
      </c>
      <c r="C447" t="s">
        <v>280</v>
      </c>
      <c r="D447" t="s">
        <v>151</v>
      </c>
      <c r="E447" t="s">
        <v>152</v>
      </c>
      <c r="F447" t="s">
        <v>280</v>
      </c>
      <c r="G447" t="s">
        <v>218</v>
      </c>
      <c r="H447">
        <v>405.64446589627573</v>
      </c>
      <c r="I447">
        <v>29</v>
      </c>
      <c r="J447">
        <v>1387967.3794641388</v>
      </c>
      <c r="K447">
        <v>38257.782090909081</v>
      </c>
      <c r="L447">
        <v>249834128.30354497</v>
      </c>
      <c r="M447">
        <v>5134219.6386363627</v>
      </c>
      <c r="N447">
        <v>2081951069.196208</v>
      </c>
      <c r="O447">
        <v>108639800</v>
      </c>
      <c r="P447">
        <v>19.806539068181817</v>
      </c>
      <c r="Q447">
        <v>20750.112322988876</v>
      </c>
      <c r="R447">
        <v>249872386.08563587</v>
      </c>
      <c r="S447">
        <v>2195.7250888348444</v>
      </c>
      <c r="T447">
        <v>20769.918862057057</v>
      </c>
      <c r="U447">
        <f>Pro_Economic_Table[[#This Row],[Total Energy(MJ)]]*AHP!$P$3/TOPSIS!$B$4</f>
        <v>8.5828287460649015E-3</v>
      </c>
      <c r="V447">
        <f>Pro_Economic_Table[[#This Row],[Total Cost(LKR Million)]]*AHP!$P$4/TOPSIS!$C$4</f>
        <v>3.3314151397232802E-2</v>
      </c>
      <c r="W447">
        <f>Pro_Economic_Table[[#This Row],[Total Carbon (Metric T)]]*AHP!$P$5/TOPSIS!$D$4</f>
        <v>3.6845163213180617E-3</v>
      </c>
      <c r="X447">
        <f>((Pro_Economic_Table[[#This Row],[Weighted Energy]]-TOPSIS!$B$5)^2+(Pro_Economic_Table[[#This Row],[Weighted Cost]]-TOPSIS!$C$5)^2+(Pro_Economic_Table[[#This Row],[Weighted Co2]]-TOPSIS!$D$5)^2)^0.5</f>
        <v>5.5966616850095657E-3</v>
      </c>
      <c r="Y447">
        <f>((Pro_Economic_Table[[#This Row],[Weighted Energy]]-TOPSIS!$B$6)^2+(Pro_Economic_Table[[#This Row],[Weighted Cost]]-TOPSIS!$C$6)^2+(Pro_Economic_Table[[#This Row],[Weighted Co2]]-TOPSIS!$D$6)^2)^0.5</f>
        <v>1.9750686182119655E-3</v>
      </c>
      <c r="Z447">
        <f>Pro_Economic_Table[[#This Row],[S- Worst-Euclidean Distance]]/(Pro_Economic_Table[[#This Row],[S+ Best-Euclidean Distance]]+Pro_Economic_Table[[#This Row],[S- Worst-Euclidean Distance]])</f>
        <v>0.26084772424760511</v>
      </c>
      <c r="AA447">
        <v>446</v>
      </c>
    </row>
    <row r="448" spans="1:27" x14ac:dyDescent="0.3">
      <c r="A448">
        <v>421</v>
      </c>
      <c r="B448" t="s">
        <v>142</v>
      </c>
      <c r="C448" t="s">
        <v>280</v>
      </c>
      <c r="D448" t="s">
        <v>280</v>
      </c>
      <c r="E448" t="s">
        <v>152</v>
      </c>
      <c r="F448" t="s">
        <v>280</v>
      </c>
      <c r="G448" t="s">
        <v>219</v>
      </c>
      <c r="H448">
        <v>406.10718751633561</v>
      </c>
      <c r="I448">
        <v>58</v>
      </c>
      <c r="J448">
        <v>1388415.2939923566</v>
      </c>
      <c r="K448">
        <v>38257.782090909081</v>
      </c>
      <c r="L448">
        <v>249914752.91862419</v>
      </c>
      <c r="M448">
        <v>5138824.7136363629</v>
      </c>
      <c r="N448">
        <v>2082622940.9885349</v>
      </c>
      <c r="O448">
        <v>108112000</v>
      </c>
      <c r="P448">
        <v>19.797328918181815</v>
      </c>
      <c r="Q448">
        <v>20756.808645185731</v>
      </c>
      <c r="R448">
        <v>249953010.70071509</v>
      </c>
      <c r="S448">
        <v>2195.8737657021711</v>
      </c>
      <c r="T448">
        <v>20776.605974103913</v>
      </c>
      <c r="U448">
        <f>Pro_Economic_Table[[#This Row],[Total Energy(MJ)]]*AHP!$P$3/TOPSIS!$B$4</f>
        <v>8.5855981087575254E-3</v>
      </c>
      <c r="V448">
        <f>Pro_Economic_Table[[#This Row],[Total Cost(LKR Million)]]*AHP!$P$4/TOPSIS!$C$4</f>
        <v>3.331640716399184E-2</v>
      </c>
      <c r="W448">
        <f>Pro_Economic_Table[[#This Row],[Total Carbon (Metric T)]]*AHP!$P$5/TOPSIS!$D$4</f>
        <v>3.6857025933320622E-3</v>
      </c>
      <c r="X448">
        <f>((Pro_Economic_Table[[#This Row],[Weighted Energy]]-TOPSIS!$B$5)^2+(Pro_Economic_Table[[#This Row],[Weighted Cost]]-TOPSIS!$C$5)^2+(Pro_Economic_Table[[#This Row],[Weighted Co2]]-TOPSIS!$D$5)^2)^0.5</f>
        <v>5.5996404952095742E-3</v>
      </c>
      <c r="Y448">
        <f>((Pro_Economic_Table[[#This Row],[Weighted Energy]]-TOPSIS!$B$6)^2+(Pro_Economic_Table[[#This Row],[Weighted Cost]]-TOPSIS!$C$6)^2+(Pro_Economic_Table[[#This Row],[Weighted Co2]]-TOPSIS!$D$6)^2)^0.5</f>
        <v>1.9720811518503098E-3</v>
      </c>
      <c r="Z448">
        <f>Pro_Economic_Table[[#This Row],[S- Worst-Euclidean Distance]]/(Pro_Economic_Table[[#This Row],[S+ Best-Euclidean Distance]]+Pro_Economic_Table[[#This Row],[S- Worst-Euclidean Distance]])</f>
        <v>0.26045346669816805</v>
      </c>
      <c r="AA448">
        <v>447</v>
      </c>
    </row>
    <row r="449" spans="1:27" x14ac:dyDescent="0.3">
      <c r="A449">
        <v>423</v>
      </c>
      <c r="B449" t="s">
        <v>142</v>
      </c>
      <c r="C449" t="s">
        <v>280</v>
      </c>
      <c r="D449" t="s">
        <v>280</v>
      </c>
      <c r="E449" t="s">
        <v>152</v>
      </c>
      <c r="F449" t="s">
        <v>280</v>
      </c>
      <c r="G449" t="s">
        <v>218</v>
      </c>
      <c r="H449">
        <v>406.10718751633561</v>
      </c>
      <c r="I449">
        <v>29</v>
      </c>
      <c r="J449">
        <v>1388415.2939923566</v>
      </c>
      <c r="K449">
        <v>38257.782090909081</v>
      </c>
      <c r="L449">
        <v>249914752.91862419</v>
      </c>
      <c r="M449">
        <v>5138824.7136363629</v>
      </c>
      <c r="N449">
        <v>2082622940.9885349</v>
      </c>
      <c r="O449">
        <v>108639800</v>
      </c>
      <c r="P449">
        <v>19.797328918181815</v>
      </c>
      <c r="Q449">
        <v>20756.808645185731</v>
      </c>
      <c r="R449">
        <v>249953010.70071509</v>
      </c>
      <c r="S449">
        <v>2196.4015657021714</v>
      </c>
      <c r="T449">
        <v>20776.605974103913</v>
      </c>
      <c r="U449">
        <f>Pro_Economic_Table[[#This Row],[Total Energy(MJ)]]*AHP!$P$3/TOPSIS!$B$4</f>
        <v>8.5855981087575254E-3</v>
      </c>
      <c r="V449">
        <f>Pro_Economic_Table[[#This Row],[Total Cost(LKR Million)]]*AHP!$P$4/TOPSIS!$C$4</f>
        <v>3.3324415092305305E-2</v>
      </c>
      <c r="W449">
        <f>Pro_Economic_Table[[#This Row],[Total Carbon (Metric T)]]*AHP!$P$5/TOPSIS!$D$4</f>
        <v>3.6857025933320622E-3</v>
      </c>
      <c r="X449">
        <f>((Pro_Economic_Table[[#This Row],[Weighted Energy]]-TOPSIS!$B$5)^2+(Pro_Economic_Table[[#This Row],[Weighted Cost]]-TOPSIS!$C$5)^2+(Pro_Economic_Table[[#This Row],[Weighted Co2]]-TOPSIS!$D$5)^2)^0.5</f>
        <v>5.6073571809535424E-3</v>
      </c>
      <c r="Y449">
        <f>((Pro_Economic_Table[[#This Row],[Weighted Energy]]-TOPSIS!$B$6)^2+(Pro_Economic_Table[[#This Row],[Weighted Cost]]-TOPSIS!$C$6)^2+(Pro_Economic_Table[[#This Row],[Weighted Co2]]-TOPSIS!$D$6)^2)^0.5</f>
        <v>1.9643725009903731E-3</v>
      </c>
      <c r="Z449">
        <f>Pro_Economic_Table[[#This Row],[S- Worst-Euclidean Distance]]/(Pro_Economic_Table[[#This Row],[S+ Best-Euclidean Distance]]+Pro_Economic_Table[[#This Row],[S- Worst-Euclidean Distance]])</f>
        <v>0.25943510710303819</v>
      </c>
      <c r="AA449">
        <v>448</v>
      </c>
    </row>
    <row r="450" spans="1:27" x14ac:dyDescent="0.3">
      <c r="A450">
        <v>412</v>
      </c>
      <c r="B450" t="s">
        <v>142</v>
      </c>
      <c r="C450" t="s">
        <v>280</v>
      </c>
      <c r="D450" t="s">
        <v>151</v>
      </c>
      <c r="E450" t="s">
        <v>280</v>
      </c>
      <c r="F450" t="s">
        <v>280</v>
      </c>
      <c r="G450" t="s">
        <v>219</v>
      </c>
      <c r="H450">
        <v>405.71247920273021</v>
      </c>
      <c r="I450">
        <v>58</v>
      </c>
      <c r="J450">
        <v>1388033.2163447866</v>
      </c>
      <c r="K450">
        <v>49174.845727272725</v>
      </c>
      <c r="L450">
        <v>249845978.9420616</v>
      </c>
      <c r="M450">
        <v>6291428.3840909088</v>
      </c>
      <c r="N450">
        <v>2082049824.51718</v>
      </c>
      <c r="O450">
        <v>108112000</v>
      </c>
      <c r="P450">
        <v>26.35677725</v>
      </c>
      <c r="Q450">
        <v>20751.096584354556</v>
      </c>
      <c r="R450">
        <v>249895153.78778887</v>
      </c>
      <c r="S450">
        <v>2196.4532529012708</v>
      </c>
      <c r="T450">
        <v>20777.453361604556</v>
      </c>
      <c r="U450">
        <f>Pro_Economic_Table[[#This Row],[Total Energy(MJ)]]*AHP!$P$3/TOPSIS!$B$4</f>
        <v>8.5836107904179483E-3</v>
      </c>
      <c r="V450">
        <f>Pro_Economic_Table[[#This Row],[Total Cost(LKR Million)]]*AHP!$P$4/TOPSIS!$C$4</f>
        <v>3.3325199304857618E-2</v>
      </c>
      <c r="W450">
        <f>Pro_Economic_Table[[#This Row],[Total Carbon (Metric T)]]*AHP!$P$5/TOPSIS!$D$4</f>
        <v>3.6858529171295371E-3</v>
      </c>
      <c r="X450">
        <f>((Pro_Economic_Table[[#This Row],[Weighted Energy]]-TOPSIS!$B$5)^2+(Pro_Economic_Table[[#This Row],[Weighted Cost]]-TOPSIS!$C$5)^2+(Pro_Economic_Table[[#This Row],[Weighted Co2]]-TOPSIS!$D$5)^2)^0.5</f>
        <v>5.6076413030879489E-3</v>
      </c>
      <c r="Y450">
        <f>((Pro_Economic_Table[[#This Row],[Weighted Energy]]-TOPSIS!$B$6)^2+(Pro_Economic_Table[[#This Row],[Weighted Cost]]-TOPSIS!$C$6)^2+(Pro_Economic_Table[[#This Row],[Weighted Co2]]-TOPSIS!$D$6)^2)^0.5</f>
        <v>1.9640977739853096E-3</v>
      </c>
      <c r="Z450">
        <f>Pro_Economic_Table[[#This Row],[S- Worst-Euclidean Distance]]/(Pro_Economic_Table[[#This Row],[S+ Best-Euclidean Distance]]+Pro_Economic_Table[[#This Row],[S- Worst-Euclidean Distance]])</f>
        <v>0.25939850198119901</v>
      </c>
      <c r="AA450">
        <v>449</v>
      </c>
    </row>
    <row r="451" spans="1:27" x14ac:dyDescent="0.3">
      <c r="A451">
        <v>414</v>
      </c>
      <c r="B451" t="s">
        <v>142</v>
      </c>
      <c r="C451" t="s">
        <v>280</v>
      </c>
      <c r="D451" t="s">
        <v>151</v>
      </c>
      <c r="E451" t="s">
        <v>280</v>
      </c>
      <c r="F451" t="s">
        <v>280</v>
      </c>
      <c r="G451" t="s">
        <v>218</v>
      </c>
      <c r="H451">
        <v>405.71247920273021</v>
      </c>
      <c r="I451">
        <v>29</v>
      </c>
      <c r="J451">
        <v>1388033.2163447866</v>
      </c>
      <c r="K451">
        <v>49174.845727272725</v>
      </c>
      <c r="L451">
        <v>249845978.9420616</v>
      </c>
      <c r="M451">
        <v>6291428.3840909088</v>
      </c>
      <c r="N451">
        <v>2082049824.51718</v>
      </c>
      <c r="O451">
        <v>108639800</v>
      </c>
      <c r="P451">
        <v>26.35677725</v>
      </c>
      <c r="Q451">
        <v>20751.096584354556</v>
      </c>
      <c r="R451">
        <v>249895153.78778887</v>
      </c>
      <c r="S451">
        <v>2196.9810529012707</v>
      </c>
      <c r="T451">
        <v>20777.453361604556</v>
      </c>
      <c r="U451">
        <f>Pro_Economic_Table[[#This Row],[Total Energy(MJ)]]*AHP!$P$3/TOPSIS!$B$4</f>
        <v>8.5836107904179483E-3</v>
      </c>
      <c r="V451">
        <f>Pro_Economic_Table[[#This Row],[Total Cost(LKR Million)]]*AHP!$P$4/TOPSIS!$C$4</f>
        <v>3.3333207233171083E-2</v>
      </c>
      <c r="W451">
        <f>Pro_Economic_Table[[#This Row],[Total Carbon (Metric T)]]*AHP!$P$5/TOPSIS!$D$4</f>
        <v>3.6858529171295371E-3</v>
      </c>
      <c r="X451">
        <f>((Pro_Economic_Table[[#This Row],[Weighted Energy]]-TOPSIS!$B$5)^2+(Pro_Economic_Table[[#This Row],[Weighted Cost]]-TOPSIS!$C$5)^2+(Pro_Economic_Table[[#This Row],[Weighted Co2]]-TOPSIS!$D$5)^2)^0.5</f>
        <v>5.6153595322976238E-3</v>
      </c>
      <c r="Y451">
        <f>((Pro_Economic_Table[[#This Row],[Weighted Energy]]-TOPSIS!$B$6)^2+(Pro_Economic_Table[[#This Row],[Weighted Cost]]-TOPSIS!$C$6)^2+(Pro_Economic_Table[[#This Row],[Weighted Co2]]-TOPSIS!$D$6)^2)^0.5</f>
        <v>1.9563936548163117E-3</v>
      </c>
      <c r="Z451">
        <f>Pro_Economic_Table[[#This Row],[S- Worst-Euclidean Distance]]/(Pro_Economic_Table[[#This Row],[S+ Best-Euclidean Distance]]+Pro_Economic_Table[[#This Row],[S- Worst-Euclidean Distance]])</f>
        <v>0.25838053703940322</v>
      </c>
      <c r="AA451">
        <v>450</v>
      </c>
    </row>
    <row r="452" spans="1:27" x14ac:dyDescent="0.3">
      <c r="A452">
        <v>430</v>
      </c>
      <c r="B452" t="s">
        <v>142</v>
      </c>
      <c r="C452" t="s">
        <v>280</v>
      </c>
      <c r="D452" t="s">
        <v>280</v>
      </c>
      <c r="E452" t="s">
        <v>280</v>
      </c>
      <c r="F452" t="s">
        <v>280</v>
      </c>
      <c r="G452" t="s">
        <v>219</v>
      </c>
      <c r="H452">
        <v>406.17520082279015</v>
      </c>
      <c r="I452">
        <v>58</v>
      </c>
      <c r="J452">
        <v>1388481.1308730049</v>
      </c>
      <c r="K452">
        <v>49174.845727272725</v>
      </c>
      <c r="L452">
        <v>249926603.55714086</v>
      </c>
      <c r="M452">
        <v>6296033.459090909</v>
      </c>
      <c r="N452">
        <v>2082721696.3095071</v>
      </c>
      <c r="O452">
        <v>108112000</v>
      </c>
      <c r="P452">
        <v>26.347567099999999</v>
      </c>
      <c r="Q452">
        <v>20757.792906551422</v>
      </c>
      <c r="R452">
        <v>249975778.40286812</v>
      </c>
      <c r="S452">
        <v>2197.1297297685983</v>
      </c>
      <c r="T452">
        <v>20784.140473651423</v>
      </c>
      <c r="U452">
        <f>Pro_Economic_Table[[#This Row],[Total Energy(MJ)]]*AHP!$P$3/TOPSIS!$B$4</f>
        <v>8.5863801531105739E-3</v>
      </c>
      <c r="V452">
        <f>Pro_Economic_Table[[#This Row],[Total Cost(LKR Million)]]*AHP!$P$4/TOPSIS!$C$4</f>
        <v>3.3335462999930135E-2</v>
      </c>
      <c r="W452">
        <f>Pro_Economic_Table[[#This Row],[Total Carbon (Metric T)]]*AHP!$P$5/TOPSIS!$D$4</f>
        <v>3.6870391891435403E-3</v>
      </c>
      <c r="X452">
        <f>((Pro_Economic_Table[[#This Row],[Weighted Energy]]-TOPSIS!$B$5)^2+(Pro_Economic_Table[[#This Row],[Weighted Cost]]-TOPSIS!$C$5)^2+(Pro_Economic_Table[[#This Row],[Weighted Co2]]-TOPSIS!$D$5)^2)^0.5</f>
        <v>5.6183367476332919E-3</v>
      </c>
      <c r="Y452">
        <f>((Pro_Economic_Table[[#This Row],[Weighted Energy]]-TOPSIS!$B$6)^2+(Pro_Economic_Table[[#This Row],[Weighted Cost]]-TOPSIS!$C$6)^2+(Pro_Economic_Table[[#This Row],[Weighted Co2]]-TOPSIS!$D$6)^2)^0.5</f>
        <v>1.9534015534822496E-3</v>
      </c>
      <c r="Z452">
        <f>Pro_Economic_Table[[#This Row],[S- Worst-Euclidean Distance]]/(Pro_Economic_Table[[#This Row],[S+ Best-Euclidean Distance]]+Pro_Economic_Table[[#This Row],[S- Worst-Euclidean Distance]])</f>
        <v>0.25798587798451189</v>
      </c>
      <c r="AA452">
        <v>451</v>
      </c>
    </row>
    <row r="453" spans="1:27" x14ac:dyDescent="0.3">
      <c r="A453">
        <v>432</v>
      </c>
      <c r="B453" t="s">
        <v>142</v>
      </c>
      <c r="C453" t="s">
        <v>280</v>
      </c>
      <c r="D453" t="s">
        <v>280</v>
      </c>
      <c r="E453" t="s">
        <v>280</v>
      </c>
      <c r="F453" t="s">
        <v>280</v>
      </c>
      <c r="G453" t="s">
        <v>218</v>
      </c>
      <c r="H453">
        <v>406.17520082279015</v>
      </c>
      <c r="I453">
        <v>29</v>
      </c>
      <c r="J453">
        <v>1388481.1308730049</v>
      </c>
      <c r="K453">
        <v>49174.845727272725</v>
      </c>
      <c r="L453">
        <v>249926603.55714086</v>
      </c>
      <c r="M453">
        <v>6296033.459090909</v>
      </c>
      <c r="N453">
        <v>2082721696.3095071</v>
      </c>
      <c r="O453">
        <v>108639800</v>
      </c>
      <c r="P453">
        <v>26.347567099999999</v>
      </c>
      <c r="Q453">
        <v>20757.792906551422</v>
      </c>
      <c r="R453">
        <v>249975778.40286812</v>
      </c>
      <c r="S453">
        <v>2197.6575297685981</v>
      </c>
      <c r="T453">
        <v>20784.140473651423</v>
      </c>
      <c r="U453">
        <f>Pro_Economic_Table[[#This Row],[Total Energy(MJ)]]*AHP!$P$3/TOPSIS!$B$4</f>
        <v>8.5863801531105739E-3</v>
      </c>
      <c r="V453">
        <f>Pro_Economic_Table[[#This Row],[Total Cost(LKR Million)]]*AHP!$P$4/TOPSIS!$C$4</f>
        <v>3.3343470928243593E-2</v>
      </c>
      <c r="W453">
        <f>Pro_Economic_Table[[#This Row],[Total Carbon (Metric T)]]*AHP!$P$5/TOPSIS!$D$4</f>
        <v>3.6870391891435403E-3</v>
      </c>
      <c r="X453">
        <f>((Pro_Economic_Table[[#This Row],[Weighted Energy]]-TOPSIS!$B$5)^2+(Pro_Economic_Table[[#This Row],[Weighted Cost]]-TOPSIS!$C$5)^2+(Pro_Economic_Table[[#This Row],[Weighted Co2]]-TOPSIS!$D$5)^2)^0.5</f>
        <v>5.626054913040148E-3</v>
      </c>
      <c r="Y453">
        <f>((Pro_Economic_Table[[#This Row],[Weighted Energy]]-TOPSIS!$B$6)^2+(Pro_Economic_Table[[#This Row],[Weighted Cost]]-TOPSIS!$C$6)^2+(Pro_Economic_Table[[#This Row],[Weighted Co2]]-TOPSIS!$D$6)^2)^0.5</f>
        <v>1.9456973243151448E-3</v>
      </c>
      <c r="Z453">
        <f>Pro_Economic_Table[[#This Row],[S- Worst-Euclidean Distance]]/(Pro_Economic_Table[[#This Row],[S+ Best-Euclidean Distance]]+Pro_Economic_Table[[#This Row],[S- Worst-Euclidean Distance]])</f>
        <v>0.25696790694180843</v>
      </c>
      <c r="AA453">
        <v>452</v>
      </c>
    </row>
    <row r="454" spans="1:27" x14ac:dyDescent="0.3">
      <c r="A454">
        <v>404</v>
      </c>
      <c r="B454" t="s">
        <v>142</v>
      </c>
      <c r="C454" t="s">
        <v>280</v>
      </c>
      <c r="D454" t="s">
        <v>151</v>
      </c>
      <c r="E454" t="s">
        <v>152</v>
      </c>
      <c r="F454" t="s">
        <v>280</v>
      </c>
      <c r="G454" t="s">
        <v>220</v>
      </c>
      <c r="H454">
        <v>405.64446589627573</v>
      </c>
      <c r="I454">
        <v>29</v>
      </c>
      <c r="J454">
        <v>1387967.3794641388</v>
      </c>
      <c r="K454">
        <v>38257.782090909081</v>
      </c>
      <c r="L454">
        <v>249834128.30354497</v>
      </c>
      <c r="M454">
        <v>5134219.6386363627</v>
      </c>
      <c r="N454">
        <v>2081951069.196208</v>
      </c>
      <c r="O454">
        <v>113100000</v>
      </c>
      <c r="P454">
        <v>19.806539068181817</v>
      </c>
      <c r="Q454">
        <v>20750.112322988876</v>
      </c>
      <c r="R454">
        <v>249872386.08563587</v>
      </c>
      <c r="S454">
        <v>2200.1852888348444</v>
      </c>
      <c r="T454">
        <v>20769.918862057057</v>
      </c>
      <c r="U454">
        <f>Pro_Economic_Table[[#This Row],[Total Energy(MJ)]]*AHP!$P$3/TOPSIS!$B$4</f>
        <v>8.5828287460649015E-3</v>
      </c>
      <c r="V454">
        <f>Pro_Economic_Table[[#This Row],[Total Cost(LKR Million)]]*AHP!$P$4/TOPSIS!$C$4</f>
        <v>3.3381822791442167E-2</v>
      </c>
      <c r="W454">
        <f>Pro_Economic_Table[[#This Row],[Total Carbon (Metric T)]]*AHP!$P$5/TOPSIS!$D$4</f>
        <v>3.6845163213180617E-3</v>
      </c>
      <c r="X454">
        <f>((Pro_Economic_Table[[#This Row],[Weighted Energy]]-TOPSIS!$B$5)^2+(Pro_Economic_Table[[#This Row],[Weighted Cost]]-TOPSIS!$C$5)^2+(Pro_Economic_Table[[#This Row],[Weighted Co2]]-TOPSIS!$D$5)^2)^0.5</f>
        <v>5.6619047299314891E-3</v>
      </c>
      <c r="Y454">
        <f>((Pro_Economic_Table[[#This Row],[Weighted Energy]]-TOPSIS!$B$6)^2+(Pro_Economic_Table[[#This Row],[Weighted Cost]]-TOPSIS!$C$6)^2+(Pro_Economic_Table[[#This Row],[Weighted Co2]]-TOPSIS!$D$6)^2)^0.5</f>
        <v>1.9100257776010637E-3</v>
      </c>
      <c r="Z454">
        <f>Pro_Economic_Table[[#This Row],[S- Worst-Euclidean Distance]]/(Pro_Economic_Table[[#This Row],[S+ Best-Euclidean Distance]]+Pro_Economic_Table[[#This Row],[S- Worst-Euclidean Distance]])</f>
        <v>0.25225083295481532</v>
      </c>
      <c r="AA454">
        <v>453</v>
      </c>
    </row>
    <row r="455" spans="1:27" x14ac:dyDescent="0.3">
      <c r="A455">
        <v>422</v>
      </c>
      <c r="B455" t="s">
        <v>142</v>
      </c>
      <c r="C455" t="s">
        <v>280</v>
      </c>
      <c r="D455" t="s">
        <v>280</v>
      </c>
      <c r="E455" t="s">
        <v>152</v>
      </c>
      <c r="F455" t="s">
        <v>280</v>
      </c>
      <c r="G455" t="s">
        <v>220</v>
      </c>
      <c r="H455">
        <v>406.10718751633561</v>
      </c>
      <c r="I455">
        <v>29</v>
      </c>
      <c r="J455">
        <v>1388415.2939923566</v>
      </c>
      <c r="K455">
        <v>38257.782090909081</v>
      </c>
      <c r="L455">
        <v>249914752.91862419</v>
      </c>
      <c r="M455">
        <v>5138824.7136363629</v>
      </c>
      <c r="N455">
        <v>2082622940.9885349</v>
      </c>
      <c r="O455">
        <v>113100000</v>
      </c>
      <c r="P455">
        <v>19.797328918181815</v>
      </c>
      <c r="Q455">
        <v>20756.808645185731</v>
      </c>
      <c r="R455">
        <v>249953010.70071509</v>
      </c>
      <c r="S455">
        <v>2200.8617657021714</v>
      </c>
      <c r="T455">
        <v>20776.605974103913</v>
      </c>
      <c r="U455">
        <f>Pro_Economic_Table[[#This Row],[Total Energy(MJ)]]*AHP!$P$3/TOPSIS!$B$4</f>
        <v>8.5855981087575254E-3</v>
      </c>
      <c r="V455">
        <f>Pro_Economic_Table[[#This Row],[Total Cost(LKR Million)]]*AHP!$P$4/TOPSIS!$C$4</f>
        <v>3.339208648651467E-2</v>
      </c>
      <c r="W455">
        <f>Pro_Economic_Table[[#This Row],[Total Carbon (Metric T)]]*AHP!$P$5/TOPSIS!$D$4</f>
        <v>3.6857025933320622E-3</v>
      </c>
      <c r="X455">
        <f>((Pro_Economic_Table[[#This Row],[Weighted Energy]]-TOPSIS!$B$5)^2+(Pro_Economic_Table[[#This Row],[Weighted Cost]]-TOPSIS!$C$5)^2+(Pro_Economic_Table[[#This Row],[Weighted Co2]]-TOPSIS!$D$5)^2)^0.5</f>
        <v>5.6725996532690642E-3</v>
      </c>
      <c r="Y455">
        <f>((Pro_Economic_Table[[#This Row],[Weighted Energy]]-TOPSIS!$B$6)^2+(Pro_Economic_Table[[#This Row],[Weighted Cost]]-TOPSIS!$C$6)^2+(Pro_Economic_Table[[#This Row],[Weighted Co2]]-TOPSIS!$D$6)^2)^0.5</f>
        <v>1.8993290563282053E-3</v>
      </c>
      <c r="Z455">
        <f>Pro_Economic_Table[[#This Row],[S- Worst-Euclidean Distance]]/(Pro_Economic_Table[[#This Row],[S+ Best-Euclidean Distance]]+Pro_Economic_Table[[#This Row],[S- Worst-Euclidean Distance]])</f>
        <v>0.25083821165944725</v>
      </c>
      <c r="AA455">
        <v>454</v>
      </c>
    </row>
    <row r="456" spans="1:27" x14ac:dyDescent="0.3">
      <c r="A456">
        <v>151</v>
      </c>
      <c r="B456" t="s">
        <v>140</v>
      </c>
      <c r="C456" t="s">
        <v>148</v>
      </c>
      <c r="D456" t="s">
        <v>151</v>
      </c>
      <c r="E456" t="s">
        <v>152</v>
      </c>
      <c r="F456" t="s">
        <v>280</v>
      </c>
      <c r="G456" t="s">
        <v>219</v>
      </c>
      <c r="H456">
        <v>377.2074623724759</v>
      </c>
      <c r="I456">
        <v>54</v>
      </c>
      <c r="J456">
        <v>1395861.8232712343</v>
      </c>
      <c r="K456">
        <v>46129.862490909087</v>
      </c>
      <c r="L456">
        <v>251255128.18882218</v>
      </c>
      <c r="M456">
        <v>5682484.878636363</v>
      </c>
      <c r="N456">
        <v>2093792734.9068515</v>
      </c>
      <c r="O456">
        <v>100656000</v>
      </c>
      <c r="P456">
        <v>22.977584668181816</v>
      </c>
      <c r="Q456">
        <v>20868.134257904956</v>
      </c>
      <c r="R456">
        <v>251301258.0513131</v>
      </c>
      <c r="S456">
        <v>2200.1312197854882</v>
      </c>
      <c r="T456">
        <v>20891.111842573137</v>
      </c>
      <c r="U456">
        <f>Pro_Economic_Table[[#This Row],[Total Energy(MJ)]]*AHP!$P$3/TOPSIS!$B$4</f>
        <v>8.6319088528089005E-3</v>
      </c>
      <c r="V456">
        <f>Pro_Economic_Table[[#This Row],[Total Cost(LKR Million)]]*AHP!$P$4/TOPSIS!$C$4</f>
        <v>3.3381002440795664E-2</v>
      </c>
      <c r="W456">
        <f>Pro_Economic_Table[[#This Row],[Total Carbon (Metric T)]]*AHP!$P$5/TOPSIS!$D$4</f>
        <v>3.7060155634531097E-3</v>
      </c>
      <c r="X456">
        <f>((Pro_Economic_Table[[#This Row],[Weighted Energy]]-TOPSIS!$B$5)^2+(Pro_Economic_Table[[#This Row],[Weighted Cost]]-TOPSIS!$C$5)^2+(Pro_Economic_Table[[#This Row],[Weighted Co2]]-TOPSIS!$D$5)^2)^0.5</f>
        <v>5.6754933077103262E-3</v>
      </c>
      <c r="Y456">
        <f>((Pro_Economic_Table[[#This Row],[Weighted Energy]]-TOPSIS!$B$6)^2+(Pro_Economic_Table[[#This Row],[Weighted Cost]]-TOPSIS!$C$6)^2+(Pro_Economic_Table[[#This Row],[Weighted Co2]]-TOPSIS!$D$6)^2)^0.5</f>
        <v>1.8964787066729435E-3</v>
      </c>
      <c r="Z456">
        <f>Pro_Economic_Table[[#This Row],[S- Worst-Euclidean Distance]]/(Pro_Economic_Table[[#This Row],[S+ Best-Euclidean Distance]]+Pro_Economic_Table[[#This Row],[S- Worst-Euclidean Distance]])</f>
        <v>0.25046034283678081</v>
      </c>
      <c r="AA456">
        <v>455</v>
      </c>
    </row>
    <row r="457" spans="1:27" x14ac:dyDescent="0.3">
      <c r="A457">
        <v>413</v>
      </c>
      <c r="B457" t="s">
        <v>142</v>
      </c>
      <c r="C457" t="s">
        <v>280</v>
      </c>
      <c r="D457" t="s">
        <v>151</v>
      </c>
      <c r="E457" t="s">
        <v>280</v>
      </c>
      <c r="F457" t="s">
        <v>280</v>
      </c>
      <c r="G457" t="s">
        <v>220</v>
      </c>
      <c r="H457">
        <v>405.71247920273021</v>
      </c>
      <c r="I457">
        <v>29</v>
      </c>
      <c r="J457">
        <v>1388033.2163447866</v>
      </c>
      <c r="K457">
        <v>49174.845727272725</v>
      </c>
      <c r="L457">
        <v>249845978.9420616</v>
      </c>
      <c r="M457">
        <v>6291428.3840909088</v>
      </c>
      <c r="N457">
        <v>2082049824.51718</v>
      </c>
      <c r="O457">
        <v>113100000</v>
      </c>
      <c r="P457">
        <v>26.35677725</v>
      </c>
      <c r="Q457">
        <v>20751.096584354556</v>
      </c>
      <c r="R457">
        <v>249895153.78778887</v>
      </c>
      <c r="S457">
        <v>2201.4412529012707</v>
      </c>
      <c r="T457">
        <v>20777.453361604556</v>
      </c>
      <c r="U457">
        <f>Pro_Economic_Table[[#This Row],[Total Energy(MJ)]]*AHP!$P$3/TOPSIS!$B$4</f>
        <v>8.5836107904179483E-3</v>
      </c>
      <c r="V457">
        <f>Pro_Economic_Table[[#This Row],[Total Cost(LKR Million)]]*AHP!$P$4/TOPSIS!$C$4</f>
        <v>3.3400878627380448E-2</v>
      </c>
      <c r="W457">
        <f>Pro_Economic_Table[[#This Row],[Total Carbon (Metric T)]]*AHP!$P$5/TOPSIS!$D$4</f>
        <v>3.6858529171295371E-3</v>
      </c>
      <c r="X457">
        <f>((Pro_Economic_Table[[#This Row],[Weighted Energy]]-TOPSIS!$B$5)^2+(Pro_Economic_Table[[#This Row],[Weighted Cost]]-TOPSIS!$C$5)^2+(Pro_Economic_Table[[#This Row],[Weighted Co2]]-TOPSIS!$D$5)^2)^0.5</f>
        <v>5.6806148347959473E-3</v>
      </c>
      <c r="Y457">
        <f>((Pro_Economic_Table[[#This Row],[Weighted Energy]]-TOPSIS!$B$6)^2+(Pro_Economic_Table[[#This Row],[Weighted Cost]]-TOPSIS!$C$6)^2+(Pro_Economic_Table[[#This Row],[Weighted Co2]]-TOPSIS!$D$6)^2)^0.5</f>
        <v>1.8913903951939398E-3</v>
      </c>
      <c r="Z457">
        <f>Pro_Economic_Table[[#This Row],[S- Worst-Euclidean Distance]]/(Pro_Economic_Table[[#This Row],[S+ Best-Euclidean Distance]]+Pro_Economic_Table[[#This Row],[S- Worst-Euclidean Distance]])</f>
        <v>0.24978725420088832</v>
      </c>
      <c r="AA457">
        <v>456</v>
      </c>
    </row>
    <row r="458" spans="1:27" x14ac:dyDescent="0.3">
      <c r="A458">
        <v>153</v>
      </c>
      <c r="B458" t="s">
        <v>140</v>
      </c>
      <c r="C458" t="s">
        <v>148</v>
      </c>
      <c r="D458" t="s">
        <v>151</v>
      </c>
      <c r="E458" t="s">
        <v>152</v>
      </c>
      <c r="F458" t="s">
        <v>280</v>
      </c>
      <c r="G458" t="s">
        <v>218</v>
      </c>
      <c r="H458">
        <v>377.2074623724759</v>
      </c>
      <c r="I458">
        <v>27</v>
      </c>
      <c r="J458">
        <v>1395861.8232712343</v>
      </c>
      <c r="K458">
        <v>46129.862490909087</v>
      </c>
      <c r="L458">
        <v>251255128.18882218</v>
      </c>
      <c r="M458">
        <v>5682484.878636363</v>
      </c>
      <c r="N458">
        <v>2093792734.9068515</v>
      </c>
      <c r="O458">
        <v>101147400</v>
      </c>
      <c r="P458">
        <v>22.977584668181816</v>
      </c>
      <c r="Q458">
        <v>20868.134257904956</v>
      </c>
      <c r="R458">
        <v>251301258.0513131</v>
      </c>
      <c r="S458">
        <v>2200.622619785488</v>
      </c>
      <c r="T458">
        <v>20891.111842573137</v>
      </c>
      <c r="U458">
        <f>Pro_Economic_Table[[#This Row],[Total Energy(MJ)]]*AHP!$P$3/TOPSIS!$B$4</f>
        <v>8.6319088528089005E-3</v>
      </c>
      <c r="V458">
        <f>Pro_Economic_Table[[#This Row],[Total Cost(LKR Million)]]*AHP!$P$4/TOPSIS!$C$4</f>
        <v>3.3388458098190951E-2</v>
      </c>
      <c r="W458">
        <f>Pro_Economic_Table[[#This Row],[Total Carbon (Metric T)]]*AHP!$P$5/TOPSIS!$D$4</f>
        <v>3.7060155634531097E-3</v>
      </c>
      <c r="X458">
        <f>((Pro_Economic_Table[[#This Row],[Weighted Energy]]-TOPSIS!$B$5)^2+(Pro_Economic_Table[[#This Row],[Weighted Cost]]-TOPSIS!$C$5)^2+(Pro_Economic_Table[[#This Row],[Weighted Co2]]-TOPSIS!$D$5)^2)^0.5</f>
        <v>5.6826666319134949E-3</v>
      </c>
      <c r="Y458">
        <f>((Pro_Economic_Table[[#This Row],[Weighted Energy]]-TOPSIS!$B$6)^2+(Pro_Economic_Table[[#This Row],[Weighted Cost]]-TOPSIS!$C$6)^2+(Pro_Economic_Table[[#This Row],[Weighted Co2]]-TOPSIS!$D$6)^2)^0.5</f>
        <v>1.8892693196451895E-3</v>
      </c>
      <c r="Z458">
        <f>Pro_Economic_Table[[#This Row],[S- Worst-Euclidean Distance]]/(Pro_Economic_Table[[#This Row],[S+ Best-Euclidean Distance]]+Pro_Economic_Table[[#This Row],[S- Worst-Euclidean Distance]])</f>
        <v>0.24950941631463261</v>
      </c>
      <c r="AA458">
        <v>457</v>
      </c>
    </row>
    <row r="459" spans="1:27" x14ac:dyDescent="0.3">
      <c r="A459">
        <v>169</v>
      </c>
      <c r="B459" t="s">
        <v>140</v>
      </c>
      <c r="C459" t="s">
        <v>148</v>
      </c>
      <c r="D459" t="s">
        <v>280</v>
      </c>
      <c r="E459" t="s">
        <v>152</v>
      </c>
      <c r="F459" t="s">
        <v>280</v>
      </c>
      <c r="G459" t="s">
        <v>219</v>
      </c>
      <c r="H459">
        <v>377.6701839925359</v>
      </c>
      <c r="I459">
        <v>54</v>
      </c>
      <c r="J459">
        <v>1396309.7377994524</v>
      </c>
      <c r="K459">
        <v>46129.862490909087</v>
      </c>
      <c r="L459">
        <v>251335752.8039014</v>
      </c>
      <c r="M459">
        <v>5687089.9536363631</v>
      </c>
      <c r="N459">
        <v>2094464606.6991785</v>
      </c>
      <c r="O459">
        <v>100656000</v>
      </c>
      <c r="P459">
        <v>22.968374518181815</v>
      </c>
      <c r="Q459">
        <v>20874.83058010181</v>
      </c>
      <c r="R459">
        <v>251381882.66639233</v>
      </c>
      <c r="S459">
        <v>2200.8076966528147</v>
      </c>
      <c r="T459">
        <v>20897.798954619993</v>
      </c>
      <c r="U459">
        <f>Pro_Economic_Table[[#This Row],[Total Energy(MJ)]]*AHP!$P$3/TOPSIS!$B$4</f>
        <v>8.6346782155015244E-3</v>
      </c>
      <c r="V459">
        <f>Pro_Economic_Table[[#This Row],[Total Cost(LKR Million)]]*AHP!$P$4/TOPSIS!$C$4</f>
        <v>3.3391266135868167E-2</v>
      </c>
      <c r="W459">
        <f>Pro_Economic_Table[[#This Row],[Total Carbon (Metric T)]]*AHP!$P$5/TOPSIS!$D$4</f>
        <v>3.7072018354671111E-3</v>
      </c>
      <c r="X459">
        <f>((Pro_Economic_Table[[#This Row],[Weighted Energy]]-TOPSIS!$B$5)^2+(Pro_Economic_Table[[#This Row],[Weighted Cost]]-TOPSIS!$C$5)^2+(Pro_Economic_Table[[#This Row],[Weighted Co2]]-TOPSIS!$D$5)^2)^0.5</f>
        <v>5.6861895809747964E-3</v>
      </c>
      <c r="Y459">
        <f>((Pro_Economic_Table[[#This Row],[Weighted Energy]]-TOPSIS!$B$6)^2+(Pro_Economic_Table[[#This Row],[Weighted Cost]]-TOPSIS!$C$6)^2+(Pro_Economic_Table[[#This Row],[Weighted Co2]]-TOPSIS!$D$6)^2)^0.5</f>
        <v>1.8857862783066947E-3</v>
      </c>
      <c r="Z459">
        <f>Pro_Economic_Table[[#This Row],[S- Worst-Euclidean Distance]]/(Pro_Economic_Table[[#This Row],[S+ Best-Euclidean Distance]]+Pro_Economic_Table[[#This Row],[S- Worst-Euclidean Distance]])</f>
        <v>0.24904811020959039</v>
      </c>
      <c r="AA459">
        <v>458</v>
      </c>
    </row>
    <row r="460" spans="1:27" x14ac:dyDescent="0.3">
      <c r="A460">
        <v>431</v>
      </c>
      <c r="B460" t="s">
        <v>142</v>
      </c>
      <c r="C460" t="s">
        <v>280</v>
      </c>
      <c r="D460" t="s">
        <v>280</v>
      </c>
      <c r="E460" t="s">
        <v>280</v>
      </c>
      <c r="F460" t="s">
        <v>280</v>
      </c>
      <c r="G460" t="s">
        <v>220</v>
      </c>
      <c r="H460">
        <v>406.17520082279015</v>
      </c>
      <c r="I460">
        <v>29</v>
      </c>
      <c r="J460">
        <v>1388481.1308730049</v>
      </c>
      <c r="K460">
        <v>49174.845727272725</v>
      </c>
      <c r="L460">
        <v>249926603.55714086</v>
      </c>
      <c r="M460">
        <v>6296033.459090909</v>
      </c>
      <c r="N460">
        <v>2082721696.3095071</v>
      </c>
      <c r="O460">
        <v>113100000</v>
      </c>
      <c r="P460">
        <v>26.347567099999999</v>
      </c>
      <c r="Q460">
        <v>20757.792906551422</v>
      </c>
      <c r="R460">
        <v>249975778.40286812</v>
      </c>
      <c r="S460">
        <v>2202.1177297685981</v>
      </c>
      <c r="T460">
        <v>20784.140473651423</v>
      </c>
      <c r="U460">
        <f>Pro_Economic_Table[[#This Row],[Total Energy(MJ)]]*AHP!$P$3/TOPSIS!$B$4</f>
        <v>8.5863801531105739E-3</v>
      </c>
      <c r="V460">
        <f>Pro_Economic_Table[[#This Row],[Total Cost(LKR Million)]]*AHP!$P$4/TOPSIS!$C$4</f>
        <v>3.3411142322452965E-2</v>
      </c>
      <c r="W460">
        <f>Pro_Economic_Table[[#This Row],[Total Carbon (Metric T)]]*AHP!$P$5/TOPSIS!$D$4</f>
        <v>3.6870391891435403E-3</v>
      </c>
      <c r="X460">
        <f>((Pro_Economic_Table[[#This Row],[Weighted Energy]]-TOPSIS!$B$5)^2+(Pro_Economic_Table[[#This Row],[Weighted Cost]]-TOPSIS!$C$5)^2+(Pro_Economic_Table[[#This Row],[Weighted Co2]]-TOPSIS!$D$5)^2)^0.5</f>
        <v>5.6913096231001048E-3</v>
      </c>
      <c r="Y460">
        <f>((Pro_Economic_Table[[#This Row],[Weighted Energy]]-TOPSIS!$B$6)^2+(Pro_Economic_Table[[#This Row],[Weighted Cost]]-TOPSIS!$C$6)^2+(Pro_Economic_Table[[#This Row],[Weighted Co2]]-TOPSIS!$D$6)^2)^0.5</f>
        <v>1.8806936723943226E-3</v>
      </c>
      <c r="Z460">
        <f>Pro_Economic_Table[[#This Row],[S- Worst-Euclidean Distance]]/(Pro_Economic_Table[[#This Row],[S+ Best-Euclidean Distance]]+Pro_Economic_Table[[#This Row],[S- Worst-Euclidean Distance]])</f>
        <v>0.24837465053843713</v>
      </c>
      <c r="AA460">
        <v>459</v>
      </c>
    </row>
    <row r="461" spans="1:27" x14ac:dyDescent="0.3">
      <c r="A461">
        <v>171</v>
      </c>
      <c r="B461" t="s">
        <v>140</v>
      </c>
      <c r="C461" t="s">
        <v>148</v>
      </c>
      <c r="D461" t="s">
        <v>280</v>
      </c>
      <c r="E461" t="s">
        <v>152</v>
      </c>
      <c r="F461" t="s">
        <v>280</v>
      </c>
      <c r="G461" t="s">
        <v>218</v>
      </c>
      <c r="H461">
        <v>377.6701839925359</v>
      </c>
      <c r="I461">
        <v>27</v>
      </c>
      <c r="J461">
        <v>1396309.7377994524</v>
      </c>
      <c r="K461">
        <v>46129.862490909087</v>
      </c>
      <c r="L461">
        <v>251335752.8039014</v>
      </c>
      <c r="M461">
        <v>5687089.9536363631</v>
      </c>
      <c r="N461">
        <v>2094464606.6991785</v>
      </c>
      <c r="O461">
        <v>101147400</v>
      </c>
      <c r="P461">
        <v>22.968374518181815</v>
      </c>
      <c r="Q461">
        <v>20874.83058010181</v>
      </c>
      <c r="R461">
        <v>251381882.66639233</v>
      </c>
      <c r="S461">
        <v>2201.299096652815</v>
      </c>
      <c r="T461">
        <v>20897.798954619993</v>
      </c>
      <c r="U461">
        <f>Pro_Economic_Table[[#This Row],[Total Energy(MJ)]]*AHP!$P$3/TOPSIS!$B$4</f>
        <v>8.6346782155015244E-3</v>
      </c>
      <c r="V461">
        <f>Pro_Economic_Table[[#This Row],[Total Cost(LKR Million)]]*AHP!$P$4/TOPSIS!$C$4</f>
        <v>3.3398721793263461E-2</v>
      </c>
      <c r="W461">
        <f>Pro_Economic_Table[[#This Row],[Total Carbon (Metric T)]]*AHP!$P$5/TOPSIS!$D$4</f>
        <v>3.7072018354671111E-3</v>
      </c>
      <c r="X461">
        <f>((Pro_Economic_Table[[#This Row],[Weighted Energy]]-TOPSIS!$B$5)^2+(Pro_Economic_Table[[#This Row],[Weighted Cost]]-TOPSIS!$C$5)^2+(Pro_Economic_Table[[#This Row],[Weighted Co2]]-TOPSIS!$D$5)^2)^0.5</f>
        <v>5.6933628691286592E-3</v>
      </c>
      <c r="Y461">
        <f>((Pro_Economic_Table[[#This Row],[Weighted Energy]]-TOPSIS!$B$6)^2+(Pro_Economic_Table[[#This Row],[Weighted Cost]]-TOPSIS!$C$6)^2+(Pro_Economic_Table[[#This Row],[Weighted Co2]]-TOPSIS!$D$6)^2)^0.5</f>
        <v>1.8785765914454079E-3</v>
      </c>
      <c r="Z461">
        <f>Pro_Economic_Table[[#This Row],[S- Worst-Euclidean Distance]]/(Pro_Economic_Table[[#This Row],[S+ Best-Euclidean Distance]]+Pro_Economic_Table[[#This Row],[S- Worst-Euclidean Distance]])</f>
        <v>0.24809714885160788</v>
      </c>
      <c r="AA461">
        <v>460</v>
      </c>
    </row>
    <row r="462" spans="1:27" x14ac:dyDescent="0.3">
      <c r="A462">
        <v>160</v>
      </c>
      <c r="B462" t="s">
        <v>140</v>
      </c>
      <c r="C462" t="s">
        <v>148</v>
      </c>
      <c r="D462" t="s">
        <v>151</v>
      </c>
      <c r="E462" t="s">
        <v>280</v>
      </c>
      <c r="F462" t="s">
        <v>280</v>
      </c>
      <c r="G462" t="s">
        <v>219</v>
      </c>
      <c r="H462">
        <v>377.27547567893043</v>
      </c>
      <c r="I462">
        <v>54</v>
      </c>
      <c r="J462">
        <v>1395927.6601518826</v>
      </c>
      <c r="K462">
        <v>57046.926127272716</v>
      </c>
      <c r="L462">
        <v>251266978.82733884</v>
      </c>
      <c r="M462">
        <v>6839693.6240909081</v>
      </c>
      <c r="N462">
        <v>2093891490.2278237</v>
      </c>
      <c r="O462">
        <v>100656000</v>
      </c>
      <c r="P462">
        <v>29.527822849999996</v>
      </c>
      <c r="Q462">
        <v>20869.118519270643</v>
      </c>
      <c r="R462">
        <v>251324025.75346613</v>
      </c>
      <c r="S462">
        <v>2201.3871838519144</v>
      </c>
      <c r="T462">
        <v>20898.646342120643</v>
      </c>
      <c r="U462">
        <f>Pro_Economic_Table[[#This Row],[Total Energy(MJ)]]*AHP!$P$3/TOPSIS!$B$4</f>
        <v>8.6326908971619491E-3</v>
      </c>
      <c r="V462">
        <f>Pro_Economic_Table[[#This Row],[Total Cost(LKR Million)]]*AHP!$P$4/TOPSIS!$C$4</f>
        <v>3.3400058276733945E-2</v>
      </c>
      <c r="W462">
        <f>Pro_Economic_Table[[#This Row],[Total Carbon (Metric T)]]*AHP!$P$5/TOPSIS!$D$4</f>
        <v>3.7073521592645873E-3</v>
      </c>
      <c r="X462">
        <f>((Pro_Economic_Table[[#This Row],[Weighted Energy]]-TOPSIS!$B$5)^2+(Pro_Economic_Table[[#This Row],[Weighted Cost]]-TOPSIS!$C$5)^2+(Pro_Economic_Table[[#This Row],[Weighted Co2]]-TOPSIS!$D$5)^2)^0.5</f>
        <v>5.6941678047496896E-3</v>
      </c>
      <c r="Y462">
        <f>((Pro_Economic_Table[[#This Row],[Weighted Energy]]-TOPSIS!$B$6)^2+(Pro_Economic_Table[[#This Row],[Weighted Cost]]-TOPSIS!$C$6)^2+(Pro_Economic_Table[[#This Row],[Weighted Co2]]-TOPSIS!$D$6)^2)^0.5</f>
        <v>1.8777363002017036E-3</v>
      </c>
      <c r="Z462">
        <f>Pro_Economic_Table[[#This Row],[S- Worst-Euclidean Distance]]/(Pro_Economic_Table[[#This Row],[S+ Best-Euclidean Distance]]+Pro_Economic_Table[[#This Row],[S- Worst-Euclidean Distance]])</f>
        <v>0.24798733240345991</v>
      </c>
      <c r="AA462">
        <v>461</v>
      </c>
    </row>
    <row r="463" spans="1:27" x14ac:dyDescent="0.3">
      <c r="A463">
        <v>162</v>
      </c>
      <c r="B463" t="s">
        <v>140</v>
      </c>
      <c r="C463" t="s">
        <v>148</v>
      </c>
      <c r="D463" t="s">
        <v>151</v>
      </c>
      <c r="E463" t="s">
        <v>280</v>
      </c>
      <c r="F463" t="s">
        <v>280</v>
      </c>
      <c r="G463" t="s">
        <v>218</v>
      </c>
      <c r="H463">
        <v>377.27547567893043</v>
      </c>
      <c r="I463">
        <v>27</v>
      </c>
      <c r="J463">
        <v>1395927.6601518826</v>
      </c>
      <c r="K463">
        <v>57046.926127272716</v>
      </c>
      <c r="L463">
        <v>251266978.82733884</v>
      </c>
      <c r="M463">
        <v>6839693.6240909081</v>
      </c>
      <c r="N463">
        <v>2093891490.2278237</v>
      </c>
      <c r="O463">
        <v>101147400</v>
      </c>
      <c r="P463">
        <v>29.527822849999996</v>
      </c>
      <c r="Q463">
        <v>20869.118519270643</v>
      </c>
      <c r="R463">
        <v>251324025.75346613</v>
      </c>
      <c r="S463">
        <v>2201.8785838519143</v>
      </c>
      <c r="T463">
        <v>20898.646342120643</v>
      </c>
      <c r="U463">
        <f>Pro_Economic_Table[[#This Row],[Total Energy(MJ)]]*AHP!$P$3/TOPSIS!$B$4</f>
        <v>8.6326908971619491E-3</v>
      </c>
      <c r="V463">
        <f>Pro_Economic_Table[[#This Row],[Total Cost(LKR Million)]]*AHP!$P$4/TOPSIS!$C$4</f>
        <v>3.3407513934129239E-2</v>
      </c>
      <c r="W463">
        <f>Pro_Economic_Table[[#This Row],[Total Carbon (Metric T)]]*AHP!$P$5/TOPSIS!$D$4</f>
        <v>3.7073521592645873E-3</v>
      </c>
      <c r="X463">
        <f>((Pro_Economic_Table[[#This Row],[Weighted Energy]]-TOPSIS!$B$5)^2+(Pro_Economic_Table[[#This Row],[Weighted Cost]]-TOPSIS!$C$5)^2+(Pro_Economic_Table[[#This Row],[Weighted Co2]]-TOPSIS!$D$5)^2)^0.5</f>
        <v>5.7013425524006719E-3</v>
      </c>
      <c r="Y463">
        <f>((Pro_Economic_Table[[#This Row],[Weighted Energy]]-TOPSIS!$B$6)^2+(Pro_Economic_Table[[#This Row],[Weighted Cost]]-TOPSIS!$C$6)^2+(Pro_Economic_Table[[#This Row],[Weighted Co2]]-TOPSIS!$D$6)^2)^0.5</f>
        <v>1.8705306300491708E-3</v>
      </c>
      <c r="Z463">
        <f>Pro_Economic_Table[[#This Row],[S- Worst-Euclidean Distance]]/(Pro_Economic_Table[[#This Row],[S+ Best-Euclidean Distance]]+Pro_Economic_Table[[#This Row],[S- Worst-Euclidean Distance]])</f>
        <v>0.24703670874793621</v>
      </c>
      <c r="AA463">
        <v>462</v>
      </c>
    </row>
    <row r="464" spans="1:27" x14ac:dyDescent="0.3">
      <c r="A464">
        <v>178</v>
      </c>
      <c r="B464" t="s">
        <v>140</v>
      </c>
      <c r="C464" t="s">
        <v>148</v>
      </c>
      <c r="D464" t="s">
        <v>280</v>
      </c>
      <c r="E464" t="s">
        <v>280</v>
      </c>
      <c r="F464" t="s">
        <v>280</v>
      </c>
      <c r="G464" t="s">
        <v>219</v>
      </c>
      <c r="H464">
        <v>377.73819729899043</v>
      </c>
      <c r="I464">
        <v>54</v>
      </c>
      <c r="J464">
        <v>1396375.5746801007</v>
      </c>
      <c r="K464">
        <v>57046.926127272716</v>
      </c>
      <c r="L464">
        <v>251347603.44241813</v>
      </c>
      <c r="M464">
        <v>6844298.6990909083</v>
      </c>
      <c r="N464">
        <v>2094563362.0201511</v>
      </c>
      <c r="O464">
        <v>100656000</v>
      </c>
      <c r="P464">
        <v>29.518612699999998</v>
      </c>
      <c r="Q464">
        <v>20875.814841467505</v>
      </c>
      <c r="R464">
        <v>251404650.36854541</v>
      </c>
      <c r="S464">
        <v>2202.0636607192423</v>
      </c>
      <c r="T464">
        <v>20905.333454167507</v>
      </c>
      <c r="U464">
        <f>Pro_Economic_Table[[#This Row],[Total Energy(MJ)]]*AHP!$P$3/TOPSIS!$B$4</f>
        <v>8.6354602598545747E-3</v>
      </c>
      <c r="V464">
        <f>Pro_Economic_Table[[#This Row],[Total Cost(LKR Million)]]*AHP!$P$4/TOPSIS!$C$4</f>
        <v>3.3410321971806468E-2</v>
      </c>
      <c r="W464">
        <f>Pro_Economic_Table[[#This Row],[Total Carbon (Metric T)]]*AHP!$P$5/TOPSIS!$D$4</f>
        <v>3.7085384312785892E-3</v>
      </c>
      <c r="X464">
        <f>((Pro_Economic_Table[[#This Row],[Weighted Energy]]-TOPSIS!$B$5)^2+(Pro_Economic_Table[[#This Row],[Weighted Cost]]-TOPSIS!$C$5)^2+(Pro_Economic_Table[[#This Row],[Weighted Co2]]-TOPSIS!$D$5)^2)^0.5</f>
        <v>5.7048640056367624E-3</v>
      </c>
      <c r="Y464">
        <f>((Pro_Economic_Table[[#This Row],[Weighted Energy]]-TOPSIS!$B$6)^2+(Pro_Economic_Table[[#This Row],[Weighted Cost]]-TOPSIS!$C$6)^2+(Pro_Economic_Table[[#This Row],[Weighted Co2]]-TOPSIS!$D$6)^2)^0.5</f>
        <v>1.8670433002266457E-3</v>
      </c>
      <c r="Z464">
        <f>Pro_Economic_Table[[#This Row],[S- Worst-Euclidean Distance]]/(Pro_Economic_Table[[#This Row],[S+ Best-Euclidean Distance]]+Pro_Economic_Table[[#This Row],[S- Worst-Euclidean Distance]])</f>
        <v>0.24657503384660764</v>
      </c>
      <c r="AA464">
        <v>463</v>
      </c>
    </row>
    <row r="465" spans="1:27" x14ac:dyDescent="0.3">
      <c r="A465">
        <v>180</v>
      </c>
      <c r="B465" t="s">
        <v>140</v>
      </c>
      <c r="C465" t="s">
        <v>148</v>
      </c>
      <c r="D465" t="s">
        <v>280</v>
      </c>
      <c r="E465" t="s">
        <v>280</v>
      </c>
      <c r="F465" t="s">
        <v>280</v>
      </c>
      <c r="G465" t="s">
        <v>218</v>
      </c>
      <c r="H465">
        <v>377.73819729899043</v>
      </c>
      <c r="I465">
        <v>27</v>
      </c>
      <c r="J465">
        <v>1396375.5746801007</v>
      </c>
      <c r="K465">
        <v>57046.926127272716</v>
      </c>
      <c r="L465">
        <v>251347603.44241813</v>
      </c>
      <c r="M465">
        <v>6844298.6990909083</v>
      </c>
      <c r="N465">
        <v>2094563362.0201511</v>
      </c>
      <c r="O465">
        <v>101147400</v>
      </c>
      <c r="P465">
        <v>29.518612699999998</v>
      </c>
      <c r="Q465">
        <v>20875.814841467505</v>
      </c>
      <c r="R465">
        <v>251404650.36854541</v>
      </c>
      <c r="S465">
        <v>2202.5550607192422</v>
      </c>
      <c r="T465">
        <v>20905.333454167507</v>
      </c>
      <c r="U465">
        <f>Pro_Economic_Table[[#This Row],[Total Energy(MJ)]]*AHP!$P$3/TOPSIS!$B$4</f>
        <v>8.6354602598545747E-3</v>
      </c>
      <c r="V465">
        <f>Pro_Economic_Table[[#This Row],[Total Cost(LKR Million)]]*AHP!$P$4/TOPSIS!$C$4</f>
        <v>3.3417777629201763E-2</v>
      </c>
      <c r="W465">
        <f>Pro_Economic_Table[[#This Row],[Total Carbon (Metric T)]]*AHP!$P$5/TOPSIS!$D$4</f>
        <v>3.7085384312785892E-3</v>
      </c>
      <c r="X465">
        <f>((Pro_Economic_Table[[#This Row],[Weighted Energy]]-TOPSIS!$B$5)^2+(Pro_Economic_Table[[#This Row],[Weighted Cost]]-TOPSIS!$C$5)^2+(Pro_Economic_Table[[#This Row],[Weighted Co2]]-TOPSIS!$D$5)^2)^0.5</f>
        <v>5.7120387147816826E-3</v>
      </c>
      <c r="Y465">
        <f>((Pro_Economic_Table[[#This Row],[Weighted Energy]]-TOPSIS!$B$6)^2+(Pro_Economic_Table[[#This Row],[Weighted Cost]]-TOPSIS!$C$6)^2+(Pro_Economic_Table[[#This Row],[Weighted Co2]]-TOPSIS!$D$6)^2)^0.5</f>
        <v>1.8598373463736852E-3</v>
      </c>
      <c r="Z465">
        <f>Pro_Economic_Table[[#This Row],[S- Worst-Euclidean Distance]]/(Pro_Economic_Table[[#This Row],[S+ Best-Euclidean Distance]]+Pro_Economic_Table[[#This Row],[S- Worst-Euclidean Distance]])</f>
        <v>0.24562437780973118</v>
      </c>
      <c r="AA465">
        <v>464</v>
      </c>
    </row>
    <row r="466" spans="1:27" x14ac:dyDescent="0.3">
      <c r="A466">
        <v>152</v>
      </c>
      <c r="B466" t="s">
        <v>140</v>
      </c>
      <c r="C466" t="s">
        <v>148</v>
      </c>
      <c r="D466" t="s">
        <v>151</v>
      </c>
      <c r="E466" t="s">
        <v>152</v>
      </c>
      <c r="F466" t="s">
        <v>280</v>
      </c>
      <c r="G466" t="s">
        <v>220</v>
      </c>
      <c r="H466">
        <v>377.2074623724759</v>
      </c>
      <c r="I466">
        <v>27</v>
      </c>
      <c r="J466">
        <v>1395861.8232712343</v>
      </c>
      <c r="K466">
        <v>46129.862490909087</v>
      </c>
      <c r="L466">
        <v>251255128.18882218</v>
      </c>
      <c r="M466">
        <v>5682484.878636363</v>
      </c>
      <c r="N466">
        <v>2093792734.9068515</v>
      </c>
      <c r="O466">
        <v>105300000</v>
      </c>
      <c r="P466">
        <v>22.977584668181816</v>
      </c>
      <c r="Q466">
        <v>20868.134257904956</v>
      </c>
      <c r="R466">
        <v>251301258.0513131</v>
      </c>
      <c r="S466">
        <v>2204.7752197854879</v>
      </c>
      <c r="T466">
        <v>20891.111842573137</v>
      </c>
      <c r="U466">
        <f>Pro_Economic_Table[[#This Row],[Total Energy(MJ)]]*AHP!$P$3/TOPSIS!$B$4</f>
        <v>8.6319088528089005E-3</v>
      </c>
      <c r="V466">
        <f>Pro_Economic_Table[[#This Row],[Total Cost(LKR Million)]]*AHP!$P$4/TOPSIS!$C$4</f>
        <v>3.3451462499696223E-2</v>
      </c>
      <c r="W466">
        <f>Pro_Economic_Table[[#This Row],[Total Carbon (Metric T)]]*AHP!$P$5/TOPSIS!$D$4</f>
        <v>3.7060155634531097E-3</v>
      </c>
      <c r="X466">
        <f>((Pro_Economic_Table[[#This Row],[Weighted Energy]]-TOPSIS!$B$5)^2+(Pro_Economic_Table[[#This Row],[Weighted Cost]]-TOPSIS!$C$5)^2+(Pro_Economic_Table[[#This Row],[Weighted Co2]]-TOPSIS!$D$5)^2)^0.5</f>
        <v>5.7433138789912729E-3</v>
      </c>
      <c r="Y466">
        <f>((Pro_Economic_Table[[#This Row],[Weighted Energy]]-TOPSIS!$B$6)^2+(Pro_Economic_Table[[#This Row],[Weighted Cost]]-TOPSIS!$C$6)^2+(Pro_Economic_Table[[#This Row],[Weighted Co2]]-TOPSIS!$D$6)^2)^0.5</f>
        <v>1.8284249131347398E-3</v>
      </c>
      <c r="Z466">
        <f>Pro_Economic_Table[[#This Row],[S- Worst-Euclidean Distance]]/(Pro_Economic_Table[[#This Row],[S+ Best-Euclidean Distance]]+Pro_Economic_Table[[#This Row],[S- Worst-Euclidean Distance]])</f>
        <v>0.2414801888089631</v>
      </c>
      <c r="AA466">
        <v>465</v>
      </c>
    </row>
    <row r="467" spans="1:27" x14ac:dyDescent="0.3">
      <c r="A467">
        <v>170</v>
      </c>
      <c r="B467" t="s">
        <v>140</v>
      </c>
      <c r="C467" t="s">
        <v>148</v>
      </c>
      <c r="D467" t="s">
        <v>280</v>
      </c>
      <c r="E467" t="s">
        <v>152</v>
      </c>
      <c r="F467" t="s">
        <v>280</v>
      </c>
      <c r="G467" t="s">
        <v>220</v>
      </c>
      <c r="H467">
        <v>377.6701839925359</v>
      </c>
      <c r="I467">
        <v>27</v>
      </c>
      <c r="J467">
        <v>1396309.7377994524</v>
      </c>
      <c r="K467">
        <v>46129.862490909087</v>
      </c>
      <c r="L467">
        <v>251335752.8039014</v>
      </c>
      <c r="M467">
        <v>5687089.9536363631</v>
      </c>
      <c r="N467">
        <v>2094464606.6991785</v>
      </c>
      <c r="O467">
        <v>105300000</v>
      </c>
      <c r="P467">
        <v>22.968374518181815</v>
      </c>
      <c r="Q467">
        <v>20874.83058010181</v>
      </c>
      <c r="R467">
        <v>251381882.66639233</v>
      </c>
      <c r="S467">
        <v>2205.4516966528149</v>
      </c>
      <c r="T467">
        <v>20897.798954619993</v>
      </c>
      <c r="U467">
        <f>Pro_Economic_Table[[#This Row],[Total Energy(MJ)]]*AHP!$P$3/TOPSIS!$B$4</f>
        <v>8.6346782155015244E-3</v>
      </c>
      <c r="V467">
        <f>Pro_Economic_Table[[#This Row],[Total Cost(LKR Million)]]*AHP!$P$4/TOPSIS!$C$4</f>
        <v>3.3461726194768733E-2</v>
      </c>
      <c r="W467">
        <f>Pro_Economic_Table[[#This Row],[Total Carbon (Metric T)]]*AHP!$P$5/TOPSIS!$D$4</f>
        <v>3.7072018354671111E-3</v>
      </c>
      <c r="X467">
        <f>((Pro_Economic_Table[[#This Row],[Weighted Energy]]-TOPSIS!$B$5)^2+(Pro_Economic_Table[[#This Row],[Weighted Cost]]-TOPSIS!$C$5)^2+(Pro_Economic_Table[[#This Row],[Weighted Co2]]-TOPSIS!$D$5)^2)^0.5</f>
        <v>5.7540097617795362E-3</v>
      </c>
      <c r="Y467">
        <f>((Pro_Economic_Table[[#This Row],[Weighted Energy]]-TOPSIS!$B$6)^2+(Pro_Economic_Table[[#This Row],[Weighted Cost]]-TOPSIS!$C$6)^2+(Pro_Economic_Table[[#This Row],[Weighted Co2]]-TOPSIS!$D$6)^2)^0.5</f>
        <v>1.8177300202935481E-3</v>
      </c>
      <c r="Z467">
        <f>Pro_Economic_Table[[#This Row],[S- Worst-Euclidean Distance]]/(Pro_Economic_Table[[#This Row],[S+ Best-Euclidean Distance]]+Pro_Economic_Table[[#This Row],[S- Worst-Euclidean Distance]])</f>
        <v>0.24006768227788564</v>
      </c>
      <c r="AA467">
        <v>466</v>
      </c>
    </row>
    <row r="468" spans="1:27" x14ac:dyDescent="0.3">
      <c r="A468">
        <v>161</v>
      </c>
      <c r="B468" t="s">
        <v>140</v>
      </c>
      <c r="C468" t="s">
        <v>148</v>
      </c>
      <c r="D468" t="s">
        <v>151</v>
      </c>
      <c r="E468" t="s">
        <v>280</v>
      </c>
      <c r="F468" t="s">
        <v>280</v>
      </c>
      <c r="G468" t="s">
        <v>220</v>
      </c>
      <c r="H468">
        <v>377.27547567893043</v>
      </c>
      <c r="I468">
        <v>27</v>
      </c>
      <c r="J468">
        <v>1395927.6601518826</v>
      </c>
      <c r="K468">
        <v>57046.926127272716</v>
      </c>
      <c r="L468">
        <v>251266978.82733884</v>
      </c>
      <c r="M468">
        <v>6839693.6240909081</v>
      </c>
      <c r="N468">
        <v>2093891490.2278237</v>
      </c>
      <c r="O468">
        <v>105300000</v>
      </c>
      <c r="P468">
        <v>29.527822849999996</v>
      </c>
      <c r="Q468">
        <v>20869.118519270643</v>
      </c>
      <c r="R468">
        <v>251324025.75346613</v>
      </c>
      <c r="S468">
        <v>2206.0311838519142</v>
      </c>
      <c r="T468">
        <v>20898.646342120643</v>
      </c>
      <c r="U468">
        <f>Pro_Economic_Table[[#This Row],[Total Energy(MJ)]]*AHP!$P$3/TOPSIS!$B$4</f>
        <v>8.6326908971619491E-3</v>
      </c>
      <c r="V468">
        <f>Pro_Economic_Table[[#This Row],[Total Cost(LKR Million)]]*AHP!$P$4/TOPSIS!$C$4</f>
        <v>3.3470518335634504E-2</v>
      </c>
      <c r="W468">
        <f>Pro_Economic_Table[[#This Row],[Total Carbon (Metric T)]]*AHP!$P$5/TOPSIS!$D$4</f>
        <v>3.7073521592645873E-3</v>
      </c>
      <c r="X468">
        <f>((Pro_Economic_Table[[#This Row],[Weighted Energy]]-TOPSIS!$B$5)^2+(Pro_Economic_Table[[#This Row],[Weighted Cost]]-TOPSIS!$C$5)^2+(Pro_Economic_Table[[#This Row],[Weighted Co2]]-TOPSIS!$D$5)^2)^0.5</f>
        <v>5.7620015937209007E-3</v>
      </c>
      <c r="Y468">
        <f>((Pro_Economic_Table[[#This Row],[Weighted Energy]]-TOPSIS!$B$6)^2+(Pro_Economic_Table[[#This Row],[Weighted Cost]]-TOPSIS!$C$6)^2+(Pro_Economic_Table[[#This Row],[Weighted Co2]]-TOPSIS!$D$6)^2)^0.5</f>
        <v>1.8097196307296621E-3</v>
      </c>
      <c r="Z468">
        <f>Pro_Economic_Table[[#This Row],[S- Worst-Euclidean Distance]]/(Pro_Economic_Table[[#This Row],[S+ Best-Euclidean Distance]]+Pro_Economic_Table[[#This Row],[S- Worst-Euclidean Distance]])</f>
        <v>0.23901033557412613</v>
      </c>
      <c r="AA468">
        <v>467</v>
      </c>
    </row>
    <row r="469" spans="1:27" x14ac:dyDescent="0.3">
      <c r="A469">
        <v>179</v>
      </c>
      <c r="B469" t="s">
        <v>140</v>
      </c>
      <c r="C469" t="s">
        <v>148</v>
      </c>
      <c r="D469" t="s">
        <v>280</v>
      </c>
      <c r="E469" t="s">
        <v>280</v>
      </c>
      <c r="F469" t="s">
        <v>280</v>
      </c>
      <c r="G469" t="s">
        <v>220</v>
      </c>
      <c r="H469">
        <v>377.73819729899043</v>
      </c>
      <c r="I469">
        <v>27</v>
      </c>
      <c r="J469">
        <v>1396375.5746801007</v>
      </c>
      <c r="K469">
        <v>57046.926127272716</v>
      </c>
      <c r="L469">
        <v>251347603.44241813</v>
      </c>
      <c r="M469">
        <v>6844298.6990909083</v>
      </c>
      <c r="N469">
        <v>2094563362.0201511</v>
      </c>
      <c r="O469">
        <v>105300000</v>
      </c>
      <c r="P469">
        <v>29.518612699999998</v>
      </c>
      <c r="Q469">
        <v>20875.814841467505</v>
      </c>
      <c r="R469">
        <v>251404650.36854541</v>
      </c>
      <c r="S469">
        <v>2206.7076607192421</v>
      </c>
      <c r="T469">
        <v>20905.333454167507</v>
      </c>
      <c r="U469">
        <f>Pro_Economic_Table[[#This Row],[Total Energy(MJ)]]*AHP!$P$3/TOPSIS!$B$4</f>
        <v>8.6354602598545747E-3</v>
      </c>
      <c r="V469">
        <f>Pro_Economic_Table[[#This Row],[Total Cost(LKR Million)]]*AHP!$P$4/TOPSIS!$C$4</f>
        <v>3.3480782030707028E-2</v>
      </c>
      <c r="W469">
        <f>Pro_Economic_Table[[#This Row],[Total Carbon (Metric T)]]*AHP!$P$5/TOPSIS!$D$4</f>
        <v>3.7085384312785892E-3</v>
      </c>
      <c r="X469">
        <f>((Pro_Economic_Table[[#This Row],[Weighted Energy]]-TOPSIS!$B$5)^2+(Pro_Economic_Table[[#This Row],[Weighted Cost]]-TOPSIS!$C$5)^2+(Pro_Economic_Table[[#This Row],[Weighted Co2]]-TOPSIS!$D$5)^2)^0.5</f>
        <v>5.7726973817551642E-3</v>
      </c>
      <c r="Y469">
        <f>((Pro_Economic_Table[[#This Row],[Weighted Energy]]-TOPSIS!$B$6)^2+(Pro_Economic_Table[[#This Row],[Weighted Cost]]-TOPSIS!$C$6)^2+(Pro_Economic_Table[[#This Row],[Weighted Co2]]-TOPSIS!$D$6)^2)^0.5</f>
        <v>1.7990243396888831E-3</v>
      </c>
      <c r="Z469">
        <f>Pro_Economic_Table[[#This Row],[S- Worst-Euclidean Distance]]/(Pro_Economic_Table[[#This Row],[S+ Best-Euclidean Distance]]+Pro_Economic_Table[[#This Row],[S- Worst-Euclidean Distance]])</f>
        <v>0.23759778896704895</v>
      </c>
      <c r="AA469">
        <v>468</v>
      </c>
    </row>
    <row r="470" spans="1:27" x14ac:dyDescent="0.3">
      <c r="A470">
        <v>253</v>
      </c>
      <c r="B470" t="s">
        <v>141</v>
      </c>
      <c r="C470" t="s">
        <v>148</v>
      </c>
      <c r="D470" t="s">
        <v>151</v>
      </c>
      <c r="E470" t="s">
        <v>152</v>
      </c>
      <c r="F470" t="s">
        <v>154</v>
      </c>
      <c r="G470" t="s">
        <v>219</v>
      </c>
      <c r="H470">
        <v>385.43990871021083</v>
      </c>
      <c r="I470">
        <v>55</v>
      </c>
      <c r="J470">
        <v>1403979.320198108</v>
      </c>
      <c r="K470">
        <v>40316.029763636354</v>
      </c>
      <c r="L470">
        <v>252716277.63565943</v>
      </c>
      <c r="M470">
        <v>5421120.4422727264</v>
      </c>
      <c r="N470">
        <v>2105968980.2971621</v>
      </c>
      <c r="O470">
        <v>102520000</v>
      </c>
      <c r="P470">
        <v>21.525416668181812</v>
      </c>
      <c r="Q470">
        <v>20989.490836961711</v>
      </c>
      <c r="R470">
        <v>252756593.66542307</v>
      </c>
      <c r="S470">
        <v>2213.9101007394347</v>
      </c>
      <c r="T470">
        <v>21011.016253629892</v>
      </c>
      <c r="U470">
        <f>Pro_Economic_Table[[#This Row],[Total Energy(MJ)]]*AHP!$P$3/TOPSIS!$B$4</f>
        <v>8.6818979554049523E-3</v>
      </c>
      <c r="V470">
        <f>Pro_Economic_Table[[#This Row],[Total Cost(LKR Million)]]*AHP!$P$4/TOPSIS!$C$4</f>
        <v>3.359005945276787E-2</v>
      </c>
      <c r="W470">
        <f>Pro_Economic_Table[[#This Row],[Total Carbon (Metric T)]]*AHP!$P$5/TOPSIS!$D$4</f>
        <v>3.727286217540436E-3</v>
      </c>
      <c r="X470">
        <f>((Pro_Economic_Table[[#This Row],[Weighted Energy]]-TOPSIS!$B$5)^2+(Pro_Economic_Table[[#This Row],[Weighted Cost]]-TOPSIS!$C$5)^2+(Pro_Economic_Table[[#This Row],[Weighted Co2]]-TOPSIS!$D$5)^2)^0.5</f>
        <v>5.8914432470908379E-3</v>
      </c>
      <c r="Y470">
        <f>((Pro_Economic_Table[[#This Row],[Weighted Energy]]-TOPSIS!$B$6)^2+(Pro_Economic_Table[[#This Row],[Weighted Cost]]-TOPSIS!$C$6)^2+(Pro_Economic_Table[[#This Row],[Weighted Co2]]-TOPSIS!$D$6)^2)^0.5</f>
        <v>1.6804795502248953E-3</v>
      </c>
      <c r="Z470">
        <f>Pro_Economic_Table[[#This Row],[S- Worst-Euclidean Distance]]/(Pro_Economic_Table[[#This Row],[S+ Best-Euclidean Distance]]+Pro_Economic_Table[[#This Row],[S- Worst-Euclidean Distance]])</f>
        <v>0.2219356423999238</v>
      </c>
      <c r="AA470">
        <v>469</v>
      </c>
    </row>
    <row r="471" spans="1:27" x14ac:dyDescent="0.3">
      <c r="A471">
        <v>271</v>
      </c>
      <c r="B471" t="s">
        <v>141</v>
      </c>
      <c r="C471" t="s">
        <v>148</v>
      </c>
      <c r="D471" t="s">
        <v>280</v>
      </c>
      <c r="E471" t="s">
        <v>152</v>
      </c>
      <c r="F471" t="s">
        <v>154</v>
      </c>
      <c r="G471" t="s">
        <v>219</v>
      </c>
      <c r="H471">
        <v>385.90263033027088</v>
      </c>
      <c r="I471">
        <v>55</v>
      </c>
      <c r="J471">
        <v>1404427.2347263261</v>
      </c>
      <c r="K471">
        <v>40316.029763636354</v>
      </c>
      <c r="L471">
        <v>252796902.25073871</v>
      </c>
      <c r="M471">
        <v>5425725.5172727266</v>
      </c>
      <c r="N471">
        <v>2106640852.0894892</v>
      </c>
      <c r="O471">
        <v>102520000</v>
      </c>
      <c r="P471">
        <v>21.516206518181814</v>
      </c>
      <c r="Q471">
        <v>20996.187159158577</v>
      </c>
      <c r="R471">
        <v>252837218.28050235</v>
      </c>
      <c r="S471">
        <v>2214.5865776067621</v>
      </c>
      <c r="T471">
        <v>21017.70336567676</v>
      </c>
      <c r="U471">
        <f>Pro_Economic_Table[[#This Row],[Total Energy(MJ)]]*AHP!$P$3/TOPSIS!$B$4</f>
        <v>8.6846673180975779E-3</v>
      </c>
      <c r="V471">
        <f>Pro_Economic_Table[[#This Row],[Total Cost(LKR Million)]]*AHP!$P$4/TOPSIS!$C$4</f>
        <v>3.3600323147840387E-2</v>
      </c>
      <c r="W471">
        <f>Pro_Economic_Table[[#This Row],[Total Carbon (Metric T)]]*AHP!$P$5/TOPSIS!$D$4</f>
        <v>3.7284724895544391E-3</v>
      </c>
      <c r="X471">
        <f>((Pro_Economic_Table[[#This Row],[Weighted Energy]]-TOPSIS!$B$5)^2+(Pro_Economic_Table[[#This Row],[Weighted Cost]]-TOPSIS!$C$5)^2+(Pro_Economic_Table[[#This Row],[Weighted Co2]]-TOPSIS!$D$5)^2)^0.5</f>
        <v>5.9021394370970433E-3</v>
      </c>
      <c r="Y471">
        <f>((Pro_Economic_Table[[#This Row],[Weighted Energy]]-TOPSIS!$B$6)^2+(Pro_Economic_Table[[#This Row],[Weighted Cost]]-TOPSIS!$C$6)^2+(Pro_Economic_Table[[#This Row],[Weighted Co2]]-TOPSIS!$D$6)^2)^0.5</f>
        <v>1.6697870096608483E-3</v>
      </c>
      <c r="Z471">
        <f>Pro_Economic_Table[[#This Row],[S- Worst-Euclidean Distance]]/(Pro_Economic_Table[[#This Row],[S+ Best-Euclidean Distance]]+Pro_Economic_Table[[#This Row],[S- Worst-Euclidean Distance]])</f>
        <v>0.22052340595249828</v>
      </c>
      <c r="AA471">
        <v>470</v>
      </c>
    </row>
    <row r="472" spans="1:27" x14ac:dyDescent="0.3">
      <c r="A472">
        <v>262</v>
      </c>
      <c r="B472" t="s">
        <v>141</v>
      </c>
      <c r="C472" t="s">
        <v>148</v>
      </c>
      <c r="D472" t="s">
        <v>151</v>
      </c>
      <c r="E472" t="s">
        <v>280</v>
      </c>
      <c r="F472" t="s">
        <v>154</v>
      </c>
      <c r="G472" t="s">
        <v>219</v>
      </c>
      <c r="H472">
        <v>385.50792201666547</v>
      </c>
      <c r="I472">
        <v>55</v>
      </c>
      <c r="J472">
        <v>1404045.157078756</v>
      </c>
      <c r="K472">
        <v>51233.093399999998</v>
      </c>
      <c r="L472">
        <v>252728128.27417609</v>
      </c>
      <c r="M472">
        <v>6578329.1877272716</v>
      </c>
      <c r="N472">
        <v>2106067735.618134</v>
      </c>
      <c r="O472">
        <v>102520000</v>
      </c>
      <c r="P472">
        <v>28.075654849999999</v>
      </c>
      <c r="Q472">
        <v>20990.475098327403</v>
      </c>
      <c r="R472">
        <v>252779361.36757609</v>
      </c>
      <c r="S472">
        <v>2215.1660648058614</v>
      </c>
      <c r="T472">
        <v>21018.550753177402</v>
      </c>
      <c r="U472">
        <f>Pro_Economic_Table[[#This Row],[Total Energy(MJ)]]*AHP!$P$3/TOPSIS!$B$4</f>
        <v>8.6826799997580008E-3</v>
      </c>
      <c r="V472">
        <f>Pro_Economic_Table[[#This Row],[Total Cost(LKR Million)]]*AHP!$P$4/TOPSIS!$C$4</f>
        <v>3.3609115288706165E-2</v>
      </c>
      <c r="W472">
        <f>Pro_Economic_Table[[#This Row],[Total Carbon (Metric T)]]*AHP!$P$5/TOPSIS!$D$4</f>
        <v>3.7286228133519145E-3</v>
      </c>
      <c r="X472">
        <f>((Pro_Economic_Table[[#This Row],[Weighted Energy]]-TOPSIS!$B$5)^2+(Pro_Economic_Table[[#This Row],[Weighted Cost]]-TOPSIS!$C$5)^2+(Pro_Economic_Table[[#This Row],[Weighted Co2]]-TOPSIS!$D$5)^2)^0.5</f>
        <v>5.910120878344579E-3</v>
      </c>
      <c r="Y472">
        <f>((Pro_Economic_Table[[#This Row],[Weighted Energy]]-TOPSIS!$B$6)^2+(Pro_Economic_Table[[#This Row],[Weighted Cost]]-TOPSIS!$C$6)^2+(Pro_Economic_Table[[#This Row],[Weighted Co2]]-TOPSIS!$D$6)^2)^0.5</f>
        <v>1.6617389106367529E-3</v>
      </c>
      <c r="Z472">
        <f>Pro_Economic_Table[[#This Row],[S- Worst-Euclidean Distance]]/(Pro_Economic_Table[[#This Row],[S+ Best-Euclidean Distance]]+Pro_Economic_Table[[#This Row],[S- Worst-Euclidean Distance]])</f>
        <v>0.21946245135903558</v>
      </c>
      <c r="AA472">
        <v>471</v>
      </c>
    </row>
    <row r="473" spans="1:27" x14ac:dyDescent="0.3">
      <c r="A473">
        <v>256</v>
      </c>
      <c r="B473" t="s">
        <v>141</v>
      </c>
      <c r="C473" t="s">
        <v>148</v>
      </c>
      <c r="D473" t="s">
        <v>151</v>
      </c>
      <c r="E473" t="s">
        <v>152</v>
      </c>
      <c r="F473" t="s">
        <v>155</v>
      </c>
      <c r="G473" t="s">
        <v>219</v>
      </c>
      <c r="H473">
        <v>385.40133686637273</v>
      </c>
      <c r="I473">
        <v>55</v>
      </c>
      <c r="J473">
        <v>1405020.4996217922</v>
      </c>
      <c r="K473">
        <v>41134.809536363631</v>
      </c>
      <c r="L473">
        <v>252903689.93192258</v>
      </c>
      <c r="M473">
        <v>5448413.1013636356</v>
      </c>
      <c r="N473">
        <v>2107530749.4326882</v>
      </c>
      <c r="O473">
        <v>102520000</v>
      </c>
      <c r="P473">
        <v>21.252490077272725</v>
      </c>
      <c r="Q473">
        <v>21005.056469345793</v>
      </c>
      <c r="R473">
        <v>252944824.74145895</v>
      </c>
      <c r="S473">
        <v>2215.4991625340517</v>
      </c>
      <c r="T473">
        <v>21026.308959423066</v>
      </c>
      <c r="U473">
        <f>Pro_Economic_Table[[#This Row],[Total Energy(MJ)]]*AHP!$P$3/TOPSIS!$B$4</f>
        <v>8.6883634761277979E-3</v>
      </c>
      <c r="V473">
        <f>Pro_Economic_Table[[#This Row],[Total Cost(LKR Million)]]*AHP!$P$4/TOPSIS!$C$4</f>
        <v>3.3614169140030008E-2</v>
      </c>
      <c r="W473">
        <f>Pro_Economic_Table[[#This Row],[Total Carbon (Metric T)]]*AHP!$P$5/TOPSIS!$D$4</f>
        <v>3.7299990940069397E-3</v>
      </c>
      <c r="X473">
        <f>((Pro_Economic_Table[[#This Row],[Weighted Energy]]-TOPSIS!$B$5)^2+(Pro_Economic_Table[[#This Row],[Weighted Cost]]-TOPSIS!$C$5)^2+(Pro_Economic_Table[[#This Row],[Weighted Co2]]-TOPSIS!$D$5)^2)^0.5</f>
        <v>5.9165510329349646E-3</v>
      </c>
      <c r="Y473">
        <f>((Pro_Economic_Table[[#This Row],[Weighted Energy]]-TOPSIS!$B$6)^2+(Pro_Economic_Table[[#This Row],[Weighted Cost]]-TOPSIS!$C$6)^2+(Pro_Economic_Table[[#This Row],[Weighted Co2]]-TOPSIS!$D$6)^2)^0.5</f>
        <v>1.6553793065626954E-3</v>
      </c>
      <c r="Z473">
        <f>Pro_Economic_Table[[#This Row],[S- Worst-Euclidean Distance]]/(Pro_Economic_Table[[#This Row],[S+ Best-Euclidean Distance]]+Pro_Economic_Table[[#This Row],[S- Worst-Euclidean Distance]])</f>
        <v>0.21862051449782846</v>
      </c>
      <c r="AA473">
        <v>472</v>
      </c>
    </row>
    <row r="474" spans="1:27" x14ac:dyDescent="0.3">
      <c r="A474">
        <v>280</v>
      </c>
      <c r="B474" t="s">
        <v>141</v>
      </c>
      <c r="C474" t="s">
        <v>148</v>
      </c>
      <c r="D474" t="s">
        <v>280</v>
      </c>
      <c r="E474" t="s">
        <v>280</v>
      </c>
      <c r="F474" t="s">
        <v>154</v>
      </c>
      <c r="G474" t="s">
        <v>219</v>
      </c>
      <c r="H474">
        <v>385.97064363672536</v>
      </c>
      <c r="I474">
        <v>55</v>
      </c>
      <c r="J474">
        <v>1404493.0716069744</v>
      </c>
      <c r="K474">
        <v>51233.093399999998</v>
      </c>
      <c r="L474">
        <v>252808752.88925537</v>
      </c>
      <c r="M474">
        <v>6582934.2627272718</v>
      </c>
      <c r="N474">
        <v>2106739607.4104614</v>
      </c>
      <c r="O474">
        <v>102520000</v>
      </c>
      <c r="P474">
        <v>28.066444700000002</v>
      </c>
      <c r="Q474">
        <v>20997.171420524264</v>
      </c>
      <c r="R474">
        <v>252859985.98265538</v>
      </c>
      <c r="S474">
        <v>2215.8425416731889</v>
      </c>
      <c r="T474">
        <v>21025.237865224266</v>
      </c>
      <c r="U474">
        <f>Pro_Economic_Table[[#This Row],[Total Energy(MJ)]]*AHP!$P$3/TOPSIS!$B$4</f>
        <v>8.6854493624506264E-3</v>
      </c>
      <c r="V474">
        <f>Pro_Economic_Table[[#This Row],[Total Cost(LKR Million)]]*AHP!$P$4/TOPSIS!$C$4</f>
        <v>3.3619378983778682E-2</v>
      </c>
      <c r="W474">
        <f>Pro_Economic_Table[[#This Row],[Total Carbon (Metric T)]]*AHP!$P$5/TOPSIS!$D$4</f>
        <v>3.7298090853659163E-3</v>
      </c>
      <c r="X474">
        <f>((Pro_Economic_Table[[#This Row],[Weighted Energy]]-TOPSIS!$B$5)^2+(Pro_Economic_Table[[#This Row],[Weighted Cost]]-TOPSIS!$C$5)^2+(Pro_Economic_Table[[#This Row],[Weighted Co2]]-TOPSIS!$D$5)^2)^0.5</f>
        <v>5.9208169932137419E-3</v>
      </c>
      <c r="Y474">
        <f>((Pro_Economic_Table[[#This Row],[Weighted Energy]]-TOPSIS!$B$6)^2+(Pro_Economic_Table[[#This Row],[Weighted Cost]]-TOPSIS!$C$6)^2+(Pro_Economic_Table[[#This Row],[Weighted Co2]]-TOPSIS!$D$6)^2)^0.5</f>
        <v>1.6510457338524698E-3</v>
      </c>
      <c r="Z474">
        <f>Pro_Economic_Table[[#This Row],[S- Worst-Euclidean Distance]]/(Pro_Economic_Table[[#This Row],[S+ Best-Euclidean Distance]]+Pro_Economic_Table[[#This Row],[S- Worst-Euclidean Distance]])</f>
        <v>0.21805014081286478</v>
      </c>
      <c r="AA474">
        <v>473</v>
      </c>
    </row>
    <row r="475" spans="1:27" x14ac:dyDescent="0.3">
      <c r="A475">
        <v>255</v>
      </c>
      <c r="B475" t="s">
        <v>141</v>
      </c>
      <c r="C475" t="s">
        <v>148</v>
      </c>
      <c r="D475" t="s">
        <v>151</v>
      </c>
      <c r="E475" t="s">
        <v>152</v>
      </c>
      <c r="F475" t="s">
        <v>154</v>
      </c>
      <c r="G475" t="s">
        <v>218</v>
      </c>
      <c r="H475">
        <v>385.43990871021083</v>
      </c>
      <c r="I475">
        <v>28</v>
      </c>
      <c r="J475">
        <v>1403979.320198108</v>
      </c>
      <c r="K475">
        <v>40316.029763636354</v>
      </c>
      <c r="L475">
        <v>252716277.63565943</v>
      </c>
      <c r="M475">
        <v>5421120.4422727264</v>
      </c>
      <c r="N475">
        <v>2105968980.2971621</v>
      </c>
      <c r="O475">
        <v>104893600</v>
      </c>
      <c r="P475">
        <v>21.525416668181812</v>
      </c>
      <c r="Q475">
        <v>20989.490836961711</v>
      </c>
      <c r="R475">
        <v>252756593.66542307</v>
      </c>
      <c r="S475">
        <v>2216.2837007394346</v>
      </c>
      <c r="T475">
        <v>21011.016253629892</v>
      </c>
      <c r="U475">
        <f>Pro_Economic_Table[[#This Row],[Total Energy(MJ)]]*AHP!$P$3/TOPSIS!$B$4</f>
        <v>8.6818979554049523E-3</v>
      </c>
      <c r="V475">
        <f>Pro_Economic_Table[[#This Row],[Total Cost(LKR Million)]]*AHP!$P$4/TOPSIS!$C$4</f>
        <v>3.362607237176149E-2</v>
      </c>
      <c r="W475">
        <f>Pro_Economic_Table[[#This Row],[Total Carbon (Metric T)]]*AHP!$P$5/TOPSIS!$D$4</f>
        <v>3.727286217540436E-3</v>
      </c>
      <c r="X475">
        <f>((Pro_Economic_Table[[#This Row],[Weighted Energy]]-TOPSIS!$B$5)^2+(Pro_Economic_Table[[#This Row],[Weighted Cost]]-TOPSIS!$C$5)^2+(Pro_Economic_Table[[#This Row],[Weighted Co2]]-TOPSIS!$D$5)^2)^0.5</f>
        <v>5.926106672137884E-3</v>
      </c>
      <c r="Y475">
        <f>((Pro_Economic_Table[[#This Row],[Weighted Energy]]-TOPSIS!$B$6)^2+(Pro_Economic_Table[[#This Row],[Weighted Cost]]-TOPSIS!$C$6)^2+(Pro_Economic_Table[[#This Row],[Weighted Co2]]-TOPSIS!$D$6)^2)^0.5</f>
        <v>1.64568070237588E-3</v>
      </c>
      <c r="Z475">
        <f>Pro_Economic_Table[[#This Row],[S- Worst-Euclidean Distance]]/(Pro_Economic_Table[[#This Row],[S+ Best-Euclidean Distance]]+Pro_Economic_Table[[#This Row],[S- Worst-Euclidean Distance]])</f>
        <v>0.21734375530870745</v>
      </c>
      <c r="AA475">
        <v>474</v>
      </c>
    </row>
    <row r="476" spans="1:27" x14ac:dyDescent="0.3">
      <c r="A476">
        <v>274</v>
      </c>
      <c r="B476" t="s">
        <v>141</v>
      </c>
      <c r="C476" t="s">
        <v>148</v>
      </c>
      <c r="D476" t="s">
        <v>280</v>
      </c>
      <c r="E476" t="s">
        <v>152</v>
      </c>
      <c r="F476" t="s">
        <v>155</v>
      </c>
      <c r="G476" t="s">
        <v>219</v>
      </c>
      <c r="H476">
        <v>385.86405848643278</v>
      </c>
      <c r="I476">
        <v>55</v>
      </c>
      <c r="J476">
        <v>1405468.4141500101</v>
      </c>
      <c r="K476">
        <v>41134.809536363631</v>
      </c>
      <c r="L476">
        <v>252984314.54700181</v>
      </c>
      <c r="M476">
        <v>5453018.1763636358</v>
      </c>
      <c r="N476">
        <v>2108202621.2250152</v>
      </c>
      <c r="O476">
        <v>102520000</v>
      </c>
      <c r="P476">
        <v>21.243279927272724</v>
      </c>
      <c r="Q476">
        <v>21011.752791542651</v>
      </c>
      <c r="R476">
        <v>253025449.35653818</v>
      </c>
      <c r="S476">
        <v>2216.1756394013787</v>
      </c>
      <c r="T476">
        <v>21032.996071469923</v>
      </c>
      <c r="U476">
        <f>Pro_Economic_Table[[#This Row],[Total Energy(MJ)]]*AHP!$P$3/TOPSIS!$B$4</f>
        <v>8.6911328388204218E-3</v>
      </c>
      <c r="V476">
        <f>Pro_Economic_Table[[#This Row],[Total Cost(LKR Million)]]*AHP!$P$4/TOPSIS!$C$4</f>
        <v>3.3624432835102511E-2</v>
      </c>
      <c r="W476">
        <f>Pro_Economic_Table[[#This Row],[Total Carbon (Metric T)]]*AHP!$P$5/TOPSIS!$D$4</f>
        <v>3.7311853660209407E-3</v>
      </c>
      <c r="X476">
        <f>((Pro_Economic_Table[[#This Row],[Weighted Energy]]-TOPSIS!$B$5)^2+(Pro_Economic_Table[[#This Row],[Weighted Cost]]-TOPSIS!$C$5)^2+(Pro_Economic_Table[[#This Row],[Weighted Co2]]-TOPSIS!$D$5)^2)^0.5</f>
        <v>5.9272472263848519E-3</v>
      </c>
      <c r="Y476">
        <f>((Pro_Economic_Table[[#This Row],[Weighted Energy]]-TOPSIS!$B$6)^2+(Pro_Economic_Table[[#This Row],[Weighted Cost]]-TOPSIS!$C$6)^2+(Pro_Economic_Table[[#This Row],[Weighted Co2]]-TOPSIS!$D$6)^2)^0.5</f>
        <v>1.644686883155395E-3</v>
      </c>
      <c r="Z476">
        <f>Pro_Economic_Table[[#This Row],[S- Worst-Euclidean Distance]]/(Pro_Economic_Table[[#This Row],[S+ Best-Euclidean Distance]]+Pro_Economic_Table[[#This Row],[S- Worst-Euclidean Distance]])</f>
        <v>0.21720829306784037</v>
      </c>
      <c r="AA476">
        <v>475</v>
      </c>
    </row>
    <row r="477" spans="1:27" x14ac:dyDescent="0.3">
      <c r="A477">
        <v>265</v>
      </c>
      <c r="B477" t="s">
        <v>141</v>
      </c>
      <c r="C477" t="s">
        <v>148</v>
      </c>
      <c r="D477" t="s">
        <v>151</v>
      </c>
      <c r="E477" t="s">
        <v>280</v>
      </c>
      <c r="F477" t="s">
        <v>155</v>
      </c>
      <c r="G477" t="s">
        <v>219</v>
      </c>
      <c r="H477">
        <v>385.46935017282726</v>
      </c>
      <c r="I477">
        <v>55</v>
      </c>
      <c r="J477">
        <v>1405086.3365024398</v>
      </c>
      <c r="K477">
        <v>52051.873172727268</v>
      </c>
      <c r="L477">
        <v>252915540.57043916</v>
      </c>
      <c r="M477">
        <v>6605621.8468181808</v>
      </c>
      <c r="N477">
        <v>2107629504.7536595</v>
      </c>
      <c r="O477">
        <v>102520000</v>
      </c>
      <c r="P477">
        <v>27.802728259090909</v>
      </c>
      <c r="Q477">
        <v>21006.040730711473</v>
      </c>
      <c r="R477">
        <v>252967592.44361189</v>
      </c>
      <c r="S477">
        <v>2216.7551266004775</v>
      </c>
      <c r="T477">
        <v>21033.843458970565</v>
      </c>
      <c r="U477">
        <f>Pro_Economic_Table[[#This Row],[Total Energy(MJ)]]*AHP!$P$3/TOPSIS!$B$4</f>
        <v>8.689145520480843E-3</v>
      </c>
      <c r="V477">
        <f>Pro_Economic_Table[[#This Row],[Total Cost(LKR Million)]]*AHP!$P$4/TOPSIS!$C$4</f>
        <v>3.3633224975968282E-2</v>
      </c>
      <c r="W477">
        <f>Pro_Economic_Table[[#This Row],[Total Carbon (Metric T)]]*AHP!$P$5/TOPSIS!$D$4</f>
        <v>3.7313356898184161E-3</v>
      </c>
      <c r="X477">
        <f>((Pro_Economic_Table[[#This Row],[Weighted Energy]]-TOPSIS!$B$5)^2+(Pro_Economic_Table[[#This Row],[Weighted Cost]]-TOPSIS!$C$5)^2+(Pro_Economic_Table[[#This Row],[Weighted Co2]]-TOPSIS!$D$5)^2)^0.5</f>
        <v>5.9352285224288006E-3</v>
      </c>
      <c r="Y477">
        <f>((Pro_Economic_Table[[#This Row],[Weighted Energy]]-TOPSIS!$B$6)^2+(Pro_Economic_Table[[#This Row],[Weighted Cost]]-TOPSIS!$C$6)^2+(Pro_Economic_Table[[#This Row],[Weighted Co2]]-TOPSIS!$D$6)^2)^0.5</f>
        <v>1.6366372726333662E-3</v>
      </c>
      <c r="Z477">
        <f>Pro_Economic_Table[[#This Row],[S- Worst-Euclidean Distance]]/(Pro_Economic_Table[[#This Row],[S+ Best-Euclidean Distance]]+Pro_Economic_Table[[#This Row],[S- Worst-Euclidean Distance]])</f>
        <v>0.21614715803608997</v>
      </c>
      <c r="AA477">
        <v>476</v>
      </c>
    </row>
    <row r="478" spans="1:27" x14ac:dyDescent="0.3">
      <c r="A478">
        <v>273</v>
      </c>
      <c r="B478" t="s">
        <v>141</v>
      </c>
      <c r="C478" t="s">
        <v>148</v>
      </c>
      <c r="D478" t="s">
        <v>280</v>
      </c>
      <c r="E478" t="s">
        <v>152</v>
      </c>
      <c r="F478" t="s">
        <v>154</v>
      </c>
      <c r="G478" t="s">
        <v>218</v>
      </c>
      <c r="H478">
        <v>385.90263033027088</v>
      </c>
      <c r="I478">
        <v>28</v>
      </c>
      <c r="J478">
        <v>1404427.2347263261</v>
      </c>
      <c r="K478">
        <v>40316.029763636354</v>
      </c>
      <c r="L478">
        <v>252796902.25073871</v>
      </c>
      <c r="M478">
        <v>5425725.5172727266</v>
      </c>
      <c r="N478">
        <v>2106640852.0894892</v>
      </c>
      <c r="O478">
        <v>104893600</v>
      </c>
      <c r="P478">
        <v>21.516206518181814</v>
      </c>
      <c r="Q478">
        <v>20996.187159158577</v>
      </c>
      <c r="R478">
        <v>252837218.28050235</v>
      </c>
      <c r="S478">
        <v>2216.960177606762</v>
      </c>
      <c r="T478">
        <v>21017.70336567676</v>
      </c>
      <c r="U478">
        <f>Pro_Economic_Table[[#This Row],[Total Energy(MJ)]]*AHP!$P$3/TOPSIS!$B$4</f>
        <v>8.6846673180975779E-3</v>
      </c>
      <c r="V478">
        <f>Pro_Economic_Table[[#This Row],[Total Cost(LKR Million)]]*AHP!$P$4/TOPSIS!$C$4</f>
        <v>3.3636336066834006E-2</v>
      </c>
      <c r="W478">
        <f>Pro_Economic_Table[[#This Row],[Total Carbon (Metric T)]]*AHP!$P$5/TOPSIS!$D$4</f>
        <v>3.7284724895544391E-3</v>
      </c>
      <c r="X478">
        <f>((Pro_Economic_Table[[#This Row],[Weighted Energy]]-TOPSIS!$B$5)^2+(Pro_Economic_Table[[#This Row],[Weighted Cost]]-TOPSIS!$C$5)^2+(Pro_Economic_Table[[#This Row],[Weighted Co2]]-TOPSIS!$D$5)^2)^0.5</f>
        <v>5.9368026699596101E-3</v>
      </c>
      <c r="Y478">
        <f>((Pro_Economic_Table[[#This Row],[Weighted Energy]]-TOPSIS!$B$6)^2+(Pro_Economic_Table[[#This Row],[Weighted Cost]]-TOPSIS!$C$6)^2+(Pro_Economic_Table[[#This Row],[Weighted Co2]]-TOPSIS!$D$6)^2)^0.5</f>
        <v>1.6349866557005485E-3</v>
      </c>
      <c r="Z478">
        <f>Pro_Economic_Table[[#This Row],[S- Worst-Euclidean Distance]]/(Pro_Economic_Table[[#This Row],[S+ Best-Euclidean Distance]]+Pro_Economic_Table[[#This Row],[S- Worst-Euclidean Distance]])</f>
        <v>0.21593134533731889</v>
      </c>
      <c r="AA478">
        <v>477</v>
      </c>
    </row>
    <row r="479" spans="1:27" x14ac:dyDescent="0.3">
      <c r="A479">
        <v>264</v>
      </c>
      <c r="B479" t="s">
        <v>141</v>
      </c>
      <c r="C479" t="s">
        <v>148</v>
      </c>
      <c r="D479" t="s">
        <v>151</v>
      </c>
      <c r="E479" t="s">
        <v>280</v>
      </c>
      <c r="F479" t="s">
        <v>154</v>
      </c>
      <c r="G479" t="s">
        <v>218</v>
      </c>
      <c r="H479">
        <v>385.50792201666547</v>
      </c>
      <c r="I479">
        <v>28</v>
      </c>
      <c r="J479">
        <v>1404045.157078756</v>
      </c>
      <c r="K479">
        <v>51233.093399999998</v>
      </c>
      <c r="L479">
        <v>252728128.27417609</v>
      </c>
      <c r="M479">
        <v>6578329.1877272716</v>
      </c>
      <c r="N479">
        <v>2106067735.618134</v>
      </c>
      <c r="O479">
        <v>104893600</v>
      </c>
      <c r="P479">
        <v>28.075654849999999</v>
      </c>
      <c r="Q479">
        <v>20990.475098327403</v>
      </c>
      <c r="R479">
        <v>252779361.36757609</v>
      </c>
      <c r="S479">
        <v>2217.5396648058613</v>
      </c>
      <c r="T479">
        <v>21018.550753177402</v>
      </c>
      <c r="U479">
        <f>Pro_Economic_Table[[#This Row],[Total Energy(MJ)]]*AHP!$P$3/TOPSIS!$B$4</f>
        <v>8.6826799997580008E-3</v>
      </c>
      <c r="V479">
        <f>Pro_Economic_Table[[#This Row],[Total Cost(LKR Million)]]*AHP!$P$4/TOPSIS!$C$4</f>
        <v>3.3645128207699784E-2</v>
      </c>
      <c r="W479">
        <f>Pro_Economic_Table[[#This Row],[Total Carbon (Metric T)]]*AHP!$P$5/TOPSIS!$D$4</f>
        <v>3.7286228133519145E-3</v>
      </c>
      <c r="X479">
        <f>((Pro_Economic_Table[[#This Row],[Weighted Energy]]-TOPSIS!$B$5)^2+(Pro_Economic_Table[[#This Row],[Weighted Cost]]-TOPSIS!$C$5)^2+(Pro_Economic_Table[[#This Row],[Weighted Co2]]-TOPSIS!$D$5)^2)^0.5</f>
        <v>5.9447908344248245E-3</v>
      </c>
      <c r="Y479">
        <f>((Pro_Economic_Table[[#This Row],[Weighted Energy]]-TOPSIS!$B$6)^2+(Pro_Economic_Table[[#This Row],[Weighted Cost]]-TOPSIS!$C$6)^2+(Pro_Economic_Table[[#This Row],[Weighted Co2]]-TOPSIS!$D$6)^2)^0.5</f>
        <v>1.6269610244638709E-3</v>
      </c>
      <c r="Z479">
        <f>Pro_Economic_Table[[#This Row],[S- Worst-Euclidean Distance]]/(Pro_Economic_Table[[#This Row],[S+ Best-Euclidean Distance]]+Pro_Economic_Table[[#This Row],[S- Worst-Euclidean Distance]])</f>
        <v>0.21487247004191443</v>
      </c>
      <c r="AA479">
        <v>478</v>
      </c>
    </row>
    <row r="480" spans="1:27" x14ac:dyDescent="0.3">
      <c r="A480">
        <v>283</v>
      </c>
      <c r="B480" t="s">
        <v>141</v>
      </c>
      <c r="C480" t="s">
        <v>148</v>
      </c>
      <c r="D480" t="s">
        <v>280</v>
      </c>
      <c r="E480" t="s">
        <v>280</v>
      </c>
      <c r="F480" t="s">
        <v>155</v>
      </c>
      <c r="G480" t="s">
        <v>219</v>
      </c>
      <c r="H480">
        <v>385.93207179288731</v>
      </c>
      <c r="I480">
        <v>55</v>
      </c>
      <c r="J480">
        <v>1405534.2510306581</v>
      </c>
      <c r="K480">
        <v>52051.873172727268</v>
      </c>
      <c r="L480">
        <v>252996165.18551847</v>
      </c>
      <c r="M480">
        <v>6610226.9218181809</v>
      </c>
      <c r="N480">
        <v>2108301376.5459874</v>
      </c>
      <c r="O480">
        <v>102520000</v>
      </c>
      <c r="P480">
        <v>27.793518109090911</v>
      </c>
      <c r="Q480">
        <v>21012.737052908338</v>
      </c>
      <c r="R480">
        <v>253048217.0586912</v>
      </c>
      <c r="S480">
        <v>2217.4316034678059</v>
      </c>
      <c r="T480">
        <v>21040.530571017429</v>
      </c>
      <c r="U480">
        <f>Pro_Economic_Table[[#This Row],[Total Energy(MJ)]]*AHP!$P$3/TOPSIS!$B$4</f>
        <v>8.6919148831734686E-3</v>
      </c>
      <c r="V480">
        <f>Pro_Economic_Table[[#This Row],[Total Cost(LKR Million)]]*AHP!$P$4/TOPSIS!$C$4</f>
        <v>3.3643488671040812E-2</v>
      </c>
      <c r="W480">
        <f>Pro_Economic_Table[[#This Row],[Total Carbon (Metric T)]]*AHP!$P$5/TOPSIS!$D$4</f>
        <v>3.7325219618324179E-3</v>
      </c>
      <c r="X480">
        <f>((Pro_Economic_Table[[#This Row],[Weighted Energy]]-TOPSIS!$B$5)^2+(Pro_Economic_Table[[#This Row],[Weighted Cost]]-TOPSIS!$C$5)^2+(Pro_Economic_Table[[#This Row],[Weighted Co2]]-TOPSIS!$D$5)^2)^0.5</f>
        <v>5.9459246413031477E-3</v>
      </c>
      <c r="Y480">
        <f>((Pro_Economic_Table[[#This Row],[Weighted Energy]]-TOPSIS!$B$6)^2+(Pro_Economic_Table[[#This Row],[Weighted Cost]]-TOPSIS!$C$6)^2+(Pro_Economic_Table[[#This Row],[Weighted Co2]]-TOPSIS!$D$6)^2)^0.5</f>
        <v>1.6259441953647355E-3</v>
      </c>
      <c r="Z480">
        <f>Pro_Economic_Table[[#This Row],[S- Worst-Euclidean Distance]]/(Pro_Economic_Table[[#This Row],[S+ Best-Euclidean Distance]]+Pro_Economic_Table[[#This Row],[S- Worst-Euclidean Distance]])</f>
        <v>0.21473486010360648</v>
      </c>
      <c r="AA480">
        <v>479</v>
      </c>
    </row>
    <row r="481" spans="1:27" x14ac:dyDescent="0.3">
      <c r="A481">
        <v>258</v>
      </c>
      <c r="B481" t="s">
        <v>141</v>
      </c>
      <c r="C481" t="s">
        <v>148</v>
      </c>
      <c r="D481" t="s">
        <v>151</v>
      </c>
      <c r="E481" t="s">
        <v>152</v>
      </c>
      <c r="F481" t="s">
        <v>155</v>
      </c>
      <c r="G481" t="s">
        <v>218</v>
      </c>
      <c r="H481">
        <v>385.40133686637273</v>
      </c>
      <c r="I481">
        <v>28</v>
      </c>
      <c r="J481">
        <v>1405020.4996217922</v>
      </c>
      <c r="K481">
        <v>41134.809536363631</v>
      </c>
      <c r="L481">
        <v>252903689.93192258</v>
      </c>
      <c r="M481">
        <v>5448413.1013636356</v>
      </c>
      <c r="N481">
        <v>2107530749.4326882</v>
      </c>
      <c r="O481">
        <v>104893600</v>
      </c>
      <c r="P481">
        <v>21.252490077272725</v>
      </c>
      <c r="Q481">
        <v>21005.056469345793</v>
      </c>
      <c r="R481">
        <v>252944824.74145895</v>
      </c>
      <c r="S481">
        <v>2217.8727625340521</v>
      </c>
      <c r="T481">
        <v>21026.308959423066</v>
      </c>
      <c r="U481">
        <f>Pro_Economic_Table[[#This Row],[Total Energy(MJ)]]*AHP!$P$3/TOPSIS!$B$4</f>
        <v>8.6883634761277979E-3</v>
      </c>
      <c r="V481">
        <f>Pro_Economic_Table[[#This Row],[Total Cost(LKR Million)]]*AHP!$P$4/TOPSIS!$C$4</f>
        <v>3.3650182059023634E-2</v>
      </c>
      <c r="W481">
        <f>Pro_Economic_Table[[#This Row],[Total Carbon (Metric T)]]*AHP!$P$5/TOPSIS!$D$4</f>
        <v>3.7299990940069397E-3</v>
      </c>
      <c r="X481">
        <f>((Pro_Economic_Table[[#This Row],[Weighted Energy]]-TOPSIS!$B$5)^2+(Pro_Economic_Table[[#This Row],[Weighted Cost]]-TOPSIS!$C$5)^2+(Pro_Economic_Table[[#This Row],[Weighted Co2]]-TOPSIS!$D$5)^2)^0.5</f>
        <v>5.9512141115588722E-3</v>
      </c>
      <c r="Y481">
        <f>((Pro_Economic_Table[[#This Row],[Weighted Energy]]-TOPSIS!$B$6)^2+(Pro_Economic_Table[[#This Row],[Weighted Cost]]-TOPSIS!$C$6)^2+(Pro_Economic_Table[[#This Row],[Weighted Co2]]-TOPSIS!$D$6)^2)^0.5</f>
        <v>1.6205772503873233E-3</v>
      </c>
      <c r="Z481">
        <f>Pro_Economic_Table[[#This Row],[S- Worst-Euclidean Distance]]/(Pro_Economic_Table[[#This Row],[S+ Best-Euclidean Distance]]+Pro_Economic_Table[[#This Row],[S- Worst-Euclidean Distance]])</f>
        <v>0.21402824944859317</v>
      </c>
      <c r="AA481">
        <v>480</v>
      </c>
    </row>
    <row r="482" spans="1:27" x14ac:dyDescent="0.3">
      <c r="A482">
        <v>282</v>
      </c>
      <c r="B482" t="s">
        <v>141</v>
      </c>
      <c r="C482" t="s">
        <v>148</v>
      </c>
      <c r="D482" t="s">
        <v>280</v>
      </c>
      <c r="E482" t="s">
        <v>280</v>
      </c>
      <c r="F482" t="s">
        <v>154</v>
      </c>
      <c r="G482" t="s">
        <v>218</v>
      </c>
      <c r="H482">
        <v>385.97064363672536</v>
      </c>
      <c r="I482">
        <v>28</v>
      </c>
      <c r="J482">
        <v>1404493.0716069744</v>
      </c>
      <c r="K482">
        <v>51233.093399999998</v>
      </c>
      <c r="L482">
        <v>252808752.88925537</v>
      </c>
      <c r="M482">
        <v>6582934.2627272718</v>
      </c>
      <c r="N482">
        <v>2106739607.4104614</v>
      </c>
      <c r="O482">
        <v>104893600</v>
      </c>
      <c r="P482">
        <v>28.066444700000002</v>
      </c>
      <c r="Q482">
        <v>20997.171420524264</v>
      </c>
      <c r="R482">
        <v>252859985.98265538</v>
      </c>
      <c r="S482">
        <v>2218.2161416731888</v>
      </c>
      <c r="T482">
        <v>21025.237865224266</v>
      </c>
      <c r="U482">
        <f>Pro_Economic_Table[[#This Row],[Total Energy(MJ)]]*AHP!$P$3/TOPSIS!$B$4</f>
        <v>8.6854493624506264E-3</v>
      </c>
      <c r="V482">
        <f>Pro_Economic_Table[[#This Row],[Total Cost(LKR Million)]]*AHP!$P$4/TOPSIS!$C$4</f>
        <v>3.3655391902772301E-2</v>
      </c>
      <c r="W482">
        <f>Pro_Economic_Table[[#This Row],[Total Carbon (Metric T)]]*AHP!$P$5/TOPSIS!$D$4</f>
        <v>3.7298090853659163E-3</v>
      </c>
      <c r="X482">
        <f>((Pro_Economic_Table[[#This Row],[Weighted Energy]]-TOPSIS!$B$5)^2+(Pro_Economic_Table[[#This Row],[Weighted Cost]]-TOPSIS!$C$5)^2+(Pro_Economic_Table[[#This Row],[Weighted Co2]]-TOPSIS!$D$5)^2)^0.5</f>
        <v>5.9554867464199747E-3</v>
      </c>
      <c r="Y482">
        <f>((Pro_Economic_Table[[#This Row],[Weighted Energy]]-TOPSIS!$B$6)^2+(Pro_Economic_Table[[#This Row],[Weighted Cost]]-TOPSIS!$C$6)^2+(Pro_Economic_Table[[#This Row],[Weighted Co2]]-TOPSIS!$D$6)^2)^0.5</f>
        <v>1.6162664491076925E-3</v>
      </c>
      <c r="Z482">
        <f>Pro_Economic_Table[[#This Row],[S- Worst-Euclidean Distance]]/(Pro_Economic_Table[[#This Row],[S+ Best-Euclidean Distance]]+Pro_Economic_Table[[#This Row],[S- Worst-Euclidean Distance]])</f>
        <v>0.21346000158356412</v>
      </c>
      <c r="AA482">
        <v>481</v>
      </c>
    </row>
    <row r="483" spans="1:27" x14ac:dyDescent="0.3">
      <c r="A483">
        <v>276</v>
      </c>
      <c r="B483" t="s">
        <v>141</v>
      </c>
      <c r="C483" t="s">
        <v>148</v>
      </c>
      <c r="D483" t="s">
        <v>280</v>
      </c>
      <c r="E483" t="s">
        <v>152</v>
      </c>
      <c r="F483" t="s">
        <v>155</v>
      </c>
      <c r="G483" t="s">
        <v>218</v>
      </c>
      <c r="H483">
        <v>385.86405848643278</v>
      </c>
      <c r="I483">
        <v>28</v>
      </c>
      <c r="J483">
        <v>1405468.4141500101</v>
      </c>
      <c r="K483">
        <v>41134.809536363631</v>
      </c>
      <c r="L483">
        <v>252984314.54700181</v>
      </c>
      <c r="M483">
        <v>5453018.1763636358</v>
      </c>
      <c r="N483">
        <v>2108202621.2250152</v>
      </c>
      <c r="O483">
        <v>104893600</v>
      </c>
      <c r="P483">
        <v>21.243279927272724</v>
      </c>
      <c r="Q483">
        <v>21011.752791542651</v>
      </c>
      <c r="R483">
        <v>253025449.35653818</v>
      </c>
      <c r="S483">
        <v>2218.5492394013786</v>
      </c>
      <c r="T483">
        <v>21032.996071469923</v>
      </c>
      <c r="U483">
        <f>Pro_Economic_Table[[#This Row],[Total Energy(MJ)]]*AHP!$P$3/TOPSIS!$B$4</f>
        <v>8.6911328388204218E-3</v>
      </c>
      <c r="V483">
        <f>Pro_Economic_Table[[#This Row],[Total Cost(LKR Million)]]*AHP!$P$4/TOPSIS!$C$4</f>
        <v>3.3660445754096137E-2</v>
      </c>
      <c r="W483">
        <f>Pro_Economic_Table[[#This Row],[Total Carbon (Metric T)]]*AHP!$P$5/TOPSIS!$D$4</f>
        <v>3.7311853660209407E-3</v>
      </c>
      <c r="X483">
        <f>((Pro_Economic_Table[[#This Row],[Weighted Energy]]-TOPSIS!$B$5)^2+(Pro_Economic_Table[[#This Row],[Weighted Cost]]-TOPSIS!$C$5)^2+(Pro_Economic_Table[[#This Row],[Weighted Co2]]-TOPSIS!$D$5)^2)^0.5</f>
        <v>5.9619101142351187E-3</v>
      </c>
      <c r="Y483">
        <f>((Pro_Economic_Table[[#This Row],[Weighted Energy]]-TOPSIS!$B$6)^2+(Pro_Economic_Table[[#This Row],[Weighted Cost]]-TOPSIS!$C$6)^2+(Pro_Economic_Table[[#This Row],[Weighted Co2]]-TOPSIS!$D$6)^2)^0.5</f>
        <v>1.609883278607116E-3</v>
      </c>
      <c r="Z483">
        <f>Pro_Economic_Table[[#This Row],[S- Worst-Euclidean Distance]]/(Pro_Economic_Table[[#This Row],[S+ Best-Euclidean Distance]]+Pro_Economic_Table[[#This Row],[S- Worst-Euclidean Distance]])</f>
        <v>0.21261584872732664</v>
      </c>
      <c r="AA483">
        <v>482</v>
      </c>
    </row>
    <row r="484" spans="1:27" x14ac:dyDescent="0.3">
      <c r="A484">
        <v>267</v>
      </c>
      <c r="B484" t="s">
        <v>141</v>
      </c>
      <c r="C484" t="s">
        <v>148</v>
      </c>
      <c r="D484" t="s">
        <v>151</v>
      </c>
      <c r="E484" t="s">
        <v>280</v>
      </c>
      <c r="F484" t="s">
        <v>155</v>
      </c>
      <c r="G484" t="s">
        <v>218</v>
      </c>
      <c r="H484">
        <v>385.46935017282726</v>
      </c>
      <c r="I484">
        <v>28</v>
      </c>
      <c r="J484">
        <v>1405086.3365024398</v>
      </c>
      <c r="K484">
        <v>52051.873172727268</v>
      </c>
      <c r="L484">
        <v>252915540.57043916</v>
      </c>
      <c r="M484">
        <v>6605621.8468181808</v>
      </c>
      <c r="N484">
        <v>2107629504.7536595</v>
      </c>
      <c r="O484">
        <v>104893600</v>
      </c>
      <c r="P484">
        <v>27.802728259090909</v>
      </c>
      <c r="Q484">
        <v>21006.040730711473</v>
      </c>
      <c r="R484">
        <v>252967592.44361189</v>
      </c>
      <c r="S484">
        <v>2219.1287266004779</v>
      </c>
      <c r="T484">
        <v>21033.843458970565</v>
      </c>
      <c r="U484">
        <f>Pro_Economic_Table[[#This Row],[Total Energy(MJ)]]*AHP!$P$3/TOPSIS!$B$4</f>
        <v>8.689145520480843E-3</v>
      </c>
      <c r="V484">
        <f>Pro_Economic_Table[[#This Row],[Total Cost(LKR Million)]]*AHP!$P$4/TOPSIS!$C$4</f>
        <v>3.3669237894961908E-2</v>
      </c>
      <c r="W484">
        <f>Pro_Economic_Table[[#This Row],[Total Carbon (Metric T)]]*AHP!$P$5/TOPSIS!$D$4</f>
        <v>3.7313356898184161E-3</v>
      </c>
      <c r="X484">
        <f>((Pro_Economic_Table[[#This Row],[Weighted Energy]]-TOPSIS!$B$5)^2+(Pro_Economic_Table[[#This Row],[Weighted Cost]]-TOPSIS!$C$5)^2+(Pro_Economic_Table[[#This Row],[Weighted Co2]]-TOPSIS!$D$5)^2)^0.5</f>
        <v>5.9698981065256064E-3</v>
      </c>
      <c r="Y484">
        <f>((Pro_Economic_Table[[#This Row],[Weighted Energy]]-TOPSIS!$B$6)^2+(Pro_Economic_Table[[#This Row],[Weighted Cost]]-TOPSIS!$C$6)^2+(Pro_Economic_Table[[#This Row],[Weighted Co2]]-TOPSIS!$D$6)^2)^0.5</f>
        <v>1.6018564388239453E-3</v>
      </c>
      <c r="Z484">
        <f>Pro_Economic_Table[[#This Row],[S- Worst-Euclidean Distance]]/(Pro_Economic_Table[[#This Row],[S+ Best-Euclidean Distance]]+Pro_Economic_Table[[#This Row],[S- Worst-Euclidean Distance]])</f>
        <v>0.21155683656013116</v>
      </c>
      <c r="AA484">
        <v>483</v>
      </c>
    </row>
    <row r="485" spans="1:27" x14ac:dyDescent="0.3">
      <c r="A485">
        <v>285</v>
      </c>
      <c r="B485" t="s">
        <v>141</v>
      </c>
      <c r="C485" t="s">
        <v>148</v>
      </c>
      <c r="D485" t="s">
        <v>280</v>
      </c>
      <c r="E485" t="s">
        <v>280</v>
      </c>
      <c r="F485" t="s">
        <v>155</v>
      </c>
      <c r="G485" t="s">
        <v>218</v>
      </c>
      <c r="H485">
        <v>385.93207179288731</v>
      </c>
      <c r="I485">
        <v>28</v>
      </c>
      <c r="J485">
        <v>1405534.2510306581</v>
      </c>
      <c r="K485">
        <v>52051.873172727268</v>
      </c>
      <c r="L485">
        <v>252996165.18551847</v>
      </c>
      <c r="M485">
        <v>6610226.9218181809</v>
      </c>
      <c r="N485">
        <v>2108301376.5459874</v>
      </c>
      <c r="O485">
        <v>104893600</v>
      </c>
      <c r="P485">
        <v>27.793518109090911</v>
      </c>
      <c r="Q485">
        <v>21012.737052908338</v>
      </c>
      <c r="R485">
        <v>253048217.0586912</v>
      </c>
      <c r="S485">
        <v>2219.8052034678058</v>
      </c>
      <c r="T485">
        <v>21040.530571017429</v>
      </c>
      <c r="U485">
        <f>Pro_Economic_Table[[#This Row],[Total Energy(MJ)]]*AHP!$P$3/TOPSIS!$B$4</f>
        <v>8.6919148831734686E-3</v>
      </c>
      <c r="V485">
        <f>Pro_Economic_Table[[#This Row],[Total Cost(LKR Million)]]*AHP!$P$4/TOPSIS!$C$4</f>
        <v>3.3679501590034432E-2</v>
      </c>
      <c r="W485">
        <f>Pro_Economic_Table[[#This Row],[Total Carbon (Metric T)]]*AHP!$P$5/TOPSIS!$D$4</f>
        <v>3.7325219618324179E-3</v>
      </c>
      <c r="X485">
        <f>((Pro_Economic_Table[[#This Row],[Weighted Energy]]-TOPSIS!$B$5)^2+(Pro_Economic_Table[[#This Row],[Weighted Cost]]-TOPSIS!$C$5)^2+(Pro_Economic_Table[[#This Row],[Weighted Co2]]-TOPSIS!$D$5)^2)^0.5</f>
        <v>5.9805940240196869E-3</v>
      </c>
      <c r="Y485">
        <f>((Pro_Economic_Table[[#This Row],[Weighted Energy]]-TOPSIS!$B$6)^2+(Pro_Economic_Table[[#This Row],[Weighted Cost]]-TOPSIS!$C$6)^2+(Pro_Economic_Table[[#This Row],[Weighted Co2]]-TOPSIS!$D$6)^2)^0.5</f>
        <v>1.5911619232836399E-3</v>
      </c>
      <c r="Z485">
        <f>Pro_Economic_Table[[#This Row],[S- Worst-Euclidean Distance]]/(Pro_Economic_Table[[#This Row],[S+ Best-Euclidean Distance]]+Pro_Economic_Table[[#This Row],[S- Worst-Euclidean Distance]])</f>
        <v>0.21014437527537194</v>
      </c>
      <c r="AA485">
        <v>484</v>
      </c>
    </row>
    <row r="486" spans="1:27" x14ac:dyDescent="0.3">
      <c r="A486">
        <v>254</v>
      </c>
      <c r="B486" t="s">
        <v>141</v>
      </c>
      <c r="C486" t="s">
        <v>148</v>
      </c>
      <c r="D486" t="s">
        <v>151</v>
      </c>
      <c r="E486" t="s">
        <v>152</v>
      </c>
      <c r="F486" t="s">
        <v>154</v>
      </c>
      <c r="G486" t="s">
        <v>220</v>
      </c>
      <c r="H486">
        <v>385.43990871021083</v>
      </c>
      <c r="I486">
        <v>28</v>
      </c>
      <c r="J486">
        <v>1403979.320198108</v>
      </c>
      <c r="K486">
        <v>40316.029763636354</v>
      </c>
      <c r="L486">
        <v>252716277.63565943</v>
      </c>
      <c r="M486">
        <v>5421120.4422727264</v>
      </c>
      <c r="N486">
        <v>2105968980.2971621</v>
      </c>
      <c r="O486">
        <v>109200000</v>
      </c>
      <c r="P486">
        <v>21.525416668181812</v>
      </c>
      <c r="Q486">
        <v>20989.490836961711</v>
      </c>
      <c r="R486">
        <v>252756593.66542307</v>
      </c>
      <c r="S486">
        <v>2220.5901007394345</v>
      </c>
      <c r="T486">
        <v>21011.016253629892</v>
      </c>
      <c r="U486">
        <f>Pro_Economic_Table[[#This Row],[Total Energy(MJ)]]*AHP!$P$3/TOPSIS!$B$4</f>
        <v>8.6818979554049523E-3</v>
      </c>
      <c r="V486">
        <f>Pro_Economic_Table[[#This Row],[Total Cost(LKR Million)]]*AHP!$P$4/TOPSIS!$C$4</f>
        <v>3.3691410269618811E-2</v>
      </c>
      <c r="W486">
        <f>Pro_Economic_Table[[#This Row],[Total Carbon (Metric T)]]*AHP!$P$5/TOPSIS!$D$4</f>
        <v>3.727286217540436E-3</v>
      </c>
      <c r="X486">
        <f>((Pro_Economic_Table[[#This Row],[Weighted Energy]]-TOPSIS!$B$5)^2+(Pro_Economic_Table[[#This Row],[Weighted Cost]]-TOPSIS!$C$5)^2+(Pro_Economic_Table[[#This Row],[Weighted Co2]]-TOPSIS!$D$5)^2)^0.5</f>
        <v>5.989036852903435E-3</v>
      </c>
      <c r="Y486">
        <f>((Pro_Economic_Table[[#This Row],[Weighted Energy]]-TOPSIS!$B$6)^2+(Pro_Economic_Table[[#This Row],[Weighted Cost]]-TOPSIS!$C$6)^2+(Pro_Economic_Table[[#This Row],[Weighted Co2]]-TOPSIS!$D$6)^2)^0.5</f>
        <v>1.58268416430097E-3</v>
      </c>
      <c r="Z486">
        <f>Pro_Economic_Table[[#This Row],[S- Worst-Euclidean Distance]]/(Pro_Economic_Table[[#This Row],[S+ Best-Euclidean Distance]]+Pro_Economic_Table[[#This Row],[S- Worst-Euclidean Distance]])</f>
        <v>0.20902568395016238</v>
      </c>
      <c r="AA486">
        <v>485</v>
      </c>
    </row>
    <row r="487" spans="1:27" x14ac:dyDescent="0.3">
      <c r="A487">
        <v>272</v>
      </c>
      <c r="B487" t="s">
        <v>141</v>
      </c>
      <c r="C487" t="s">
        <v>148</v>
      </c>
      <c r="D487" t="s">
        <v>280</v>
      </c>
      <c r="E487" t="s">
        <v>152</v>
      </c>
      <c r="F487" t="s">
        <v>154</v>
      </c>
      <c r="G487" t="s">
        <v>220</v>
      </c>
      <c r="H487">
        <v>385.90263033027088</v>
      </c>
      <c r="I487">
        <v>28</v>
      </c>
      <c r="J487">
        <v>1404427.2347263261</v>
      </c>
      <c r="K487">
        <v>40316.029763636354</v>
      </c>
      <c r="L487">
        <v>252796902.25073871</v>
      </c>
      <c r="M487">
        <v>5425725.5172727266</v>
      </c>
      <c r="N487">
        <v>2106640852.0894892</v>
      </c>
      <c r="O487">
        <v>109200000</v>
      </c>
      <c r="P487">
        <v>21.516206518181814</v>
      </c>
      <c r="Q487">
        <v>20996.187159158577</v>
      </c>
      <c r="R487">
        <v>252837218.28050235</v>
      </c>
      <c r="S487">
        <v>2221.266577606762</v>
      </c>
      <c r="T487">
        <v>21017.70336567676</v>
      </c>
      <c r="U487">
        <f>Pro_Economic_Table[[#This Row],[Total Energy(MJ)]]*AHP!$P$3/TOPSIS!$B$4</f>
        <v>8.6846673180975779E-3</v>
      </c>
      <c r="V487">
        <f>Pro_Economic_Table[[#This Row],[Total Cost(LKR Million)]]*AHP!$P$4/TOPSIS!$C$4</f>
        <v>3.3701673964691328E-2</v>
      </c>
      <c r="W487">
        <f>Pro_Economic_Table[[#This Row],[Total Carbon (Metric T)]]*AHP!$P$5/TOPSIS!$D$4</f>
        <v>3.7284724895544391E-3</v>
      </c>
      <c r="X487">
        <f>((Pro_Economic_Table[[#This Row],[Weighted Energy]]-TOPSIS!$B$5)^2+(Pro_Economic_Table[[#This Row],[Weighted Cost]]-TOPSIS!$C$5)^2+(Pro_Economic_Table[[#This Row],[Weighted Co2]]-TOPSIS!$D$5)^2)^0.5</f>
        <v>5.9997324352372957E-3</v>
      </c>
      <c r="Y487">
        <f>((Pro_Economic_Table[[#This Row],[Weighted Energy]]-TOPSIS!$B$6)^2+(Pro_Economic_Table[[#This Row],[Weighted Cost]]-TOPSIS!$C$6)^2+(Pro_Economic_Table[[#This Row],[Weighted Co2]]-TOPSIS!$D$6)^2)^0.5</f>
        <v>1.5719881585419555E-3</v>
      </c>
      <c r="Z487">
        <f>Pro_Economic_Table[[#This Row],[S- Worst-Euclidean Distance]]/(Pro_Economic_Table[[#This Row],[S+ Best-Euclidean Distance]]+Pro_Economic_Table[[#This Row],[S- Worst-Euclidean Distance]])</f>
        <v>0.20761307011691163</v>
      </c>
      <c r="AA487">
        <v>486</v>
      </c>
    </row>
    <row r="488" spans="1:27" x14ac:dyDescent="0.3">
      <c r="A488">
        <v>263</v>
      </c>
      <c r="B488" t="s">
        <v>141</v>
      </c>
      <c r="C488" t="s">
        <v>148</v>
      </c>
      <c r="D488" t="s">
        <v>151</v>
      </c>
      <c r="E488" t="s">
        <v>280</v>
      </c>
      <c r="F488" t="s">
        <v>154</v>
      </c>
      <c r="G488" t="s">
        <v>220</v>
      </c>
      <c r="H488">
        <v>385.50792201666547</v>
      </c>
      <c r="I488">
        <v>28</v>
      </c>
      <c r="J488">
        <v>1404045.157078756</v>
      </c>
      <c r="K488">
        <v>51233.093399999998</v>
      </c>
      <c r="L488">
        <v>252728128.27417609</v>
      </c>
      <c r="M488">
        <v>6578329.1877272716</v>
      </c>
      <c r="N488">
        <v>2106067735.618134</v>
      </c>
      <c r="O488">
        <v>109200000</v>
      </c>
      <c r="P488">
        <v>28.075654849999999</v>
      </c>
      <c r="Q488">
        <v>20990.475098327403</v>
      </c>
      <c r="R488">
        <v>252779361.36757609</v>
      </c>
      <c r="S488">
        <v>2221.8460648058613</v>
      </c>
      <c r="T488">
        <v>21018.550753177402</v>
      </c>
      <c r="U488">
        <f>Pro_Economic_Table[[#This Row],[Total Energy(MJ)]]*AHP!$P$3/TOPSIS!$B$4</f>
        <v>8.6826799997580008E-3</v>
      </c>
      <c r="V488">
        <f>Pro_Economic_Table[[#This Row],[Total Cost(LKR Million)]]*AHP!$P$4/TOPSIS!$C$4</f>
        <v>3.3710466105557099E-2</v>
      </c>
      <c r="W488">
        <f>Pro_Economic_Table[[#This Row],[Total Carbon (Metric T)]]*AHP!$P$5/TOPSIS!$D$4</f>
        <v>3.7286228133519145E-3</v>
      </c>
      <c r="X488">
        <f>((Pro_Economic_Table[[#This Row],[Weighted Energy]]-TOPSIS!$B$5)^2+(Pro_Economic_Table[[#This Row],[Weighted Cost]]-TOPSIS!$C$5)^2+(Pro_Economic_Table[[#This Row],[Weighted Co2]]-TOPSIS!$D$5)^2)^0.5</f>
        <v>6.0077325454337511E-3</v>
      </c>
      <c r="Y488">
        <f>((Pro_Economic_Table[[#This Row],[Weighted Energy]]-TOPSIS!$B$6)^2+(Pro_Economic_Table[[#This Row],[Weighted Cost]]-TOPSIS!$C$6)^2+(Pro_Economic_Table[[#This Row],[Weighted Co2]]-TOPSIS!$D$6)^2)^0.5</f>
        <v>1.5640065541440305E-3</v>
      </c>
      <c r="Z488">
        <f>Pro_Economic_Table[[#This Row],[S- Worst-Euclidean Distance]]/(Pro_Economic_Table[[#This Row],[S+ Best-Euclidean Distance]]+Pro_Economic_Table[[#This Row],[S- Worst-Euclidean Distance]])</f>
        <v>0.20655843176519953</v>
      </c>
      <c r="AA488">
        <v>487</v>
      </c>
    </row>
    <row r="489" spans="1:27" x14ac:dyDescent="0.3">
      <c r="A489">
        <v>257</v>
      </c>
      <c r="B489" t="s">
        <v>141</v>
      </c>
      <c r="C489" t="s">
        <v>148</v>
      </c>
      <c r="D489" t="s">
        <v>151</v>
      </c>
      <c r="E489" t="s">
        <v>152</v>
      </c>
      <c r="F489" t="s">
        <v>155</v>
      </c>
      <c r="G489" t="s">
        <v>220</v>
      </c>
      <c r="H489">
        <v>385.40133686637273</v>
      </c>
      <c r="I489">
        <v>28</v>
      </c>
      <c r="J489">
        <v>1405020.4996217922</v>
      </c>
      <c r="K489">
        <v>41134.809536363631</v>
      </c>
      <c r="L489">
        <v>252903689.93192258</v>
      </c>
      <c r="M489">
        <v>5448413.1013636356</v>
      </c>
      <c r="N489">
        <v>2107530749.4326882</v>
      </c>
      <c r="O489">
        <v>109200000</v>
      </c>
      <c r="P489">
        <v>21.252490077272725</v>
      </c>
      <c r="Q489">
        <v>21005.056469345793</v>
      </c>
      <c r="R489">
        <v>252944824.74145895</v>
      </c>
      <c r="S489">
        <v>2222.179162534052</v>
      </c>
      <c r="T489">
        <v>21026.308959423066</v>
      </c>
      <c r="U489">
        <f>Pro_Economic_Table[[#This Row],[Total Energy(MJ)]]*AHP!$P$3/TOPSIS!$B$4</f>
        <v>8.6883634761277979E-3</v>
      </c>
      <c r="V489">
        <f>Pro_Economic_Table[[#This Row],[Total Cost(LKR Million)]]*AHP!$P$4/TOPSIS!$C$4</f>
        <v>3.3715519956880949E-2</v>
      </c>
      <c r="W489">
        <f>Pro_Economic_Table[[#This Row],[Total Carbon (Metric T)]]*AHP!$P$5/TOPSIS!$D$4</f>
        <v>3.7299990940069397E-3</v>
      </c>
      <c r="X489">
        <f>((Pro_Economic_Table[[#This Row],[Weighted Energy]]-TOPSIS!$B$5)^2+(Pro_Economic_Table[[#This Row],[Weighted Cost]]-TOPSIS!$C$5)^2+(Pro_Economic_Table[[#This Row],[Weighted Co2]]-TOPSIS!$D$5)^2)^0.5</f>
        <v>6.0141435042791519E-3</v>
      </c>
      <c r="Y489">
        <f>((Pro_Economic_Table[[#This Row],[Weighted Energy]]-TOPSIS!$B$6)^2+(Pro_Economic_Table[[#This Row],[Weighted Cost]]-TOPSIS!$C$6)^2+(Pro_Economic_Table[[#This Row],[Weighted Co2]]-TOPSIS!$D$6)^2)^0.5</f>
        <v>1.5575767611251332E-3</v>
      </c>
      <c r="Z489">
        <f>Pro_Economic_Table[[#This Row],[S- Worst-Euclidean Distance]]/(Pro_Economic_Table[[#This Row],[S+ Best-Euclidean Distance]]+Pro_Economic_Table[[#This Row],[S- Worst-Euclidean Distance]])</f>
        <v>0.20570976033568084</v>
      </c>
      <c r="AA489">
        <v>488</v>
      </c>
    </row>
    <row r="490" spans="1:27" x14ac:dyDescent="0.3">
      <c r="A490">
        <v>281</v>
      </c>
      <c r="B490" t="s">
        <v>141</v>
      </c>
      <c r="C490" t="s">
        <v>148</v>
      </c>
      <c r="D490" t="s">
        <v>280</v>
      </c>
      <c r="E490" t="s">
        <v>280</v>
      </c>
      <c r="F490" t="s">
        <v>154</v>
      </c>
      <c r="G490" t="s">
        <v>220</v>
      </c>
      <c r="H490">
        <v>385.97064363672536</v>
      </c>
      <c r="I490">
        <v>28</v>
      </c>
      <c r="J490">
        <v>1404493.0716069744</v>
      </c>
      <c r="K490">
        <v>51233.093399999998</v>
      </c>
      <c r="L490">
        <v>252808752.88925537</v>
      </c>
      <c r="M490">
        <v>6582934.2627272718</v>
      </c>
      <c r="N490">
        <v>2106739607.4104614</v>
      </c>
      <c r="O490">
        <v>109200000</v>
      </c>
      <c r="P490">
        <v>28.066444700000002</v>
      </c>
      <c r="Q490">
        <v>20997.171420524264</v>
      </c>
      <c r="R490">
        <v>252859985.98265538</v>
      </c>
      <c r="S490">
        <v>2222.5225416731887</v>
      </c>
      <c r="T490">
        <v>21025.237865224266</v>
      </c>
      <c r="U490">
        <f>Pro_Economic_Table[[#This Row],[Total Energy(MJ)]]*AHP!$P$3/TOPSIS!$B$4</f>
        <v>8.6854493624506264E-3</v>
      </c>
      <c r="V490">
        <f>Pro_Economic_Table[[#This Row],[Total Cost(LKR Million)]]*AHP!$P$4/TOPSIS!$C$4</f>
        <v>3.3720729800629616E-2</v>
      </c>
      <c r="W490">
        <f>Pro_Economic_Table[[#This Row],[Total Carbon (Metric T)]]*AHP!$P$5/TOPSIS!$D$4</f>
        <v>3.7298090853659163E-3</v>
      </c>
      <c r="X490">
        <f>((Pro_Economic_Table[[#This Row],[Weighted Energy]]-TOPSIS!$B$5)^2+(Pro_Economic_Table[[#This Row],[Weighted Cost]]-TOPSIS!$C$5)^2+(Pro_Economic_Table[[#This Row],[Weighted Co2]]-TOPSIS!$D$5)^2)^0.5</f>
        <v>6.0184280236376545E-3</v>
      </c>
      <c r="Y490">
        <f>((Pro_Economic_Table[[#This Row],[Weighted Energy]]-TOPSIS!$B$6)^2+(Pro_Economic_Table[[#This Row],[Weighted Cost]]-TOPSIS!$C$6)^2+(Pro_Economic_Table[[#This Row],[Weighted Co2]]-TOPSIS!$D$6)^2)^0.5</f>
        <v>1.5533102643428063E-3</v>
      </c>
      <c r="Z490">
        <f>Pro_Economic_Table[[#This Row],[S- Worst-Euclidean Distance]]/(Pro_Economic_Table[[#This Row],[S+ Best-Euclidean Distance]]+Pro_Economic_Table[[#This Row],[S- Worst-Euclidean Distance]])</f>
        <v>0.20514579417101148</v>
      </c>
      <c r="AA490">
        <v>489</v>
      </c>
    </row>
    <row r="491" spans="1:27" x14ac:dyDescent="0.3">
      <c r="A491">
        <v>275</v>
      </c>
      <c r="B491" t="s">
        <v>141</v>
      </c>
      <c r="C491" t="s">
        <v>148</v>
      </c>
      <c r="D491" t="s">
        <v>280</v>
      </c>
      <c r="E491" t="s">
        <v>152</v>
      </c>
      <c r="F491" t="s">
        <v>155</v>
      </c>
      <c r="G491" t="s">
        <v>220</v>
      </c>
      <c r="H491">
        <v>385.86405848643278</v>
      </c>
      <c r="I491">
        <v>28</v>
      </c>
      <c r="J491">
        <v>1405468.4141500101</v>
      </c>
      <c r="K491">
        <v>41134.809536363631</v>
      </c>
      <c r="L491">
        <v>252984314.54700181</v>
      </c>
      <c r="M491">
        <v>5453018.1763636358</v>
      </c>
      <c r="N491">
        <v>2108202621.2250152</v>
      </c>
      <c r="O491">
        <v>109200000</v>
      </c>
      <c r="P491">
        <v>21.243279927272724</v>
      </c>
      <c r="Q491">
        <v>21011.752791542651</v>
      </c>
      <c r="R491">
        <v>253025449.35653818</v>
      </c>
      <c r="S491">
        <v>2222.8556394013785</v>
      </c>
      <c r="T491">
        <v>21032.996071469923</v>
      </c>
      <c r="U491">
        <f>Pro_Economic_Table[[#This Row],[Total Energy(MJ)]]*AHP!$P$3/TOPSIS!$B$4</f>
        <v>8.6911328388204218E-3</v>
      </c>
      <c r="V491">
        <f>Pro_Economic_Table[[#This Row],[Total Cost(LKR Million)]]*AHP!$P$4/TOPSIS!$C$4</f>
        <v>3.3725783651953452E-2</v>
      </c>
      <c r="W491">
        <f>Pro_Economic_Table[[#This Row],[Total Carbon (Metric T)]]*AHP!$P$5/TOPSIS!$D$4</f>
        <v>3.7311853660209407E-3</v>
      </c>
      <c r="X491">
        <f>((Pro_Economic_Table[[#This Row],[Weighted Energy]]-TOPSIS!$B$5)^2+(Pro_Economic_Table[[#This Row],[Weighted Cost]]-TOPSIS!$C$5)^2+(Pro_Economic_Table[[#This Row],[Weighted Co2]]-TOPSIS!$D$5)^2)^0.5</f>
        <v>6.024839094547276E-3</v>
      </c>
      <c r="Y491">
        <f>((Pro_Economic_Table[[#This Row],[Weighted Energy]]-TOPSIS!$B$6)^2+(Pro_Economic_Table[[#This Row],[Weighted Cost]]-TOPSIS!$C$6)^2+(Pro_Economic_Table[[#This Row],[Weighted Co2]]-TOPSIS!$D$6)^2)^0.5</f>
        <v>1.5468807741980286E-3</v>
      </c>
      <c r="Z491">
        <f>Pro_Economic_Table[[#This Row],[S- Worst-Euclidean Distance]]/(Pro_Economic_Table[[#This Row],[S+ Best-Euclidean Distance]]+Pro_Economic_Table[[#This Row],[S- Worst-Euclidean Distance]])</f>
        <v>0.2042971479416815</v>
      </c>
      <c r="AA491">
        <v>490</v>
      </c>
    </row>
    <row r="492" spans="1:27" x14ac:dyDescent="0.3">
      <c r="A492">
        <v>266</v>
      </c>
      <c r="B492" t="s">
        <v>141</v>
      </c>
      <c r="C492" t="s">
        <v>148</v>
      </c>
      <c r="D492" t="s">
        <v>151</v>
      </c>
      <c r="E492" t="s">
        <v>280</v>
      </c>
      <c r="F492" t="s">
        <v>155</v>
      </c>
      <c r="G492" t="s">
        <v>220</v>
      </c>
      <c r="H492">
        <v>385.46935017282726</v>
      </c>
      <c r="I492">
        <v>28</v>
      </c>
      <c r="J492">
        <v>1405086.3365024398</v>
      </c>
      <c r="K492">
        <v>52051.873172727268</v>
      </c>
      <c r="L492">
        <v>252915540.57043916</v>
      </c>
      <c r="M492">
        <v>6605621.8468181808</v>
      </c>
      <c r="N492">
        <v>2107629504.7536595</v>
      </c>
      <c r="O492">
        <v>109200000</v>
      </c>
      <c r="P492">
        <v>27.802728259090909</v>
      </c>
      <c r="Q492">
        <v>21006.040730711473</v>
      </c>
      <c r="R492">
        <v>252967592.44361189</v>
      </c>
      <c r="S492">
        <v>2223.4351266004778</v>
      </c>
      <c r="T492">
        <v>21033.843458970565</v>
      </c>
      <c r="U492">
        <f>Pro_Economic_Table[[#This Row],[Total Energy(MJ)]]*AHP!$P$3/TOPSIS!$B$4</f>
        <v>8.689145520480843E-3</v>
      </c>
      <c r="V492">
        <f>Pro_Economic_Table[[#This Row],[Total Cost(LKR Million)]]*AHP!$P$4/TOPSIS!$C$4</f>
        <v>3.373457579281923E-2</v>
      </c>
      <c r="W492">
        <f>Pro_Economic_Table[[#This Row],[Total Carbon (Metric T)]]*AHP!$P$5/TOPSIS!$D$4</f>
        <v>3.7313356898184161E-3</v>
      </c>
      <c r="X492">
        <f>((Pro_Economic_Table[[#This Row],[Weighted Energy]]-TOPSIS!$B$5)^2+(Pro_Economic_Table[[#This Row],[Weighted Cost]]-TOPSIS!$C$5)^2+(Pro_Economic_Table[[#This Row],[Weighted Co2]]-TOPSIS!$D$5)^2)^0.5</f>
        <v>6.0328389856905678E-3</v>
      </c>
      <c r="Y492">
        <f>((Pro_Economic_Table[[#This Row],[Weighted Energy]]-TOPSIS!$B$6)^2+(Pro_Economic_Table[[#This Row],[Weighted Cost]]-TOPSIS!$C$6)^2+(Pro_Economic_Table[[#This Row],[Weighted Co2]]-TOPSIS!$D$6)^2)^0.5</f>
        <v>1.5388986092170192E-3</v>
      </c>
      <c r="Z492">
        <f>Pro_Economic_Table[[#This Row],[S- Worst-Euclidean Distance]]/(Pro_Economic_Table[[#This Row],[S+ Best-Euclidean Distance]]+Pro_Economic_Table[[#This Row],[S- Worst-Euclidean Distance]])</f>
        <v>0.20324246448424385</v>
      </c>
      <c r="AA492">
        <v>491</v>
      </c>
    </row>
    <row r="493" spans="1:27" x14ac:dyDescent="0.3">
      <c r="A493">
        <v>284</v>
      </c>
      <c r="B493" t="s">
        <v>141</v>
      </c>
      <c r="C493" t="s">
        <v>148</v>
      </c>
      <c r="D493" t="s">
        <v>280</v>
      </c>
      <c r="E493" t="s">
        <v>280</v>
      </c>
      <c r="F493" t="s">
        <v>155</v>
      </c>
      <c r="G493" t="s">
        <v>220</v>
      </c>
      <c r="H493">
        <v>385.93207179288731</v>
      </c>
      <c r="I493">
        <v>28</v>
      </c>
      <c r="J493">
        <v>1405534.2510306581</v>
      </c>
      <c r="K493">
        <v>52051.873172727268</v>
      </c>
      <c r="L493">
        <v>252996165.18551847</v>
      </c>
      <c r="M493">
        <v>6610226.9218181809</v>
      </c>
      <c r="N493">
        <v>2108301376.5459874</v>
      </c>
      <c r="O493">
        <v>109200000</v>
      </c>
      <c r="P493">
        <v>27.793518109090911</v>
      </c>
      <c r="Q493">
        <v>21012.737052908338</v>
      </c>
      <c r="R493">
        <v>253048217.0586912</v>
      </c>
      <c r="S493">
        <v>2224.1116034678057</v>
      </c>
      <c r="T493">
        <v>21040.530571017429</v>
      </c>
      <c r="U493">
        <f>Pro_Economic_Table[[#This Row],[Total Energy(MJ)]]*AHP!$P$3/TOPSIS!$B$4</f>
        <v>8.6919148831734686E-3</v>
      </c>
      <c r="V493">
        <f>Pro_Economic_Table[[#This Row],[Total Cost(LKR Million)]]*AHP!$P$4/TOPSIS!$C$4</f>
        <v>3.3744839487891753E-2</v>
      </c>
      <c r="W493">
        <f>Pro_Economic_Table[[#This Row],[Total Carbon (Metric T)]]*AHP!$P$5/TOPSIS!$D$4</f>
        <v>3.7325219618324179E-3</v>
      </c>
      <c r="X493">
        <f>((Pro_Economic_Table[[#This Row],[Weighted Energy]]-TOPSIS!$B$5)^2+(Pro_Economic_Table[[#This Row],[Weighted Cost]]-TOPSIS!$C$5)^2+(Pro_Economic_Table[[#This Row],[Weighted Co2]]-TOPSIS!$D$5)^2)^0.5</f>
        <v>6.0435344726104236E-3</v>
      </c>
      <c r="Y493">
        <f>((Pro_Economic_Table[[#This Row],[Weighted Energy]]-TOPSIS!$B$6)^2+(Pro_Economic_Table[[#This Row],[Weighted Cost]]-TOPSIS!$C$6)^2+(Pro_Economic_Table[[#This Row],[Weighted Co2]]-TOPSIS!$D$6)^2)^0.5</f>
        <v>1.5282023300193632E-3</v>
      </c>
      <c r="Z493">
        <f>Pro_Economic_Table[[#This Row],[S- Worst-Euclidean Distance]]/(Pro_Economic_Table[[#This Row],[S+ Best-Euclidean Distance]]+Pro_Economic_Table[[#This Row],[S- Worst-Euclidean Distance]])</f>
        <v>0.20182982713934192</v>
      </c>
      <c r="AA493">
        <v>492</v>
      </c>
    </row>
    <row r="494" spans="1:27" x14ac:dyDescent="0.3">
      <c r="A494">
        <v>259</v>
      </c>
      <c r="B494" t="s">
        <v>141</v>
      </c>
      <c r="C494" t="s">
        <v>148</v>
      </c>
      <c r="D494" t="s">
        <v>151</v>
      </c>
      <c r="E494" t="s">
        <v>152</v>
      </c>
      <c r="F494" t="s">
        <v>280</v>
      </c>
      <c r="G494" t="s">
        <v>219</v>
      </c>
      <c r="H494">
        <v>384.86629028970361</v>
      </c>
      <c r="I494">
        <v>55</v>
      </c>
      <c r="J494">
        <v>1419463.1456274644</v>
      </c>
      <c r="K494">
        <v>42499.442490909089</v>
      </c>
      <c r="L494">
        <v>255503366.21294358</v>
      </c>
      <c r="M494">
        <v>5410203.378636363</v>
      </c>
      <c r="N494">
        <v>2129194718.4411964</v>
      </c>
      <c r="O494">
        <v>102520000</v>
      </c>
      <c r="P494">
        <v>21.525416668181812</v>
      </c>
      <c r="Q494">
        <v>21220.974027130593</v>
      </c>
      <c r="R494">
        <v>255545865.65543449</v>
      </c>
      <c r="S494">
        <v>2237.1249218198327</v>
      </c>
      <c r="T494">
        <v>21242.499443798773</v>
      </c>
      <c r="U494">
        <f>Pro_Economic_Table[[#This Row],[Total Energy(MJ)]]*AHP!$P$3/TOPSIS!$B$4</f>
        <v>8.7777062365499477E-3</v>
      </c>
      <c r="V494">
        <f>Pro_Economic_Table[[#This Row],[Total Cost(LKR Million)]]*AHP!$P$4/TOPSIS!$C$4</f>
        <v>3.3942281171262897E-2</v>
      </c>
      <c r="W494">
        <f>Pro_Economic_Table[[#This Row],[Total Carbon (Metric T)]]*AHP!$P$5/TOPSIS!$D$4</f>
        <v>3.7683505855792602E-3</v>
      </c>
      <c r="X494">
        <f>((Pro_Economic_Table[[#This Row],[Weighted Energy]]-TOPSIS!$B$5)^2+(Pro_Economic_Table[[#This Row],[Weighted Cost]]-TOPSIS!$C$5)^2+(Pro_Economic_Table[[#This Row],[Weighted Co2]]-TOPSIS!$D$5)^2)^0.5</f>
        <v>6.2587394418944196E-3</v>
      </c>
      <c r="Y494">
        <f>((Pro_Economic_Table[[#This Row],[Weighted Energy]]-TOPSIS!$B$6)^2+(Pro_Economic_Table[[#This Row],[Weighted Cost]]-TOPSIS!$C$6)^2+(Pro_Economic_Table[[#This Row],[Weighted Co2]]-TOPSIS!$D$6)^2)^0.5</f>
        <v>1.313370429869349E-3</v>
      </c>
      <c r="Z494">
        <f>Pro_Economic_Table[[#This Row],[S- Worst-Euclidean Distance]]/(Pro_Economic_Table[[#This Row],[S+ Best-Euclidean Distance]]+Pro_Economic_Table[[#This Row],[S- Worst-Euclidean Distance]])</f>
        <v>0.17344841161997379</v>
      </c>
      <c r="AA494">
        <v>493</v>
      </c>
    </row>
    <row r="495" spans="1:27" x14ac:dyDescent="0.3">
      <c r="A495">
        <v>277</v>
      </c>
      <c r="B495" t="s">
        <v>141</v>
      </c>
      <c r="C495" t="s">
        <v>148</v>
      </c>
      <c r="D495" t="s">
        <v>280</v>
      </c>
      <c r="E495" t="s">
        <v>152</v>
      </c>
      <c r="F495" t="s">
        <v>280</v>
      </c>
      <c r="G495" t="s">
        <v>219</v>
      </c>
      <c r="H495">
        <v>385.32901190976366</v>
      </c>
      <c r="I495">
        <v>55</v>
      </c>
      <c r="J495">
        <v>1419911.0601556825</v>
      </c>
      <c r="K495">
        <v>42499.442490909089</v>
      </c>
      <c r="L495">
        <v>255583990.82802287</v>
      </c>
      <c r="M495">
        <v>5414808.4536363631</v>
      </c>
      <c r="N495">
        <v>2129866590.2335238</v>
      </c>
      <c r="O495">
        <v>102520000</v>
      </c>
      <c r="P495">
        <v>21.516206518181814</v>
      </c>
      <c r="Q495">
        <v>21227.670349327451</v>
      </c>
      <c r="R495">
        <v>255626490.27051377</v>
      </c>
      <c r="S495">
        <v>2237.8013986871606</v>
      </c>
      <c r="T495">
        <v>21249.186555845634</v>
      </c>
      <c r="U495">
        <f>Pro_Economic_Table[[#This Row],[Total Energy(MJ)]]*AHP!$P$3/TOPSIS!$B$4</f>
        <v>8.7804755992425751E-3</v>
      </c>
      <c r="V495">
        <f>Pro_Economic_Table[[#This Row],[Total Cost(LKR Million)]]*AHP!$P$4/TOPSIS!$C$4</f>
        <v>3.3952544866335421E-2</v>
      </c>
      <c r="W495">
        <f>Pro_Economic_Table[[#This Row],[Total Carbon (Metric T)]]*AHP!$P$5/TOPSIS!$D$4</f>
        <v>3.7695368575932611E-3</v>
      </c>
      <c r="X495">
        <f>((Pro_Economic_Table[[#This Row],[Weighted Energy]]-TOPSIS!$B$5)^2+(Pro_Economic_Table[[#This Row],[Weighted Cost]]-TOPSIS!$C$5)^2+(Pro_Economic_Table[[#This Row],[Weighted Co2]]-TOPSIS!$D$5)^2)^0.5</f>
        <v>6.2694357065195333E-3</v>
      </c>
      <c r="Y495">
        <f>((Pro_Economic_Table[[#This Row],[Weighted Energy]]-TOPSIS!$B$6)^2+(Pro_Economic_Table[[#This Row],[Weighted Cost]]-TOPSIS!$C$6)^2+(Pro_Economic_Table[[#This Row],[Weighted Co2]]-TOPSIS!$D$6)^2)^0.5</f>
        <v>1.3026808129301601E-3</v>
      </c>
      <c r="Z495">
        <f>Pro_Economic_Table[[#This Row],[S- Worst-Euclidean Distance]]/(Pro_Economic_Table[[#This Row],[S+ Best-Euclidean Distance]]+Pro_Economic_Table[[#This Row],[S- Worst-Euclidean Distance]])</f>
        <v>0.17203655141651636</v>
      </c>
      <c r="AA495">
        <v>494</v>
      </c>
    </row>
    <row r="496" spans="1:27" x14ac:dyDescent="0.3">
      <c r="A496">
        <v>268</v>
      </c>
      <c r="B496" t="s">
        <v>141</v>
      </c>
      <c r="C496" t="s">
        <v>148</v>
      </c>
      <c r="D496" t="s">
        <v>151</v>
      </c>
      <c r="E496" t="s">
        <v>280</v>
      </c>
      <c r="F496" t="s">
        <v>280</v>
      </c>
      <c r="G496" t="s">
        <v>219</v>
      </c>
      <c r="H496">
        <v>384.93430359615814</v>
      </c>
      <c r="I496">
        <v>55</v>
      </c>
      <c r="J496">
        <v>1419528.9825081122</v>
      </c>
      <c r="K496">
        <v>53416.506127272718</v>
      </c>
      <c r="L496">
        <v>255515216.85146019</v>
      </c>
      <c r="M496">
        <v>6567412.1240909081</v>
      </c>
      <c r="N496">
        <v>2129293473.7621684</v>
      </c>
      <c r="O496">
        <v>102520000</v>
      </c>
      <c r="P496">
        <v>28.075654849999999</v>
      </c>
      <c r="Q496">
        <v>21221.958288496277</v>
      </c>
      <c r="R496">
        <v>255568633.35758746</v>
      </c>
      <c r="S496">
        <v>2238.380885886259</v>
      </c>
      <c r="T496">
        <v>21250.033943346276</v>
      </c>
      <c r="U496">
        <f>Pro_Economic_Table[[#This Row],[Total Energy(MJ)]]*AHP!$P$3/TOPSIS!$B$4</f>
        <v>8.7784882809029945E-3</v>
      </c>
      <c r="V496">
        <f>Pro_Economic_Table[[#This Row],[Total Cost(LKR Million)]]*AHP!$P$4/TOPSIS!$C$4</f>
        <v>3.3961337007201185E-2</v>
      </c>
      <c r="W496">
        <f>Pro_Economic_Table[[#This Row],[Total Carbon (Metric T)]]*AHP!$P$5/TOPSIS!$D$4</f>
        <v>3.7696871813907365E-3</v>
      </c>
      <c r="X496">
        <f>((Pro_Economic_Table[[#This Row],[Weighted Energy]]-TOPSIS!$B$5)^2+(Pro_Economic_Table[[#This Row],[Weighted Cost]]-TOPSIS!$C$5)^2+(Pro_Economic_Table[[#This Row],[Weighted Co2]]-TOPSIS!$D$5)^2)^0.5</f>
        <v>6.2774141211660748E-3</v>
      </c>
      <c r="Y496">
        <f>((Pro_Economic_Table[[#This Row],[Weighted Energy]]-TOPSIS!$B$6)^2+(Pro_Economic_Table[[#This Row],[Weighted Cost]]-TOPSIS!$C$6)^2+(Pro_Economic_Table[[#This Row],[Weighted Co2]]-TOPSIS!$D$6)^2)^0.5</f>
        <v>1.2946003084325281E-3</v>
      </c>
      <c r="Z496">
        <f>Pro_Economic_Table[[#This Row],[S- Worst-Euclidean Distance]]/(Pro_Economic_Table[[#This Row],[S+ Best-Euclidean Distance]]+Pro_Economic_Table[[#This Row],[S- Worst-Euclidean Distance]])</f>
        <v>0.17097171703371353</v>
      </c>
      <c r="AA496">
        <v>495</v>
      </c>
    </row>
    <row r="497" spans="1:27" x14ac:dyDescent="0.3">
      <c r="A497">
        <v>286</v>
      </c>
      <c r="B497" t="s">
        <v>141</v>
      </c>
      <c r="C497" t="s">
        <v>148</v>
      </c>
      <c r="D497" t="s">
        <v>280</v>
      </c>
      <c r="E497" t="s">
        <v>280</v>
      </c>
      <c r="F497" t="s">
        <v>280</v>
      </c>
      <c r="G497" t="s">
        <v>219</v>
      </c>
      <c r="H497">
        <v>385.3970252162182</v>
      </c>
      <c r="I497">
        <v>55</v>
      </c>
      <c r="J497">
        <v>1419976.8970363303</v>
      </c>
      <c r="K497">
        <v>53416.506127272718</v>
      </c>
      <c r="L497">
        <v>255595841.46653947</v>
      </c>
      <c r="M497">
        <v>6572017.1990909083</v>
      </c>
      <c r="N497">
        <v>2129965345.5544956</v>
      </c>
      <c r="O497">
        <v>102520000</v>
      </c>
      <c r="P497">
        <v>28.066444700000002</v>
      </c>
      <c r="Q497">
        <v>21228.654610693138</v>
      </c>
      <c r="R497">
        <v>255649257.97266674</v>
      </c>
      <c r="S497">
        <v>2239.0573627535869</v>
      </c>
      <c r="T497">
        <v>21256.72105539314</v>
      </c>
      <c r="U497">
        <f>Pro_Economic_Table[[#This Row],[Total Energy(MJ)]]*AHP!$P$3/TOPSIS!$B$4</f>
        <v>8.7812576435956202E-3</v>
      </c>
      <c r="V497">
        <f>Pro_Economic_Table[[#This Row],[Total Cost(LKR Million)]]*AHP!$P$4/TOPSIS!$C$4</f>
        <v>3.3971600702273702E-2</v>
      </c>
      <c r="W497">
        <f>Pro_Economic_Table[[#This Row],[Total Carbon (Metric T)]]*AHP!$P$5/TOPSIS!$D$4</f>
        <v>3.7708734534047383E-3</v>
      </c>
      <c r="X497">
        <f>((Pro_Economic_Table[[#This Row],[Weighted Energy]]-TOPSIS!$B$5)^2+(Pro_Economic_Table[[#This Row],[Weighted Cost]]-TOPSIS!$C$5)^2+(Pro_Economic_Table[[#This Row],[Weighted Co2]]-TOPSIS!$D$5)^2)^0.5</f>
        <v>6.2881103198427204E-3</v>
      </c>
      <c r="Y497">
        <f>((Pro_Economic_Table[[#This Row],[Weighted Energy]]-TOPSIS!$B$6)^2+(Pro_Economic_Table[[#This Row],[Weighted Cost]]-TOPSIS!$C$6)^2+(Pro_Economic_Table[[#This Row],[Weighted Co2]]-TOPSIS!$D$6)^2)^0.5</f>
        <v>1.2839096705590178E-3</v>
      </c>
      <c r="Z497">
        <f>Pro_Economic_Table[[#This Row],[S- Worst-Euclidean Distance]]/(Pro_Economic_Table[[#This Row],[S+ Best-Euclidean Distance]]+Pro_Economic_Table[[#This Row],[S- Worst-Euclidean Distance]])</f>
        <v>0.16955973071736424</v>
      </c>
      <c r="AA497">
        <v>496</v>
      </c>
    </row>
    <row r="498" spans="1:27" x14ac:dyDescent="0.3">
      <c r="A498">
        <v>261</v>
      </c>
      <c r="B498" t="s">
        <v>141</v>
      </c>
      <c r="C498" t="s">
        <v>148</v>
      </c>
      <c r="D498" t="s">
        <v>151</v>
      </c>
      <c r="E498" t="s">
        <v>152</v>
      </c>
      <c r="F498" t="s">
        <v>280</v>
      </c>
      <c r="G498" t="s">
        <v>218</v>
      </c>
      <c r="H498">
        <v>384.86629028970361</v>
      </c>
      <c r="I498">
        <v>28</v>
      </c>
      <c r="J498">
        <v>1419463.1456274644</v>
      </c>
      <c r="K498">
        <v>42499.442490909089</v>
      </c>
      <c r="L498">
        <v>255503366.21294358</v>
      </c>
      <c r="M498">
        <v>5410203.378636363</v>
      </c>
      <c r="N498">
        <v>2129194718.4411964</v>
      </c>
      <c r="O498">
        <v>104893600</v>
      </c>
      <c r="P498">
        <v>21.525416668181812</v>
      </c>
      <c r="Q498">
        <v>21220.974027130593</v>
      </c>
      <c r="R498">
        <v>255545865.65543449</v>
      </c>
      <c r="S498">
        <v>2239.4985218198326</v>
      </c>
      <c r="T498">
        <v>21242.499443798773</v>
      </c>
      <c r="U498">
        <f>Pro_Economic_Table[[#This Row],[Total Energy(MJ)]]*AHP!$P$3/TOPSIS!$B$4</f>
        <v>8.7777062365499477E-3</v>
      </c>
      <c r="V498">
        <f>Pro_Economic_Table[[#This Row],[Total Cost(LKR Million)]]*AHP!$P$4/TOPSIS!$C$4</f>
        <v>3.3978294090256517E-2</v>
      </c>
      <c r="W498">
        <f>Pro_Economic_Table[[#This Row],[Total Carbon (Metric T)]]*AHP!$P$5/TOPSIS!$D$4</f>
        <v>3.7683505855792602E-3</v>
      </c>
      <c r="X498">
        <f>((Pro_Economic_Table[[#This Row],[Weighted Energy]]-TOPSIS!$B$5)^2+(Pro_Economic_Table[[#This Row],[Weighted Cost]]-TOPSIS!$C$5)^2+(Pro_Economic_Table[[#This Row],[Weighted Co2]]-TOPSIS!$D$5)^2)^0.5</f>
        <v>6.2933953651285639E-3</v>
      </c>
      <c r="Y498">
        <f>((Pro_Economic_Table[[#This Row],[Weighted Energy]]-TOPSIS!$B$6)^2+(Pro_Economic_Table[[#This Row],[Weighted Cost]]-TOPSIS!$C$6)^2+(Pro_Economic_Table[[#This Row],[Weighted Co2]]-TOPSIS!$D$6)^2)^0.5</f>
        <v>1.2785008431500588E-3</v>
      </c>
      <c r="Z498">
        <f>Pro_Economic_Table[[#This Row],[S- Worst-Euclidean Distance]]/(Pro_Economic_Table[[#This Row],[S+ Best-Euclidean Distance]]+Pro_Economic_Table[[#This Row],[S- Worst-Euclidean Distance]])</f>
        <v>0.16884817329537991</v>
      </c>
      <c r="AA498">
        <v>497</v>
      </c>
    </row>
    <row r="499" spans="1:27" x14ac:dyDescent="0.3">
      <c r="A499">
        <v>279</v>
      </c>
      <c r="B499" t="s">
        <v>141</v>
      </c>
      <c r="C499" t="s">
        <v>148</v>
      </c>
      <c r="D499" t="s">
        <v>280</v>
      </c>
      <c r="E499" t="s">
        <v>152</v>
      </c>
      <c r="F499" t="s">
        <v>280</v>
      </c>
      <c r="G499" t="s">
        <v>218</v>
      </c>
      <c r="H499">
        <v>385.32901190976366</v>
      </c>
      <c r="I499">
        <v>28</v>
      </c>
      <c r="J499">
        <v>1419911.0601556825</v>
      </c>
      <c r="K499">
        <v>42499.442490909089</v>
      </c>
      <c r="L499">
        <v>255583990.82802287</v>
      </c>
      <c r="M499">
        <v>5414808.4536363631</v>
      </c>
      <c r="N499">
        <v>2129866590.2335238</v>
      </c>
      <c r="O499">
        <v>104893600</v>
      </c>
      <c r="P499">
        <v>21.516206518181814</v>
      </c>
      <c r="Q499">
        <v>21227.670349327451</v>
      </c>
      <c r="R499">
        <v>255626490.27051377</v>
      </c>
      <c r="S499">
        <v>2240.1749986871605</v>
      </c>
      <c r="T499">
        <v>21249.186555845634</v>
      </c>
      <c r="U499">
        <f>Pro_Economic_Table[[#This Row],[Total Energy(MJ)]]*AHP!$P$3/TOPSIS!$B$4</f>
        <v>8.7804755992425751E-3</v>
      </c>
      <c r="V499">
        <f>Pro_Economic_Table[[#This Row],[Total Cost(LKR Million)]]*AHP!$P$4/TOPSIS!$C$4</f>
        <v>3.398855778532904E-2</v>
      </c>
      <c r="W499">
        <f>Pro_Economic_Table[[#This Row],[Total Carbon (Metric T)]]*AHP!$P$5/TOPSIS!$D$4</f>
        <v>3.7695368575932611E-3</v>
      </c>
      <c r="X499">
        <f>((Pro_Economic_Table[[#This Row],[Weighted Energy]]-TOPSIS!$B$5)^2+(Pro_Economic_Table[[#This Row],[Weighted Cost]]-TOPSIS!$C$5)^2+(Pro_Economic_Table[[#This Row],[Weighted Co2]]-TOPSIS!$D$5)^2)^0.5</f>
        <v>6.3040914610844071E-3</v>
      </c>
      <c r="Y499">
        <f>((Pro_Economic_Table[[#This Row],[Weighted Energy]]-TOPSIS!$B$6)^2+(Pro_Economic_Table[[#This Row],[Weighted Cost]]-TOPSIS!$C$6)^2+(Pro_Economic_Table[[#This Row],[Weighted Co2]]-TOPSIS!$D$6)^2)^0.5</f>
        <v>1.2678087677150047E-3</v>
      </c>
      <c r="Z499">
        <f>Pro_Economic_Table[[#This Row],[S- Worst-Euclidean Distance]]/(Pro_Economic_Table[[#This Row],[S+ Best-Euclidean Distance]]+Pro_Economic_Table[[#This Row],[S- Worst-Euclidean Distance]])</f>
        <v>0.16743601069820571</v>
      </c>
      <c r="AA499">
        <v>498</v>
      </c>
    </row>
    <row r="500" spans="1:27" x14ac:dyDescent="0.3">
      <c r="A500">
        <v>270</v>
      </c>
      <c r="B500" t="s">
        <v>141</v>
      </c>
      <c r="C500" t="s">
        <v>148</v>
      </c>
      <c r="D500" t="s">
        <v>151</v>
      </c>
      <c r="E500" t="s">
        <v>280</v>
      </c>
      <c r="F500" t="s">
        <v>280</v>
      </c>
      <c r="G500" t="s">
        <v>218</v>
      </c>
      <c r="H500">
        <v>384.93430359615814</v>
      </c>
      <c r="I500">
        <v>28</v>
      </c>
      <c r="J500">
        <v>1419528.9825081122</v>
      </c>
      <c r="K500">
        <v>53416.506127272718</v>
      </c>
      <c r="L500">
        <v>255515216.85146019</v>
      </c>
      <c r="M500">
        <v>6567412.1240909081</v>
      </c>
      <c r="N500">
        <v>2129293473.7621684</v>
      </c>
      <c r="O500">
        <v>104893600</v>
      </c>
      <c r="P500">
        <v>28.075654849999999</v>
      </c>
      <c r="Q500">
        <v>21221.958288496277</v>
      </c>
      <c r="R500">
        <v>255568633.35758746</v>
      </c>
      <c r="S500">
        <v>2240.7544858862589</v>
      </c>
      <c r="T500">
        <v>21250.033943346276</v>
      </c>
      <c r="U500">
        <f>Pro_Economic_Table[[#This Row],[Total Energy(MJ)]]*AHP!$P$3/TOPSIS!$B$4</f>
        <v>8.7784882809029945E-3</v>
      </c>
      <c r="V500">
        <f>Pro_Economic_Table[[#This Row],[Total Cost(LKR Million)]]*AHP!$P$4/TOPSIS!$C$4</f>
        <v>3.3997349926194805E-2</v>
      </c>
      <c r="W500">
        <f>Pro_Economic_Table[[#This Row],[Total Carbon (Metric T)]]*AHP!$P$5/TOPSIS!$D$4</f>
        <v>3.7696871813907365E-3</v>
      </c>
      <c r="X500">
        <f>((Pro_Economic_Table[[#This Row],[Weighted Energy]]-TOPSIS!$B$5)^2+(Pro_Economic_Table[[#This Row],[Weighted Cost]]-TOPSIS!$C$5)^2+(Pro_Economic_Table[[#This Row],[Weighted Co2]]-TOPSIS!$D$5)^2)^0.5</f>
        <v>6.3120762338127754E-3</v>
      </c>
      <c r="Y500">
        <f>((Pro_Economic_Table[[#This Row],[Weighted Energy]]-TOPSIS!$B$6)^2+(Pro_Economic_Table[[#This Row],[Weighted Cost]]-TOPSIS!$C$6)^2+(Pro_Economic_Table[[#This Row],[Weighted Co2]]-TOPSIS!$D$6)^2)^0.5</f>
        <v>1.2597559251798787E-3</v>
      </c>
      <c r="Z500">
        <f>Pro_Economic_Table[[#This Row],[S- Worst-Euclidean Distance]]/(Pro_Economic_Table[[#This Row],[S+ Best-Euclidean Distance]]+Pro_Economic_Table[[#This Row],[S- Worst-Euclidean Distance]])</f>
        <v>0.16637398964050398</v>
      </c>
      <c r="AA500">
        <v>499</v>
      </c>
    </row>
    <row r="501" spans="1:27" x14ac:dyDescent="0.3">
      <c r="A501">
        <v>288</v>
      </c>
      <c r="B501" t="s">
        <v>141</v>
      </c>
      <c r="C501" t="s">
        <v>148</v>
      </c>
      <c r="D501" t="s">
        <v>280</v>
      </c>
      <c r="E501" t="s">
        <v>280</v>
      </c>
      <c r="F501" t="s">
        <v>280</v>
      </c>
      <c r="G501" t="s">
        <v>218</v>
      </c>
      <c r="H501">
        <v>385.3970252162182</v>
      </c>
      <c r="I501">
        <v>28</v>
      </c>
      <c r="J501">
        <v>1419976.8970363303</v>
      </c>
      <c r="K501">
        <v>53416.506127272718</v>
      </c>
      <c r="L501">
        <v>255595841.46653947</v>
      </c>
      <c r="M501">
        <v>6572017.1990909083</v>
      </c>
      <c r="N501">
        <v>2129965345.5544956</v>
      </c>
      <c r="O501">
        <v>104893600</v>
      </c>
      <c r="P501">
        <v>28.066444700000002</v>
      </c>
      <c r="Q501">
        <v>21228.654610693138</v>
      </c>
      <c r="R501">
        <v>255649257.97266674</v>
      </c>
      <c r="S501">
        <v>2241.4309627535868</v>
      </c>
      <c r="T501">
        <v>21256.72105539314</v>
      </c>
      <c r="U501">
        <f>Pro_Economic_Table[[#This Row],[Total Energy(MJ)]]*AHP!$P$3/TOPSIS!$B$4</f>
        <v>8.7812576435956202E-3</v>
      </c>
      <c r="V501">
        <f>Pro_Economic_Table[[#This Row],[Total Cost(LKR Million)]]*AHP!$P$4/TOPSIS!$C$4</f>
        <v>3.4007613621267321E-2</v>
      </c>
      <c r="W501">
        <f>Pro_Economic_Table[[#This Row],[Total Carbon (Metric T)]]*AHP!$P$5/TOPSIS!$D$4</f>
        <v>3.7708734534047383E-3</v>
      </c>
      <c r="X501">
        <f>((Pro_Economic_Table[[#This Row],[Weighted Energy]]-TOPSIS!$B$5)^2+(Pro_Economic_Table[[#This Row],[Weighted Cost]]-TOPSIS!$C$5)^2+(Pro_Economic_Table[[#This Row],[Weighted Co2]]-TOPSIS!$D$5)^2)^0.5</f>
        <v>6.3227722542093662E-3</v>
      </c>
      <c r="Y501">
        <f>((Pro_Economic_Table[[#This Row],[Weighted Energy]]-TOPSIS!$B$6)^2+(Pro_Economic_Table[[#This Row],[Weighted Cost]]-TOPSIS!$C$6)^2+(Pro_Economic_Table[[#This Row],[Weighted Co2]]-TOPSIS!$D$6)^2)^0.5</f>
        <v>1.249062979127003E-3</v>
      </c>
      <c r="Z501">
        <f>Pro_Economic_Table[[#This Row],[S- Worst-Euclidean Distance]]/(Pro_Economic_Table[[#This Row],[S+ Best-Euclidean Distance]]+Pro_Economic_Table[[#This Row],[S- Worst-Euclidean Distance]])</f>
        <v>0.16496172204431736</v>
      </c>
      <c r="AA501">
        <v>500</v>
      </c>
    </row>
    <row r="502" spans="1:27" x14ac:dyDescent="0.3">
      <c r="A502">
        <v>260</v>
      </c>
      <c r="B502" t="s">
        <v>141</v>
      </c>
      <c r="C502" t="s">
        <v>148</v>
      </c>
      <c r="D502" t="s">
        <v>151</v>
      </c>
      <c r="E502" t="s">
        <v>152</v>
      </c>
      <c r="F502" t="s">
        <v>280</v>
      </c>
      <c r="G502" t="s">
        <v>220</v>
      </c>
      <c r="H502">
        <v>384.86629028970361</v>
      </c>
      <c r="I502">
        <v>28</v>
      </c>
      <c r="J502">
        <v>1419463.1456274644</v>
      </c>
      <c r="K502">
        <v>42499.442490909089</v>
      </c>
      <c r="L502">
        <v>255503366.21294358</v>
      </c>
      <c r="M502">
        <v>5410203.378636363</v>
      </c>
      <c r="N502">
        <v>2129194718.4411964</v>
      </c>
      <c r="O502">
        <v>109200000</v>
      </c>
      <c r="P502">
        <v>21.525416668181812</v>
      </c>
      <c r="Q502">
        <v>21220.974027130593</v>
      </c>
      <c r="R502">
        <v>255545865.65543449</v>
      </c>
      <c r="S502">
        <v>2243.804921819833</v>
      </c>
      <c r="T502">
        <v>21242.499443798773</v>
      </c>
      <c r="U502">
        <f>Pro_Economic_Table[[#This Row],[Total Energy(MJ)]]*AHP!$P$3/TOPSIS!$B$4</f>
        <v>8.7777062365499477E-3</v>
      </c>
      <c r="V502">
        <f>Pro_Economic_Table[[#This Row],[Total Cost(LKR Million)]]*AHP!$P$4/TOPSIS!$C$4</f>
        <v>3.4043631988113845E-2</v>
      </c>
      <c r="W502">
        <f>Pro_Economic_Table[[#This Row],[Total Carbon (Metric T)]]*AHP!$P$5/TOPSIS!$D$4</f>
        <v>3.7683505855792602E-3</v>
      </c>
      <c r="X502">
        <f>((Pro_Economic_Table[[#This Row],[Weighted Energy]]-TOPSIS!$B$5)^2+(Pro_Economic_Table[[#This Row],[Weighted Cost]]-TOPSIS!$C$5)^2+(Pro_Economic_Table[[#This Row],[Weighted Co2]]-TOPSIS!$D$5)^2)^0.5</f>
        <v>6.3563097950801945E-3</v>
      </c>
      <c r="Y502">
        <f>((Pro_Economic_Table[[#This Row],[Weighted Energy]]-TOPSIS!$B$6)^2+(Pro_Economic_Table[[#This Row],[Weighted Cost]]-TOPSIS!$C$6)^2+(Pro_Economic_Table[[#This Row],[Weighted Co2]]-TOPSIS!$D$6)^2)^0.5</f>
        <v>1.2154075238472084E-3</v>
      </c>
      <c r="Z502">
        <f>Pro_Economic_Table[[#This Row],[S- Worst-Euclidean Distance]]/(Pro_Economic_Table[[#This Row],[S+ Best-Euclidean Distance]]+Pro_Economic_Table[[#This Row],[S- Worst-Euclidean Distance]])</f>
        <v>0.16051940037552551</v>
      </c>
      <c r="AA502">
        <v>501</v>
      </c>
    </row>
    <row r="503" spans="1:27" x14ac:dyDescent="0.3">
      <c r="A503">
        <v>278</v>
      </c>
      <c r="B503" t="s">
        <v>141</v>
      </c>
      <c r="C503" t="s">
        <v>148</v>
      </c>
      <c r="D503" t="s">
        <v>280</v>
      </c>
      <c r="E503" t="s">
        <v>152</v>
      </c>
      <c r="F503" t="s">
        <v>280</v>
      </c>
      <c r="G503" t="s">
        <v>220</v>
      </c>
      <c r="H503">
        <v>385.32901190976366</v>
      </c>
      <c r="I503">
        <v>28</v>
      </c>
      <c r="J503">
        <v>1419911.0601556825</v>
      </c>
      <c r="K503">
        <v>42499.442490909089</v>
      </c>
      <c r="L503">
        <v>255583990.82802287</v>
      </c>
      <c r="M503">
        <v>5414808.4536363631</v>
      </c>
      <c r="N503">
        <v>2129866590.2335238</v>
      </c>
      <c r="O503">
        <v>109200000</v>
      </c>
      <c r="P503">
        <v>21.516206518181814</v>
      </c>
      <c r="Q503">
        <v>21227.670349327451</v>
      </c>
      <c r="R503">
        <v>255626490.27051377</v>
      </c>
      <c r="S503">
        <v>2244.4813986871604</v>
      </c>
      <c r="T503">
        <v>21249.186555845634</v>
      </c>
      <c r="U503">
        <f>Pro_Economic_Table[[#This Row],[Total Energy(MJ)]]*AHP!$P$3/TOPSIS!$B$4</f>
        <v>8.7804755992425751E-3</v>
      </c>
      <c r="V503">
        <f>Pro_Economic_Table[[#This Row],[Total Cost(LKR Million)]]*AHP!$P$4/TOPSIS!$C$4</f>
        <v>3.4053895683186355E-2</v>
      </c>
      <c r="W503">
        <f>Pro_Economic_Table[[#This Row],[Total Carbon (Metric T)]]*AHP!$P$5/TOPSIS!$D$4</f>
        <v>3.7695368575932611E-3</v>
      </c>
      <c r="X503">
        <f>((Pro_Economic_Table[[#This Row],[Weighted Energy]]-TOPSIS!$B$5)^2+(Pro_Economic_Table[[#This Row],[Weighted Cost]]-TOPSIS!$C$5)^2+(Pro_Economic_Table[[#This Row],[Weighted Co2]]-TOPSIS!$D$5)^2)^0.5</f>
        <v>6.3670055250053354E-3</v>
      </c>
      <c r="Y503">
        <f>((Pro_Economic_Table[[#This Row],[Weighted Energy]]-TOPSIS!$B$6)^2+(Pro_Economic_Table[[#This Row],[Weighted Cost]]-TOPSIS!$C$6)^2+(Pro_Economic_Table[[#This Row],[Weighted Co2]]-TOPSIS!$D$6)^2)^0.5</f>
        <v>1.2047121361987837E-3</v>
      </c>
      <c r="Z503">
        <f>Pro_Economic_Table[[#This Row],[S- Worst-Euclidean Distance]]/(Pro_Economic_Table[[#This Row],[S+ Best-Euclidean Distance]]+Pro_Economic_Table[[#This Row],[S- Worst-Euclidean Distance]])</f>
        <v>0.15910684868394842</v>
      </c>
      <c r="AA503">
        <v>502</v>
      </c>
    </row>
    <row r="504" spans="1:27" x14ac:dyDescent="0.3">
      <c r="A504">
        <v>269</v>
      </c>
      <c r="B504" t="s">
        <v>141</v>
      </c>
      <c r="C504" t="s">
        <v>148</v>
      </c>
      <c r="D504" t="s">
        <v>151</v>
      </c>
      <c r="E504" t="s">
        <v>280</v>
      </c>
      <c r="F504" t="s">
        <v>280</v>
      </c>
      <c r="G504" t="s">
        <v>220</v>
      </c>
      <c r="H504">
        <v>384.93430359615814</v>
      </c>
      <c r="I504">
        <v>28</v>
      </c>
      <c r="J504">
        <v>1419528.9825081122</v>
      </c>
      <c r="K504">
        <v>53416.506127272718</v>
      </c>
      <c r="L504">
        <v>255515216.85146019</v>
      </c>
      <c r="M504">
        <v>6567412.1240909081</v>
      </c>
      <c r="N504">
        <v>2129293473.7621684</v>
      </c>
      <c r="O504">
        <v>109200000</v>
      </c>
      <c r="P504">
        <v>28.075654849999999</v>
      </c>
      <c r="Q504">
        <v>21221.958288496277</v>
      </c>
      <c r="R504">
        <v>255568633.35758746</v>
      </c>
      <c r="S504">
        <v>2245.0608858862593</v>
      </c>
      <c r="T504">
        <v>21250.033943346276</v>
      </c>
      <c r="U504">
        <f>Pro_Economic_Table[[#This Row],[Total Energy(MJ)]]*AHP!$P$3/TOPSIS!$B$4</f>
        <v>8.7784882809029945E-3</v>
      </c>
      <c r="V504">
        <f>Pro_Economic_Table[[#This Row],[Total Cost(LKR Million)]]*AHP!$P$4/TOPSIS!$C$4</f>
        <v>3.4062687824052126E-2</v>
      </c>
      <c r="W504">
        <f>Pro_Economic_Table[[#This Row],[Total Carbon (Metric T)]]*AHP!$P$5/TOPSIS!$D$4</f>
        <v>3.7696871813907365E-3</v>
      </c>
      <c r="X504">
        <f>((Pro_Economic_Table[[#This Row],[Weighted Energy]]-TOPSIS!$B$5)^2+(Pro_Economic_Table[[#This Row],[Weighted Cost]]-TOPSIS!$C$5)^2+(Pro_Economic_Table[[#This Row],[Weighted Co2]]-TOPSIS!$D$5)^2)^0.5</f>
        <v>6.3750016084075578E-3</v>
      </c>
      <c r="Y504">
        <f>((Pro_Economic_Table[[#This Row],[Weighted Energy]]-TOPSIS!$B$6)^2+(Pro_Economic_Table[[#This Row],[Weighted Cost]]-TOPSIS!$C$6)^2+(Pro_Economic_Table[[#This Row],[Weighted Co2]]-TOPSIS!$D$6)^2)^0.5</f>
        <v>1.1967147407126993E-3</v>
      </c>
      <c r="Z504">
        <f>Pro_Economic_Table[[#This Row],[S- Worst-Euclidean Distance]]/(Pro_Economic_Table[[#This Row],[S+ Best-Euclidean Distance]]+Pro_Economic_Table[[#This Row],[S- Worst-Euclidean Distance]])</f>
        <v>0.15805065661918824</v>
      </c>
      <c r="AA504">
        <v>503</v>
      </c>
    </row>
    <row r="505" spans="1:27" x14ac:dyDescent="0.3">
      <c r="A505">
        <v>287</v>
      </c>
      <c r="B505" t="s">
        <v>141</v>
      </c>
      <c r="C505" t="s">
        <v>148</v>
      </c>
      <c r="D505" t="s">
        <v>280</v>
      </c>
      <c r="E505" t="s">
        <v>280</v>
      </c>
      <c r="F505" t="s">
        <v>280</v>
      </c>
      <c r="G505" t="s">
        <v>220</v>
      </c>
      <c r="H505">
        <v>385.3970252162182</v>
      </c>
      <c r="I505">
        <v>28</v>
      </c>
      <c r="J505">
        <v>1419976.8970363303</v>
      </c>
      <c r="K505">
        <v>53416.506127272718</v>
      </c>
      <c r="L505">
        <v>255595841.46653947</v>
      </c>
      <c r="M505">
        <v>6572017.1990909083</v>
      </c>
      <c r="N505">
        <v>2129965345.5544956</v>
      </c>
      <c r="O505">
        <v>109200000</v>
      </c>
      <c r="P505">
        <v>28.066444700000002</v>
      </c>
      <c r="Q505">
        <v>21228.654610693138</v>
      </c>
      <c r="R505">
        <v>255649257.97266674</v>
      </c>
      <c r="S505">
        <v>2245.7373627535867</v>
      </c>
      <c r="T505">
        <v>21256.72105539314</v>
      </c>
      <c r="U505">
        <f>Pro_Economic_Table[[#This Row],[Total Energy(MJ)]]*AHP!$P$3/TOPSIS!$B$4</f>
        <v>8.7812576435956202E-3</v>
      </c>
      <c r="V505">
        <f>Pro_Economic_Table[[#This Row],[Total Cost(LKR Million)]]*AHP!$P$4/TOPSIS!$C$4</f>
        <v>3.4072951519124636E-2</v>
      </c>
      <c r="W505">
        <f>Pro_Economic_Table[[#This Row],[Total Carbon (Metric T)]]*AHP!$P$5/TOPSIS!$D$4</f>
        <v>3.7708734534047383E-3</v>
      </c>
      <c r="X505">
        <f>((Pro_Economic_Table[[#This Row],[Weighted Energy]]-TOPSIS!$B$5)^2+(Pro_Economic_Table[[#This Row],[Weighted Cost]]-TOPSIS!$C$5)^2+(Pro_Economic_Table[[#This Row],[Weighted Co2]]-TOPSIS!$D$5)^2)^0.5</f>
        <v>6.385697246257073E-3</v>
      </c>
      <c r="Y505">
        <f>((Pro_Economic_Table[[#This Row],[Weighted Energy]]-TOPSIS!$B$6)^2+(Pro_Economic_Table[[#This Row],[Weighted Cost]]-TOPSIS!$C$6)^2+(Pro_Economic_Table[[#This Row],[Weighted Co2]]-TOPSIS!$D$6)^2)^0.5</f>
        <v>1.1860188539645836E-3</v>
      </c>
      <c r="Z505">
        <f>Pro_Economic_Table[[#This Row],[S- Worst-Euclidean Distance]]/(Pro_Economic_Table[[#This Row],[S+ Best-Euclidean Distance]]+Pro_Economic_Table[[#This Row],[S- Worst-Euclidean Distance]])</f>
        <v>0.15663805117176324</v>
      </c>
      <c r="AA505">
        <v>504</v>
      </c>
    </row>
    <row r="506" spans="1:27" x14ac:dyDescent="0.3">
      <c r="A506">
        <v>361</v>
      </c>
      <c r="B506" t="s">
        <v>142</v>
      </c>
      <c r="C506" t="s">
        <v>148</v>
      </c>
      <c r="D506" t="s">
        <v>151</v>
      </c>
      <c r="E506" t="s">
        <v>152</v>
      </c>
      <c r="F506" t="s">
        <v>154</v>
      </c>
      <c r="G506" t="s">
        <v>219</v>
      </c>
      <c r="H506">
        <v>406.0844784305695</v>
      </c>
      <c r="I506">
        <v>58</v>
      </c>
      <c r="J506">
        <v>1451503.7007148743</v>
      </c>
      <c r="K506">
        <v>36685.609763636356</v>
      </c>
      <c r="L506">
        <v>261270666.12867737</v>
      </c>
      <c r="M506">
        <v>5511880.9422727264</v>
      </c>
      <c r="N506">
        <v>2177255551.0723114</v>
      </c>
      <c r="O506">
        <v>108112000</v>
      </c>
      <c r="P506">
        <v>22.251500668181812</v>
      </c>
      <c r="Q506">
        <v>21699.980325687371</v>
      </c>
      <c r="R506">
        <v>261307351.73844099</v>
      </c>
      <c r="S506">
        <v>2290.8794320145839</v>
      </c>
      <c r="T506">
        <v>21722.231826355553</v>
      </c>
      <c r="U506">
        <f>Pro_Economic_Table[[#This Row],[Total Energy(MJ)]]*AHP!$P$3/TOPSIS!$B$4</f>
        <v>8.9756066494284404E-3</v>
      </c>
      <c r="V506">
        <f>Pro_Economic_Table[[#This Row],[Total Cost(LKR Million)]]*AHP!$P$4/TOPSIS!$C$4</f>
        <v>3.4757859542170123E-2</v>
      </c>
      <c r="W506">
        <f>Pro_Economic_Table[[#This Row],[Total Carbon (Metric T)]]*AHP!$P$5/TOPSIS!$D$4</f>
        <v>3.8534535561365649E-3</v>
      </c>
      <c r="X506">
        <f>((Pro_Economic_Table[[#This Row],[Weighted Energy]]-TOPSIS!$B$5)^2+(Pro_Economic_Table[[#This Row],[Weighted Cost]]-TOPSIS!$C$5)^2+(Pro_Economic_Table[[#This Row],[Weighted Co2]]-TOPSIS!$D$5)^2)^0.5</f>
        <v>7.1021690224002346E-3</v>
      </c>
      <c r="Y506">
        <f>((Pro_Economic_Table[[#This Row],[Weighted Energy]]-TOPSIS!$B$6)^2+(Pro_Economic_Table[[#This Row],[Weighted Cost]]-TOPSIS!$C$6)^2+(Pro_Economic_Table[[#This Row],[Weighted Co2]]-TOPSIS!$D$6)^2)^0.5</f>
        <v>4.6991791437851619E-4</v>
      </c>
      <c r="Z506">
        <f>Pro_Economic_Table[[#This Row],[S- Worst-Euclidean Distance]]/(Pro_Economic_Table[[#This Row],[S+ Best-Euclidean Distance]]+Pro_Economic_Table[[#This Row],[S- Worst-Euclidean Distance]])</f>
        <v>6.2059233907637151E-2</v>
      </c>
      <c r="AA506">
        <v>505</v>
      </c>
    </row>
    <row r="507" spans="1:27" x14ac:dyDescent="0.3">
      <c r="A507">
        <v>363</v>
      </c>
      <c r="B507" t="s">
        <v>142</v>
      </c>
      <c r="C507" t="s">
        <v>148</v>
      </c>
      <c r="D507" t="s">
        <v>151</v>
      </c>
      <c r="E507" t="s">
        <v>152</v>
      </c>
      <c r="F507" t="s">
        <v>154</v>
      </c>
      <c r="G507" t="s">
        <v>218</v>
      </c>
      <c r="H507">
        <v>406.0844784305695</v>
      </c>
      <c r="I507">
        <v>29</v>
      </c>
      <c r="J507">
        <v>1451503.7007148743</v>
      </c>
      <c r="K507">
        <v>36685.609763636356</v>
      </c>
      <c r="L507">
        <v>261270666.12867737</v>
      </c>
      <c r="M507">
        <v>5511880.9422727264</v>
      </c>
      <c r="N507">
        <v>2177255551.0723114</v>
      </c>
      <c r="O507">
        <v>108639800</v>
      </c>
      <c r="P507">
        <v>22.251500668181812</v>
      </c>
      <c r="Q507">
        <v>21699.980325687371</v>
      </c>
      <c r="R507">
        <v>261307351.73844099</v>
      </c>
      <c r="S507">
        <v>2291.4072320145842</v>
      </c>
      <c r="T507">
        <v>21722.231826355553</v>
      </c>
      <c r="U507">
        <f>Pro_Economic_Table[[#This Row],[Total Energy(MJ)]]*AHP!$P$3/TOPSIS!$B$4</f>
        <v>8.9756066494284404E-3</v>
      </c>
      <c r="V507">
        <f>Pro_Economic_Table[[#This Row],[Total Cost(LKR Million)]]*AHP!$P$4/TOPSIS!$C$4</f>
        <v>3.4765867470483588E-2</v>
      </c>
      <c r="W507">
        <f>Pro_Economic_Table[[#This Row],[Total Carbon (Metric T)]]*AHP!$P$5/TOPSIS!$D$4</f>
        <v>3.8534535561365649E-3</v>
      </c>
      <c r="X507">
        <f>((Pro_Economic_Table[[#This Row],[Weighted Energy]]-TOPSIS!$B$5)^2+(Pro_Economic_Table[[#This Row],[Weighted Cost]]-TOPSIS!$C$5)^2+(Pro_Economic_Table[[#This Row],[Weighted Co2]]-TOPSIS!$D$5)^2)^0.5</f>
        <v>7.1098784656677006E-3</v>
      </c>
      <c r="Y507">
        <f>((Pro_Economic_Table[[#This Row],[Weighted Energy]]-TOPSIS!$B$6)^2+(Pro_Economic_Table[[#This Row],[Weighted Cost]]-TOPSIS!$C$6)^2+(Pro_Economic_Table[[#This Row],[Weighted Co2]]-TOPSIS!$D$6)^2)^0.5</f>
        <v>4.6213006182376187E-4</v>
      </c>
      <c r="Z507">
        <f>Pro_Economic_Table[[#This Row],[S- Worst-Euclidean Distance]]/(Pro_Economic_Table[[#This Row],[S+ Best-Euclidean Distance]]+Pro_Economic_Table[[#This Row],[S- Worst-Euclidean Distance]])</f>
        <v>6.1031371022090136E-2</v>
      </c>
      <c r="AA507">
        <v>506</v>
      </c>
    </row>
    <row r="508" spans="1:27" x14ac:dyDescent="0.3">
      <c r="A508">
        <v>379</v>
      </c>
      <c r="B508" t="s">
        <v>142</v>
      </c>
      <c r="C508" t="s">
        <v>148</v>
      </c>
      <c r="D508" t="s">
        <v>280</v>
      </c>
      <c r="E508" t="s">
        <v>152</v>
      </c>
      <c r="F508" t="s">
        <v>154</v>
      </c>
      <c r="G508" t="s">
        <v>219</v>
      </c>
      <c r="H508">
        <v>406.54720005062956</v>
      </c>
      <c r="I508">
        <v>58</v>
      </c>
      <c r="J508">
        <v>1451951.6152430924</v>
      </c>
      <c r="K508">
        <v>36685.609763636356</v>
      </c>
      <c r="L508">
        <v>261351290.74375665</v>
      </c>
      <c r="M508">
        <v>5516486.0172727266</v>
      </c>
      <c r="N508">
        <v>2177927422.8646388</v>
      </c>
      <c r="O508">
        <v>108112000</v>
      </c>
      <c r="P508">
        <v>22.242290518181814</v>
      </c>
      <c r="Q508">
        <v>21706.676647884233</v>
      </c>
      <c r="R508">
        <v>261387976.35352027</v>
      </c>
      <c r="S508">
        <v>2291.5559088819118</v>
      </c>
      <c r="T508">
        <v>21728.918938402414</v>
      </c>
      <c r="U508">
        <f>Pro_Economic_Table[[#This Row],[Total Energy(MJ)]]*AHP!$P$3/TOPSIS!$B$4</f>
        <v>8.978376012121066E-3</v>
      </c>
      <c r="V508">
        <f>Pro_Economic_Table[[#This Row],[Total Cost(LKR Million)]]*AHP!$P$4/TOPSIS!$C$4</f>
        <v>3.476812323724264E-2</v>
      </c>
      <c r="W508">
        <f>Pro_Economic_Table[[#This Row],[Total Carbon (Metric T)]]*AHP!$P$5/TOPSIS!$D$4</f>
        <v>3.8546398281505663E-3</v>
      </c>
      <c r="X508">
        <f>((Pro_Economic_Table[[#This Row],[Weighted Energy]]-TOPSIS!$B$5)^2+(Pro_Economic_Table[[#This Row],[Weighted Cost]]-TOPSIS!$C$5)^2+(Pro_Economic_Table[[#This Row],[Weighted Co2]]-TOPSIS!$D$5)^2)^0.5</f>
        <v>7.1128650501325564E-3</v>
      </c>
      <c r="Y508">
        <f>((Pro_Economic_Table[[#This Row],[Weighted Energy]]-TOPSIS!$B$6)^2+(Pro_Economic_Table[[#This Row],[Weighted Cost]]-TOPSIS!$C$6)^2+(Pro_Economic_Table[[#This Row],[Weighted Co2]]-TOPSIS!$D$6)^2)^0.5</f>
        <v>4.5923630363206639E-4</v>
      </c>
      <c r="Z508">
        <f>Pro_Economic_Table[[#This Row],[S- Worst-Euclidean Distance]]/(Pro_Economic_Table[[#This Row],[S+ Best-Euclidean Distance]]+Pro_Economic_Table[[#This Row],[S- Worst-Euclidean Distance]])</f>
        <v>6.0648462319346508E-2</v>
      </c>
      <c r="AA508">
        <v>507</v>
      </c>
    </row>
    <row r="509" spans="1:27" x14ac:dyDescent="0.3">
      <c r="A509">
        <v>381</v>
      </c>
      <c r="B509" t="s">
        <v>142</v>
      </c>
      <c r="C509" t="s">
        <v>148</v>
      </c>
      <c r="D509" t="s">
        <v>280</v>
      </c>
      <c r="E509" t="s">
        <v>152</v>
      </c>
      <c r="F509" t="s">
        <v>154</v>
      </c>
      <c r="G509" t="s">
        <v>218</v>
      </c>
      <c r="H509">
        <v>406.54720005062956</v>
      </c>
      <c r="I509">
        <v>29</v>
      </c>
      <c r="J509">
        <v>1451951.6152430924</v>
      </c>
      <c r="K509">
        <v>36685.609763636356</v>
      </c>
      <c r="L509">
        <v>261351290.74375665</v>
      </c>
      <c r="M509">
        <v>5516486.0172727266</v>
      </c>
      <c r="N509">
        <v>2177927422.8646388</v>
      </c>
      <c r="O509">
        <v>108639800</v>
      </c>
      <c r="P509">
        <v>22.242290518181814</v>
      </c>
      <c r="Q509">
        <v>21706.676647884233</v>
      </c>
      <c r="R509">
        <v>261387976.35352027</v>
      </c>
      <c r="S509">
        <v>2292.0837088819117</v>
      </c>
      <c r="T509">
        <v>21728.918938402414</v>
      </c>
      <c r="U509">
        <f>Pro_Economic_Table[[#This Row],[Total Energy(MJ)]]*AHP!$P$3/TOPSIS!$B$4</f>
        <v>8.978376012121066E-3</v>
      </c>
      <c r="V509">
        <f>Pro_Economic_Table[[#This Row],[Total Cost(LKR Million)]]*AHP!$P$4/TOPSIS!$C$4</f>
        <v>3.4776131165556098E-2</v>
      </c>
      <c r="W509">
        <f>Pro_Economic_Table[[#This Row],[Total Carbon (Metric T)]]*AHP!$P$5/TOPSIS!$D$4</f>
        <v>3.8546398281505663E-3</v>
      </c>
      <c r="X509">
        <f>((Pro_Economic_Table[[#This Row],[Weighted Energy]]-TOPSIS!$B$5)^2+(Pro_Economic_Table[[#This Row],[Weighted Cost]]-TOPSIS!$C$5)^2+(Pro_Economic_Table[[#This Row],[Weighted Co2]]-TOPSIS!$D$5)^2)^0.5</f>
        <v>7.120574455554105E-3</v>
      </c>
      <c r="Y509">
        <f>((Pro_Economic_Table[[#This Row],[Weighted Energy]]-TOPSIS!$B$6)^2+(Pro_Economic_Table[[#This Row],[Weighted Cost]]-TOPSIS!$C$6)^2+(Pro_Economic_Table[[#This Row],[Weighted Co2]]-TOPSIS!$D$6)^2)^0.5</f>
        <v>4.514462451164845E-4</v>
      </c>
      <c r="Z509">
        <f>Pro_Economic_Table[[#This Row],[S- Worst-Euclidean Distance]]/(Pro_Economic_Table[[#This Row],[S+ Best-Euclidean Distance]]+Pro_Economic_Table[[#This Row],[S- Worst-Euclidean Distance]])</f>
        <v>5.962031311886188E-2</v>
      </c>
      <c r="AA509">
        <v>508</v>
      </c>
    </row>
    <row r="510" spans="1:27" x14ac:dyDescent="0.3">
      <c r="A510">
        <v>370</v>
      </c>
      <c r="B510" t="s">
        <v>142</v>
      </c>
      <c r="C510" t="s">
        <v>148</v>
      </c>
      <c r="D510" t="s">
        <v>151</v>
      </c>
      <c r="E510" t="s">
        <v>280</v>
      </c>
      <c r="F510" t="s">
        <v>154</v>
      </c>
      <c r="G510" t="s">
        <v>219</v>
      </c>
      <c r="H510">
        <v>406.15249173702404</v>
      </c>
      <c r="I510">
        <v>58</v>
      </c>
      <c r="J510">
        <v>1451569.5375955224</v>
      </c>
      <c r="K510">
        <v>47602.6734</v>
      </c>
      <c r="L510">
        <v>261282516.76719403</v>
      </c>
      <c r="M510">
        <v>6669089.6877272716</v>
      </c>
      <c r="N510">
        <v>2177354306.3932838</v>
      </c>
      <c r="O510">
        <v>108112000</v>
      </c>
      <c r="P510">
        <v>28.80173885</v>
      </c>
      <c r="Q510">
        <v>21700.964587053062</v>
      </c>
      <c r="R510">
        <v>261330119.44059405</v>
      </c>
      <c r="S510">
        <v>2292.1353960810111</v>
      </c>
      <c r="T510">
        <v>21729.766325903063</v>
      </c>
      <c r="U510">
        <f>Pro_Economic_Table[[#This Row],[Total Energy(MJ)]]*AHP!$P$3/TOPSIS!$B$4</f>
        <v>8.9763886937814889E-3</v>
      </c>
      <c r="V510">
        <f>Pro_Economic_Table[[#This Row],[Total Cost(LKR Million)]]*AHP!$P$4/TOPSIS!$C$4</f>
        <v>3.4776915378108418E-2</v>
      </c>
      <c r="W510">
        <f>Pro_Economic_Table[[#This Row],[Total Carbon (Metric T)]]*AHP!$P$5/TOPSIS!$D$4</f>
        <v>3.854790151948043E-3</v>
      </c>
      <c r="X510">
        <f>((Pro_Economic_Table[[#This Row],[Weighted Energy]]-TOPSIS!$B$5)^2+(Pro_Economic_Table[[#This Row],[Weighted Cost]]-TOPSIS!$C$5)^2+(Pro_Economic_Table[[#This Row],[Weighted Co2]]-TOPSIS!$D$5)^2)^0.5</f>
        <v>7.1208520245432949E-3</v>
      </c>
      <c r="Y510">
        <f>((Pro_Economic_Table[[#This Row],[Weighted Energy]]-TOPSIS!$B$6)^2+(Pro_Economic_Table[[#This Row],[Weighted Cost]]-TOPSIS!$C$6)^2+(Pro_Economic_Table[[#This Row],[Weighted Co2]]-TOPSIS!$D$6)^2)^0.5</f>
        <v>4.510997721154285E-4</v>
      </c>
      <c r="Z510">
        <f>Pro_Economic_Table[[#This Row],[S- Worst-Euclidean Distance]]/(Pro_Economic_Table[[#This Row],[S+ Best-Euclidean Distance]]+Pro_Economic_Table[[#This Row],[S- Worst-Euclidean Distance]])</f>
        <v>5.9575098234841556E-2</v>
      </c>
      <c r="AA510">
        <v>509</v>
      </c>
    </row>
    <row r="511" spans="1:27" x14ac:dyDescent="0.3">
      <c r="A511">
        <v>364</v>
      </c>
      <c r="B511" t="s">
        <v>142</v>
      </c>
      <c r="C511" t="s">
        <v>148</v>
      </c>
      <c r="D511" t="s">
        <v>151</v>
      </c>
      <c r="E511" t="s">
        <v>152</v>
      </c>
      <c r="F511" t="s">
        <v>155</v>
      </c>
      <c r="G511" t="s">
        <v>219</v>
      </c>
      <c r="H511">
        <v>406.04590658673129</v>
      </c>
      <c r="I511">
        <v>58</v>
      </c>
      <c r="J511">
        <v>1452544.8801385583</v>
      </c>
      <c r="K511">
        <v>37504.389536363633</v>
      </c>
      <c r="L511">
        <v>261458078.42494053</v>
      </c>
      <c r="M511">
        <v>5539173.6013636356</v>
      </c>
      <c r="N511">
        <v>2178817320.2078376</v>
      </c>
      <c r="O511">
        <v>108112000</v>
      </c>
      <c r="P511">
        <v>21.978574077272722</v>
      </c>
      <c r="Q511">
        <v>21715.545958071449</v>
      </c>
      <c r="R511">
        <v>261495582.81447688</v>
      </c>
      <c r="S511">
        <v>2292.4684938092014</v>
      </c>
      <c r="T511">
        <v>21737.52453214872</v>
      </c>
      <c r="U511">
        <f>Pro_Economic_Table[[#This Row],[Total Energy(MJ)]]*AHP!$P$3/TOPSIS!$B$4</f>
        <v>8.9820721701512861E-3</v>
      </c>
      <c r="V511">
        <f>Pro_Economic_Table[[#This Row],[Total Cost(LKR Million)]]*AHP!$P$4/TOPSIS!$C$4</f>
        <v>3.4781969229432261E-2</v>
      </c>
      <c r="W511">
        <f>Pro_Economic_Table[[#This Row],[Total Carbon (Metric T)]]*AHP!$P$5/TOPSIS!$D$4</f>
        <v>3.8561664326030674E-3</v>
      </c>
      <c r="X511">
        <f>((Pro_Economic_Table[[#This Row],[Weighted Energy]]-TOPSIS!$B$5)^2+(Pro_Economic_Table[[#This Row],[Weighted Cost]]-TOPSIS!$C$5)^2+(Pro_Economic_Table[[#This Row],[Weighted Co2]]-TOPSIS!$D$5)^2)^0.5</f>
        <v>7.1272765146552473E-3</v>
      </c>
      <c r="Y511">
        <f>((Pro_Economic_Table[[#This Row],[Weighted Energy]]-TOPSIS!$B$6)^2+(Pro_Economic_Table[[#This Row],[Weighted Cost]]-TOPSIS!$C$6)^2+(Pro_Economic_Table[[#This Row],[Weighted Co2]]-TOPSIS!$D$6)^2)^0.5</f>
        <v>4.4484275661065058E-4</v>
      </c>
      <c r="Z511">
        <f>Pro_Economic_Table[[#This Row],[S- Worst-Euclidean Distance]]/(Pro_Economic_Table[[#This Row],[S+ Best-Euclidean Distance]]+Pro_Economic_Table[[#This Row],[S- Worst-Euclidean Distance]])</f>
        <v>5.8747457702984951E-2</v>
      </c>
      <c r="AA511">
        <v>510</v>
      </c>
    </row>
    <row r="512" spans="1:27" x14ac:dyDescent="0.3">
      <c r="A512">
        <v>372</v>
      </c>
      <c r="B512" t="s">
        <v>142</v>
      </c>
      <c r="C512" t="s">
        <v>148</v>
      </c>
      <c r="D512" t="s">
        <v>151</v>
      </c>
      <c r="E512" t="s">
        <v>280</v>
      </c>
      <c r="F512" t="s">
        <v>154</v>
      </c>
      <c r="G512" t="s">
        <v>218</v>
      </c>
      <c r="H512">
        <v>406.15249173702404</v>
      </c>
      <c r="I512">
        <v>29</v>
      </c>
      <c r="J512">
        <v>1451569.5375955224</v>
      </c>
      <c r="K512">
        <v>47602.6734</v>
      </c>
      <c r="L512">
        <v>261282516.76719403</v>
      </c>
      <c r="M512">
        <v>6669089.6877272716</v>
      </c>
      <c r="N512">
        <v>2177354306.3932838</v>
      </c>
      <c r="O512">
        <v>108639800</v>
      </c>
      <c r="P512">
        <v>28.80173885</v>
      </c>
      <c r="Q512">
        <v>21700.964587053062</v>
      </c>
      <c r="R512">
        <v>261330119.44059405</v>
      </c>
      <c r="S512">
        <v>2292.6631960810114</v>
      </c>
      <c r="T512">
        <v>21729.766325903063</v>
      </c>
      <c r="U512">
        <f>Pro_Economic_Table[[#This Row],[Total Energy(MJ)]]*AHP!$P$3/TOPSIS!$B$4</f>
        <v>8.9763886937814889E-3</v>
      </c>
      <c r="V512">
        <f>Pro_Economic_Table[[#This Row],[Total Cost(LKR Million)]]*AHP!$P$4/TOPSIS!$C$4</f>
        <v>3.4784923306421883E-2</v>
      </c>
      <c r="W512">
        <f>Pro_Economic_Table[[#This Row],[Total Carbon (Metric T)]]*AHP!$P$5/TOPSIS!$D$4</f>
        <v>3.854790151948043E-3</v>
      </c>
      <c r="X512">
        <f>((Pro_Economic_Table[[#This Row],[Weighted Energy]]-TOPSIS!$B$5)^2+(Pro_Economic_Table[[#This Row],[Weighted Cost]]-TOPSIS!$C$5)^2+(Pro_Economic_Table[[#This Row],[Weighted Co2]]-TOPSIS!$D$5)^2)^0.5</f>
        <v>7.1285626689257921E-3</v>
      </c>
      <c r="Y512">
        <f>((Pro_Economic_Table[[#This Row],[Weighted Energy]]-TOPSIS!$B$6)^2+(Pro_Economic_Table[[#This Row],[Weighted Cost]]-TOPSIS!$C$6)^2+(Pro_Economic_Table[[#This Row],[Weighted Co2]]-TOPSIS!$D$6)^2)^0.5</f>
        <v>4.433255550115119E-4</v>
      </c>
      <c r="Z512">
        <f>Pro_Economic_Table[[#This Row],[S- Worst-Euclidean Distance]]/(Pro_Economic_Table[[#This Row],[S+ Best-Euclidean Distance]]+Pro_Economic_Table[[#This Row],[S- Worst-Euclidean Distance]])</f>
        <v>5.8548877360604663E-2</v>
      </c>
      <c r="AA512">
        <v>511</v>
      </c>
    </row>
    <row r="513" spans="1:27" x14ac:dyDescent="0.3">
      <c r="A513">
        <v>388</v>
      </c>
      <c r="B513" t="s">
        <v>142</v>
      </c>
      <c r="C513" t="s">
        <v>148</v>
      </c>
      <c r="D513" t="s">
        <v>280</v>
      </c>
      <c r="E513" t="s">
        <v>280</v>
      </c>
      <c r="F513" t="s">
        <v>154</v>
      </c>
      <c r="G513" t="s">
        <v>219</v>
      </c>
      <c r="H513">
        <v>406.61521335708409</v>
      </c>
      <c r="I513">
        <v>58</v>
      </c>
      <c r="J513">
        <v>1452017.4521237405</v>
      </c>
      <c r="K513">
        <v>47602.6734</v>
      </c>
      <c r="L513">
        <v>261363141.38227326</v>
      </c>
      <c r="M513">
        <v>6673694.7627272718</v>
      </c>
      <c r="N513">
        <v>2178026178.1856103</v>
      </c>
      <c r="O513">
        <v>108112000</v>
      </c>
      <c r="P513">
        <v>28.792528699999995</v>
      </c>
      <c r="Q513">
        <v>21707.660909249917</v>
      </c>
      <c r="R513">
        <v>261410744.05567327</v>
      </c>
      <c r="S513">
        <v>2292.8118729483376</v>
      </c>
      <c r="T513">
        <v>21736.453437949916</v>
      </c>
      <c r="U513">
        <f>Pro_Economic_Table[[#This Row],[Total Energy(MJ)]]*AHP!$P$3/TOPSIS!$B$4</f>
        <v>8.9791580564741128E-3</v>
      </c>
      <c r="V513">
        <f>Pro_Economic_Table[[#This Row],[Total Cost(LKR Million)]]*AHP!$P$4/TOPSIS!$C$4</f>
        <v>3.4787179073180921E-2</v>
      </c>
      <c r="W513">
        <f>Pro_Economic_Table[[#This Row],[Total Carbon (Metric T)]]*AHP!$P$5/TOPSIS!$D$4</f>
        <v>3.8559764239620427E-3</v>
      </c>
      <c r="X513">
        <f>((Pro_Economic_Table[[#This Row],[Weighted Energy]]-TOPSIS!$B$5)^2+(Pro_Economic_Table[[#This Row],[Weighted Cost]]-TOPSIS!$C$5)^2+(Pro_Economic_Table[[#This Row],[Weighted Co2]]-TOPSIS!$D$5)^2)^0.5</f>
        <v>7.1315479822642996E-3</v>
      </c>
      <c r="Y513">
        <f>((Pro_Economic_Table[[#This Row],[Weighted Energy]]-TOPSIS!$B$6)^2+(Pro_Economic_Table[[#This Row],[Weighted Cost]]-TOPSIS!$C$6)^2+(Pro_Economic_Table[[#This Row],[Weighted Co2]]-TOPSIS!$D$6)^2)^0.5</f>
        <v>4.4041436166700898E-4</v>
      </c>
      <c r="Z513">
        <f>Pro_Economic_Table[[#This Row],[S- Worst-Euclidean Distance]]/(Pro_Economic_Table[[#This Row],[S+ Best-Euclidean Distance]]+Pro_Economic_Table[[#This Row],[S- Worst-Euclidean Distance]])</f>
        <v>5.8163834110980139E-2</v>
      </c>
      <c r="AA513">
        <v>512</v>
      </c>
    </row>
    <row r="514" spans="1:27" x14ac:dyDescent="0.3">
      <c r="A514">
        <v>366</v>
      </c>
      <c r="B514" t="s">
        <v>142</v>
      </c>
      <c r="C514" t="s">
        <v>148</v>
      </c>
      <c r="D514" t="s">
        <v>151</v>
      </c>
      <c r="E514" t="s">
        <v>152</v>
      </c>
      <c r="F514" t="s">
        <v>155</v>
      </c>
      <c r="G514" t="s">
        <v>218</v>
      </c>
      <c r="H514">
        <v>406.04590658673129</v>
      </c>
      <c r="I514">
        <v>29</v>
      </c>
      <c r="J514">
        <v>1452544.8801385583</v>
      </c>
      <c r="K514">
        <v>37504.389536363633</v>
      </c>
      <c r="L514">
        <v>261458078.42494053</v>
      </c>
      <c r="M514">
        <v>5539173.6013636356</v>
      </c>
      <c r="N514">
        <v>2178817320.2078376</v>
      </c>
      <c r="O514">
        <v>108639800</v>
      </c>
      <c r="P514">
        <v>21.978574077272722</v>
      </c>
      <c r="Q514">
        <v>21715.545958071449</v>
      </c>
      <c r="R514">
        <v>261495582.81447688</v>
      </c>
      <c r="S514">
        <v>2292.9962938092012</v>
      </c>
      <c r="T514">
        <v>21737.52453214872</v>
      </c>
      <c r="U514">
        <f>Pro_Economic_Table[[#This Row],[Total Energy(MJ)]]*AHP!$P$3/TOPSIS!$B$4</f>
        <v>8.9820721701512861E-3</v>
      </c>
      <c r="V514">
        <f>Pro_Economic_Table[[#This Row],[Total Cost(LKR Million)]]*AHP!$P$4/TOPSIS!$C$4</f>
        <v>3.4789977157745719E-2</v>
      </c>
      <c r="W514">
        <f>Pro_Economic_Table[[#This Row],[Total Carbon (Metric T)]]*AHP!$P$5/TOPSIS!$D$4</f>
        <v>3.8561664326030674E-3</v>
      </c>
      <c r="X514">
        <f>((Pro_Economic_Table[[#This Row],[Weighted Energy]]-TOPSIS!$B$5)^2+(Pro_Economic_Table[[#This Row],[Weighted Cost]]-TOPSIS!$C$5)^2+(Pro_Economic_Table[[#This Row],[Weighted Co2]]-TOPSIS!$D$5)^2)^0.5</f>
        <v>7.1349858883864971E-3</v>
      </c>
      <c r="Y514">
        <f>((Pro_Economic_Table[[#This Row],[Weighted Energy]]-TOPSIS!$B$6)^2+(Pro_Economic_Table[[#This Row],[Weighted Cost]]-TOPSIS!$C$6)^2+(Pro_Economic_Table[[#This Row],[Weighted Co2]]-TOPSIS!$D$6)^2)^0.5</f>
        <v>4.3704984062559551E-4</v>
      </c>
      <c r="Z514">
        <f>Pro_Economic_Table[[#This Row],[S- Worst-Euclidean Distance]]/(Pro_Economic_Table[[#This Row],[S+ Best-Euclidean Distance]]+Pro_Economic_Table[[#This Row],[S- Worst-Euclidean Distance]])</f>
        <v>5.7718935338755523E-2</v>
      </c>
      <c r="AA514">
        <v>513</v>
      </c>
    </row>
    <row r="515" spans="1:27" x14ac:dyDescent="0.3">
      <c r="A515">
        <v>382</v>
      </c>
      <c r="B515" t="s">
        <v>142</v>
      </c>
      <c r="C515" t="s">
        <v>148</v>
      </c>
      <c r="D515" t="s">
        <v>280</v>
      </c>
      <c r="E515" t="s">
        <v>152</v>
      </c>
      <c r="F515" t="s">
        <v>155</v>
      </c>
      <c r="G515" t="s">
        <v>219</v>
      </c>
      <c r="H515">
        <v>406.50862820679134</v>
      </c>
      <c r="I515">
        <v>58</v>
      </c>
      <c r="J515">
        <v>1452992.7946667769</v>
      </c>
      <c r="K515">
        <v>37504.389536363633</v>
      </c>
      <c r="L515">
        <v>261538703.04001987</v>
      </c>
      <c r="M515">
        <v>5543778.6763636358</v>
      </c>
      <c r="N515">
        <v>2179489192.0001655</v>
      </c>
      <c r="O515">
        <v>108112000</v>
      </c>
      <c r="P515">
        <v>21.969363927272724</v>
      </c>
      <c r="Q515">
        <v>21722.242280268314</v>
      </c>
      <c r="R515">
        <v>261576207.42955622</v>
      </c>
      <c r="S515">
        <v>2293.1449706765288</v>
      </c>
      <c r="T515">
        <v>21744.211644195588</v>
      </c>
      <c r="U515">
        <f>Pro_Economic_Table[[#This Row],[Total Energy(MJ)]]*AHP!$P$3/TOPSIS!$B$4</f>
        <v>8.9848415328439134E-3</v>
      </c>
      <c r="V515">
        <f>Pro_Economic_Table[[#This Row],[Total Cost(LKR Million)]]*AHP!$P$4/TOPSIS!$C$4</f>
        <v>3.4792232924504778E-2</v>
      </c>
      <c r="W515">
        <f>Pro_Economic_Table[[#This Row],[Total Carbon (Metric T)]]*AHP!$P$5/TOPSIS!$D$4</f>
        <v>3.8573527046170696E-3</v>
      </c>
      <c r="X515">
        <f>((Pro_Economic_Table[[#This Row],[Weighted Energy]]-TOPSIS!$B$5)^2+(Pro_Economic_Table[[#This Row],[Weighted Cost]]-TOPSIS!$C$5)^2+(Pro_Economic_Table[[#This Row],[Weighted Co2]]-TOPSIS!$D$5)^2)^0.5</f>
        <v>7.1379725462578855E-3</v>
      </c>
      <c r="Y515">
        <f>((Pro_Economic_Table[[#This Row],[Weighted Energy]]-TOPSIS!$B$6)^2+(Pro_Economic_Table[[#This Row],[Weighted Cost]]-TOPSIS!$C$6)^2+(Pro_Economic_Table[[#This Row],[Weighted Co2]]-TOPSIS!$D$6)^2)^0.5</f>
        <v>4.3416283874609946E-4</v>
      </c>
      <c r="Z515">
        <f>Pro_Economic_Table[[#This Row],[S- Worst-Euclidean Distance]]/(Pro_Economic_Table[[#This Row],[S+ Best-Euclidean Distance]]+Pro_Economic_Table[[#This Row],[S- Worst-Euclidean Distance]])</f>
        <v>5.7336909163817201E-2</v>
      </c>
      <c r="AA515">
        <v>514</v>
      </c>
    </row>
    <row r="516" spans="1:27" x14ac:dyDescent="0.3">
      <c r="A516">
        <v>390</v>
      </c>
      <c r="B516" t="s">
        <v>142</v>
      </c>
      <c r="C516" t="s">
        <v>148</v>
      </c>
      <c r="D516" t="s">
        <v>280</v>
      </c>
      <c r="E516" t="s">
        <v>280</v>
      </c>
      <c r="F516" t="s">
        <v>154</v>
      </c>
      <c r="G516" t="s">
        <v>218</v>
      </c>
      <c r="H516">
        <v>406.61521335708409</v>
      </c>
      <c r="I516">
        <v>29</v>
      </c>
      <c r="J516">
        <v>1452017.4521237405</v>
      </c>
      <c r="K516">
        <v>47602.6734</v>
      </c>
      <c r="L516">
        <v>261363141.38227326</v>
      </c>
      <c r="M516">
        <v>6673694.7627272718</v>
      </c>
      <c r="N516">
        <v>2178026178.1856103</v>
      </c>
      <c r="O516">
        <v>108639800</v>
      </c>
      <c r="P516">
        <v>28.792528699999995</v>
      </c>
      <c r="Q516">
        <v>21707.660909249917</v>
      </c>
      <c r="R516">
        <v>261410744.05567327</v>
      </c>
      <c r="S516">
        <v>2293.3396729483375</v>
      </c>
      <c r="T516">
        <v>21736.453437949916</v>
      </c>
      <c r="U516">
        <f>Pro_Economic_Table[[#This Row],[Total Energy(MJ)]]*AHP!$P$3/TOPSIS!$B$4</f>
        <v>8.9791580564741128E-3</v>
      </c>
      <c r="V516">
        <f>Pro_Economic_Table[[#This Row],[Total Cost(LKR Million)]]*AHP!$P$4/TOPSIS!$C$4</f>
        <v>3.4795187001494372E-2</v>
      </c>
      <c r="W516">
        <f>Pro_Economic_Table[[#This Row],[Total Carbon (Metric T)]]*AHP!$P$5/TOPSIS!$D$4</f>
        <v>3.8559764239620427E-3</v>
      </c>
      <c r="X516">
        <f>((Pro_Economic_Table[[#This Row],[Weighted Energy]]-TOPSIS!$B$5)^2+(Pro_Economic_Table[[#This Row],[Weighted Cost]]-TOPSIS!$C$5)^2+(Pro_Economic_Table[[#This Row],[Weighted Co2]]-TOPSIS!$D$5)^2)^0.5</f>
        <v>7.1392585871760273E-3</v>
      </c>
      <c r="Y516">
        <f>((Pro_Economic_Table[[#This Row],[Weighted Energy]]-TOPSIS!$B$6)^2+(Pro_Economic_Table[[#This Row],[Weighted Cost]]-TOPSIS!$C$6)^2+(Pro_Economic_Table[[#This Row],[Weighted Co2]]-TOPSIS!$D$6)^2)^0.5</f>
        <v>4.3263811107551299E-4</v>
      </c>
      <c r="Z516">
        <f>Pro_Economic_Table[[#This Row],[S- Worst-Euclidean Distance]]/(Pro_Economic_Table[[#This Row],[S+ Best-Euclidean Distance]]+Pro_Economic_Table[[#This Row],[S- Worst-Euclidean Distance]])</f>
        <v>5.7137349902754923E-2</v>
      </c>
      <c r="AA516">
        <v>515</v>
      </c>
    </row>
    <row r="517" spans="1:27" x14ac:dyDescent="0.3">
      <c r="A517">
        <v>384</v>
      </c>
      <c r="B517" t="s">
        <v>142</v>
      </c>
      <c r="C517" t="s">
        <v>148</v>
      </c>
      <c r="D517" t="s">
        <v>280</v>
      </c>
      <c r="E517" t="s">
        <v>152</v>
      </c>
      <c r="F517" t="s">
        <v>155</v>
      </c>
      <c r="G517" t="s">
        <v>218</v>
      </c>
      <c r="H517">
        <v>406.50862820679134</v>
      </c>
      <c r="I517">
        <v>29</v>
      </c>
      <c r="J517">
        <v>1452992.7946667769</v>
      </c>
      <c r="K517">
        <v>37504.389536363633</v>
      </c>
      <c r="L517">
        <v>261538703.04001987</v>
      </c>
      <c r="M517">
        <v>5543778.6763636358</v>
      </c>
      <c r="N517">
        <v>2179489192.0001655</v>
      </c>
      <c r="O517">
        <v>108639800</v>
      </c>
      <c r="P517">
        <v>21.969363927272724</v>
      </c>
      <c r="Q517">
        <v>21722.242280268314</v>
      </c>
      <c r="R517">
        <v>261576207.42955622</v>
      </c>
      <c r="S517">
        <v>2293.6727706765291</v>
      </c>
      <c r="T517">
        <v>21744.211644195588</v>
      </c>
      <c r="U517">
        <f>Pro_Economic_Table[[#This Row],[Total Energy(MJ)]]*AHP!$P$3/TOPSIS!$B$4</f>
        <v>8.9848415328439134E-3</v>
      </c>
      <c r="V517">
        <f>Pro_Economic_Table[[#This Row],[Total Cost(LKR Million)]]*AHP!$P$4/TOPSIS!$C$4</f>
        <v>3.4800240852818243E-2</v>
      </c>
      <c r="W517">
        <f>Pro_Economic_Table[[#This Row],[Total Carbon (Metric T)]]*AHP!$P$5/TOPSIS!$D$4</f>
        <v>3.8573527046170696E-3</v>
      </c>
      <c r="X517">
        <f>((Pro_Economic_Table[[#This Row],[Weighted Energy]]-TOPSIS!$B$5)^2+(Pro_Economic_Table[[#This Row],[Weighted Cost]]-TOPSIS!$C$5)^2+(Pro_Economic_Table[[#This Row],[Weighted Co2]]-TOPSIS!$D$5)^2)^0.5</f>
        <v>7.1456818823761193E-3</v>
      </c>
      <c r="Y517">
        <f>((Pro_Economic_Table[[#This Row],[Weighted Energy]]-TOPSIS!$B$6)^2+(Pro_Economic_Table[[#This Row],[Weighted Cost]]-TOPSIS!$C$6)^2+(Pro_Economic_Table[[#This Row],[Weighted Co2]]-TOPSIS!$D$6)^2)^0.5</f>
        <v>4.2636749113728821E-4</v>
      </c>
      <c r="Z517">
        <f>Pro_Economic_Table[[#This Row],[S- Worst-Euclidean Distance]]/(Pro_Economic_Table[[#This Row],[S+ Best-Euclidean Distance]]+Pro_Economic_Table[[#This Row],[S- Worst-Euclidean Distance]])</f>
        <v>5.6308070656366442E-2</v>
      </c>
      <c r="AA517">
        <v>516</v>
      </c>
    </row>
    <row r="518" spans="1:27" x14ac:dyDescent="0.3">
      <c r="A518">
        <v>373</v>
      </c>
      <c r="B518" t="s">
        <v>142</v>
      </c>
      <c r="C518" t="s">
        <v>148</v>
      </c>
      <c r="D518" t="s">
        <v>151</v>
      </c>
      <c r="E518" t="s">
        <v>280</v>
      </c>
      <c r="F518" t="s">
        <v>155</v>
      </c>
      <c r="G518" t="s">
        <v>219</v>
      </c>
      <c r="H518">
        <v>406.11391989318594</v>
      </c>
      <c r="I518">
        <v>58</v>
      </c>
      <c r="J518">
        <v>1452610.7170192066</v>
      </c>
      <c r="K518">
        <v>48421.45317272727</v>
      </c>
      <c r="L518">
        <v>261469929.06345719</v>
      </c>
      <c r="M518">
        <v>6696382.3468181808</v>
      </c>
      <c r="N518">
        <v>2178916075.52881</v>
      </c>
      <c r="O518">
        <v>108112000</v>
      </c>
      <c r="P518">
        <v>28.528812259090909</v>
      </c>
      <c r="Q518">
        <v>21716.530219437136</v>
      </c>
      <c r="R518">
        <v>261518350.5166299</v>
      </c>
      <c r="S518">
        <v>2293.7244578756281</v>
      </c>
      <c r="T518">
        <v>21745.059031696226</v>
      </c>
      <c r="U518">
        <f>Pro_Economic_Table[[#This Row],[Total Energy(MJ)]]*AHP!$P$3/TOPSIS!$B$4</f>
        <v>8.9828542145043329E-3</v>
      </c>
      <c r="V518">
        <f>Pro_Economic_Table[[#This Row],[Total Cost(LKR Million)]]*AHP!$P$4/TOPSIS!$C$4</f>
        <v>3.4801025065370549E-2</v>
      </c>
      <c r="W518">
        <f>Pro_Economic_Table[[#This Row],[Total Carbon (Metric T)]]*AHP!$P$5/TOPSIS!$D$4</f>
        <v>3.8575030284145446E-3</v>
      </c>
      <c r="X518">
        <f>((Pro_Economic_Table[[#This Row],[Weighted Energy]]-TOPSIS!$B$5)^2+(Pro_Economic_Table[[#This Row],[Weighted Cost]]-TOPSIS!$C$5)^2+(Pro_Economic_Table[[#This Row],[Weighted Co2]]-TOPSIS!$D$5)^2)^0.5</f>
        <v>7.1459593809532354E-3</v>
      </c>
      <c r="Y518">
        <f>((Pro_Economic_Table[[#This Row],[Weighted Energy]]-TOPSIS!$B$6)^2+(Pro_Economic_Table[[#This Row],[Weighted Cost]]-TOPSIS!$C$6)^2+(Pro_Economic_Table[[#This Row],[Weighted Co2]]-TOPSIS!$D$6)^2)^0.5</f>
        <v>4.2601579951249876E-4</v>
      </c>
      <c r="Z518">
        <f>Pro_Economic_Table[[#This Row],[S- Worst-Euclidean Distance]]/(Pro_Economic_Table[[#This Row],[S+ Best-Euclidean Distance]]+Pro_Economic_Table[[#This Row],[S- Worst-Euclidean Distance]])</f>
        <v>5.6262175899828494E-2</v>
      </c>
      <c r="AA518">
        <v>517</v>
      </c>
    </row>
    <row r="519" spans="1:27" x14ac:dyDescent="0.3">
      <c r="A519">
        <v>375</v>
      </c>
      <c r="B519" t="s">
        <v>142</v>
      </c>
      <c r="C519" t="s">
        <v>148</v>
      </c>
      <c r="D519" t="s">
        <v>151</v>
      </c>
      <c r="E519" t="s">
        <v>280</v>
      </c>
      <c r="F519" t="s">
        <v>155</v>
      </c>
      <c r="G519" t="s">
        <v>218</v>
      </c>
      <c r="H519">
        <v>406.11391989318594</v>
      </c>
      <c r="I519">
        <v>29</v>
      </c>
      <c r="J519">
        <v>1452610.7170192066</v>
      </c>
      <c r="K519">
        <v>48421.45317272727</v>
      </c>
      <c r="L519">
        <v>261469929.06345719</v>
      </c>
      <c r="M519">
        <v>6696382.3468181808</v>
      </c>
      <c r="N519">
        <v>2178916075.52881</v>
      </c>
      <c r="O519">
        <v>108639800</v>
      </c>
      <c r="P519">
        <v>28.528812259090909</v>
      </c>
      <c r="Q519">
        <v>21716.530219437136</v>
      </c>
      <c r="R519">
        <v>261518350.5166299</v>
      </c>
      <c r="S519">
        <v>2294.2522578756279</v>
      </c>
      <c r="T519">
        <v>21745.059031696226</v>
      </c>
      <c r="U519">
        <f>Pro_Economic_Table[[#This Row],[Total Energy(MJ)]]*AHP!$P$3/TOPSIS!$B$4</f>
        <v>8.9828542145043329E-3</v>
      </c>
      <c r="V519">
        <f>Pro_Economic_Table[[#This Row],[Total Cost(LKR Million)]]*AHP!$P$4/TOPSIS!$C$4</f>
        <v>3.4809032993684007E-2</v>
      </c>
      <c r="W519">
        <f>Pro_Economic_Table[[#This Row],[Total Carbon (Metric T)]]*AHP!$P$5/TOPSIS!$D$4</f>
        <v>3.8575030284145446E-3</v>
      </c>
      <c r="X519">
        <f>((Pro_Economic_Table[[#This Row],[Weighted Energy]]-TOPSIS!$B$5)^2+(Pro_Economic_Table[[#This Row],[Weighted Cost]]-TOPSIS!$C$5)^2+(Pro_Economic_Table[[#This Row],[Weighted Co2]]-TOPSIS!$D$5)^2)^0.5</f>
        <v>7.1536699519119578E-3</v>
      </c>
      <c r="Y519">
        <f>((Pro_Economic_Table[[#This Row],[Weighted Energy]]-TOPSIS!$B$6)^2+(Pro_Economic_Table[[#This Row],[Weighted Cost]]-TOPSIS!$C$6)^2+(Pro_Economic_Table[[#This Row],[Weighted Co2]]-TOPSIS!$D$6)^2)^0.5</f>
        <v>4.1823694486793378E-4</v>
      </c>
      <c r="Z519">
        <f>Pro_Economic_Table[[#This Row],[S- Worst-Euclidean Distance]]/(Pro_Economic_Table[[#This Row],[S+ Best-Euclidean Distance]]+Pro_Economic_Table[[#This Row],[S- Worst-Euclidean Distance]])</f>
        <v>5.5235352279066931E-2</v>
      </c>
      <c r="AA519">
        <v>518</v>
      </c>
    </row>
    <row r="520" spans="1:27" x14ac:dyDescent="0.3">
      <c r="A520">
        <v>391</v>
      </c>
      <c r="B520" t="s">
        <v>142</v>
      </c>
      <c r="C520" t="s">
        <v>148</v>
      </c>
      <c r="D520" t="s">
        <v>280</v>
      </c>
      <c r="E520" t="s">
        <v>280</v>
      </c>
      <c r="F520" t="s">
        <v>155</v>
      </c>
      <c r="G520" t="s">
        <v>219</v>
      </c>
      <c r="H520">
        <v>406.57664151324587</v>
      </c>
      <c r="I520">
        <v>58</v>
      </c>
      <c r="J520">
        <v>1453058.6315474245</v>
      </c>
      <c r="K520">
        <v>48421.45317272727</v>
      </c>
      <c r="L520">
        <v>261550553.67853642</v>
      </c>
      <c r="M520">
        <v>6700987.4218181809</v>
      </c>
      <c r="N520">
        <v>2179587947.321137</v>
      </c>
      <c r="O520">
        <v>108112000</v>
      </c>
      <c r="P520">
        <v>28.519602109090904</v>
      </c>
      <c r="Q520">
        <v>21723.226541633998</v>
      </c>
      <c r="R520">
        <v>261598975.13170913</v>
      </c>
      <c r="S520">
        <v>2294.4009347429551</v>
      </c>
      <c r="T520">
        <v>21751.74614374309</v>
      </c>
      <c r="U520">
        <f>Pro_Economic_Table[[#This Row],[Total Energy(MJ)]]*AHP!$P$3/TOPSIS!$B$4</f>
        <v>8.9856235771969568E-3</v>
      </c>
      <c r="V520">
        <f>Pro_Economic_Table[[#This Row],[Total Cost(LKR Million)]]*AHP!$P$4/TOPSIS!$C$4</f>
        <v>3.4811288760443058E-2</v>
      </c>
      <c r="W520">
        <f>Pro_Economic_Table[[#This Row],[Total Carbon (Metric T)]]*AHP!$P$5/TOPSIS!$D$4</f>
        <v>3.8586893004285464E-3</v>
      </c>
      <c r="X520">
        <f>((Pro_Economic_Table[[#This Row],[Weighted Energy]]-TOPSIS!$B$5)^2+(Pro_Economic_Table[[#This Row],[Weighted Cost]]-TOPSIS!$C$5)^2+(Pro_Economic_Table[[#This Row],[Weighted Co2]]-TOPSIS!$D$5)^2)^0.5</f>
        <v>7.1566553429831051E-3</v>
      </c>
      <c r="Y520">
        <f>((Pro_Economic_Table[[#This Row],[Weighted Energy]]-TOPSIS!$B$6)^2+(Pro_Economic_Table[[#This Row],[Weighted Cost]]-TOPSIS!$C$6)^2+(Pro_Economic_Table[[#This Row],[Weighted Co2]]-TOPSIS!$D$6)^2)^0.5</f>
        <v>4.153317025144539E-4</v>
      </c>
      <c r="Z520">
        <f>Pro_Economic_Table[[#This Row],[S- Worst-Euclidean Distance]]/(Pro_Economic_Table[[#This Row],[S+ Best-Euclidean Distance]]+Pro_Economic_Table[[#This Row],[S- Worst-Euclidean Distance]])</f>
        <v>5.4851084664945073E-2</v>
      </c>
      <c r="AA520">
        <v>519</v>
      </c>
    </row>
    <row r="521" spans="1:27" x14ac:dyDescent="0.3">
      <c r="A521">
        <v>393</v>
      </c>
      <c r="B521" t="s">
        <v>142</v>
      </c>
      <c r="C521" t="s">
        <v>148</v>
      </c>
      <c r="D521" t="s">
        <v>280</v>
      </c>
      <c r="E521" t="s">
        <v>280</v>
      </c>
      <c r="F521" t="s">
        <v>155</v>
      </c>
      <c r="G521" t="s">
        <v>218</v>
      </c>
      <c r="H521">
        <v>406.57664151324587</v>
      </c>
      <c r="I521">
        <v>29</v>
      </c>
      <c r="J521">
        <v>1453058.6315474245</v>
      </c>
      <c r="K521">
        <v>48421.45317272727</v>
      </c>
      <c r="L521">
        <v>261550553.67853642</v>
      </c>
      <c r="M521">
        <v>6700987.4218181809</v>
      </c>
      <c r="N521">
        <v>2179587947.321137</v>
      </c>
      <c r="O521">
        <v>108639800</v>
      </c>
      <c r="P521">
        <v>28.519602109090904</v>
      </c>
      <c r="Q521">
        <v>21723.226541633998</v>
      </c>
      <c r="R521">
        <v>261598975.13170913</v>
      </c>
      <c r="S521">
        <v>2294.9287347429554</v>
      </c>
      <c r="T521">
        <v>21751.74614374309</v>
      </c>
      <c r="U521">
        <f>Pro_Economic_Table[[#This Row],[Total Energy(MJ)]]*AHP!$P$3/TOPSIS!$B$4</f>
        <v>8.9856235771969568E-3</v>
      </c>
      <c r="V521">
        <f>Pro_Economic_Table[[#This Row],[Total Cost(LKR Million)]]*AHP!$P$4/TOPSIS!$C$4</f>
        <v>3.4819296688756524E-2</v>
      </c>
      <c r="W521">
        <f>Pro_Economic_Table[[#This Row],[Total Carbon (Metric T)]]*AHP!$P$5/TOPSIS!$D$4</f>
        <v>3.8586893004285464E-3</v>
      </c>
      <c r="X521">
        <f>((Pro_Economic_Table[[#This Row],[Weighted Energy]]-TOPSIS!$B$5)^2+(Pro_Economic_Table[[#This Row],[Weighted Cost]]-TOPSIS!$C$5)^2+(Pro_Economic_Table[[#This Row],[Weighted Co2]]-TOPSIS!$D$5)^2)^0.5</f>
        <v>7.1643658747143815E-3</v>
      </c>
      <c r="Y521">
        <f>((Pro_Economic_Table[[#This Row],[Weighted Energy]]-TOPSIS!$B$6)^2+(Pro_Economic_Table[[#This Row],[Weighted Cost]]-TOPSIS!$C$6)^2+(Pro_Economic_Table[[#This Row],[Weighted Co2]]-TOPSIS!$D$6)^2)^0.5</f>
        <v>4.0755059268817481E-4</v>
      </c>
      <c r="Z521">
        <f>Pro_Economic_Table[[#This Row],[S- Worst-Euclidean Distance]]/(Pro_Economic_Table[[#This Row],[S+ Best-Euclidean Distance]]+Pro_Economic_Table[[#This Row],[S- Worst-Euclidean Distance]])</f>
        <v>5.3823968402543609E-2</v>
      </c>
      <c r="AA521">
        <v>520</v>
      </c>
    </row>
    <row r="522" spans="1:27" x14ac:dyDescent="0.3">
      <c r="A522">
        <v>362</v>
      </c>
      <c r="B522" t="s">
        <v>142</v>
      </c>
      <c r="C522" t="s">
        <v>148</v>
      </c>
      <c r="D522" t="s">
        <v>151</v>
      </c>
      <c r="E522" t="s">
        <v>152</v>
      </c>
      <c r="F522" t="s">
        <v>154</v>
      </c>
      <c r="G522" t="s">
        <v>220</v>
      </c>
      <c r="H522">
        <v>406.0844784305695</v>
      </c>
      <c r="I522">
        <v>29</v>
      </c>
      <c r="J522">
        <v>1451503.7007148743</v>
      </c>
      <c r="K522">
        <v>36685.609763636356</v>
      </c>
      <c r="L522">
        <v>261270666.12867737</v>
      </c>
      <c r="M522">
        <v>5511880.9422727264</v>
      </c>
      <c r="N522">
        <v>2177255551.0723114</v>
      </c>
      <c r="O522">
        <v>113100000</v>
      </c>
      <c r="P522">
        <v>22.251500668181812</v>
      </c>
      <c r="Q522">
        <v>21699.980325687371</v>
      </c>
      <c r="R522">
        <v>261307351.73844099</v>
      </c>
      <c r="S522">
        <v>2295.8674320145842</v>
      </c>
      <c r="T522">
        <v>21722.231826355553</v>
      </c>
      <c r="U522">
        <f>Pro_Economic_Table[[#This Row],[Total Energy(MJ)]]*AHP!$P$3/TOPSIS!$B$4</f>
        <v>8.9756066494284404E-3</v>
      </c>
      <c r="V522">
        <f>Pro_Economic_Table[[#This Row],[Total Cost(LKR Million)]]*AHP!$P$4/TOPSIS!$C$4</f>
        <v>3.4833538864692953E-2</v>
      </c>
      <c r="W522">
        <f>Pro_Economic_Table[[#This Row],[Total Carbon (Metric T)]]*AHP!$P$5/TOPSIS!$D$4</f>
        <v>3.8534535561365649E-3</v>
      </c>
      <c r="X522">
        <f>((Pro_Economic_Table[[#This Row],[Weighted Energy]]-TOPSIS!$B$5)^2+(Pro_Economic_Table[[#This Row],[Weighted Cost]]-TOPSIS!$C$5)^2+(Pro_Economic_Table[[#This Row],[Weighted Co2]]-TOPSIS!$D$5)^2)^0.5</f>
        <v>7.1750536062302568E-3</v>
      </c>
      <c r="Y522">
        <f>((Pro_Economic_Table[[#This Row],[Weighted Energy]]-TOPSIS!$B$6)^2+(Pro_Economic_Table[[#This Row],[Weighted Cost]]-TOPSIS!$C$6)^2+(Pro_Economic_Table[[#This Row],[Weighted Co2]]-TOPSIS!$D$6)^2)^0.5</f>
        <v>3.9666852640726254E-4</v>
      </c>
      <c r="Z522">
        <f>Pro_Economic_Table[[#This Row],[S- Worst-Euclidean Distance]]/(Pro_Economic_Table[[#This Row],[S+ Best-Euclidean Distance]]+Pro_Economic_Table[[#This Row],[S- Worst-Euclidean Distance]])</f>
        <v>5.2388151527304895E-2</v>
      </c>
      <c r="AA522">
        <v>521</v>
      </c>
    </row>
    <row r="523" spans="1:27" x14ac:dyDescent="0.3">
      <c r="A523">
        <v>380</v>
      </c>
      <c r="B523" t="s">
        <v>142</v>
      </c>
      <c r="C523" t="s">
        <v>148</v>
      </c>
      <c r="D523" t="s">
        <v>280</v>
      </c>
      <c r="E523" t="s">
        <v>152</v>
      </c>
      <c r="F523" t="s">
        <v>154</v>
      </c>
      <c r="G523" t="s">
        <v>220</v>
      </c>
      <c r="H523">
        <v>406.54720005062956</v>
      </c>
      <c r="I523">
        <v>29</v>
      </c>
      <c r="J523">
        <v>1451951.6152430924</v>
      </c>
      <c r="K523">
        <v>36685.609763636356</v>
      </c>
      <c r="L523">
        <v>261351290.74375665</v>
      </c>
      <c r="M523">
        <v>5516486.0172727266</v>
      </c>
      <c r="N523">
        <v>2177927422.8646388</v>
      </c>
      <c r="O523">
        <v>113100000</v>
      </c>
      <c r="P523">
        <v>22.242290518181814</v>
      </c>
      <c r="Q523">
        <v>21706.676647884233</v>
      </c>
      <c r="R523">
        <v>261387976.35352027</v>
      </c>
      <c r="S523">
        <v>2296.5439088819116</v>
      </c>
      <c r="T523">
        <v>21728.918938402414</v>
      </c>
      <c r="U523">
        <f>Pro_Economic_Table[[#This Row],[Total Energy(MJ)]]*AHP!$P$3/TOPSIS!$B$4</f>
        <v>8.978376012121066E-3</v>
      </c>
      <c r="V523">
        <f>Pro_Economic_Table[[#This Row],[Total Cost(LKR Million)]]*AHP!$P$4/TOPSIS!$C$4</f>
        <v>3.484380255976547E-2</v>
      </c>
      <c r="W523">
        <f>Pro_Economic_Table[[#This Row],[Total Carbon (Metric T)]]*AHP!$P$5/TOPSIS!$D$4</f>
        <v>3.8546398281505663E-3</v>
      </c>
      <c r="X523">
        <f>((Pro_Economic_Table[[#This Row],[Weighted Energy]]-TOPSIS!$B$5)^2+(Pro_Economic_Table[[#This Row],[Weighted Cost]]-TOPSIS!$C$5)^2+(Pro_Economic_Table[[#This Row],[Weighted Co2]]-TOPSIS!$D$5)^2)^0.5</f>
        <v>7.1857492406785838E-3</v>
      </c>
      <c r="Y523">
        <f>((Pro_Economic_Table[[#This Row],[Weighted Energy]]-TOPSIS!$B$6)^2+(Pro_Economic_Table[[#This Row],[Weighted Cost]]-TOPSIS!$C$6)^2+(Pro_Economic_Table[[#This Row],[Weighted Co2]]-TOPSIS!$D$6)^2)^0.5</f>
        <v>3.8597222068594017E-4</v>
      </c>
      <c r="Z523">
        <f>Pro_Economic_Table[[#This Row],[S- Worst-Euclidean Distance]]/(Pro_Economic_Table[[#This Row],[S+ Best-Euclidean Distance]]+Pro_Economic_Table[[#This Row],[S- Worst-Euclidean Distance]])</f>
        <v>5.0975491195153246E-2</v>
      </c>
      <c r="AA523">
        <v>522</v>
      </c>
    </row>
    <row r="524" spans="1:27" x14ac:dyDescent="0.3">
      <c r="A524">
        <v>371</v>
      </c>
      <c r="B524" t="s">
        <v>142</v>
      </c>
      <c r="C524" t="s">
        <v>148</v>
      </c>
      <c r="D524" t="s">
        <v>151</v>
      </c>
      <c r="E524" t="s">
        <v>280</v>
      </c>
      <c r="F524" t="s">
        <v>154</v>
      </c>
      <c r="G524" t="s">
        <v>220</v>
      </c>
      <c r="H524">
        <v>406.15249173702404</v>
      </c>
      <c r="I524">
        <v>29</v>
      </c>
      <c r="J524">
        <v>1451569.5375955224</v>
      </c>
      <c r="K524">
        <v>47602.6734</v>
      </c>
      <c r="L524">
        <v>261282516.76719403</v>
      </c>
      <c r="M524">
        <v>6669089.6877272716</v>
      </c>
      <c r="N524">
        <v>2177354306.3932838</v>
      </c>
      <c r="O524">
        <v>113100000</v>
      </c>
      <c r="P524">
        <v>28.80173885</v>
      </c>
      <c r="Q524">
        <v>21700.964587053062</v>
      </c>
      <c r="R524">
        <v>261330119.44059405</v>
      </c>
      <c r="S524">
        <v>2297.1233960810114</v>
      </c>
      <c r="T524">
        <v>21729.766325903063</v>
      </c>
      <c r="U524">
        <f>Pro_Economic_Table[[#This Row],[Total Energy(MJ)]]*AHP!$P$3/TOPSIS!$B$4</f>
        <v>8.9763886937814889E-3</v>
      </c>
      <c r="V524">
        <f>Pro_Economic_Table[[#This Row],[Total Cost(LKR Million)]]*AHP!$P$4/TOPSIS!$C$4</f>
        <v>3.4852594700631248E-2</v>
      </c>
      <c r="W524">
        <f>Pro_Economic_Table[[#This Row],[Total Carbon (Metric T)]]*AHP!$P$5/TOPSIS!$D$4</f>
        <v>3.854790151948043E-3</v>
      </c>
      <c r="X524">
        <f>((Pro_Economic_Table[[#This Row],[Weighted Energy]]-TOPSIS!$B$5)^2+(Pro_Economic_Table[[#This Row],[Weighted Cost]]-TOPSIS!$C$5)^2+(Pro_Economic_Table[[#This Row],[Weighted Co2]]-TOPSIS!$D$5)^2)^0.5</f>
        <v>7.1937477889127081E-3</v>
      </c>
      <c r="Y524">
        <f>((Pro_Economic_Table[[#This Row],[Weighted Energy]]-TOPSIS!$B$6)^2+(Pro_Economic_Table[[#This Row],[Weighted Cost]]-TOPSIS!$C$6)^2+(Pro_Economic_Table[[#This Row],[Weighted Co2]]-TOPSIS!$D$6)^2)^0.5</f>
        <v>3.780189724057232E-4</v>
      </c>
      <c r="Z524">
        <f>Pro_Economic_Table[[#This Row],[S- Worst-Euclidean Distance]]/(Pro_Economic_Table[[#This Row],[S+ Best-Euclidean Distance]]+Pro_Economic_Table[[#This Row],[S- Worst-Euclidean Distance]])</f>
        <v>4.9924804120604051E-2</v>
      </c>
      <c r="AA524">
        <v>523</v>
      </c>
    </row>
    <row r="525" spans="1:27" x14ac:dyDescent="0.3">
      <c r="A525">
        <v>365</v>
      </c>
      <c r="B525" t="s">
        <v>142</v>
      </c>
      <c r="C525" t="s">
        <v>148</v>
      </c>
      <c r="D525" t="s">
        <v>151</v>
      </c>
      <c r="E525" t="s">
        <v>152</v>
      </c>
      <c r="F525" t="s">
        <v>155</v>
      </c>
      <c r="G525" t="s">
        <v>220</v>
      </c>
      <c r="H525">
        <v>406.04590658673129</v>
      </c>
      <c r="I525">
        <v>29</v>
      </c>
      <c r="J525">
        <v>1452544.8801385583</v>
      </c>
      <c r="K525">
        <v>37504.389536363633</v>
      </c>
      <c r="L525">
        <v>261458078.42494053</v>
      </c>
      <c r="M525">
        <v>5539173.6013636356</v>
      </c>
      <c r="N525">
        <v>2178817320.2078376</v>
      </c>
      <c r="O525">
        <v>113100000</v>
      </c>
      <c r="P525">
        <v>21.978574077272722</v>
      </c>
      <c r="Q525">
        <v>21715.545958071449</v>
      </c>
      <c r="R525">
        <v>261495582.81447688</v>
      </c>
      <c r="S525">
        <v>2297.4564938092012</v>
      </c>
      <c r="T525">
        <v>21737.52453214872</v>
      </c>
      <c r="U525">
        <f>Pro_Economic_Table[[#This Row],[Total Energy(MJ)]]*AHP!$P$3/TOPSIS!$B$4</f>
        <v>8.9820721701512861E-3</v>
      </c>
      <c r="V525">
        <f>Pro_Economic_Table[[#This Row],[Total Cost(LKR Million)]]*AHP!$P$4/TOPSIS!$C$4</f>
        <v>3.4857648551955084E-2</v>
      </c>
      <c r="W525">
        <f>Pro_Economic_Table[[#This Row],[Total Carbon (Metric T)]]*AHP!$P$5/TOPSIS!$D$4</f>
        <v>3.8561664326030674E-3</v>
      </c>
      <c r="X525">
        <f>((Pro_Economic_Table[[#This Row],[Weighted Energy]]-TOPSIS!$B$5)^2+(Pro_Economic_Table[[#This Row],[Weighted Cost]]-TOPSIS!$C$5)^2+(Pro_Economic_Table[[#This Row],[Weighted Co2]]-TOPSIS!$D$5)^2)^0.5</f>
        <v>7.2001603562343612E-3</v>
      </c>
      <c r="Y525">
        <f>((Pro_Economic_Table[[#This Row],[Weighted Energy]]-TOPSIS!$B$6)^2+(Pro_Economic_Table[[#This Row],[Weighted Cost]]-TOPSIS!$C$6)^2+(Pro_Economic_Table[[#This Row],[Weighted Co2]]-TOPSIS!$D$6)^2)^0.5</f>
        <v>3.7156071010494891E-4</v>
      </c>
      <c r="Z525">
        <f>Pro_Economic_Table[[#This Row],[S- Worst-Euclidean Distance]]/(Pro_Economic_Table[[#This Row],[S+ Best-Euclidean Distance]]+Pro_Economic_Table[[#This Row],[S- Worst-Euclidean Distance]])</f>
        <v>4.9072160325180449E-2</v>
      </c>
      <c r="AA525">
        <v>524</v>
      </c>
    </row>
    <row r="526" spans="1:27" x14ac:dyDescent="0.3">
      <c r="A526">
        <v>389</v>
      </c>
      <c r="B526" t="s">
        <v>142</v>
      </c>
      <c r="C526" t="s">
        <v>148</v>
      </c>
      <c r="D526" t="s">
        <v>280</v>
      </c>
      <c r="E526" t="s">
        <v>280</v>
      </c>
      <c r="F526" t="s">
        <v>154</v>
      </c>
      <c r="G526" t="s">
        <v>220</v>
      </c>
      <c r="H526">
        <v>406.61521335708409</v>
      </c>
      <c r="I526">
        <v>29</v>
      </c>
      <c r="J526">
        <v>1452017.4521237405</v>
      </c>
      <c r="K526">
        <v>47602.6734</v>
      </c>
      <c r="L526">
        <v>261363141.38227326</v>
      </c>
      <c r="M526">
        <v>6673694.7627272718</v>
      </c>
      <c r="N526">
        <v>2178026178.1856103</v>
      </c>
      <c r="O526">
        <v>113100000</v>
      </c>
      <c r="P526">
        <v>28.792528699999995</v>
      </c>
      <c r="Q526">
        <v>21707.660909249917</v>
      </c>
      <c r="R526">
        <v>261410744.05567327</v>
      </c>
      <c r="S526">
        <v>2297.7998729483375</v>
      </c>
      <c r="T526">
        <v>21736.453437949916</v>
      </c>
      <c r="U526">
        <f>Pro_Economic_Table[[#This Row],[Total Energy(MJ)]]*AHP!$P$3/TOPSIS!$B$4</f>
        <v>8.9791580564741128E-3</v>
      </c>
      <c r="V526">
        <f>Pro_Economic_Table[[#This Row],[Total Cost(LKR Million)]]*AHP!$P$4/TOPSIS!$C$4</f>
        <v>3.4862858395703744E-2</v>
      </c>
      <c r="W526">
        <f>Pro_Economic_Table[[#This Row],[Total Carbon (Metric T)]]*AHP!$P$5/TOPSIS!$D$4</f>
        <v>3.8559764239620427E-3</v>
      </c>
      <c r="X526">
        <f>((Pro_Economic_Table[[#This Row],[Weighted Energy]]-TOPSIS!$B$5)^2+(Pro_Economic_Table[[#This Row],[Weighted Cost]]-TOPSIS!$C$5)^2+(Pro_Economic_Table[[#This Row],[Weighted Co2]]-TOPSIS!$D$5)^2)^0.5</f>
        <v>7.204443338479481E-3</v>
      </c>
      <c r="Y526">
        <f>((Pro_Economic_Table[[#This Row],[Weighted Energy]]-TOPSIS!$B$6)^2+(Pro_Economic_Table[[#This Row],[Weighted Cost]]-TOPSIS!$C$6)^2+(Pro_Economic_Table[[#This Row],[Weighted Co2]]-TOPSIS!$D$6)^2)^0.5</f>
        <v>3.6732226727764154E-4</v>
      </c>
      <c r="Z526">
        <f>Pro_Economic_Table[[#This Row],[S- Worst-Euclidean Distance]]/(Pro_Economic_Table[[#This Row],[S+ Best-Euclidean Distance]]+Pro_Economic_Table[[#This Row],[S- Worst-Euclidean Distance]])</f>
        <v>4.8512102249751554E-2</v>
      </c>
      <c r="AA526">
        <v>525</v>
      </c>
    </row>
    <row r="527" spans="1:27" x14ac:dyDescent="0.3">
      <c r="A527">
        <v>383</v>
      </c>
      <c r="B527" t="s">
        <v>142</v>
      </c>
      <c r="C527" t="s">
        <v>148</v>
      </c>
      <c r="D527" t="s">
        <v>280</v>
      </c>
      <c r="E527" t="s">
        <v>152</v>
      </c>
      <c r="F527" t="s">
        <v>155</v>
      </c>
      <c r="G527" t="s">
        <v>220</v>
      </c>
      <c r="H527">
        <v>406.50862820679134</v>
      </c>
      <c r="I527">
        <v>29</v>
      </c>
      <c r="J527">
        <v>1452992.7946667769</v>
      </c>
      <c r="K527">
        <v>37504.389536363633</v>
      </c>
      <c r="L527">
        <v>261538703.04001987</v>
      </c>
      <c r="M527">
        <v>5543778.6763636358</v>
      </c>
      <c r="N527">
        <v>2179489192.0001655</v>
      </c>
      <c r="O527">
        <v>113100000</v>
      </c>
      <c r="P527">
        <v>21.969363927272724</v>
      </c>
      <c r="Q527">
        <v>21722.242280268314</v>
      </c>
      <c r="R527">
        <v>261576207.42955622</v>
      </c>
      <c r="S527">
        <v>2298.1329706765291</v>
      </c>
      <c r="T527">
        <v>21744.211644195588</v>
      </c>
      <c r="U527">
        <f>Pro_Economic_Table[[#This Row],[Total Energy(MJ)]]*AHP!$P$3/TOPSIS!$B$4</f>
        <v>8.9848415328439134E-3</v>
      </c>
      <c r="V527">
        <f>Pro_Economic_Table[[#This Row],[Total Cost(LKR Million)]]*AHP!$P$4/TOPSIS!$C$4</f>
        <v>3.4867912247027608E-2</v>
      </c>
      <c r="W527">
        <f>Pro_Economic_Table[[#This Row],[Total Carbon (Metric T)]]*AHP!$P$5/TOPSIS!$D$4</f>
        <v>3.8573527046170696E-3</v>
      </c>
      <c r="X527">
        <f>((Pro_Economic_Table[[#This Row],[Weighted Energy]]-TOPSIS!$B$5)^2+(Pro_Economic_Table[[#This Row],[Weighted Cost]]-TOPSIS!$C$5)^2+(Pro_Economic_Table[[#This Row],[Weighted Co2]]-TOPSIS!$D$5)^2)^0.5</f>
        <v>7.2108559969842265E-3</v>
      </c>
      <c r="Y527">
        <f>((Pro_Economic_Table[[#This Row],[Weighted Energy]]-TOPSIS!$B$6)^2+(Pro_Economic_Table[[#This Row],[Weighted Cost]]-TOPSIS!$C$6)^2+(Pro_Economic_Table[[#This Row],[Weighted Co2]]-TOPSIS!$D$6)^2)^0.5</f>
        <v>3.6086445199289983E-4</v>
      </c>
      <c r="Z527">
        <f>Pro_Economic_Table[[#This Row],[S- Worst-Euclidean Distance]]/(Pro_Economic_Table[[#This Row],[S+ Best-Euclidean Distance]]+Pro_Economic_Table[[#This Row],[S- Worst-Euclidean Distance]])</f>
        <v>4.7659505448546968E-2</v>
      </c>
      <c r="AA527">
        <v>526</v>
      </c>
    </row>
    <row r="528" spans="1:27" x14ac:dyDescent="0.3">
      <c r="A528">
        <v>374</v>
      </c>
      <c r="B528" t="s">
        <v>142</v>
      </c>
      <c r="C528" t="s">
        <v>148</v>
      </c>
      <c r="D528" t="s">
        <v>151</v>
      </c>
      <c r="E528" t="s">
        <v>280</v>
      </c>
      <c r="F528" t="s">
        <v>155</v>
      </c>
      <c r="G528" t="s">
        <v>220</v>
      </c>
      <c r="H528">
        <v>406.11391989318594</v>
      </c>
      <c r="I528">
        <v>29</v>
      </c>
      <c r="J528">
        <v>1452610.7170192066</v>
      </c>
      <c r="K528">
        <v>48421.45317272727</v>
      </c>
      <c r="L528">
        <v>261469929.06345719</v>
      </c>
      <c r="M528">
        <v>6696382.3468181808</v>
      </c>
      <c r="N528">
        <v>2178916075.52881</v>
      </c>
      <c r="O528">
        <v>113100000</v>
      </c>
      <c r="P528">
        <v>28.528812259090909</v>
      </c>
      <c r="Q528">
        <v>21716.530219437136</v>
      </c>
      <c r="R528">
        <v>261518350.5166299</v>
      </c>
      <c r="S528">
        <v>2298.7124578756279</v>
      </c>
      <c r="T528">
        <v>21745.059031696226</v>
      </c>
      <c r="U528">
        <f>Pro_Economic_Table[[#This Row],[Total Energy(MJ)]]*AHP!$P$3/TOPSIS!$B$4</f>
        <v>8.9828542145043329E-3</v>
      </c>
      <c r="V528">
        <f>Pro_Economic_Table[[#This Row],[Total Cost(LKR Million)]]*AHP!$P$4/TOPSIS!$C$4</f>
        <v>3.4876704387893372E-2</v>
      </c>
      <c r="W528">
        <f>Pro_Economic_Table[[#This Row],[Total Carbon (Metric T)]]*AHP!$P$5/TOPSIS!$D$4</f>
        <v>3.8575030284145446E-3</v>
      </c>
      <c r="X528">
        <f>((Pro_Economic_Table[[#This Row],[Weighted Energy]]-TOPSIS!$B$5)^2+(Pro_Economic_Table[[#This Row],[Weighted Cost]]-TOPSIS!$C$5)^2+(Pro_Economic_Table[[#This Row],[Weighted Co2]]-TOPSIS!$D$5)^2)^0.5</f>
        <v>7.2188543674792365E-3</v>
      </c>
      <c r="Y528">
        <f>((Pro_Economic_Table[[#This Row],[Weighted Energy]]-TOPSIS!$B$6)^2+(Pro_Economic_Table[[#This Row],[Weighted Cost]]-TOPSIS!$C$6)^2+(Pro_Economic_Table[[#This Row],[Weighted Co2]]-TOPSIS!$D$6)^2)^0.5</f>
        <v>3.529107679383505E-4</v>
      </c>
      <c r="Z528">
        <f>Pro_Economic_Table[[#This Row],[S- Worst-Euclidean Distance]]/(Pro_Economic_Table[[#This Row],[S+ Best-Euclidean Distance]]+Pro_Economic_Table[[#This Row],[S- Worst-Euclidean Distance]])</f>
        <v>4.6608784296224379E-2</v>
      </c>
      <c r="AA528">
        <v>527</v>
      </c>
    </row>
    <row r="529" spans="1:27" x14ac:dyDescent="0.3">
      <c r="A529">
        <v>392</v>
      </c>
      <c r="B529" t="s">
        <v>142</v>
      </c>
      <c r="C529" t="s">
        <v>148</v>
      </c>
      <c r="D529" t="s">
        <v>280</v>
      </c>
      <c r="E529" t="s">
        <v>280</v>
      </c>
      <c r="F529" t="s">
        <v>155</v>
      </c>
      <c r="G529" t="s">
        <v>220</v>
      </c>
      <c r="H529">
        <v>406.57664151324587</v>
      </c>
      <c r="I529">
        <v>29</v>
      </c>
      <c r="J529">
        <v>1453058.6315474245</v>
      </c>
      <c r="K529">
        <v>48421.45317272727</v>
      </c>
      <c r="L529">
        <v>261550553.67853642</v>
      </c>
      <c r="M529">
        <v>6700987.4218181809</v>
      </c>
      <c r="N529">
        <v>2179587947.321137</v>
      </c>
      <c r="O529">
        <v>113100000</v>
      </c>
      <c r="P529">
        <v>28.519602109090904</v>
      </c>
      <c r="Q529">
        <v>21723.226541633998</v>
      </c>
      <c r="R529">
        <v>261598975.13170913</v>
      </c>
      <c r="S529">
        <v>2299.3889347429554</v>
      </c>
      <c r="T529">
        <v>21751.74614374309</v>
      </c>
      <c r="U529">
        <f>Pro_Economic_Table[[#This Row],[Total Energy(MJ)]]*AHP!$P$3/TOPSIS!$B$4</f>
        <v>8.9856235771969568E-3</v>
      </c>
      <c r="V529">
        <f>Pro_Economic_Table[[#This Row],[Total Cost(LKR Million)]]*AHP!$P$4/TOPSIS!$C$4</f>
        <v>3.4886968082965888E-2</v>
      </c>
      <c r="W529">
        <f>Pro_Economic_Table[[#This Row],[Total Carbon (Metric T)]]*AHP!$P$5/TOPSIS!$D$4</f>
        <v>3.8586893004285464E-3</v>
      </c>
      <c r="X529">
        <f>((Pro_Economic_Table[[#This Row],[Weighted Energy]]-TOPSIS!$B$5)^2+(Pro_Economic_Table[[#This Row],[Weighted Cost]]-TOPSIS!$C$5)^2+(Pro_Economic_Table[[#This Row],[Weighted Co2]]-TOPSIS!$D$5)^2)^0.5</f>
        <v>7.2295499238796716E-3</v>
      </c>
      <c r="Y529">
        <f>((Pro_Economic_Table[[#This Row],[Weighted Energy]]-TOPSIS!$B$6)^2+(Pro_Economic_Table[[#This Row],[Weighted Cost]]-TOPSIS!$C$6)^2+(Pro_Economic_Table[[#This Row],[Weighted Co2]]-TOPSIS!$D$6)^2)^0.5</f>
        <v>3.4221407157720697E-4</v>
      </c>
      <c r="Z529">
        <f>Pro_Economic_Table[[#This Row],[S- Worst-Euclidean Distance]]/(Pro_Economic_Table[[#This Row],[S+ Best-Euclidean Distance]]+Pro_Economic_Table[[#This Row],[S- Worst-Euclidean Distance]])</f>
        <v>4.519608268067233E-2</v>
      </c>
      <c r="AA529">
        <v>528</v>
      </c>
    </row>
    <row r="530" spans="1:27" x14ac:dyDescent="0.3">
      <c r="A530">
        <v>367</v>
      </c>
      <c r="B530" t="s">
        <v>142</v>
      </c>
      <c r="C530" t="s">
        <v>148</v>
      </c>
      <c r="D530" t="s">
        <v>151</v>
      </c>
      <c r="E530" t="s">
        <v>152</v>
      </c>
      <c r="F530" t="s">
        <v>280</v>
      </c>
      <c r="G530" t="s">
        <v>219</v>
      </c>
      <c r="H530">
        <v>405.51086001006234</v>
      </c>
      <c r="I530">
        <v>58</v>
      </c>
      <c r="J530">
        <v>1466987.5261442307</v>
      </c>
      <c r="K530">
        <v>38869.02249090909</v>
      </c>
      <c r="L530">
        <v>264057754.70596153</v>
      </c>
      <c r="M530">
        <v>5500963.878636363</v>
      </c>
      <c r="N530">
        <v>2200481289.2163458</v>
      </c>
      <c r="O530">
        <v>108112000</v>
      </c>
      <c r="P530">
        <v>22.251500668181812</v>
      </c>
      <c r="Q530">
        <v>21931.463515856249</v>
      </c>
      <c r="R530">
        <v>264096623.72845244</v>
      </c>
      <c r="S530">
        <v>2314.0942530949819</v>
      </c>
      <c r="T530">
        <v>21953.715016524431</v>
      </c>
      <c r="U530">
        <f>Pro_Economic_Table[[#This Row],[Total Energy(MJ)]]*AHP!$P$3/TOPSIS!$B$4</f>
        <v>9.0714149305734376E-3</v>
      </c>
      <c r="V530">
        <f>Pro_Economic_Table[[#This Row],[Total Cost(LKR Million)]]*AHP!$P$4/TOPSIS!$C$4</f>
        <v>3.5110081260665144E-2</v>
      </c>
      <c r="W530">
        <f>Pro_Economic_Table[[#This Row],[Total Carbon (Metric T)]]*AHP!$P$5/TOPSIS!$D$4</f>
        <v>3.8945179241753878E-3</v>
      </c>
      <c r="X530">
        <f>((Pro_Economic_Table[[#This Row],[Weighted Energy]]-TOPSIS!$B$5)^2+(Pro_Economic_Table[[#This Row],[Weighted Cost]]-TOPSIS!$C$5)^2+(Pro_Economic_Table[[#This Row],[Weighted Co2]]-TOPSIS!$D$5)^2)^0.5</f>
        <v>7.4694585622778918E-3</v>
      </c>
      <c r="Y530">
        <f>((Pro_Economic_Table[[#This Row],[Weighted Energy]]-TOPSIS!$B$6)^2+(Pro_Economic_Table[[#This Row],[Weighted Cost]]-TOPSIS!$C$6)^2+(Pro_Economic_Table[[#This Row],[Weighted Co2]]-TOPSIS!$D$6)^2)^0.5</f>
        <v>1.0508918401742408E-4</v>
      </c>
      <c r="Z530">
        <f>Pro_Economic_Table[[#This Row],[S- Worst-Euclidean Distance]]/(Pro_Economic_Table[[#This Row],[S+ Best-Euclidean Distance]]+Pro_Economic_Table[[#This Row],[S- Worst-Euclidean Distance]])</f>
        <v>1.3873987931335284E-2</v>
      </c>
      <c r="AA530">
        <v>529</v>
      </c>
    </row>
    <row r="531" spans="1:27" x14ac:dyDescent="0.3">
      <c r="A531">
        <v>369</v>
      </c>
      <c r="B531" t="s">
        <v>142</v>
      </c>
      <c r="C531" t="s">
        <v>148</v>
      </c>
      <c r="D531" t="s">
        <v>151</v>
      </c>
      <c r="E531" t="s">
        <v>152</v>
      </c>
      <c r="F531" t="s">
        <v>280</v>
      </c>
      <c r="G531" t="s">
        <v>218</v>
      </c>
      <c r="H531">
        <v>405.51086001006234</v>
      </c>
      <c r="I531">
        <v>29</v>
      </c>
      <c r="J531">
        <v>1466987.5261442307</v>
      </c>
      <c r="K531">
        <v>38869.02249090909</v>
      </c>
      <c r="L531">
        <v>264057754.70596153</v>
      </c>
      <c r="M531">
        <v>5500963.878636363</v>
      </c>
      <c r="N531">
        <v>2200481289.2163458</v>
      </c>
      <c r="O531">
        <v>108639800</v>
      </c>
      <c r="P531">
        <v>22.251500668181812</v>
      </c>
      <c r="Q531">
        <v>21931.463515856249</v>
      </c>
      <c r="R531">
        <v>264096623.72845244</v>
      </c>
      <c r="S531">
        <v>2314.6220530949822</v>
      </c>
      <c r="T531">
        <v>21953.715016524431</v>
      </c>
      <c r="U531">
        <f>Pro_Economic_Table[[#This Row],[Total Energy(MJ)]]*AHP!$P$3/TOPSIS!$B$4</f>
        <v>9.0714149305734376E-3</v>
      </c>
      <c r="V531">
        <f>Pro_Economic_Table[[#This Row],[Total Cost(LKR Million)]]*AHP!$P$4/TOPSIS!$C$4</f>
        <v>3.5118089188978609E-2</v>
      </c>
      <c r="W531">
        <f>Pro_Economic_Table[[#This Row],[Total Carbon (Metric T)]]*AHP!$P$5/TOPSIS!$D$4</f>
        <v>3.8945179241753878E-3</v>
      </c>
      <c r="X531">
        <f>((Pro_Economic_Table[[#This Row],[Weighted Energy]]-TOPSIS!$B$5)^2+(Pro_Economic_Table[[#This Row],[Weighted Cost]]-TOPSIS!$C$5)^2+(Pro_Economic_Table[[#This Row],[Weighted Co2]]-TOPSIS!$D$5)^2)^0.5</f>
        <v>7.4771665301740205E-3</v>
      </c>
      <c r="Y531">
        <f>((Pro_Economic_Table[[#This Row],[Weighted Energy]]-TOPSIS!$B$6)^2+(Pro_Economic_Table[[#This Row],[Weighted Cost]]-TOPSIS!$C$6)^2+(Pro_Economic_Table[[#This Row],[Weighted Co2]]-TOPSIS!$D$6)^2)^0.5</f>
        <v>9.7088706496351889E-5</v>
      </c>
      <c r="Z531">
        <f>Pro_Economic_Table[[#This Row],[S- Worst-Euclidean Distance]]/(Pro_Economic_Table[[#This Row],[S+ Best-Euclidean Distance]]+Pro_Economic_Table[[#This Row],[S- Worst-Euclidean Distance]])</f>
        <v>1.2818251229018774E-2</v>
      </c>
      <c r="AA531">
        <v>530</v>
      </c>
    </row>
    <row r="532" spans="1:27" x14ac:dyDescent="0.3">
      <c r="A532">
        <v>385</v>
      </c>
      <c r="B532" t="s">
        <v>142</v>
      </c>
      <c r="C532" t="s">
        <v>148</v>
      </c>
      <c r="D532" t="s">
        <v>280</v>
      </c>
      <c r="E532" t="s">
        <v>152</v>
      </c>
      <c r="F532" t="s">
        <v>280</v>
      </c>
      <c r="G532" t="s">
        <v>219</v>
      </c>
      <c r="H532">
        <v>405.97358163012228</v>
      </c>
      <c r="I532">
        <v>58</v>
      </c>
      <c r="J532">
        <v>1467435.4406724488</v>
      </c>
      <c r="K532">
        <v>38869.02249090909</v>
      </c>
      <c r="L532">
        <v>264138379.32104081</v>
      </c>
      <c r="M532">
        <v>5505568.9536363631</v>
      </c>
      <c r="N532">
        <v>2201153161.0086732</v>
      </c>
      <c r="O532">
        <v>108112000</v>
      </c>
      <c r="P532">
        <v>22.242290518181814</v>
      </c>
      <c r="Q532">
        <v>21938.15983805311</v>
      </c>
      <c r="R532">
        <v>264177248.34353173</v>
      </c>
      <c r="S532">
        <v>2314.7707299623094</v>
      </c>
      <c r="T532">
        <v>21960.402128571292</v>
      </c>
      <c r="U532">
        <f>Pro_Economic_Table[[#This Row],[Total Energy(MJ)]]*AHP!$P$3/TOPSIS!$B$4</f>
        <v>9.0741842932660632E-3</v>
      </c>
      <c r="V532">
        <f>Pro_Economic_Table[[#This Row],[Total Cost(LKR Million)]]*AHP!$P$4/TOPSIS!$C$4</f>
        <v>3.512034495573766E-2</v>
      </c>
      <c r="W532">
        <f>Pro_Economic_Table[[#This Row],[Total Carbon (Metric T)]]*AHP!$P$5/TOPSIS!$D$4</f>
        <v>3.8957041961893892E-3</v>
      </c>
      <c r="X532">
        <f>((Pro_Economic_Table[[#This Row],[Weighted Energy]]-TOPSIS!$B$5)^2+(Pro_Economic_Table[[#This Row],[Weighted Cost]]-TOPSIS!$C$5)^2+(Pro_Economic_Table[[#This Row],[Weighted Co2]]-TOPSIS!$D$5)^2)^0.5</f>
        <v>7.4801546700355975E-3</v>
      </c>
      <c r="Y532">
        <f>((Pro_Economic_Table[[#This Row],[Weighted Energy]]-TOPSIS!$B$6)^2+(Pro_Economic_Table[[#This Row],[Weighted Cost]]-TOPSIS!$C$6)^2+(Pro_Economic_Table[[#This Row],[Weighted Co2]]-TOPSIS!$D$6)^2)^0.5</f>
        <v>9.4747814383170918E-5</v>
      </c>
      <c r="Z532">
        <f>Pro_Economic_Table[[#This Row],[S- Worst-Euclidean Distance]]/(Pro_Economic_Table[[#This Row],[S+ Best-Euclidean Distance]]+Pro_Economic_Table[[#This Row],[S- Worst-Euclidean Distance]])</f>
        <v>1.2508123316182998E-2</v>
      </c>
      <c r="AA532">
        <v>531</v>
      </c>
    </row>
    <row r="533" spans="1:27" x14ac:dyDescent="0.3">
      <c r="A533">
        <v>387</v>
      </c>
      <c r="B533" t="s">
        <v>142</v>
      </c>
      <c r="C533" t="s">
        <v>148</v>
      </c>
      <c r="D533" t="s">
        <v>280</v>
      </c>
      <c r="E533" t="s">
        <v>152</v>
      </c>
      <c r="F533" t="s">
        <v>280</v>
      </c>
      <c r="G533" t="s">
        <v>218</v>
      </c>
      <c r="H533">
        <v>405.97358163012228</v>
      </c>
      <c r="I533">
        <v>29</v>
      </c>
      <c r="J533">
        <v>1467435.4406724488</v>
      </c>
      <c r="K533">
        <v>38869.02249090909</v>
      </c>
      <c r="L533">
        <v>264138379.32104081</v>
      </c>
      <c r="M533">
        <v>5505568.9536363631</v>
      </c>
      <c r="N533">
        <v>2201153161.0086732</v>
      </c>
      <c r="O533">
        <v>108639800</v>
      </c>
      <c r="P533">
        <v>22.242290518181814</v>
      </c>
      <c r="Q533">
        <v>21938.15983805311</v>
      </c>
      <c r="R533">
        <v>264177248.34353173</v>
      </c>
      <c r="S533">
        <v>2315.2985299623092</v>
      </c>
      <c r="T533">
        <v>21960.402128571292</v>
      </c>
      <c r="U533">
        <f>Pro_Economic_Table[[#This Row],[Total Energy(MJ)]]*AHP!$P$3/TOPSIS!$B$4</f>
        <v>9.0741842932660632E-3</v>
      </c>
      <c r="V533">
        <f>Pro_Economic_Table[[#This Row],[Total Cost(LKR Million)]]*AHP!$P$4/TOPSIS!$C$4</f>
        <v>3.5128352884051119E-2</v>
      </c>
      <c r="W533">
        <f>Pro_Economic_Table[[#This Row],[Total Carbon (Metric T)]]*AHP!$P$5/TOPSIS!$D$4</f>
        <v>3.8957041961893892E-3</v>
      </c>
      <c r="X533">
        <f>((Pro_Economic_Table[[#This Row],[Weighted Energy]]-TOPSIS!$B$5)^2+(Pro_Economic_Table[[#This Row],[Weighted Cost]]-TOPSIS!$C$5)^2+(Pro_Economic_Table[[#This Row],[Weighted Co2]]-TOPSIS!$D$5)^2)^0.5</f>
        <v>7.487862603967309E-3</v>
      </c>
      <c r="Y533">
        <f>((Pro_Economic_Table[[#This Row],[Weighted Energy]]-TOPSIS!$B$6)^2+(Pro_Economic_Table[[#This Row],[Weighted Cost]]-TOPSIS!$C$6)^2+(Pro_Economic_Table[[#This Row],[Weighted Co2]]-TOPSIS!$D$6)^2)^0.5</f>
        <v>8.6741054471453798E-5</v>
      </c>
      <c r="Z533">
        <f>Pro_Economic_Table[[#This Row],[S- Worst-Euclidean Distance]]/(Pro_Economic_Table[[#This Row],[S+ Best-Euclidean Distance]]+Pro_Economic_Table[[#This Row],[S- Worst-Euclidean Distance]])</f>
        <v>1.1451563459009075E-2</v>
      </c>
      <c r="AA533">
        <v>532</v>
      </c>
    </row>
    <row r="534" spans="1:27" x14ac:dyDescent="0.3">
      <c r="A534">
        <v>376</v>
      </c>
      <c r="B534" t="s">
        <v>142</v>
      </c>
      <c r="C534" t="s">
        <v>148</v>
      </c>
      <c r="D534" t="s">
        <v>151</v>
      </c>
      <c r="E534" t="s">
        <v>280</v>
      </c>
      <c r="F534" t="s">
        <v>280</v>
      </c>
      <c r="G534" t="s">
        <v>219</v>
      </c>
      <c r="H534">
        <v>405.57887331651688</v>
      </c>
      <c r="I534">
        <v>58</v>
      </c>
      <c r="J534">
        <v>1467053.3630248788</v>
      </c>
      <c r="K534">
        <v>49786.08612727272</v>
      </c>
      <c r="L534">
        <v>264069605.34447819</v>
      </c>
      <c r="M534">
        <v>6658172.6240909081</v>
      </c>
      <c r="N534">
        <v>2200580044.5373182</v>
      </c>
      <c r="O534">
        <v>108112000</v>
      </c>
      <c r="P534">
        <v>28.80173885</v>
      </c>
      <c r="Q534">
        <v>21932.447777221936</v>
      </c>
      <c r="R534">
        <v>264119391.43060547</v>
      </c>
      <c r="S534">
        <v>2315.3502171614091</v>
      </c>
      <c r="T534">
        <v>21961.249516071937</v>
      </c>
      <c r="U534">
        <f>Pro_Economic_Table[[#This Row],[Total Energy(MJ)]]*AHP!$P$3/TOPSIS!$B$4</f>
        <v>9.0721969749264861E-3</v>
      </c>
      <c r="V534">
        <f>Pro_Economic_Table[[#This Row],[Total Cost(LKR Million)]]*AHP!$P$4/TOPSIS!$C$4</f>
        <v>3.5129137096603438E-2</v>
      </c>
      <c r="W534">
        <f>Pro_Economic_Table[[#This Row],[Total Carbon (Metric T)]]*AHP!$P$5/TOPSIS!$D$4</f>
        <v>3.895854519986865E-3</v>
      </c>
      <c r="X534">
        <f>((Pro_Economic_Table[[#This Row],[Weighted Energy]]-TOPSIS!$B$5)^2+(Pro_Economic_Table[[#This Row],[Weighted Cost]]-TOPSIS!$C$5)^2+(Pro_Economic_Table[[#This Row],[Weighted Co2]]-TOPSIS!$D$5)^2)^0.5</f>
        <v>7.4881388428918406E-3</v>
      </c>
      <c r="Y534">
        <f>((Pro_Economic_Table[[#This Row],[Weighted Energy]]-TOPSIS!$B$6)^2+(Pro_Economic_Table[[#This Row],[Weighted Cost]]-TOPSIS!$C$6)^2+(Pro_Economic_Table[[#This Row],[Weighted Co2]]-TOPSIS!$D$6)^2)^0.5</f>
        <v>8.5995807365293157E-5</v>
      </c>
      <c r="Z534">
        <f>Pro_Economic_Table[[#This Row],[S- Worst-Euclidean Distance]]/(Pro_Economic_Table[[#This Row],[S+ Best-Euclidean Distance]]+Pro_Economic_Table[[#This Row],[S- Worst-Euclidean Distance]])</f>
        <v>1.1353878870158943E-2</v>
      </c>
      <c r="AA534">
        <v>533</v>
      </c>
    </row>
    <row r="535" spans="1:27" x14ac:dyDescent="0.3">
      <c r="A535">
        <v>378</v>
      </c>
      <c r="B535" t="s">
        <v>142</v>
      </c>
      <c r="C535" t="s">
        <v>148</v>
      </c>
      <c r="D535" t="s">
        <v>151</v>
      </c>
      <c r="E535" t="s">
        <v>280</v>
      </c>
      <c r="F535" t="s">
        <v>280</v>
      </c>
      <c r="G535" t="s">
        <v>218</v>
      </c>
      <c r="H535">
        <v>405.57887331651688</v>
      </c>
      <c r="I535">
        <v>29</v>
      </c>
      <c r="J535">
        <v>1467053.3630248788</v>
      </c>
      <c r="K535">
        <v>49786.08612727272</v>
      </c>
      <c r="L535">
        <v>264069605.34447819</v>
      </c>
      <c r="M535">
        <v>6658172.6240909081</v>
      </c>
      <c r="N535">
        <v>2200580044.5373182</v>
      </c>
      <c r="O535">
        <v>108639800</v>
      </c>
      <c r="P535">
        <v>28.80173885</v>
      </c>
      <c r="Q535">
        <v>21932.447777221936</v>
      </c>
      <c r="R535">
        <v>264119391.43060547</v>
      </c>
      <c r="S535">
        <v>2315.8780171614089</v>
      </c>
      <c r="T535">
        <v>21961.249516071937</v>
      </c>
      <c r="U535">
        <f>Pro_Economic_Table[[#This Row],[Total Energy(MJ)]]*AHP!$P$3/TOPSIS!$B$4</f>
        <v>9.0721969749264861E-3</v>
      </c>
      <c r="V535">
        <f>Pro_Economic_Table[[#This Row],[Total Cost(LKR Million)]]*AHP!$P$4/TOPSIS!$C$4</f>
        <v>3.5137145024916903E-2</v>
      </c>
      <c r="W535">
        <f>Pro_Economic_Table[[#This Row],[Total Carbon (Metric T)]]*AHP!$P$5/TOPSIS!$D$4</f>
        <v>3.895854519986865E-3</v>
      </c>
      <c r="X535">
        <f>((Pro_Economic_Table[[#This Row],[Weighted Energy]]-TOPSIS!$B$5)^2+(Pro_Economic_Table[[#This Row],[Weighted Cost]]-TOPSIS!$C$5)^2+(Pro_Economic_Table[[#This Row],[Weighted Co2]]-TOPSIS!$D$5)^2)^0.5</f>
        <v>7.4958479595259898E-3</v>
      </c>
      <c r="Y535">
        <f>((Pro_Economic_Table[[#This Row],[Weighted Energy]]-TOPSIS!$B$6)^2+(Pro_Economic_Table[[#This Row],[Weighted Cost]]-TOPSIS!$C$6)^2+(Pro_Economic_Table[[#This Row],[Weighted Co2]]-TOPSIS!$D$6)^2)^0.5</f>
        <v>7.7993299406996385E-5</v>
      </c>
      <c r="Z535">
        <f>Pro_Economic_Table[[#This Row],[S- Worst-Euclidean Distance]]/(Pro_Economic_Table[[#This Row],[S+ Best-Euclidean Distance]]+Pro_Economic_Table[[#This Row],[S- Worst-Euclidean Distance]])</f>
        <v>1.0297720369436974E-2</v>
      </c>
      <c r="AA535">
        <v>534</v>
      </c>
    </row>
    <row r="536" spans="1:27" x14ac:dyDescent="0.3">
      <c r="A536">
        <v>394</v>
      </c>
      <c r="B536" t="s">
        <v>142</v>
      </c>
      <c r="C536" t="s">
        <v>148</v>
      </c>
      <c r="D536" t="s">
        <v>280</v>
      </c>
      <c r="E536" t="s">
        <v>280</v>
      </c>
      <c r="F536" t="s">
        <v>280</v>
      </c>
      <c r="G536" t="s">
        <v>219</v>
      </c>
      <c r="H536">
        <v>406.04159493657693</v>
      </c>
      <c r="I536">
        <v>58</v>
      </c>
      <c r="J536">
        <v>1467501.2775530969</v>
      </c>
      <c r="K536">
        <v>49786.08612727272</v>
      </c>
      <c r="L536">
        <v>264150229.95955747</v>
      </c>
      <c r="M536">
        <v>6662777.6990909083</v>
      </c>
      <c r="N536">
        <v>2201251916.3296456</v>
      </c>
      <c r="O536">
        <v>108112000</v>
      </c>
      <c r="P536">
        <v>28.792528699999995</v>
      </c>
      <c r="Q536">
        <v>21939.144099418801</v>
      </c>
      <c r="R536">
        <v>264200016.04568475</v>
      </c>
      <c r="S536">
        <v>2316.0266940287365</v>
      </c>
      <c r="T536">
        <v>21967.936628118801</v>
      </c>
      <c r="U536">
        <f>Pro_Economic_Table[[#This Row],[Total Energy(MJ)]]*AHP!$P$3/TOPSIS!$B$4</f>
        <v>9.0749663376191118E-3</v>
      </c>
      <c r="V536">
        <f>Pro_Economic_Table[[#This Row],[Total Cost(LKR Million)]]*AHP!$P$4/TOPSIS!$C$4</f>
        <v>3.5139400791675955E-2</v>
      </c>
      <c r="W536">
        <f>Pro_Economic_Table[[#This Row],[Total Carbon (Metric T)]]*AHP!$P$5/TOPSIS!$D$4</f>
        <v>3.8970407920008673E-3</v>
      </c>
      <c r="X536">
        <f>((Pro_Economic_Table[[#This Row],[Weighted Energy]]-TOPSIS!$B$5)^2+(Pro_Economic_Table[[#This Row],[Weighted Cost]]-TOPSIS!$C$5)^2+(Pro_Economic_Table[[#This Row],[Weighted Co2]]-TOPSIS!$D$5)^2)^0.5</f>
        <v>7.4988348877498686E-3</v>
      </c>
      <c r="Y536">
        <f>((Pro_Economic_Table[[#This Row],[Weighted Energy]]-TOPSIS!$B$6)^2+(Pro_Economic_Table[[#This Row],[Weighted Cost]]-TOPSIS!$C$6)^2+(Pro_Economic_Table[[#This Row],[Weighted Co2]]-TOPSIS!$D$6)^2)^0.5</f>
        <v>7.5679322522829995E-5</v>
      </c>
      <c r="Z536">
        <f>Pro_Economic_Table[[#This Row],[S- Worst-Euclidean Distance]]/(Pro_Economic_Table[[#This Row],[S+ Best-Euclidean Distance]]+Pro_Economic_Table[[#This Row],[S- Worst-Euclidean Distance]])</f>
        <v>9.9913103892778059E-3</v>
      </c>
      <c r="AA536">
        <v>535</v>
      </c>
    </row>
    <row r="537" spans="1:27" x14ac:dyDescent="0.3">
      <c r="A537">
        <v>396</v>
      </c>
      <c r="B537" t="s">
        <v>142</v>
      </c>
      <c r="C537" t="s">
        <v>148</v>
      </c>
      <c r="D537" t="s">
        <v>280</v>
      </c>
      <c r="E537" t="s">
        <v>280</v>
      </c>
      <c r="F537" t="s">
        <v>280</v>
      </c>
      <c r="G537" t="s">
        <v>218</v>
      </c>
      <c r="H537">
        <v>406.04159493657693</v>
      </c>
      <c r="I537">
        <v>29</v>
      </c>
      <c r="J537">
        <v>1467501.2775530969</v>
      </c>
      <c r="K537">
        <v>49786.08612727272</v>
      </c>
      <c r="L537">
        <v>264150229.95955747</v>
      </c>
      <c r="M537">
        <v>6662777.6990909083</v>
      </c>
      <c r="N537">
        <v>2201251916.3296456</v>
      </c>
      <c r="O537">
        <v>108639800</v>
      </c>
      <c r="P537">
        <v>28.792528699999995</v>
      </c>
      <c r="Q537">
        <v>21939.144099418801</v>
      </c>
      <c r="R537">
        <v>264200016.04568475</v>
      </c>
      <c r="S537">
        <v>2316.5544940287364</v>
      </c>
      <c r="T537">
        <v>21967.936628118801</v>
      </c>
      <c r="U537">
        <f>Pro_Economic_Table[[#This Row],[Total Energy(MJ)]]*AHP!$P$3/TOPSIS!$B$4</f>
        <v>9.0749663376191118E-3</v>
      </c>
      <c r="V537">
        <f>Pro_Economic_Table[[#This Row],[Total Cost(LKR Million)]]*AHP!$P$4/TOPSIS!$C$4</f>
        <v>3.5147408719989413E-2</v>
      </c>
      <c r="W537">
        <f>Pro_Economic_Table[[#This Row],[Total Carbon (Metric T)]]*AHP!$P$5/TOPSIS!$D$4</f>
        <v>3.8970407920008673E-3</v>
      </c>
      <c r="X537">
        <f>((Pro_Economic_Table[[#This Row],[Weighted Energy]]-TOPSIS!$B$5)^2+(Pro_Economic_Table[[#This Row],[Weighted Cost]]-TOPSIS!$C$5)^2+(Pro_Economic_Table[[#This Row],[Weighted Co2]]-TOPSIS!$D$5)^2)^0.5</f>
        <v>7.5065439689318818E-3</v>
      </c>
      <c r="Y537">
        <f>((Pro_Economic_Table[[#This Row],[Weighted Energy]]-TOPSIS!$B$6)^2+(Pro_Economic_Table[[#This Row],[Weighted Cost]]-TOPSIS!$C$6)^2+(Pro_Economic_Table[[#This Row],[Weighted Co2]]-TOPSIS!$D$6)^2)^0.5</f>
        <v>6.7671394209371794E-5</v>
      </c>
      <c r="Z537">
        <f>Pro_Economic_Table[[#This Row],[S- Worst-Euclidean Distance]]/(Pro_Economic_Table[[#This Row],[S+ Best-Euclidean Distance]]+Pro_Economic_Table[[#This Row],[S- Worst-Euclidean Distance]])</f>
        <v>8.9344428386185261E-3</v>
      </c>
      <c r="AA537">
        <v>536</v>
      </c>
    </row>
    <row r="538" spans="1:27" x14ac:dyDescent="0.3">
      <c r="A538">
        <v>368</v>
      </c>
      <c r="B538" t="s">
        <v>142</v>
      </c>
      <c r="C538" t="s">
        <v>148</v>
      </c>
      <c r="D538" t="s">
        <v>151</v>
      </c>
      <c r="E538" t="s">
        <v>152</v>
      </c>
      <c r="F538" t="s">
        <v>280</v>
      </c>
      <c r="G538" t="s">
        <v>220</v>
      </c>
      <c r="H538">
        <v>405.51086001006234</v>
      </c>
      <c r="I538">
        <v>29</v>
      </c>
      <c r="J538">
        <v>1466987.5261442307</v>
      </c>
      <c r="K538">
        <v>38869.02249090909</v>
      </c>
      <c r="L538">
        <v>264057754.70596153</v>
      </c>
      <c r="M538">
        <v>5500963.878636363</v>
      </c>
      <c r="N538">
        <v>2200481289.2163458</v>
      </c>
      <c r="O538">
        <v>113100000</v>
      </c>
      <c r="P538">
        <v>22.251500668181812</v>
      </c>
      <c r="Q538">
        <v>21931.463515856249</v>
      </c>
      <c r="R538">
        <v>264096623.72845244</v>
      </c>
      <c r="S538">
        <v>2319.0822530949822</v>
      </c>
      <c r="T538">
        <v>21953.715016524431</v>
      </c>
      <c r="U538">
        <f>Pro_Economic_Table[[#This Row],[Total Energy(MJ)]]*AHP!$P$3/TOPSIS!$B$4</f>
        <v>9.0714149305734376E-3</v>
      </c>
      <c r="V538">
        <f>Pro_Economic_Table[[#This Row],[Total Cost(LKR Million)]]*AHP!$P$4/TOPSIS!$C$4</f>
        <v>3.5185760583187974E-2</v>
      </c>
      <c r="W538">
        <f>Pro_Economic_Table[[#This Row],[Total Carbon (Metric T)]]*AHP!$P$5/TOPSIS!$D$4</f>
        <v>3.8945179241753878E-3</v>
      </c>
      <c r="X538">
        <f>((Pro_Economic_Table[[#This Row],[Weighted Energy]]-TOPSIS!$B$5)^2+(Pro_Economic_Table[[#This Row],[Weighted Cost]]-TOPSIS!$C$5)^2+(Pro_Economic_Table[[#This Row],[Weighted Co2]]-TOPSIS!$D$5)^2)^0.5</f>
        <v>7.5423280520797997E-3</v>
      </c>
      <c r="Y538">
        <f>((Pro_Economic_Table[[#This Row],[Weighted Energy]]-TOPSIS!$B$6)^2+(Pro_Economic_Table[[#This Row],[Weighted Cost]]-TOPSIS!$C$6)^2+(Pro_Economic_Table[[#This Row],[Weighted Co2]]-TOPSIS!$D$6)^2)^0.5</f>
        <v>2.96413942445838E-5</v>
      </c>
      <c r="Z538">
        <f>Pro_Economic_Table[[#This Row],[S- Worst-Euclidean Distance]]/(Pro_Economic_Table[[#This Row],[S+ Best-Euclidean Distance]]+Pro_Economic_Table[[#This Row],[S- Worst-Euclidean Distance]])</f>
        <v>3.9146214805412943E-3</v>
      </c>
      <c r="AA538">
        <v>537</v>
      </c>
    </row>
    <row r="539" spans="1:27" x14ac:dyDescent="0.3">
      <c r="A539">
        <v>386</v>
      </c>
      <c r="B539" t="s">
        <v>142</v>
      </c>
      <c r="C539" t="s">
        <v>148</v>
      </c>
      <c r="D539" t="s">
        <v>280</v>
      </c>
      <c r="E539" t="s">
        <v>152</v>
      </c>
      <c r="F539" t="s">
        <v>280</v>
      </c>
      <c r="G539" t="s">
        <v>220</v>
      </c>
      <c r="H539">
        <v>405.97358163012228</v>
      </c>
      <c r="I539">
        <v>29</v>
      </c>
      <c r="J539">
        <v>1467435.4406724488</v>
      </c>
      <c r="K539">
        <v>38869.02249090909</v>
      </c>
      <c r="L539">
        <v>264138379.32104081</v>
      </c>
      <c r="M539">
        <v>5505568.9536363631</v>
      </c>
      <c r="N539">
        <v>2201153161.0086732</v>
      </c>
      <c r="O539">
        <v>113100000</v>
      </c>
      <c r="P539">
        <v>22.242290518181814</v>
      </c>
      <c r="Q539">
        <v>21938.15983805311</v>
      </c>
      <c r="R539">
        <v>264177248.34353173</v>
      </c>
      <c r="S539">
        <v>2319.7587299623092</v>
      </c>
      <c r="T539">
        <v>21960.402128571292</v>
      </c>
      <c r="U539">
        <f>Pro_Economic_Table[[#This Row],[Total Energy(MJ)]]*AHP!$P$3/TOPSIS!$B$4</f>
        <v>9.0741842932660632E-3</v>
      </c>
      <c r="V539">
        <f>Pro_Economic_Table[[#This Row],[Total Cost(LKR Million)]]*AHP!$P$4/TOPSIS!$C$4</f>
        <v>3.5196024278260483E-2</v>
      </c>
      <c r="W539">
        <f>Pro_Economic_Table[[#This Row],[Total Carbon (Metric T)]]*AHP!$P$5/TOPSIS!$D$4</f>
        <v>3.8957041961893892E-3</v>
      </c>
      <c r="X539">
        <f>((Pro_Economic_Table[[#This Row],[Weighted Energy]]-TOPSIS!$B$5)^2+(Pro_Economic_Table[[#This Row],[Weighted Cost]]-TOPSIS!$C$5)^2+(Pro_Economic_Table[[#This Row],[Weighted Co2]]-TOPSIS!$D$5)^2)^0.5</f>
        <v>7.5530238062803661E-3</v>
      </c>
      <c r="Y539">
        <f>((Pro_Economic_Table[[#This Row],[Weighted Energy]]-TOPSIS!$B$6)^2+(Pro_Economic_Table[[#This Row],[Weighted Cost]]-TOPSIS!$C$6)^2+(Pro_Economic_Table[[#This Row],[Weighted Co2]]-TOPSIS!$D$6)^2)^0.5</f>
        <v>1.9118654896222842E-5</v>
      </c>
      <c r="Z539">
        <f>Pro_Economic_Table[[#This Row],[S- Worst-Euclidean Distance]]/(Pro_Economic_Table[[#This Row],[S+ Best-Euclidean Distance]]+Pro_Economic_Table[[#This Row],[S- Worst-Euclidean Distance]])</f>
        <v>2.5248673006677837E-3</v>
      </c>
      <c r="AA539">
        <v>538</v>
      </c>
    </row>
    <row r="540" spans="1:27" x14ac:dyDescent="0.3">
      <c r="A540">
        <v>377</v>
      </c>
      <c r="B540" t="s">
        <v>142</v>
      </c>
      <c r="C540" t="s">
        <v>148</v>
      </c>
      <c r="D540" t="s">
        <v>151</v>
      </c>
      <c r="E540" t="s">
        <v>280</v>
      </c>
      <c r="F540" t="s">
        <v>280</v>
      </c>
      <c r="G540" t="s">
        <v>220</v>
      </c>
      <c r="H540">
        <v>405.57887331651688</v>
      </c>
      <c r="I540">
        <v>29</v>
      </c>
      <c r="J540">
        <v>1467053.3630248788</v>
      </c>
      <c r="K540">
        <v>49786.08612727272</v>
      </c>
      <c r="L540">
        <v>264069605.34447819</v>
      </c>
      <c r="M540">
        <v>6658172.6240909081</v>
      </c>
      <c r="N540">
        <v>2200580044.5373182</v>
      </c>
      <c r="O540">
        <v>113100000</v>
      </c>
      <c r="P540">
        <v>28.80173885</v>
      </c>
      <c r="Q540">
        <v>21932.447777221936</v>
      </c>
      <c r="R540">
        <v>264119391.43060547</v>
      </c>
      <c r="S540">
        <v>2320.3382171614089</v>
      </c>
      <c r="T540">
        <v>21961.249516071937</v>
      </c>
      <c r="U540">
        <f>Pro_Economic_Table[[#This Row],[Total Energy(MJ)]]*AHP!$P$3/TOPSIS!$B$4</f>
        <v>9.0721969749264861E-3</v>
      </c>
      <c r="V540">
        <f>Pro_Economic_Table[[#This Row],[Total Cost(LKR Million)]]*AHP!$P$4/TOPSIS!$C$4</f>
        <v>3.5204816419126268E-2</v>
      </c>
      <c r="W540">
        <f>Pro_Economic_Table[[#This Row],[Total Carbon (Metric T)]]*AHP!$P$5/TOPSIS!$D$4</f>
        <v>3.895854519986865E-3</v>
      </c>
      <c r="X540">
        <f>((Pro_Economic_Table[[#This Row],[Weighted Energy]]-TOPSIS!$B$5)^2+(Pro_Economic_Table[[#This Row],[Weighted Cost]]-TOPSIS!$C$5)^2+(Pro_Economic_Table[[#This Row],[Weighted Co2]]-TOPSIS!$D$5)^2)^0.5</f>
        <v>7.5610190336711063E-3</v>
      </c>
      <c r="Y540">
        <f>((Pro_Economic_Table[[#This Row],[Weighted Energy]]-TOPSIS!$B$6)^2+(Pro_Economic_Table[[#This Row],[Weighted Cost]]-TOPSIS!$C$6)^2+(Pro_Economic_Table[[#This Row],[Weighted Co2]]-TOPSIS!$D$6)^2)^0.5</f>
        <v>1.0696730694755205E-5</v>
      </c>
      <c r="Z540">
        <f>Pro_Economic_Table[[#This Row],[S- Worst-Euclidean Distance]]/(Pro_Economic_Table[[#This Row],[S+ Best-Euclidean Distance]]+Pro_Economic_Table[[#This Row],[S- Worst-Euclidean Distance]])</f>
        <v>1.4127221659714622E-3</v>
      </c>
      <c r="AA540">
        <v>539</v>
      </c>
    </row>
    <row r="541" spans="1:27" x14ac:dyDescent="0.3">
      <c r="A541">
        <v>395</v>
      </c>
      <c r="B541" t="s">
        <v>142</v>
      </c>
      <c r="C541" t="s">
        <v>148</v>
      </c>
      <c r="D541" t="s">
        <v>280</v>
      </c>
      <c r="E541" t="s">
        <v>280</v>
      </c>
      <c r="F541" t="s">
        <v>280</v>
      </c>
      <c r="G541" t="s">
        <v>220</v>
      </c>
      <c r="H541">
        <v>406.04159493657693</v>
      </c>
      <c r="I541">
        <v>29</v>
      </c>
      <c r="J541">
        <v>1467501.2775530969</v>
      </c>
      <c r="K541">
        <v>49786.08612727272</v>
      </c>
      <c r="L541">
        <v>264150229.95955747</v>
      </c>
      <c r="M541">
        <v>6662777.6990909083</v>
      </c>
      <c r="N541">
        <v>2201251916.3296456</v>
      </c>
      <c r="O541">
        <v>113100000</v>
      </c>
      <c r="P541">
        <v>28.792528699999995</v>
      </c>
      <c r="Q541">
        <v>21939.144099418801</v>
      </c>
      <c r="R541">
        <v>264200016.04568475</v>
      </c>
      <c r="S541">
        <v>2321.0146940287368</v>
      </c>
      <c r="T541">
        <v>21967.936628118801</v>
      </c>
      <c r="U541">
        <f>Pro_Economic_Table[[#This Row],[Total Energy(MJ)]]*AHP!$P$3/TOPSIS!$B$4</f>
        <v>9.0749663376191118E-3</v>
      </c>
      <c r="V541">
        <f>Pro_Economic_Table[[#This Row],[Total Cost(LKR Million)]]*AHP!$P$4/TOPSIS!$C$4</f>
        <v>3.5215080114198785E-2</v>
      </c>
      <c r="W541">
        <f>Pro_Economic_Table[[#This Row],[Total Carbon (Metric T)]]*AHP!$P$5/TOPSIS!$D$4</f>
        <v>3.8970407920008673E-3</v>
      </c>
      <c r="X541">
        <f>((Pro_Economic_Table[[#This Row],[Weighted Energy]]-TOPSIS!$B$5)^2+(Pro_Economic_Table[[#This Row],[Weighted Cost]]-TOPSIS!$C$5)^2+(Pro_Economic_Table[[#This Row],[Weighted Co2]]-TOPSIS!$D$5)^2)^0.5</f>
        <v>7.5717147113335635E-3</v>
      </c>
      <c r="Y541">
        <f>((Pro_Economic_Table[[#This Row],[Weighted Energy]]-TOPSIS!$B$6)^2+(Pro_Economic_Table[[#This Row],[Weighted Cost]]-TOPSIS!$C$6)^2+(Pro_Economic_Table[[#This Row],[Weighted Co2]]-TOPSIS!$D$6)^2)^0.5</f>
        <v>0</v>
      </c>
      <c r="Z541">
        <f>Pro_Economic_Table[[#This Row],[S- Worst-Euclidean Distance]]/(Pro_Economic_Table[[#This Row],[S+ Best-Euclidean Distance]]+Pro_Economic_Table[[#This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17B8A-C3D2-424E-97FC-F3A76977E78F}">
  <sheetPr codeName="Sheet17"/>
  <dimension ref="A1:AA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  <c r="U1" t="s">
        <v>320</v>
      </c>
      <c r="V1" t="s">
        <v>321</v>
      </c>
      <c r="W1" t="s">
        <v>322</v>
      </c>
      <c r="X1" t="s">
        <v>323</v>
      </c>
      <c r="Y1" t="s">
        <v>324</v>
      </c>
      <c r="Z1" t="s">
        <v>325</v>
      </c>
      <c r="AA1" t="s">
        <v>326</v>
      </c>
    </row>
    <row r="2" spans="1:27" x14ac:dyDescent="0.3">
      <c r="A2">
        <v>433</v>
      </c>
      <c r="B2" t="s">
        <v>280</v>
      </c>
      <c r="C2" t="s">
        <v>147</v>
      </c>
      <c r="D2" t="s">
        <v>151</v>
      </c>
      <c r="E2" t="s">
        <v>152</v>
      </c>
      <c r="F2" t="s">
        <v>154</v>
      </c>
      <c r="G2" t="s">
        <v>219</v>
      </c>
      <c r="H2">
        <v>317.35086284372585</v>
      </c>
      <c r="I2">
        <v>46</v>
      </c>
      <c r="J2">
        <v>1165805.4939485607</v>
      </c>
      <c r="K2">
        <v>36092.880563636354</v>
      </c>
      <c r="L2">
        <v>209844988.91074091</v>
      </c>
      <c r="M2">
        <v>5792681.3022727259</v>
      </c>
      <c r="N2">
        <v>1748708240.9228411</v>
      </c>
      <c r="O2">
        <v>85744000</v>
      </c>
      <c r="P2">
        <v>23.110939468181812</v>
      </c>
      <c r="Q2">
        <v>17428.792134530981</v>
      </c>
      <c r="R2">
        <v>209881081.79130456</v>
      </c>
      <c r="S2">
        <v>1840.2449222251139</v>
      </c>
      <c r="T2">
        <v>17451.903073999161</v>
      </c>
      <c r="U2">
        <f>Sustainable_Friendly_Table[[#This Row],[Total Energy(MJ)]]*AHP!$P$13/TOPSIS!$B$12</f>
        <v>2.0647930021614185E-2</v>
      </c>
      <c r="V2">
        <f>Sustainable_Friendly_Table[[#This Row],[Total Cost(LKR Million)]]*AHP!$P$14/TOPSIS!$C$12</f>
        <v>6.2436617008993379E-3</v>
      </c>
      <c r="W2">
        <f>Sustainable_Friendly_Table[[#This Row],[Total Carbon (Metric T)]]*AHP!$P$15/TOPSIS!$D$12</f>
        <v>1.1365705656269315E-2</v>
      </c>
      <c r="X2">
        <f>((Sustainable_Friendly_Table[[#This Row],[Weighted Energy]]-TOPSIS!$B$13)^2+(Sustainable_Friendly_Table[[#This Row],[Weighted Cost]]-TOPSIS!$C$13)^2+(Sustainable_Friendly_Table[[#This Row],[Weighted Co2]]-TOPSIS!$D$13)^2)^0.5</f>
        <v>0</v>
      </c>
      <c r="Y2">
        <f>((Sustainable_Friendly_Table[[#This Row],[Weighted Energy]]-TOPSIS!$B$14)^2+(Sustainable_Friendly_Table[[#This Row],[Weighted Cost]]-TOPSIS!$C$14)^2+(Sustainable_Friendly_Table[[#This Row],[Weighted Co2]]-TOPSIS!$D$14)^2)^0.5</f>
        <v>6.3140798454725516E-3</v>
      </c>
      <c r="Z2">
        <f>Sustainable_Friendly_Table[[#This Row],[S- Worst-Euclidean Distance]]/(Sustainable_Friendly_Table[[#This Row],[S+ Best-Euclidean Distance]]+Sustainable_Friendly_Table[[#This Row],[S- Worst-Euclidean Distance]])</f>
        <v>1</v>
      </c>
      <c r="AA2">
        <v>1</v>
      </c>
    </row>
    <row r="3" spans="1:27" x14ac:dyDescent="0.3">
      <c r="A3">
        <v>435</v>
      </c>
      <c r="B3" t="s">
        <v>280</v>
      </c>
      <c r="C3" t="s">
        <v>147</v>
      </c>
      <c r="D3" t="s">
        <v>151</v>
      </c>
      <c r="E3" t="s">
        <v>152</v>
      </c>
      <c r="F3" t="s">
        <v>154</v>
      </c>
      <c r="G3" t="s">
        <v>218</v>
      </c>
      <c r="H3">
        <v>317.35086284372585</v>
      </c>
      <c r="I3">
        <v>23</v>
      </c>
      <c r="J3">
        <v>1165805.4939485607</v>
      </c>
      <c r="K3">
        <v>36092.880563636354</v>
      </c>
      <c r="L3">
        <v>209844988.91074091</v>
      </c>
      <c r="M3">
        <v>5792681.3022727259</v>
      </c>
      <c r="N3">
        <v>1748708240.9228411</v>
      </c>
      <c r="O3">
        <v>86162600</v>
      </c>
      <c r="P3">
        <v>23.110939468181812</v>
      </c>
      <c r="Q3">
        <v>17428.792134530981</v>
      </c>
      <c r="R3">
        <v>209881081.79130456</v>
      </c>
      <c r="S3">
        <v>1840.6635222251139</v>
      </c>
      <c r="T3">
        <v>17451.903073999161</v>
      </c>
      <c r="U3">
        <f>Sustainable_Friendly_Table[[#This Row],[Total Energy(MJ)]]*AHP!$P$13/TOPSIS!$B$12</f>
        <v>2.0647930021614185E-2</v>
      </c>
      <c r="V3">
        <f>Sustainable_Friendly_Table[[#This Row],[Total Cost(LKR Million)]]*AHP!$P$14/TOPSIS!$C$12</f>
        <v>6.2450819448877501E-3</v>
      </c>
      <c r="W3">
        <f>Sustainable_Friendly_Table[[#This Row],[Total Carbon (Metric T)]]*AHP!$P$15/TOPSIS!$D$12</f>
        <v>1.1365705656269315E-2</v>
      </c>
      <c r="X3">
        <f>((Sustainable_Friendly_Table[[#This Row],[Weighted Energy]]-TOPSIS!$B$13)^2+(Sustainable_Friendly_Table[[#This Row],[Weighted Cost]]-TOPSIS!$C$13)^2+(Sustainable_Friendly_Table[[#This Row],[Weighted Co2]]-TOPSIS!$D$13)^2)^0.5</f>
        <v>1.4202439884121801E-6</v>
      </c>
      <c r="Y3">
        <f>((Sustainable_Friendly_Table[[#This Row],[Weighted Energy]]-TOPSIS!$B$14)^2+(Sustainable_Friendly_Table[[#This Row],[Weighted Cost]]-TOPSIS!$C$14)^2+(Sustainable_Friendly_Table[[#This Row],[Weighted Co2]]-TOPSIS!$D$14)^2)^0.5</f>
        <v>6.313713089424456E-3</v>
      </c>
      <c r="Z3">
        <f>Sustainable_Friendly_Table[[#This Row],[S- Worst-Euclidean Distance]]/(Sustainable_Friendly_Table[[#This Row],[S+ Best-Euclidean Distance]]+Sustainable_Friendly_Table[[#This Row],[S- Worst-Euclidean Distance]])</f>
        <v>0.99977510467104502</v>
      </c>
      <c r="AA3">
        <v>2</v>
      </c>
    </row>
    <row r="4" spans="1:27" x14ac:dyDescent="0.3">
      <c r="A4">
        <v>442</v>
      </c>
      <c r="B4" t="s">
        <v>280</v>
      </c>
      <c r="C4" t="s">
        <v>147</v>
      </c>
      <c r="D4" t="s">
        <v>151</v>
      </c>
      <c r="E4" t="s">
        <v>280</v>
      </c>
      <c r="F4" t="s">
        <v>154</v>
      </c>
      <c r="G4" t="s">
        <v>219</v>
      </c>
      <c r="H4">
        <v>317.41887615018038</v>
      </c>
      <c r="I4">
        <v>46</v>
      </c>
      <c r="J4">
        <v>1165871.3308292085</v>
      </c>
      <c r="K4">
        <v>47009.944199999998</v>
      </c>
      <c r="L4">
        <v>209856839.54925755</v>
      </c>
      <c r="M4">
        <v>6949890.0477272719</v>
      </c>
      <c r="N4">
        <v>1748806996.2438128</v>
      </c>
      <c r="O4">
        <v>85744000</v>
      </c>
      <c r="P4">
        <v>29.661177649999999</v>
      </c>
      <c r="Q4">
        <v>17429.776395896664</v>
      </c>
      <c r="R4">
        <v>209903849.49345756</v>
      </c>
      <c r="S4">
        <v>1841.5008862915402</v>
      </c>
      <c r="T4">
        <v>17459.437573546664</v>
      </c>
      <c r="U4">
        <f>Sustainable_Friendly_Table[[#This Row],[Total Energy(MJ)]]*AHP!$P$13/TOPSIS!$B$12</f>
        <v>2.0650169889623229E-2</v>
      </c>
      <c r="V4">
        <f>Sustainable_Friendly_Table[[#This Row],[Total Cost(LKR Million)]]*AHP!$P$14/TOPSIS!$C$12</f>
        <v>6.2479229895161647E-3</v>
      </c>
      <c r="W4">
        <f>Sustainable_Friendly_Table[[#This Row],[Total Carbon (Metric T)]]*AHP!$P$15/TOPSIS!$D$12</f>
        <v>1.1370612565490682E-2</v>
      </c>
      <c r="X4">
        <f>((Sustainable_Friendly_Table[[#This Row],[Weighted Energy]]-TOPSIS!$B$13)^2+(Sustainable_Friendly_Table[[#This Row],[Weighted Cost]]-TOPSIS!$C$13)^2+(Sustainable_Friendly_Table[[#This Row],[Weighted Co2]]-TOPSIS!$D$13)^2)^0.5</f>
        <v>6.8741070315043045E-6</v>
      </c>
      <c r="Y4">
        <f>((Sustainable_Friendly_Table[[#This Row],[Weighted Energy]]-TOPSIS!$B$14)^2+(Sustainable_Friendly_Table[[#This Row],[Weighted Cost]]-TOPSIS!$C$14)^2+(Sustainable_Friendly_Table[[#This Row],[Weighted Co2]]-TOPSIS!$D$14)^2)^0.5</f>
        <v>6.3087991874374097E-3</v>
      </c>
      <c r="Z4">
        <f>Sustainable_Friendly_Table[[#This Row],[S- Worst-Euclidean Distance]]/(Sustainable_Friendly_Table[[#This Row],[S+ Best-Euclidean Distance]]+Sustainable_Friendly_Table[[#This Row],[S- Worst-Euclidean Distance]])</f>
        <v>0.99891157969847422</v>
      </c>
      <c r="AA4">
        <v>3</v>
      </c>
    </row>
    <row r="5" spans="1:27" x14ac:dyDescent="0.3">
      <c r="A5">
        <v>444</v>
      </c>
      <c r="B5" t="s">
        <v>280</v>
      </c>
      <c r="C5" t="s">
        <v>147</v>
      </c>
      <c r="D5" t="s">
        <v>151</v>
      </c>
      <c r="E5" t="s">
        <v>280</v>
      </c>
      <c r="F5" t="s">
        <v>154</v>
      </c>
      <c r="G5" t="s">
        <v>218</v>
      </c>
      <c r="H5">
        <v>317.41887615018038</v>
      </c>
      <c r="I5">
        <v>23</v>
      </c>
      <c r="J5">
        <v>1165871.3308292085</v>
      </c>
      <c r="K5">
        <v>47009.944199999998</v>
      </c>
      <c r="L5">
        <v>209856839.54925755</v>
      </c>
      <c r="M5">
        <v>6949890.0477272719</v>
      </c>
      <c r="N5">
        <v>1748806996.2438128</v>
      </c>
      <c r="O5">
        <v>86162600</v>
      </c>
      <c r="P5">
        <v>29.661177649999999</v>
      </c>
      <c r="Q5">
        <v>17429.776395896664</v>
      </c>
      <c r="R5">
        <v>209903849.49345756</v>
      </c>
      <c r="S5">
        <v>1841.9194862915401</v>
      </c>
      <c r="T5">
        <v>17459.437573546664</v>
      </c>
      <c r="U5">
        <f>Sustainable_Friendly_Table[[#This Row],[Total Energy(MJ)]]*AHP!$P$13/TOPSIS!$B$12</f>
        <v>2.0650169889623229E-2</v>
      </c>
      <c r="V5">
        <f>Sustainable_Friendly_Table[[#This Row],[Total Cost(LKR Million)]]*AHP!$P$14/TOPSIS!$C$12</f>
        <v>6.2493432335045769E-3</v>
      </c>
      <c r="W5">
        <f>Sustainable_Friendly_Table[[#This Row],[Total Carbon (Metric T)]]*AHP!$P$15/TOPSIS!$D$12</f>
        <v>1.1370612565490682E-2</v>
      </c>
      <c r="X5">
        <f>((Sustainable_Friendly_Table[[#This Row],[Weighted Energy]]-TOPSIS!$B$13)^2+(Sustainable_Friendly_Table[[#This Row],[Weighted Cost]]-TOPSIS!$C$13)^2+(Sustainable_Friendly_Table[[#This Row],[Weighted Co2]]-TOPSIS!$D$13)^2)^0.5</f>
        <v>7.8341929736937769E-6</v>
      </c>
      <c r="Y5">
        <f>((Sustainable_Friendly_Table[[#This Row],[Weighted Energy]]-TOPSIS!$B$14)^2+(Sustainable_Friendly_Table[[#This Row],[Weighted Cost]]-TOPSIS!$C$14)^2+(Sustainable_Friendly_Table[[#This Row],[Weighted Co2]]-TOPSIS!$D$14)^2)^0.5</f>
        <v>6.3084330837472639E-3</v>
      </c>
      <c r="Z5">
        <f>Sustainable_Friendly_Table[[#This Row],[S- Worst-Euclidean Distance]]/(Sustainable_Friendly_Table[[#This Row],[S+ Best-Euclidean Distance]]+Sustainable_Friendly_Table[[#This Row],[S- Worst-Euclidean Distance]])</f>
        <v>0.99875967994537429</v>
      </c>
      <c r="AA5">
        <v>4</v>
      </c>
    </row>
    <row r="6" spans="1:27" x14ac:dyDescent="0.3">
      <c r="A6">
        <v>451</v>
      </c>
      <c r="B6" t="s">
        <v>280</v>
      </c>
      <c r="C6" t="s">
        <v>147</v>
      </c>
      <c r="D6" t="s">
        <v>280</v>
      </c>
      <c r="E6" t="s">
        <v>152</v>
      </c>
      <c r="F6" t="s">
        <v>154</v>
      </c>
      <c r="G6" t="s">
        <v>219</v>
      </c>
      <c r="H6">
        <v>317.81358446378584</v>
      </c>
      <c r="I6">
        <v>46</v>
      </c>
      <c r="J6">
        <v>1166253.4084767788</v>
      </c>
      <c r="K6">
        <v>36092.880563636354</v>
      </c>
      <c r="L6">
        <v>209925613.52582017</v>
      </c>
      <c r="M6">
        <v>5797286.377272726</v>
      </c>
      <c r="N6">
        <v>1749380112.715168</v>
      </c>
      <c r="O6">
        <v>85744000</v>
      </c>
      <c r="P6">
        <v>23.101729318181814</v>
      </c>
      <c r="Q6">
        <v>17435.488456727839</v>
      </c>
      <c r="R6">
        <v>209961706.40638381</v>
      </c>
      <c r="S6">
        <v>1840.9213990924409</v>
      </c>
      <c r="T6">
        <v>17458.590186046022</v>
      </c>
      <c r="U6">
        <f>Sustainable_Friendly_Table[[#This Row],[Total Energy(MJ)]]*AHP!$P$13/TOPSIS!$B$12</f>
        <v>2.0655861805631913E-2</v>
      </c>
      <c r="V6">
        <f>Sustainable_Friendly_Table[[#This Row],[Total Cost(LKR Million)]]*AHP!$P$14/TOPSIS!$C$12</f>
        <v>6.2459568805556236E-3</v>
      </c>
      <c r="W6">
        <f>Sustainable_Friendly_Table[[#This Row],[Total Carbon (Metric T)]]*AHP!$P$15/TOPSIS!$D$12</f>
        <v>1.1370060696914043E-2</v>
      </c>
      <c r="X6">
        <f>((Sustainable_Friendly_Table[[#This Row],[Weighted Energy]]-TOPSIS!$B$13)^2+(Sustainable_Friendly_Table[[#This Row],[Weighted Cost]]-TOPSIS!$C$13)^2+(Sustainable_Friendly_Table[[#This Row],[Weighted Co2]]-TOPSIS!$D$13)^2)^0.5</f>
        <v>9.3352785912234373E-6</v>
      </c>
      <c r="Y6">
        <f>((Sustainable_Friendly_Table[[#This Row],[Weighted Energy]]-TOPSIS!$B$14)^2+(Sustainable_Friendly_Table[[#This Row],[Weighted Cost]]-TOPSIS!$C$14)^2+(Sustainable_Friendly_Table[[#This Row],[Weighted Co2]]-TOPSIS!$D$14)^2)^0.5</f>
        <v>6.3047453486193231E-3</v>
      </c>
      <c r="Z6">
        <f>Sustainable_Friendly_Table[[#This Row],[S- Worst-Euclidean Distance]]/(Sustainable_Friendly_Table[[#This Row],[S+ Best-Euclidean Distance]]+Sustainable_Friendly_Table[[#This Row],[S- Worst-Euclidean Distance]])</f>
        <v>0.99852151419305724</v>
      </c>
      <c r="AA6">
        <v>5</v>
      </c>
    </row>
    <row r="7" spans="1:27" x14ac:dyDescent="0.3">
      <c r="A7">
        <v>453</v>
      </c>
      <c r="B7" t="s">
        <v>280</v>
      </c>
      <c r="C7" t="s">
        <v>147</v>
      </c>
      <c r="D7" t="s">
        <v>280</v>
      </c>
      <c r="E7" t="s">
        <v>152</v>
      </c>
      <c r="F7" t="s">
        <v>154</v>
      </c>
      <c r="G7" t="s">
        <v>218</v>
      </c>
      <c r="H7">
        <v>317.81358446378584</v>
      </c>
      <c r="I7">
        <v>23</v>
      </c>
      <c r="J7">
        <v>1166253.4084767788</v>
      </c>
      <c r="K7">
        <v>36092.880563636354</v>
      </c>
      <c r="L7">
        <v>209925613.52582017</v>
      </c>
      <c r="M7">
        <v>5797286.377272726</v>
      </c>
      <c r="N7">
        <v>1749380112.715168</v>
      </c>
      <c r="O7">
        <v>86162600</v>
      </c>
      <c r="P7">
        <v>23.101729318181814</v>
      </c>
      <c r="Q7">
        <v>17435.488456727839</v>
      </c>
      <c r="R7">
        <v>209961706.40638381</v>
      </c>
      <c r="S7">
        <v>1841.3399990924408</v>
      </c>
      <c r="T7">
        <v>17458.590186046022</v>
      </c>
      <c r="U7">
        <f>Sustainable_Friendly_Table[[#This Row],[Total Energy(MJ)]]*AHP!$P$13/TOPSIS!$B$12</f>
        <v>2.0655861805631913E-2</v>
      </c>
      <c r="V7">
        <f>Sustainable_Friendly_Table[[#This Row],[Total Cost(LKR Million)]]*AHP!$P$14/TOPSIS!$C$12</f>
        <v>6.2473771245440358E-3</v>
      </c>
      <c r="W7">
        <f>Sustainable_Friendly_Table[[#This Row],[Total Carbon (Metric T)]]*AHP!$P$15/TOPSIS!$D$12</f>
        <v>1.1370060696914043E-2</v>
      </c>
      <c r="X7">
        <f>((Sustainable_Friendly_Table[[#This Row],[Weighted Energy]]-TOPSIS!$B$13)^2+(Sustainable_Friendly_Table[[#This Row],[Weighted Cost]]-TOPSIS!$C$13)^2+(Sustainable_Friendly_Table[[#This Row],[Weighted Co2]]-TOPSIS!$D$13)^2)^0.5</f>
        <v>9.7818172943838579E-6</v>
      </c>
      <c r="Y7">
        <f>((Sustainable_Friendly_Table[[#This Row],[Weighted Energy]]-TOPSIS!$B$14)^2+(Sustainable_Friendly_Table[[#This Row],[Weighted Cost]]-TOPSIS!$C$14)^2+(Sustainable_Friendly_Table[[#This Row],[Weighted Co2]]-TOPSIS!$D$14)^2)^0.5</f>
        <v>6.3043785665943507E-3</v>
      </c>
      <c r="Z7">
        <f>Sustainable_Friendly_Table[[#This Row],[S- Worst-Euclidean Distance]]/(Sustainable_Friendly_Table[[#This Row],[S+ Best-Euclidean Distance]]+Sustainable_Friendly_Table[[#This Row],[S- Worst-Euclidean Distance]])</f>
        <v>0.99845081266555358</v>
      </c>
      <c r="AA7">
        <v>6</v>
      </c>
    </row>
    <row r="8" spans="1:27" x14ac:dyDescent="0.3">
      <c r="A8">
        <v>434</v>
      </c>
      <c r="B8" t="s">
        <v>280</v>
      </c>
      <c r="C8" t="s">
        <v>147</v>
      </c>
      <c r="D8" t="s">
        <v>151</v>
      </c>
      <c r="E8" t="s">
        <v>152</v>
      </c>
      <c r="F8" t="s">
        <v>154</v>
      </c>
      <c r="G8" t="s">
        <v>220</v>
      </c>
      <c r="H8">
        <v>317.35086284372585</v>
      </c>
      <c r="I8">
        <v>23</v>
      </c>
      <c r="J8">
        <v>1165805.4939485607</v>
      </c>
      <c r="K8">
        <v>36092.880563636354</v>
      </c>
      <c r="L8">
        <v>209844988.91074091</v>
      </c>
      <c r="M8">
        <v>5792681.3022727259</v>
      </c>
      <c r="N8">
        <v>1748708240.9228411</v>
      </c>
      <c r="O8">
        <v>89700000</v>
      </c>
      <c r="P8">
        <v>23.110939468181812</v>
      </c>
      <c r="Q8">
        <v>17428.792134530981</v>
      </c>
      <c r="R8">
        <v>209881081.79130456</v>
      </c>
      <c r="S8">
        <v>1844.2009222251138</v>
      </c>
      <c r="T8">
        <v>17451.903073999161</v>
      </c>
      <c r="U8">
        <f>Sustainable_Friendly_Table[[#This Row],[Total Energy(MJ)]]*AHP!$P$13/TOPSIS!$B$12</f>
        <v>2.0647930021614185E-2</v>
      </c>
      <c r="V8">
        <f>Sustainable_Friendly_Table[[#This Row],[Total Cost(LKR Million)]]*AHP!$P$14/TOPSIS!$C$12</f>
        <v>6.2570837869436735E-3</v>
      </c>
      <c r="W8">
        <f>Sustainable_Friendly_Table[[#This Row],[Total Carbon (Metric T)]]*AHP!$P$15/TOPSIS!$D$12</f>
        <v>1.1365705656269315E-2</v>
      </c>
      <c r="X8">
        <f>((Sustainable_Friendly_Table[[#This Row],[Weighted Energy]]-TOPSIS!$B$13)^2+(Sustainable_Friendly_Table[[#This Row],[Weighted Cost]]-TOPSIS!$C$13)^2+(Sustainable_Friendly_Table[[#This Row],[Weighted Co2]]-TOPSIS!$D$13)^2)^0.5</f>
        <v>1.3422086044335632E-5</v>
      </c>
      <c r="Y8">
        <f>((Sustainable_Friendly_Table[[#This Row],[Weighted Energy]]-TOPSIS!$B$14)^2+(Sustainable_Friendly_Table[[#This Row],[Weighted Cost]]-TOPSIS!$C$14)^2+(Sustainable_Friendly_Table[[#This Row],[Weighted Co2]]-TOPSIS!$D$14)^2)^0.5</f>
        <v>6.3106257115627439E-3</v>
      </c>
      <c r="Z8">
        <f>Sustainable_Friendly_Table[[#This Row],[S- Worst-Euclidean Distance]]/(Sustainable_Friendly_Table[[#This Row],[S+ Best-Euclidean Distance]]+Sustainable_Friendly_Table[[#This Row],[S- Worst-Euclidean Distance]])</f>
        <v>0.99787761154344623</v>
      </c>
      <c r="AA8">
        <v>7</v>
      </c>
    </row>
    <row r="9" spans="1:27" x14ac:dyDescent="0.3">
      <c r="A9">
        <v>460</v>
      </c>
      <c r="B9" t="s">
        <v>280</v>
      </c>
      <c r="C9" t="s">
        <v>147</v>
      </c>
      <c r="D9" t="s">
        <v>280</v>
      </c>
      <c r="E9" t="s">
        <v>280</v>
      </c>
      <c r="F9" t="s">
        <v>154</v>
      </c>
      <c r="G9" t="s">
        <v>219</v>
      </c>
      <c r="H9">
        <v>317.88159777024038</v>
      </c>
      <c r="I9">
        <v>46</v>
      </c>
      <c r="J9">
        <v>1166319.2453574268</v>
      </c>
      <c r="K9">
        <v>47009.944199999998</v>
      </c>
      <c r="L9">
        <v>209937464.16433683</v>
      </c>
      <c r="M9">
        <v>6954495.1227272721</v>
      </c>
      <c r="N9">
        <v>1749478868.0361402</v>
      </c>
      <c r="O9">
        <v>85744000</v>
      </c>
      <c r="P9">
        <v>29.651967499999998</v>
      </c>
      <c r="Q9">
        <v>17436.47271809353</v>
      </c>
      <c r="R9">
        <v>209984474.10853684</v>
      </c>
      <c r="S9">
        <v>1842.1773631588674</v>
      </c>
      <c r="T9">
        <v>17466.124685593531</v>
      </c>
      <c r="U9">
        <f>Sustainable_Friendly_Table[[#This Row],[Total Energy(MJ)]]*AHP!$P$13/TOPSIS!$B$12</f>
        <v>2.0658101673640961E-2</v>
      </c>
      <c r="V9">
        <f>Sustainable_Friendly_Table[[#This Row],[Total Cost(LKR Million)]]*AHP!$P$14/TOPSIS!$C$12</f>
        <v>6.2502181691724513E-3</v>
      </c>
      <c r="W9">
        <f>Sustainable_Friendly_Table[[#This Row],[Total Carbon (Metric T)]]*AHP!$P$15/TOPSIS!$D$12</f>
        <v>1.1374967606135414E-2</v>
      </c>
      <c r="X9">
        <f>((Sustainable_Friendly_Table[[#This Row],[Weighted Energy]]-TOPSIS!$B$13)^2+(Sustainable_Friendly_Table[[#This Row],[Weighted Cost]]-TOPSIS!$C$13)^2+(Sustainable_Friendly_Table[[#This Row],[Weighted Co2]]-TOPSIS!$D$13)^2)^0.5</f>
        <v>1.5239209181984881E-5</v>
      </c>
      <c r="Y9">
        <f>((Sustainable_Friendly_Table[[#This Row],[Weighted Energy]]-TOPSIS!$B$14)^2+(Sustainable_Friendly_Table[[#This Row],[Weighted Cost]]-TOPSIS!$C$14)^2+(Sustainable_Friendly_Table[[#This Row],[Weighted Co2]]-TOPSIS!$D$14)^2)^0.5</f>
        <v>6.2994646309085505E-3</v>
      </c>
      <c r="Z9">
        <f>Sustainable_Friendly_Table[[#This Row],[S- Worst-Euclidean Distance]]/(Sustainable_Friendly_Table[[#This Row],[S+ Best-Euclidean Distance]]+Sustainable_Friendly_Table[[#This Row],[S- Worst-Euclidean Distance]])</f>
        <v>0.99758671038770896</v>
      </c>
      <c r="AA9">
        <v>8</v>
      </c>
    </row>
    <row r="10" spans="1:27" x14ac:dyDescent="0.3">
      <c r="A10">
        <v>462</v>
      </c>
      <c r="B10" t="s">
        <v>280</v>
      </c>
      <c r="C10" t="s">
        <v>147</v>
      </c>
      <c r="D10" t="s">
        <v>280</v>
      </c>
      <c r="E10" t="s">
        <v>280</v>
      </c>
      <c r="F10" t="s">
        <v>154</v>
      </c>
      <c r="G10" t="s">
        <v>218</v>
      </c>
      <c r="H10">
        <v>317.88159777024038</v>
      </c>
      <c r="I10">
        <v>23</v>
      </c>
      <c r="J10">
        <v>1166319.2453574268</v>
      </c>
      <c r="K10">
        <v>47009.944199999998</v>
      </c>
      <c r="L10">
        <v>209937464.16433683</v>
      </c>
      <c r="M10">
        <v>6954495.1227272721</v>
      </c>
      <c r="N10">
        <v>1749478868.0361402</v>
      </c>
      <c r="O10">
        <v>86162600</v>
      </c>
      <c r="P10">
        <v>29.651967499999998</v>
      </c>
      <c r="Q10">
        <v>17436.47271809353</v>
      </c>
      <c r="R10">
        <v>209984474.10853684</v>
      </c>
      <c r="S10">
        <v>1842.5959631588673</v>
      </c>
      <c r="T10">
        <v>17466.124685593531</v>
      </c>
      <c r="U10">
        <f>Sustainable_Friendly_Table[[#This Row],[Total Energy(MJ)]]*AHP!$P$13/TOPSIS!$B$12</f>
        <v>2.0658101673640961E-2</v>
      </c>
      <c r="V10">
        <f>Sustainable_Friendly_Table[[#This Row],[Total Cost(LKR Million)]]*AHP!$P$14/TOPSIS!$C$12</f>
        <v>6.2516384131608626E-3</v>
      </c>
      <c r="W10">
        <f>Sustainable_Friendly_Table[[#This Row],[Total Carbon (Metric T)]]*AHP!$P$15/TOPSIS!$D$12</f>
        <v>1.1374967606135414E-2</v>
      </c>
      <c r="X10">
        <f>((Sustainable_Friendly_Table[[#This Row],[Weighted Energy]]-TOPSIS!$B$13)^2+(Sustainable_Friendly_Table[[#This Row],[Weighted Cost]]-TOPSIS!$C$13)^2+(Sustainable_Friendly_Table[[#This Row],[Weighted Co2]]-TOPSIS!$D$13)^2)^0.5</f>
        <v>1.5902017443680172E-5</v>
      </c>
      <c r="Y10">
        <f>((Sustainable_Friendly_Table[[#This Row],[Weighted Energy]]-TOPSIS!$B$14)^2+(Sustainable_Friendly_Table[[#This Row],[Weighted Cost]]-TOPSIS!$C$14)^2+(Sustainable_Friendly_Table[[#This Row],[Weighted Co2]]-TOPSIS!$D$14)^2)^0.5</f>
        <v>6.2990985021830013E-3</v>
      </c>
      <c r="Z10">
        <f>Sustainable_Friendly_Table[[#This Row],[S- Worst-Euclidean Distance]]/(Sustainable_Friendly_Table[[#This Row],[S+ Best-Euclidean Distance]]+Sustainable_Friendly_Table[[#This Row],[S- Worst-Euclidean Distance]])</f>
        <v>0.9974818660118463</v>
      </c>
      <c r="AA10">
        <v>9</v>
      </c>
    </row>
    <row r="11" spans="1:27" x14ac:dyDescent="0.3">
      <c r="A11">
        <v>452</v>
      </c>
      <c r="B11" t="s">
        <v>280</v>
      </c>
      <c r="C11" t="s">
        <v>147</v>
      </c>
      <c r="D11" t="s">
        <v>280</v>
      </c>
      <c r="E11" t="s">
        <v>152</v>
      </c>
      <c r="F11" t="s">
        <v>154</v>
      </c>
      <c r="G11" t="s">
        <v>220</v>
      </c>
      <c r="H11">
        <v>317.81358446378584</v>
      </c>
      <c r="I11">
        <v>23</v>
      </c>
      <c r="J11">
        <v>1166253.4084767788</v>
      </c>
      <c r="K11">
        <v>36092.880563636354</v>
      </c>
      <c r="L11">
        <v>209925613.52582017</v>
      </c>
      <c r="M11">
        <v>5797286.377272726</v>
      </c>
      <c r="N11">
        <v>1749380112.715168</v>
      </c>
      <c r="O11">
        <v>89700000</v>
      </c>
      <c r="P11">
        <v>23.101729318181814</v>
      </c>
      <c r="Q11">
        <v>17435.488456727839</v>
      </c>
      <c r="R11">
        <v>209961706.40638381</v>
      </c>
      <c r="S11">
        <v>1844.8773990924408</v>
      </c>
      <c r="T11">
        <v>17458.590186046022</v>
      </c>
      <c r="U11">
        <f>Sustainable_Friendly_Table[[#This Row],[Total Energy(MJ)]]*AHP!$P$13/TOPSIS!$B$12</f>
        <v>2.0655861805631913E-2</v>
      </c>
      <c r="V11">
        <f>Sustainable_Friendly_Table[[#This Row],[Total Cost(LKR Million)]]*AHP!$P$14/TOPSIS!$C$12</f>
        <v>6.2593789665999593E-3</v>
      </c>
      <c r="W11">
        <f>Sustainable_Friendly_Table[[#This Row],[Total Carbon (Metric T)]]*AHP!$P$15/TOPSIS!$D$12</f>
        <v>1.1370060696914043E-2</v>
      </c>
      <c r="X11">
        <f>((Sustainable_Friendly_Table[[#This Row],[Weighted Energy]]-TOPSIS!$B$13)^2+(Sustainable_Friendly_Table[[#This Row],[Weighted Cost]]-TOPSIS!$C$13)^2+(Sustainable_Friendly_Table[[#This Row],[Weighted Co2]]-TOPSIS!$D$13)^2)^0.5</f>
        <v>1.813593167788896E-5</v>
      </c>
      <c r="Y11">
        <f>((Sustainable_Friendly_Table[[#This Row],[Weighted Energy]]-TOPSIS!$B$14)^2+(Sustainable_Friendly_Table[[#This Row],[Weighted Cost]]-TOPSIS!$C$14)^2+(Sustainable_Friendly_Table[[#This Row],[Weighted Co2]]-TOPSIS!$D$14)^2)^0.5</f>
        <v>6.3012909867398428E-3</v>
      </c>
      <c r="Z11">
        <f>Sustainable_Friendly_Table[[#This Row],[S- Worst-Euclidean Distance]]/(Sustainable_Friendly_Table[[#This Row],[S+ Best-Euclidean Distance]]+Sustainable_Friendly_Table[[#This Row],[S- Worst-Euclidean Distance]])</f>
        <v>0.99713013032478737</v>
      </c>
      <c r="AA11">
        <v>10</v>
      </c>
    </row>
    <row r="12" spans="1:27" x14ac:dyDescent="0.3">
      <c r="A12">
        <v>443</v>
      </c>
      <c r="B12" t="s">
        <v>280</v>
      </c>
      <c r="C12" t="s">
        <v>147</v>
      </c>
      <c r="D12" t="s">
        <v>151</v>
      </c>
      <c r="E12" t="s">
        <v>280</v>
      </c>
      <c r="F12" t="s">
        <v>154</v>
      </c>
      <c r="G12" t="s">
        <v>220</v>
      </c>
      <c r="H12">
        <v>317.41887615018038</v>
      </c>
      <c r="I12">
        <v>23</v>
      </c>
      <c r="J12">
        <v>1165871.3308292085</v>
      </c>
      <c r="K12">
        <v>47009.944199999998</v>
      </c>
      <c r="L12">
        <v>209856839.54925755</v>
      </c>
      <c r="M12">
        <v>6949890.0477272719</v>
      </c>
      <c r="N12">
        <v>1748806996.2438128</v>
      </c>
      <c r="O12">
        <v>89700000</v>
      </c>
      <c r="P12">
        <v>29.661177649999999</v>
      </c>
      <c r="Q12">
        <v>17429.776395896664</v>
      </c>
      <c r="R12">
        <v>209903849.49345756</v>
      </c>
      <c r="S12">
        <v>1845.4568862915401</v>
      </c>
      <c r="T12">
        <v>17459.437573546664</v>
      </c>
      <c r="U12">
        <f>Sustainable_Friendly_Table[[#This Row],[Total Energy(MJ)]]*AHP!$P$13/TOPSIS!$B$12</f>
        <v>2.0650169889623229E-2</v>
      </c>
      <c r="V12">
        <f>Sustainable_Friendly_Table[[#This Row],[Total Cost(LKR Million)]]*AHP!$P$14/TOPSIS!$C$12</f>
        <v>6.2613450755605012E-3</v>
      </c>
      <c r="W12">
        <f>Sustainable_Friendly_Table[[#This Row],[Total Carbon (Metric T)]]*AHP!$P$15/TOPSIS!$D$12</f>
        <v>1.1370612565490682E-2</v>
      </c>
      <c r="X12">
        <f>((Sustainable_Friendly_Table[[#This Row],[Weighted Energy]]-TOPSIS!$B$13)^2+(Sustainable_Friendly_Table[[#This Row],[Weighted Cost]]-TOPSIS!$C$13)^2+(Sustainable_Friendly_Table[[#This Row],[Weighted Co2]]-TOPSIS!$D$13)^2)^0.5</f>
        <v>1.8487739348328987E-5</v>
      </c>
      <c r="Y12">
        <f>((Sustainable_Friendly_Table[[#This Row],[Weighted Energy]]-TOPSIS!$B$14)^2+(Sustainable_Friendly_Table[[#This Row],[Weighted Cost]]-TOPSIS!$C$14)^2+(Sustainable_Friendly_Table[[#This Row],[Weighted Co2]]-TOPSIS!$D$14)^2)^0.5</f>
        <v>6.305351231661086E-3</v>
      </c>
      <c r="Z12">
        <f>Sustainable_Friendly_Table[[#This Row],[S- Worst-Euclidean Distance]]/(Sustainable_Friendly_Table[[#This Row],[S+ Best-Euclidean Distance]]+Sustainable_Friendly_Table[[#This Row],[S- Worst-Euclidean Distance]])</f>
        <v>0.9970765006140917</v>
      </c>
      <c r="AA12">
        <v>11</v>
      </c>
    </row>
    <row r="13" spans="1:27" x14ac:dyDescent="0.3">
      <c r="A13">
        <v>436</v>
      </c>
      <c r="B13" t="s">
        <v>280</v>
      </c>
      <c r="C13" t="s">
        <v>147</v>
      </c>
      <c r="D13" t="s">
        <v>151</v>
      </c>
      <c r="E13" t="s">
        <v>152</v>
      </c>
      <c r="F13" t="s">
        <v>155</v>
      </c>
      <c r="G13" t="s">
        <v>219</v>
      </c>
      <c r="H13">
        <v>317.31229099988775</v>
      </c>
      <c r="I13">
        <v>46</v>
      </c>
      <c r="J13">
        <v>1166846.6733722445</v>
      </c>
      <c r="K13">
        <v>36911.660336363631</v>
      </c>
      <c r="L13">
        <v>210032401.20700401</v>
      </c>
      <c r="M13">
        <v>5819973.961363635</v>
      </c>
      <c r="N13">
        <v>1750270010.0583668</v>
      </c>
      <c r="O13">
        <v>85744000</v>
      </c>
      <c r="P13">
        <v>22.838012877272721</v>
      </c>
      <c r="Q13">
        <v>17444.357766915058</v>
      </c>
      <c r="R13">
        <v>210069312.86734039</v>
      </c>
      <c r="S13">
        <v>1841.8339840197302</v>
      </c>
      <c r="T13">
        <v>17467.195779792331</v>
      </c>
      <c r="U13">
        <f>Sustainable_Friendly_Table[[#This Row],[Total Energy(MJ)]]*AHP!$P$13/TOPSIS!$B$12</f>
        <v>2.066644804168874E-2</v>
      </c>
      <c r="V13">
        <f>Sustainable_Friendly_Table[[#This Row],[Total Cost(LKR Million)]]*AHP!$P$14/TOPSIS!$C$12</f>
        <v>6.249053137738849E-3</v>
      </c>
      <c r="W13">
        <f>Sustainable_Friendly_Table[[#This Row],[Total Carbon (Metric T)]]*AHP!$P$15/TOPSIS!$D$12</f>
        <v>1.1375665165670444E-2</v>
      </c>
      <c r="X13">
        <f>((Sustainable_Friendly_Table[[#This Row],[Weighted Energy]]-TOPSIS!$B$13)^2+(Sustainable_Friendly_Table[[#This Row],[Weighted Cost]]-TOPSIS!$C$13)^2+(Sustainable_Friendly_Table[[#This Row],[Weighted Co2]]-TOPSIS!$D$13)^2)^0.5</f>
        <v>2.1706600060517322E-5</v>
      </c>
      <c r="Y13">
        <f>((Sustainable_Friendly_Table[[#This Row],[Weighted Energy]]-TOPSIS!$B$14)^2+(Sustainable_Friendly_Table[[#This Row],[Weighted Cost]]-TOPSIS!$C$14)^2+(Sustainable_Friendly_Table[[#This Row],[Weighted Co2]]-TOPSIS!$D$14)^2)^0.5</f>
        <v>6.2923753549841031E-3</v>
      </c>
      <c r="Z13">
        <f>Sustainable_Friendly_Table[[#This Row],[S- Worst-Euclidean Distance]]/(Sustainable_Friendly_Table[[#This Row],[S+ Best-Euclidean Distance]]+Sustainable_Friendly_Table[[#This Row],[S- Worst-Euclidean Distance]])</f>
        <v>0.99656219222128162</v>
      </c>
      <c r="AA13">
        <v>12</v>
      </c>
    </row>
    <row r="14" spans="1:27" x14ac:dyDescent="0.3">
      <c r="A14">
        <v>438</v>
      </c>
      <c r="B14" t="s">
        <v>280</v>
      </c>
      <c r="C14" t="s">
        <v>147</v>
      </c>
      <c r="D14" t="s">
        <v>151</v>
      </c>
      <c r="E14" t="s">
        <v>152</v>
      </c>
      <c r="F14" t="s">
        <v>155</v>
      </c>
      <c r="G14" t="s">
        <v>218</v>
      </c>
      <c r="H14">
        <v>317.31229099988775</v>
      </c>
      <c r="I14">
        <v>23</v>
      </c>
      <c r="J14">
        <v>1166846.6733722445</v>
      </c>
      <c r="K14">
        <v>36911.660336363631</v>
      </c>
      <c r="L14">
        <v>210032401.20700401</v>
      </c>
      <c r="M14">
        <v>5819973.961363635</v>
      </c>
      <c r="N14">
        <v>1750270010.0583668</v>
      </c>
      <c r="O14">
        <v>86162600</v>
      </c>
      <c r="P14">
        <v>22.838012877272721</v>
      </c>
      <c r="Q14">
        <v>17444.357766915058</v>
      </c>
      <c r="R14">
        <v>210069312.86734039</v>
      </c>
      <c r="S14">
        <v>1842.2525840197304</v>
      </c>
      <c r="T14">
        <v>17467.195779792331</v>
      </c>
      <c r="U14">
        <f>Sustainable_Friendly_Table[[#This Row],[Total Energy(MJ)]]*AHP!$P$13/TOPSIS!$B$12</f>
        <v>2.066644804168874E-2</v>
      </c>
      <c r="V14">
        <f>Sustainable_Friendly_Table[[#This Row],[Total Cost(LKR Million)]]*AHP!$P$14/TOPSIS!$C$12</f>
        <v>6.2504733817272621E-3</v>
      </c>
      <c r="W14">
        <f>Sustainable_Friendly_Table[[#This Row],[Total Carbon (Metric T)]]*AHP!$P$15/TOPSIS!$D$12</f>
        <v>1.1375665165670444E-2</v>
      </c>
      <c r="X14">
        <f>((Sustainable_Friendly_Table[[#This Row],[Weighted Energy]]-TOPSIS!$B$13)^2+(Sustainable_Friendly_Table[[#This Row],[Weighted Cost]]-TOPSIS!$C$13)^2+(Sustainable_Friendly_Table[[#This Row],[Weighted Co2]]-TOPSIS!$D$13)^2)^0.5</f>
        <v>2.2102214610629468E-5</v>
      </c>
      <c r="Y14">
        <f>((Sustainable_Friendly_Table[[#This Row],[Weighted Energy]]-TOPSIS!$B$14)^2+(Sustainable_Friendly_Table[[#This Row],[Weighted Cost]]-TOPSIS!$C$14)^2+(Sustainable_Friendly_Table[[#This Row],[Weighted Co2]]-TOPSIS!$D$14)^2)^0.5</f>
        <v>6.2920085507642042E-3</v>
      </c>
      <c r="Z14">
        <f>Sustainable_Friendly_Table[[#This Row],[S- Worst-Euclidean Distance]]/(Sustainable_Friendly_Table[[#This Row],[S+ Best-Euclidean Distance]]+Sustainable_Friendly_Table[[#This Row],[S- Worst-Euclidean Distance]])</f>
        <v>0.99649955228346121</v>
      </c>
      <c r="AA14">
        <v>13</v>
      </c>
    </row>
    <row r="15" spans="1:27" x14ac:dyDescent="0.3">
      <c r="A15">
        <v>461</v>
      </c>
      <c r="B15" t="s">
        <v>280</v>
      </c>
      <c r="C15" t="s">
        <v>147</v>
      </c>
      <c r="D15" t="s">
        <v>280</v>
      </c>
      <c r="E15" t="s">
        <v>280</v>
      </c>
      <c r="F15" t="s">
        <v>154</v>
      </c>
      <c r="G15" t="s">
        <v>220</v>
      </c>
      <c r="H15">
        <v>317.88159777024038</v>
      </c>
      <c r="I15">
        <v>23</v>
      </c>
      <c r="J15">
        <v>1166319.2453574268</v>
      </c>
      <c r="K15">
        <v>47009.944199999998</v>
      </c>
      <c r="L15">
        <v>209937464.16433683</v>
      </c>
      <c r="M15">
        <v>6954495.1227272721</v>
      </c>
      <c r="N15">
        <v>1749478868.0361402</v>
      </c>
      <c r="O15">
        <v>89700000</v>
      </c>
      <c r="P15">
        <v>29.651967499999998</v>
      </c>
      <c r="Q15">
        <v>17436.47271809353</v>
      </c>
      <c r="R15">
        <v>209984474.10853684</v>
      </c>
      <c r="S15">
        <v>1846.1333631588673</v>
      </c>
      <c r="T15">
        <v>17466.124685593531</v>
      </c>
      <c r="U15">
        <f>Sustainable_Friendly_Table[[#This Row],[Total Energy(MJ)]]*AHP!$P$13/TOPSIS!$B$12</f>
        <v>2.0658101673640961E-2</v>
      </c>
      <c r="V15">
        <f>Sustainable_Friendly_Table[[#This Row],[Total Cost(LKR Million)]]*AHP!$P$14/TOPSIS!$C$12</f>
        <v>6.2636402552167869E-3</v>
      </c>
      <c r="W15">
        <f>Sustainable_Friendly_Table[[#This Row],[Total Carbon (Metric T)]]*AHP!$P$15/TOPSIS!$D$12</f>
        <v>1.1374967606135414E-2</v>
      </c>
      <c r="X15">
        <f>((Sustainable_Friendly_Table[[#This Row],[Weighted Energy]]-TOPSIS!$B$13)^2+(Sustainable_Friendly_Table[[#This Row],[Weighted Cost]]-TOPSIS!$C$13)^2+(Sustainable_Friendly_Table[[#This Row],[Weighted Co2]]-TOPSIS!$D$13)^2)^0.5</f>
        <v>2.4256727992274888E-5</v>
      </c>
      <c r="Y15">
        <f>((Sustainable_Friendly_Table[[#This Row],[Weighted Energy]]-TOPSIS!$B$14)^2+(Sustainable_Friendly_Table[[#This Row],[Weighted Cost]]-TOPSIS!$C$14)^2+(Sustainable_Friendly_Table[[#This Row],[Weighted Co2]]-TOPSIS!$D$14)^2)^0.5</f>
        <v>6.2960164560986126E-3</v>
      </c>
      <c r="Z15">
        <f>Sustainable_Friendly_Table[[#This Row],[S- Worst-Euclidean Distance]]/(Sustainable_Friendly_Table[[#This Row],[S+ Best-Euclidean Distance]]+Sustainable_Friendly_Table[[#This Row],[S- Worst-Euclidean Distance]])</f>
        <v>0.99616207602333817</v>
      </c>
      <c r="AA15">
        <v>14</v>
      </c>
    </row>
    <row r="16" spans="1:27" x14ac:dyDescent="0.3">
      <c r="A16">
        <v>445</v>
      </c>
      <c r="B16" t="s">
        <v>280</v>
      </c>
      <c r="C16" t="s">
        <v>147</v>
      </c>
      <c r="D16" t="s">
        <v>151</v>
      </c>
      <c r="E16" t="s">
        <v>280</v>
      </c>
      <c r="F16" t="s">
        <v>155</v>
      </c>
      <c r="G16" t="s">
        <v>219</v>
      </c>
      <c r="H16">
        <v>317.38030430634228</v>
      </c>
      <c r="I16">
        <v>46</v>
      </c>
      <c r="J16">
        <v>1166912.5102528925</v>
      </c>
      <c r="K16">
        <v>47828.723972727268</v>
      </c>
      <c r="L16">
        <v>210044251.84552065</v>
      </c>
      <c r="M16">
        <v>6977182.7068181811</v>
      </c>
      <c r="N16">
        <v>1750368765.3793387</v>
      </c>
      <c r="O16">
        <v>85744000</v>
      </c>
      <c r="P16">
        <v>29.388251059090909</v>
      </c>
      <c r="Q16">
        <v>17445.342028280742</v>
      </c>
      <c r="R16">
        <v>210092080.56949338</v>
      </c>
      <c r="S16">
        <v>1843.0899480861569</v>
      </c>
      <c r="T16">
        <v>17474.730279339834</v>
      </c>
      <c r="U16">
        <f>Sustainable_Friendly_Table[[#This Row],[Total Energy(MJ)]]*AHP!$P$13/TOPSIS!$B$12</f>
        <v>2.0668687909697784E-2</v>
      </c>
      <c r="V16">
        <f>Sustainable_Friendly_Table[[#This Row],[Total Cost(LKR Million)]]*AHP!$P$14/TOPSIS!$C$12</f>
        <v>6.2533144263556785E-3</v>
      </c>
      <c r="W16">
        <f>Sustainable_Friendly_Table[[#This Row],[Total Carbon (Metric T)]]*AHP!$P$15/TOPSIS!$D$12</f>
        <v>1.1380572074891812E-2</v>
      </c>
      <c r="X16">
        <f>((Sustainable_Friendly_Table[[#This Row],[Weighted Energy]]-TOPSIS!$B$13)^2+(Sustainable_Friendly_Table[[#This Row],[Weighted Cost]]-TOPSIS!$C$13)^2+(Sustainable_Friendly_Table[[#This Row],[Weighted Co2]]-TOPSIS!$D$13)^2)^0.5</f>
        <v>2.7296069846885245E-5</v>
      </c>
      <c r="Y16">
        <f>((Sustainable_Friendly_Table[[#This Row],[Weighted Energy]]-TOPSIS!$B$14)^2+(Sustainable_Friendly_Table[[#This Row],[Weighted Cost]]-TOPSIS!$C$14)^2+(Sustainable_Friendly_Table[[#This Row],[Weighted Co2]]-TOPSIS!$D$14)^2)^0.5</f>
        <v>6.2870944915767698E-3</v>
      </c>
      <c r="Z16">
        <f>Sustainable_Friendly_Table[[#This Row],[S- Worst-Euclidean Distance]]/(Sustainable_Friendly_Table[[#This Row],[S+ Best-Euclidean Distance]]+Sustainable_Friendly_Table[[#This Row],[S- Worst-Euclidean Distance]])</f>
        <v>0.99567716479027368</v>
      </c>
      <c r="AA16">
        <v>15</v>
      </c>
    </row>
    <row r="17" spans="1:27" x14ac:dyDescent="0.3">
      <c r="A17">
        <v>447</v>
      </c>
      <c r="B17" t="s">
        <v>280</v>
      </c>
      <c r="C17" t="s">
        <v>147</v>
      </c>
      <c r="D17" t="s">
        <v>151</v>
      </c>
      <c r="E17" t="s">
        <v>280</v>
      </c>
      <c r="F17" t="s">
        <v>155</v>
      </c>
      <c r="G17" t="s">
        <v>218</v>
      </c>
      <c r="H17">
        <v>317.38030430634228</v>
      </c>
      <c r="I17">
        <v>23</v>
      </c>
      <c r="J17">
        <v>1166912.5102528925</v>
      </c>
      <c r="K17">
        <v>47828.723972727268</v>
      </c>
      <c r="L17">
        <v>210044251.84552065</v>
      </c>
      <c r="M17">
        <v>6977182.7068181811</v>
      </c>
      <c r="N17">
        <v>1750368765.3793387</v>
      </c>
      <c r="O17">
        <v>86162600</v>
      </c>
      <c r="P17">
        <v>29.388251059090909</v>
      </c>
      <c r="Q17">
        <v>17445.342028280742</v>
      </c>
      <c r="R17">
        <v>210092080.56949338</v>
      </c>
      <c r="S17">
        <v>1843.5085480861569</v>
      </c>
      <c r="T17">
        <v>17474.730279339834</v>
      </c>
      <c r="U17">
        <f>Sustainable_Friendly_Table[[#This Row],[Total Energy(MJ)]]*AHP!$P$13/TOPSIS!$B$12</f>
        <v>2.0668687909697784E-2</v>
      </c>
      <c r="V17">
        <f>Sustainable_Friendly_Table[[#This Row],[Total Cost(LKR Million)]]*AHP!$P$14/TOPSIS!$C$12</f>
        <v>6.2547346703440898E-3</v>
      </c>
      <c r="W17">
        <f>Sustainable_Friendly_Table[[#This Row],[Total Carbon (Metric T)]]*AHP!$P$15/TOPSIS!$D$12</f>
        <v>1.1380572074891812E-2</v>
      </c>
      <c r="X17">
        <f>((Sustainable_Friendly_Table[[#This Row],[Weighted Energy]]-TOPSIS!$B$13)^2+(Sustainable_Friendly_Table[[#This Row],[Weighted Cost]]-TOPSIS!$C$13)^2+(Sustainable_Friendly_Table[[#This Row],[Weighted Co2]]-TOPSIS!$D$13)^2)^0.5</f>
        <v>2.7830037238116687E-5</v>
      </c>
      <c r="Y17">
        <f>((Sustainable_Friendly_Table[[#This Row],[Weighted Energy]]-TOPSIS!$B$14)^2+(Sustainable_Friendly_Table[[#This Row],[Weighted Cost]]-TOPSIS!$C$14)^2+(Sustainable_Friendly_Table[[#This Row],[Weighted Co2]]-TOPSIS!$D$14)^2)^0.5</f>
        <v>6.2867283419146235E-3</v>
      </c>
      <c r="Z17">
        <f>Sustainable_Friendly_Table[[#This Row],[S- Worst-Euclidean Distance]]/(Sustainable_Friendly_Table[[#This Row],[S+ Best-Euclidean Distance]]+Sustainable_Friendly_Table[[#This Row],[S- Worst-Euclidean Distance]])</f>
        <v>0.99559271835541241</v>
      </c>
      <c r="AA17">
        <v>16</v>
      </c>
    </row>
    <row r="18" spans="1:27" x14ac:dyDescent="0.3">
      <c r="A18">
        <v>437</v>
      </c>
      <c r="B18" t="s">
        <v>280</v>
      </c>
      <c r="C18" t="s">
        <v>147</v>
      </c>
      <c r="D18" t="s">
        <v>151</v>
      </c>
      <c r="E18" t="s">
        <v>152</v>
      </c>
      <c r="F18" t="s">
        <v>155</v>
      </c>
      <c r="G18" t="s">
        <v>220</v>
      </c>
      <c r="H18">
        <v>317.31229099988775</v>
      </c>
      <c r="I18">
        <v>23</v>
      </c>
      <c r="J18">
        <v>1166846.6733722445</v>
      </c>
      <c r="K18">
        <v>36911.660336363631</v>
      </c>
      <c r="L18">
        <v>210032401.20700401</v>
      </c>
      <c r="M18">
        <v>5819973.961363635</v>
      </c>
      <c r="N18">
        <v>1750270010.0583668</v>
      </c>
      <c r="O18">
        <v>89700000</v>
      </c>
      <c r="P18">
        <v>22.838012877272721</v>
      </c>
      <c r="Q18">
        <v>17444.357766915058</v>
      </c>
      <c r="R18">
        <v>210069312.86734039</v>
      </c>
      <c r="S18">
        <v>1845.7899840197304</v>
      </c>
      <c r="T18">
        <v>17467.195779792331</v>
      </c>
      <c r="U18">
        <f>Sustainable_Friendly_Table[[#This Row],[Total Energy(MJ)]]*AHP!$P$13/TOPSIS!$B$12</f>
        <v>2.066644804168874E-2</v>
      </c>
      <c r="V18">
        <f>Sustainable_Friendly_Table[[#This Row],[Total Cost(LKR Million)]]*AHP!$P$14/TOPSIS!$C$12</f>
        <v>6.2624752237831855E-3</v>
      </c>
      <c r="W18">
        <f>Sustainable_Friendly_Table[[#This Row],[Total Carbon (Metric T)]]*AHP!$P$15/TOPSIS!$D$12</f>
        <v>1.1375665165670444E-2</v>
      </c>
      <c r="X18">
        <f>((Sustainable_Friendly_Table[[#This Row],[Weighted Energy]]-TOPSIS!$B$13)^2+(Sustainable_Friendly_Table[[#This Row],[Weighted Cost]]-TOPSIS!$C$13)^2+(Sustainable_Friendly_Table[[#This Row],[Weighted Co2]]-TOPSIS!$D$13)^2)^0.5</f>
        <v>2.8214491636282803E-5</v>
      </c>
      <c r="Y18">
        <f>((Sustainable_Friendly_Table[[#This Row],[Weighted Energy]]-TOPSIS!$B$14)^2+(Sustainable_Friendly_Table[[#This Row],[Weighted Cost]]-TOPSIS!$C$14)^2+(Sustainable_Friendly_Table[[#This Row],[Weighted Co2]]-TOPSIS!$D$14)^2)^0.5</f>
        <v>6.288920806712687E-3</v>
      </c>
      <c r="Z18">
        <f>Sustainable_Friendly_Table[[#This Row],[S- Worst-Euclidean Distance]]/(Sustainable_Friendly_Table[[#This Row],[S+ Best-Euclidean Distance]]+Sustainable_Friendly_Table[[#This Row],[S- Worst-Euclidean Distance]])</f>
        <v>0.99553365721901566</v>
      </c>
      <c r="AA18">
        <v>17</v>
      </c>
    </row>
    <row r="19" spans="1:27" x14ac:dyDescent="0.3">
      <c r="A19">
        <v>454</v>
      </c>
      <c r="B19" t="s">
        <v>280</v>
      </c>
      <c r="C19" t="s">
        <v>147</v>
      </c>
      <c r="D19" t="s">
        <v>280</v>
      </c>
      <c r="E19" t="s">
        <v>152</v>
      </c>
      <c r="F19" t="s">
        <v>155</v>
      </c>
      <c r="G19" t="s">
        <v>219</v>
      </c>
      <c r="H19">
        <v>317.77501261994769</v>
      </c>
      <c r="I19">
        <v>46</v>
      </c>
      <c r="J19">
        <v>1167294.5879004628</v>
      </c>
      <c r="K19">
        <v>36911.660336363631</v>
      </c>
      <c r="L19">
        <v>210113025.82208329</v>
      </c>
      <c r="M19">
        <v>5824579.0363636352</v>
      </c>
      <c r="N19">
        <v>1750941881.8506942</v>
      </c>
      <c r="O19">
        <v>85744000</v>
      </c>
      <c r="P19">
        <v>22.828802727272723</v>
      </c>
      <c r="Q19">
        <v>17451.054089111916</v>
      </c>
      <c r="R19">
        <v>210149937.48241967</v>
      </c>
      <c r="S19">
        <v>1842.5104608870579</v>
      </c>
      <c r="T19">
        <v>17473.882891839188</v>
      </c>
      <c r="U19">
        <f>Sustainable_Friendly_Table[[#This Row],[Total Energy(MJ)]]*AHP!$P$13/TOPSIS!$B$12</f>
        <v>2.0674379825706472E-2</v>
      </c>
      <c r="V19">
        <f>Sustainable_Friendly_Table[[#This Row],[Total Cost(LKR Million)]]*AHP!$P$14/TOPSIS!$C$12</f>
        <v>6.2513483173951374E-3</v>
      </c>
      <c r="W19">
        <f>Sustainable_Friendly_Table[[#This Row],[Total Carbon (Metric T)]]*AHP!$P$15/TOPSIS!$D$12</f>
        <v>1.1380020206315171E-2</v>
      </c>
      <c r="X19">
        <f>((Sustainable_Friendly_Table[[#This Row],[Weighted Energy]]-TOPSIS!$B$13)^2+(Sustainable_Friendly_Table[[#This Row],[Weighted Cost]]-TOPSIS!$C$13)^2+(Sustainable_Friendly_Table[[#This Row],[Weighted Co2]]-TOPSIS!$D$13)^2)^0.5</f>
        <v>3.1041626128300272E-5</v>
      </c>
      <c r="Y19">
        <f>((Sustainable_Friendly_Table[[#This Row],[Weighted Energy]]-TOPSIS!$B$14)^2+(Sustainable_Friendly_Table[[#This Row],[Weighted Cost]]-TOPSIS!$C$14)^2+(Sustainable_Friendly_Table[[#This Row],[Weighted Co2]]-TOPSIS!$D$14)^2)^0.5</f>
        <v>6.2830408627181254E-3</v>
      </c>
      <c r="Z19">
        <f>Sustainable_Friendly_Table[[#This Row],[S- Worst-Euclidean Distance]]/(Sustainable_Friendly_Table[[#This Row],[S+ Best-Euclidean Distance]]+Sustainable_Friendly_Table[[#This Row],[S- Worst-Euclidean Distance]])</f>
        <v>0.99508374713457837</v>
      </c>
      <c r="AA19">
        <v>18</v>
      </c>
    </row>
    <row r="20" spans="1:27" x14ac:dyDescent="0.3">
      <c r="A20">
        <v>456</v>
      </c>
      <c r="B20" t="s">
        <v>280</v>
      </c>
      <c r="C20" t="s">
        <v>147</v>
      </c>
      <c r="D20" t="s">
        <v>280</v>
      </c>
      <c r="E20" t="s">
        <v>152</v>
      </c>
      <c r="F20" t="s">
        <v>155</v>
      </c>
      <c r="G20" t="s">
        <v>218</v>
      </c>
      <c r="H20">
        <v>317.77501261994769</v>
      </c>
      <c r="I20">
        <v>23</v>
      </c>
      <c r="J20">
        <v>1167294.5879004628</v>
      </c>
      <c r="K20">
        <v>36911.660336363631</v>
      </c>
      <c r="L20">
        <v>210113025.82208329</v>
      </c>
      <c r="M20">
        <v>5824579.0363636352</v>
      </c>
      <c r="N20">
        <v>1750941881.8506942</v>
      </c>
      <c r="O20">
        <v>86162600</v>
      </c>
      <c r="P20">
        <v>22.828802727272723</v>
      </c>
      <c r="Q20">
        <v>17451.054089111916</v>
      </c>
      <c r="R20">
        <v>210149937.48241967</v>
      </c>
      <c r="S20">
        <v>1842.9290608870579</v>
      </c>
      <c r="T20">
        <v>17473.882891839188</v>
      </c>
      <c r="U20">
        <f>Sustainable_Friendly_Table[[#This Row],[Total Energy(MJ)]]*AHP!$P$13/TOPSIS!$B$12</f>
        <v>2.0674379825706472E-2</v>
      </c>
      <c r="V20">
        <f>Sustainable_Friendly_Table[[#This Row],[Total Cost(LKR Million)]]*AHP!$P$14/TOPSIS!$C$12</f>
        <v>6.2527685613835487E-3</v>
      </c>
      <c r="W20">
        <f>Sustainable_Friendly_Table[[#This Row],[Total Carbon (Metric T)]]*AHP!$P$15/TOPSIS!$D$12</f>
        <v>1.1380020206315171E-2</v>
      </c>
      <c r="X20">
        <f>((Sustainable_Friendly_Table[[#This Row],[Weighted Energy]]-TOPSIS!$B$13)^2+(Sustainable_Friendly_Table[[#This Row],[Weighted Cost]]-TOPSIS!$C$13)^2+(Sustainable_Friendly_Table[[#This Row],[Weighted Co2]]-TOPSIS!$D$13)^2)^0.5</f>
        <v>3.1423452824515596E-5</v>
      </c>
      <c r="Y20">
        <f>((Sustainable_Friendly_Table[[#This Row],[Weighted Energy]]-TOPSIS!$B$14)^2+(Sustainable_Friendly_Table[[#This Row],[Weighted Cost]]-TOPSIS!$C$14)^2+(Sustainable_Friendly_Table[[#This Row],[Weighted Co2]]-TOPSIS!$D$14)^2)^0.5</f>
        <v>6.2826740323603048E-3</v>
      </c>
      <c r="Z20">
        <f>Sustainable_Friendly_Table[[#This Row],[S- Worst-Euclidean Distance]]/(Sustainable_Friendly_Table[[#This Row],[S+ Best-Euclidean Distance]]+Sustainable_Friendly_Table[[#This Row],[S- Worst-Euclidean Distance]])</f>
        <v>0.99502328671702545</v>
      </c>
      <c r="AA20">
        <v>19</v>
      </c>
    </row>
    <row r="21" spans="1:27" x14ac:dyDescent="0.3">
      <c r="A21">
        <v>446</v>
      </c>
      <c r="B21" t="s">
        <v>280</v>
      </c>
      <c r="C21" t="s">
        <v>147</v>
      </c>
      <c r="D21" t="s">
        <v>151</v>
      </c>
      <c r="E21" t="s">
        <v>280</v>
      </c>
      <c r="F21" t="s">
        <v>155</v>
      </c>
      <c r="G21" t="s">
        <v>220</v>
      </c>
      <c r="H21">
        <v>317.38030430634228</v>
      </c>
      <c r="I21">
        <v>23</v>
      </c>
      <c r="J21">
        <v>1166912.5102528925</v>
      </c>
      <c r="K21">
        <v>47828.723972727268</v>
      </c>
      <c r="L21">
        <v>210044251.84552065</v>
      </c>
      <c r="M21">
        <v>6977182.7068181811</v>
      </c>
      <c r="N21">
        <v>1750368765.3793387</v>
      </c>
      <c r="O21">
        <v>89700000</v>
      </c>
      <c r="P21">
        <v>29.388251059090909</v>
      </c>
      <c r="Q21">
        <v>17445.342028280742</v>
      </c>
      <c r="R21">
        <v>210092080.56949338</v>
      </c>
      <c r="S21">
        <v>1847.0459480861568</v>
      </c>
      <c r="T21">
        <v>17474.730279339834</v>
      </c>
      <c r="U21">
        <f>Sustainable_Friendly_Table[[#This Row],[Total Energy(MJ)]]*AHP!$P$13/TOPSIS!$B$12</f>
        <v>2.0668687909697784E-2</v>
      </c>
      <c r="V21">
        <f>Sustainable_Friendly_Table[[#This Row],[Total Cost(LKR Million)]]*AHP!$P$14/TOPSIS!$C$12</f>
        <v>6.2667365124000141E-3</v>
      </c>
      <c r="W21">
        <f>Sustainable_Friendly_Table[[#This Row],[Total Carbon (Metric T)]]*AHP!$P$15/TOPSIS!$D$12</f>
        <v>1.1380572074891812E-2</v>
      </c>
      <c r="X21">
        <f>((Sustainable_Friendly_Table[[#This Row],[Weighted Energy]]-TOPSIS!$B$13)^2+(Sustainable_Friendly_Table[[#This Row],[Weighted Cost]]-TOPSIS!$C$13)^2+(Sustainable_Friendly_Table[[#This Row],[Weighted Co2]]-TOPSIS!$D$13)^2)^0.5</f>
        <v>3.441434651627562E-5</v>
      </c>
      <c r="Y21">
        <f>((Sustainable_Friendly_Table[[#This Row],[Weighted Energy]]-TOPSIS!$B$14)^2+(Sustainable_Friendly_Table[[#This Row],[Weighted Cost]]-TOPSIS!$C$14)^2+(Sustainable_Friendly_Table[[#This Row],[Weighted Co2]]-TOPSIS!$D$14)^2)^0.5</f>
        <v>6.2836461423183554E-3</v>
      </c>
      <c r="Z21">
        <f>Sustainable_Friendly_Table[[#This Row],[S- Worst-Euclidean Distance]]/(Sustainable_Friendly_Table[[#This Row],[S+ Best-Euclidean Distance]]+Sustainable_Friendly_Table[[#This Row],[S- Worst-Euclidean Distance]])</f>
        <v>0.99455302041234117</v>
      </c>
      <c r="AA21">
        <v>20</v>
      </c>
    </row>
    <row r="22" spans="1:27" x14ac:dyDescent="0.3">
      <c r="A22">
        <v>463</v>
      </c>
      <c r="B22" t="s">
        <v>280</v>
      </c>
      <c r="C22" t="s">
        <v>147</v>
      </c>
      <c r="D22" t="s">
        <v>280</v>
      </c>
      <c r="E22" t="s">
        <v>280</v>
      </c>
      <c r="F22" t="s">
        <v>155</v>
      </c>
      <c r="G22" t="s">
        <v>219</v>
      </c>
      <c r="H22">
        <v>317.84302592640222</v>
      </c>
      <c r="I22">
        <v>46</v>
      </c>
      <c r="J22">
        <v>1167360.4247811106</v>
      </c>
      <c r="K22">
        <v>47828.723972727268</v>
      </c>
      <c r="L22">
        <v>210124876.4605999</v>
      </c>
      <c r="M22">
        <v>6981787.7818181813</v>
      </c>
      <c r="N22">
        <v>1751040637.1716659</v>
      </c>
      <c r="O22">
        <v>85744000</v>
      </c>
      <c r="P22">
        <v>29.379040909090907</v>
      </c>
      <c r="Q22">
        <v>17452.038350477604</v>
      </c>
      <c r="R22">
        <v>210172705.18457264</v>
      </c>
      <c r="S22">
        <v>1843.7664249534841</v>
      </c>
      <c r="T22">
        <v>17481.417391386694</v>
      </c>
      <c r="U22">
        <f>Sustainable_Friendly_Table[[#This Row],[Total Energy(MJ)]]*AHP!$P$13/TOPSIS!$B$12</f>
        <v>2.0676619693715512E-2</v>
      </c>
      <c r="V22">
        <f>Sustainable_Friendly_Table[[#This Row],[Total Cost(LKR Million)]]*AHP!$P$14/TOPSIS!$C$12</f>
        <v>6.2556096060119642E-3</v>
      </c>
      <c r="W22">
        <f>Sustainable_Friendly_Table[[#This Row],[Total Carbon (Metric T)]]*AHP!$P$15/TOPSIS!$D$12</f>
        <v>1.138492711553654E-2</v>
      </c>
      <c r="X22">
        <f>((Sustainable_Friendly_Table[[#This Row],[Weighted Energy]]-TOPSIS!$B$13)^2+(Sustainable_Friendly_Table[[#This Row],[Weighted Cost]]-TOPSIS!$C$13)^2+(Sustainable_Friendly_Table[[#This Row],[Weighted Co2]]-TOPSIS!$D$13)^2)^0.5</f>
        <v>3.6541951483515676E-5</v>
      </c>
      <c r="Y22">
        <f>((Sustainable_Friendly_Table[[#This Row],[Weighted Energy]]-TOPSIS!$B$14)^2+(Sustainable_Friendly_Table[[#This Row],[Weighted Cost]]-TOPSIS!$C$14)^2+(Sustainable_Friendly_Table[[#This Row],[Weighted Co2]]-TOPSIS!$D$14)^2)^0.5</f>
        <v>6.2777599391273349E-3</v>
      </c>
      <c r="Z22">
        <f>Sustainable_Friendly_Table[[#This Row],[S- Worst-Euclidean Distance]]/(Sustainable_Friendly_Table[[#This Row],[S+ Best-Euclidean Distance]]+Sustainable_Friendly_Table[[#This Row],[S- Worst-Euclidean Distance]])</f>
        <v>0.99421282793940335</v>
      </c>
      <c r="AA22">
        <v>21</v>
      </c>
    </row>
    <row r="23" spans="1:27" x14ac:dyDescent="0.3">
      <c r="A23">
        <v>455</v>
      </c>
      <c r="B23" t="s">
        <v>280</v>
      </c>
      <c r="C23" t="s">
        <v>147</v>
      </c>
      <c r="D23" t="s">
        <v>280</v>
      </c>
      <c r="E23" t="s">
        <v>152</v>
      </c>
      <c r="F23" t="s">
        <v>155</v>
      </c>
      <c r="G23" t="s">
        <v>220</v>
      </c>
      <c r="H23">
        <v>317.77501261994769</v>
      </c>
      <c r="I23">
        <v>23</v>
      </c>
      <c r="J23">
        <v>1167294.5879004628</v>
      </c>
      <c r="K23">
        <v>36911.660336363631</v>
      </c>
      <c r="L23">
        <v>210113025.82208329</v>
      </c>
      <c r="M23">
        <v>5824579.0363636352</v>
      </c>
      <c r="N23">
        <v>1750941881.8506942</v>
      </c>
      <c r="O23">
        <v>89700000</v>
      </c>
      <c r="P23">
        <v>22.828802727272723</v>
      </c>
      <c r="Q23">
        <v>17451.054089111916</v>
      </c>
      <c r="R23">
        <v>210149937.48241967</v>
      </c>
      <c r="S23">
        <v>1846.4664608870578</v>
      </c>
      <c r="T23">
        <v>17473.882891839188</v>
      </c>
      <c r="U23">
        <f>Sustainable_Friendly_Table[[#This Row],[Total Energy(MJ)]]*AHP!$P$13/TOPSIS!$B$12</f>
        <v>2.0674379825706472E-2</v>
      </c>
      <c r="V23">
        <f>Sustainable_Friendly_Table[[#This Row],[Total Cost(LKR Million)]]*AHP!$P$14/TOPSIS!$C$12</f>
        <v>6.264770403439473E-3</v>
      </c>
      <c r="W23">
        <f>Sustainable_Friendly_Table[[#This Row],[Total Carbon (Metric T)]]*AHP!$P$15/TOPSIS!$D$12</f>
        <v>1.1380020206315171E-2</v>
      </c>
      <c r="X23">
        <f>((Sustainable_Friendly_Table[[#This Row],[Weighted Energy]]-TOPSIS!$B$13)^2+(Sustainable_Friendly_Table[[#This Row],[Weighted Cost]]-TOPSIS!$C$13)^2+(Sustainable_Friendly_Table[[#This Row],[Weighted Co2]]-TOPSIS!$D$13)^2)^0.5</f>
        <v>3.6743377668140214E-5</v>
      </c>
      <c r="Y23">
        <f>((Sustainable_Friendly_Table[[#This Row],[Weighted Energy]]-TOPSIS!$B$14)^2+(Sustainable_Friendly_Table[[#This Row],[Weighted Cost]]-TOPSIS!$C$14)^2+(Sustainable_Friendly_Table[[#This Row],[Weighted Co2]]-TOPSIS!$D$14)^2)^0.5</f>
        <v>6.2795860850756577E-3</v>
      </c>
      <c r="Z23">
        <f>Sustainable_Friendly_Table[[#This Row],[S- Worst-Euclidean Distance]]/(Sustainable_Friendly_Table[[#This Row],[S+ Best-Euclidean Distance]]+Sustainable_Friendly_Table[[#This Row],[S- Worst-Euclidean Distance]])</f>
        <v>0.99418279589675185</v>
      </c>
      <c r="AA23">
        <v>22</v>
      </c>
    </row>
    <row r="24" spans="1:27" x14ac:dyDescent="0.3">
      <c r="A24">
        <v>465</v>
      </c>
      <c r="B24" t="s">
        <v>280</v>
      </c>
      <c r="C24" t="s">
        <v>147</v>
      </c>
      <c r="D24" t="s">
        <v>280</v>
      </c>
      <c r="E24" t="s">
        <v>280</v>
      </c>
      <c r="F24" t="s">
        <v>155</v>
      </c>
      <c r="G24" t="s">
        <v>218</v>
      </c>
      <c r="H24">
        <v>317.84302592640222</v>
      </c>
      <c r="I24">
        <v>23</v>
      </c>
      <c r="J24">
        <v>1167360.4247811106</v>
      </c>
      <c r="K24">
        <v>47828.723972727268</v>
      </c>
      <c r="L24">
        <v>210124876.4605999</v>
      </c>
      <c r="M24">
        <v>6981787.7818181813</v>
      </c>
      <c r="N24">
        <v>1751040637.1716659</v>
      </c>
      <c r="O24">
        <v>86162600</v>
      </c>
      <c r="P24">
        <v>29.379040909090907</v>
      </c>
      <c r="Q24">
        <v>17452.038350477604</v>
      </c>
      <c r="R24">
        <v>210172705.18457264</v>
      </c>
      <c r="S24">
        <v>1844.1850249534841</v>
      </c>
      <c r="T24">
        <v>17481.417391386694</v>
      </c>
      <c r="U24">
        <f>Sustainable_Friendly_Table[[#This Row],[Total Energy(MJ)]]*AHP!$P$13/TOPSIS!$B$12</f>
        <v>2.0676619693715512E-2</v>
      </c>
      <c r="V24">
        <f>Sustainable_Friendly_Table[[#This Row],[Total Cost(LKR Million)]]*AHP!$P$14/TOPSIS!$C$12</f>
        <v>6.2570298500003764E-3</v>
      </c>
      <c r="W24">
        <f>Sustainable_Friendly_Table[[#This Row],[Total Carbon (Metric T)]]*AHP!$P$15/TOPSIS!$D$12</f>
        <v>1.138492711553654E-2</v>
      </c>
      <c r="X24">
        <f>((Sustainable_Friendly_Table[[#This Row],[Weighted Energy]]-TOPSIS!$B$13)^2+(Sustainable_Friendly_Table[[#This Row],[Weighted Cost]]-TOPSIS!$C$13)^2+(Sustainable_Friendly_Table[[#This Row],[Weighted Co2]]-TOPSIS!$D$13)^2)^0.5</f>
        <v>3.7030652060568527E-5</v>
      </c>
      <c r="Y24">
        <f>((Sustainable_Friendly_Table[[#This Row],[Weighted Energy]]-TOPSIS!$B$14)^2+(Sustainable_Friendly_Table[[#This Row],[Weighted Cost]]-TOPSIS!$C$14)^2+(Sustainable_Friendly_Table[[#This Row],[Weighted Co2]]-TOPSIS!$D$14)^2)^0.5</f>
        <v>6.2773937642750981E-3</v>
      </c>
      <c r="Z24">
        <f>Sustainable_Friendly_Table[[#This Row],[S- Worst-Euclidean Distance]]/(Sustainable_Friendly_Table[[#This Row],[S+ Best-Euclidean Distance]]+Sustainable_Friendly_Table[[#This Row],[S- Worst-Euclidean Distance]])</f>
        <v>0.99413554591535402</v>
      </c>
      <c r="AA24">
        <v>23</v>
      </c>
    </row>
    <row r="25" spans="1:27" x14ac:dyDescent="0.3">
      <c r="A25">
        <v>464</v>
      </c>
      <c r="B25" t="s">
        <v>280</v>
      </c>
      <c r="C25" t="s">
        <v>147</v>
      </c>
      <c r="D25" t="s">
        <v>280</v>
      </c>
      <c r="E25" t="s">
        <v>280</v>
      </c>
      <c r="F25" t="s">
        <v>155</v>
      </c>
      <c r="G25" t="s">
        <v>220</v>
      </c>
      <c r="H25">
        <v>317.84302592640222</v>
      </c>
      <c r="I25">
        <v>23</v>
      </c>
      <c r="J25">
        <v>1167360.4247811106</v>
      </c>
      <c r="K25">
        <v>47828.723972727268</v>
      </c>
      <c r="L25">
        <v>210124876.4605999</v>
      </c>
      <c r="M25">
        <v>6981787.7818181813</v>
      </c>
      <c r="N25">
        <v>1751040637.1716659</v>
      </c>
      <c r="O25">
        <v>89700000</v>
      </c>
      <c r="P25">
        <v>29.379040909090907</v>
      </c>
      <c r="Q25">
        <v>17452.038350477604</v>
      </c>
      <c r="R25">
        <v>210172705.18457264</v>
      </c>
      <c r="S25">
        <v>1847.7224249534841</v>
      </c>
      <c r="T25">
        <v>17481.417391386694</v>
      </c>
      <c r="U25">
        <f>Sustainable_Friendly_Table[[#This Row],[Total Energy(MJ)]]*AHP!$P$13/TOPSIS!$B$12</f>
        <v>2.0676619693715512E-2</v>
      </c>
      <c r="V25">
        <f>Sustainable_Friendly_Table[[#This Row],[Total Cost(LKR Million)]]*AHP!$P$14/TOPSIS!$C$12</f>
        <v>6.2690316920562998E-3</v>
      </c>
      <c r="W25">
        <f>Sustainable_Friendly_Table[[#This Row],[Total Carbon (Metric T)]]*AHP!$P$15/TOPSIS!$D$12</f>
        <v>1.138492711553654E-2</v>
      </c>
      <c r="X25">
        <f>((Sustainable_Friendly_Table[[#This Row],[Weighted Energy]]-TOPSIS!$B$13)^2+(Sustainable_Friendly_Table[[#This Row],[Weighted Cost]]-TOPSIS!$C$13)^2+(Sustainable_Friendly_Table[[#This Row],[Weighted Co2]]-TOPSIS!$D$13)^2)^0.5</f>
        <v>4.2850883689226522E-5</v>
      </c>
      <c r="Y25">
        <f>((Sustainable_Friendly_Table[[#This Row],[Weighted Energy]]-TOPSIS!$B$14)^2+(Sustainable_Friendly_Table[[#This Row],[Weighted Cost]]-TOPSIS!$C$14)^2+(Sustainable_Friendly_Table[[#This Row],[Weighted Co2]]-TOPSIS!$D$14)^2)^0.5</f>
        <v>6.2743113694944319E-3</v>
      </c>
      <c r="Z25">
        <f>Sustainable_Friendly_Table[[#This Row],[S- Worst-Euclidean Distance]]/(Sustainable_Friendly_Table[[#This Row],[S+ Best-Euclidean Distance]]+Sustainable_Friendly_Table[[#This Row],[S- Worst-Euclidean Distance]])</f>
        <v>0.99321675113416141</v>
      </c>
      <c r="AA25">
        <v>24</v>
      </c>
    </row>
    <row r="26" spans="1:27" x14ac:dyDescent="0.3">
      <c r="A26">
        <v>439</v>
      </c>
      <c r="B26" t="s">
        <v>280</v>
      </c>
      <c r="C26" t="s">
        <v>147</v>
      </c>
      <c r="D26" t="s">
        <v>151</v>
      </c>
      <c r="E26" t="s">
        <v>152</v>
      </c>
      <c r="F26" t="s">
        <v>280</v>
      </c>
      <c r="G26" t="s">
        <v>219</v>
      </c>
      <c r="H26">
        <v>316.77724442321863</v>
      </c>
      <c r="I26">
        <v>46</v>
      </c>
      <c r="J26">
        <v>1181289.3193779169</v>
      </c>
      <c r="K26">
        <v>38276.293290909089</v>
      </c>
      <c r="L26">
        <v>212632077.48802504</v>
      </c>
      <c r="M26">
        <v>5781764.2386363624</v>
      </c>
      <c r="N26">
        <v>1771933979.0668755</v>
      </c>
      <c r="O26">
        <v>85744000</v>
      </c>
      <c r="P26">
        <v>23.110939468181812</v>
      </c>
      <c r="Q26">
        <v>17660.275324699855</v>
      </c>
      <c r="R26">
        <v>212670353.78131595</v>
      </c>
      <c r="S26">
        <v>1863.4597433055117</v>
      </c>
      <c r="T26">
        <v>17683.386264168035</v>
      </c>
      <c r="U26">
        <f>Sustainable_Friendly_Table[[#This Row],[Total Energy(MJ)]]*AHP!$P$13/TOPSIS!$B$12</f>
        <v>2.0922336330031589E-2</v>
      </c>
      <c r="V26">
        <f>Sustainable_Friendly_Table[[#This Row],[Total Cost(LKR Million)]]*AHP!$P$14/TOPSIS!$C$12</f>
        <v>6.3224259390300165E-3</v>
      </c>
      <c r="W26">
        <f>Sustainable_Friendly_Table[[#This Row],[Total Carbon (Metric T)]]*AHP!$P$15/TOPSIS!$D$12</f>
        <v>1.1516461123605907E-2</v>
      </c>
      <c r="X26">
        <f>((Sustainable_Friendly_Table[[#This Row],[Weighted Energy]]-TOPSIS!$B$13)^2+(Sustainable_Friendly_Table[[#This Row],[Weighted Cost]]-TOPSIS!$C$13)^2+(Sustainable_Friendly_Table[[#This Row],[Weighted Co2]]-TOPSIS!$D$13)^2)^0.5</f>
        <v>3.2284646233069983E-4</v>
      </c>
      <c r="Y26">
        <f>((Sustainable_Friendly_Table[[#This Row],[Weighted Energy]]-TOPSIS!$B$14)^2+(Sustainable_Friendly_Table[[#This Row],[Weighted Cost]]-TOPSIS!$C$14)^2+(Sustainable_Friendly_Table[[#This Row],[Weighted Co2]]-TOPSIS!$D$14)^2)^0.5</f>
        <v>5.9912709762212635E-3</v>
      </c>
      <c r="Z26">
        <f>Sustainable_Friendly_Table[[#This Row],[S- Worst-Euclidean Distance]]/(Sustainable_Friendly_Table[[#This Row],[S+ Best-Euclidean Distance]]+Sustainable_Friendly_Table[[#This Row],[S- Worst-Euclidean Distance]])</f>
        <v>0.94886910712817862</v>
      </c>
      <c r="AA26">
        <v>25</v>
      </c>
    </row>
    <row r="27" spans="1:27" x14ac:dyDescent="0.3">
      <c r="A27">
        <v>441</v>
      </c>
      <c r="B27" t="s">
        <v>280</v>
      </c>
      <c r="C27" t="s">
        <v>147</v>
      </c>
      <c r="D27" t="s">
        <v>151</v>
      </c>
      <c r="E27" t="s">
        <v>152</v>
      </c>
      <c r="F27" t="s">
        <v>280</v>
      </c>
      <c r="G27" t="s">
        <v>218</v>
      </c>
      <c r="H27">
        <v>316.77724442321863</v>
      </c>
      <c r="I27">
        <v>23</v>
      </c>
      <c r="J27">
        <v>1181289.3193779169</v>
      </c>
      <c r="K27">
        <v>38276.293290909089</v>
      </c>
      <c r="L27">
        <v>212632077.48802504</v>
      </c>
      <c r="M27">
        <v>5781764.2386363624</v>
      </c>
      <c r="N27">
        <v>1771933979.0668755</v>
      </c>
      <c r="O27">
        <v>86162600</v>
      </c>
      <c r="P27">
        <v>23.110939468181812</v>
      </c>
      <c r="Q27">
        <v>17660.275324699855</v>
      </c>
      <c r="R27">
        <v>212670353.78131595</v>
      </c>
      <c r="S27">
        <v>1863.8783433055116</v>
      </c>
      <c r="T27">
        <v>17683.386264168035</v>
      </c>
      <c r="U27">
        <f>Sustainable_Friendly_Table[[#This Row],[Total Energy(MJ)]]*AHP!$P$13/TOPSIS!$B$12</f>
        <v>2.0922336330031589E-2</v>
      </c>
      <c r="V27">
        <f>Sustainable_Friendly_Table[[#This Row],[Total Cost(LKR Million)]]*AHP!$P$14/TOPSIS!$C$12</f>
        <v>6.3238461830184278E-3</v>
      </c>
      <c r="W27">
        <f>Sustainable_Friendly_Table[[#This Row],[Total Carbon (Metric T)]]*AHP!$P$15/TOPSIS!$D$12</f>
        <v>1.1516461123605907E-2</v>
      </c>
      <c r="X27">
        <f>((Sustainable_Friendly_Table[[#This Row],[Weighted Energy]]-TOPSIS!$B$13)^2+(Sustainable_Friendly_Table[[#This Row],[Weighted Cost]]-TOPSIS!$C$13)^2+(Sustainable_Friendly_Table[[#This Row],[Weighted Co2]]-TOPSIS!$D$13)^2)^0.5</f>
        <v>3.2319589137835337E-4</v>
      </c>
      <c r="Y27">
        <f>((Sustainable_Friendly_Table[[#This Row],[Weighted Energy]]-TOPSIS!$B$14)^2+(Sustainable_Friendly_Table[[#This Row],[Weighted Cost]]-TOPSIS!$C$14)^2+(Sustainable_Friendly_Table[[#This Row],[Weighted Co2]]-TOPSIS!$D$14)^2)^0.5</f>
        <v>5.990903130576368E-3</v>
      </c>
      <c r="Z27">
        <f>Sustainable_Friendly_Table[[#This Row],[S- Worst-Euclidean Distance]]/(Sustainable_Friendly_Table[[#This Row],[S+ Best-Euclidean Distance]]+Sustainable_Friendly_Table[[#This Row],[S- Worst-Euclidean Distance]])</f>
        <v>0.9488136169143736</v>
      </c>
      <c r="AA27">
        <v>26</v>
      </c>
    </row>
    <row r="28" spans="1:27" x14ac:dyDescent="0.3">
      <c r="A28">
        <v>440</v>
      </c>
      <c r="B28" t="s">
        <v>280</v>
      </c>
      <c r="C28" t="s">
        <v>147</v>
      </c>
      <c r="D28" t="s">
        <v>151</v>
      </c>
      <c r="E28" t="s">
        <v>152</v>
      </c>
      <c r="F28" t="s">
        <v>280</v>
      </c>
      <c r="G28" t="s">
        <v>220</v>
      </c>
      <c r="H28">
        <v>316.77724442321863</v>
      </c>
      <c r="I28">
        <v>23</v>
      </c>
      <c r="J28">
        <v>1181289.3193779169</v>
      </c>
      <c r="K28">
        <v>38276.293290909089</v>
      </c>
      <c r="L28">
        <v>212632077.48802504</v>
      </c>
      <c r="M28">
        <v>5781764.2386363624</v>
      </c>
      <c r="N28">
        <v>1771933979.0668755</v>
      </c>
      <c r="O28">
        <v>89700000</v>
      </c>
      <c r="P28">
        <v>23.110939468181812</v>
      </c>
      <c r="Q28">
        <v>17660.275324699855</v>
      </c>
      <c r="R28">
        <v>212670353.78131595</v>
      </c>
      <c r="S28">
        <v>1867.4157433055118</v>
      </c>
      <c r="T28">
        <v>17683.386264168035</v>
      </c>
      <c r="U28">
        <f>Sustainable_Friendly_Table[[#This Row],[Total Energy(MJ)]]*AHP!$P$13/TOPSIS!$B$12</f>
        <v>2.0922336330031589E-2</v>
      </c>
      <c r="V28">
        <f>Sustainable_Friendly_Table[[#This Row],[Total Cost(LKR Million)]]*AHP!$P$14/TOPSIS!$C$12</f>
        <v>6.3358480250743521E-3</v>
      </c>
      <c r="W28">
        <f>Sustainable_Friendly_Table[[#This Row],[Total Carbon (Metric T)]]*AHP!$P$15/TOPSIS!$D$12</f>
        <v>1.1516461123605907E-2</v>
      </c>
      <c r="X28">
        <f>((Sustainable_Friendly_Table[[#This Row],[Weighted Energy]]-TOPSIS!$B$13)^2+(Sustainable_Friendly_Table[[#This Row],[Weighted Cost]]-TOPSIS!$C$13)^2+(Sustainable_Friendly_Table[[#This Row],[Weighted Co2]]-TOPSIS!$D$13)^2)^0.5</f>
        <v>3.2638068477782589E-4</v>
      </c>
      <c r="Y28">
        <f>((Sustainable_Friendly_Table[[#This Row],[Weighted Energy]]-TOPSIS!$B$14)^2+(Sustainable_Friendly_Table[[#This Row],[Weighted Cost]]-TOPSIS!$C$14)^2+(Sustainable_Friendly_Table[[#This Row],[Weighted Co2]]-TOPSIS!$D$14)^2)^0.5</f>
        <v>5.9878071819079327E-3</v>
      </c>
      <c r="Z28">
        <f>Sustainable_Friendly_Table[[#This Row],[S- Worst-Euclidean Distance]]/(Sustainable_Friendly_Table[[#This Row],[S+ Best-Euclidean Distance]]+Sustainable_Friendly_Table[[#This Row],[S- Worst-Euclidean Distance]])</f>
        <v>0.94830995027882514</v>
      </c>
      <c r="AA28">
        <v>27</v>
      </c>
    </row>
    <row r="29" spans="1:27" x14ac:dyDescent="0.3">
      <c r="A29">
        <v>448</v>
      </c>
      <c r="B29" t="s">
        <v>280</v>
      </c>
      <c r="C29" t="s">
        <v>147</v>
      </c>
      <c r="D29" t="s">
        <v>151</v>
      </c>
      <c r="E29" t="s">
        <v>280</v>
      </c>
      <c r="F29" t="s">
        <v>280</v>
      </c>
      <c r="G29" t="s">
        <v>219</v>
      </c>
      <c r="H29">
        <v>316.84525772967316</v>
      </c>
      <c r="I29">
        <v>46</v>
      </c>
      <c r="J29">
        <v>1181355.1562585649</v>
      </c>
      <c r="K29">
        <v>49193.356927272718</v>
      </c>
      <c r="L29">
        <v>212643928.12654167</v>
      </c>
      <c r="M29">
        <v>6938972.9840909084</v>
      </c>
      <c r="N29">
        <v>1772032734.3878474</v>
      </c>
      <c r="O29">
        <v>85744000</v>
      </c>
      <c r="P29">
        <v>29.661177649999999</v>
      </c>
      <c r="Q29">
        <v>17661.259586065546</v>
      </c>
      <c r="R29">
        <v>212693121.48346895</v>
      </c>
      <c r="S29">
        <v>1864.7157073719382</v>
      </c>
      <c r="T29">
        <v>17690.920763715545</v>
      </c>
      <c r="U29">
        <f>Sustainable_Friendly_Table[[#This Row],[Total Energy(MJ)]]*AHP!$P$13/TOPSIS!$B$12</f>
        <v>2.0924576198040636E-2</v>
      </c>
      <c r="V29">
        <f>Sustainable_Friendly_Table[[#This Row],[Total Cost(LKR Million)]]*AHP!$P$14/TOPSIS!$C$12</f>
        <v>6.3266872276468433E-3</v>
      </c>
      <c r="W29">
        <f>Sustainable_Friendly_Table[[#This Row],[Total Carbon (Metric T)]]*AHP!$P$15/TOPSIS!$D$12</f>
        <v>1.1521368032827278E-2</v>
      </c>
      <c r="X29">
        <f>((Sustainable_Friendly_Table[[#This Row],[Weighted Energy]]-TOPSIS!$B$13)^2+(Sustainable_Friendly_Table[[#This Row],[Weighted Cost]]-TOPSIS!$C$13)^2+(Sustainable_Friendly_Table[[#This Row],[Weighted Co2]]-TOPSIS!$D$13)^2)^0.5</f>
        <v>3.2811144524193177E-4</v>
      </c>
      <c r="Y29">
        <f>((Sustainable_Friendly_Table[[#This Row],[Weighted Energy]]-TOPSIS!$B$14)^2+(Sustainable_Friendly_Table[[#This Row],[Weighted Cost]]-TOPSIS!$C$14)^2+(Sustainable_Friendly_Table[[#This Row],[Weighted Co2]]-TOPSIS!$D$14)^2)^0.5</f>
        <v>5.985987874347164E-3</v>
      </c>
      <c r="Z29">
        <f>Sustainable_Friendly_Table[[#This Row],[S- Worst-Euclidean Distance]]/(Sustainable_Friendly_Table[[#This Row],[S+ Best-Euclidean Distance]]+Sustainable_Friendly_Table[[#This Row],[S- Worst-Euclidean Distance]])</f>
        <v>0.9480351149650138</v>
      </c>
      <c r="AA29">
        <v>28</v>
      </c>
    </row>
    <row r="30" spans="1:27" x14ac:dyDescent="0.3">
      <c r="A30">
        <v>450</v>
      </c>
      <c r="B30" t="s">
        <v>280</v>
      </c>
      <c r="C30" t="s">
        <v>147</v>
      </c>
      <c r="D30" t="s">
        <v>151</v>
      </c>
      <c r="E30" t="s">
        <v>280</v>
      </c>
      <c r="F30" t="s">
        <v>280</v>
      </c>
      <c r="G30" t="s">
        <v>218</v>
      </c>
      <c r="H30">
        <v>316.84525772967316</v>
      </c>
      <c r="I30">
        <v>23</v>
      </c>
      <c r="J30">
        <v>1181355.1562585649</v>
      </c>
      <c r="K30">
        <v>49193.356927272718</v>
      </c>
      <c r="L30">
        <v>212643928.12654167</v>
      </c>
      <c r="M30">
        <v>6938972.9840909084</v>
      </c>
      <c r="N30">
        <v>1772032734.3878474</v>
      </c>
      <c r="O30">
        <v>86162600</v>
      </c>
      <c r="P30">
        <v>29.661177649999999</v>
      </c>
      <c r="Q30">
        <v>17661.259586065546</v>
      </c>
      <c r="R30">
        <v>212693121.48346895</v>
      </c>
      <c r="S30">
        <v>1865.1343073719381</v>
      </c>
      <c r="T30">
        <v>17690.920763715545</v>
      </c>
      <c r="U30">
        <f>Sustainable_Friendly_Table[[#This Row],[Total Energy(MJ)]]*AHP!$P$13/TOPSIS!$B$12</f>
        <v>2.0924576198040636E-2</v>
      </c>
      <c r="V30">
        <f>Sustainable_Friendly_Table[[#This Row],[Total Cost(LKR Million)]]*AHP!$P$14/TOPSIS!$C$12</f>
        <v>6.3281074716352564E-3</v>
      </c>
      <c r="W30">
        <f>Sustainable_Friendly_Table[[#This Row],[Total Carbon (Metric T)]]*AHP!$P$15/TOPSIS!$D$12</f>
        <v>1.1521368032827278E-2</v>
      </c>
      <c r="X30">
        <f>((Sustainable_Friendly_Table[[#This Row],[Weighted Energy]]-TOPSIS!$B$13)^2+(Sustainable_Friendly_Table[[#This Row],[Weighted Cost]]-TOPSIS!$C$13)^2+(Sustainable_Friendly_Table[[#This Row],[Weighted Co2]]-TOPSIS!$D$13)^2)^0.5</f>
        <v>3.2847369849385474E-4</v>
      </c>
      <c r="Y30">
        <f>((Sustainable_Friendly_Table[[#This Row],[Weighted Energy]]-TOPSIS!$B$14)^2+(Sustainable_Friendly_Table[[#This Row],[Weighted Cost]]-TOPSIS!$C$14)^2+(Sustainable_Friendly_Table[[#This Row],[Weighted Co2]]-TOPSIS!$D$14)^2)^0.5</f>
        <v>5.985620715131288E-3</v>
      </c>
      <c r="Z30">
        <f>Sustainable_Friendly_Table[[#This Row],[S- Worst-Euclidean Distance]]/(Sustainable_Friendly_Table[[#This Row],[S+ Best-Euclidean Distance]]+Sustainable_Friendly_Table[[#This Row],[S- Worst-Euclidean Distance]])</f>
        <v>0.94797770242632995</v>
      </c>
      <c r="AA30">
        <v>29</v>
      </c>
    </row>
    <row r="31" spans="1:27" x14ac:dyDescent="0.3">
      <c r="A31">
        <v>449</v>
      </c>
      <c r="B31" t="s">
        <v>280</v>
      </c>
      <c r="C31" t="s">
        <v>147</v>
      </c>
      <c r="D31" t="s">
        <v>151</v>
      </c>
      <c r="E31" t="s">
        <v>280</v>
      </c>
      <c r="F31" t="s">
        <v>280</v>
      </c>
      <c r="G31" t="s">
        <v>220</v>
      </c>
      <c r="H31">
        <v>316.84525772967316</v>
      </c>
      <c r="I31">
        <v>23</v>
      </c>
      <c r="J31">
        <v>1181355.1562585649</v>
      </c>
      <c r="K31">
        <v>49193.356927272718</v>
      </c>
      <c r="L31">
        <v>212643928.12654167</v>
      </c>
      <c r="M31">
        <v>6938972.9840909084</v>
      </c>
      <c r="N31">
        <v>1772032734.3878474</v>
      </c>
      <c r="O31">
        <v>89700000</v>
      </c>
      <c r="P31">
        <v>29.661177649999999</v>
      </c>
      <c r="Q31">
        <v>17661.259586065546</v>
      </c>
      <c r="R31">
        <v>212693121.48346895</v>
      </c>
      <c r="S31">
        <v>1868.6717073719383</v>
      </c>
      <c r="T31">
        <v>17690.920763715545</v>
      </c>
      <c r="U31">
        <f>Sustainable_Friendly_Table[[#This Row],[Total Energy(MJ)]]*AHP!$P$13/TOPSIS!$B$12</f>
        <v>2.0924576198040636E-2</v>
      </c>
      <c r="V31">
        <f>Sustainable_Friendly_Table[[#This Row],[Total Cost(LKR Million)]]*AHP!$P$14/TOPSIS!$C$12</f>
        <v>6.3401093136911798E-3</v>
      </c>
      <c r="W31">
        <f>Sustainable_Friendly_Table[[#This Row],[Total Carbon (Metric T)]]*AHP!$P$15/TOPSIS!$D$12</f>
        <v>1.1521368032827278E-2</v>
      </c>
      <c r="X31">
        <f>((Sustainable_Friendly_Table[[#This Row],[Weighted Energy]]-TOPSIS!$B$13)^2+(Sustainable_Friendly_Table[[#This Row],[Weighted Cost]]-TOPSIS!$C$13)^2+(Sustainable_Friendly_Table[[#This Row],[Weighted Co2]]-TOPSIS!$D$13)^2)^0.5</f>
        <v>3.31761999662851E-4</v>
      </c>
      <c r="Y31">
        <f>((Sustainable_Friendly_Table[[#This Row],[Weighted Energy]]-TOPSIS!$B$14)^2+(Sustainable_Friendly_Table[[#This Row],[Weighted Cost]]-TOPSIS!$C$14)^2+(Sustainable_Friendly_Table[[#This Row],[Weighted Co2]]-TOPSIS!$D$14)^2)^0.5</f>
        <v>5.9825305816011629E-3</v>
      </c>
      <c r="Z31">
        <f>Sustainable_Friendly_Table[[#This Row],[S- Worst-Euclidean Distance]]/(Sustainable_Friendly_Table[[#This Row],[S+ Best-Euclidean Distance]]+Sustainable_Friendly_Table[[#This Row],[S- Worst-Euclidean Distance]])</f>
        <v>0.94745856398113915</v>
      </c>
      <c r="AA31">
        <v>30</v>
      </c>
    </row>
    <row r="32" spans="1:27" x14ac:dyDescent="0.3">
      <c r="A32">
        <v>457</v>
      </c>
      <c r="B32" t="s">
        <v>280</v>
      </c>
      <c r="C32" t="s">
        <v>147</v>
      </c>
      <c r="D32" t="s">
        <v>280</v>
      </c>
      <c r="E32" t="s">
        <v>152</v>
      </c>
      <c r="F32" t="s">
        <v>280</v>
      </c>
      <c r="G32" t="s">
        <v>219</v>
      </c>
      <c r="H32">
        <v>317.23996604327863</v>
      </c>
      <c r="I32">
        <v>46</v>
      </c>
      <c r="J32">
        <v>1181737.233906135</v>
      </c>
      <c r="K32">
        <v>38276.293290909089</v>
      </c>
      <c r="L32">
        <v>212712702.10310429</v>
      </c>
      <c r="M32">
        <v>5786369.3136363626</v>
      </c>
      <c r="N32">
        <v>1772605850.8592024</v>
      </c>
      <c r="O32">
        <v>85744000</v>
      </c>
      <c r="P32">
        <v>23.101729318181814</v>
      </c>
      <c r="Q32">
        <v>17666.971646896716</v>
      </c>
      <c r="R32">
        <v>212750978.39639521</v>
      </c>
      <c r="S32">
        <v>1864.1362201728386</v>
      </c>
      <c r="T32">
        <v>17690.073376214899</v>
      </c>
      <c r="U32">
        <f>Sustainable_Friendly_Table[[#This Row],[Total Energy(MJ)]]*AHP!$P$13/TOPSIS!$B$12</f>
        <v>2.093026811404932E-2</v>
      </c>
      <c r="V32">
        <f>Sustainable_Friendly_Table[[#This Row],[Total Cost(LKR Million)]]*AHP!$P$14/TOPSIS!$C$12</f>
        <v>6.3247211186863014E-3</v>
      </c>
      <c r="W32">
        <f>Sustainable_Friendly_Table[[#This Row],[Total Carbon (Metric T)]]*AHP!$P$15/TOPSIS!$D$12</f>
        <v>1.1520816164250637E-2</v>
      </c>
      <c r="X32">
        <f>((Sustainable_Friendly_Table[[#This Row],[Weighted Energy]]-TOPSIS!$B$13)^2+(Sustainable_Friendly_Table[[#This Row],[Weighted Cost]]-TOPSIS!$C$13)^2+(Sustainable_Friendly_Table[[#This Row],[Weighted Co2]]-TOPSIS!$D$13)^2)^0.5</f>
        <v>3.321817233655347E-4</v>
      </c>
      <c r="Y32">
        <f>((Sustainable_Friendly_Table[[#This Row],[Weighted Energy]]-TOPSIS!$B$14)^2+(Sustainable_Friendly_Table[[#This Row],[Weighted Cost]]-TOPSIS!$C$14)^2+(Sustainable_Friendly_Table[[#This Row],[Weighted Co2]]-TOPSIS!$D$14)^2)^0.5</f>
        <v>5.9819365792457072E-3</v>
      </c>
      <c r="Z32">
        <f>Sustainable_Friendly_Table[[#This Row],[S- Worst-Euclidean Distance]]/(Sustainable_Friendly_Table[[#This Row],[S+ Best-Euclidean Distance]]+Sustainable_Friendly_Table[[#This Row],[S- Worst-Euclidean Distance]])</f>
        <v>0.9473906399206744</v>
      </c>
      <c r="AA32">
        <v>31</v>
      </c>
    </row>
    <row r="33" spans="1:27" x14ac:dyDescent="0.3">
      <c r="A33">
        <v>459</v>
      </c>
      <c r="B33" t="s">
        <v>280</v>
      </c>
      <c r="C33" t="s">
        <v>147</v>
      </c>
      <c r="D33" t="s">
        <v>280</v>
      </c>
      <c r="E33" t="s">
        <v>152</v>
      </c>
      <c r="F33" t="s">
        <v>280</v>
      </c>
      <c r="G33" t="s">
        <v>218</v>
      </c>
      <c r="H33">
        <v>317.23996604327863</v>
      </c>
      <c r="I33">
        <v>23</v>
      </c>
      <c r="J33">
        <v>1181737.233906135</v>
      </c>
      <c r="K33">
        <v>38276.293290909089</v>
      </c>
      <c r="L33">
        <v>212712702.10310429</v>
      </c>
      <c r="M33">
        <v>5786369.3136363626</v>
      </c>
      <c r="N33">
        <v>1772605850.8592024</v>
      </c>
      <c r="O33">
        <v>86162600</v>
      </c>
      <c r="P33">
        <v>23.101729318181814</v>
      </c>
      <c r="Q33">
        <v>17666.971646896716</v>
      </c>
      <c r="R33">
        <v>212750978.39639521</v>
      </c>
      <c r="S33">
        <v>1864.5548201728386</v>
      </c>
      <c r="T33">
        <v>17690.073376214899</v>
      </c>
      <c r="U33">
        <f>Sustainable_Friendly_Table[[#This Row],[Total Energy(MJ)]]*AHP!$P$13/TOPSIS!$B$12</f>
        <v>2.093026811404932E-2</v>
      </c>
      <c r="V33">
        <f>Sustainable_Friendly_Table[[#This Row],[Total Cost(LKR Million)]]*AHP!$P$14/TOPSIS!$C$12</f>
        <v>6.3261413626747136E-3</v>
      </c>
      <c r="W33">
        <f>Sustainable_Friendly_Table[[#This Row],[Total Carbon (Metric T)]]*AHP!$P$15/TOPSIS!$D$12</f>
        <v>1.1520816164250637E-2</v>
      </c>
      <c r="X33">
        <f>((Sustainable_Friendly_Table[[#This Row],[Weighted Energy]]-TOPSIS!$B$13)^2+(Sustainable_Friendly_Table[[#This Row],[Weighted Cost]]-TOPSIS!$C$13)^2+(Sustainable_Friendly_Table[[#This Row],[Weighted Co2]]-TOPSIS!$D$13)^2)^0.5</f>
        <v>3.3253114550777868E-4</v>
      </c>
      <c r="Y33">
        <f>((Sustainable_Friendly_Table[[#This Row],[Weighted Energy]]-TOPSIS!$B$14)^2+(Sustainable_Friendly_Table[[#This Row],[Weighted Cost]]-TOPSIS!$C$14)^2+(Sustainable_Friendly_Table[[#This Row],[Weighted Co2]]-TOPSIS!$D$14)^2)^0.5</f>
        <v>5.981568704527809E-3</v>
      </c>
      <c r="Z33">
        <f>Sustainable_Friendly_Table[[#This Row],[S- Worst-Euclidean Distance]]/(Sustainable_Friendly_Table[[#This Row],[S+ Best-Euclidean Distance]]+Sustainable_Friendly_Table[[#This Row],[S- Worst-Euclidean Distance]])</f>
        <v>0.94733514619571546</v>
      </c>
      <c r="AA33">
        <v>32</v>
      </c>
    </row>
    <row r="34" spans="1:27" x14ac:dyDescent="0.3">
      <c r="A34">
        <v>458</v>
      </c>
      <c r="B34" t="s">
        <v>280</v>
      </c>
      <c r="C34" t="s">
        <v>147</v>
      </c>
      <c r="D34" t="s">
        <v>280</v>
      </c>
      <c r="E34" t="s">
        <v>152</v>
      </c>
      <c r="F34" t="s">
        <v>280</v>
      </c>
      <c r="G34" t="s">
        <v>220</v>
      </c>
      <c r="H34">
        <v>317.23996604327863</v>
      </c>
      <c r="I34">
        <v>23</v>
      </c>
      <c r="J34">
        <v>1181737.233906135</v>
      </c>
      <c r="K34">
        <v>38276.293290909089</v>
      </c>
      <c r="L34">
        <v>212712702.10310429</v>
      </c>
      <c r="M34">
        <v>5786369.3136363626</v>
      </c>
      <c r="N34">
        <v>1772605850.8592024</v>
      </c>
      <c r="O34">
        <v>89700000</v>
      </c>
      <c r="P34">
        <v>23.101729318181814</v>
      </c>
      <c r="Q34">
        <v>17666.971646896716</v>
      </c>
      <c r="R34">
        <v>212750978.39639521</v>
      </c>
      <c r="S34">
        <v>1868.0922201728388</v>
      </c>
      <c r="T34">
        <v>17690.073376214899</v>
      </c>
      <c r="U34">
        <f>Sustainable_Friendly_Table[[#This Row],[Total Energy(MJ)]]*AHP!$P$13/TOPSIS!$B$12</f>
        <v>2.093026811404932E-2</v>
      </c>
      <c r="V34">
        <f>Sustainable_Friendly_Table[[#This Row],[Total Cost(LKR Million)]]*AHP!$P$14/TOPSIS!$C$12</f>
        <v>6.3381432047306379E-3</v>
      </c>
      <c r="W34">
        <f>Sustainable_Friendly_Table[[#This Row],[Total Carbon (Metric T)]]*AHP!$P$15/TOPSIS!$D$12</f>
        <v>1.1520816164250637E-2</v>
      </c>
      <c r="X34">
        <f>((Sustainable_Friendly_Table[[#This Row],[Weighted Energy]]-TOPSIS!$B$13)^2+(Sustainable_Friendly_Table[[#This Row],[Weighted Cost]]-TOPSIS!$C$13)^2+(Sustainable_Friendly_Table[[#This Row],[Weighted Co2]]-TOPSIS!$D$13)^2)^0.5</f>
        <v>3.3570943193833428E-4</v>
      </c>
      <c r="Y34">
        <f>((Sustainable_Friendly_Table[[#This Row],[Weighted Energy]]-TOPSIS!$B$14)^2+(Sustainable_Friendly_Table[[#This Row],[Weighted Cost]]-TOPSIS!$C$14)^2+(Sustainable_Friendly_Table[[#This Row],[Weighted Co2]]-TOPSIS!$D$14)^2)^0.5</f>
        <v>5.9784725296276493E-3</v>
      </c>
      <c r="Z34">
        <f>Sustainable_Friendly_Table[[#This Row],[S- Worst-Euclidean Distance]]/(Sustainable_Friendly_Table[[#This Row],[S+ Best-Euclidean Distance]]+Sustainable_Friendly_Table[[#This Row],[S- Worst-Euclidean Distance]])</f>
        <v>0.94683247426479378</v>
      </c>
      <c r="AA34">
        <v>33</v>
      </c>
    </row>
    <row r="35" spans="1:27" x14ac:dyDescent="0.3">
      <c r="A35">
        <v>466</v>
      </c>
      <c r="B35" t="s">
        <v>280</v>
      </c>
      <c r="C35" t="s">
        <v>147</v>
      </c>
      <c r="D35" t="s">
        <v>280</v>
      </c>
      <c r="E35" t="s">
        <v>280</v>
      </c>
      <c r="F35" t="s">
        <v>280</v>
      </c>
      <c r="G35" t="s">
        <v>219</v>
      </c>
      <c r="H35">
        <v>317.30797934973322</v>
      </c>
      <c r="I35">
        <v>46</v>
      </c>
      <c r="J35">
        <v>1181803.070786783</v>
      </c>
      <c r="K35">
        <v>49193.356927272718</v>
      </c>
      <c r="L35">
        <v>212724552.74162093</v>
      </c>
      <c r="M35">
        <v>6943578.0590909086</v>
      </c>
      <c r="N35">
        <v>1772704606.1801744</v>
      </c>
      <c r="O35">
        <v>85744000</v>
      </c>
      <c r="P35">
        <v>29.651967499999998</v>
      </c>
      <c r="Q35">
        <v>17667.955908262407</v>
      </c>
      <c r="R35">
        <v>212773746.0985482</v>
      </c>
      <c r="S35">
        <v>1865.3921842392651</v>
      </c>
      <c r="T35">
        <v>17697.607875762409</v>
      </c>
      <c r="U35">
        <f>Sustainable_Friendly_Table[[#This Row],[Total Energy(MJ)]]*AHP!$P$13/TOPSIS!$B$12</f>
        <v>2.0932507982058365E-2</v>
      </c>
      <c r="V35">
        <f>Sustainable_Friendly_Table[[#This Row],[Total Cost(LKR Million)]]*AHP!$P$14/TOPSIS!$C$12</f>
        <v>6.3289824073031291E-3</v>
      </c>
      <c r="W35">
        <f>Sustainable_Friendly_Table[[#This Row],[Total Carbon (Metric T)]]*AHP!$P$15/TOPSIS!$D$12</f>
        <v>1.1525723073472008E-2</v>
      </c>
      <c r="X35">
        <f>((Sustainable_Friendly_Table[[#This Row],[Weighted Energy]]-TOPSIS!$B$13)^2+(Sustainable_Friendly_Table[[#This Row],[Weighted Cost]]-TOPSIS!$C$13)^2+(Sustainable_Friendly_Table[[#This Row],[Weighted Co2]]-TOPSIS!$D$13)^2)^0.5</f>
        <v>3.3744601393412835E-4</v>
      </c>
      <c r="Y35">
        <f>((Sustainable_Friendly_Table[[#This Row],[Weighted Energy]]-TOPSIS!$B$14)^2+(Sustainable_Friendly_Table[[#This Row],[Weighted Cost]]-TOPSIS!$C$14)^2+(Sustainable_Friendly_Table[[#This Row],[Weighted Co2]]-TOPSIS!$D$14)^2)^0.5</f>
        <v>5.9766534107442183E-3</v>
      </c>
      <c r="Z35">
        <f>Sustainable_Friendly_Table[[#This Row],[S- Worst-Euclidean Distance]]/(Sustainable_Friendly_Table[[#This Row],[S+ Best-Euclidean Distance]]+Sustainable_Friendly_Table[[#This Row],[S- Worst-Euclidean Distance]])</f>
        <v>0.94655674685526225</v>
      </c>
      <c r="AA35">
        <v>34</v>
      </c>
    </row>
    <row r="36" spans="1:27" x14ac:dyDescent="0.3">
      <c r="A36">
        <v>468</v>
      </c>
      <c r="B36" t="s">
        <v>280</v>
      </c>
      <c r="C36" t="s">
        <v>147</v>
      </c>
      <c r="D36" t="s">
        <v>280</v>
      </c>
      <c r="E36" t="s">
        <v>280</v>
      </c>
      <c r="F36" t="s">
        <v>280</v>
      </c>
      <c r="G36" t="s">
        <v>218</v>
      </c>
      <c r="H36">
        <v>317.30797934973322</v>
      </c>
      <c r="I36">
        <v>23</v>
      </c>
      <c r="J36">
        <v>1181803.070786783</v>
      </c>
      <c r="K36">
        <v>49193.356927272718</v>
      </c>
      <c r="L36">
        <v>212724552.74162093</v>
      </c>
      <c r="M36">
        <v>6943578.0590909086</v>
      </c>
      <c r="N36">
        <v>1772704606.1801744</v>
      </c>
      <c r="O36">
        <v>86162600</v>
      </c>
      <c r="P36">
        <v>29.651967499999998</v>
      </c>
      <c r="Q36">
        <v>17667.955908262407</v>
      </c>
      <c r="R36">
        <v>212773746.0985482</v>
      </c>
      <c r="S36">
        <v>1865.8107842392651</v>
      </c>
      <c r="T36">
        <v>17697.607875762409</v>
      </c>
      <c r="U36">
        <f>Sustainable_Friendly_Table[[#This Row],[Total Energy(MJ)]]*AHP!$P$13/TOPSIS!$B$12</f>
        <v>2.0932507982058365E-2</v>
      </c>
      <c r="V36">
        <f>Sustainable_Friendly_Table[[#This Row],[Total Cost(LKR Million)]]*AHP!$P$14/TOPSIS!$C$12</f>
        <v>6.3304026512915421E-3</v>
      </c>
      <c r="W36">
        <f>Sustainable_Friendly_Table[[#This Row],[Total Carbon (Metric T)]]*AHP!$P$15/TOPSIS!$D$12</f>
        <v>1.1525723073472008E-2</v>
      </c>
      <c r="X36">
        <f>((Sustainable_Friendly_Table[[#This Row],[Weighted Energy]]-TOPSIS!$B$13)^2+(Sustainable_Friendly_Table[[#This Row],[Weighted Cost]]-TOPSIS!$C$13)^2+(Sustainable_Friendly_Table[[#This Row],[Weighted Co2]]-TOPSIS!$D$13)^2)^0.5</f>
        <v>3.3780790673655468E-4</v>
      </c>
      <c r="Y36">
        <f>((Sustainable_Friendly_Table[[#This Row],[Weighted Energy]]-TOPSIS!$B$14)^2+(Sustainable_Friendly_Table[[#This Row],[Weighted Cost]]-TOPSIS!$C$14)^2+(Sustainable_Friendly_Table[[#This Row],[Weighted Co2]]-TOPSIS!$D$14)^2)^0.5</f>
        <v>5.9762862234976856E-3</v>
      </c>
      <c r="Z36">
        <f>Sustainable_Friendly_Table[[#This Row],[S- Worst-Euclidean Distance]]/(Sustainable_Friendly_Table[[#This Row],[S+ Best-Euclidean Distance]]+Sustainable_Friendly_Table[[#This Row],[S- Worst-Euclidean Distance]])</f>
        <v>0.94649938696368108</v>
      </c>
      <c r="AA36">
        <v>35</v>
      </c>
    </row>
    <row r="37" spans="1:27" x14ac:dyDescent="0.3">
      <c r="A37">
        <v>467</v>
      </c>
      <c r="B37" t="s">
        <v>280</v>
      </c>
      <c r="C37" t="s">
        <v>147</v>
      </c>
      <c r="D37" t="s">
        <v>280</v>
      </c>
      <c r="E37" t="s">
        <v>280</v>
      </c>
      <c r="F37" t="s">
        <v>280</v>
      </c>
      <c r="G37" t="s">
        <v>220</v>
      </c>
      <c r="H37">
        <v>317.30797934973322</v>
      </c>
      <c r="I37">
        <v>23</v>
      </c>
      <c r="J37">
        <v>1181803.070786783</v>
      </c>
      <c r="K37">
        <v>49193.356927272718</v>
      </c>
      <c r="L37">
        <v>212724552.74162093</v>
      </c>
      <c r="M37">
        <v>6943578.0590909086</v>
      </c>
      <c r="N37">
        <v>1772704606.1801744</v>
      </c>
      <c r="O37">
        <v>89700000</v>
      </c>
      <c r="P37">
        <v>29.651967499999998</v>
      </c>
      <c r="Q37">
        <v>17667.955908262407</v>
      </c>
      <c r="R37">
        <v>212773746.0985482</v>
      </c>
      <c r="S37">
        <v>1869.3481842392653</v>
      </c>
      <c r="T37">
        <v>17697.607875762409</v>
      </c>
      <c r="U37">
        <f>Sustainable_Friendly_Table[[#This Row],[Total Energy(MJ)]]*AHP!$P$13/TOPSIS!$B$12</f>
        <v>2.0932507982058365E-2</v>
      </c>
      <c r="V37">
        <f>Sustainable_Friendly_Table[[#This Row],[Total Cost(LKR Million)]]*AHP!$P$14/TOPSIS!$C$12</f>
        <v>6.3424044933474656E-3</v>
      </c>
      <c r="W37">
        <f>Sustainable_Friendly_Table[[#This Row],[Total Carbon (Metric T)]]*AHP!$P$15/TOPSIS!$D$12</f>
        <v>1.1525723073472008E-2</v>
      </c>
      <c r="X37">
        <f>((Sustainable_Friendly_Table[[#This Row],[Weighted Energy]]-TOPSIS!$B$13)^2+(Sustainable_Friendly_Table[[#This Row],[Weighted Cost]]-TOPSIS!$C$13)^2+(Sustainable_Friendly_Table[[#This Row],[Weighted Co2]]-TOPSIS!$D$13)^2)^0.5</f>
        <v>3.4108698075306838E-4</v>
      </c>
      <c r="Y37">
        <f>((Sustainable_Friendly_Table[[#This Row],[Weighted Energy]]-TOPSIS!$B$14)^2+(Sustainable_Friendly_Table[[#This Row],[Weighted Cost]]-TOPSIS!$C$14)^2+(Sustainable_Friendly_Table[[#This Row],[Weighted Co2]]-TOPSIS!$D$14)^2)^0.5</f>
        <v>5.973195872589483E-3</v>
      </c>
      <c r="Z37">
        <f>Sustainable_Friendly_Table[[#This Row],[S- Worst-Euclidean Distance]]/(Sustainable_Friendly_Table[[#This Row],[S+ Best-Euclidean Distance]]+Sustainable_Friendly_Table[[#This Row],[S- Worst-Euclidean Distance]])</f>
        <v>0.94598167540554357</v>
      </c>
      <c r="AA37">
        <v>36</v>
      </c>
    </row>
    <row r="38" spans="1:27" x14ac:dyDescent="0.3">
      <c r="A38">
        <v>1</v>
      </c>
      <c r="B38" t="s">
        <v>139</v>
      </c>
      <c r="C38" t="s">
        <v>147</v>
      </c>
      <c r="D38" t="s">
        <v>151</v>
      </c>
      <c r="E38" t="s">
        <v>152</v>
      </c>
      <c r="F38" t="s">
        <v>154</v>
      </c>
      <c r="G38" t="s">
        <v>219</v>
      </c>
      <c r="H38">
        <v>323.36681110222628</v>
      </c>
      <c r="I38">
        <v>46</v>
      </c>
      <c r="J38">
        <v>1183837.4474965436</v>
      </c>
      <c r="K38">
        <v>48799.350563636355</v>
      </c>
      <c r="L38">
        <v>213090740.54937786</v>
      </c>
      <c r="M38">
        <v>5574856.1022727257</v>
      </c>
      <c r="N38">
        <v>1775756171.2448156</v>
      </c>
      <c r="O38">
        <v>85744000</v>
      </c>
      <c r="P38">
        <v>23.837023468181812</v>
      </c>
      <c r="Q38">
        <v>17698.36984007333</v>
      </c>
      <c r="R38">
        <v>213139539.8999415</v>
      </c>
      <c r="S38">
        <v>1867.0750273470883</v>
      </c>
      <c r="T38">
        <v>17722.206863541513</v>
      </c>
      <c r="U38">
        <f>Sustainable_Friendly_Table[[#This Row],[Total Energy(MJ)]]*AHP!$P$13/TOPSIS!$B$12</f>
        <v>2.0968494478549836E-2</v>
      </c>
      <c r="V38">
        <f>Sustainable_Friendly_Table[[#This Row],[Total Cost(LKR Million)]]*AHP!$P$14/TOPSIS!$C$12</f>
        <v>6.3346920293942113E-3</v>
      </c>
      <c r="W38">
        <f>Sustainable_Friendly_Table[[#This Row],[Total Carbon (Metric T)]]*AHP!$P$15/TOPSIS!$D$12</f>
        <v>1.1541743381019785E-2</v>
      </c>
      <c r="X38">
        <f>((Sustainable_Friendly_Table[[#This Row],[Weighted Energy]]-TOPSIS!$B$13)^2+(Sustainable_Friendly_Table[[#This Row],[Weighted Cost]]-TOPSIS!$C$13)^2+(Sustainable_Friendly_Table[[#This Row],[Weighted Co2]]-TOPSIS!$D$13)^2)^0.5</f>
        <v>3.7687845824835352E-4</v>
      </c>
      <c r="Y38">
        <f>((Sustainable_Friendly_Table[[#This Row],[Weighted Energy]]-TOPSIS!$B$14)^2+(Sustainable_Friendly_Table[[#This Row],[Weighted Cost]]-TOPSIS!$C$14)^2+(Sustainable_Friendly_Table[[#This Row],[Weighted Co2]]-TOPSIS!$D$14)^2)^0.5</f>
        <v>5.9372618962305881E-3</v>
      </c>
      <c r="Z38">
        <f>Sustainable_Friendly_Table[[#This Row],[S- Worst-Euclidean Distance]]/(Sustainable_Friendly_Table[[#This Row],[S+ Best-Euclidean Distance]]+Sustainable_Friendly_Table[[#This Row],[S- Worst-Euclidean Distance]])</f>
        <v>0.94031199227603246</v>
      </c>
      <c r="AA38">
        <v>37</v>
      </c>
    </row>
    <row r="39" spans="1:27" x14ac:dyDescent="0.3">
      <c r="A39">
        <v>3</v>
      </c>
      <c r="B39" t="s">
        <v>139</v>
      </c>
      <c r="C39" t="s">
        <v>147</v>
      </c>
      <c r="D39" t="s">
        <v>151</v>
      </c>
      <c r="E39" t="s">
        <v>152</v>
      </c>
      <c r="F39" t="s">
        <v>154</v>
      </c>
      <c r="G39" t="s">
        <v>218</v>
      </c>
      <c r="H39">
        <v>323.36681110222628</v>
      </c>
      <c r="I39">
        <v>23</v>
      </c>
      <c r="J39">
        <v>1183837.4474965436</v>
      </c>
      <c r="K39">
        <v>48799.350563636355</v>
      </c>
      <c r="L39">
        <v>213090740.54937786</v>
      </c>
      <c r="M39">
        <v>5574856.1022727257</v>
      </c>
      <c r="N39">
        <v>1775756171.2448156</v>
      </c>
      <c r="O39">
        <v>86162600</v>
      </c>
      <c r="P39">
        <v>23.837023468181812</v>
      </c>
      <c r="Q39">
        <v>17698.36984007333</v>
      </c>
      <c r="R39">
        <v>213139539.8999415</v>
      </c>
      <c r="S39">
        <v>1867.4936273470882</v>
      </c>
      <c r="T39">
        <v>17722.206863541513</v>
      </c>
      <c r="U39">
        <f>Sustainable_Friendly_Table[[#This Row],[Total Energy(MJ)]]*AHP!$P$13/TOPSIS!$B$12</f>
        <v>2.0968494478549836E-2</v>
      </c>
      <c r="V39">
        <f>Sustainable_Friendly_Table[[#This Row],[Total Cost(LKR Million)]]*AHP!$P$14/TOPSIS!$C$12</f>
        <v>6.3361122733826235E-3</v>
      </c>
      <c r="W39">
        <f>Sustainable_Friendly_Table[[#This Row],[Total Carbon (Metric T)]]*AHP!$P$15/TOPSIS!$D$12</f>
        <v>1.1541743381019785E-2</v>
      </c>
      <c r="X39">
        <f>((Sustainable_Friendly_Table[[#This Row],[Weighted Energy]]-TOPSIS!$B$13)^2+(Sustainable_Friendly_Table[[#This Row],[Weighted Cost]]-TOPSIS!$C$13)^2+(Sustainable_Friendly_Table[[#This Row],[Weighted Co2]]-TOPSIS!$D$13)^2)^0.5</f>
        <v>3.772240182414935E-4</v>
      </c>
      <c r="Y39">
        <f>((Sustainable_Friendly_Table[[#This Row],[Weighted Energy]]-TOPSIS!$B$14)^2+(Sustainable_Friendly_Table[[#This Row],[Weighted Cost]]-TOPSIS!$C$14)^2+(Sustainable_Friendly_Table[[#This Row],[Weighted Co2]]-TOPSIS!$D$14)^2)^0.5</f>
        <v>5.9368936385581546E-3</v>
      </c>
      <c r="Z39">
        <f>Sustainable_Friendly_Table[[#This Row],[S- Worst-Euclidean Distance]]/(Sustainable_Friendly_Table[[#This Row],[S+ Best-Euclidean Distance]]+Sustainable_Friendly_Table[[#This Row],[S- Worst-Euclidean Distance]])</f>
        <v>0.9402570495601611</v>
      </c>
      <c r="AA39">
        <v>38</v>
      </c>
    </row>
    <row r="40" spans="1:27" x14ac:dyDescent="0.3">
      <c r="A40">
        <v>2</v>
      </c>
      <c r="B40" t="s">
        <v>139</v>
      </c>
      <c r="C40" t="s">
        <v>147</v>
      </c>
      <c r="D40" t="s">
        <v>151</v>
      </c>
      <c r="E40" t="s">
        <v>152</v>
      </c>
      <c r="F40" t="s">
        <v>154</v>
      </c>
      <c r="G40" t="s">
        <v>220</v>
      </c>
      <c r="H40">
        <v>323.36681110222628</v>
      </c>
      <c r="I40">
        <v>23</v>
      </c>
      <c r="J40">
        <v>1183837.4474965436</v>
      </c>
      <c r="K40">
        <v>48799.350563636355</v>
      </c>
      <c r="L40">
        <v>213090740.54937786</v>
      </c>
      <c r="M40">
        <v>5574856.1022727257</v>
      </c>
      <c r="N40">
        <v>1775756171.2448156</v>
      </c>
      <c r="O40">
        <v>89700000</v>
      </c>
      <c r="P40">
        <v>23.837023468181812</v>
      </c>
      <c r="Q40">
        <v>17698.36984007333</v>
      </c>
      <c r="R40">
        <v>213139539.8999415</v>
      </c>
      <c r="S40">
        <v>1871.0310273470884</v>
      </c>
      <c r="T40">
        <v>17722.206863541513</v>
      </c>
      <c r="U40">
        <f>Sustainable_Friendly_Table[[#This Row],[Total Energy(MJ)]]*AHP!$P$13/TOPSIS!$B$12</f>
        <v>2.0968494478549836E-2</v>
      </c>
      <c r="V40">
        <f>Sustainable_Friendly_Table[[#This Row],[Total Cost(LKR Million)]]*AHP!$P$14/TOPSIS!$C$12</f>
        <v>6.3481141154385478E-3</v>
      </c>
      <c r="W40">
        <f>Sustainable_Friendly_Table[[#This Row],[Total Carbon (Metric T)]]*AHP!$P$15/TOPSIS!$D$12</f>
        <v>1.1541743381019785E-2</v>
      </c>
      <c r="X40">
        <f>((Sustainable_Friendly_Table[[#This Row],[Weighted Energy]]-TOPSIS!$B$13)^2+(Sustainable_Friendly_Table[[#This Row],[Weighted Cost]]-TOPSIS!$C$13)^2+(Sustainable_Friendly_Table[[#This Row],[Weighted Co2]]-TOPSIS!$D$13)^2)^0.5</f>
        <v>3.8034347436079712E-4</v>
      </c>
      <c r="Y40">
        <f>((Sustainable_Friendly_Table[[#This Row],[Weighted Energy]]-TOPSIS!$B$14)^2+(Sustainable_Friendly_Table[[#This Row],[Weighted Cost]]-TOPSIS!$C$14)^2+(Sustainable_Friendly_Table[[#This Row],[Weighted Co2]]-TOPSIS!$D$14)^2)^0.5</f>
        <v>5.9337943202194959E-3</v>
      </c>
      <c r="Z40">
        <f>Sustainable_Friendly_Table[[#This Row],[S- Worst-Euclidean Distance]]/(Sustainable_Friendly_Table[[#This Row],[S+ Best-Euclidean Distance]]+Sustainable_Friendly_Table[[#This Row],[S- Worst-Euclidean Distance]])</f>
        <v>0.93976319701365041</v>
      </c>
      <c r="AA40">
        <v>39</v>
      </c>
    </row>
    <row r="41" spans="1:27" x14ac:dyDescent="0.3">
      <c r="A41">
        <v>10</v>
      </c>
      <c r="B41" t="s">
        <v>139</v>
      </c>
      <c r="C41" t="s">
        <v>147</v>
      </c>
      <c r="D41" t="s">
        <v>151</v>
      </c>
      <c r="E41" t="s">
        <v>280</v>
      </c>
      <c r="F41" t="s">
        <v>154</v>
      </c>
      <c r="G41" t="s">
        <v>219</v>
      </c>
      <c r="H41">
        <v>323.43482440868081</v>
      </c>
      <c r="I41">
        <v>46</v>
      </c>
      <c r="J41">
        <v>1183903.2843771917</v>
      </c>
      <c r="K41">
        <v>59716.414199999999</v>
      </c>
      <c r="L41">
        <v>213102591.18789449</v>
      </c>
      <c r="M41">
        <v>6732064.8477272717</v>
      </c>
      <c r="N41">
        <v>1775854926.5657876</v>
      </c>
      <c r="O41">
        <v>85744000</v>
      </c>
      <c r="P41">
        <v>30.387261649999996</v>
      </c>
      <c r="Q41">
        <v>17699.354101439014</v>
      </c>
      <c r="R41">
        <v>213162307.6020945</v>
      </c>
      <c r="S41">
        <v>1868.3309914135148</v>
      </c>
      <c r="T41">
        <v>17729.741363089015</v>
      </c>
      <c r="U41">
        <f>Sustainable_Friendly_Table[[#This Row],[Total Energy(MJ)]]*AHP!$P$13/TOPSIS!$B$12</f>
        <v>2.0970734346558884E-2</v>
      </c>
      <c r="V41">
        <f>Sustainable_Friendly_Table[[#This Row],[Total Cost(LKR Million)]]*AHP!$P$14/TOPSIS!$C$12</f>
        <v>6.338953318011039E-3</v>
      </c>
      <c r="W41">
        <f>Sustainable_Friendly_Table[[#This Row],[Total Carbon (Metric T)]]*AHP!$P$15/TOPSIS!$D$12</f>
        <v>1.1546650290241151E-2</v>
      </c>
      <c r="X41">
        <f>((Sustainable_Friendly_Table[[#This Row],[Weighted Energy]]-TOPSIS!$B$13)^2+(Sustainable_Friendly_Table[[#This Row],[Weighted Cost]]-TOPSIS!$C$13)^2+(Sustainable_Friendly_Table[[#This Row],[Weighted Co2]]-TOPSIS!$D$13)^2)^0.5</f>
        <v>3.8213097892995739E-4</v>
      </c>
      <c r="Y41">
        <f>((Sustainable_Friendly_Table[[#This Row],[Weighted Energy]]-TOPSIS!$B$14)^2+(Sustainable_Friendly_Table[[#This Row],[Weighted Cost]]-TOPSIS!$C$14)^2+(Sustainable_Friendly_Table[[#This Row],[Weighted Co2]]-TOPSIS!$D$14)^2)^0.5</f>
        <v>5.9319778469123325E-3</v>
      </c>
      <c r="Z41">
        <f>Sustainable_Friendly_Table[[#This Row],[S- Worst-Euclidean Distance]]/(Sustainable_Friendly_Table[[#This Row],[S+ Best-Euclidean Distance]]+Sustainable_Friendly_Table[[#This Row],[S- Worst-Euclidean Distance]])</f>
        <v>0.9394798237613553</v>
      </c>
      <c r="AA41">
        <v>40</v>
      </c>
    </row>
    <row r="42" spans="1:27" x14ac:dyDescent="0.3">
      <c r="A42">
        <v>12</v>
      </c>
      <c r="B42" t="s">
        <v>139</v>
      </c>
      <c r="C42" t="s">
        <v>147</v>
      </c>
      <c r="D42" t="s">
        <v>151</v>
      </c>
      <c r="E42" t="s">
        <v>280</v>
      </c>
      <c r="F42" t="s">
        <v>154</v>
      </c>
      <c r="G42" t="s">
        <v>218</v>
      </c>
      <c r="H42">
        <v>323.43482440868081</v>
      </c>
      <c r="I42">
        <v>23</v>
      </c>
      <c r="J42">
        <v>1183903.2843771917</v>
      </c>
      <c r="K42">
        <v>59716.414199999999</v>
      </c>
      <c r="L42">
        <v>213102591.18789449</v>
      </c>
      <c r="M42">
        <v>6732064.8477272717</v>
      </c>
      <c r="N42">
        <v>1775854926.5657876</v>
      </c>
      <c r="O42">
        <v>86162600</v>
      </c>
      <c r="P42">
        <v>30.387261649999996</v>
      </c>
      <c r="Q42">
        <v>17699.354101439014</v>
      </c>
      <c r="R42">
        <v>213162307.6020945</v>
      </c>
      <c r="S42">
        <v>1868.749591413515</v>
      </c>
      <c r="T42">
        <v>17729.741363089015</v>
      </c>
      <c r="U42">
        <f>Sustainable_Friendly_Table[[#This Row],[Total Energy(MJ)]]*AHP!$P$13/TOPSIS!$B$12</f>
        <v>2.0970734346558884E-2</v>
      </c>
      <c r="V42">
        <f>Sustainable_Friendly_Table[[#This Row],[Total Cost(LKR Million)]]*AHP!$P$14/TOPSIS!$C$12</f>
        <v>6.340373561999452E-3</v>
      </c>
      <c r="W42">
        <f>Sustainable_Friendly_Table[[#This Row],[Total Carbon (Metric T)]]*AHP!$P$15/TOPSIS!$D$12</f>
        <v>1.1546650290241151E-2</v>
      </c>
      <c r="X42">
        <f>((Sustainable_Friendly_Table[[#This Row],[Weighted Energy]]-TOPSIS!$B$13)^2+(Sustainable_Friendly_Table[[#This Row],[Weighted Cost]]-TOPSIS!$C$13)^2+(Sustainable_Friendly_Table[[#This Row],[Weighted Co2]]-TOPSIS!$D$13)^2)^0.5</f>
        <v>3.8248761658863181E-4</v>
      </c>
      <c r="Y42">
        <f>((Sustainable_Friendly_Table[[#This Row],[Weighted Energy]]-TOPSIS!$B$14)^2+(Sustainable_Friendly_Table[[#This Row],[Weighted Cost]]-TOPSIS!$C$14)^2+(Sustainable_Friendly_Table[[#This Row],[Weighted Co2]]-TOPSIS!$D$14)^2)^0.5</f>
        <v>5.9316102814934149E-3</v>
      </c>
      <c r="Z42">
        <f>Sustainable_Friendly_Table[[#This Row],[S- Worst-Euclidean Distance]]/(Sustainable_Friendly_Table[[#This Row],[S+ Best-Euclidean Distance]]+Sustainable_Friendly_Table[[#This Row],[S- Worst-Euclidean Distance]])</f>
        <v>0.93942323626233049</v>
      </c>
      <c r="AA42">
        <v>41</v>
      </c>
    </row>
    <row r="43" spans="1:27" x14ac:dyDescent="0.3">
      <c r="A43">
        <v>11</v>
      </c>
      <c r="B43" t="s">
        <v>139</v>
      </c>
      <c r="C43" t="s">
        <v>147</v>
      </c>
      <c r="D43" t="s">
        <v>151</v>
      </c>
      <c r="E43" t="s">
        <v>280</v>
      </c>
      <c r="F43" t="s">
        <v>154</v>
      </c>
      <c r="G43" t="s">
        <v>220</v>
      </c>
      <c r="H43">
        <v>323.43482440868081</v>
      </c>
      <c r="I43">
        <v>23</v>
      </c>
      <c r="J43">
        <v>1183903.2843771917</v>
      </c>
      <c r="K43">
        <v>59716.414199999999</v>
      </c>
      <c r="L43">
        <v>213102591.18789449</v>
      </c>
      <c r="M43">
        <v>6732064.8477272717</v>
      </c>
      <c r="N43">
        <v>1775854926.5657876</v>
      </c>
      <c r="O43">
        <v>89700000</v>
      </c>
      <c r="P43">
        <v>30.387261649999996</v>
      </c>
      <c r="Q43">
        <v>17699.354101439014</v>
      </c>
      <c r="R43">
        <v>213162307.6020945</v>
      </c>
      <c r="S43">
        <v>1872.2869914135149</v>
      </c>
      <c r="T43">
        <v>17729.741363089015</v>
      </c>
      <c r="U43">
        <f>Sustainable_Friendly_Table[[#This Row],[Total Energy(MJ)]]*AHP!$P$13/TOPSIS!$B$12</f>
        <v>2.0970734346558884E-2</v>
      </c>
      <c r="V43">
        <f>Sustainable_Friendly_Table[[#This Row],[Total Cost(LKR Million)]]*AHP!$P$14/TOPSIS!$C$12</f>
        <v>6.3523754040553755E-3</v>
      </c>
      <c r="W43">
        <f>Sustainable_Friendly_Table[[#This Row],[Total Carbon (Metric T)]]*AHP!$P$15/TOPSIS!$D$12</f>
        <v>1.1546650290241151E-2</v>
      </c>
      <c r="X43">
        <f>((Sustainable_Friendly_Table[[#This Row],[Weighted Energy]]-TOPSIS!$B$13)^2+(Sustainable_Friendly_Table[[#This Row],[Weighted Cost]]-TOPSIS!$C$13)^2+(Sustainable_Friendly_Table[[#This Row],[Weighted Co2]]-TOPSIS!$D$13)^2)^0.5</f>
        <v>3.8569711176012649E-4</v>
      </c>
      <c r="Y43">
        <f>((Sustainable_Friendly_Table[[#This Row],[Weighted Energy]]-TOPSIS!$B$14)^2+(Sustainable_Friendly_Table[[#This Row],[Weighted Cost]]-TOPSIS!$C$14)^2+(Sustainable_Friendly_Table[[#This Row],[Weighted Co2]]-TOPSIS!$D$14)^2)^0.5</f>
        <v>5.9285168277791985E-3</v>
      </c>
      <c r="Z43">
        <f>Sustainable_Friendly_Table[[#This Row],[S- Worst-Euclidean Distance]]/(Sustainable_Friendly_Table[[#This Row],[S+ Best-Euclidean Distance]]+Sustainable_Friendly_Table[[#This Row],[S- Worst-Euclidean Distance]])</f>
        <v>0.93891605266256373</v>
      </c>
      <c r="AA43">
        <v>42</v>
      </c>
    </row>
    <row r="44" spans="1:27" x14ac:dyDescent="0.3">
      <c r="A44">
        <v>19</v>
      </c>
      <c r="B44" t="s">
        <v>139</v>
      </c>
      <c r="C44" t="s">
        <v>147</v>
      </c>
      <c r="D44" t="s">
        <v>280</v>
      </c>
      <c r="E44" t="s">
        <v>152</v>
      </c>
      <c r="F44" t="s">
        <v>154</v>
      </c>
      <c r="G44" t="s">
        <v>219</v>
      </c>
      <c r="H44">
        <v>323.82953272228627</v>
      </c>
      <c r="I44">
        <v>47</v>
      </c>
      <c r="J44">
        <v>1184285.362024762</v>
      </c>
      <c r="K44">
        <v>48799.350563636355</v>
      </c>
      <c r="L44">
        <v>213171365.16445717</v>
      </c>
      <c r="M44">
        <v>5579461.1772727259</v>
      </c>
      <c r="N44">
        <v>1776428043.037143</v>
      </c>
      <c r="O44">
        <v>87608000</v>
      </c>
      <c r="P44">
        <v>23.827813318181811</v>
      </c>
      <c r="Q44">
        <v>17705.066162270192</v>
      </c>
      <c r="R44">
        <v>213220164.51502082</v>
      </c>
      <c r="S44">
        <v>1869.6155042144158</v>
      </c>
      <c r="T44">
        <v>17728.893975588373</v>
      </c>
      <c r="U44">
        <f>Sustainable_Friendly_Table[[#This Row],[Total Energy(MJ)]]*AHP!$P$13/TOPSIS!$B$12</f>
        <v>2.0976426262567571E-2</v>
      </c>
      <c r="V44">
        <f>Sustainable_Friendly_Table[[#This Row],[Total Cost(LKR Million)]]*AHP!$P$14/TOPSIS!$C$12</f>
        <v>6.3433114679955546E-3</v>
      </c>
      <c r="W44">
        <f>Sustainable_Friendly_Table[[#This Row],[Total Carbon (Metric T)]]*AHP!$P$15/TOPSIS!$D$12</f>
        <v>1.1546098421664512E-2</v>
      </c>
      <c r="X44">
        <f>((Sustainable_Friendly_Table[[#This Row],[Weighted Energy]]-TOPSIS!$B$13)^2+(Sustainable_Friendly_Table[[#This Row],[Weighted Cost]]-TOPSIS!$C$13)^2+(Sustainable_Friendly_Table[[#This Row],[Weighted Co2]]-TOPSIS!$D$13)^2)^0.5</f>
        <v>3.8779041531446104E-4</v>
      </c>
      <c r="Y44">
        <f>((Sustainable_Friendly_Table[[#This Row],[Weighted Energy]]-TOPSIS!$B$14)^2+(Sustainable_Friendly_Table[[#This Row],[Weighted Cost]]-TOPSIS!$C$14)^2+(Sustainable_Friendly_Table[[#This Row],[Weighted Co2]]-TOPSIS!$D$14)^2)^0.5</f>
        <v>5.926290016939657E-3</v>
      </c>
      <c r="Z44">
        <f>Sustainable_Friendly_Table[[#This Row],[S- Worst-Euclidean Distance]]/(Sustainable_Friendly_Table[[#This Row],[S+ Best-Euclidean Distance]]+Sustainable_Friendly_Table[[#This Row],[S- Worst-Euclidean Distance]])</f>
        <v>0.93858323163995239</v>
      </c>
      <c r="AA44">
        <v>43</v>
      </c>
    </row>
    <row r="45" spans="1:27" x14ac:dyDescent="0.3">
      <c r="A45">
        <v>21</v>
      </c>
      <c r="B45" t="s">
        <v>139</v>
      </c>
      <c r="C45" t="s">
        <v>147</v>
      </c>
      <c r="D45" t="s">
        <v>280</v>
      </c>
      <c r="E45" t="s">
        <v>152</v>
      </c>
      <c r="F45" t="s">
        <v>154</v>
      </c>
      <c r="G45" t="s">
        <v>218</v>
      </c>
      <c r="H45">
        <v>323.82953272228627</v>
      </c>
      <c r="I45">
        <v>24</v>
      </c>
      <c r="J45">
        <v>1184285.362024762</v>
      </c>
      <c r="K45">
        <v>48799.350563636355</v>
      </c>
      <c r="L45">
        <v>213171365.16445717</v>
      </c>
      <c r="M45">
        <v>5579461.1772727259</v>
      </c>
      <c r="N45">
        <v>1776428043.037143</v>
      </c>
      <c r="O45">
        <v>89908800</v>
      </c>
      <c r="P45">
        <v>23.827813318181811</v>
      </c>
      <c r="Q45">
        <v>17705.066162270192</v>
      </c>
      <c r="R45">
        <v>213220164.51502082</v>
      </c>
      <c r="S45">
        <v>1871.9163042144157</v>
      </c>
      <c r="T45">
        <v>17728.893975588373</v>
      </c>
      <c r="U45">
        <f>Sustainable_Friendly_Table[[#This Row],[Total Energy(MJ)]]*AHP!$P$13/TOPSIS!$B$12</f>
        <v>2.0976426262567571E-2</v>
      </c>
      <c r="V45">
        <f>Sustainable_Friendly_Table[[#This Row],[Total Cost(LKR Million)]]*AHP!$P$14/TOPSIS!$C$12</f>
        <v>6.3511177206676496E-3</v>
      </c>
      <c r="W45">
        <f>Sustainable_Friendly_Table[[#This Row],[Total Carbon (Metric T)]]*AHP!$P$15/TOPSIS!$D$12</f>
        <v>1.1546098421664512E-2</v>
      </c>
      <c r="X45">
        <f>((Sustainable_Friendly_Table[[#This Row],[Weighted Energy]]-TOPSIS!$B$13)^2+(Sustainable_Friendly_Table[[#This Row],[Weighted Cost]]-TOPSIS!$C$13)^2+(Sustainable_Friendly_Table[[#This Row],[Weighted Co2]]-TOPSIS!$D$13)^2)^0.5</f>
        <v>3.8986937083064087E-4</v>
      </c>
      <c r="Y45">
        <f>((Sustainable_Friendly_Table[[#This Row],[Weighted Energy]]-TOPSIS!$B$14)^2+(Sustainable_Friendly_Table[[#This Row],[Weighted Cost]]-TOPSIS!$C$14)^2+(Sustainable_Friendly_Table[[#This Row],[Weighted Co2]]-TOPSIS!$D$14)^2)^0.5</f>
        <v>5.9242774527415278E-3</v>
      </c>
      <c r="Z45">
        <f>Sustainable_Friendly_Table[[#This Row],[S- Worst-Euclidean Distance]]/(Sustainable_Friendly_Table[[#This Row],[S+ Best-Euclidean Distance]]+Sustainable_Friendly_Table[[#This Row],[S- Worst-Euclidean Distance]])</f>
        <v>0.93825462382737634</v>
      </c>
      <c r="AA45">
        <v>44</v>
      </c>
    </row>
    <row r="46" spans="1:27" x14ac:dyDescent="0.3">
      <c r="A46">
        <v>28</v>
      </c>
      <c r="B46" t="s">
        <v>139</v>
      </c>
      <c r="C46" t="s">
        <v>147</v>
      </c>
      <c r="D46" t="s">
        <v>280</v>
      </c>
      <c r="E46" t="s">
        <v>280</v>
      </c>
      <c r="F46" t="s">
        <v>154</v>
      </c>
      <c r="G46" t="s">
        <v>219</v>
      </c>
      <c r="H46">
        <v>323.89754602874081</v>
      </c>
      <c r="I46">
        <v>47</v>
      </c>
      <c r="J46">
        <v>1184351.19890541</v>
      </c>
      <c r="K46">
        <v>59716.414199999999</v>
      </c>
      <c r="L46">
        <v>213183215.80297381</v>
      </c>
      <c r="M46">
        <v>6736669.9227272719</v>
      </c>
      <c r="N46">
        <v>1776526798.358115</v>
      </c>
      <c r="O46">
        <v>87608000</v>
      </c>
      <c r="P46">
        <v>30.378051499999998</v>
      </c>
      <c r="Q46">
        <v>17706.050423635879</v>
      </c>
      <c r="R46">
        <v>213242932.21717381</v>
      </c>
      <c r="S46">
        <v>1870.8714682808422</v>
      </c>
      <c r="T46">
        <v>17736.428475135879</v>
      </c>
      <c r="U46">
        <f>Sustainable_Friendly_Table[[#This Row],[Total Energy(MJ)]]*AHP!$P$13/TOPSIS!$B$12</f>
        <v>2.0978666130576619E-2</v>
      </c>
      <c r="V46">
        <f>Sustainable_Friendly_Table[[#This Row],[Total Cost(LKR Million)]]*AHP!$P$14/TOPSIS!$C$12</f>
        <v>6.3475727566123822E-3</v>
      </c>
      <c r="W46">
        <f>Sustainable_Friendly_Table[[#This Row],[Total Carbon (Metric T)]]*AHP!$P$15/TOPSIS!$D$12</f>
        <v>1.1551005330885881E-2</v>
      </c>
      <c r="X46">
        <f>((Sustainable_Friendly_Table[[#This Row],[Weighted Energy]]-TOPSIS!$B$13)^2+(Sustainable_Friendly_Table[[#This Row],[Weighted Cost]]-TOPSIS!$C$13)^2+(Sustainable_Friendly_Table[[#This Row],[Weighted Co2]]-TOPSIS!$D$13)^2)^0.5</f>
        <v>3.9309013048411149E-4</v>
      </c>
      <c r="Y46">
        <f>((Sustainable_Friendly_Table[[#This Row],[Weighted Energy]]-TOPSIS!$B$14)^2+(Sustainable_Friendly_Table[[#This Row],[Weighted Cost]]-TOPSIS!$C$14)^2+(Sustainable_Friendly_Table[[#This Row],[Weighted Co2]]-TOPSIS!$D$14)^2)^0.5</f>
        <v>5.9210089890502273E-3</v>
      </c>
      <c r="Z46">
        <f>Sustainable_Friendly_Table[[#This Row],[S- Worst-Euclidean Distance]]/(Sustainable_Friendly_Table[[#This Row],[S+ Best-Euclidean Distance]]+Sustainable_Friendly_Table[[#This Row],[S- Worst-Euclidean Distance]])</f>
        <v>0.93774406719907466</v>
      </c>
      <c r="AA46">
        <v>45</v>
      </c>
    </row>
    <row r="47" spans="1:27" x14ac:dyDescent="0.3">
      <c r="A47">
        <v>20</v>
      </c>
      <c r="B47" t="s">
        <v>139</v>
      </c>
      <c r="C47" t="s">
        <v>147</v>
      </c>
      <c r="D47" t="s">
        <v>280</v>
      </c>
      <c r="E47" t="s">
        <v>152</v>
      </c>
      <c r="F47" t="s">
        <v>154</v>
      </c>
      <c r="G47" t="s">
        <v>220</v>
      </c>
      <c r="H47">
        <v>323.82953272228627</v>
      </c>
      <c r="I47">
        <v>24</v>
      </c>
      <c r="J47">
        <v>1184285.362024762</v>
      </c>
      <c r="K47">
        <v>48799.350563636355</v>
      </c>
      <c r="L47">
        <v>213171365.16445717</v>
      </c>
      <c r="M47">
        <v>5579461.1772727259</v>
      </c>
      <c r="N47">
        <v>1776428043.037143</v>
      </c>
      <c r="O47">
        <v>93600000</v>
      </c>
      <c r="P47">
        <v>23.827813318181811</v>
      </c>
      <c r="Q47">
        <v>17705.066162270192</v>
      </c>
      <c r="R47">
        <v>213220164.51502082</v>
      </c>
      <c r="S47">
        <v>1875.6075042144157</v>
      </c>
      <c r="T47">
        <v>17728.893975588373</v>
      </c>
      <c r="U47">
        <f>Sustainable_Friendly_Table[[#This Row],[Total Energy(MJ)]]*AHP!$P$13/TOPSIS!$B$12</f>
        <v>2.0976426262567571E-2</v>
      </c>
      <c r="V47">
        <f>Sustainable_Friendly_Table[[#This Row],[Total Cost(LKR Million)]]*AHP!$P$14/TOPSIS!$C$12</f>
        <v>6.3636413819433959E-3</v>
      </c>
      <c r="W47">
        <f>Sustainable_Friendly_Table[[#This Row],[Total Carbon (Metric T)]]*AHP!$P$15/TOPSIS!$D$12</f>
        <v>1.1546098421664512E-2</v>
      </c>
      <c r="X47">
        <f>((Sustainable_Friendly_Table[[#This Row],[Weighted Energy]]-TOPSIS!$B$13)^2+(Sustainable_Friendly_Table[[#This Row],[Weighted Cost]]-TOPSIS!$C$13)^2+(Sustainable_Friendly_Table[[#This Row],[Weighted Co2]]-TOPSIS!$D$13)^2)^0.5</f>
        <v>3.9350534175645679E-4</v>
      </c>
      <c r="Y47">
        <f>((Sustainable_Friendly_Table[[#This Row],[Weighted Energy]]-TOPSIS!$B$14)^2+(Sustainable_Friendly_Table[[#This Row],[Weighted Cost]]-TOPSIS!$C$14)^2+(Sustainable_Friendly_Table[[#This Row],[Weighted Co2]]-TOPSIS!$D$14)^2)^0.5</f>
        <v>5.9210687436535197E-3</v>
      </c>
      <c r="Z47">
        <f>Sustainable_Friendly_Table[[#This Row],[S- Worst-Euclidean Distance]]/(Sustainable_Friendly_Table[[#This Row],[S+ Best-Euclidean Distance]]+Sustainable_Friendly_Table[[#This Row],[S- Worst-Euclidean Distance]])</f>
        <v>0.93768299549043799</v>
      </c>
      <c r="AA47">
        <v>46</v>
      </c>
    </row>
    <row r="48" spans="1:27" x14ac:dyDescent="0.3">
      <c r="A48">
        <v>30</v>
      </c>
      <c r="B48" t="s">
        <v>139</v>
      </c>
      <c r="C48" t="s">
        <v>147</v>
      </c>
      <c r="D48" t="s">
        <v>280</v>
      </c>
      <c r="E48" t="s">
        <v>280</v>
      </c>
      <c r="F48" t="s">
        <v>154</v>
      </c>
      <c r="G48" t="s">
        <v>218</v>
      </c>
      <c r="H48">
        <v>323.89754602874081</v>
      </c>
      <c r="I48">
        <v>24</v>
      </c>
      <c r="J48">
        <v>1184351.19890541</v>
      </c>
      <c r="K48">
        <v>59716.414199999999</v>
      </c>
      <c r="L48">
        <v>213183215.80297381</v>
      </c>
      <c r="M48">
        <v>6736669.9227272719</v>
      </c>
      <c r="N48">
        <v>1776526798.358115</v>
      </c>
      <c r="O48">
        <v>89908800</v>
      </c>
      <c r="P48">
        <v>30.378051499999998</v>
      </c>
      <c r="Q48">
        <v>17706.050423635879</v>
      </c>
      <c r="R48">
        <v>213242932.21717381</v>
      </c>
      <c r="S48">
        <v>1873.1722682808422</v>
      </c>
      <c r="T48">
        <v>17736.428475135879</v>
      </c>
      <c r="U48">
        <f>Sustainable_Friendly_Table[[#This Row],[Total Energy(MJ)]]*AHP!$P$13/TOPSIS!$B$12</f>
        <v>2.0978666130576619E-2</v>
      </c>
      <c r="V48">
        <f>Sustainable_Friendly_Table[[#This Row],[Total Cost(LKR Million)]]*AHP!$P$14/TOPSIS!$C$12</f>
        <v>6.3553790092844772E-3</v>
      </c>
      <c r="W48">
        <f>Sustainable_Friendly_Table[[#This Row],[Total Carbon (Metric T)]]*AHP!$P$15/TOPSIS!$D$12</f>
        <v>1.1551005330885881E-2</v>
      </c>
      <c r="X48">
        <f>((Sustainable_Friendly_Table[[#This Row],[Weighted Energy]]-TOPSIS!$B$13)^2+(Sustainable_Friendly_Table[[#This Row],[Weighted Cost]]-TOPSIS!$C$13)^2+(Sustainable_Friendly_Table[[#This Row],[Weighted Co2]]-TOPSIS!$D$13)^2)^0.5</f>
        <v>3.9522537896425215E-4</v>
      </c>
      <c r="Y48">
        <f>((Sustainable_Friendly_Table[[#This Row],[Weighted Energy]]-TOPSIS!$B$14)^2+(Sustainable_Friendly_Table[[#This Row],[Weighted Cost]]-TOPSIS!$C$14)^2+(Sustainable_Friendly_Table[[#This Row],[Weighted Co2]]-TOPSIS!$D$14)^2)^0.5</f>
        <v>5.9190002491964723E-3</v>
      </c>
      <c r="Z48">
        <f>Sustainable_Friendly_Table[[#This Row],[S- Worst-Euclidean Distance]]/(Sustainable_Friendly_Table[[#This Row],[S+ Best-Euclidean Distance]]+Sustainable_Friendly_Table[[#This Row],[S- Worst-Euclidean Distance]])</f>
        <v>0.93740714978546347</v>
      </c>
      <c r="AA48">
        <v>47</v>
      </c>
    </row>
    <row r="49" spans="1:27" x14ac:dyDescent="0.3">
      <c r="A49">
        <v>4</v>
      </c>
      <c r="B49" t="s">
        <v>139</v>
      </c>
      <c r="C49" t="s">
        <v>147</v>
      </c>
      <c r="D49" t="s">
        <v>151</v>
      </c>
      <c r="E49" t="s">
        <v>152</v>
      </c>
      <c r="F49" t="s">
        <v>155</v>
      </c>
      <c r="G49" t="s">
        <v>219</v>
      </c>
      <c r="H49">
        <v>323.32823925838818</v>
      </c>
      <c r="I49">
        <v>46</v>
      </c>
      <c r="J49">
        <v>1184878.6269202274</v>
      </c>
      <c r="K49">
        <v>49618.130336363625</v>
      </c>
      <c r="L49">
        <v>213278152.84564093</v>
      </c>
      <c r="M49">
        <v>5602148.7613636348</v>
      </c>
      <c r="N49">
        <v>1777317940.3803411</v>
      </c>
      <c r="O49">
        <v>85744000</v>
      </c>
      <c r="P49">
        <v>23.564096877272721</v>
      </c>
      <c r="Q49">
        <v>17713.935472457397</v>
      </c>
      <c r="R49">
        <v>213327770.9759773</v>
      </c>
      <c r="S49">
        <v>1868.6640891417048</v>
      </c>
      <c r="T49">
        <v>17737.499569334668</v>
      </c>
      <c r="U49">
        <f>Sustainable_Friendly_Table[[#This Row],[Total Energy(MJ)]]*AHP!$P$13/TOPSIS!$B$12</f>
        <v>2.0987012498624391E-2</v>
      </c>
      <c r="V49">
        <f>Sustainable_Friendly_Table[[#This Row],[Total Cost(LKR Million)]]*AHP!$P$14/TOPSIS!$C$12</f>
        <v>6.3400834662337242E-3</v>
      </c>
      <c r="W49">
        <f>Sustainable_Friendly_Table[[#This Row],[Total Carbon (Metric T)]]*AHP!$P$15/TOPSIS!$D$12</f>
        <v>1.1551702890420906E-2</v>
      </c>
      <c r="X49">
        <f>((Sustainable_Friendly_Table[[#This Row],[Weighted Energy]]-TOPSIS!$B$13)^2+(Sustainable_Friendly_Table[[#This Row],[Weighted Cost]]-TOPSIS!$C$13)^2+(Sustainable_Friendly_Table[[#This Row],[Weighted Co2]]-TOPSIS!$D$13)^2)^0.5</f>
        <v>3.9858381070688063E-4</v>
      </c>
      <c r="Y49">
        <f>((Sustainable_Friendly_Table[[#This Row],[Weighted Energy]]-TOPSIS!$B$14)^2+(Sustainable_Friendly_Table[[#This Row],[Weighted Cost]]-TOPSIS!$C$14)^2+(Sustainable_Friendly_Table[[#This Row],[Weighted Co2]]-TOPSIS!$D$14)^2)^0.5</f>
        <v>5.9155576780908917E-3</v>
      </c>
      <c r="Z49">
        <f>Sustainable_Friendly_Table[[#This Row],[S- Worst-Euclidean Distance]]/(Sustainable_Friendly_Table[[#This Row],[S+ Best-Euclidean Distance]]+Sustainable_Friendly_Table[[#This Row],[S- Worst-Euclidean Distance]])</f>
        <v>0.93687442522249031</v>
      </c>
      <c r="AA49">
        <v>48</v>
      </c>
    </row>
    <row r="50" spans="1:27" x14ac:dyDescent="0.3">
      <c r="A50">
        <v>29</v>
      </c>
      <c r="B50" t="s">
        <v>139</v>
      </c>
      <c r="C50" t="s">
        <v>147</v>
      </c>
      <c r="D50" t="s">
        <v>280</v>
      </c>
      <c r="E50" t="s">
        <v>280</v>
      </c>
      <c r="F50" t="s">
        <v>154</v>
      </c>
      <c r="G50" t="s">
        <v>220</v>
      </c>
      <c r="H50">
        <v>323.89754602874081</v>
      </c>
      <c r="I50">
        <v>24</v>
      </c>
      <c r="J50">
        <v>1184351.19890541</v>
      </c>
      <c r="K50">
        <v>59716.414199999999</v>
      </c>
      <c r="L50">
        <v>213183215.80297381</v>
      </c>
      <c r="M50">
        <v>6736669.9227272719</v>
      </c>
      <c r="N50">
        <v>1776526798.358115</v>
      </c>
      <c r="O50">
        <v>93600000</v>
      </c>
      <c r="P50">
        <v>30.378051499999998</v>
      </c>
      <c r="Q50">
        <v>17706.050423635879</v>
      </c>
      <c r="R50">
        <v>213242932.21717381</v>
      </c>
      <c r="S50">
        <v>1876.8634682808422</v>
      </c>
      <c r="T50">
        <v>17736.428475135879</v>
      </c>
      <c r="U50">
        <f>Sustainable_Friendly_Table[[#This Row],[Total Energy(MJ)]]*AHP!$P$13/TOPSIS!$B$12</f>
        <v>2.0978666130576619E-2</v>
      </c>
      <c r="V50">
        <f>Sustainable_Friendly_Table[[#This Row],[Total Cost(LKR Million)]]*AHP!$P$14/TOPSIS!$C$12</f>
        <v>6.3679026705602236E-3</v>
      </c>
      <c r="W50">
        <f>Sustainable_Friendly_Table[[#This Row],[Total Carbon (Metric T)]]*AHP!$P$15/TOPSIS!$D$12</f>
        <v>1.1551005330885881E-2</v>
      </c>
      <c r="X50">
        <f>((Sustainable_Friendly_Table[[#This Row],[Weighted Energy]]-TOPSIS!$B$13)^2+(Sustainable_Friendly_Table[[#This Row],[Weighted Cost]]-TOPSIS!$C$13)^2+(Sustainable_Friendly_Table[[#This Row],[Weighted Co2]]-TOPSIS!$D$13)^2)^0.5</f>
        <v>3.9894631434178395E-4</v>
      </c>
      <c r="Y50">
        <f>((Sustainable_Friendly_Table[[#This Row],[Weighted Energy]]-TOPSIS!$B$14)^2+(Sustainable_Friendly_Table[[#This Row],[Weighted Cost]]-TOPSIS!$C$14)^2+(Sustainable_Friendly_Table[[#This Row],[Weighted Co2]]-TOPSIS!$D$14)^2)^0.5</f>
        <v>5.9157976988625472E-3</v>
      </c>
      <c r="Z50">
        <f>Sustainable_Friendly_Table[[#This Row],[S- Worst-Euclidean Distance]]/(Sustainable_Friendly_Table[[#This Row],[S+ Best-Euclidean Distance]]+Sustainable_Friendly_Table[[#This Row],[S- Worst-Euclidean Distance]])</f>
        <v>0.93682304246893067</v>
      </c>
      <c r="AA50">
        <v>49</v>
      </c>
    </row>
    <row r="51" spans="1:27" x14ac:dyDescent="0.3">
      <c r="A51">
        <v>6</v>
      </c>
      <c r="B51" t="s">
        <v>139</v>
      </c>
      <c r="C51" t="s">
        <v>147</v>
      </c>
      <c r="D51" t="s">
        <v>151</v>
      </c>
      <c r="E51" t="s">
        <v>152</v>
      </c>
      <c r="F51" t="s">
        <v>155</v>
      </c>
      <c r="G51" t="s">
        <v>218</v>
      </c>
      <c r="H51">
        <v>323.32823925838818</v>
      </c>
      <c r="I51">
        <v>23</v>
      </c>
      <c r="J51">
        <v>1184878.6269202274</v>
      </c>
      <c r="K51">
        <v>49618.130336363625</v>
      </c>
      <c r="L51">
        <v>213278152.84564093</v>
      </c>
      <c r="M51">
        <v>5602148.7613636348</v>
      </c>
      <c r="N51">
        <v>1777317940.3803411</v>
      </c>
      <c r="O51">
        <v>86162600</v>
      </c>
      <c r="P51">
        <v>23.564096877272721</v>
      </c>
      <c r="Q51">
        <v>17713.935472457397</v>
      </c>
      <c r="R51">
        <v>213327770.9759773</v>
      </c>
      <c r="S51">
        <v>1869.0826891417048</v>
      </c>
      <c r="T51">
        <v>17737.499569334668</v>
      </c>
      <c r="U51">
        <f>Sustainable_Friendly_Table[[#This Row],[Total Energy(MJ)]]*AHP!$P$13/TOPSIS!$B$12</f>
        <v>2.0987012498624391E-2</v>
      </c>
      <c r="V51">
        <f>Sustainable_Friendly_Table[[#This Row],[Total Cost(LKR Million)]]*AHP!$P$14/TOPSIS!$C$12</f>
        <v>6.3415037102221355E-3</v>
      </c>
      <c r="W51">
        <f>Sustainable_Friendly_Table[[#This Row],[Total Carbon (Metric T)]]*AHP!$P$15/TOPSIS!$D$12</f>
        <v>1.1551702890420906E-2</v>
      </c>
      <c r="X51">
        <f>((Sustainable_Friendly_Table[[#This Row],[Weighted Energy]]-TOPSIS!$B$13)^2+(Sustainable_Friendly_Table[[#This Row],[Weighted Cost]]-TOPSIS!$C$13)^2+(Sustainable_Friendly_Table[[#This Row],[Weighted Co2]]-TOPSIS!$D$13)^2)^0.5</f>
        <v>3.9892976338666612E-4</v>
      </c>
      <c r="Y51">
        <f>((Sustainable_Friendly_Table[[#This Row],[Weighted Energy]]-TOPSIS!$B$14)^2+(Sustainable_Friendly_Table[[#This Row],[Weighted Cost]]-TOPSIS!$C$14)^2+(Sustainable_Friendly_Table[[#This Row],[Weighted Co2]]-TOPSIS!$D$14)^2)^0.5</f>
        <v>5.9151893636850078E-3</v>
      </c>
      <c r="Z51">
        <f>Sustainable_Friendly_Table[[#This Row],[S- Worst-Euclidean Distance]]/(Sustainable_Friendly_Table[[#This Row],[S+ Best-Euclidean Distance]]+Sustainable_Friendly_Table[[#This Row],[S- Worst-Euclidean Distance]])</f>
        <v>0.93681941132908597</v>
      </c>
      <c r="AA51">
        <v>50</v>
      </c>
    </row>
    <row r="52" spans="1:27" x14ac:dyDescent="0.3">
      <c r="A52">
        <v>5</v>
      </c>
      <c r="B52" t="s">
        <v>139</v>
      </c>
      <c r="C52" t="s">
        <v>147</v>
      </c>
      <c r="D52" t="s">
        <v>151</v>
      </c>
      <c r="E52" t="s">
        <v>152</v>
      </c>
      <c r="F52" t="s">
        <v>155</v>
      </c>
      <c r="G52" t="s">
        <v>220</v>
      </c>
      <c r="H52">
        <v>323.32823925838818</v>
      </c>
      <c r="I52">
        <v>23</v>
      </c>
      <c r="J52">
        <v>1184878.6269202274</v>
      </c>
      <c r="K52">
        <v>49618.130336363625</v>
      </c>
      <c r="L52">
        <v>213278152.84564093</v>
      </c>
      <c r="M52">
        <v>5602148.7613636348</v>
      </c>
      <c r="N52">
        <v>1777317940.3803411</v>
      </c>
      <c r="O52">
        <v>89700000</v>
      </c>
      <c r="P52">
        <v>23.564096877272721</v>
      </c>
      <c r="Q52">
        <v>17713.935472457397</v>
      </c>
      <c r="R52">
        <v>213327770.9759773</v>
      </c>
      <c r="S52">
        <v>1872.6200891417047</v>
      </c>
      <c r="T52">
        <v>17737.499569334668</v>
      </c>
      <c r="U52">
        <f>Sustainable_Friendly_Table[[#This Row],[Total Energy(MJ)]]*AHP!$P$13/TOPSIS!$B$12</f>
        <v>2.0987012498624391E-2</v>
      </c>
      <c r="V52">
        <f>Sustainable_Friendly_Table[[#This Row],[Total Cost(LKR Million)]]*AHP!$P$14/TOPSIS!$C$12</f>
        <v>6.3535055522780598E-3</v>
      </c>
      <c r="W52">
        <f>Sustainable_Friendly_Table[[#This Row],[Total Carbon (Metric T)]]*AHP!$P$15/TOPSIS!$D$12</f>
        <v>1.1551702890420906E-2</v>
      </c>
      <c r="X52">
        <f>((Sustainable_Friendly_Table[[#This Row],[Weighted Energy]]-TOPSIS!$B$13)^2+(Sustainable_Friendly_Table[[#This Row],[Weighted Cost]]-TOPSIS!$C$13)^2+(Sustainable_Friendly_Table[[#This Row],[Weighted Co2]]-TOPSIS!$D$13)^2)^0.5</f>
        <v>4.0204175033586962E-4</v>
      </c>
      <c r="Y52">
        <f>((Sustainable_Friendly_Table[[#This Row],[Weighted Energy]]-TOPSIS!$B$14)^2+(Sustainable_Friendly_Table[[#This Row],[Weighted Cost]]-TOPSIS!$C$14)^2+(Sustainable_Friendly_Table[[#This Row],[Weighted Co2]]-TOPSIS!$D$14)^2)^0.5</f>
        <v>5.9120896121182005E-3</v>
      </c>
      <c r="Z52">
        <f>Sustainable_Friendly_Table[[#This Row],[S- Worst-Euclidean Distance]]/(Sustainable_Friendly_Table[[#This Row],[S+ Best-Euclidean Distance]]+Sustainable_Friendly_Table[[#This Row],[S- Worst-Euclidean Distance]])</f>
        <v>0.93632667309924156</v>
      </c>
      <c r="AA52">
        <v>51</v>
      </c>
    </row>
    <row r="53" spans="1:27" x14ac:dyDescent="0.3">
      <c r="A53">
        <v>13</v>
      </c>
      <c r="B53" t="s">
        <v>139</v>
      </c>
      <c r="C53" t="s">
        <v>147</v>
      </c>
      <c r="D53" t="s">
        <v>151</v>
      </c>
      <c r="E53" t="s">
        <v>280</v>
      </c>
      <c r="F53" t="s">
        <v>155</v>
      </c>
      <c r="G53" t="s">
        <v>219</v>
      </c>
      <c r="H53">
        <v>323.39625256484271</v>
      </c>
      <c r="I53">
        <v>46</v>
      </c>
      <c r="J53">
        <v>1184944.4638008757</v>
      </c>
      <c r="K53">
        <v>60535.193972727269</v>
      </c>
      <c r="L53">
        <v>213290003.48415762</v>
      </c>
      <c r="M53">
        <v>6759357.5068181809</v>
      </c>
      <c r="N53">
        <v>1777416695.7013135</v>
      </c>
      <c r="O53">
        <v>85744000</v>
      </c>
      <c r="P53">
        <v>30.114335059090905</v>
      </c>
      <c r="Q53">
        <v>17714.919733823092</v>
      </c>
      <c r="R53">
        <v>213350538.67813036</v>
      </c>
      <c r="S53">
        <v>1869.9200532081318</v>
      </c>
      <c r="T53">
        <v>17745.034068882182</v>
      </c>
      <c r="U53">
        <f>Sustainable_Friendly_Table[[#This Row],[Total Energy(MJ)]]*AHP!$P$13/TOPSIS!$B$12</f>
        <v>2.0989252366633439E-2</v>
      </c>
      <c r="V53">
        <f>Sustainable_Friendly_Table[[#This Row],[Total Cost(LKR Million)]]*AHP!$P$14/TOPSIS!$C$12</f>
        <v>6.3443447548505527E-3</v>
      </c>
      <c r="W53">
        <f>Sustainable_Friendly_Table[[#This Row],[Total Carbon (Metric T)]]*AHP!$P$15/TOPSIS!$D$12</f>
        <v>1.1556609799642278E-2</v>
      </c>
      <c r="X53">
        <f>((Sustainable_Friendly_Table[[#This Row],[Weighted Energy]]-TOPSIS!$B$13)^2+(Sustainable_Friendly_Table[[#This Row],[Weighted Cost]]-TOPSIS!$C$13)^2+(Sustainable_Friendly_Table[[#This Row],[Weighted Co2]]-TOPSIS!$D$13)^2)^0.5</f>
        <v>4.0383463511609675E-4</v>
      </c>
      <c r="Y53">
        <f>((Sustainable_Friendly_Table[[#This Row],[Weighted Energy]]-TOPSIS!$B$14)^2+(Sustainable_Friendly_Table[[#This Row],[Weighted Cost]]-TOPSIS!$C$14)^2+(Sustainable_Friendly_Table[[#This Row],[Weighted Co2]]-TOPSIS!$D$14)^2)^0.5</f>
        <v>5.910273398096107E-3</v>
      </c>
      <c r="Z53">
        <f>Sustainable_Friendly_Table[[#This Row],[S- Worst-Euclidean Distance]]/(Sustainable_Friendly_Table[[#This Row],[S+ Best-Euclidean Distance]]+Sustainable_Friendly_Table[[#This Row],[S- Worst-Euclidean Distance]])</f>
        <v>0.93604248882155217</v>
      </c>
      <c r="AA53">
        <v>52</v>
      </c>
    </row>
    <row r="54" spans="1:27" x14ac:dyDescent="0.3">
      <c r="A54">
        <v>15</v>
      </c>
      <c r="B54" t="s">
        <v>139</v>
      </c>
      <c r="C54" t="s">
        <v>147</v>
      </c>
      <c r="D54" t="s">
        <v>151</v>
      </c>
      <c r="E54" t="s">
        <v>280</v>
      </c>
      <c r="F54" t="s">
        <v>155</v>
      </c>
      <c r="G54" t="s">
        <v>218</v>
      </c>
      <c r="H54">
        <v>323.39625256484271</v>
      </c>
      <c r="I54">
        <v>23</v>
      </c>
      <c r="J54">
        <v>1184944.4638008757</v>
      </c>
      <c r="K54">
        <v>60535.193972727269</v>
      </c>
      <c r="L54">
        <v>213290003.48415762</v>
      </c>
      <c r="M54">
        <v>6759357.5068181809</v>
      </c>
      <c r="N54">
        <v>1777416695.7013135</v>
      </c>
      <c r="O54">
        <v>86162600</v>
      </c>
      <c r="P54">
        <v>30.114335059090905</v>
      </c>
      <c r="Q54">
        <v>17714.919733823092</v>
      </c>
      <c r="R54">
        <v>213350538.67813036</v>
      </c>
      <c r="S54">
        <v>1870.3386532081317</v>
      </c>
      <c r="T54">
        <v>17745.034068882182</v>
      </c>
      <c r="U54">
        <f>Sustainable_Friendly_Table[[#This Row],[Total Energy(MJ)]]*AHP!$P$13/TOPSIS!$B$12</f>
        <v>2.0989252366633439E-2</v>
      </c>
      <c r="V54">
        <f>Sustainable_Friendly_Table[[#This Row],[Total Cost(LKR Million)]]*AHP!$P$14/TOPSIS!$C$12</f>
        <v>6.3457649988389641E-3</v>
      </c>
      <c r="W54">
        <f>Sustainable_Friendly_Table[[#This Row],[Total Carbon (Metric T)]]*AHP!$P$15/TOPSIS!$D$12</f>
        <v>1.1556609799642278E-2</v>
      </c>
      <c r="X54">
        <f>((Sustainable_Friendly_Table[[#This Row],[Weighted Energy]]-TOPSIS!$B$13)^2+(Sustainable_Friendly_Table[[#This Row],[Weighted Cost]]-TOPSIS!$C$13)^2+(Sustainable_Friendly_Table[[#This Row],[Weighted Co2]]-TOPSIS!$D$13)^2)^0.5</f>
        <v>4.0419106696778422E-4</v>
      </c>
      <c r="Y54">
        <f>((Sustainable_Friendly_Table[[#This Row],[Weighted Energy]]-TOPSIS!$B$14)^2+(Sustainable_Friendly_Table[[#This Row],[Weighted Cost]]-TOPSIS!$C$14)^2+(Sustainable_Friendly_Table[[#This Row],[Weighted Co2]]-TOPSIS!$D$14)^2)^0.5</f>
        <v>5.9099057784209857E-3</v>
      </c>
      <c r="Z54">
        <f>Sustainable_Friendly_Table[[#This Row],[S- Worst-Euclidean Distance]]/(Sustainable_Friendly_Table[[#This Row],[S+ Best-Euclidean Distance]]+Sustainable_Friendly_Table[[#This Row],[S- Worst-Euclidean Distance]])</f>
        <v>0.93598592532470137</v>
      </c>
      <c r="AA54">
        <v>53</v>
      </c>
    </row>
    <row r="55" spans="1:27" x14ac:dyDescent="0.3">
      <c r="A55">
        <v>14</v>
      </c>
      <c r="B55" t="s">
        <v>139</v>
      </c>
      <c r="C55" t="s">
        <v>147</v>
      </c>
      <c r="D55" t="s">
        <v>151</v>
      </c>
      <c r="E55" t="s">
        <v>280</v>
      </c>
      <c r="F55" t="s">
        <v>155</v>
      </c>
      <c r="G55" t="s">
        <v>220</v>
      </c>
      <c r="H55">
        <v>323.39625256484271</v>
      </c>
      <c r="I55">
        <v>23</v>
      </c>
      <c r="J55">
        <v>1184944.4638008757</v>
      </c>
      <c r="K55">
        <v>60535.193972727269</v>
      </c>
      <c r="L55">
        <v>213290003.48415762</v>
      </c>
      <c r="M55">
        <v>6759357.5068181809</v>
      </c>
      <c r="N55">
        <v>1777416695.7013135</v>
      </c>
      <c r="O55">
        <v>89700000</v>
      </c>
      <c r="P55">
        <v>30.114335059090905</v>
      </c>
      <c r="Q55">
        <v>17714.919733823092</v>
      </c>
      <c r="R55">
        <v>213350538.67813036</v>
      </c>
      <c r="S55">
        <v>1873.8760532081317</v>
      </c>
      <c r="T55">
        <v>17745.034068882182</v>
      </c>
      <c r="U55">
        <f>Sustainable_Friendly_Table[[#This Row],[Total Energy(MJ)]]*AHP!$P$13/TOPSIS!$B$12</f>
        <v>2.0989252366633439E-2</v>
      </c>
      <c r="V55">
        <f>Sustainable_Friendly_Table[[#This Row],[Total Cost(LKR Million)]]*AHP!$P$14/TOPSIS!$C$12</f>
        <v>6.3577668408948884E-3</v>
      </c>
      <c r="W55">
        <f>Sustainable_Friendly_Table[[#This Row],[Total Carbon (Metric T)]]*AHP!$P$15/TOPSIS!$D$12</f>
        <v>1.1556609799642278E-2</v>
      </c>
      <c r="X55">
        <f>((Sustainable_Friendly_Table[[#This Row],[Weighted Energy]]-TOPSIS!$B$13)^2+(Sustainable_Friendly_Table[[#This Row],[Weighted Cost]]-TOPSIS!$C$13)^2+(Sustainable_Friendly_Table[[#This Row],[Weighted Co2]]-TOPSIS!$D$13)^2)^0.5</f>
        <v>4.0738841188699999E-4</v>
      </c>
      <c r="Y55">
        <f>((Sustainable_Friendly_Table[[#This Row],[Weighted Energy]]-TOPSIS!$B$14)^2+(Sustainable_Friendly_Table[[#This Row],[Weighted Cost]]-TOPSIS!$C$14)^2+(Sustainable_Friendly_Table[[#This Row],[Weighted Co2]]-TOPSIS!$D$14)^2)^0.5</f>
        <v>5.9068119125212796E-3</v>
      </c>
      <c r="Z55">
        <f>Sustainable_Friendly_Table[[#This Row],[S- Worst-Euclidean Distance]]/(Sustainable_Friendly_Table[[#This Row],[S+ Best-Euclidean Distance]]+Sustainable_Friendly_Table[[#This Row],[S- Worst-Euclidean Distance]])</f>
        <v>0.93548060071642125</v>
      </c>
      <c r="AA55">
        <v>54</v>
      </c>
    </row>
    <row r="56" spans="1:27" x14ac:dyDescent="0.3">
      <c r="A56">
        <v>22</v>
      </c>
      <c r="B56" t="s">
        <v>139</v>
      </c>
      <c r="C56" t="s">
        <v>147</v>
      </c>
      <c r="D56" t="s">
        <v>280</v>
      </c>
      <c r="E56" t="s">
        <v>152</v>
      </c>
      <c r="F56" t="s">
        <v>155</v>
      </c>
      <c r="G56" t="s">
        <v>219</v>
      </c>
      <c r="H56">
        <v>323.79096087844812</v>
      </c>
      <c r="I56">
        <v>47</v>
      </c>
      <c r="J56">
        <v>1185326.5414484458</v>
      </c>
      <c r="K56">
        <v>49618.130336363625</v>
      </c>
      <c r="L56">
        <v>213358777.46072024</v>
      </c>
      <c r="M56">
        <v>5606753.836363635</v>
      </c>
      <c r="N56">
        <v>1777989812.1726687</v>
      </c>
      <c r="O56">
        <v>87608000</v>
      </c>
      <c r="P56">
        <v>23.554886727272724</v>
      </c>
      <c r="Q56">
        <v>17720.631794654266</v>
      </c>
      <c r="R56">
        <v>213408395.59105662</v>
      </c>
      <c r="S56">
        <v>1871.2045660090323</v>
      </c>
      <c r="T56">
        <v>17744.18668138154</v>
      </c>
      <c r="U56">
        <f>Sustainable_Friendly_Table[[#This Row],[Total Energy(MJ)]]*AHP!$P$13/TOPSIS!$B$12</f>
        <v>2.0994944282642126E-2</v>
      </c>
      <c r="V56">
        <f>Sustainable_Friendly_Table[[#This Row],[Total Cost(LKR Million)]]*AHP!$P$14/TOPSIS!$C$12</f>
        <v>6.3487029048350666E-3</v>
      </c>
      <c r="W56">
        <f>Sustainable_Friendly_Table[[#This Row],[Total Carbon (Metric T)]]*AHP!$P$15/TOPSIS!$D$12</f>
        <v>1.1556057931065639E-2</v>
      </c>
      <c r="X56">
        <f>((Sustainable_Friendly_Table[[#This Row],[Weighted Energy]]-TOPSIS!$B$13)^2+(Sustainable_Friendly_Table[[#This Row],[Weighted Cost]]-TOPSIS!$C$13)^2+(Sustainable_Friendly_Table[[#This Row],[Weighted Co2]]-TOPSIS!$D$13)^2)^0.5</f>
        <v>4.0949547055025074E-4</v>
      </c>
      <c r="Y56">
        <f>((Sustainable_Friendly_Table[[#This Row],[Weighted Energy]]-TOPSIS!$B$14)^2+(Sustainable_Friendly_Table[[#This Row],[Weighted Cost]]-TOPSIS!$C$14)^2+(Sustainable_Friendly_Table[[#This Row],[Weighted Co2]]-TOPSIS!$D$14)^2)^0.5</f>
        <v>5.9045855600196456E-3</v>
      </c>
      <c r="Z56">
        <f>Sustainable_Friendly_Table[[#This Row],[S- Worst-Euclidean Distance]]/(Sustainable_Friendly_Table[[#This Row],[S+ Best-Euclidean Distance]]+Sustainable_Friendly_Table[[#This Row],[S- Worst-Euclidean Distance]])</f>
        <v>0.93514567384110836</v>
      </c>
      <c r="AA56">
        <v>55</v>
      </c>
    </row>
    <row r="57" spans="1:27" x14ac:dyDescent="0.3">
      <c r="A57">
        <v>24</v>
      </c>
      <c r="B57" t="s">
        <v>139</v>
      </c>
      <c r="C57" t="s">
        <v>147</v>
      </c>
      <c r="D57" t="s">
        <v>280</v>
      </c>
      <c r="E57" t="s">
        <v>152</v>
      </c>
      <c r="F57" t="s">
        <v>155</v>
      </c>
      <c r="G57" t="s">
        <v>218</v>
      </c>
      <c r="H57">
        <v>323.79096087844812</v>
      </c>
      <c r="I57">
        <v>24</v>
      </c>
      <c r="J57">
        <v>1185326.5414484458</v>
      </c>
      <c r="K57">
        <v>49618.130336363625</v>
      </c>
      <c r="L57">
        <v>213358777.46072024</v>
      </c>
      <c r="M57">
        <v>5606753.836363635</v>
      </c>
      <c r="N57">
        <v>1777989812.1726687</v>
      </c>
      <c r="O57">
        <v>89908800</v>
      </c>
      <c r="P57">
        <v>23.554886727272724</v>
      </c>
      <c r="Q57">
        <v>17720.631794654266</v>
      </c>
      <c r="R57">
        <v>213408395.59105662</v>
      </c>
      <c r="S57">
        <v>1873.5053660090323</v>
      </c>
      <c r="T57">
        <v>17744.18668138154</v>
      </c>
      <c r="U57">
        <f>Sustainable_Friendly_Table[[#This Row],[Total Energy(MJ)]]*AHP!$P$13/TOPSIS!$B$12</f>
        <v>2.0994944282642126E-2</v>
      </c>
      <c r="V57">
        <f>Sustainable_Friendly_Table[[#This Row],[Total Cost(LKR Million)]]*AHP!$P$14/TOPSIS!$C$12</f>
        <v>6.3565091575071625E-3</v>
      </c>
      <c r="W57">
        <f>Sustainable_Friendly_Table[[#This Row],[Total Carbon (Metric T)]]*AHP!$P$15/TOPSIS!$D$12</f>
        <v>1.1556057931065639E-2</v>
      </c>
      <c r="X57">
        <f>((Sustainable_Friendly_Table[[#This Row],[Weighted Energy]]-TOPSIS!$B$13)^2+(Sustainable_Friendly_Table[[#This Row],[Weighted Cost]]-TOPSIS!$C$13)^2+(Sustainable_Friendly_Table[[#This Row],[Weighted Co2]]-TOPSIS!$D$13)^2)^0.5</f>
        <v>4.1156704719858071E-4</v>
      </c>
      <c r="Y57">
        <f>((Sustainable_Friendly_Table[[#This Row],[Weighted Energy]]-TOPSIS!$B$14)^2+(Sustainable_Friendly_Table[[#This Row],[Weighted Cost]]-TOPSIS!$C$14)^2+(Sustainable_Friendly_Table[[#This Row],[Weighted Co2]]-TOPSIS!$D$14)^2)^0.5</f>
        <v>5.9025727256520931E-3</v>
      </c>
      <c r="Z57">
        <f>Sustainable_Friendly_Table[[#This Row],[S- Worst-Euclidean Distance]]/(Sustainable_Friendly_Table[[#This Row],[S+ Best-Euclidean Distance]]+Sustainable_Friendly_Table[[#This Row],[S- Worst-Euclidean Distance]])</f>
        <v>0.93481819186705006</v>
      </c>
      <c r="AA57">
        <v>56</v>
      </c>
    </row>
    <row r="58" spans="1:27" x14ac:dyDescent="0.3">
      <c r="A58">
        <v>31</v>
      </c>
      <c r="B58" t="s">
        <v>139</v>
      </c>
      <c r="C58" t="s">
        <v>147</v>
      </c>
      <c r="D58" t="s">
        <v>280</v>
      </c>
      <c r="E58" t="s">
        <v>280</v>
      </c>
      <c r="F58" t="s">
        <v>155</v>
      </c>
      <c r="G58" t="s">
        <v>219</v>
      </c>
      <c r="H58">
        <v>323.85897418490259</v>
      </c>
      <c r="I58">
        <v>47</v>
      </c>
      <c r="J58">
        <v>1185392.3783290936</v>
      </c>
      <c r="K58">
        <v>60535.193972727269</v>
      </c>
      <c r="L58">
        <v>213370628.09923685</v>
      </c>
      <c r="M58">
        <v>6763962.5818181811</v>
      </c>
      <c r="N58">
        <v>1778088567.4936404</v>
      </c>
      <c r="O58">
        <v>87608000</v>
      </c>
      <c r="P58">
        <v>30.105124909090907</v>
      </c>
      <c r="Q58">
        <v>17721.616056019946</v>
      </c>
      <c r="R58">
        <v>213431163.29320958</v>
      </c>
      <c r="S58">
        <v>1872.4605300754586</v>
      </c>
      <c r="T58">
        <v>17751.721180929038</v>
      </c>
      <c r="U58">
        <f>Sustainable_Friendly_Table[[#This Row],[Total Energy(MJ)]]*AHP!$P$13/TOPSIS!$B$12</f>
        <v>2.0997184150651167E-2</v>
      </c>
      <c r="V58">
        <f>Sustainable_Friendly_Table[[#This Row],[Total Cost(LKR Million)]]*AHP!$P$14/TOPSIS!$C$12</f>
        <v>6.3529641934518943E-3</v>
      </c>
      <c r="W58">
        <f>Sustainable_Friendly_Table[[#This Row],[Total Carbon (Metric T)]]*AHP!$P$15/TOPSIS!$D$12</f>
        <v>1.1560964840287005E-2</v>
      </c>
      <c r="X58">
        <f>((Sustainable_Friendly_Table[[#This Row],[Weighted Energy]]-TOPSIS!$B$13)^2+(Sustainable_Friendly_Table[[#This Row],[Weighted Cost]]-TOPSIS!$C$13)^2+(Sustainable_Friendly_Table[[#This Row],[Weighted Co2]]-TOPSIS!$D$13)^2)^0.5</f>
        <v>4.1479106845596016E-4</v>
      </c>
      <c r="Y58">
        <f>((Sustainable_Friendly_Table[[#This Row],[Weighted Energy]]-TOPSIS!$B$14)^2+(Sustainable_Friendly_Table[[#This Row],[Weighted Cost]]-TOPSIS!$C$14)^2+(Sustainable_Friendly_Table[[#This Row],[Weighted Co2]]-TOPSIS!$D$14)^2)^0.5</f>
        <v>5.8993043119272099E-3</v>
      </c>
      <c r="Z58">
        <f>Sustainable_Friendly_Table[[#This Row],[S- Worst-Euclidean Distance]]/(Sustainable_Friendly_Table[[#This Row],[S+ Best-Euclidean Distance]]+Sustainable_Friendly_Table[[#This Row],[S- Worst-Euclidean Distance]])</f>
        <v>0.9343071266004872</v>
      </c>
      <c r="AA58">
        <v>57</v>
      </c>
    </row>
    <row r="59" spans="1:27" x14ac:dyDescent="0.3">
      <c r="A59">
        <v>23</v>
      </c>
      <c r="B59" t="s">
        <v>139</v>
      </c>
      <c r="C59" t="s">
        <v>147</v>
      </c>
      <c r="D59" t="s">
        <v>280</v>
      </c>
      <c r="E59" t="s">
        <v>152</v>
      </c>
      <c r="F59" t="s">
        <v>155</v>
      </c>
      <c r="G59" t="s">
        <v>220</v>
      </c>
      <c r="H59">
        <v>323.79096087844812</v>
      </c>
      <c r="I59">
        <v>24</v>
      </c>
      <c r="J59">
        <v>1185326.5414484458</v>
      </c>
      <c r="K59">
        <v>49618.130336363625</v>
      </c>
      <c r="L59">
        <v>213358777.46072024</v>
      </c>
      <c r="M59">
        <v>5606753.836363635</v>
      </c>
      <c r="N59">
        <v>1777989812.1726687</v>
      </c>
      <c r="O59">
        <v>93600000</v>
      </c>
      <c r="P59">
        <v>23.554886727272724</v>
      </c>
      <c r="Q59">
        <v>17720.631794654266</v>
      </c>
      <c r="R59">
        <v>213408395.59105662</v>
      </c>
      <c r="S59">
        <v>1877.1965660090323</v>
      </c>
      <c r="T59">
        <v>17744.18668138154</v>
      </c>
      <c r="U59">
        <f>Sustainable_Friendly_Table[[#This Row],[Total Energy(MJ)]]*AHP!$P$13/TOPSIS!$B$12</f>
        <v>2.0994944282642126E-2</v>
      </c>
      <c r="V59">
        <f>Sustainable_Friendly_Table[[#This Row],[Total Cost(LKR Million)]]*AHP!$P$14/TOPSIS!$C$12</f>
        <v>6.3690328187829088E-3</v>
      </c>
      <c r="W59">
        <f>Sustainable_Friendly_Table[[#This Row],[Total Carbon (Metric T)]]*AHP!$P$15/TOPSIS!$D$12</f>
        <v>1.1556057931065639E-2</v>
      </c>
      <c r="X59">
        <f>((Sustainable_Friendly_Table[[#This Row],[Weighted Energy]]-TOPSIS!$B$13)^2+(Sustainable_Friendly_Table[[#This Row],[Weighted Cost]]-TOPSIS!$C$13)^2+(Sustainable_Friendly_Table[[#This Row],[Weighted Co2]]-TOPSIS!$D$13)^2)^0.5</f>
        <v>4.1517562919357414E-4</v>
      </c>
      <c r="Y59">
        <f>((Sustainable_Friendly_Table[[#This Row],[Weighted Energy]]-TOPSIS!$B$14)^2+(Sustainable_Friendly_Table[[#This Row],[Weighted Cost]]-TOPSIS!$C$14)^2+(Sustainable_Friendly_Table[[#This Row],[Weighted Co2]]-TOPSIS!$D$14)^2)^0.5</f>
        <v>5.8993636565886111E-3</v>
      </c>
      <c r="Z59">
        <f>Sustainable_Friendly_Table[[#This Row],[S- Worst-Euclidean Distance]]/(Sustainable_Friendly_Table[[#This Row],[S+ Best-Euclidean Distance]]+Sustainable_Friendly_Table[[#This Row],[S- Worst-Euclidean Distance]])</f>
        <v>0.93425084390109292</v>
      </c>
      <c r="AA59">
        <v>58</v>
      </c>
    </row>
    <row r="60" spans="1:27" x14ac:dyDescent="0.3">
      <c r="A60">
        <v>33</v>
      </c>
      <c r="B60" t="s">
        <v>139</v>
      </c>
      <c r="C60" t="s">
        <v>147</v>
      </c>
      <c r="D60" t="s">
        <v>280</v>
      </c>
      <c r="E60" t="s">
        <v>280</v>
      </c>
      <c r="F60" t="s">
        <v>155</v>
      </c>
      <c r="G60" t="s">
        <v>218</v>
      </c>
      <c r="H60">
        <v>323.85897418490259</v>
      </c>
      <c r="I60">
        <v>24</v>
      </c>
      <c r="J60">
        <v>1185392.3783290936</v>
      </c>
      <c r="K60">
        <v>60535.193972727269</v>
      </c>
      <c r="L60">
        <v>213370628.09923685</v>
      </c>
      <c r="M60">
        <v>6763962.5818181811</v>
      </c>
      <c r="N60">
        <v>1778088567.4936404</v>
      </c>
      <c r="O60">
        <v>89908800</v>
      </c>
      <c r="P60">
        <v>30.105124909090907</v>
      </c>
      <c r="Q60">
        <v>17721.616056019946</v>
      </c>
      <c r="R60">
        <v>213431163.29320958</v>
      </c>
      <c r="S60">
        <v>1874.7613300754585</v>
      </c>
      <c r="T60">
        <v>17751.721180929038</v>
      </c>
      <c r="U60">
        <f>Sustainable_Friendly_Table[[#This Row],[Total Energy(MJ)]]*AHP!$P$13/TOPSIS!$B$12</f>
        <v>2.0997184150651167E-2</v>
      </c>
      <c r="V60">
        <f>Sustainable_Friendly_Table[[#This Row],[Total Cost(LKR Million)]]*AHP!$P$14/TOPSIS!$C$12</f>
        <v>6.3607704461239893E-3</v>
      </c>
      <c r="W60">
        <f>Sustainable_Friendly_Table[[#This Row],[Total Carbon (Metric T)]]*AHP!$P$15/TOPSIS!$D$12</f>
        <v>1.1560964840287005E-2</v>
      </c>
      <c r="X60">
        <f>((Sustainable_Friendly_Table[[#This Row],[Weighted Energy]]-TOPSIS!$B$13)^2+(Sustainable_Friendly_Table[[#This Row],[Weighted Cost]]-TOPSIS!$C$13)^2+(Sustainable_Friendly_Table[[#This Row],[Weighted Co2]]-TOPSIS!$D$13)^2)^0.5</f>
        <v>4.1691612321992019E-4</v>
      </c>
      <c r="Y60">
        <f>((Sustainable_Friendly_Table[[#This Row],[Weighted Energy]]-TOPSIS!$B$14)^2+(Sustainable_Friendly_Table[[#This Row],[Weighted Cost]]-TOPSIS!$C$14)^2+(Sustainable_Friendly_Table[[#This Row],[Weighted Co2]]-TOPSIS!$D$14)^2)^0.5</f>
        <v>5.8972953156624054E-3</v>
      </c>
      <c r="Z60">
        <f>Sustainable_Friendly_Table[[#This Row],[S- Worst-Euclidean Distance]]/(Sustainable_Friendly_Table[[#This Row],[S+ Best-Euclidean Distance]]+Sustainable_Friendly_Table[[#This Row],[S- Worst-Euclidean Distance]])</f>
        <v>0.93397178297632077</v>
      </c>
      <c r="AA60">
        <v>59</v>
      </c>
    </row>
    <row r="61" spans="1:27" x14ac:dyDescent="0.3">
      <c r="A61">
        <v>32</v>
      </c>
      <c r="B61" t="s">
        <v>139</v>
      </c>
      <c r="C61" t="s">
        <v>147</v>
      </c>
      <c r="D61" t="s">
        <v>280</v>
      </c>
      <c r="E61" t="s">
        <v>280</v>
      </c>
      <c r="F61" t="s">
        <v>155</v>
      </c>
      <c r="G61" t="s">
        <v>220</v>
      </c>
      <c r="H61">
        <v>323.85897418490259</v>
      </c>
      <c r="I61">
        <v>24</v>
      </c>
      <c r="J61">
        <v>1185392.3783290936</v>
      </c>
      <c r="K61">
        <v>60535.193972727269</v>
      </c>
      <c r="L61">
        <v>213370628.09923685</v>
      </c>
      <c r="M61">
        <v>6763962.5818181811</v>
      </c>
      <c r="N61">
        <v>1778088567.4936404</v>
      </c>
      <c r="O61">
        <v>93600000</v>
      </c>
      <c r="P61">
        <v>30.105124909090907</v>
      </c>
      <c r="Q61">
        <v>17721.616056019946</v>
      </c>
      <c r="R61">
        <v>213431163.29320958</v>
      </c>
      <c r="S61">
        <v>1878.4525300754585</v>
      </c>
      <c r="T61">
        <v>17751.721180929038</v>
      </c>
      <c r="U61">
        <f>Sustainable_Friendly_Table[[#This Row],[Total Energy(MJ)]]*AHP!$P$13/TOPSIS!$B$12</f>
        <v>2.0997184150651167E-2</v>
      </c>
      <c r="V61">
        <f>Sustainable_Friendly_Table[[#This Row],[Total Cost(LKR Million)]]*AHP!$P$14/TOPSIS!$C$12</f>
        <v>6.3732941073997356E-3</v>
      </c>
      <c r="W61">
        <f>Sustainable_Friendly_Table[[#This Row],[Total Carbon (Metric T)]]*AHP!$P$15/TOPSIS!$D$12</f>
        <v>1.1560964840287005E-2</v>
      </c>
      <c r="X61">
        <f>((Sustainable_Friendly_Table[[#This Row],[Weighted Energy]]-TOPSIS!$B$13)^2+(Sustainable_Friendly_Table[[#This Row],[Weighted Cost]]-TOPSIS!$C$13)^2+(Sustainable_Friendly_Table[[#This Row],[Weighted Co2]]-TOPSIS!$D$13)^2)^0.5</f>
        <v>4.2060570182502247E-4</v>
      </c>
      <c r="Y61">
        <f>((Sustainable_Friendly_Table[[#This Row],[Weighted Energy]]-TOPSIS!$B$14)^2+(Sustainable_Friendly_Table[[#This Row],[Weighted Cost]]-TOPSIS!$C$14)^2+(Sustainable_Friendly_Table[[#This Row],[Weighted Co2]]-TOPSIS!$D$14)^2)^0.5</f>
        <v>5.8940924275982286E-3</v>
      </c>
      <c r="Z61">
        <f>Sustainable_Friendly_Table[[#This Row],[S- Worst-Euclidean Distance]]/(Sustainable_Friendly_Table[[#This Row],[S+ Best-Euclidean Distance]]+Sustainable_Friendly_Table[[#This Row],[S- Worst-Euclidean Distance]])</f>
        <v>0.93339258770499001</v>
      </c>
      <c r="AA61">
        <v>60</v>
      </c>
    </row>
    <row r="62" spans="1:27" x14ac:dyDescent="0.3">
      <c r="A62">
        <v>7</v>
      </c>
      <c r="B62" t="s">
        <v>139</v>
      </c>
      <c r="C62" t="s">
        <v>147</v>
      </c>
      <c r="D62" t="s">
        <v>151</v>
      </c>
      <c r="E62" t="s">
        <v>152</v>
      </c>
      <c r="F62" t="s">
        <v>280</v>
      </c>
      <c r="G62" t="s">
        <v>219</v>
      </c>
      <c r="H62">
        <v>322.79319268171906</v>
      </c>
      <c r="I62">
        <v>46</v>
      </c>
      <c r="J62">
        <v>1199321.2729258998</v>
      </c>
      <c r="K62">
        <v>50982.763290909075</v>
      </c>
      <c r="L62">
        <v>215877829.12666196</v>
      </c>
      <c r="M62">
        <v>5563939.0386363622</v>
      </c>
      <c r="N62">
        <v>1798981909.3888497</v>
      </c>
      <c r="O62">
        <v>85744000</v>
      </c>
      <c r="P62">
        <v>23.837023468181812</v>
      </c>
      <c r="Q62">
        <v>17929.8530302422</v>
      </c>
      <c r="R62">
        <v>215928811.88995287</v>
      </c>
      <c r="S62">
        <v>1890.2898484274863</v>
      </c>
      <c r="T62">
        <v>17953.690053710383</v>
      </c>
      <c r="U62">
        <f>Sustainable_Friendly_Table[[#This Row],[Total Energy(MJ)]]*AHP!$P$13/TOPSIS!$B$12</f>
        <v>2.124290078696724E-2</v>
      </c>
      <c r="V62">
        <f>Sustainable_Friendly_Table[[#This Row],[Total Cost(LKR Million)]]*AHP!$P$14/TOPSIS!$C$12</f>
        <v>6.4134562675248899E-3</v>
      </c>
      <c r="W62">
        <f>Sustainable_Friendly_Table[[#This Row],[Total Carbon (Metric T)]]*AHP!$P$15/TOPSIS!$D$12</f>
        <v>1.1692498848356374E-2</v>
      </c>
      <c r="X62">
        <f>((Sustainable_Friendly_Table[[#This Row],[Weighted Energy]]-TOPSIS!$B$13)^2+(Sustainable_Friendly_Table[[#This Row],[Weighted Cost]]-TOPSIS!$C$13)^2+(Sustainable_Friendly_Table[[#This Row],[Weighted Co2]]-TOPSIS!$D$13)^2)^0.5</f>
        <v>6.9972437207432533E-4</v>
      </c>
      <c r="Y62">
        <f>((Sustainable_Friendly_Table[[#This Row],[Weighted Energy]]-TOPSIS!$B$14)^2+(Sustainable_Friendly_Table[[#This Row],[Weighted Cost]]-TOPSIS!$C$14)^2+(Sustainable_Friendly_Table[[#This Row],[Weighted Co2]]-TOPSIS!$D$14)^2)^0.5</f>
        <v>5.6144589611363243E-3</v>
      </c>
      <c r="Z62">
        <f>Sustainable_Friendly_Table[[#This Row],[S- Worst-Euclidean Distance]]/(Sustainable_Friendly_Table[[#This Row],[S+ Best-Euclidean Distance]]+Sustainable_Friendly_Table[[#This Row],[S- Worst-Euclidean Distance]])</f>
        <v>0.8891821261517715</v>
      </c>
      <c r="AA62">
        <v>61</v>
      </c>
    </row>
    <row r="63" spans="1:27" x14ac:dyDescent="0.3">
      <c r="A63">
        <v>9</v>
      </c>
      <c r="B63" t="s">
        <v>139</v>
      </c>
      <c r="C63" t="s">
        <v>147</v>
      </c>
      <c r="D63" t="s">
        <v>151</v>
      </c>
      <c r="E63" t="s">
        <v>152</v>
      </c>
      <c r="F63" t="s">
        <v>280</v>
      </c>
      <c r="G63" t="s">
        <v>218</v>
      </c>
      <c r="H63">
        <v>322.79319268171906</v>
      </c>
      <c r="I63">
        <v>23</v>
      </c>
      <c r="J63">
        <v>1199321.2729258998</v>
      </c>
      <c r="K63">
        <v>50982.763290909075</v>
      </c>
      <c r="L63">
        <v>215877829.12666196</v>
      </c>
      <c r="M63">
        <v>5563939.0386363622</v>
      </c>
      <c r="N63">
        <v>1798981909.3888497</v>
      </c>
      <c r="O63">
        <v>86162600</v>
      </c>
      <c r="P63">
        <v>23.837023468181812</v>
      </c>
      <c r="Q63">
        <v>17929.8530302422</v>
      </c>
      <c r="R63">
        <v>215928811.88995287</v>
      </c>
      <c r="S63">
        <v>1890.7084484274862</v>
      </c>
      <c r="T63">
        <v>17953.690053710383</v>
      </c>
      <c r="U63">
        <f>Sustainable_Friendly_Table[[#This Row],[Total Energy(MJ)]]*AHP!$P$13/TOPSIS!$B$12</f>
        <v>2.124290078696724E-2</v>
      </c>
      <c r="V63">
        <f>Sustainable_Friendly_Table[[#This Row],[Total Cost(LKR Million)]]*AHP!$P$14/TOPSIS!$C$12</f>
        <v>6.414876511513303E-3</v>
      </c>
      <c r="W63">
        <f>Sustainable_Friendly_Table[[#This Row],[Total Carbon (Metric T)]]*AHP!$P$15/TOPSIS!$D$12</f>
        <v>1.1692498848356374E-2</v>
      </c>
      <c r="X63">
        <f>((Sustainable_Friendly_Table[[#This Row],[Weighted Energy]]-TOPSIS!$B$13)^2+(Sustainable_Friendly_Table[[#This Row],[Weighted Cost]]-TOPSIS!$C$13)^2+(Sustainable_Friendly_Table[[#This Row],[Weighted Co2]]-TOPSIS!$D$13)^2)^0.5</f>
        <v>7.000703631727497E-4</v>
      </c>
      <c r="Y63">
        <f>((Sustainable_Friendly_Table[[#This Row],[Weighted Energy]]-TOPSIS!$B$14)^2+(Sustainable_Friendly_Table[[#This Row],[Weighted Cost]]-TOPSIS!$C$14)^2+(Sustainable_Friendly_Table[[#This Row],[Weighted Co2]]-TOPSIS!$D$14)^2)^0.5</f>
        <v>5.6140894547803584E-3</v>
      </c>
      <c r="Z63">
        <f>Sustainable_Friendly_Table[[#This Row],[S- Worst-Euclidean Distance]]/(Sustainable_Friendly_Table[[#This Row],[S+ Best-Euclidean Distance]]+Sustainable_Friendly_Table[[#This Row],[S- Worst-Euclidean Distance]])</f>
        <v>0.8891269173798495</v>
      </c>
      <c r="AA63">
        <v>62</v>
      </c>
    </row>
    <row r="64" spans="1:27" x14ac:dyDescent="0.3">
      <c r="A64">
        <v>8</v>
      </c>
      <c r="B64" t="s">
        <v>139</v>
      </c>
      <c r="C64" t="s">
        <v>147</v>
      </c>
      <c r="D64" t="s">
        <v>151</v>
      </c>
      <c r="E64" t="s">
        <v>152</v>
      </c>
      <c r="F64" t="s">
        <v>280</v>
      </c>
      <c r="G64" t="s">
        <v>220</v>
      </c>
      <c r="H64">
        <v>322.79319268171906</v>
      </c>
      <c r="I64">
        <v>23</v>
      </c>
      <c r="J64">
        <v>1199321.2729258998</v>
      </c>
      <c r="K64">
        <v>50982.763290909075</v>
      </c>
      <c r="L64">
        <v>215877829.12666196</v>
      </c>
      <c r="M64">
        <v>5563939.0386363622</v>
      </c>
      <c r="N64">
        <v>1798981909.3888497</v>
      </c>
      <c r="O64">
        <v>89700000</v>
      </c>
      <c r="P64">
        <v>23.837023468181812</v>
      </c>
      <c r="Q64">
        <v>17929.8530302422</v>
      </c>
      <c r="R64">
        <v>215928811.88995287</v>
      </c>
      <c r="S64">
        <v>1894.2458484274862</v>
      </c>
      <c r="T64">
        <v>17953.690053710383</v>
      </c>
      <c r="U64">
        <f>Sustainable_Friendly_Table[[#This Row],[Total Energy(MJ)]]*AHP!$P$13/TOPSIS!$B$12</f>
        <v>2.124290078696724E-2</v>
      </c>
      <c r="V64">
        <f>Sustainable_Friendly_Table[[#This Row],[Total Cost(LKR Million)]]*AHP!$P$14/TOPSIS!$C$12</f>
        <v>6.4268783535692256E-3</v>
      </c>
      <c r="W64">
        <f>Sustainable_Friendly_Table[[#This Row],[Total Carbon (Metric T)]]*AHP!$P$15/TOPSIS!$D$12</f>
        <v>1.1692498848356374E-2</v>
      </c>
      <c r="X64">
        <f>((Sustainable_Friendly_Table[[#This Row],[Weighted Energy]]-TOPSIS!$B$13)^2+(Sustainable_Friendly_Table[[#This Row],[Weighted Cost]]-TOPSIS!$C$13)^2+(Sustainable_Friendly_Table[[#This Row],[Weighted Co2]]-TOPSIS!$D$13)^2)^0.5</f>
        <v>7.031019441267447E-4</v>
      </c>
      <c r="Y64">
        <f>((Sustainable_Friendly_Table[[#This Row],[Weighted Energy]]-TOPSIS!$B$14)^2+(Sustainable_Friendly_Table[[#This Row],[Weighted Cost]]-TOPSIS!$C$14)^2+(Sustainable_Friendly_Table[[#This Row],[Weighted Co2]]-TOPSIS!$D$14)^2)^0.5</f>
        <v>5.610980306264164E-3</v>
      </c>
      <c r="Z64">
        <f>Sustainable_Friendly_Table[[#This Row],[S- Worst-Euclidean Distance]]/(Sustainable_Friendly_Table[[#This Row],[S+ Best-Euclidean Distance]]+Sustainable_Friendly_Table[[#This Row],[S- Worst-Euclidean Distance]])</f>
        <v>0.88864542521865064</v>
      </c>
      <c r="AA64">
        <v>63</v>
      </c>
    </row>
    <row r="65" spans="1:27" x14ac:dyDescent="0.3">
      <c r="A65">
        <v>16</v>
      </c>
      <c r="B65" t="s">
        <v>139</v>
      </c>
      <c r="C65" t="s">
        <v>147</v>
      </c>
      <c r="D65" t="s">
        <v>151</v>
      </c>
      <c r="E65" t="s">
        <v>280</v>
      </c>
      <c r="F65" t="s">
        <v>280</v>
      </c>
      <c r="G65" t="s">
        <v>219</v>
      </c>
      <c r="H65">
        <v>322.86120598817359</v>
      </c>
      <c r="I65">
        <v>46</v>
      </c>
      <c r="J65">
        <v>1199387.1098065479</v>
      </c>
      <c r="K65">
        <v>61899.826927272719</v>
      </c>
      <c r="L65">
        <v>215889679.76517862</v>
      </c>
      <c r="M65">
        <v>6721147.7840909082</v>
      </c>
      <c r="N65">
        <v>1799080664.7098219</v>
      </c>
      <c r="O65">
        <v>85744000</v>
      </c>
      <c r="P65">
        <v>30.387261649999996</v>
      </c>
      <c r="Q65">
        <v>17930.837291607892</v>
      </c>
      <c r="R65">
        <v>215951579.5921059</v>
      </c>
      <c r="S65">
        <v>1891.545812493913</v>
      </c>
      <c r="T65">
        <v>17961.224553257893</v>
      </c>
      <c r="U65">
        <f>Sustainable_Friendly_Table[[#This Row],[Total Energy(MJ)]]*AHP!$P$13/TOPSIS!$B$12</f>
        <v>2.1245140654976288E-2</v>
      </c>
      <c r="V65">
        <f>Sustainable_Friendly_Table[[#This Row],[Total Cost(LKR Million)]]*AHP!$P$14/TOPSIS!$C$12</f>
        <v>6.4177175561417176E-3</v>
      </c>
      <c r="W65">
        <f>Sustainable_Friendly_Table[[#This Row],[Total Carbon (Metric T)]]*AHP!$P$15/TOPSIS!$D$12</f>
        <v>1.1697405757577745E-2</v>
      </c>
      <c r="X65">
        <f>((Sustainable_Friendly_Table[[#This Row],[Weighted Energy]]-TOPSIS!$B$13)^2+(Sustainable_Friendly_Table[[#This Row],[Weighted Cost]]-TOPSIS!$C$13)^2+(Sustainable_Friendly_Table[[#This Row],[Weighted Co2]]-TOPSIS!$D$13)^2)^0.5</f>
        <v>7.049687500541729E-4</v>
      </c>
      <c r="Y65">
        <f>((Sustainable_Friendly_Table[[#This Row],[Weighted Energy]]-TOPSIS!$B$14)^2+(Sustainable_Friendly_Table[[#This Row],[Weighted Cost]]-TOPSIS!$C$14)^2+(Sustainable_Friendly_Table[[#This Row],[Weighted Co2]]-TOPSIS!$D$14)^2)^0.5</f>
        <v>5.6091721142270895E-3</v>
      </c>
      <c r="Z65">
        <f>Sustainable_Friendly_Table[[#This Row],[S- Worst-Euclidean Distance]]/(Sustainable_Friendly_Table[[#This Row],[S+ Best-Euclidean Distance]]+Sustainable_Friendly_Table[[#This Row],[S- Worst-Euclidean Distance]])</f>
        <v>0.88835080413835221</v>
      </c>
      <c r="AA65">
        <v>64</v>
      </c>
    </row>
    <row r="66" spans="1:27" x14ac:dyDescent="0.3">
      <c r="A66">
        <v>18</v>
      </c>
      <c r="B66" t="s">
        <v>139</v>
      </c>
      <c r="C66" t="s">
        <v>147</v>
      </c>
      <c r="D66" t="s">
        <v>151</v>
      </c>
      <c r="E66" t="s">
        <v>280</v>
      </c>
      <c r="F66" t="s">
        <v>280</v>
      </c>
      <c r="G66" t="s">
        <v>218</v>
      </c>
      <c r="H66">
        <v>322.86120598817359</v>
      </c>
      <c r="I66">
        <v>23</v>
      </c>
      <c r="J66">
        <v>1199387.1098065479</v>
      </c>
      <c r="K66">
        <v>61899.826927272719</v>
      </c>
      <c r="L66">
        <v>215889679.76517862</v>
      </c>
      <c r="M66">
        <v>6721147.7840909082</v>
      </c>
      <c r="N66">
        <v>1799080664.7098219</v>
      </c>
      <c r="O66">
        <v>86162600</v>
      </c>
      <c r="P66">
        <v>30.387261649999996</v>
      </c>
      <c r="Q66">
        <v>17930.837291607892</v>
      </c>
      <c r="R66">
        <v>215951579.5921059</v>
      </c>
      <c r="S66">
        <v>1891.964412493913</v>
      </c>
      <c r="T66">
        <v>17961.224553257893</v>
      </c>
      <c r="U66">
        <f>Sustainable_Friendly_Table[[#This Row],[Total Energy(MJ)]]*AHP!$P$13/TOPSIS!$B$12</f>
        <v>2.1245140654976288E-2</v>
      </c>
      <c r="V66">
        <f>Sustainable_Friendly_Table[[#This Row],[Total Cost(LKR Million)]]*AHP!$P$14/TOPSIS!$C$12</f>
        <v>6.4191378001301307E-3</v>
      </c>
      <c r="W66">
        <f>Sustainable_Friendly_Table[[#This Row],[Total Carbon (Metric T)]]*AHP!$P$15/TOPSIS!$D$12</f>
        <v>1.1697405757577745E-2</v>
      </c>
      <c r="X66">
        <f>((Sustainable_Friendly_Table[[#This Row],[Weighted Energy]]-TOPSIS!$B$13)^2+(Sustainable_Friendly_Table[[#This Row],[Weighted Cost]]-TOPSIS!$C$13)^2+(Sustainable_Friendly_Table[[#This Row],[Weighted Co2]]-TOPSIS!$D$13)^2)^0.5</f>
        <v>7.0532074917022093E-4</v>
      </c>
      <c r="Y66">
        <f>((Sustainable_Friendly_Table[[#This Row],[Weighted Energy]]-TOPSIS!$B$14)^2+(Sustainable_Friendly_Table[[#This Row],[Weighted Cost]]-TOPSIS!$C$14)^2+(Sustainable_Friendly_Table[[#This Row],[Weighted Co2]]-TOPSIS!$D$14)^2)^0.5</f>
        <v>5.6088033386056538E-3</v>
      </c>
      <c r="Z66">
        <f>Sustainable_Friendly_Table[[#This Row],[S- Worst-Euclidean Distance]]/(Sustainable_Friendly_Table[[#This Row],[S+ Best-Euclidean Distance]]+Sustainable_Friendly_Table[[#This Row],[S- Worst-Euclidean Distance]])</f>
        <v>0.88829475959528259</v>
      </c>
      <c r="AA66">
        <v>65</v>
      </c>
    </row>
    <row r="67" spans="1:27" x14ac:dyDescent="0.3">
      <c r="A67">
        <v>17</v>
      </c>
      <c r="B67" t="s">
        <v>139</v>
      </c>
      <c r="C67" t="s">
        <v>147</v>
      </c>
      <c r="D67" t="s">
        <v>151</v>
      </c>
      <c r="E67" t="s">
        <v>280</v>
      </c>
      <c r="F67" t="s">
        <v>280</v>
      </c>
      <c r="G67" t="s">
        <v>220</v>
      </c>
      <c r="H67">
        <v>322.86120598817359</v>
      </c>
      <c r="I67">
        <v>23</v>
      </c>
      <c r="J67">
        <v>1199387.1098065479</v>
      </c>
      <c r="K67">
        <v>61899.826927272719</v>
      </c>
      <c r="L67">
        <v>215889679.76517862</v>
      </c>
      <c r="M67">
        <v>6721147.7840909082</v>
      </c>
      <c r="N67">
        <v>1799080664.7098219</v>
      </c>
      <c r="O67">
        <v>89700000</v>
      </c>
      <c r="P67">
        <v>30.387261649999996</v>
      </c>
      <c r="Q67">
        <v>17930.837291607892</v>
      </c>
      <c r="R67">
        <v>215951579.5921059</v>
      </c>
      <c r="S67">
        <v>1895.5018124939129</v>
      </c>
      <c r="T67">
        <v>17961.224553257893</v>
      </c>
      <c r="U67">
        <f>Sustainable_Friendly_Table[[#This Row],[Total Energy(MJ)]]*AHP!$P$13/TOPSIS!$B$12</f>
        <v>2.1245140654976288E-2</v>
      </c>
      <c r="V67">
        <f>Sustainable_Friendly_Table[[#This Row],[Total Cost(LKR Million)]]*AHP!$P$14/TOPSIS!$C$12</f>
        <v>6.431139642186055E-3</v>
      </c>
      <c r="W67">
        <f>Sustainable_Friendly_Table[[#This Row],[Total Carbon (Metric T)]]*AHP!$P$15/TOPSIS!$D$12</f>
        <v>1.1697405757577745E-2</v>
      </c>
      <c r="X67">
        <f>((Sustainable_Friendly_Table[[#This Row],[Weighted Energy]]-TOPSIS!$B$13)^2+(Sustainable_Friendly_Table[[#This Row],[Weighted Cost]]-TOPSIS!$C$13)^2+(Sustainable_Friendly_Table[[#This Row],[Weighted Co2]]-TOPSIS!$D$13)^2)^0.5</f>
        <v>7.0840205835238262E-4</v>
      </c>
      <c r="Y67">
        <f>((Sustainable_Friendly_Table[[#This Row],[Weighted Energy]]-TOPSIS!$B$14)^2+(Sustainable_Friendly_Table[[#This Row],[Weighted Cost]]-TOPSIS!$C$14)^2+(Sustainable_Friendly_Table[[#This Row],[Weighted Co2]]-TOPSIS!$D$14)^2)^0.5</f>
        <v>5.6057003816461747E-3</v>
      </c>
      <c r="Z67">
        <f>Sustainable_Friendly_Table[[#This Row],[S- Worst-Euclidean Distance]]/(Sustainable_Friendly_Table[[#This Row],[S+ Best-Euclidean Distance]]+Sustainable_Friendly_Table[[#This Row],[S- Worst-Euclidean Distance]])</f>
        <v>0.88780637230957815</v>
      </c>
      <c r="AA67">
        <v>66</v>
      </c>
    </row>
    <row r="68" spans="1:27" x14ac:dyDescent="0.3">
      <c r="A68">
        <v>25</v>
      </c>
      <c r="B68" t="s">
        <v>139</v>
      </c>
      <c r="C68" t="s">
        <v>147</v>
      </c>
      <c r="D68" t="s">
        <v>280</v>
      </c>
      <c r="E68" t="s">
        <v>152</v>
      </c>
      <c r="F68" t="s">
        <v>280</v>
      </c>
      <c r="G68" t="s">
        <v>219</v>
      </c>
      <c r="H68">
        <v>323.255914301779</v>
      </c>
      <c r="I68">
        <v>46</v>
      </c>
      <c r="J68">
        <v>1199769.1874541179</v>
      </c>
      <c r="K68">
        <v>50982.763290909075</v>
      </c>
      <c r="L68">
        <v>215958453.74174124</v>
      </c>
      <c r="M68">
        <v>5568544.1136363624</v>
      </c>
      <c r="N68">
        <v>1799653781.1811769</v>
      </c>
      <c r="O68">
        <v>85744000</v>
      </c>
      <c r="P68">
        <v>23.827813318181811</v>
      </c>
      <c r="Q68">
        <v>17936.549352439066</v>
      </c>
      <c r="R68">
        <v>216009436.50503215</v>
      </c>
      <c r="S68">
        <v>1890.9663252948133</v>
      </c>
      <c r="T68">
        <v>17960.377165757247</v>
      </c>
      <c r="U68">
        <f>Sustainable_Friendly_Table[[#This Row],[Total Energy(MJ)]]*AHP!$P$13/TOPSIS!$B$12</f>
        <v>2.1250832570984972E-2</v>
      </c>
      <c r="V68">
        <f>Sustainable_Friendly_Table[[#This Row],[Total Cost(LKR Million)]]*AHP!$P$14/TOPSIS!$C$12</f>
        <v>6.4157514471811757E-3</v>
      </c>
      <c r="W68">
        <f>Sustainable_Friendly_Table[[#This Row],[Total Carbon (Metric T)]]*AHP!$P$15/TOPSIS!$D$12</f>
        <v>1.1696853889001102E-2</v>
      </c>
      <c r="X68">
        <f>((Sustainable_Friendly_Table[[#This Row],[Weighted Energy]]-TOPSIS!$B$13)^2+(Sustainable_Friendly_Table[[#This Row],[Weighted Cost]]-TOPSIS!$C$13)^2+(Sustainable_Friendly_Table[[#This Row],[Weighted Co2]]-TOPSIS!$D$13)^2)^0.5</f>
        <v>7.0905960035424923E-4</v>
      </c>
      <c r="Y68">
        <f>((Sustainable_Friendly_Table[[#This Row],[Weighted Energy]]-TOPSIS!$B$14)^2+(Sustainable_Friendly_Table[[#This Row],[Weighted Cost]]-TOPSIS!$C$14)^2+(Sustainable_Friendly_Table[[#This Row],[Weighted Co2]]-TOPSIS!$D$14)^2)^0.5</f>
        <v>5.6051247278514323E-3</v>
      </c>
      <c r="Z68">
        <f>Sustainable_Friendly_Table[[#This Row],[S- Worst-Euclidean Distance]]/(Sustainable_Friendly_Table[[#This Row],[S+ Best-Euclidean Distance]]+Sustainable_Friendly_Table[[#This Row],[S- Worst-Euclidean Distance]])</f>
        <v>0.88770369005750183</v>
      </c>
      <c r="AA68">
        <v>67</v>
      </c>
    </row>
    <row r="69" spans="1:27" x14ac:dyDescent="0.3">
      <c r="A69">
        <v>27</v>
      </c>
      <c r="B69" t="s">
        <v>139</v>
      </c>
      <c r="C69" t="s">
        <v>147</v>
      </c>
      <c r="D69" t="s">
        <v>280</v>
      </c>
      <c r="E69" t="s">
        <v>152</v>
      </c>
      <c r="F69" t="s">
        <v>280</v>
      </c>
      <c r="G69" t="s">
        <v>218</v>
      </c>
      <c r="H69">
        <v>323.255914301779</v>
      </c>
      <c r="I69">
        <v>23</v>
      </c>
      <c r="J69">
        <v>1199769.1874541179</v>
      </c>
      <c r="K69">
        <v>50982.763290909075</v>
      </c>
      <c r="L69">
        <v>215958453.74174124</v>
      </c>
      <c r="M69">
        <v>5568544.1136363624</v>
      </c>
      <c r="N69">
        <v>1799653781.1811769</v>
      </c>
      <c r="O69">
        <v>86162600</v>
      </c>
      <c r="P69">
        <v>23.827813318181811</v>
      </c>
      <c r="Q69">
        <v>17936.549352439066</v>
      </c>
      <c r="R69">
        <v>216009436.50503215</v>
      </c>
      <c r="S69">
        <v>1891.3849252948132</v>
      </c>
      <c r="T69">
        <v>17960.377165757247</v>
      </c>
      <c r="U69">
        <f>Sustainable_Friendly_Table[[#This Row],[Total Energy(MJ)]]*AHP!$P$13/TOPSIS!$B$12</f>
        <v>2.1250832570984972E-2</v>
      </c>
      <c r="V69">
        <f>Sustainable_Friendly_Table[[#This Row],[Total Cost(LKR Million)]]*AHP!$P$14/TOPSIS!$C$12</f>
        <v>6.4171716911695879E-3</v>
      </c>
      <c r="W69">
        <f>Sustainable_Friendly_Table[[#This Row],[Total Carbon (Metric T)]]*AHP!$P$15/TOPSIS!$D$12</f>
        <v>1.1696853889001102E-2</v>
      </c>
      <c r="X69">
        <f>((Sustainable_Friendly_Table[[#This Row],[Weighted Energy]]-TOPSIS!$B$13)^2+(Sustainable_Friendly_Table[[#This Row],[Weighted Cost]]-TOPSIS!$C$13)^2+(Sustainable_Friendly_Table[[#This Row],[Weighted Co2]]-TOPSIS!$D$13)^2)^0.5</f>
        <v>7.0940563347267175E-4</v>
      </c>
      <c r="Y69">
        <f>((Sustainable_Friendly_Table[[#This Row],[Weighted Energy]]-TOPSIS!$B$14)^2+(Sustainable_Friendly_Table[[#This Row],[Weighted Cost]]-TOPSIS!$C$14)^2+(Sustainable_Friendly_Table[[#This Row],[Weighted Co2]]-TOPSIS!$D$14)^2)^0.5</f>
        <v>5.6047551877128291E-3</v>
      </c>
      <c r="Z69">
        <f>Sustainable_Friendly_Table[[#This Row],[S- Worst-Euclidean Distance]]/(Sustainable_Friendly_Table[[#This Row],[S+ Best-Euclidean Distance]]+Sustainable_Friendly_Table[[#This Row],[S- Worst-Euclidean Distance]])</f>
        <v>0.88764846927996377</v>
      </c>
      <c r="AA69">
        <v>68</v>
      </c>
    </row>
    <row r="70" spans="1:27" x14ac:dyDescent="0.3">
      <c r="A70">
        <v>26</v>
      </c>
      <c r="B70" t="s">
        <v>139</v>
      </c>
      <c r="C70" t="s">
        <v>147</v>
      </c>
      <c r="D70" t="s">
        <v>280</v>
      </c>
      <c r="E70" t="s">
        <v>152</v>
      </c>
      <c r="F70" t="s">
        <v>280</v>
      </c>
      <c r="G70" t="s">
        <v>220</v>
      </c>
      <c r="H70">
        <v>323.255914301779</v>
      </c>
      <c r="I70">
        <v>23</v>
      </c>
      <c r="J70">
        <v>1199769.1874541179</v>
      </c>
      <c r="K70">
        <v>50982.763290909075</v>
      </c>
      <c r="L70">
        <v>215958453.74174124</v>
      </c>
      <c r="M70">
        <v>5568544.1136363624</v>
      </c>
      <c r="N70">
        <v>1799653781.1811769</v>
      </c>
      <c r="O70">
        <v>89700000</v>
      </c>
      <c r="P70">
        <v>23.827813318181811</v>
      </c>
      <c r="Q70">
        <v>17936.549352439066</v>
      </c>
      <c r="R70">
        <v>216009436.50503215</v>
      </c>
      <c r="S70">
        <v>1894.9223252948132</v>
      </c>
      <c r="T70">
        <v>17960.377165757247</v>
      </c>
      <c r="U70">
        <f>Sustainable_Friendly_Table[[#This Row],[Total Energy(MJ)]]*AHP!$P$13/TOPSIS!$B$12</f>
        <v>2.1250832570984972E-2</v>
      </c>
      <c r="V70">
        <f>Sustainable_Friendly_Table[[#This Row],[Total Cost(LKR Million)]]*AHP!$P$14/TOPSIS!$C$12</f>
        <v>6.4291735332255113E-3</v>
      </c>
      <c r="W70">
        <f>Sustainable_Friendly_Table[[#This Row],[Total Carbon (Metric T)]]*AHP!$P$15/TOPSIS!$D$12</f>
        <v>1.1696853889001102E-2</v>
      </c>
      <c r="X70">
        <f>((Sustainable_Friendly_Table[[#This Row],[Weighted Energy]]-TOPSIS!$B$13)^2+(Sustainable_Friendly_Table[[#This Row],[Weighted Cost]]-TOPSIS!$C$13)^2+(Sustainable_Friendly_Table[[#This Row],[Weighted Co2]]-TOPSIS!$D$13)^2)^0.5</f>
        <v>7.1243615574463561E-4</v>
      </c>
      <c r="Y70">
        <f>((Sustainable_Friendly_Table[[#This Row],[Weighted Energy]]-TOPSIS!$B$14)^2+(Sustainable_Friendly_Table[[#This Row],[Weighted Cost]]-TOPSIS!$C$14)^2+(Sustainable_Friendly_Table[[#This Row],[Weighted Co2]]-TOPSIS!$D$14)^2)^0.5</f>
        <v>5.6016457758385251E-3</v>
      </c>
      <c r="Z70">
        <f>Sustainable_Friendly_Table[[#This Row],[S- Worst-Euclidean Distance]]/(Sustainable_Friendly_Table[[#This Row],[S+ Best-Euclidean Distance]]+Sustainable_Friendly_Table[[#This Row],[S- Worst-Euclidean Distance]])</f>
        <v>0.887167103077802</v>
      </c>
      <c r="AA70">
        <v>69</v>
      </c>
    </row>
    <row r="71" spans="1:27" x14ac:dyDescent="0.3">
      <c r="A71">
        <v>34</v>
      </c>
      <c r="B71" t="s">
        <v>139</v>
      </c>
      <c r="C71" t="s">
        <v>147</v>
      </c>
      <c r="D71" t="s">
        <v>280</v>
      </c>
      <c r="E71" t="s">
        <v>280</v>
      </c>
      <c r="F71" t="s">
        <v>280</v>
      </c>
      <c r="G71" t="s">
        <v>219</v>
      </c>
      <c r="H71">
        <v>323.32392760823365</v>
      </c>
      <c r="I71">
        <v>46</v>
      </c>
      <c r="J71">
        <v>1199835.024334766</v>
      </c>
      <c r="K71">
        <v>61899.826927272719</v>
      </c>
      <c r="L71">
        <v>215970304.38025787</v>
      </c>
      <c r="M71">
        <v>6725752.8590909084</v>
      </c>
      <c r="N71">
        <v>1799752536.5021489</v>
      </c>
      <c r="O71">
        <v>85744000</v>
      </c>
      <c r="P71">
        <v>30.378051499999998</v>
      </c>
      <c r="Q71">
        <v>17937.53361380475</v>
      </c>
      <c r="R71">
        <v>216032204.20718515</v>
      </c>
      <c r="S71">
        <v>1892.2222893612397</v>
      </c>
      <c r="T71">
        <v>17967.911665304749</v>
      </c>
      <c r="U71">
        <f>Sustainable_Friendly_Table[[#This Row],[Total Energy(MJ)]]*AHP!$P$13/TOPSIS!$B$12</f>
        <v>2.1253072438994016E-2</v>
      </c>
      <c r="V71">
        <f>Sustainable_Friendly_Table[[#This Row],[Total Cost(LKR Million)]]*AHP!$P$14/TOPSIS!$C$12</f>
        <v>6.4200127357980042E-3</v>
      </c>
      <c r="W71">
        <f>Sustainable_Friendly_Table[[#This Row],[Total Carbon (Metric T)]]*AHP!$P$15/TOPSIS!$D$12</f>
        <v>1.1701760798222469E-2</v>
      </c>
      <c r="X71">
        <f>((Sustainable_Friendly_Table[[#This Row],[Weighted Energy]]-TOPSIS!$B$13)^2+(Sustainable_Friendly_Table[[#This Row],[Weighted Cost]]-TOPSIS!$C$13)^2+(Sustainable_Friendly_Table[[#This Row],[Weighted Co2]]-TOPSIS!$D$13)^2)^0.5</f>
        <v>7.1430392078952742E-4</v>
      </c>
      <c r="Y71">
        <f>((Sustainable_Friendly_Table[[#This Row],[Weighted Energy]]-TOPSIS!$B$14)^2+(Sustainable_Friendly_Table[[#This Row],[Weighted Cost]]-TOPSIS!$C$14)^2+(Sustainable_Friendly_Table[[#This Row],[Weighted Co2]]-TOPSIS!$D$14)^2)^0.5</f>
        <v>5.5998378037433469E-3</v>
      </c>
      <c r="Z71">
        <f>Sustainable_Friendly_Table[[#This Row],[S- Worst-Euclidean Distance]]/(Sustainable_Friendly_Table[[#This Row],[S+ Best-Euclidean Distance]]+Sustainable_Friendly_Table[[#This Row],[S- Worst-Euclidean Distance]])</f>
        <v>0.88687236493058408</v>
      </c>
      <c r="AA71">
        <v>70</v>
      </c>
    </row>
    <row r="72" spans="1:27" x14ac:dyDescent="0.3">
      <c r="A72">
        <v>36</v>
      </c>
      <c r="B72" t="s">
        <v>139</v>
      </c>
      <c r="C72" t="s">
        <v>147</v>
      </c>
      <c r="D72" t="s">
        <v>280</v>
      </c>
      <c r="E72" t="s">
        <v>280</v>
      </c>
      <c r="F72" t="s">
        <v>280</v>
      </c>
      <c r="G72" t="s">
        <v>218</v>
      </c>
      <c r="H72">
        <v>323.32392760823365</v>
      </c>
      <c r="I72">
        <v>23</v>
      </c>
      <c r="J72">
        <v>1199835.024334766</v>
      </c>
      <c r="K72">
        <v>61899.826927272719</v>
      </c>
      <c r="L72">
        <v>215970304.38025787</v>
      </c>
      <c r="M72">
        <v>6725752.8590909084</v>
      </c>
      <c r="N72">
        <v>1799752536.5021489</v>
      </c>
      <c r="O72">
        <v>86162600</v>
      </c>
      <c r="P72">
        <v>30.378051499999998</v>
      </c>
      <c r="Q72">
        <v>17937.53361380475</v>
      </c>
      <c r="R72">
        <v>216032204.20718515</v>
      </c>
      <c r="S72">
        <v>1892.6408893612397</v>
      </c>
      <c r="T72">
        <v>17967.911665304749</v>
      </c>
      <c r="U72">
        <f>Sustainable_Friendly_Table[[#This Row],[Total Energy(MJ)]]*AHP!$P$13/TOPSIS!$B$12</f>
        <v>2.1253072438994016E-2</v>
      </c>
      <c r="V72">
        <f>Sustainable_Friendly_Table[[#This Row],[Total Cost(LKR Million)]]*AHP!$P$14/TOPSIS!$C$12</f>
        <v>6.4214329797864155E-3</v>
      </c>
      <c r="W72">
        <f>Sustainable_Friendly_Table[[#This Row],[Total Carbon (Metric T)]]*AHP!$P$15/TOPSIS!$D$12</f>
        <v>1.1701760798222469E-2</v>
      </c>
      <c r="X72">
        <f>((Sustainable_Friendly_Table[[#This Row],[Weighted Energy]]-TOPSIS!$B$13)^2+(Sustainable_Friendly_Table[[#This Row],[Weighted Cost]]-TOPSIS!$C$13)^2+(Sustainable_Friendly_Table[[#This Row],[Weighted Co2]]-TOPSIS!$D$13)^2)^0.5</f>
        <v>7.1465588316518326E-4</v>
      </c>
      <c r="Y72">
        <f>((Sustainable_Friendly_Table[[#This Row],[Weighted Energy]]-TOPSIS!$B$14)^2+(Sustainable_Friendly_Table[[#This Row],[Weighted Cost]]-TOPSIS!$C$14)^2+(Sustainable_Friendly_Table[[#This Row],[Weighted Co2]]-TOPSIS!$D$14)^2)^0.5</f>
        <v>5.5994689955204202E-3</v>
      </c>
      <c r="Z72">
        <f>Sustainable_Friendly_Table[[#This Row],[S- Worst-Euclidean Distance]]/(Sustainable_Friendly_Table[[#This Row],[S+ Best-Euclidean Distance]]+Sustainable_Friendly_Table[[#This Row],[S- Worst-Euclidean Distance]])</f>
        <v>0.88681632104274255</v>
      </c>
      <c r="AA72">
        <v>71</v>
      </c>
    </row>
    <row r="73" spans="1:27" x14ac:dyDescent="0.3">
      <c r="A73">
        <v>35</v>
      </c>
      <c r="B73" t="s">
        <v>139</v>
      </c>
      <c r="C73" t="s">
        <v>147</v>
      </c>
      <c r="D73" t="s">
        <v>280</v>
      </c>
      <c r="E73" t="s">
        <v>280</v>
      </c>
      <c r="F73" t="s">
        <v>280</v>
      </c>
      <c r="G73" t="s">
        <v>220</v>
      </c>
      <c r="H73">
        <v>323.32392760823365</v>
      </c>
      <c r="I73">
        <v>23</v>
      </c>
      <c r="J73">
        <v>1199835.024334766</v>
      </c>
      <c r="K73">
        <v>61899.826927272719</v>
      </c>
      <c r="L73">
        <v>215970304.38025787</v>
      </c>
      <c r="M73">
        <v>6725752.8590909084</v>
      </c>
      <c r="N73">
        <v>1799752536.5021489</v>
      </c>
      <c r="O73">
        <v>89700000</v>
      </c>
      <c r="P73">
        <v>30.378051499999998</v>
      </c>
      <c r="Q73">
        <v>17937.53361380475</v>
      </c>
      <c r="R73">
        <v>216032204.20718515</v>
      </c>
      <c r="S73">
        <v>1896.1782893612396</v>
      </c>
      <c r="T73">
        <v>17967.911665304749</v>
      </c>
      <c r="U73">
        <f>Sustainable_Friendly_Table[[#This Row],[Total Energy(MJ)]]*AHP!$P$13/TOPSIS!$B$12</f>
        <v>2.1253072438994016E-2</v>
      </c>
      <c r="V73">
        <f>Sustainable_Friendly_Table[[#This Row],[Total Cost(LKR Million)]]*AHP!$P$14/TOPSIS!$C$12</f>
        <v>6.433434821842339E-3</v>
      </c>
      <c r="W73">
        <f>Sustainable_Friendly_Table[[#This Row],[Total Carbon (Metric T)]]*AHP!$P$15/TOPSIS!$D$12</f>
        <v>1.1701760798222469E-2</v>
      </c>
      <c r="X73">
        <f>((Sustainable_Friendly_Table[[#This Row],[Weighted Energy]]-TOPSIS!$B$13)^2+(Sustainable_Friendly_Table[[#This Row],[Weighted Cost]]-TOPSIS!$C$13)^2+(Sustainable_Friendly_Table[[#This Row],[Weighted Co2]]-TOPSIS!$D$13)^2)^0.5</f>
        <v>7.1773549527517986E-4</v>
      </c>
      <c r="Y73">
        <f>((Sustainable_Friendly_Table[[#This Row],[Weighted Energy]]-TOPSIS!$B$14)^2+(Sustainable_Friendly_Table[[#This Row],[Weighted Cost]]-TOPSIS!$C$14)^2+(Sustainable_Friendly_Table[[#This Row],[Weighted Co2]]-TOPSIS!$D$14)^2)^0.5</f>
        <v>5.5963657852392068E-3</v>
      </c>
      <c r="Z73">
        <f>Sustainable_Friendly_Table[[#This Row],[S- Worst-Euclidean Distance]]/(Sustainable_Friendly_Table[[#This Row],[S+ Best-Euclidean Distance]]+Sustainable_Friendly_Table[[#This Row],[S- Worst-Euclidean Distance]])</f>
        <v>0.88632816241162538</v>
      </c>
      <c r="AA73">
        <v>72</v>
      </c>
    </row>
    <row r="74" spans="1:27" x14ac:dyDescent="0.3">
      <c r="A74">
        <v>109</v>
      </c>
      <c r="B74" t="s">
        <v>140</v>
      </c>
      <c r="C74" t="s">
        <v>147</v>
      </c>
      <c r="D74" t="s">
        <v>151</v>
      </c>
      <c r="E74" t="s">
        <v>152</v>
      </c>
      <c r="F74" t="s">
        <v>154</v>
      </c>
      <c r="G74" t="s">
        <v>219</v>
      </c>
      <c r="H74">
        <v>329.38936329640541</v>
      </c>
      <c r="I74">
        <v>47</v>
      </c>
      <c r="J74">
        <v>1201619.0200086134</v>
      </c>
      <c r="K74">
        <v>45168.930563636357</v>
      </c>
      <c r="L74">
        <v>216291423.6015504</v>
      </c>
      <c r="M74">
        <v>5937898.1022727257</v>
      </c>
      <c r="N74">
        <v>1802428530.0129199</v>
      </c>
      <c r="O74">
        <v>87608000</v>
      </c>
      <c r="P74">
        <v>24.200065468181812</v>
      </c>
      <c r="Q74">
        <v>17964.20434912877</v>
      </c>
      <c r="R74">
        <v>216336592.53211403</v>
      </c>
      <c r="S74">
        <v>1895.9744281151927</v>
      </c>
      <c r="T74">
        <v>17988.404414596953</v>
      </c>
      <c r="U74">
        <f>Sustainable_Friendly_Table[[#This Row],[Total Energy(MJ)]]*AHP!$P$13/TOPSIS!$B$12</f>
        <v>2.1283017914683806E-2</v>
      </c>
      <c r="V74">
        <f>Sustainable_Friendly_Table[[#This Row],[Total Cost(LKR Million)]]*AHP!$P$14/TOPSIS!$C$12</f>
        <v>6.4327431526852242E-3</v>
      </c>
      <c r="W74">
        <f>Sustainable_Friendly_Table[[#This Row],[Total Carbon (Metric T)]]*AHP!$P$15/TOPSIS!$D$12</f>
        <v>1.171510688177309E-2</v>
      </c>
      <c r="X74">
        <f>((Sustainable_Friendly_Table[[#This Row],[Weighted Energy]]-TOPSIS!$B$13)^2+(Sustainable_Friendly_Table[[#This Row],[Weighted Cost]]-TOPSIS!$C$13)^2+(Sustainable_Friendly_Table[[#This Row],[Weighted Co2]]-TOPSIS!$D$13)^2)^0.5</f>
        <v>7.4911257079067126E-4</v>
      </c>
      <c r="Y74">
        <f>((Sustainable_Friendly_Table[[#This Row],[Weighted Energy]]-TOPSIS!$B$14)^2+(Sustainable_Friendly_Table[[#This Row],[Weighted Cost]]-TOPSIS!$C$14)^2+(Sustainable_Friendly_Table[[#This Row],[Weighted Co2]]-TOPSIS!$D$14)^2)^0.5</f>
        <v>5.5649832839160893E-3</v>
      </c>
      <c r="Z74">
        <f>Sustainable_Friendly_Table[[#This Row],[S- Worst-Euclidean Distance]]/(Sustainable_Friendly_Table[[#This Row],[S+ Best-Euclidean Distance]]+Sustainable_Friendly_Table[[#This Row],[S- Worst-Euclidean Distance]])</f>
        <v>0.88135869520697008</v>
      </c>
      <c r="AA74">
        <v>73</v>
      </c>
    </row>
    <row r="75" spans="1:27" x14ac:dyDescent="0.3">
      <c r="A75">
        <v>111</v>
      </c>
      <c r="B75" t="s">
        <v>140</v>
      </c>
      <c r="C75" t="s">
        <v>147</v>
      </c>
      <c r="D75" t="s">
        <v>151</v>
      </c>
      <c r="E75" t="s">
        <v>152</v>
      </c>
      <c r="F75" t="s">
        <v>154</v>
      </c>
      <c r="G75" t="s">
        <v>218</v>
      </c>
      <c r="H75">
        <v>329.38936329640541</v>
      </c>
      <c r="I75">
        <v>24</v>
      </c>
      <c r="J75">
        <v>1201619.0200086134</v>
      </c>
      <c r="K75">
        <v>45168.930563636357</v>
      </c>
      <c r="L75">
        <v>216291423.6015504</v>
      </c>
      <c r="M75">
        <v>5937898.1022727257</v>
      </c>
      <c r="N75">
        <v>1802428530.0129199</v>
      </c>
      <c r="O75">
        <v>89908800</v>
      </c>
      <c r="P75">
        <v>24.200065468181812</v>
      </c>
      <c r="Q75">
        <v>17964.20434912877</v>
      </c>
      <c r="R75">
        <v>216336592.53211403</v>
      </c>
      <c r="S75">
        <v>1898.2752281151927</v>
      </c>
      <c r="T75">
        <v>17988.404414596953</v>
      </c>
      <c r="U75">
        <f>Sustainable_Friendly_Table[[#This Row],[Total Energy(MJ)]]*AHP!$P$13/TOPSIS!$B$12</f>
        <v>2.1283017914683806E-2</v>
      </c>
      <c r="V75">
        <f>Sustainable_Friendly_Table[[#This Row],[Total Cost(LKR Million)]]*AHP!$P$14/TOPSIS!$C$12</f>
        <v>6.4405494053573192E-3</v>
      </c>
      <c r="W75">
        <f>Sustainable_Friendly_Table[[#This Row],[Total Carbon (Metric T)]]*AHP!$P$15/TOPSIS!$D$12</f>
        <v>1.171510688177309E-2</v>
      </c>
      <c r="X75">
        <f>((Sustainable_Friendly_Table[[#This Row],[Weighted Energy]]-TOPSIS!$B$13)^2+(Sustainable_Friendly_Table[[#This Row],[Weighted Cost]]-TOPSIS!$C$13)^2+(Sustainable_Friendly_Table[[#This Row],[Weighted Co2]]-TOPSIS!$D$13)^2)^0.5</f>
        <v>7.5112090669471018E-4</v>
      </c>
      <c r="Y75">
        <f>((Sustainable_Friendly_Table[[#This Row],[Weighted Energy]]-TOPSIS!$B$14)^2+(Sustainable_Friendly_Table[[#This Row],[Weighted Cost]]-TOPSIS!$C$14)^2+(Sustainable_Friendly_Table[[#This Row],[Weighted Co2]]-TOPSIS!$D$14)^2)^0.5</f>
        <v>5.5629655018797006E-3</v>
      </c>
      <c r="Z75">
        <f>Sustainable_Friendly_Table[[#This Row],[S- Worst-Euclidean Distance]]/(Sustainable_Friendly_Table[[#This Row],[S+ Best-Euclidean Distance]]+Sustainable_Friendly_Table[[#This Row],[S- Worst-Euclidean Distance]])</f>
        <v>0.88104044542774995</v>
      </c>
      <c r="AA75">
        <v>74</v>
      </c>
    </row>
    <row r="76" spans="1:27" x14ac:dyDescent="0.3">
      <c r="A76">
        <v>118</v>
      </c>
      <c r="B76" t="s">
        <v>140</v>
      </c>
      <c r="C76" t="s">
        <v>147</v>
      </c>
      <c r="D76" t="s">
        <v>151</v>
      </c>
      <c r="E76" t="s">
        <v>280</v>
      </c>
      <c r="F76" t="s">
        <v>154</v>
      </c>
      <c r="G76" t="s">
        <v>219</v>
      </c>
      <c r="H76">
        <v>329.45737660285994</v>
      </c>
      <c r="I76">
        <v>47</v>
      </c>
      <c r="J76">
        <v>1201684.8568892614</v>
      </c>
      <c r="K76">
        <v>56085.994200000001</v>
      </c>
      <c r="L76">
        <v>216303274.24006706</v>
      </c>
      <c r="M76">
        <v>7095106.8477272717</v>
      </c>
      <c r="N76">
        <v>1802527285.3338921</v>
      </c>
      <c r="O76">
        <v>87608000</v>
      </c>
      <c r="P76">
        <v>30.750303649999999</v>
      </c>
      <c r="Q76">
        <v>17965.188610494457</v>
      </c>
      <c r="R76">
        <v>216359360.23426706</v>
      </c>
      <c r="S76">
        <v>1897.2303921816194</v>
      </c>
      <c r="T76">
        <v>17995.938914144455</v>
      </c>
      <c r="U76">
        <f>Sustainable_Friendly_Table[[#This Row],[Total Energy(MJ)]]*AHP!$P$13/TOPSIS!$B$12</f>
        <v>2.1285257782692853E-2</v>
      </c>
      <c r="V76">
        <f>Sustainable_Friendly_Table[[#This Row],[Total Cost(LKR Million)]]*AHP!$P$14/TOPSIS!$C$12</f>
        <v>6.4370044413020518E-3</v>
      </c>
      <c r="W76">
        <f>Sustainable_Friendly_Table[[#This Row],[Total Carbon (Metric T)]]*AHP!$P$15/TOPSIS!$D$12</f>
        <v>1.1720013790994457E-2</v>
      </c>
      <c r="X76">
        <f>((Sustainable_Friendly_Table[[#This Row],[Weighted Energy]]-TOPSIS!$B$13)^2+(Sustainable_Friendly_Table[[#This Row],[Weighted Cost]]-TOPSIS!$C$13)^2+(Sustainable_Friendly_Table[[#This Row],[Weighted Co2]]-TOPSIS!$D$13)^2)^0.5</f>
        <v>7.5438872250345131E-4</v>
      </c>
      <c r="Y76">
        <f>((Sustainable_Friendly_Table[[#This Row],[Weighted Energy]]-TOPSIS!$B$14)^2+(Sustainable_Friendly_Table[[#This Row],[Weighted Cost]]-TOPSIS!$C$14)^2+(Sustainable_Friendly_Table[[#This Row],[Weighted Co2]]-TOPSIS!$D$14)^2)^0.5</f>
        <v>5.5597002878077888E-3</v>
      </c>
      <c r="Z76">
        <f>Sustainable_Friendly_Table[[#This Row],[S- Worst-Euclidean Distance]]/(Sustainable_Friendly_Table[[#This Row],[S+ Best-Euclidean Distance]]+Sustainable_Friendly_Table[[#This Row],[S- Worst-Euclidean Distance]])</f>
        <v>0.8805229509321939</v>
      </c>
      <c r="AA76">
        <v>75</v>
      </c>
    </row>
    <row r="77" spans="1:27" x14ac:dyDescent="0.3">
      <c r="A77">
        <v>110</v>
      </c>
      <c r="B77" t="s">
        <v>140</v>
      </c>
      <c r="C77" t="s">
        <v>147</v>
      </c>
      <c r="D77" t="s">
        <v>151</v>
      </c>
      <c r="E77" t="s">
        <v>152</v>
      </c>
      <c r="F77" t="s">
        <v>154</v>
      </c>
      <c r="G77" t="s">
        <v>220</v>
      </c>
      <c r="H77">
        <v>329.38936329640541</v>
      </c>
      <c r="I77">
        <v>24</v>
      </c>
      <c r="J77">
        <v>1201619.0200086134</v>
      </c>
      <c r="K77">
        <v>45168.930563636357</v>
      </c>
      <c r="L77">
        <v>216291423.6015504</v>
      </c>
      <c r="M77">
        <v>5937898.1022727257</v>
      </c>
      <c r="N77">
        <v>1802428530.0129199</v>
      </c>
      <c r="O77">
        <v>93600000</v>
      </c>
      <c r="P77">
        <v>24.200065468181812</v>
      </c>
      <c r="Q77">
        <v>17964.20434912877</v>
      </c>
      <c r="R77">
        <v>216336592.53211403</v>
      </c>
      <c r="S77">
        <v>1901.9664281151927</v>
      </c>
      <c r="T77">
        <v>17988.404414596953</v>
      </c>
      <c r="U77">
        <f>Sustainable_Friendly_Table[[#This Row],[Total Energy(MJ)]]*AHP!$P$13/TOPSIS!$B$12</f>
        <v>2.1283017914683806E-2</v>
      </c>
      <c r="V77">
        <f>Sustainable_Friendly_Table[[#This Row],[Total Cost(LKR Million)]]*AHP!$P$14/TOPSIS!$C$12</f>
        <v>6.4530730666330655E-3</v>
      </c>
      <c r="W77">
        <f>Sustainable_Friendly_Table[[#This Row],[Total Carbon (Metric T)]]*AHP!$P$15/TOPSIS!$D$12</f>
        <v>1.171510688177309E-2</v>
      </c>
      <c r="X77">
        <f>((Sustainable_Friendly_Table[[#This Row],[Weighted Energy]]-TOPSIS!$B$13)^2+(Sustainable_Friendly_Table[[#This Row],[Weighted Cost]]-TOPSIS!$C$13)^2+(Sustainable_Friendly_Table[[#This Row],[Weighted Co2]]-TOPSIS!$D$13)^2)^0.5</f>
        <v>7.5450047608044293E-4</v>
      </c>
      <c r="Y77">
        <f>((Sustainable_Friendly_Table[[#This Row],[Weighted Energy]]-TOPSIS!$B$14)^2+(Sustainable_Friendly_Table[[#This Row],[Weighted Cost]]-TOPSIS!$C$14)^2+(Sustainable_Friendly_Table[[#This Row],[Weighted Co2]]-TOPSIS!$D$14)^2)^0.5</f>
        <v>5.5597497182306192E-3</v>
      </c>
      <c r="Z77">
        <f>Sustainable_Friendly_Table[[#This Row],[S- Worst-Euclidean Distance]]/(Sustainable_Friendly_Table[[#This Row],[S+ Best-Euclidean Distance]]+Sustainable_Friendly_Table[[#This Row],[S- Worst-Euclidean Distance]])</f>
        <v>0.88050830219552845</v>
      </c>
      <c r="AA77">
        <v>76</v>
      </c>
    </row>
    <row r="78" spans="1:27" x14ac:dyDescent="0.3">
      <c r="A78">
        <v>120</v>
      </c>
      <c r="B78" t="s">
        <v>140</v>
      </c>
      <c r="C78" t="s">
        <v>147</v>
      </c>
      <c r="D78" t="s">
        <v>151</v>
      </c>
      <c r="E78" t="s">
        <v>280</v>
      </c>
      <c r="F78" t="s">
        <v>154</v>
      </c>
      <c r="G78" t="s">
        <v>218</v>
      </c>
      <c r="H78">
        <v>329.45737660285994</v>
      </c>
      <c r="I78">
        <v>24</v>
      </c>
      <c r="J78">
        <v>1201684.8568892614</v>
      </c>
      <c r="K78">
        <v>56085.994200000001</v>
      </c>
      <c r="L78">
        <v>216303274.24006706</v>
      </c>
      <c r="M78">
        <v>7095106.8477272717</v>
      </c>
      <c r="N78">
        <v>1802527285.3338921</v>
      </c>
      <c r="O78">
        <v>89908800</v>
      </c>
      <c r="P78">
        <v>30.750303649999999</v>
      </c>
      <c r="Q78">
        <v>17965.188610494457</v>
      </c>
      <c r="R78">
        <v>216359360.23426706</v>
      </c>
      <c r="S78">
        <v>1899.5311921816194</v>
      </c>
      <c r="T78">
        <v>17995.938914144455</v>
      </c>
      <c r="U78">
        <f>Sustainable_Friendly_Table[[#This Row],[Total Energy(MJ)]]*AHP!$P$13/TOPSIS!$B$12</f>
        <v>2.1285257782692853E-2</v>
      </c>
      <c r="V78">
        <f>Sustainable_Friendly_Table[[#This Row],[Total Cost(LKR Million)]]*AHP!$P$14/TOPSIS!$C$12</f>
        <v>6.4448106939741468E-3</v>
      </c>
      <c r="W78">
        <f>Sustainable_Friendly_Table[[#This Row],[Total Carbon (Metric T)]]*AHP!$P$15/TOPSIS!$D$12</f>
        <v>1.1720013790994457E-2</v>
      </c>
      <c r="X78">
        <f>((Sustainable_Friendly_Table[[#This Row],[Weighted Energy]]-TOPSIS!$B$13)^2+(Sustainable_Friendly_Table[[#This Row],[Weighted Cost]]-TOPSIS!$C$13)^2+(Sustainable_Friendly_Table[[#This Row],[Weighted Co2]]-TOPSIS!$D$13)^2)^0.5</f>
        <v>7.5642702674413192E-4</v>
      </c>
      <c r="Y78">
        <f>((Sustainable_Friendly_Table[[#This Row],[Weighted Energy]]-TOPSIS!$B$14)^2+(Sustainable_Friendly_Table[[#This Row],[Weighted Cost]]-TOPSIS!$C$14)^2+(Sustainable_Friendly_Table[[#This Row],[Weighted Co2]]-TOPSIS!$D$14)^2)^0.5</f>
        <v>5.5576865730697219E-3</v>
      </c>
      <c r="Z78">
        <f>Sustainable_Friendly_Table[[#This Row],[S- Worst-Euclidean Distance]]/(Sustainable_Friendly_Table[[#This Row],[S+ Best-Euclidean Distance]]+Sustainable_Friendly_Table[[#This Row],[S- Worst-Euclidean Distance]])</f>
        <v>0.88020059905693937</v>
      </c>
      <c r="AA78">
        <v>77</v>
      </c>
    </row>
    <row r="79" spans="1:27" x14ac:dyDescent="0.3">
      <c r="A79">
        <v>127</v>
      </c>
      <c r="B79" t="s">
        <v>140</v>
      </c>
      <c r="C79" t="s">
        <v>147</v>
      </c>
      <c r="D79" t="s">
        <v>280</v>
      </c>
      <c r="E79" t="s">
        <v>152</v>
      </c>
      <c r="F79" t="s">
        <v>154</v>
      </c>
      <c r="G79" t="s">
        <v>219</v>
      </c>
      <c r="H79">
        <v>329.85208491646534</v>
      </c>
      <c r="I79">
        <v>47</v>
      </c>
      <c r="J79">
        <v>1202066.9345368315</v>
      </c>
      <c r="K79">
        <v>45168.930563636357</v>
      </c>
      <c r="L79">
        <v>216372048.21662965</v>
      </c>
      <c r="M79">
        <v>5942503.1772727259</v>
      </c>
      <c r="N79">
        <v>1803100401.8052471</v>
      </c>
      <c r="O79">
        <v>87608000</v>
      </c>
      <c r="P79">
        <v>24.190855318181814</v>
      </c>
      <c r="Q79">
        <v>17970.900671325628</v>
      </c>
      <c r="R79">
        <v>216417217.14719328</v>
      </c>
      <c r="S79">
        <v>1896.6509049825199</v>
      </c>
      <c r="T79">
        <v>17995.09152664381</v>
      </c>
      <c r="U79">
        <f>Sustainable_Friendly_Table[[#This Row],[Total Energy(MJ)]]*AHP!$P$13/TOPSIS!$B$12</f>
        <v>2.1290949698701534E-2</v>
      </c>
      <c r="V79">
        <f>Sustainable_Friendly_Table[[#This Row],[Total Cost(LKR Million)]]*AHP!$P$14/TOPSIS!$C$12</f>
        <v>6.4350383323415099E-3</v>
      </c>
      <c r="W79">
        <f>Sustainable_Friendly_Table[[#This Row],[Total Carbon (Metric T)]]*AHP!$P$15/TOPSIS!$D$12</f>
        <v>1.1719461922417814E-2</v>
      </c>
      <c r="X79">
        <f>((Sustainable_Friendly_Table[[#This Row],[Weighted Energy]]-TOPSIS!$B$13)^2+(Sustainable_Friendly_Table[[#This Row],[Weighted Cost]]-TOPSIS!$C$13)^2+(Sustainable_Friendly_Table[[#This Row],[Weighted Co2]]-TOPSIS!$D$13)^2)^0.5</f>
        <v>7.5844763564995063E-4</v>
      </c>
      <c r="Y79">
        <f>((Sustainable_Friendly_Table[[#This Row],[Weighted Energy]]-TOPSIS!$B$14)^2+(Sustainable_Friendly_Table[[#This Row],[Weighted Cost]]-TOPSIS!$C$14)^2+(Sustainable_Friendly_Table[[#This Row],[Weighted Co2]]-TOPSIS!$D$14)^2)^0.5</f>
        <v>5.5556488901909442E-3</v>
      </c>
      <c r="Z79">
        <f>Sustainable_Friendly_Table[[#This Row],[S- Worst-Euclidean Distance]]/(Sustainable_Friendly_Table[[#This Row],[S+ Best-Euclidean Distance]]+Sustainable_Friendly_Table[[#This Row],[S- Worst-Euclidean Distance]])</f>
        <v>0.87988025958330707</v>
      </c>
      <c r="AA79">
        <v>78</v>
      </c>
    </row>
    <row r="80" spans="1:27" x14ac:dyDescent="0.3">
      <c r="A80">
        <v>119</v>
      </c>
      <c r="B80" t="s">
        <v>140</v>
      </c>
      <c r="C80" t="s">
        <v>147</v>
      </c>
      <c r="D80" t="s">
        <v>151</v>
      </c>
      <c r="E80" t="s">
        <v>280</v>
      </c>
      <c r="F80" t="s">
        <v>154</v>
      </c>
      <c r="G80" t="s">
        <v>220</v>
      </c>
      <c r="H80">
        <v>329.45737660285994</v>
      </c>
      <c r="I80">
        <v>24</v>
      </c>
      <c r="J80">
        <v>1201684.8568892614</v>
      </c>
      <c r="K80">
        <v>56085.994200000001</v>
      </c>
      <c r="L80">
        <v>216303274.24006706</v>
      </c>
      <c r="M80">
        <v>7095106.8477272717</v>
      </c>
      <c r="N80">
        <v>1802527285.3338921</v>
      </c>
      <c r="O80">
        <v>93600000</v>
      </c>
      <c r="P80">
        <v>30.750303649999999</v>
      </c>
      <c r="Q80">
        <v>17965.188610494457</v>
      </c>
      <c r="R80">
        <v>216359360.23426706</v>
      </c>
      <c r="S80">
        <v>1903.2223921816194</v>
      </c>
      <c r="T80">
        <v>17995.938914144455</v>
      </c>
      <c r="U80">
        <f>Sustainable_Friendly_Table[[#This Row],[Total Energy(MJ)]]*AHP!$P$13/TOPSIS!$B$12</f>
        <v>2.1285257782692853E-2</v>
      </c>
      <c r="V80">
        <f>Sustainable_Friendly_Table[[#This Row],[Total Cost(LKR Million)]]*AHP!$P$14/TOPSIS!$C$12</f>
        <v>6.4573343552498932E-3</v>
      </c>
      <c r="W80">
        <f>Sustainable_Friendly_Table[[#This Row],[Total Carbon (Metric T)]]*AHP!$P$15/TOPSIS!$D$12</f>
        <v>1.1720013790994457E-2</v>
      </c>
      <c r="X80">
        <f>((Sustainable_Friendly_Table[[#This Row],[Weighted Energy]]-TOPSIS!$B$13)^2+(Sustainable_Friendly_Table[[#This Row],[Weighted Cost]]-TOPSIS!$C$13)^2+(Sustainable_Friendly_Table[[#This Row],[Weighted Co2]]-TOPSIS!$D$13)^2)^0.5</f>
        <v>7.5985323095395865E-4</v>
      </c>
      <c r="Y80">
        <f>((Sustainable_Friendly_Table[[#This Row],[Weighted Energy]]-TOPSIS!$B$14)^2+(Sustainable_Friendly_Table[[#This Row],[Weighted Cost]]-TOPSIS!$C$14)^2+(Sustainable_Friendly_Table[[#This Row],[Weighted Co2]]-TOPSIS!$D$14)^2)^0.5</f>
        <v>5.5544773410836521E-3</v>
      </c>
      <c r="Z80">
        <f>Sustainable_Friendly_Table[[#This Row],[S- Worst-Euclidean Distance]]/(Sustainable_Friendly_Table[[#This Row],[S+ Best-Euclidean Distance]]+Sustainable_Friendly_Table[[#This Row],[S- Worst-Euclidean Distance]])</f>
        <v>0.87966210791704613</v>
      </c>
      <c r="AA80">
        <v>79</v>
      </c>
    </row>
    <row r="81" spans="1:27" x14ac:dyDescent="0.3">
      <c r="A81">
        <v>129</v>
      </c>
      <c r="B81" t="s">
        <v>140</v>
      </c>
      <c r="C81" t="s">
        <v>147</v>
      </c>
      <c r="D81" t="s">
        <v>280</v>
      </c>
      <c r="E81" t="s">
        <v>152</v>
      </c>
      <c r="F81" t="s">
        <v>154</v>
      </c>
      <c r="G81" t="s">
        <v>218</v>
      </c>
      <c r="H81">
        <v>329.85208491646534</v>
      </c>
      <c r="I81">
        <v>24</v>
      </c>
      <c r="J81">
        <v>1202066.9345368315</v>
      </c>
      <c r="K81">
        <v>45168.930563636357</v>
      </c>
      <c r="L81">
        <v>216372048.21662965</v>
      </c>
      <c r="M81">
        <v>5942503.1772727259</v>
      </c>
      <c r="N81">
        <v>1803100401.8052471</v>
      </c>
      <c r="O81">
        <v>89908800</v>
      </c>
      <c r="P81">
        <v>24.190855318181814</v>
      </c>
      <c r="Q81">
        <v>17970.900671325628</v>
      </c>
      <c r="R81">
        <v>216417217.14719328</v>
      </c>
      <c r="S81">
        <v>1898.9517049825199</v>
      </c>
      <c r="T81">
        <v>17995.09152664381</v>
      </c>
      <c r="U81">
        <f>Sustainable_Friendly_Table[[#This Row],[Total Energy(MJ)]]*AHP!$P$13/TOPSIS!$B$12</f>
        <v>2.1290949698701534E-2</v>
      </c>
      <c r="V81">
        <f>Sustainable_Friendly_Table[[#This Row],[Total Cost(LKR Million)]]*AHP!$P$14/TOPSIS!$C$12</f>
        <v>6.4428445850136049E-3</v>
      </c>
      <c r="W81">
        <f>Sustainable_Friendly_Table[[#This Row],[Total Carbon (Metric T)]]*AHP!$P$15/TOPSIS!$D$12</f>
        <v>1.1719461922417814E-2</v>
      </c>
      <c r="X81">
        <f>((Sustainable_Friendly_Table[[#This Row],[Weighted Energy]]-TOPSIS!$B$13)^2+(Sustainable_Friendly_Table[[#This Row],[Weighted Cost]]-TOPSIS!$C$13)^2+(Sustainable_Friendly_Table[[#This Row],[Weighted Co2]]-TOPSIS!$D$13)^2)^0.5</f>
        <v>7.6045487853318742E-4</v>
      </c>
      <c r="Y81">
        <f>((Sustainable_Friendly_Table[[#This Row],[Weighted Energy]]-TOPSIS!$B$14)^2+(Sustainable_Friendly_Table[[#This Row],[Weighted Cost]]-TOPSIS!$C$14)^2+(Sustainable_Friendly_Table[[#This Row],[Weighted Co2]]-TOPSIS!$D$14)^2)^0.5</f>
        <v>5.5536309428537538E-3</v>
      </c>
      <c r="Z81">
        <f>Sustainable_Friendly_Table[[#This Row],[S- Worst-Euclidean Distance]]/(Sustainable_Friendly_Table[[#This Row],[S+ Best-Euclidean Distance]]+Sustainable_Friendly_Table[[#This Row],[S- Worst-Euclidean Distance]])</f>
        <v>0.8795621567325882</v>
      </c>
      <c r="AA81">
        <v>80</v>
      </c>
    </row>
    <row r="82" spans="1:27" x14ac:dyDescent="0.3">
      <c r="A82">
        <v>136</v>
      </c>
      <c r="B82" t="s">
        <v>140</v>
      </c>
      <c r="C82" t="s">
        <v>147</v>
      </c>
      <c r="D82" t="s">
        <v>280</v>
      </c>
      <c r="E82" t="s">
        <v>280</v>
      </c>
      <c r="F82" t="s">
        <v>154</v>
      </c>
      <c r="G82" t="s">
        <v>219</v>
      </c>
      <c r="H82">
        <v>329.92009822291999</v>
      </c>
      <c r="I82">
        <v>47</v>
      </c>
      <c r="J82">
        <v>1202132.7714174797</v>
      </c>
      <c r="K82">
        <v>56085.994200000001</v>
      </c>
      <c r="L82">
        <v>216383898.85514635</v>
      </c>
      <c r="M82">
        <v>7099711.922727271</v>
      </c>
      <c r="N82">
        <v>1803199157.1262195</v>
      </c>
      <c r="O82">
        <v>87608000</v>
      </c>
      <c r="P82">
        <v>30.741093499999995</v>
      </c>
      <c r="Q82">
        <v>17971.884932691322</v>
      </c>
      <c r="R82">
        <v>216439984.84934634</v>
      </c>
      <c r="S82">
        <v>1897.9068690489469</v>
      </c>
      <c r="T82">
        <v>18002.626026191323</v>
      </c>
      <c r="U82">
        <f>Sustainable_Friendly_Table[[#This Row],[Total Energy(MJ)]]*AHP!$P$13/TOPSIS!$B$12</f>
        <v>2.1293189566710585E-2</v>
      </c>
      <c r="V82">
        <f>Sustainable_Friendly_Table[[#This Row],[Total Cost(LKR Million)]]*AHP!$P$14/TOPSIS!$C$12</f>
        <v>6.4392996209583385E-3</v>
      </c>
      <c r="W82">
        <f>Sustainable_Friendly_Table[[#This Row],[Total Carbon (Metric T)]]*AHP!$P$15/TOPSIS!$D$12</f>
        <v>1.1724368831639189E-2</v>
      </c>
      <c r="X82">
        <f>((Sustainable_Friendly_Table[[#This Row],[Weighted Energy]]-TOPSIS!$B$13)^2+(Sustainable_Friendly_Table[[#This Row],[Weighted Cost]]-TOPSIS!$C$13)^2+(Sustainable_Friendly_Table[[#This Row],[Weighted Co2]]-TOPSIS!$D$13)^2)^0.5</f>
        <v>7.6372334629067518E-4</v>
      </c>
      <c r="Y82">
        <f>((Sustainable_Friendly_Table[[#This Row],[Weighted Energy]]-TOPSIS!$B$14)^2+(Sustainable_Friendly_Table[[#This Row],[Weighted Cost]]-TOPSIS!$C$14)^2+(Sustainable_Friendly_Table[[#This Row],[Weighted Co2]]-TOPSIS!$D$14)^2)^0.5</f>
        <v>5.550365822518992E-3</v>
      </c>
      <c r="Z82">
        <f>Sustainable_Friendly_Table[[#This Row],[S- Worst-Euclidean Distance]]/(Sustainable_Friendly_Table[[#This Row],[S+ Best-Euclidean Distance]]+Sustainable_Friendly_Table[[#This Row],[S- Worst-Euclidean Distance]])</f>
        <v>0.87904457382969581</v>
      </c>
      <c r="AA82">
        <v>81</v>
      </c>
    </row>
    <row r="83" spans="1:27" x14ac:dyDescent="0.3">
      <c r="A83">
        <v>128</v>
      </c>
      <c r="B83" t="s">
        <v>140</v>
      </c>
      <c r="C83" t="s">
        <v>147</v>
      </c>
      <c r="D83" t="s">
        <v>280</v>
      </c>
      <c r="E83" t="s">
        <v>152</v>
      </c>
      <c r="F83" t="s">
        <v>154</v>
      </c>
      <c r="G83" t="s">
        <v>220</v>
      </c>
      <c r="H83">
        <v>329.85208491646534</v>
      </c>
      <c r="I83">
        <v>24</v>
      </c>
      <c r="J83">
        <v>1202066.9345368315</v>
      </c>
      <c r="K83">
        <v>45168.930563636357</v>
      </c>
      <c r="L83">
        <v>216372048.21662965</v>
      </c>
      <c r="M83">
        <v>5942503.1772727259</v>
      </c>
      <c r="N83">
        <v>1803100401.8052471</v>
      </c>
      <c r="O83">
        <v>93600000</v>
      </c>
      <c r="P83">
        <v>24.190855318181814</v>
      </c>
      <c r="Q83">
        <v>17970.900671325628</v>
      </c>
      <c r="R83">
        <v>216417217.14719328</v>
      </c>
      <c r="S83">
        <v>1902.6429049825199</v>
      </c>
      <c r="T83">
        <v>17995.09152664381</v>
      </c>
      <c r="U83">
        <f>Sustainable_Friendly_Table[[#This Row],[Total Energy(MJ)]]*AHP!$P$13/TOPSIS!$B$12</f>
        <v>2.1290949698701534E-2</v>
      </c>
      <c r="V83">
        <f>Sustainable_Friendly_Table[[#This Row],[Total Cost(LKR Million)]]*AHP!$P$14/TOPSIS!$C$12</f>
        <v>6.4553682462893513E-3</v>
      </c>
      <c r="W83">
        <f>Sustainable_Friendly_Table[[#This Row],[Total Carbon (Metric T)]]*AHP!$P$15/TOPSIS!$D$12</f>
        <v>1.1719461922417814E-2</v>
      </c>
      <c r="X83">
        <f>((Sustainable_Friendly_Table[[#This Row],[Weighted Energy]]-TOPSIS!$B$13)^2+(Sustainable_Friendly_Table[[#This Row],[Weighted Cost]]-TOPSIS!$C$13)^2+(Sustainable_Friendly_Table[[#This Row],[Weighted Co2]]-TOPSIS!$D$13)^2)^0.5</f>
        <v>7.6383078120865295E-4</v>
      </c>
      <c r="Y83">
        <f>((Sustainable_Friendly_Table[[#This Row],[Weighted Energy]]-TOPSIS!$B$14)^2+(Sustainable_Friendly_Table[[#This Row],[Weighted Cost]]-TOPSIS!$C$14)^2+(Sustainable_Friendly_Table[[#This Row],[Weighted Co2]]-TOPSIS!$D$14)^2)^0.5</f>
        <v>5.5504149296957623E-3</v>
      </c>
      <c r="Z83">
        <f>Sustainable_Friendly_Table[[#This Row],[S- Worst-Euclidean Distance]]/(Sustainable_Friendly_Table[[#This Row],[S+ Best-Euclidean Distance]]+Sustainable_Friendly_Table[[#This Row],[S- Worst-Euclidean Distance]])</f>
        <v>0.87903055785593653</v>
      </c>
      <c r="AA83">
        <v>82</v>
      </c>
    </row>
    <row r="84" spans="1:27" x14ac:dyDescent="0.3">
      <c r="A84">
        <v>138</v>
      </c>
      <c r="B84" t="s">
        <v>140</v>
      </c>
      <c r="C84" t="s">
        <v>147</v>
      </c>
      <c r="D84" t="s">
        <v>280</v>
      </c>
      <c r="E84" t="s">
        <v>280</v>
      </c>
      <c r="F84" t="s">
        <v>154</v>
      </c>
      <c r="G84" t="s">
        <v>218</v>
      </c>
      <c r="H84">
        <v>329.92009822291999</v>
      </c>
      <c r="I84">
        <v>24</v>
      </c>
      <c r="J84">
        <v>1202132.7714174797</v>
      </c>
      <c r="K84">
        <v>56085.994200000001</v>
      </c>
      <c r="L84">
        <v>216383898.85514635</v>
      </c>
      <c r="M84">
        <v>7099711.922727271</v>
      </c>
      <c r="N84">
        <v>1803199157.1262195</v>
      </c>
      <c r="O84">
        <v>89908800</v>
      </c>
      <c r="P84">
        <v>30.741093499999995</v>
      </c>
      <c r="Q84">
        <v>17971.884932691322</v>
      </c>
      <c r="R84">
        <v>216439984.84934634</v>
      </c>
      <c r="S84">
        <v>1900.2076690489469</v>
      </c>
      <c r="T84">
        <v>18002.626026191323</v>
      </c>
      <c r="U84">
        <f>Sustainable_Friendly_Table[[#This Row],[Total Energy(MJ)]]*AHP!$P$13/TOPSIS!$B$12</f>
        <v>2.1293189566710585E-2</v>
      </c>
      <c r="V84">
        <f>Sustainable_Friendly_Table[[#This Row],[Total Cost(LKR Million)]]*AHP!$P$14/TOPSIS!$C$12</f>
        <v>6.4471058736304352E-3</v>
      </c>
      <c r="W84">
        <f>Sustainable_Friendly_Table[[#This Row],[Total Carbon (Metric T)]]*AHP!$P$15/TOPSIS!$D$12</f>
        <v>1.1724368831639189E-2</v>
      </c>
      <c r="X84">
        <f>((Sustainable_Friendly_Table[[#This Row],[Weighted Energy]]-TOPSIS!$B$13)^2+(Sustainable_Friendly_Table[[#This Row],[Weighted Cost]]-TOPSIS!$C$13)^2+(Sustainable_Friendly_Table[[#This Row],[Weighted Co2]]-TOPSIS!$D$13)^2)^0.5</f>
        <v>7.6576020092627907E-4</v>
      </c>
      <c r="Y84">
        <f>((Sustainable_Friendly_Table[[#This Row],[Weighted Energy]]-TOPSIS!$B$14)^2+(Sustainable_Friendly_Table[[#This Row],[Weighted Cost]]-TOPSIS!$C$14)^2+(Sustainable_Friendly_Table[[#This Row],[Weighted Co2]]-TOPSIS!$D$14)^2)^0.5</f>
        <v>5.5483519491395846E-3</v>
      </c>
      <c r="Z84">
        <f>Sustainable_Friendly_Table[[#This Row],[S- Worst-Euclidean Distance]]/(Sustainable_Friendly_Table[[#This Row],[S+ Best-Euclidean Distance]]+Sustainable_Friendly_Table[[#This Row],[S- Worst-Euclidean Distance]])</f>
        <v>0.87872242641140108</v>
      </c>
      <c r="AA84">
        <v>83</v>
      </c>
    </row>
    <row r="85" spans="1:27" x14ac:dyDescent="0.3">
      <c r="A85">
        <v>137</v>
      </c>
      <c r="B85" t="s">
        <v>140</v>
      </c>
      <c r="C85" t="s">
        <v>147</v>
      </c>
      <c r="D85" t="s">
        <v>280</v>
      </c>
      <c r="E85" t="s">
        <v>280</v>
      </c>
      <c r="F85" t="s">
        <v>154</v>
      </c>
      <c r="G85" t="s">
        <v>220</v>
      </c>
      <c r="H85">
        <v>329.92009822291999</v>
      </c>
      <c r="I85">
        <v>24</v>
      </c>
      <c r="J85">
        <v>1202132.7714174797</v>
      </c>
      <c r="K85">
        <v>56085.994200000001</v>
      </c>
      <c r="L85">
        <v>216383898.85514635</v>
      </c>
      <c r="M85">
        <v>7099711.922727271</v>
      </c>
      <c r="N85">
        <v>1803199157.1262195</v>
      </c>
      <c r="O85">
        <v>93600000</v>
      </c>
      <c r="P85">
        <v>30.741093499999995</v>
      </c>
      <c r="Q85">
        <v>17971.884932691322</v>
      </c>
      <c r="R85">
        <v>216439984.84934634</v>
      </c>
      <c r="S85">
        <v>1903.8988690489468</v>
      </c>
      <c r="T85">
        <v>18002.626026191323</v>
      </c>
      <c r="U85">
        <f>Sustainable_Friendly_Table[[#This Row],[Total Energy(MJ)]]*AHP!$P$13/TOPSIS!$B$12</f>
        <v>2.1293189566710585E-2</v>
      </c>
      <c r="V85">
        <f>Sustainable_Friendly_Table[[#This Row],[Total Cost(LKR Million)]]*AHP!$P$14/TOPSIS!$C$12</f>
        <v>6.4596295349061816E-3</v>
      </c>
      <c r="W85">
        <f>Sustainable_Friendly_Table[[#This Row],[Total Carbon (Metric T)]]*AHP!$P$15/TOPSIS!$D$12</f>
        <v>1.1724368831639189E-2</v>
      </c>
      <c r="X85">
        <f>((Sustainable_Friendly_Table[[#This Row],[Weighted Energy]]-TOPSIS!$B$13)^2+(Sustainable_Friendly_Table[[#This Row],[Weighted Cost]]-TOPSIS!$C$13)^2+(Sustainable_Friendly_Table[[#This Row],[Weighted Co2]]-TOPSIS!$D$13)^2)^0.5</f>
        <v>7.6918220158166833E-4</v>
      </c>
      <c r="Y85">
        <f>((Sustainable_Friendly_Table[[#This Row],[Weighted Energy]]-TOPSIS!$B$14)^2+(Sustainable_Friendly_Table[[#This Row],[Weighted Cost]]-TOPSIS!$C$14)^2+(Sustainable_Friendly_Table[[#This Row],[Weighted Co2]]-TOPSIS!$D$14)^2)^0.5</f>
        <v>5.5451424984177319E-3</v>
      </c>
      <c r="Z85">
        <f>Sustainable_Friendly_Table[[#This Row],[S- Worst-Euclidean Distance]]/(Sustainable_Friendly_Table[[#This Row],[S+ Best-Euclidean Distance]]+Sustainable_Friendly_Table[[#This Row],[S- Worst-Euclidean Distance]])</f>
        <v>0.87818456634297859</v>
      </c>
      <c r="AA85">
        <v>84</v>
      </c>
    </row>
    <row r="86" spans="1:27" x14ac:dyDescent="0.3">
      <c r="A86">
        <v>112</v>
      </c>
      <c r="B86" t="s">
        <v>140</v>
      </c>
      <c r="C86" t="s">
        <v>147</v>
      </c>
      <c r="D86" t="s">
        <v>151</v>
      </c>
      <c r="E86" t="s">
        <v>152</v>
      </c>
      <c r="F86" t="s">
        <v>155</v>
      </c>
      <c r="G86" t="s">
        <v>219</v>
      </c>
      <c r="H86">
        <v>329.35079145256719</v>
      </c>
      <c r="I86">
        <v>47</v>
      </c>
      <c r="J86">
        <v>1202660.1994322974</v>
      </c>
      <c r="K86">
        <v>45987.710336363627</v>
      </c>
      <c r="L86">
        <v>216478835.89781353</v>
      </c>
      <c r="M86">
        <v>5965190.7613636348</v>
      </c>
      <c r="N86">
        <v>1803990299.1484461</v>
      </c>
      <c r="O86">
        <v>87608000</v>
      </c>
      <c r="P86">
        <v>23.927138877272721</v>
      </c>
      <c r="Q86">
        <v>17979.769981512844</v>
      </c>
      <c r="R86">
        <v>216524823.60814989</v>
      </c>
      <c r="S86">
        <v>1897.5634899098097</v>
      </c>
      <c r="T86">
        <v>18003.697120390116</v>
      </c>
      <c r="U86">
        <f>Sustainable_Friendly_Table[[#This Row],[Total Energy(MJ)]]*AHP!$P$13/TOPSIS!$B$12</f>
        <v>2.1301535934758364E-2</v>
      </c>
      <c r="V86">
        <f>Sustainable_Friendly_Table[[#This Row],[Total Cost(LKR Million)]]*AHP!$P$14/TOPSIS!$C$12</f>
        <v>6.4381345895247379E-3</v>
      </c>
      <c r="W86">
        <f>Sustainable_Friendly_Table[[#This Row],[Total Carbon (Metric T)]]*AHP!$P$15/TOPSIS!$D$12</f>
        <v>1.1725066391174214E-2</v>
      </c>
      <c r="X86">
        <f>((Sustainable_Friendly_Table[[#This Row],[Weighted Energy]]-TOPSIS!$B$13)^2+(Sustainable_Friendly_Table[[#This Row],[Weighted Cost]]-TOPSIS!$C$13)^2+(Sustainable_Friendly_Table[[#This Row],[Weighted Co2]]-TOPSIS!$D$13)^2)^0.5</f>
        <v>7.7081809261247448E-4</v>
      </c>
      <c r="Y86">
        <f>((Sustainable_Friendly_Table[[#This Row],[Weighted Energy]]-TOPSIS!$B$14)^2+(Sustainable_Friendly_Table[[#This Row],[Weighted Cost]]-TOPSIS!$C$14)^2+(Sustainable_Friendly_Table[[#This Row],[Weighted Co2]]-TOPSIS!$D$14)^2)^0.5</f>
        <v>5.5432789912623079E-3</v>
      </c>
      <c r="Z86">
        <f>Sustainable_Friendly_Table[[#This Row],[S- Worst-Euclidean Distance]]/(Sustainable_Friendly_Table[[#This Row],[S+ Best-Euclidean Distance]]+Sustainable_Friendly_Table[[#This Row],[S- Worst-Euclidean Distance]])</f>
        <v>0.87792108952822034</v>
      </c>
      <c r="AA86">
        <v>85</v>
      </c>
    </row>
    <row r="87" spans="1:27" x14ac:dyDescent="0.3">
      <c r="A87">
        <v>114</v>
      </c>
      <c r="B87" t="s">
        <v>140</v>
      </c>
      <c r="C87" t="s">
        <v>147</v>
      </c>
      <c r="D87" t="s">
        <v>151</v>
      </c>
      <c r="E87" t="s">
        <v>152</v>
      </c>
      <c r="F87" t="s">
        <v>155</v>
      </c>
      <c r="G87" t="s">
        <v>218</v>
      </c>
      <c r="H87">
        <v>329.35079145256719</v>
      </c>
      <c r="I87">
        <v>24</v>
      </c>
      <c r="J87">
        <v>1202660.1994322974</v>
      </c>
      <c r="K87">
        <v>45987.710336363627</v>
      </c>
      <c r="L87">
        <v>216478835.89781353</v>
      </c>
      <c r="M87">
        <v>5965190.7613636348</v>
      </c>
      <c r="N87">
        <v>1803990299.1484461</v>
      </c>
      <c r="O87">
        <v>89908800</v>
      </c>
      <c r="P87">
        <v>23.927138877272721</v>
      </c>
      <c r="Q87">
        <v>17979.769981512844</v>
      </c>
      <c r="R87">
        <v>216524823.60814989</v>
      </c>
      <c r="S87">
        <v>1899.8642899098099</v>
      </c>
      <c r="T87">
        <v>18003.697120390116</v>
      </c>
      <c r="U87">
        <f>Sustainable_Friendly_Table[[#This Row],[Total Energy(MJ)]]*AHP!$P$13/TOPSIS!$B$12</f>
        <v>2.1301535934758364E-2</v>
      </c>
      <c r="V87">
        <f>Sustainable_Friendly_Table[[#This Row],[Total Cost(LKR Million)]]*AHP!$P$14/TOPSIS!$C$12</f>
        <v>6.4459408421968329E-3</v>
      </c>
      <c r="W87">
        <f>Sustainable_Friendly_Table[[#This Row],[Total Carbon (Metric T)]]*AHP!$P$15/TOPSIS!$D$12</f>
        <v>1.1725066391174214E-2</v>
      </c>
      <c r="X87">
        <f>((Sustainable_Friendly_Table[[#This Row],[Weighted Energy]]-TOPSIS!$B$13)^2+(Sustainable_Friendly_Table[[#This Row],[Weighted Cost]]-TOPSIS!$C$13)^2+(Sustainable_Friendly_Table[[#This Row],[Weighted Co2]]-TOPSIS!$D$13)^2)^0.5</f>
        <v>7.7282448103853309E-4</v>
      </c>
      <c r="Y87">
        <f>((Sustainable_Friendly_Table[[#This Row],[Weighted Energy]]-TOPSIS!$B$14)^2+(Sustainable_Friendly_Table[[#This Row],[Weighted Cost]]-TOPSIS!$C$14)^2+(Sustainable_Friendly_Table[[#This Row],[Weighted Co2]]-TOPSIS!$D$14)^2)^0.5</f>
        <v>5.5412609010625641E-3</v>
      </c>
      <c r="Z87">
        <f>Sustainable_Friendly_Table[[#This Row],[S- Worst-Euclidean Distance]]/(Sustainable_Friendly_Table[[#This Row],[S+ Best-Euclidean Distance]]+Sustainable_Friendly_Table[[#This Row],[S- Worst-Euclidean Distance]])</f>
        <v>0.8776030993769417</v>
      </c>
      <c r="AA87">
        <v>86</v>
      </c>
    </row>
    <row r="88" spans="1:27" x14ac:dyDescent="0.3">
      <c r="A88">
        <v>121</v>
      </c>
      <c r="B88" t="s">
        <v>140</v>
      </c>
      <c r="C88" t="s">
        <v>147</v>
      </c>
      <c r="D88" t="s">
        <v>151</v>
      </c>
      <c r="E88" t="s">
        <v>280</v>
      </c>
      <c r="F88" t="s">
        <v>155</v>
      </c>
      <c r="G88" t="s">
        <v>219</v>
      </c>
      <c r="H88">
        <v>329.41880475902173</v>
      </c>
      <c r="I88">
        <v>47</v>
      </c>
      <c r="J88">
        <v>1202726.0363129452</v>
      </c>
      <c r="K88">
        <v>56904.773972727271</v>
      </c>
      <c r="L88">
        <v>216490686.53633013</v>
      </c>
      <c r="M88">
        <v>7122399.5068181809</v>
      </c>
      <c r="N88">
        <v>1804089054.4694178</v>
      </c>
      <c r="O88">
        <v>87608000</v>
      </c>
      <c r="P88">
        <v>30.477377059090909</v>
      </c>
      <c r="Q88">
        <v>17980.754242878531</v>
      </c>
      <c r="R88">
        <v>216547591.31030285</v>
      </c>
      <c r="S88">
        <v>1898.8194539762362</v>
      </c>
      <c r="T88">
        <v>18011.231619937622</v>
      </c>
      <c r="U88">
        <f>Sustainable_Friendly_Table[[#This Row],[Total Energy(MJ)]]*AHP!$P$13/TOPSIS!$B$12</f>
        <v>2.1303775802767405E-2</v>
      </c>
      <c r="V88">
        <f>Sustainable_Friendly_Table[[#This Row],[Total Cost(LKR Million)]]*AHP!$P$14/TOPSIS!$C$12</f>
        <v>6.4423958781415656E-3</v>
      </c>
      <c r="W88">
        <f>Sustainable_Friendly_Table[[#This Row],[Total Carbon (Metric T)]]*AHP!$P$15/TOPSIS!$D$12</f>
        <v>1.1729973300395585E-2</v>
      </c>
      <c r="X88">
        <f>((Sustainable_Friendly_Table[[#This Row],[Weighted Energy]]-TOPSIS!$B$13)^2+(Sustainable_Friendly_Table[[#This Row],[Weighted Cost]]-TOPSIS!$C$13)^2+(Sustainable_Friendly_Table[[#This Row],[Weighted Co2]]-TOPSIS!$D$13)^2)^0.5</f>
        <v>7.760926996293199E-4</v>
      </c>
      <c r="Y88">
        <f>((Sustainable_Friendly_Table[[#This Row],[Weighted Energy]]-TOPSIS!$B$14)^2+(Sustainable_Friendly_Table[[#This Row],[Weighted Cost]]-TOPSIS!$C$14)^2+(Sustainable_Friendly_Table[[#This Row],[Weighted Co2]]-TOPSIS!$D$14)^2)^0.5</f>
        <v>5.5379957530274464E-3</v>
      </c>
      <c r="Z88">
        <f>Sustainable_Friendly_Table[[#This Row],[S- Worst-Euclidean Distance]]/(Sustainable_Friendly_Table[[#This Row],[S+ Best-Euclidean Distance]]+Sustainable_Friendly_Table[[#This Row],[S- Worst-Euclidean Distance]])</f>
        <v>0.87708555154897061</v>
      </c>
      <c r="AA88">
        <v>87</v>
      </c>
    </row>
    <row r="89" spans="1:27" x14ac:dyDescent="0.3">
      <c r="A89">
        <v>113</v>
      </c>
      <c r="B89" t="s">
        <v>140</v>
      </c>
      <c r="C89" t="s">
        <v>147</v>
      </c>
      <c r="D89" t="s">
        <v>151</v>
      </c>
      <c r="E89" t="s">
        <v>152</v>
      </c>
      <c r="F89" t="s">
        <v>155</v>
      </c>
      <c r="G89" t="s">
        <v>220</v>
      </c>
      <c r="H89">
        <v>329.35079145256719</v>
      </c>
      <c r="I89">
        <v>24</v>
      </c>
      <c r="J89">
        <v>1202660.1994322974</v>
      </c>
      <c r="K89">
        <v>45987.710336363627</v>
      </c>
      <c r="L89">
        <v>216478835.89781353</v>
      </c>
      <c r="M89">
        <v>5965190.7613636348</v>
      </c>
      <c r="N89">
        <v>1803990299.1484461</v>
      </c>
      <c r="O89">
        <v>93600000</v>
      </c>
      <c r="P89">
        <v>23.927138877272721</v>
      </c>
      <c r="Q89">
        <v>17979.769981512844</v>
      </c>
      <c r="R89">
        <v>216524823.60814989</v>
      </c>
      <c r="S89">
        <v>1903.5554899098099</v>
      </c>
      <c r="T89">
        <v>18003.697120390116</v>
      </c>
      <c r="U89">
        <f>Sustainable_Friendly_Table[[#This Row],[Total Energy(MJ)]]*AHP!$P$13/TOPSIS!$B$12</f>
        <v>2.1301535934758364E-2</v>
      </c>
      <c r="V89">
        <f>Sustainable_Friendly_Table[[#This Row],[Total Cost(LKR Million)]]*AHP!$P$14/TOPSIS!$C$12</f>
        <v>6.4584645034725793E-3</v>
      </c>
      <c r="W89">
        <f>Sustainable_Friendly_Table[[#This Row],[Total Carbon (Metric T)]]*AHP!$P$15/TOPSIS!$D$12</f>
        <v>1.1725066391174214E-2</v>
      </c>
      <c r="X89">
        <f>((Sustainable_Friendly_Table[[#This Row],[Weighted Energy]]-TOPSIS!$B$13)^2+(Sustainable_Friendly_Table[[#This Row],[Weighted Cost]]-TOPSIS!$C$13)^2+(Sustainable_Friendly_Table[[#This Row],[Weighted Co2]]-TOPSIS!$D$13)^2)^0.5</f>
        <v>7.761965417867725E-4</v>
      </c>
      <c r="Y89">
        <f>((Sustainable_Friendly_Table[[#This Row],[Weighted Energy]]-TOPSIS!$B$14)^2+(Sustainable_Friendly_Table[[#This Row],[Weighted Cost]]-TOPSIS!$C$14)^2+(Sustainable_Friendly_Table[[#This Row],[Weighted Co2]]-TOPSIS!$D$14)^2)^0.5</f>
        <v>5.5380447062987857E-3</v>
      </c>
      <c r="Z89">
        <f>Sustainable_Friendly_Table[[#This Row],[S- Worst-Euclidean Distance]]/(Sustainable_Friendly_Table[[#This Row],[S+ Best-Euclidean Distance]]+Sustainable_Friendly_Table[[#This Row],[S- Worst-Euclidean Distance]])</f>
        <v>0.87707208019299066</v>
      </c>
      <c r="AA89">
        <v>88</v>
      </c>
    </row>
    <row r="90" spans="1:27" x14ac:dyDescent="0.3">
      <c r="A90">
        <v>123</v>
      </c>
      <c r="B90" t="s">
        <v>140</v>
      </c>
      <c r="C90" t="s">
        <v>147</v>
      </c>
      <c r="D90" t="s">
        <v>151</v>
      </c>
      <c r="E90" t="s">
        <v>280</v>
      </c>
      <c r="F90" t="s">
        <v>155</v>
      </c>
      <c r="G90" t="s">
        <v>218</v>
      </c>
      <c r="H90">
        <v>329.41880475902173</v>
      </c>
      <c r="I90">
        <v>24</v>
      </c>
      <c r="J90">
        <v>1202726.0363129452</v>
      </c>
      <c r="K90">
        <v>56904.773972727271</v>
      </c>
      <c r="L90">
        <v>216490686.53633013</v>
      </c>
      <c r="M90">
        <v>7122399.5068181809</v>
      </c>
      <c r="N90">
        <v>1804089054.4694178</v>
      </c>
      <c r="O90">
        <v>89908800</v>
      </c>
      <c r="P90">
        <v>30.477377059090909</v>
      </c>
      <c r="Q90">
        <v>17980.754242878531</v>
      </c>
      <c r="R90">
        <v>216547591.31030285</v>
      </c>
      <c r="S90">
        <v>1901.1202539762362</v>
      </c>
      <c r="T90">
        <v>18011.231619937622</v>
      </c>
      <c r="U90">
        <f>Sustainable_Friendly_Table[[#This Row],[Total Energy(MJ)]]*AHP!$P$13/TOPSIS!$B$12</f>
        <v>2.1303775802767405E-2</v>
      </c>
      <c r="V90">
        <f>Sustainable_Friendly_Table[[#This Row],[Total Cost(LKR Million)]]*AHP!$P$14/TOPSIS!$C$12</f>
        <v>6.4502021308136606E-3</v>
      </c>
      <c r="W90">
        <f>Sustainable_Friendly_Table[[#This Row],[Total Carbon (Metric T)]]*AHP!$P$15/TOPSIS!$D$12</f>
        <v>1.1729973300395585E-2</v>
      </c>
      <c r="X90">
        <f>((Sustainable_Friendly_Table[[#This Row],[Weighted Energy]]-TOPSIS!$B$13)^2+(Sustainable_Friendly_Table[[#This Row],[Weighted Cost]]-TOPSIS!$C$13)^2+(Sustainable_Friendly_Table[[#This Row],[Weighted Co2]]-TOPSIS!$D$13)^2)^0.5</f>
        <v>7.7812823776224305E-4</v>
      </c>
      <c r="Y90">
        <f>((Sustainable_Friendly_Table[[#This Row],[Weighted Energy]]-TOPSIS!$B$14)^2+(Sustainable_Friendly_Table[[#This Row],[Weighted Cost]]-TOPSIS!$C$14)^2+(Sustainable_Friendly_Table[[#This Row],[Weighted Co2]]-TOPSIS!$D$14)^2)^0.5</f>
        <v>5.5359817456902766E-3</v>
      </c>
      <c r="Z90">
        <f>Sustainable_Friendly_Table[[#This Row],[S- Worst-Euclidean Distance]]/(Sustainable_Friendly_Table[[#This Row],[S+ Best-Euclidean Distance]]+Sustainable_Friendly_Table[[#This Row],[S- Worst-Euclidean Distance]])</f>
        <v>0.87676359141644744</v>
      </c>
      <c r="AA90">
        <v>89</v>
      </c>
    </row>
    <row r="91" spans="1:27" x14ac:dyDescent="0.3">
      <c r="A91">
        <v>130</v>
      </c>
      <c r="B91" t="s">
        <v>140</v>
      </c>
      <c r="C91" t="s">
        <v>147</v>
      </c>
      <c r="D91" t="s">
        <v>280</v>
      </c>
      <c r="E91" t="s">
        <v>152</v>
      </c>
      <c r="F91" t="s">
        <v>155</v>
      </c>
      <c r="G91" t="s">
        <v>219</v>
      </c>
      <c r="H91">
        <v>329.81351307262725</v>
      </c>
      <c r="I91">
        <v>47</v>
      </c>
      <c r="J91">
        <v>1203108.1139605155</v>
      </c>
      <c r="K91">
        <v>45987.710336363627</v>
      </c>
      <c r="L91">
        <v>216559460.51289278</v>
      </c>
      <c r="M91">
        <v>5969795.836363635</v>
      </c>
      <c r="N91">
        <v>1804662170.940773</v>
      </c>
      <c r="O91">
        <v>87608000</v>
      </c>
      <c r="P91">
        <v>23.917928727272724</v>
      </c>
      <c r="Q91">
        <v>17986.466303709705</v>
      </c>
      <c r="R91">
        <v>216605448.22322914</v>
      </c>
      <c r="S91">
        <v>1898.2399667771365</v>
      </c>
      <c r="T91">
        <v>18010.384232436976</v>
      </c>
      <c r="U91">
        <f>Sustainable_Friendly_Table[[#This Row],[Total Energy(MJ)]]*AHP!$P$13/TOPSIS!$B$12</f>
        <v>2.1309467718776093E-2</v>
      </c>
      <c r="V91">
        <f>Sustainable_Friendly_Table[[#This Row],[Total Cost(LKR Million)]]*AHP!$P$14/TOPSIS!$C$12</f>
        <v>6.4404297691810228E-3</v>
      </c>
      <c r="W91">
        <f>Sustainable_Friendly_Table[[#This Row],[Total Carbon (Metric T)]]*AHP!$P$15/TOPSIS!$D$12</f>
        <v>1.1729421431818942E-2</v>
      </c>
      <c r="X91">
        <f>((Sustainable_Friendly_Table[[#This Row],[Weighted Energy]]-TOPSIS!$B$13)^2+(Sustainable_Friendly_Table[[#This Row],[Weighted Cost]]-TOPSIS!$C$13)^2+(Sustainable_Friendly_Table[[#This Row],[Weighted Co2]]-TOPSIS!$D$13)^2)^0.5</f>
        <v>7.8015316627265765E-4</v>
      </c>
      <c r="Y91">
        <f>((Sustainable_Friendly_Table[[#This Row],[Weighted Energy]]-TOPSIS!$B$14)^2+(Sustainable_Friendly_Table[[#This Row],[Weighted Cost]]-TOPSIS!$C$14)^2+(Sustainable_Friendly_Table[[#This Row],[Weighted Co2]]-TOPSIS!$D$14)^2)^0.5</f>
        <v>5.5339446034835347E-3</v>
      </c>
      <c r="Z91">
        <f>Sustainable_Friendly_Table[[#This Row],[S- Worst-Euclidean Distance]]/(Sustainable_Friendly_Table[[#This Row],[S+ Best-Euclidean Distance]]+Sustainable_Friendly_Table[[#This Row],[S- Worst-Euclidean Distance]])</f>
        <v>0.87644265345248495</v>
      </c>
      <c r="AA91">
        <v>90</v>
      </c>
    </row>
    <row r="92" spans="1:27" x14ac:dyDescent="0.3">
      <c r="A92">
        <v>122</v>
      </c>
      <c r="B92" t="s">
        <v>140</v>
      </c>
      <c r="C92" t="s">
        <v>147</v>
      </c>
      <c r="D92" t="s">
        <v>151</v>
      </c>
      <c r="E92" t="s">
        <v>280</v>
      </c>
      <c r="F92" t="s">
        <v>155</v>
      </c>
      <c r="G92" t="s">
        <v>220</v>
      </c>
      <c r="H92">
        <v>329.41880475902173</v>
      </c>
      <c r="I92">
        <v>24</v>
      </c>
      <c r="J92">
        <v>1202726.0363129452</v>
      </c>
      <c r="K92">
        <v>56904.773972727271</v>
      </c>
      <c r="L92">
        <v>216490686.53633013</v>
      </c>
      <c r="M92">
        <v>7122399.5068181809</v>
      </c>
      <c r="N92">
        <v>1804089054.4694178</v>
      </c>
      <c r="O92">
        <v>93600000</v>
      </c>
      <c r="P92">
        <v>30.477377059090909</v>
      </c>
      <c r="Q92">
        <v>17980.754242878531</v>
      </c>
      <c r="R92">
        <v>216547591.31030285</v>
      </c>
      <c r="S92">
        <v>1904.8114539762362</v>
      </c>
      <c r="T92">
        <v>18011.231619937622</v>
      </c>
      <c r="U92">
        <f>Sustainable_Friendly_Table[[#This Row],[Total Energy(MJ)]]*AHP!$P$13/TOPSIS!$B$12</f>
        <v>2.1303775802767405E-2</v>
      </c>
      <c r="V92">
        <f>Sustainable_Friendly_Table[[#This Row],[Total Cost(LKR Million)]]*AHP!$P$14/TOPSIS!$C$12</f>
        <v>6.462725792089407E-3</v>
      </c>
      <c r="W92">
        <f>Sustainable_Friendly_Table[[#This Row],[Total Carbon (Metric T)]]*AHP!$P$15/TOPSIS!$D$12</f>
        <v>1.1729973300395585E-2</v>
      </c>
      <c r="X92">
        <f>((Sustainable_Friendly_Table[[#This Row],[Weighted Energy]]-TOPSIS!$B$13)^2+(Sustainable_Friendly_Table[[#This Row],[Weighted Cost]]-TOPSIS!$C$13)^2+(Sustainable_Friendly_Table[[#This Row],[Weighted Co2]]-TOPSIS!$D$13)^2)^0.5</f>
        <v>7.8154570004748377E-4</v>
      </c>
      <c r="Y92">
        <f>((Sustainable_Friendly_Table[[#This Row],[Weighted Energy]]-TOPSIS!$B$14)^2+(Sustainable_Friendly_Table[[#This Row],[Weighted Cost]]-TOPSIS!$C$14)^2+(Sustainable_Friendly_Table[[#This Row],[Weighted Co2]]-TOPSIS!$D$14)^2)^0.5</f>
        <v>5.5327721277679369E-3</v>
      </c>
      <c r="Z92">
        <f>Sustainable_Friendly_Table[[#This Row],[S- Worst-Euclidean Distance]]/(Sustainable_Friendly_Table[[#This Row],[S+ Best-Euclidean Distance]]+Sustainable_Friendly_Table[[#This Row],[S- Worst-Euclidean Distance]])</f>
        <v>0.87622642360435687</v>
      </c>
      <c r="AA92">
        <v>91</v>
      </c>
    </row>
    <row r="93" spans="1:27" x14ac:dyDescent="0.3">
      <c r="A93">
        <v>132</v>
      </c>
      <c r="B93" t="s">
        <v>140</v>
      </c>
      <c r="C93" t="s">
        <v>147</v>
      </c>
      <c r="D93" t="s">
        <v>280</v>
      </c>
      <c r="E93" t="s">
        <v>152</v>
      </c>
      <c r="F93" t="s">
        <v>155</v>
      </c>
      <c r="G93" t="s">
        <v>218</v>
      </c>
      <c r="H93">
        <v>329.81351307262725</v>
      </c>
      <c r="I93">
        <v>24</v>
      </c>
      <c r="J93">
        <v>1203108.1139605155</v>
      </c>
      <c r="K93">
        <v>45987.710336363627</v>
      </c>
      <c r="L93">
        <v>216559460.51289278</v>
      </c>
      <c r="M93">
        <v>5969795.836363635</v>
      </c>
      <c r="N93">
        <v>1804662170.940773</v>
      </c>
      <c r="O93">
        <v>89908800</v>
      </c>
      <c r="P93">
        <v>23.917928727272724</v>
      </c>
      <c r="Q93">
        <v>17986.466303709705</v>
      </c>
      <c r="R93">
        <v>216605448.22322914</v>
      </c>
      <c r="S93">
        <v>1900.5407667771365</v>
      </c>
      <c r="T93">
        <v>18010.384232436976</v>
      </c>
      <c r="U93">
        <f>Sustainable_Friendly_Table[[#This Row],[Total Energy(MJ)]]*AHP!$P$13/TOPSIS!$B$12</f>
        <v>2.1309467718776093E-2</v>
      </c>
      <c r="V93">
        <f>Sustainable_Friendly_Table[[#This Row],[Total Cost(LKR Million)]]*AHP!$P$14/TOPSIS!$C$12</f>
        <v>6.4482360218531178E-3</v>
      </c>
      <c r="W93">
        <f>Sustainable_Friendly_Table[[#This Row],[Total Carbon (Metric T)]]*AHP!$P$15/TOPSIS!$D$12</f>
        <v>1.1729421431818942E-2</v>
      </c>
      <c r="X93">
        <f>((Sustainable_Friendly_Table[[#This Row],[Weighted Energy]]-TOPSIS!$B$13)^2+(Sustainable_Friendly_Table[[#This Row],[Weighted Cost]]-TOPSIS!$C$13)^2+(Sustainable_Friendly_Table[[#This Row],[Weighted Co2]]-TOPSIS!$D$13)^2)^0.5</f>
        <v>7.8215851522798585E-4</v>
      </c>
      <c r="Y93">
        <f>((Sustainable_Friendly_Table[[#This Row],[Weighted Energy]]-TOPSIS!$B$14)^2+(Sustainable_Friendly_Table[[#This Row],[Weighted Cost]]-TOPSIS!$C$14)^2+(Sustainable_Friendly_Table[[#This Row],[Weighted Co2]]-TOPSIS!$D$14)^2)^0.5</f>
        <v>5.5319263468166149E-3</v>
      </c>
      <c r="Z93">
        <f>Sustainable_Friendly_Table[[#This Row],[S- Worst-Euclidean Distance]]/(Sustainable_Friendly_Table[[#This Row],[S+ Best-Euclidean Distance]]+Sustainable_Friendly_Table[[#This Row],[S- Worst-Euclidean Distance]])</f>
        <v>0.87612480156392603</v>
      </c>
      <c r="AA93">
        <v>92</v>
      </c>
    </row>
    <row r="94" spans="1:27" x14ac:dyDescent="0.3">
      <c r="A94">
        <v>139</v>
      </c>
      <c r="B94" t="s">
        <v>140</v>
      </c>
      <c r="C94" t="s">
        <v>147</v>
      </c>
      <c r="D94" t="s">
        <v>280</v>
      </c>
      <c r="E94" t="s">
        <v>280</v>
      </c>
      <c r="F94" t="s">
        <v>155</v>
      </c>
      <c r="G94" t="s">
        <v>219</v>
      </c>
      <c r="H94">
        <v>329.88152637908178</v>
      </c>
      <c r="I94">
        <v>47</v>
      </c>
      <c r="J94">
        <v>1203173.9508411635</v>
      </c>
      <c r="K94">
        <v>56904.773972727271</v>
      </c>
      <c r="L94">
        <v>216571311.15140945</v>
      </c>
      <c r="M94">
        <v>7127004.5818181802</v>
      </c>
      <c r="N94">
        <v>1804760926.2617452</v>
      </c>
      <c r="O94">
        <v>87608000</v>
      </c>
      <c r="P94">
        <v>30.468166909090904</v>
      </c>
      <c r="Q94">
        <v>17987.450565075393</v>
      </c>
      <c r="R94">
        <v>216628215.92538217</v>
      </c>
      <c r="S94">
        <v>1899.4959308435634</v>
      </c>
      <c r="T94">
        <v>18017.918731984482</v>
      </c>
      <c r="U94">
        <f>Sustainable_Friendly_Table[[#This Row],[Total Energy(MJ)]]*AHP!$P$13/TOPSIS!$B$12</f>
        <v>2.131170758678514E-2</v>
      </c>
      <c r="V94">
        <f>Sustainable_Friendly_Table[[#This Row],[Total Cost(LKR Million)]]*AHP!$P$14/TOPSIS!$C$12</f>
        <v>6.4446910577978514E-3</v>
      </c>
      <c r="W94">
        <f>Sustainable_Friendly_Table[[#This Row],[Total Carbon (Metric T)]]*AHP!$P$15/TOPSIS!$D$12</f>
        <v>1.1734328341040311E-2</v>
      </c>
      <c r="X94">
        <f>((Sustainable_Friendly_Table[[#This Row],[Weighted Energy]]-TOPSIS!$B$13)^2+(Sustainable_Friendly_Table[[#This Row],[Weighted Cost]]-TOPSIS!$C$13)^2+(Sustainable_Friendly_Table[[#This Row],[Weighted Co2]]-TOPSIS!$D$13)^2)^0.5</f>
        <v>7.8542736270586447E-4</v>
      </c>
      <c r="Y94">
        <f>((Sustainable_Friendly_Table[[#This Row],[Weighted Energy]]-TOPSIS!$B$14)^2+(Sustainable_Friendly_Table[[#This Row],[Weighted Cost]]-TOPSIS!$C$14)^2+(Sustainable_Friendly_Table[[#This Row],[Weighted Co2]]-TOPSIS!$D$14)^2)^0.5</f>
        <v>5.5286612930009619E-3</v>
      </c>
      <c r="Z94">
        <f>Sustainable_Friendly_Table[[#This Row],[S- Worst-Euclidean Distance]]/(Sustainable_Friendly_Table[[#This Row],[S+ Best-Euclidean Distance]]+Sustainable_Friendly_Table[[#This Row],[S- Worst-Euclidean Distance]])</f>
        <v>0.87560716905740998</v>
      </c>
      <c r="AA94">
        <v>93</v>
      </c>
    </row>
    <row r="95" spans="1:27" x14ac:dyDescent="0.3">
      <c r="A95">
        <v>131</v>
      </c>
      <c r="B95" t="s">
        <v>140</v>
      </c>
      <c r="C95" t="s">
        <v>147</v>
      </c>
      <c r="D95" t="s">
        <v>280</v>
      </c>
      <c r="E95" t="s">
        <v>152</v>
      </c>
      <c r="F95" t="s">
        <v>155</v>
      </c>
      <c r="G95" t="s">
        <v>220</v>
      </c>
      <c r="H95">
        <v>329.81351307262725</v>
      </c>
      <c r="I95">
        <v>24</v>
      </c>
      <c r="J95">
        <v>1203108.1139605155</v>
      </c>
      <c r="K95">
        <v>45987.710336363627</v>
      </c>
      <c r="L95">
        <v>216559460.51289278</v>
      </c>
      <c r="M95">
        <v>5969795.836363635</v>
      </c>
      <c r="N95">
        <v>1804662170.940773</v>
      </c>
      <c r="O95">
        <v>93600000</v>
      </c>
      <c r="P95">
        <v>23.917928727272724</v>
      </c>
      <c r="Q95">
        <v>17986.466303709705</v>
      </c>
      <c r="R95">
        <v>216605448.22322914</v>
      </c>
      <c r="S95">
        <v>1904.2319667771367</v>
      </c>
      <c r="T95">
        <v>18010.384232436976</v>
      </c>
      <c r="U95">
        <f>Sustainable_Friendly_Table[[#This Row],[Total Energy(MJ)]]*AHP!$P$13/TOPSIS!$B$12</f>
        <v>2.1309467718776093E-2</v>
      </c>
      <c r="V95">
        <f>Sustainable_Friendly_Table[[#This Row],[Total Cost(LKR Million)]]*AHP!$P$14/TOPSIS!$C$12</f>
        <v>6.4607596831288651E-3</v>
      </c>
      <c r="W95">
        <f>Sustainable_Friendly_Table[[#This Row],[Total Carbon (Metric T)]]*AHP!$P$15/TOPSIS!$D$12</f>
        <v>1.1729421431818942E-2</v>
      </c>
      <c r="X95">
        <f>((Sustainable_Friendly_Table[[#This Row],[Weighted Energy]]-TOPSIS!$B$13)^2+(Sustainable_Friendly_Table[[#This Row],[Weighted Cost]]-TOPSIS!$C$13)^2+(Sustainable_Friendly_Table[[#This Row],[Weighted Co2]]-TOPSIS!$D$13)^2)^0.5</f>
        <v>7.8552709949312332E-4</v>
      </c>
      <c r="Y95">
        <f>((Sustainable_Friendly_Table[[#This Row],[Weighted Energy]]-TOPSIS!$B$14)^2+(Sustainable_Friendly_Table[[#This Row],[Weighted Cost]]-TOPSIS!$C$14)^2+(Sustainable_Friendly_Table[[#This Row],[Weighted Co2]]-TOPSIS!$D$14)^2)^0.5</f>
        <v>5.5287099209515682E-3</v>
      </c>
      <c r="Z95">
        <f>Sustainable_Friendly_Table[[#This Row],[S- Worst-Euclidean Distance]]/(Sustainable_Friendly_Table[[#This Row],[S+ Best-Euclidean Distance]]+Sustainable_Friendly_Table[[#This Row],[S- Worst-Euclidean Distance]])</f>
        <v>0.87559429635763009</v>
      </c>
      <c r="AA95">
        <v>94</v>
      </c>
    </row>
    <row r="96" spans="1:27" x14ac:dyDescent="0.3">
      <c r="A96">
        <v>141</v>
      </c>
      <c r="B96" t="s">
        <v>140</v>
      </c>
      <c r="C96" t="s">
        <v>147</v>
      </c>
      <c r="D96" t="s">
        <v>280</v>
      </c>
      <c r="E96" t="s">
        <v>280</v>
      </c>
      <c r="F96" t="s">
        <v>155</v>
      </c>
      <c r="G96" t="s">
        <v>218</v>
      </c>
      <c r="H96">
        <v>329.88152637908178</v>
      </c>
      <c r="I96">
        <v>24</v>
      </c>
      <c r="J96">
        <v>1203173.9508411635</v>
      </c>
      <c r="K96">
        <v>56904.773972727271</v>
      </c>
      <c r="L96">
        <v>216571311.15140945</v>
      </c>
      <c r="M96">
        <v>7127004.5818181802</v>
      </c>
      <c r="N96">
        <v>1804760926.2617452</v>
      </c>
      <c r="O96">
        <v>89908800</v>
      </c>
      <c r="P96">
        <v>30.468166909090904</v>
      </c>
      <c r="Q96">
        <v>17987.450565075393</v>
      </c>
      <c r="R96">
        <v>216628215.92538217</v>
      </c>
      <c r="S96">
        <v>1901.7967308435634</v>
      </c>
      <c r="T96">
        <v>18017.918731984482</v>
      </c>
      <c r="U96">
        <f>Sustainable_Friendly_Table[[#This Row],[Total Energy(MJ)]]*AHP!$P$13/TOPSIS!$B$12</f>
        <v>2.131170758678514E-2</v>
      </c>
      <c r="V96">
        <f>Sustainable_Friendly_Table[[#This Row],[Total Cost(LKR Million)]]*AHP!$P$14/TOPSIS!$C$12</f>
        <v>6.4524973104699464E-3</v>
      </c>
      <c r="W96">
        <f>Sustainable_Friendly_Table[[#This Row],[Total Carbon (Metric T)]]*AHP!$P$15/TOPSIS!$D$12</f>
        <v>1.1734328341040311E-2</v>
      </c>
      <c r="X96">
        <f>((Sustainable_Friendly_Table[[#This Row],[Weighted Energy]]-TOPSIS!$B$13)^2+(Sustainable_Friendly_Table[[#This Row],[Weighted Cost]]-TOPSIS!$C$13)^2+(Sustainable_Friendly_Table[[#This Row],[Weighted Co2]]-TOPSIS!$D$13)^2)^0.5</f>
        <v>7.874615238707141E-4</v>
      </c>
      <c r="Y96">
        <f>((Sustainable_Friendly_Table[[#This Row],[Weighted Energy]]-TOPSIS!$B$14)^2+(Sustainable_Friendly_Table[[#This Row],[Weighted Cost]]-TOPSIS!$C$14)^2+(Sustainable_Friendly_Table[[#This Row],[Weighted Co2]]-TOPSIS!$D$14)^2)^0.5</f>
        <v>5.5266471259071406E-3</v>
      </c>
      <c r="Z96">
        <f>Sustainable_Friendly_Table[[#This Row],[S- Worst-Euclidean Distance]]/(Sustainable_Friendly_Table[[#This Row],[S+ Best-Euclidean Distance]]+Sustainable_Friendly_Table[[#This Row],[S- Worst-Euclidean Distance]])</f>
        <v>0.87528540170140745</v>
      </c>
      <c r="AA96">
        <v>95</v>
      </c>
    </row>
    <row r="97" spans="1:27" x14ac:dyDescent="0.3">
      <c r="A97">
        <v>140</v>
      </c>
      <c r="B97" t="s">
        <v>140</v>
      </c>
      <c r="C97" t="s">
        <v>147</v>
      </c>
      <c r="D97" t="s">
        <v>280</v>
      </c>
      <c r="E97" t="s">
        <v>280</v>
      </c>
      <c r="F97" t="s">
        <v>155</v>
      </c>
      <c r="G97" t="s">
        <v>220</v>
      </c>
      <c r="H97">
        <v>329.88152637908178</v>
      </c>
      <c r="I97">
        <v>24</v>
      </c>
      <c r="J97">
        <v>1203173.9508411635</v>
      </c>
      <c r="K97">
        <v>56904.773972727271</v>
      </c>
      <c r="L97">
        <v>216571311.15140945</v>
      </c>
      <c r="M97">
        <v>7127004.5818181802</v>
      </c>
      <c r="N97">
        <v>1804760926.2617452</v>
      </c>
      <c r="O97">
        <v>93600000</v>
      </c>
      <c r="P97">
        <v>30.468166909090904</v>
      </c>
      <c r="Q97">
        <v>17987.450565075393</v>
      </c>
      <c r="R97">
        <v>216628215.92538217</v>
      </c>
      <c r="S97">
        <v>1905.4879308435634</v>
      </c>
      <c r="T97">
        <v>18017.918731984482</v>
      </c>
      <c r="U97">
        <f>Sustainable_Friendly_Table[[#This Row],[Total Energy(MJ)]]*AHP!$P$13/TOPSIS!$B$12</f>
        <v>2.131170758678514E-2</v>
      </c>
      <c r="V97">
        <f>Sustainable_Friendly_Table[[#This Row],[Total Cost(LKR Million)]]*AHP!$P$14/TOPSIS!$C$12</f>
        <v>6.4650209717456927E-3</v>
      </c>
      <c r="W97">
        <f>Sustainable_Friendly_Table[[#This Row],[Total Carbon (Metric T)]]*AHP!$P$15/TOPSIS!$D$12</f>
        <v>1.1734328341040311E-2</v>
      </c>
      <c r="X97">
        <f>((Sustainable_Friendly_Table[[#This Row],[Weighted Energy]]-TOPSIS!$B$13)^2+(Sustainable_Friendly_Table[[#This Row],[Weighted Cost]]-TOPSIS!$C$13)^2+(Sustainable_Friendly_Table[[#This Row],[Weighted Co2]]-TOPSIS!$D$13)^2)^0.5</f>
        <v>7.9087500057954143E-4</v>
      </c>
      <c r="Y97">
        <f>((Sustainable_Friendly_Table[[#This Row],[Weighted Energy]]-TOPSIS!$B$14)^2+(Sustainable_Friendly_Table[[#This Row],[Weighted Cost]]-TOPSIS!$C$14)^2+(Sustainable_Friendly_Table[[#This Row],[Weighted Co2]]-TOPSIS!$D$14)^2)^0.5</f>
        <v>5.5234372877396376E-3</v>
      </c>
      <c r="Z97">
        <f>Sustainable_Friendly_Table[[#This Row],[S- Worst-Euclidean Distance]]/(Sustainable_Friendly_Table[[#This Row],[S+ Best-Euclidean Distance]]+Sustainable_Friendly_Table[[#This Row],[S- Worst-Euclidean Distance]])</f>
        <v>0.87474883020236771</v>
      </c>
      <c r="AA97">
        <v>96</v>
      </c>
    </row>
    <row r="98" spans="1:27" x14ac:dyDescent="0.3">
      <c r="A98">
        <v>115</v>
      </c>
      <c r="B98" t="s">
        <v>140</v>
      </c>
      <c r="C98" t="s">
        <v>147</v>
      </c>
      <c r="D98" t="s">
        <v>151</v>
      </c>
      <c r="E98" t="s">
        <v>152</v>
      </c>
      <c r="F98" t="s">
        <v>280</v>
      </c>
      <c r="G98" t="s">
        <v>219</v>
      </c>
      <c r="H98">
        <v>328.81574487589813</v>
      </c>
      <c r="I98">
        <v>47</v>
      </c>
      <c r="J98">
        <v>1217102.84543797</v>
      </c>
      <c r="K98">
        <v>47352.343290909077</v>
      </c>
      <c r="L98">
        <v>219078512.17883462</v>
      </c>
      <c r="M98">
        <v>5926981.0386363622</v>
      </c>
      <c r="N98">
        <v>1825654268.156955</v>
      </c>
      <c r="O98">
        <v>87608000</v>
      </c>
      <c r="P98">
        <v>24.200065468181812</v>
      </c>
      <c r="Q98">
        <v>18195.687539297651</v>
      </c>
      <c r="R98">
        <v>219125864.52212551</v>
      </c>
      <c r="S98">
        <v>1919.1892491955914</v>
      </c>
      <c r="T98">
        <v>18219.887604765834</v>
      </c>
      <c r="U98">
        <f>Sustainable_Friendly_Table[[#This Row],[Total Energy(MJ)]]*AHP!$P$13/TOPSIS!$B$12</f>
        <v>2.155742422310122E-2</v>
      </c>
      <c r="V98">
        <f>Sustainable_Friendly_Table[[#This Row],[Total Cost(LKR Million)]]*AHP!$P$14/TOPSIS!$C$12</f>
        <v>6.5115073908159054E-3</v>
      </c>
      <c r="W98">
        <f>Sustainable_Friendly_Table[[#This Row],[Total Carbon (Metric T)]]*AHP!$P$15/TOPSIS!$D$12</f>
        <v>1.1865862349109687E-2</v>
      </c>
      <c r="X98">
        <f>((Sustainable_Friendly_Table[[#This Row],[Weighted Energy]]-TOPSIS!$B$13)^2+(Sustainable_Friendly_Table[[#This Row],[Weighted Cost]]-TOPSIS!$C$13)^2+(Sustainable_Friendly_Table[[#This Row],[Weighted Co2]]-TOPSIS!$D$13)^2)^0.5</f>
        <v>1.0719504342731714E-3</v>
      </c>
      <c r="Y98">
        <f>((Sustainable_Friendly_Table[[#This Row],[Weighted Energy]]-TOPSIS!$B$14)^2+(Sustainable_Friendly_Table[[#This Row],[Weighted Cost]]-TOPSIS!$C$14)^2+(Sustainable_Friendly_Table[[#This Row],[Weighted Co2]]-TOPSIS!$D$14)^2)^0.5</f>
        <v>5.2421790142417263E-3</v>
      </c>
      <c r="Z98">
        <f>Sustainable_Friendly_Table[[#This Row],[S- Worst-Euclidean Distance]]/(Sustainable_Friendly_Table[[#This Row],[S+ Best-Euclidean Distance]]+Sustainable_Friendly_Table[[#This Row],[S- Worst-Euclidean Distance]])</f>
        <v>0.83022989265364244</v>
      </c>
      <c r="AA98">
        <v>97</v>
      </c>
    </row>
    <row r="99" spans="1:27" x14ac:dyDescent="0.3">
      <c r="A99">
        <v>117</v>
      </c>
      <c r="B99" t="s">
        <v>140</v>
      </c>
      <c r="C99" t="s">
        <v>147</v>
      </c>
      <c r="D99" t="s">
        <v>151</v>
      </c>
      <c r="E99" t="s">
        <v>152</v>
      </c>
      <c r="F99" t="s">
        <v>280</v>
      </c>
      <c r="G99" t="s">
        <v>218</v>
      </c>
      <c r="H99">
        <v>328.81574487589813</v>
      </c>
      <c r="I99">
        <v>24</v>
      </c>
      <c r="J99">
        <v>1217102.84543797</v>
      </c>
      <c r="K99">
        <v>47352.343290909077</v>
      </c>
      <c r="L99">
        <v>219078512.17883462</v>
      </c>
      <c r="M99">
        <v>5926981.0386363622</v>
      </c>
      <c r="N99">
        <v>1825654268.156955</v>
      </c>
      <c r="O99">
        <v>89908800</v>
      </c>
      <c r="P99">
        <v>24.200065468181812</v>
      </c>
      <c r="Q99">
        <v>18195.687539297651</v>
      </c>
      <c r="R99">
        <v>219125864.52212551</v>
      </c>
      <c r="S99">
        <v>1921.4900491955914</v>
      </c>
      <c r="T99">
        <v>18219.887604765834</v>
      </c>
      <c r="U99">
        <f>Sustainable_Friendly_Table[[#This Row],[Total Energy(MJ)]]*AHP!$P$13/TOPSIS!$B$12</f>
        <v>2.155742422310122E-2</v>
      </c>
      <c r="V99">
        <f>Sustainable_Friendly_Table[[#This Row],[Total Cost(LKR Million)]]*AHP!$P$14/TOPSIS!$C$12</f>
        <v>6.5193136434880004E-3</v>
      </c>
      <c r="W99">
        <f>Sustainable_Friendly_Table[[#This Row],[Total Carbon (Metric T)]]*AHP!$P$15/TOPSIS!$D$12</f>
        <v>1.1865862349109687E-2</v>
      </c>
      <c r="X99">
        <f>((Sustainable_Friendly_Table[[#This Row],[Weighted Energy]]-TOPSIS!$B$13)^2+(Sustainable_Friendly_Table[[#This Row],[Weighted Cost]]-TOPSIS!$C$13)^2+(Sustainable_Friendly_Table[[#This Row],[Weighted Co2]]-TOPSIS!$D$13)^2)^0.5</f>
        <v>1.0739275643098384E-3</v>
      </c>
      <c r="Y99">
        <f>((Sustainable_Friendly_Table[[#This Row],[Weighted Energy]]-TOPSIS!$B$14)^2+(Sustainable_Friendly_Table[[#This Row],[Weighted Cost]]-TOPSIS!$C$14)^2+(Sustainable_Friendly_Table[[#This Row],[Weighted Co2]]-TOPSIS!$D$14)^2)^0.5</f>
        <v>5.240154267698925E-3</v>
      </c>
      <c r="Z99">
        <f>Sustainable_Friendly_Table[[#This Row],[S- Worst-Euclidean Distance]]/(Sustainable_Friendly_Table[[#This Row],[S+ Best-Euclidean Distance]]+Sustainable_Friendly_Table[[#This Row],[S- Worst-Euclidean Distance]])</f>
        <v>0.82991548211085209</v>
      </c>
      <c r="AA99">
        <v>98</v>
      </c>
    </row>
    <row r="100" spans="1:27" x14ac:dyDescent="0.3">
      <c r="A100">
        <v>116</v>
      </c>
      <c r="B100" t="s">
        <v>140</v>
      </c>
      <c r="C100" t="s">
        <v>147</v>
      </c>
      <c r="D100" t="s">
        <v>151</v>
      </c>
      <c r="E100" t="s">
        <v>152</v>
      </c>
      <c r="F100" t="s">
        <v>280</v>
      </c>
      <c r="G100" t="s">
        <v>220</v>
      </c>
      <c r="H100">
        <v>328.81574487589813</v>
      </c>
      <c r="I100">
        <v>24</v>
      </c>
      <c r="J100">
        <v>1217102.84543797</v>
      </c>
      <c r="K100">
        <v>47352.343290909077</v>
      </c>
      <c r="L100">
        <v>219078512.17883462</v>
      </c>
      <c r="M100">
        <v>5926981.0386363622</v>
      </c>
      <c r="N100">
        <v>1825654268.156955</v>
      </c>
      <c r="O100">
        <v>93600000</v>
      </c>
      <c r="P100">
        <v>24.200065468181812</v>
      </c>
      <c r="Q100">
        <v>18195.687539297651</v>
      </c>
      <c r="R100">
        <v>219125864.52212551</v>
      </c>
      <c r="S100">
        <v>1925.1812491955914</v>
      </c>
      <c r="T100">
        <v>18219.887604765834</v>
      </c>
      <c r="U100">
        <f>Sustainable_Friendly_Table[[#This Row],[Total Energy(MJ)]]*AHP!$P$13/TOPSIS!$B$12</f>
        <v>2.155742422310122E-2</v>
      </c>
      <c r="V100">
        <f>Sustainable_Friendly_Table[[#This Row],[Total Cost(LKR Million)]]*AHP!$P$14/TOPSIS!$C$12</f>
        <v>6.5318373047637468E-3</v>
      </c>
      <c r="W100">
        <f>Sustainable_Friendly_Table[[#This Row],[Total Carbon (Metric T)]]*AHP!$P$15/TOPSIS!$D$12</f>
        <v>1.1865862349109687E-2</v>
      </c>
      <c r="X100">
        <f>((Sustainable_Friendly_Table[[#This Row],[Weighted Energy]]-TOPSIS!$B$13)^2+(Sustainable_Friendly_Table[[#This Row],[Weighted Cost]]-TOPSIS!$C$13)^2+(Sustainable_Friendly_Table[[#This Row],[Weighted Co2]]-TOPSIS!$D$13)^2)^0.5</f>
        <v>1.0772100995600511E-3</v>
      </c>
      <c r="Y100">
        <f>((Sustainable_Friendly_Table[[#This Row],[Weighted Energy]]-TOPSIS!$B$14)^2+(Sustainable_Friendly_Table[[#This Row],[Weighted Cost]]-TOPSIS!$C$14)^2+(Sustainable_Friendly_Table[[#This Row],[Weighted Co2]]-TOPSIS!$D$14)^2)^0.5</f>
        <v>5.2369286167393012E-3</v>
      </c>
      <c r="Z100">
        <f>Sustainable_Friendly_Table[[#This Row],[S- Worst-Euclidean Distance]]/(Sustainable_Friendly_Table[[#This Row],[S+ Best-Euclidean Distance]]+Sustainable_Friendly_Table[[#This Row],[S- Worst-Euclidean Distance]])</f>
        <v>0.82939714378156837</v>
      </c>
      <c r="AA100">
        <v>99</v>
      </c>
    </row>
    <row r="101" spans="1:27" x14ac:dyDescent="0.3">
      <c r="A101">
        <v>124</v>
      </c>
      <c r="B101" t="s">
        <v>140</v>
      </c>
      <c r="C101" t="s">
        <v>147</v>
      </c>
      <c r="D101" t="s">
        <v>151</v>
      </c>
      <c r="E101" t="s">
        <v>280</v>
      </c>
      <c r="F101" t="s">
        <v>280</v>
      </c>
      <c r="G101" t="s">
        <v>219</v>
      </c>
      <c r="H101">
        <v>328.88375818235278</v>
      </c>
      <c r="I101">
        <v>47</v>
      </c>
      <c r="J101">
        <v>1217168.6823186178</v>
      </c>
      <c r="K101">
        <v>58269.406927272721</v>
      </c>
      <c r="L101">
        <v>219090362.81735122</v>
      </c>
      <c r="M101">
        <v>7084189.7840909082</v>
      </c>
      <c r="N101">
        <v>1825753023.4779267</v>
      </c>
      <c r="O101">
        <v>87608000</v>
      </c>
      <c r="P101">
        <v>30.750303649999999</v>
      </c>
      <c r="Q101">
        <v>18196.671800663338</v>
      </c>
      <c r="R101">
        <v>219148632.22427851</v>
      </c>
      <c r="S101">
        <v>1920.4452132620177</v>
      </c>
      <c r="T101">
        <v>18227.422104313337</v>
      </c>
      <c r="U101">
        <f>Sustainable_Friendly_Table[[#This Row],[Total Energy(MJ)]]*AHP!$P$13/TOPSIS!$B$12</f>
        <v>2.1559664091110264E-2</v>
      </c>
      <c r="V101">
        <f>Sustainable_Friendly_Table[[#This Row],[Total Cost(LKR Million)]]*AHP!$P$14/TOPSIS!$C$12</f>
        <v>6.5157686794327322E-3</v>
      </c>
      <c r="W101">
        <f>Sustainable_Friendly_Table[[#This Row],[Total Carbon (Metric T)]]*AHP!$P$15/TOPSIS!$D$12</f>
        <v>1.1870769258331052E-2</v>
      </c>
      <c r="X101">
        <f>((Sustainable_Friendly_Table[[#This Row],[Weighted Energy]]-TOPSIS!$B$13)^2+(Sustainable_Friendly_Table[[#This Row],[Weighted Cost]]-TOPSIS!$C$13)^2+(Sustainable_Friendly_Table[[#This Row],[Weighted Co2]]-TOPSIS!$D$13)^2)^0.5</f>
        <v>1.0772142142461882E-3</v>
      </c>
      <c r="Y101">
        <f>((Sustainable_Friendly_Table[[#This Row],[Weighted Energy]]-TOPSIS!$B$14)^2+(Sustainable_Friendly_Table[[#This Row],[Weighted Cost]]-TOPSIS!$C$14)^2+(Sustainable_Friendly_Table[[#This Row],[Weighted Co2]]-TOPSIS!$D$14)^2)^0.5</f>
        <v>5.2368930852417358E-3</v>
      </c>
      <c r="Z101">
        <f>Sustainable_Friendly_Table[[#This Row],[S- Worst-Euclidean Distance]]/(Sustainable_Friendly_Table[[#This Row],[S+ Best-Euclidean Distance]]+Sustainable_Friendly_Table[[#This Row],[S- Worst-Euclidean Distance]])</f>
        <v>0.82939564325529425</v>
      </c>
      <c r="AA101">
        <v>100</v>
      </c>
    </row>
    <row r="102" spans="1:27" x14ac:dyDescent="0.3">
      <c r="A102">
        <v>126</v>
      </c>
      <c r="B102" t="s">
        <v>140</v>
      </c>
      <c r="C102" t="s">
        <v>147</v>
      </c>
      <c r="D102" t="s">
        <v>151</v>
      </c>
      <c r="E102" t="s">
        <v>280</v>
      </c>
      <c r="F102" t="s">
        <v>280</v>
      </c>
      <c r="G102" t="s">
        <v>218</v>
      </c>
      <c r="H102">
        <v>328.88375818235278</v>
      </c>
      <c r="I102">
        <v>24</v>
      </c>
      <c r="J102">
        <v>1217168.6823186178</v>
      </c>
      <c r="K102">
        <v>58269.406927272721</v>
      </c>
      <c r="L102">
        <v>219090362.81735122</v>
      </c>
      <c r="M102">
        <v>7084189.7840909082</v>
      </c>
      <c r="N102">
        <v>1825753023.4779267</v>
      </c>
      <c r="O102">
        <v>89908800</v>
      </c>
      <c r="P102">
        <v>30.750303649999999</v>
      </c>
      <c r="Q102">
        <v>18196.671800663338</v>
      </c>
      <c r="R102">
        <v>219148632.22427851</v>
      </c>
      <c r="S102">
        <v>1922.7460132620176</v>
      </c>
      <c r="T102">
        <v>18227.422104313337</v>
      </c>
      <c r="U102">
        <f>Sustainable_Friendly_Table[[#This Row],[Total Energy(MJ)]]*AHP!$P$13/TOPSIS!$B$12</f>
        <v>2.1559664091110264E-2</v>
      </c>
      <c r="V102">
        <f>Sustainable_Friendly_Table[[#This Row],[Total Cost(LKR Million)]]*AHP!$P$14/TOPSIS!$C$12</f>
        <v>6.5235749321048272E-3</v>
      </c>
      <c r="W102">
        <f>Sustainable_Friendly_Table[[#This Row],[Total Carbon (Metric T)]]*AHP!$P$15/TOPSIS!$D$12</f>
        <v>1.1870769258331052E-2</v>
      </c>
      <c r="X102">
        <f>((Sustainable_Friendly_Table[[#This Row],[Weighted Energy]]-TOPSIS!$B$13)^2+(Sustainable_Friendly_Table[[#This Row],[Weighted Cost]]-TOPSIS!$C$13)^2+(Sustainable_Friendly_Table[[#This Row],[Weighted Co2]]-TOPSIS!$D$13)^2)^0.5</f>
        <v>1.0792125243024922E-3</v>
      </c>
      <c r="Y102">
        <f>((Sustainable_Friendly_Table[[#This Row],[Weighted Energy]]-TOPSIS!$B$14)^2+(Sustainable_Friendly_Table[[#This Row],[Weighted Cost]]-TOPSIS!$C$14)^2+(Sustainable_Friendly_Table[[#This Row],[Weighted Co2]]-TOPSIS!$D$14)^2)^0.5</f>
        <v>5.234872648648763E-3</v>
      </c>
      <c r="Z102">
        <f>Sustainable_Friendly_Table[[#This Row],[S- Worst-Euclidean Distance]]/(Sustainable_Friendly_Table[[#This Row],[S+ Best-Euclidean Distance]]+Sustainable_Friendly_Table[[#This Row],[S- Worst-Euclidean Distance]])</f>
        <v>0.82907856090923471</v>
      </c>
      <c r="AA102">
        <v>101</v>
      </c>
    </row>
    <row r="103" spans="1:27" x14ac:dyDescent="0.3">
      <c r="A103">
        <v>133</v>
      </c>
      <c r="B103" t="s">
        <v>140</v>
      </c>
      <c r="C103" t="s">
        <v>147</v>
      </c>
      <c r="D103" t="s">
        <v>280</v>
      </c>
      <c r="E103" t="s">
        <v>152</v>
      </c>
      <c r="F103" t="s">
        <v>280</v>
      </c>
      <c r="G103" t="s">
        <v>219</v>
      </c>
      <c r="H103">
        <v>329.27846649595818</v>
      </c>
      <c r="I103">
        <v>47</v>
      </c>
      <c r="J103">
        <v>1217550.7599661876</v>
      </c>
      <c r="K103">
        <v>47352.343290909077</v>
      </c>
      <c r="L103">
        <v>219159136.79391378</v>
      </c>
      <c r="M103">
        <v>5931586.1136363624</v>
      </c>
      <c r="N103">
        <v>1826326139.9492815</v>
      </c>
      <c r="O103">
        <v>87608000</v>
      </c>
      <c r="P103">
        <v>24.190855318181814</v>
      </c>
      <c r="Q103">
        <v>18202.383861494505</v>
      </c>
      <c r="R103">
        <v>219206489.13720468</v>
      </c>
      <c r="S103">
        <v>1919.8657260629177</v>
      </c>
      <c r="T103">
        <v>18226.574716812687</v>
      </c>
      <c r="U103">
        <f>Sustainable_Friendly_Table[[#This Row],[Total Energy(MJ)]]*AHP!$P$13/TOPSIS!$B$12</f>
        <v>2.1565356007118942E-2</v>
      </c>
      <c r="V103">
        <f>Sustainable_Friendly_Table[[#This Row],[Total Cost(LKR Million)]]*AHP!$P$14/TOPSIS!$C$12</f>
        <v>6.5138025704721885E-3</v>
      </c>
      <c r="W103">
        <f>Sustainable_Friendly_Table[[#This Row],[Total Carbon (Metric T)]]*AHP!$P$15/TOPSIS!$D$12</f>
        <v>1.1870217389754408E-2</v>
      </c>
      <c r="X103">
        <f>((Sustainable_Friendly_Table[[#This Row],[Weighted Energy]]-TOPSIS!$B$13)^2+(Sustainable_Friendly_Table[[#This Row],[Weighted Cost]]-TOPSIS!$C$13)^2+(Sustainable_Friendly_Table[[#This Row],[Weighted Co2]]-TOPSIS!$D$13)^2)^0.5</f>
        <v>1.0812856317907328E-3</v>
      </c>
      <c r="Y103">
        <f>((Sustainable_Friendly_Table[[#This Row],[Weighted Energy]]-TOPSIS!$B$14)^2+(Sustainable_Friendly_Table[[#This Row],[Weighted Cost]]-TOPSIS!$C$14)^2+(Sustainable_Friendly_Table[[#This Row],[Weighted Co2]]-TOPSIS!$D$14)^2)^0.5</f>
        <v>5.2328447492585774E-3</v>
      </c>
      <c r="Z103">
        <f>Sustainable_Friendly_Table[[#This Row],[S- Worst-Euclidean Distance]]/(Sustainable_Friendly_Table[[#This Row],[S+ Best-Euclidean Distance]]+Sustainable_Friendly_Table[[#This Row],[S- Worst-Euclidean Distance]])</f>
        <v>0.82875145641021108</v>
      </c>
      <c r="AA103">
        <v>102</v>
      </c>
    </row>
    <row r="104" spans="1:27" x14ac:dyDescent="0.3">
      <c r="A104">
        <v>125</v>
      </c>
      <c r="B104" t="s">
        <v>140</v>
      </c>
      <c r="C104" t="s">
        <v>147</v>
      </c>
      <c r="D104" t="s">
        <v>151</v>
      </c>
      <c r="E104" t="s">
        <v>280</v>
      </c>
      <c r="F104" t="s">
        <v>280</v>
      </c>
      <c r="G104" t="s">
        <v>220</v>
      </c>
      <c r="H104">
        <v>328.88375818235278</v>
      </c>
      <c r="I104">
        <v>24</v>
      </c>
      <c r="J104">
        <v>1217168.6823186178</v>
      </c>
      <c r="K104">
        <v>58269.406927272721</v>
      </c>
      <c r="L104">
        <v>219090362.81735122</v>
      </c>
      <c r="M104">
        <v>7084189.7840909082</v>
      </c>
      <c r="N104">
        <v>1825753023.4779267</v>
      </c>
      <c r="O104">
        <v>93600000</v>
      </c>
      <c r="P104">
        <v>30.750303649999999</v>
      </c>
      <c r="Q104">
        <v>18196.671800663338</v>
      </c>
      <c r="R104">
        <v>219148632.22427851</v>
      </c>
      <c r="S104">
        <v>1926.4372132620176</v>
      </c>
      <c r="T104">
        <v>18227.422104313337</v>
      </c>
      <c r="U104">
        <f>Sustainable_Friendly_Table[[#This Row],[Total Energy(MJ)]]*AHP!$P$13/TOPSIS!$B$12</f>
        <v>2.1559664091110264E-2</v>
      </c>
      <c r="V104">
        <f>Sustainable_Friendly_Table[[#This Row],[Total Cost(LKR Million)]]*AHP!$P$14/TOPSIS!$C$12</f>
        <v>6.5360985933805736E-3</v>
      </c>
      <c r="W104">
        <f>Sustainable_Friendly_Table[[#This Row],[Total Carbon (Metric T)]]*AHP!$P$15/TOPSIS!$D$12</f>
        <v>1.1870769258331052E-2</v>
      </c>
      <c r="X104">
        <f>((Sustainable_Friendly_Table[[#This Row],[Weighted Energy]]-TOPSIS!$B$13)^2+(Sustainable_Friendly_Table[[#This Row],[Weighted Cost]]-TOPSIS!$C$13)^2+(Sustainable_Friendly_Table[[#This Row],[Weighted Co2]]-TOPSIS!$D$13)^2)^0.5</f>
        <v>1.0825283329740341E-3</v>
      </c>
      <c r="Y104">
        <f>((Sustainable_Friendly_Table[[#This Row],[Weighted Energy]]-TOPSIS!$B$14)^2+(Sustainable_Friendly_Table[[#This Row],[Weighted Cost]]-TOPSIS!$C$14)^2+(Sustainable_Friendly_Table[[#This Row],[Weighted Co2]]-TOPSIS!$D$14)^2)^0.5</f>
        <v>5.2316539420130944E-3</v>
      </c>
      <c r="Z104">
        <f>Sustainable_Friendly_Table[[#This Row],[S- Worst-Euclidean Distance]]/(Sustainable_Friendly_Table[[#This Row],[S+ Best-Euclidean Distance]]+Sustainable_Friendly_Table[[#This Row],[S- Worst-Euclidean Distance]])</f>
        <v>0.82855605273507238</v>
      </c>
      <c r="AA104">
        <v>103</v>
      </c>
    </row>
    <row r="105" spans="1:27" x14ac:dyDescent="0.3">
      <c r="A105">
        <v>135</v>
      </c>
      <c r="B105" t="s">
        <v>140</v>
      </c>
      <c r="C105" t="s">
        <v>147</v>
      </c>
      <c r="D105" t="s">
        <v>280</v>
      </c>
      <c r="E105" t="s">
        <v>152</v>
      </c>
      <c r="F105" t="s">
        <v>280</v>
      </c>
      <c r="G105" t="s">
        <v>218</v>
      </c>
      <c r="H105">
        <v>329.27846649595818</v>
      </c>
      <c r="I105">
        <v>24</v>
      </c>
      <c r="J105">
        <v>1217550.7599661876</v>
      </c>
      <c r="K105">
        <v>47352.343290909077</v>
      </c>
      <c r="L105">
        <v>219159136.79391378</v>
      </c>
      <c r="M105">
        <v>5931586.1136363624</v>
      </c>
      <c r="N105">
        <v>1826326139.9492815</v>
      </c>
      <c r="O105">
        <v>89908800</v>
      </c>
      <c r="P105">
        <v>24.190855318181814</v>
      </c>
      <c r="Q105">
        <v>18202.383861494505</v>
      </c>
      <c r="R105">
        <v>219206489.13720468</v>
      </c>
      <c r="S105">
        <v>1922.1665260629177</v>
      </c>
      <c r="T105">
        <v>18226.574716812687</v>
      </c>
      <c r="U105">
        <f>Sustainable_Friendly_Table[[#This Row],[Total Energy(MJ)]]*AHP!$P$13/TOPSIS!$B$12</f>
        <v>2.1565356007118942E-2</v>
      </c>
      <c r="V105">
        <f>Sustainable_Friendly_Table[[#This Row],[Total Cost(LKR Million)]]*AHP!$P$14/TOPSIS!$C$12</f>
        <v>6.5216088231442836E-3</v>
      </c>
      <c r="W105">
        <f>Sustainable_Friendly_Table[[#This Row],[Total Carbon (Metric T)]]*AHP!$P$15/TOPSIS!$D$12</f>
        <v>1.1870217389754408E-2</v>
      </c>
      <c r="X105">
        <f>((Sustainable_Friendly_Table[[#This Row],[Weighted Energy]]-TOPSIS!$B$13)^2+(Sustainable_Friendly_Table[[#This Row],[Weighted Cost]]-TOPSIS!$C$13)^2+(Sustainable_Friendly_Table[[#This Row],[Weighted Co2]]-TOPSIS!$D$13)^2)^0.5</f>
        <v>1.0832622631974933E-3</v>
      </c>
      <c r="Y105">
        <f>((Sustainable_Friendly_Table[[#This Row],[Weighted Energy]]-TOPSIS!$B$14)^2+(Sustainable_Friendly_Table[[#This Row],[Weighted Cost]]-TOPSIS!$C$14)^2+(Sustainable_Friendly_Table[[#This Row],[Weighted Co2]]-TOPSIS!$D$14)^2)^0.5</f>
        <v>5.2308198148353973E-3</v>
      </c>
      <c r="Z105">
        <f>Sustainable_Friendly_Table[[#This Row],[S- Worst-Euclidean Distance]]/(Sustainable_Friendly_Table[[#This Row],[S+ Best-Euclidean Distance]]+Sustainable_Friendly_Table[[#This Row],[S- Worst-Euclidean Distance]])</f>
        <v>0.82843709508208097</v>
      </c>
      <c r="AA105">
        <v>104</v>
      </c>
    </row>
    <row r="106" spans="1:27" x14ac:dyDescent="0.3">
      <c r="A106">
        <v>134</v>
      </c>
      <c r="B106" t="s">
        <v>140</v>
      </c>
      <c r="C106" t="s">
        <v>147</v>
      </c>
      <c r="D106" t="s">
        <v>280</v>
      </c>
      <c r="E106" t="s">
        <v>152</v>
      </c>
      <c r="F106" t="s">
        <v>280</v>
      </c>
      <c r="G106" t="s">
        <v>220</v>
      </c>
      <c r="H106">
        <v>329.27846649595818</v>
      </c>
      <c r="I106">
        <v>24</v>
      </c>
      <c r="J106">
        <v>1217550.7599661876</v>
      </c>
      <c r="K106">
        <v>47352.343290909077</v>
      </c>
      <c r="L106">
        <v>219159136.79391378</v>
      </c>
      <c r="M106">
        <v>5931586.1136363624</v>
      </c>
      <c r="N106">
        <v>1826326139.9492815</v>
      </c>
      <c r="O106">
        <v>93600000</v>
      </c>
      <c r="P106">
        <v>24.190855318181814</v>
      </c>
      <c r="Q106">
        <v>18202.383861494505</v>
      </c>
      <c r="R106">
        <v>219206489.13720468</v>
      </c>
      <c r="S106">
        <v>1925.8577260629177</v>
      </c>
      <c r="T106">
        <v>18226.574716812687</v>
      </c>
      <c r="U106">
        <f>Sustainable_Friendly_Table[[#This Row],[Total Energy(MJ)]]*AHP!$P$13/TOPSIS!$B$12</f>
        <v>2.1565356007118942E-2</v>
      </c>
      <c r="V106">
        <f>Sustainable_Friendly_Table[[#This Row],[Total Cost(LKR Million)]]*AHP!$P$14/TOPSIS!$C$12</f>
        <v>6.5341324844200299E-3</v>
      </c>
      <c r="W106">
        <f>Sustainable_Friendly_Table[[#This Row],[Total Carbon (Metric T)]]*AHP!$P$15/TOPSIS!$D$12</f>
        <v>1.1870217389754408E-2</v>
      </c>
      <c r="X106">
        <f>((Sustainable_Friendly_Table[[#This Row],[Weighted Energy]]-TOPSIS!$B$13)^2+(Sustainable_Friendly_Table[[#This Row],[Weighted Cost]]-TOPSIS!$C$13)^2+(Sustainable_Friendly_Table[[#This Row],[Weighted Co2]]-TOPSIS!$D$13)^2)^0.5</f>
        <v>1.0865430521533111E-3</v>
      </c>
      <c r="Y106">
        <f>((Sustainable_Friendly_Table[[#This Row],[Weighted Energy]]-TOPSIS!$B$14)^2+(Sustainable_Friendly_Table[[#This Row],[Weighted Cost]]-TOPSIS!$C$14)^2+(Sustainable_Friendly_Table[[#This Row],[Weighted Co2]]-TOPSIS!$D$14)^2)^0.5</f>
        <v>5.2275939026400608E-3</v>
      </c>
      <c r="Z106">
        <f>Sustainable_Friendly_Table[[#This Row],[S- Worst-Euclidean Distance]]/(Sustainable_Friendly_Table[[#This Row],[S+ Best-Euclidean Distance]]+Sustainable_Friendly_Table[[#This Row],[S- Worst-Euclidean Distance]])</f>
        <v>0.82791899194893726</v>
      </c>
      <c r="AA106">
        <v>105</v>
      </c>
    </row>
    <row r="107" spans="1:27" x14ac:dyDescent="0.3">
      <c r="A107">
        <v>142</v>
      </c>
      <c r="B107" t="s">
        <v>140</v>
      </c>
      <c r="C107" t="s">
        <v>147</v>
      </c>
      <c r="D107" t="s">
        <v>280</v>
      </c>
      <c r="E107" t="s">
        <v>280</v>
      </c>
      <c r="F107" t="s">
        <v>280</v>
      </c>
      <c r="G107" t="s">
        <v>219</v>
      </c>
      <c r="H107">
        <v>329.34647980241266</v>
      </c>
      <c r="I107">
        <v>47</v>
      </c>
      <c r="J107">
        <v>1217616.5968468357</v>
      </c>
      <c r="K107">
        <v>58269.406927272721</v>
      </c>
      <c r="L107">
        <v>219170987.43243042</v>
      </c>
      <c r="M107">
        <v>7088794.8590909075</v>
      </c>
      <c r="N107">
        <v>1826424895.2702534</v>
      </c>
      <c r="O107">
        <v>87608000</v>
      </c>
      <c r="P107">
        <v>30.741093499999995</v>
      </c>
      <c r="Q107">
        <v>18203.368122860193</v>
      </c>
      <c r="R107">
        <v>219229256.8393577</v>
      </c>
      <c r="S107">
        <v>1921.1216901293442</v>
      </c>
      <c r="T107">
        <v>18234.109216360193</v>
      </c>
      <c r="U107">
        <f>Sustainable_Friendly_Table[[#This Row],[Total Energy(MJ)]]*AHP!$P$13/TOPSIS!$B$12</f>
        <v>2.1567595875127989E-2</v>
      </c>
      <c r="V107">
        <f>Sustainable_Friendly_Table[[#This Row],[Total Cost(LKR Million)]]*AHP!$P$14/TOPSIS!$C$12</f>
        <v>6.5180638590890154E-3</v>
      </c>
      <c r="W107">
        <f>Sustainable_Friendly_Table[[#This Row],[Total Carbon (Metric T)]]*AHP!$P$15/TOPSIS!$D$12</f>
        <v>1.1875124298975777E-2</v>
      </c>
      <c r="X107">
        <f>((Sustainable_Friendly_Table[[#This Row],[Weighted Energy]]-TOPSIS!$B$13)^2+(Sustainable_Friendly_Table[[#This Row],[Weighted Cost]]-TOPSIS!$C$13)^2+(Sustainable_Friendly_Table[[#This Row],[Weighted Co2]]-TOPSIS!$D$13)^2)^0.5</f>
        <v>1.0865492073879222E-3</v>
      </c>
      <c r="Y107">
        <f>((Sustainable_Friendly_Table[[#This Row],[Weighted Energy]]-TOPSIS!$B$14)^2+(Sustainable_Friendly_Table[[#This Row],[Weighted Cost]]-TOPSIS!$C$14)^2+(Sustainable_Friendly_Table[[#This Row],[Weighted Co2]]-TOPSIS!$D$14)^2)^0.5</f>
        <v>5.2275587391689823E-3</v>
      </c>
      <c r="Z107">
        <f>Sustainable_Friendly_Table[[#This Row],[S- Worst-Euclidean Distance]]/(Sustainable_Friendly_Table[[#This Row],[S+ Best-Euclidean Distance]]+Sustainable_Friendly_Table[[#This Row],[S- Worst-Euclidean Distance]])</f>
        <v>0.82791722653705668</v>
      </c>
      <c r="AA107">
        <v>106</v>
      </c>
    </row>
    <row r="108" spans="1:27" x14ac:dyDescent="0.3">
      <c r="A108">
        <v>144</v>
      </c>
      <c r="B108" t="s">
        <v>140</v>
      </c>
      <c r="C108" t="s">
        <v>147</v>
      </c>
      <c r="D108" t="s">
        <v>280</v>
      </c>
      <c r="E108" t="s">
        <v>280</v>
      </c>
      <c r="F108" t="s">
        <v>280</v>
      </c>
      <c r="G108" t="s">
        <v>218</v>
      </c>
      <c r="H108">
        <v>329.34647980241266</v>
      </c>
      <c r="I108">
        <v>24</v>
      </c>
      <c r="J108">
        <v>1217616.5968468357</v>
      </c>
      <c r="K108">
        <v>58269.406927272721</v>
      </c>
      <c r="L108">
        <v>219170987.43243042</v>
      </c>
      <c r="M108">
        <v>7088794.8590909075</v>
      </c>
      <c r="N108">
        <v>1826424895.2702534</v>
      </c>
      <c r="O108">
        <v>89908800</v>
      </c>
      <c r="P108">
        <v>30.741093499999995</v>
      </c>
      <c r="Q108">
        <v>18203.368122860193</v>
      </c>
      <c r="R108">
        <v>219229256.8393577</v>
      </c>
      <c r="S108">
        <v>1923.4224901293442</v>
      </c>
      <c r="T108">
        <v>18234.109216360193</v>
      </c>
      <c r="U108">
        <f>Sustainable_Friendly_Table[[#This Row],[Total Energy(MJ)]]*AHP!$P$13/TOPSIS!$B$12</f>
        <v>2.1567595875127989E-2</v>
      </c>
      <c r="V108">
        <f>Sustainable_Friendly_Table[[#This Row],[Total Cost(LKR Million)]]*AHP!$P$14/TOPSIS!$C$12</f>
        <v>6.5258701117611112E-3</v>
      </c>
      <c r="W108">
        <f>Sustainable_Friendly_Table[[#This Row],[Total Carbon (Metric T)]]*AHP!$P$15/TOPSIS!$D$12</f>
        <v>1.1875124298975777E-2</v>
      </c>
      <c r="X108">
        <f>((Sustainable_Friendly_Table[[#This Row],[Weighted Energy]]-TOPSIS!$B$13)^2+(Sustainable_Friendly_Table[[#This Row],[Weighted Cost]]-TOPSIS!$C$13)^2+(Sustainable_Friendly_Table[[#This Row],[Weighted Co2]]-TOPSIS!$D$13)^2)^0.5</f>
        <v>1.0885468399739612E-3</v>
      </c>
      <c r="Y108">
        <f>((Sustainable_Friendly_Table[[#This Row],[Weighted Energy]]-TOPSIS!$B$14)^2+(Sustainable_Friendly_Table[[#This Row],[Weighted Cost]]-TOPSIS!$C$14)^2+(Sustainable_Friendly_Table[[#This Row],[Weighted Co2]]-TOPSIS!$D$14)^2)^0.5</f>
        <v>5.2255381221731475E-3</v>
      </c>
      <c r="Z108">
        <f>Sustainable_Friendly_Table[[#This Row],[S- Worst-Euclidean Distance]]/(Sustainable_Friendly_Table[[#This Row],[S+ Best-Euclidean Distance]]+Sustainable_Friendly_Table[[#This Row],[S- Worst-Euclidean Distance]])</f>
        <v>0.82760022291435875</v>
      </c>
      <c r="AA108">
        <v>107</v>
      </c>
    </row>
    <row r="109" spans="1:27" x14ac:dyDescent="0.3">
      <c r="A109">
        <v>143</v>
      </c>
      <c r="B109" t="s">
        <v>140</v>
      </c>
      <c r="C109" t="s">
        <v>147</v>
      </c>
      <c r="D109" t="s">
        <v>280</v>
      </c>
      <c r="E109" t="s">
        <v>280</v>
      </c>
      <c r="F109" t="s">
        <v>280</v>
      </c>
      <c r="G109" t="s">
        <v>220</v>
      </c>
      <c r="H109">
        <v>329.34647980241266</v>
      </c>
      <c r="I109">
        <v>24</v>
      </c>
      <c r="J109">
        <v>1217616.5968468357</v>
      </c>
      <c r="K109">
        <v>58269.406927272721</v>
      </c>
      <c r="L109">
        <v>219170987.43243042</v>
      </c>
      <c r="M109">
        <v>7088794.8590909075</v>
      </c>
      <c r="N109">
        <v>1826424895.2702534</v>
      </c>
      <c r="O109">
        <v>93600000</v>
      </c>
      <c r="P109">
        <v>30.741093499999995</v>
      </c>
      <c r="Q109">
        <v>18203.368122860193</v>
      </c>
      <c r="R109">
        <v>219229256.8393577</v>
      </c>
      <c r="S109">
        <v>1927.1136901293441</v>
      </c>
      <c r="T109">
        <v>18234.109216360193</v>
      </c>
      <c r="U109">
        <f>Sustainable_Friendly_Table[[#This Row],[Total Energy(MJ)]]*AHP!$P$13/TOPSIS!$B$12</f>
        <v>2.1567595875127989E-2</v>
      </c>
      <c r="V109">
        <f>Sustainable_Friendly_Table[[#This Row],[Total Cost(LKR Million)]]*AHP!$P$14/TOPSIS!$C$12</f>
        <v>6.5383937730368576E-3</v>
      </c>
      <c r="W109">
        <f>Sustainable_Friendly_Table[[#This Row],[Total Carbon (Metric T)]]*AHP!$P$15/TOPSIS!$D$12</f>
        <v>1.1875124298975777E-2</v>
      </c>
      <c r="X109">
        <f>((Sustainable_Friendly_Table[[#This Row],[Weighted Energy]]-TOPSIS!$B$13)^2+(Sustainable_Friendly_Table[[#This Row],[Weighted Cost]]-TOPSIS!$C$13)^2+(Sustainable_Friendly_Table[[#This Row],[Weighted Co2]]-TOPSIS!$D$13)^2)^0.5</f>
        <v>1.091860627554014E-3</v>
      </c>
      <c r="Y109">
        <f>((Sustainable_Friendly_Table[[#This Row],[Weighted Energy]]-TOPSIS!$B$14)^2+(Sustainable_Friendly_Table[[#This Row],[Weighted Cost]]-TOPSIS!$C$14)^2+(Sustainable_Friendly_Table[[#This Row],[Weighted Co2]]-TOPSIS!$D$14)^2)^0.5</f>
        <v>5.2223191664049267E-3</v>
      </c>
      <c r="Z109">
        <f>Sustainable_Friendly_Table[[#This Row],[S- Worst-Euclidean Distance]]/(Sustainable_Friendly_Table[[#This Row],[S+ Best-Euclidean Distance]]+Sustainable_Friendly_Table[[#This Row],[S- Worst-Euclidean Distance]])</f>
        <v>0.82707799537183813</v>
      </c>
      <c r="AA109">
        <v>108</v>
      </c>
    </row>
    <row r="110" spans="1:27" x14ac:dyDescent="0.3">
      <c r="A110">
        <v>217</v>
      </c>
      <c r="B110" t="s">
        <v>141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337.04819121363317</v>
      </c>
      <c r="I110">
        <v>48</v>
      </c>
      <c r="J110">
        <v>1225220.3423648432</v>
      </c>
      <c r="K110">
        <v>41538.510563636359</v>
      </c>
      <c r="L110">
        <v>220539661.62567177</v>
      </c>
      <c r="M110">
        <v>5665616.6022727257</v>
      </c>
      <c r="N110">
        <v>1837830513.5472648</v>
      </c>
      <c r="O110">
        <v>89472000</v>
      </c>
      <c r="P110">
        <v>22.747897468181815</v>
      </c>
      <c r="Q110">
        <v>18317.044118354406</v>
      </c>
      <c r="R110">
        <v>220581200.13623542</v>
      </c>
      <c r="S110">
        <v>1932.9681301495375</v>
      </c>
      <c r="T110">
        <v>18339.79201582259</v>
      </c>
      <c r="U110">
        <f>Sustainable_Friendly_Table[[#This Row],[Total Energy(MJ)]]*AHP!$P$13/TOPSIS!$B$12</f>
        <v>2.170059895643895E-2</v>
      </c>
      <c r="V110">
        <f>Sustainable_Friendly_Table[[#This Row],[Total Cost(LKR Million)]]*AHP!$P$14/TOPSIS!$C$12</f>
        <v>6.5582569676001633E-3</v>
      </c>
      <c r="W110">
        <f>Sustainable_Friendly_Table[[#This Row],[Total Carbon (Metric T)]]*AHP!$P$15/TOPSIS!$D$12</f>
        <v>1.1943951153361056E-2</v>
      </c>
      <c r="X110">
        <f>((Sustainable_Friendly_Table[[#This Row],[Weighted Energy]]-TOPSIS!$B$13)^2+(Sustainable_Friendly_Table[[#This Row],[Weighted Cost]]-TOPSIS!$C$13)^2+(Sustainable_Friendly_Table[[#This Row],[Weighted Co2]]-TOPSIS!$D$13)^2)^0.5</f>
        <v>1.2415514178166546E-3</v>
      </c>
      <c r="Y110">
        <f>((Sustainable_Friendly_Table[[#This Row],[Weighted Energy]]-TOPSIS!$B$14)^2+(Sustainable_Friendly_Table[[#This Row],[Weighted Cost]]-TOPSIS!$C$14)^2+(Sustainable_Friendly_Table[[#This Row],[Weighted Co2]]-TOPSIS!$D$14)^2)^0.5</f>
        <v>5.0725491697315083E-3</v>
      </c>
      <c r="Z110">
        <f>Sustainable_Friendly_Table[[#This Row],[S- Worst-Euclidean Distance]]/(Sustainable_Friendly_Table[[#This Row],[S+ Best-Euclidean Distance]]+Sustainable_Friendly_Table[[#This Row],[S- Worst-Euclidean Distance]])</f>
        <v>0.80336844486369474</v>
      </c>
      <c r="AA110">
        <v>109</v>
      </c>
    </row>
    <row r="111" spans="1:27" x14ac:dyDescent="0.3">
      <c r="A111">
        <v>219</v>
      </c>
      <c r="B111" t="s">
        <v>141</v>
      </c>
      <c r="C111" t="s">
        <v>147</v>
      </c>
      <c r="D111" t="s">
        <v>151</v>
      </c>
      <c r="E111" t="s">
        <v>152</v>
      </c>
      <c r="F111" t="s">
        <v>154</v>
      </c>
      <c r="G111" t="s">
        <v>218</v>
      </c>
      <c r="H111">
        <v>337.04819121363317</v>
      </c>
      <c r="I111">
        <v>24</v>
      </c>
      <c r="J111">
        <v>1225220.3423648432</v>
      </c>
      <c r="K111">
        <v>41538.510563636359</v>
      </c>
      <c r="L111">
        <v>220539661.62567177</v>
      </c>
      <c r="M111">
        <v>5665616.6022727257</v>
      </c>
      <c r="N111">
        <v>1837830513.5472648</v>
      </c>
      <c r="O111">
        <v>89908800</v>
      </c>
      <c r="P111">
        <v>22.747897468181815</v>
      </c>
      <c r="Q111">
        <v>18317.044118354406</v>
      </c>
      <c r="R111">
        <v>220581200.13623542</v>
      </c>
      <c r="S111">
        <v>1933.4049301495377</v>
      </c>
      <c r="T111">
        <v>18339.79201582259</v>
      </c>
      <c r="U111">
        <f>Sustainable_Friendly_Table[[#This Row],[Total Energy(MJ)]]*AHP!$P$13/TOPSIS!$B$12</f>
        <v>2.170059895643895E-2</v>
      </c>
      <c r="V111">
        <f>Sustainable_Friendly_Table[[#This Row],[Total Cost(LKR Million)]]*AHP!$P$14/TOPSIS!$C$12</f>
        <v>6.5597389613272035E-3</v>
      </c>
      <c r="W111">
        <f>Sustainable_Friendly_Table[[#This Row],[Total Carbon (Metric T)]]*AHP!$P$15/TOPSIS!$D$12</f>
        <v>1.1943951153361056E-2</v>
      </c>
      <c r="X111">
        <f>((Sustainable_Friendly_Table[[#This Row],[Weighted Energy]]-TOPSIS!$B$13)^2+(Sustainable_Friendly_Table[[#This Row],[Weighted Cost]]-TOPSIS!$C$13)^2+(Sustainable_Friendly_Table[[#This Row],[Weighted Co2]]-TOPSIS!$D$13)^2)^0.5</f>
        <v>1.2419277659395358E-3</v>
      </c>
      <c r="Y111">
        <f>((Sustainable_Friendly_Table[[#This Row],[Weighted Energy]]-TOPSIS!$B$14)^2+(Sustainable_Friendly_Table[[#This Row],[Weighted Cost]]-TOPSIS!$C$14)^2+(Sustainable_Friendly_Table[[#This Row],[Weighted Co2]]-TOPSIS!$D$14)^2)^0.5</f>
        <v>5.0721647199329688E-3</v>
      </c>
      <c r="Z111">
        <f>Sustainable_Friendly_Table[[#This Row],[S- Worst-Euclidean Distance]]/(Sustainable_Friendly_Table[[#This Row],[S+ Best-Euclidean Distance]]+Sustainable_Friendly_Table[[#This Row],[S- Worst-Euclidean Distance]])</f>
        <v>0.80330858809586758</v>
      </c>
      <c r="AA111">
        <v>110</v>
      </c>
    </row>
    <row r="112" spans="1:27" x14ac:dyDescent="0.3">
      <c r="A112">
        <v>218</v>
      </c>
      <c r="B112" t="s">
        <v>141</v>
      </c>
      <c r="C112" t="s">
        <v>147</v>
      </c>
      <c r="D112" t="s">
        <v>151</v>
      </c>
      <c r="E112" t="s">
        <v>152</v>
      </c>
      <c r="F112" t="s">
        <v>154</v>
      </c>
      <c r="G112" t="s">
        <v>220</v>
      </c>
      <c r="H112">
        <v>337.04819121363317</v>
      </c>
      <c r="I112">
        <v>24</v>
      </c>
      <c r="J112">
        <v>1225220.3423648432</v>
      </c>
      <c r="K112">
        <v>41538.510563636359</v>
      </c>
      <c r="L112">
        <v>220539661.62567177</v>
      </c>
      <c r="M112">
        <v>5665616.6022727257</v>
      </c>
      <c r="N112">
        <v>1837830513.5472648</v>
      </c>
      <c r="O112">
        <v>93600000</v>
      </c>
      <c r="P112">
        <v>22.747897468181815</v>
      </c>
      <c r="Q112">
        <v>18317.044118354406</v>
      </c>
      <c r="R112">
        <v>220581200.13623542</v>
      </c>
      <c r="S112">
        <v>1937.0961301495377</v>
      </c>
      <c r="T112">
        <v>18339.79201582259</v>
      </c>
      <c r="U112">
        <f>Sustainable_Friendly_Table[[#This Row],[Total Energy(MJ)]]*AHP!$P$13/TOPSIS!$B$12</f>
        <v>2.170059895643895E-2</v>
      </c>
      <c r="V112">
        <f>Sustainable_Friendly_Table[[#This Row],[Total Cost(LKR Million)]]*AHP!$P$14/TOPSIS!$C$12</f>
        <v>6.5722626226029498E-3</v>
      </c>
      <c r="W112">
        <f>Sustainable_Friendly_Table[[#This Row],[Total Carbon (Metric T)]]*AHP!$P$15/TOPSIS!$D$12</f>
        <v>1.1943951153361056E-2</v>
      </c>
      <c r="X112">
        <f>((Sustainable_Friendly_Table[[#This Row],[Weighted Energy]]-TOPSIS!$B$13)^2+(Sustainable_Friendly_Table[[#This Row],[Weighted Cost]]-TOPSIS!$C$13)^2+(Sustainable_Friendly_Table[[#This Row],[Weighted Co2]]-TOPSIS!$D$13)^2)^0.5</f>
        <v>1.2451740067140997E-3</v>
      </c>
      <c r="Y112">
        <f>((Sustainable_Friendly_Table[[#This Row],[Weighted Energy]]-TOPSIS!$B$14)^2+(Sustainable_Friendly_Table[[#This Row],[Weighted Cost]]-TOPSIS!$C$14)^2+(Sustainable_Friendly_Table[[#This Row],[Weighted Co2]]-TOPSIS!$D$14)^2)^0.5</f>
        <v>5.0689320452781388E-3</v>
      </c>
      <c r="Z112">
        <f>Sustainable_Friendly_Table[[#This Row],[S- Worst-Euclidean Distance]]/(Sustainable_Friendly_Table[[#This Row],[S+ Best-Euclidean Distance]]+Sustainable_Friendly_Table[[#This Row],[S- Worst-Euclidean Distance]])</f>
        <v>0.80279488553708722</v>
      </c>
      <c r="AA112">
        <v>111</v>
      </c>
    </row>
    <row r="113" spans="1:27" x14ac:dyDescent="0.3">
      <c r="A113">
        <v>226</v>
      </c>
      <c r="B113" t="s">
        <v>141</v>
      </c>
      <c r="C113" t="s">
        <v>147</v>
      </c>
      <c r="D113" t="s">
        <v>151</v>
      </c>
      <c r="E113" t="s">
        <v>280</v>
      </c>
      <c r="F113" t="s">
        <v>154</v>
      </c>
      <c r="G113" t="s">
        <v>219</v>
      </c>
      <c r="H113">
        <v>337.11620452008771</v>
      </c>
      <c r="I113">
        <v>48</v>
      </c>
      <c r="J113">
        <v>1225286.1792454913</v>
      </c>
      <c r="K113">
        <v>52455.574200000003</v>
      </c>
      <c r="L113">
        <v>220551512.26418844</v>
      </c>
      <c r="M113">
        <v>6822825.3477272717</v>
      </c>
      <c r="N113">
        <v>1837929268.868237</v>
      </c>
      <c r="O113">
        <v>89472000</v>
      </c>
      <c r="P113">
        <v>29.298135649999995</v>
      </c>
      <c r="Q113">
        <v>18318.028379720097</v>
      </c>
      <c r="R113">
        <v>220603967.83838844</v>
      </c>
      <c r="S113">
        <v>1934.2240942159642</v>
      </c>
      <c r="T113">
        <v>18347.326515370096</v>
      </c>
      <c r="U113">
        <f>Sustainable_Friendly_Table[[#This Row],[Total Energy(MJ)]]*AHP!$P$13/TOPSIS!$B$12</f>
        <v>2.1702838824447998E-2</v>
      </c>
      <c r="V113">
        <f>Sustainable_Friendly_Table[[#This Row],[Total Cost(LKR Million)]]*AHP!$P$14/TOPSIS!$C$12</f>
        <v>6.5625182562169919E-3</v>
      </c>
      <c r="W113">
        <f>Sustainable_Friendly_Table[[#This Row],[Total Carbon (Metric T)]]*AHP!$P$15/TOPSIS!$D$12</f>
        <v>1.1948858062582427E-2</v>
      </c>
      <c r="X113">
        <f>((Sustainable_Friendly_Table[[#This Row],[Weighted Energy]]-TOPSIS!$B$13)^2+(Sustainable_Friendly_Table[[#This Row],[Weighted Cost]]-TOPSIS!$C$13)^2+(Sustainable_Friendly_Table[[#This Row],[Weighted Co2]]-TOPSIS!$D$13)^2)^0.5</f>
        <v>1.2468234895742388E-3</v>
      </c>
      <c r="Y113">
        <f>((Sustainable_Friendly_Table[[#This Row],[Weighted Energy]]-TOPSIS!$B$14)^2+(Sustainable_Friendly_Table[[#This Row],[Weighted Cost]]-TOPSIS!$C$14)^2+(Sustainable_Friendly_Table[[#This Row],[Weighted Co2]]-TOPSIS!$D$14)^2)^0.5</f>
        <v>5.0672645095234609E-3</v>
      </c>
      <c r="Z113">
        <f>Sustainable_Friendly_Table[[#This Row],[S- Worst-Euclidean Distance]]/(Sustainable_Friendly_Table[[#This Row],[S+ Best-Euclidean Distance]]+Sustainable_Friendly_Table[[#This Row],[S- Worst-Euclidean Distance]])</f>
        <v>0.80253308320181582</v>
      </c>
      <c r="AA113">
        <v>112</v>
      </c>
    </row>
    <row r="114" spans="1:27" x14ac:dyDescent="0.3">
      <c r="A114">
        <v>228</v>
      </c>
      <c r="B114" t="s">
        <v>141</v>
      </c>
      <c r="C114" t="s">
        <v>147</v>
      </c>
      <c r="D114" t="s">
        <v>151</v>
      </c>
      <c r="E114" t="s">
        <v>280</v>
      </c>
      <c r="F114" t="s">
        <v>154</v>
      </c>
      <c r="G114" t="s">
        <v>218</v>
      </c>
      <c r="H114">
        <v>337.11620452008771</v>
      </c>
      <c r="I114">
        <v>24</v>
      </c>
      <c r="J114">
        <v>1225286.1792454913</v>
      </c>
      <c r="K114">
        <v>52455.574200000003</v>
      </c>
      <c r="L114">
        <v>220551512.26418844</v>
      </c>
      <c r="M114">
        <v>6822825.3477272717</v>
      </c>
      <c r="N114">
        <v>1837929268.868237</v>
      </c>
      <c r="O114">
        <v>89908800</v>
      </c>
      <c r="P114">
        <v>29.298135649999995</v>
      </c>
      <c r="Q114">
        <v>18318.028379720097</v>
      </c>
      <c r="R114">
        <v>220603967.83838844</v>
      </c>
      <c r="S114">
        <v>1934.6608942159644</v>
      </c>
      <c r="T114">
        <v>18347.326515370096</v>
      </c>
      <c r="U114">
        <f>Sustainable_Friendly_Table[[#This Row],[Total Energy(MJ)]]*AHP!$P$13/TOPSIS!$B$12</f>
        <v>2.1702838824447998E-2</v>
      </c>
      <c r="V114">
        <f>Sustainable_Friendly_Table[[#This Row],[Total Cost(LKR Million)]]*AHP!$P$14/TOPSIS!$C$12</f>
        <v>6.5640002499440311E-3</v>
      </c>
      <c r="W114">
        <f>Sustainable_Friendly_Table[[#This Row],[Total Carbon (Metric T)]]*AHP!$P$15/TOPSIS!$D$12</f>
        <v>1.1948858062582427E-2</v>
      </c>
      <c r="X114">
        <f>((Sustainable_Friendly_Table[[#This Row],[Weighted Energy]]-TOPSIS!$B$13)^2+(Sustainable_Friendly_Table[[#This Row],[Weighted Cost]]-TOPSIS!$C$13)^2+(Sustainable_Friendly_Table[[#This Row],[Weighted Co2]]-TOPSIS!$D$13)^2)^0.5</f>
        <v>1.2472033103263884E-3</v>
      </c>
      <c r="Y114">
        <f>((Sustainable_Friendly_Table[[#This Row],[Weighted Energy]]-TOPSIS!$B$14)^2+(Sustainable_Friendly_Table[[#This Row],[Weighted Cost]]-TOPSIS!$C$14)^2+(Sustainable_Friendly_Table[[#This Row],[Weighted Co2]]-TOPSIS!$D$14)^2)^0.5</f>
        <v>5.0668809051201231E-3</v>
      </c>
      <c r="Z114">
        <f>Sustainable_Friendly_Table[[#This Row],[S- Worst-Euclidean Distance]]/(Sustainable_Friendly_Table[[#This Row],[S+ Best-Euclidean Distance]]+Sustainable_Friendly_Table[[#This Row],[S- Worst-Euclidean Distance]])</f>
        <v>0.80247281034432794</v>
      </c>
      <c r="AA114">
        <v>113</v>
      </c>
    </row>
    <row r="115" spans="1:27" x14ac:dyDescent="0.3">
      <c r="A115">
        <v>227</v>
      </c>
      <c r="B115" t="s">
        <v>141</v>
      </c>
      <c r="C115" t="s">
        <v>147</v>
      </c>
      <c r="D115" t="s">
        <v>151</v>
      </c>
      <c r="E115" t="s">
        <v>280</v>
      </c>
      <c r="F115" t="s">
        <v>154</v>
      </c>
      <c r="G115" t="s">
        <v>220</v>
      </c>
      <c r="H115">
        <v>337.11620452008771</v>
      </c>
      <c r="I115">
        <v>24</v>
      </c>
      <c r="J115">
        <v>1225286.1792454913</v>
      </c>
      <c r="K115">
        <v>52455.574200000003</v>
      </c>
      <c r="L115">
        <v>220551512.26418844</v>
      </c>
      <c r="M115">
        <v>6822825.3477272717</v>
      </c>
      <c r="N115">
        <v>1837929268.868237</v>
      </c>
      <c r="O115">
        <v>93600000</v>
      </c>
      <c r="P115">
        <v>29.298135649999995</v>
      </c>
      <c r="Q115">
        <v>18318.028379720097</v>
      </c>
      <c r="R115">
        <v>220603967.83838844</v>
      </c>
      <c r="S115">
        <v>1938.3520942159644</v>
      </c>
      <c r="T115">
        <v>18347.326515370096</v>
      </c>
      <c r="U115">
        <f>Sustainable_Friendly_Table[[#This Row],[Total Energy(MJ)]]*AHP!$P$13/TOPSIS!$B$12</f>
        <v>2.1702838824447998E-2</v>
      </c>
      <c r="V115">
        <f>Sustainable_Friendly_Table[[#This Row],[Total Cost(LKR Million)]]*AHP!$P$14/TOPSIS!$C$12</f>
        <v>6.5765239112197775E-3</v>
      </c>
      <c r="W115">
        <f>Sustainable_Friendly_Table[[#This Row],[Total Carbon (Metric T)]]*AHP!$P$15/TOPSIS!$D$12</f>
        <v>1.1948858062582427E-2</v>
      </c>
      <c r="X115">
        <f>((Sustainable_Friendly_Table[[#This Row],[Weighted Energy]]-TOPSIS!$B$13)^2+(Sustainable_Friendly_Table[[#This Row],[Weighted Cost]]-TOPSIS!$C$13)^2+(Sustainable_Friendly_Table[[#This Row],[Weighted Co2]]-TOPSIS!$D$13)^2)^0.5</f>
        <v>1.2504785333401173E-3</v>
      </c>
      <c r="Y115">
        <f>((Sustainable_Friendly_Table[[#This Row],[Weighted Energy]]-TOPSIS!$B$14)^2+(Sustainable_Friendly_Table[[#This Row],[Weighted Cost]]-TOPSIS!$C$14)^2+(Sustainable_Friendly_Table[[#This Row],[Weighted Co2]]-TOPSIS!$D$14)^2)^0.5</f>
        <v>5.0636553964558363E-3</v>
      </c>
      <c r="Z115">
        <f>Sustainable_Friendly_Table[[#This Row],[S- Worst-Euclidean Distance]]/(Sustainable_Friendly_Table[[#This Row],[S+ Best-Euclidean Distance]]+Sustainable_Friendly_Table[[#This Row],[S- Worst-Euclidean Distance]])</f>
        <v>0.80195565262890656</v>
      </c>
      <c r="AA115">
        <v>114</v>
      </c>
    </row>
    <row r="116" spans="1:27" x14ac:dyDescent="0.3">
      <c r="A116">
        <v>235</v>
      </c>
      <c r="B116" t="s">
        <v>141</v>
      </c>
      <c r="C116" t="s">
        <v>147</v>
      </c>
      <c r="D116" t="s">
        <v>280</v>
      </c>
      <c r="E116" t="s">
        <v>152</v>
      </c>
      <c r="F116" t="s">
        <v>154</v>
      </c>
      <c r="G116" t="s">
        <v>219</v>
      </c>
      <c r="H116">
        <v>337.51091283369311</v>
      </c>
      <c r="I116">
        <v>48</v>
      </c>
      <c r="J116">
        <v>1225668.2568930613</v>
      </c>
      <c r="K116">
        <v>41538.510563636359</v>
      </c>
      <c r="L116">
        <v>220620286.24075106</v>
      </c>
      <c r="M116">
        <v>5670221.6772727259</v>
      </c>
      <c r="N116">
        <v>1838502385.339592</v>
      </c>
      <c r="O116">
        <v>89472000</v>
      </c>
      <c r="P116">
        <v>22.738687318181814</v>
      </c>
      <c r="Q116">
        <v>18323.740440551264</v>
      </c>
      <c r="R116">
        <v>220661824.7513147</v>
      </c>
      <c r="S116">
        <v>1933.6446070168647</v>
      </c>
      <c r="T116">
        <v>18346.479127869447</v>
      </c>
      <c r="U116">
        <f>Sustainable_Friendly_Table[[#This Row],[Total Energy(MJ)]]*AHP!$P$13/TOPSIS!$B$12</f>
        <v>2.1708530740456682E-2</v>
      </c>
      <c r="V116">
        <f>Sustainable_Friendly_Table[[#This Row],[Total Cost(LKR Million)]]*AHP!$P$14/TOPSIS!$C$12</f>
        <v>6.5605521472564491E-3</v>
      </c>
      <c r="W116">
        <f>Sustainable_Friendly_Table[[#This Row],[Total Carbon (Metric T)]]*AHP!$P$15/TOPSIS!$D$12</f>
        <v>1.1948306194005781E-2</v>
      </c>
      <c r="X116">
        <f>((Sustainable_Friendly_Table[[#This Row],[Weighted Energy]]-TOPSIS!$B$13)^2+(Sustainable_Friendly_Table[[#This Row],[Weighted Cost]]-TOPSIS!$C$13)^2+(Sustainable_Friendly_Table[[#This Row],[Weighted Co2]]-TOPSIS!$D$13)^2)^0.5</f>
        <v>1.2508864162554692E-3</v>
      </c>
      <c r="Y116">
        <f>((Sustainable_Friendly_Table[[#This Row],[Weighted Energy]]-TOPSIS!$B$14)^2+(Sustainable_Friendly_Table[[#This Row],[Weighted Cost]]-TOPSIS!$C$14)^2+(Sustainable_Friendly_Table[[#This Row],[Weighted Co2]]-TOPSIS!$D$14)^2)^0.5</f>
        <v>5.0632148335955137E-3</v>
      </c>
      <c r="Z116">
        <f>Sustainable_Friendly_Table[[#This Row],[S- Worst-Euclidean Distance]]/(Sustainable_Friendly_Table[[#This Row],[S+ Best-Euclidean Distance]]+Sustainable_Friendly_Table[[#This Row],[S- Worst-Euclidean Distance]])</f>
        <v>0.80189002888020033</v>
      </c>
      <c r="AA116">
        <v>115</v>
      </c>
    </row>
    <row r="117" spans="1:27" x14ac:dyDescent="0.3">
      <c r="A117">
        <v>237</v>
      </c>
      <c r="B117" t="s">
        <v>141</v>
      </c>
      <c r="C117" t="s">
        <v>147</v>
      </c>
      <c r="D117" t="s">
        <v>280</v>
      </c>
      <c r="E117" t="s">
        <v>152</v>
      </c>
      <c r="F117" t="s">
        <v>154</v>
      </c>
      <c r="G117" t="s">
        <v>218</v>
      </c>
      <c r="H117">
        <v>337.51091283369311</v>
      </c>
      <c r="I117">
        <v>24</v>
      </c>
      <c r="J117">
        <v>1225668.2568930613</v>
      </c>
      <c r="K117">
        <v>41538.510563636359</v>
      </c>
      <c r="L117">
        <v>220620286.24075106</v>
      </c>
      <c r="M117">
        <v>5670221.6772727259</v>
      </c>
      <c r="N117">
        <v>1838502385.339592</v>
      </c>
      <c r="O117">
        <v>89908800</v>
      </c>
      <c r="P117">
        <v>22.738687318181814</v>
      </c>
      <c r="Q117">
        <v>18323.740440551264</v>
      </c>
      <c r="R117">
        <v>220661824.7513147</v>
      </c>
      <c r="S117">
        <v>1934.0814070168649</v>
      </c>
      <c r="T117">
        <v>18346.479127869447</v>
      </c>
      <c r="U117">
        <f>Sustainable_Friendly_Table[[#This Row],[Total Energy(MJ)]]*AHP!$P$13/TOPSIS!$B$12</f>
        <v>2.1708530740456682E-2</v>
      </c>
      <c r="V117">
        <f>Sustainable_Friendly_Table[[#This Row],[Total Cost(LKR Million)]]*AHP!$P$14/TOPSIS!$C$12</f>
        <v>6.5620341409834892E-3</v>
      </c>
      <c r="W117">
        <f>Sustainable_Friendly_Table[[#This Row],[Total Carbon (Metric T)]]*AHP!$P$15/TOPSIS!$D$12</f>
        <v>1.1948306194005781E-2</v>
      </c>
      <c r="X117">
        <f>((Sustainable_Friendly_Table[[#This Row],[Weighted Energy]]-TOPSIS!$B$13)^2+(Sustainable_Friendly_Table[[#This Row],[Weighted Cost]]-TOPSIS!$C$13)^2+(Sustainable_Friendly_Table[[#This Row],[Weighted Co2]]-TOPSIS!$D$13)^2)^0.5</f>
        <v>1.2512626750547538E-3</v>
      </c>
      <c r="Y117">
        <f>((Sustainable_Friendly_Table[[#This Row],[Weighted Energy]]-TOPSIS!$B$14)^2+(Sustainable_Friendly_Table[[#This Row],[Weighted Cost]]-TOPSIS!$C$14)^2+(Sustainable_Friendly_Table[[#This Row],[Weighted Co2]]-TOPSIS!$D$14)^2)^0.5</f>
        <v>5.0628303468331056E-3</v>
      </c>
      <c r="Z117">
        <f>Sustainable_Friendly_Table[[#This Row],[S- Worst-Euclidean Distance]]/(Sustainable_Friendly_Table[[#This Row],[S+ Best-Euclidean Distance]]+Sustainable_Friendly_Table[[#This Row],[S- Worst-Euclidean Distance]])</f>
        <v>0.8018301804048118</v>
      </c>
      <c r="AA117">
        <v>116</v>
      </c>
    </row>
    <row r="118" spans="1:27" x14ac:dyDescent="0.3">
      <c r="A118">
        <v>236</v>
      </c>
      <c r="B118" t="s">
        <v>141</v>
      </c>
      <c r="C118" t="s">
        <v>147</v>
      </c>
      <c r="D118" t="s">
        <v>280</v>
      </c>
      <c r="E118" t="s">
        <v>152</v>
      </c>
      <c r="F118" t="s">
        <v>154</v>
      </c>
      <c r="G118" t="s">
        <v>220</v>
      </c>
      <c r="H118">
        <v>337.51091283369311</v>
      </c>
      <c r="I118">
        <v>24</v>
      </c>
      <c r="J118">
        <v>1225668.2568930613</v>
      </c>
      <c r="K118">
        <v>41538.510563636359</v>
      </c>
      <c r="L118">
        <v>220620286.24075106</v>
      </c>
      <c r="M118">
        <v>5670221.6772727259</v>
      </c>
      <c r="N118">
        <v>1838502385.339592</v>
      </c>
      <c r="O118">
        <v>93600000</v>
      </c>
      <c r="P118">
        <v>22.738687318181814</v>
      </c>
      <c r="Q118">
        <v>18323.740440551264</v>
      </c>
      <c r="R118">
        <v>220661824.7513147</v>
      </c>
      <c r="S118">
        <v>1937.7726070168649</v>
      </c>
      <c r="T118">
        <v>18346.479127869447</v>
      </c>
      <c r="U118">
        <f>Sustainable_Friendly_Table[[#This Row],[Total Energy(MJ)]]*AHP!$P$13/TOPSIS!$B$12</f>
        <v>2.1708530740456682E-2</v>
      </c>
      <c r="V118">
        <f>Sustainable_Friendly_Table[[#This Row],[Total Cost(LKR Million)]]*AHP!$P$14/TOPSIS!$C$12</f>
        <v>6.5745578022592356E-3</v>
      </c>
      <c r="W118">
        <f>Sustainable_Friendly_Table[[#This Row],[Total Carbon (Metric T)]]*AHP!$P$15/TOPSIS!$D$12</f>
        <v>1.1948306194005781E-2</v>
      </c>
      <c r="X118">
        <f>((Sustainable_Friendly_Table[[#This Row],[Weighted Energy]]-TOPSIS!$B$13)^2+(Sustainable_Friendly_Table[[#This Row],[Weighted Cost]]-TOPSIS!$C$13)^2+(Sustainable_Friendly_Table[[#This Row],[Weighted Co2]]-TOPSIS!$D$13)^2)^0.5</f>
        <v>1.2545076728642283E-3</v>
      </c>
      <c r="Y118">
        <f>((Sustainable_Friendly_Table[[#This Row],[Weighted Energy]]-TOPSIS!$B$14)^2+(Sustainable_Friendly_Table[[#This Row],[Weighted Cost]]-TOPSIS!$C$14)^2+(Sustainable_Friendly_Table[[#This Row],[Weighted Co2]]-TOPSIS!$D$14)^2)^0.5</f>
        <v>5.0595973893615602E-3</v>
      </c>
      <c r="Z118">
        <f>Sustainable_Friendly_Table[[#This Row],[S- Worst-Euclidean Distance]]/(Sustainable_Friendly_Table[[#This Row],[S+ Best-Euclidean Distance]]+Sustainable_Friendly_Table[[#This Row],[S- Worst-Euclidean Distance]])</f>
        <v>0.80131662991017749</v>
      </c>
      <c r="AA118">
        <v>117</v>
      </c>
    </row>
    <row r="119" spans="1:27" x14ac:dyDescent="0.3">
      <c r="A119">
        <v>244</v>
      </c>
      <c r="B119" t="s">
        <v>141</v>
      </c>
      <c r="C119" t="s">
        <v>147</v>
      </c>
      <c r="D119" t="s">
        <v>280</v>
      </c>
      <c r="E119" t="s">
        <v>280</v>
      </c>
      <c r="F119" t="s">
        <v>154</v>
      </c>
      <c r="G119" t="s">
        <v>219</v>
      </c>
      <c r="H119">
        <v>337.57892614014764</v>
      </c>
      <c r="I119">
        <v>48</v>
      </c>
      <c r="J119">
        <v>1225734.0937737096</v>
      </c>
      <c r="K119">
        <v>52455.574200000003</v>
      </c>
      <c r="L119">
        <v>220632136.87926772</v>
      </c>
      <c r="M119">
        <v>6827430.422727271</v>
      </c>
      <c r="N119">
        <v>1838601140.6605644</v>
      </c>
      <c r="O119">
        <v>89472000</v>
      </c>
      <c r="P119">
        <v>29.288925499999998</v>
      </c>
      <c r="Q119">
        <v>18324.724701916955</v>
      </c>
      <c r="R119">
        <v>220684592.45346773</v>
      </c>
      <c r="S119">
        <v>1934.9005710832919</v>
      </c>
      <c r="T119">
        <v>18354.013627416956</v>
      </c>
      <c r="U119">
        <f>Sustainable_Friendly_Table[[#This Row],[Total Energy(MJ)]]*AHP!$P$13/TOPSIS!$B$12</f>
        <v>2.171077060846573E-2</v>
      </c>
      <c r="V119">
        <f>Sustainable_Friendly_Table[[#This Row],[Total Cost(LKR Million)]]*AHP!$P$14/TOPSIS!$C$12</f>
        <v>6.5648134358732794E-3</v>
      </c>
      <c r="W119">
        <f>Sustainable_Friendly_Table[[#This Row],[Total Carbon (Metric T)]]*AHP!$P$15/TOPSIS!$D$12</f>
        <v>1.1953213103227153E-2</v>
      </c>
      <c r="X119">
        <f>((Sustainable_Friendly_Table[[#This Row],[Weighted Energy]]-TOPSIS!$B$13)^2+(Sustainable_Friendly_Table[[#This Row],[Weighted Cost]]-TOPSIS!$C$13)^2+(Sustainable_Friendly_Table[[#This Row],[Weighted Co2]]-TOPSIS!$D$13)^2)^0.5</f>
        <v>1.2561582504472225E-3</v>
      </c>
      <c r="Y119">
        <f>((Sustainable_Friendly_Table[[#This Row],[Weighted Energy]]-TOPSIS!$B$14)^2+(Sustainable_Friendly_Table[[#This Row],[Weighted Cost]]-TOPSIS!$C$14)^2+(Sustainable_Friendly_Table[[#This Row],[Weighted Co2]]-TOPSIS!$D$14)^2)^0.5</f>
        <v>5.0579300918455264E-3</v>
      </c>
      <c r="Z119">
        <f>Sustainable_Friendly_Table[[#This Row],[S- Worst-Euclidean Distance]]/(Sustainable_Friendly_Table[[#This Row],[S+ Best-Euclidean Distance]]+Sustainable_Friendly_Table[[#This Row],[S- Worst-Euclidean Distance]])</f>
        <v>0.80105469192863865</v>
      </c>
      <c r="AA119">
        <v>118</v>
      </c>
    </row>
    <row r="120" spans="1:27" x14ac:dyDescent="0.3">
      <c r="A120">
        <v>246</v>
      </c>
      <c r="B120" t="s">
        <v>141</v>
      </c>
      <c r="C120" t="s">
        <v>147</v>
      </c>
      <c r="D120" t="s">
        <v>280</v>
      </c>
      <c r="E120" t="s">
        <v>280</v>
      </c>
      <c r="F120" t="s">
        <v>154</v>
      </c>
      <c r="G120" t="s">
        <v>218</v>
      </c>
      <c r="H120">
        <v>337.57892614014764</v>
      </c>
      <c r="I120">
        <v>24</v>
      </c>
      <c r="J120">
        <v>1225734.0937737096</v>
      </c>
      <c r="K120">
        <v>52455.574200000003</v>
      </c>
      <c r="L120">
        <v>220632136.87926772</v>
      </c>
      <c r="M120">
        <v>6827430.422727271</v>
      </c>
      <c r="N120">
        <v>1838601140.6605644</v>
      </c>
      <c r="O120">
        <v>89908800</v>
      </c>
      <c r="P120">
        <v>29.288925499999998</v>
      </c>
      <c r="Q120">
        <v>18324.724701916955</v>
      </c>
      <c r="R120">
        <v>220684592.45346773</v>
      </c>
      <c r="S120">
        <v>1935.3373710832918</v>
      </c>
      <c r="T120">
        <v>18354.013627416956</v>
      </c>
      <c r="U120">
        <f>Sustainable_Friendly_Table[[#This Row],[Total Energy(MJ)]]*AHP!$P$13/TOPSIS!$B$12</f>
        <v>2.171077060846573E-2</v>
      </c>
      <c r="V120">
        <f>Sustainable_Friendly_Table[[#This Row],[Total Cost(LKR Million)]]*AHP!$P$14/TOPSIS!$C$12</f>
        <v>6.5662954296003178E-3</v>
      </c>
      <c r="W120">
        <f>Sustainable_Friendly_Table[[#This Row],[Total Carbon (Metric T)]]*AHP!$P$15/TOPSIS!$D$12</f>
        <v>1.1953213103227153E-2</v>
      </c>
      <c r="X120">
        <f>((Sustainable_Friendly_Table[[#This Row],[Weighted Energy]]-TOPSIS!$B$13)^2+(Sustainable_Friendly_Table[[#This Row],[Weighted Cost]]-TOPSIS!$C$13)^2+(Sustainable_Friendly_Table[[#This Row],[Weighted Co2]]-TOPSIS!$D$13)^2)^0.5</f>
        <v>1.2565379565239372E-3</v>
      </c>
      <c r="Y120">
        <f>((Sustainable_Friendly_Table[[#This Row],[Weighted Energy]]-TOPSIS!$B$14)^2+(Sustainable_Friendly_Table[[#This Row],[Weighted Cost]]-TOPSIS!$C$14)^2+(Sustainable_Friendly_Table[[#This Row],[Weighted Co2]]-TOPSIS!$D$14)^2)^0.5</f>
        <v>5.0575464519938013E-3</v>
      </c>
      <c r="Z120">
        <f>Sustainable_Friendly_Table[[#This Row],[S- Worst-Euclidean Distance]]/(Sustainable_Friendly_Table[[#This Row],[S+ Best-Euclidean Distance]]+Sustainable_Friendly_Table[[#This Row],[S- Worst-Euclidean Distance]])</f>
        <v>0.80099443161880135</v>
      </c>
      <c r="AA120">
        <v>119</v>
      </c>
    </row>
    <row r="121" spans="1:27" x14ac:dyDescent="0.3">
      <c r="A121">
        <v>245</v>
      </c>
      <c r="B121" t="s">
        <v>141</v>
      </c>
      <c r="C121" t="s">
        <v>147</v>
      </c>
      <c r="D121" t="s">
        <v>280</v>
      </c>
      <c r="E121" t="s">
        <v>280</v>
      </c>
      <c r="F121" t="s">
        <v>154</v>
      </c>
      <c r="G121" t="s">
        <v>220</v>
      </c>
      <c r="H121">
        <v>337.57892614014764</v>
      </c>
      <c r="I121">
        <v>24</v>
      </c>
      <c r="J121">
        <v>1225734.0937737096</v>
      </c>
      <c r="K121">
        <v>52455.574200000003</v>
      </c>
      <c r="L121">
        <v>220632136.87926772</v>
      </c>
      <c r="M121">
        <v>6827430.422727271</v>
      </c>
      <c r="N121">
        <v>1838601140.6605644</v>
      </c>
      <c r="O121">
        <v>93600000</v>
      </c>
      <c r="P121">
        <v>29.288925499999998</v>
      </c>
      <c r="Q121">
        <v>18324.724701916955</v>
      </c>
      <c r="R121">
        <v>220684592.45346773</v>
      </c>
      <c r="S121">
        <v>1939.0285710832918</v>
      </c>
      <c r="T121">
        <v>18354.013627416956</v>
      </c>
      <c r="U121">
        <f>Sustainable_Friendly_Table[[#This Row],[Total Energy(MJ)]]*AHP!$P$13/TOPSIS!$B$12</f>
        <v>2.171077060846573E-2</v>
      </c>
      <c r="V121">
        <f>Sustainable_Friendly_Table[[#This Row],[Total Cost(LKR Million)]]*AHP!$P$14/TOPSIS!$C$12</f>
        <v>6.5788190908760641E-3</v>
      </c>
      <c r="W121">
        <f>Sustainable_Friendly_Table[[#This Row],[Total Carbon (Metric T)]]*AHP!$P$15/TOPSIS!$D$12</f>
        <v>1.1953213103227153E-2</v>
      </c>
      <c r="X121">
        <f>((Sustainable_Friendly_Table[[#This Row],[Weighted Energy]]-TOPSIS!$B$13)^2+(Sustainable_Friendly_Table[[#This Row],[Weighted Cost]]-TOPSIS!$C$13)^2+(Sustainable_Friendly_Table[[#This Row],[Weighted Co2]]-TOPSIS!$D$13)^2)^0.5</f>
        <v>1.2598117277378654E-3</v>
      </c>
      <c r="Y121">
        <f>((Sustainable_Friendly_Table[[#This Row],[Weighted Energy]]-TOPSIS!$B$14)^2+(Sustainable_Friendly_Table[[#This Row],[Weighted Cost]]-TOPSIS!$C$14)^2+(Sustainable_Friendly_Table[[#This Row],[Weighted Co2]]-TOPSIS!$D$14)^2)^0.5</f>
        <v>5.0543206734006939E-3</v>
      </c>
      <c r="Z121">
        <f>Sustainable_Friendly_Table[[#This Row],[S- Worst-Euclidean Distance]]/(Sustainable_Friendly_Table[[#This Row],[S+ Best-Euclidean Distance]]+Sustainable_Friendly_Table[[#This Row],[S- Worst-Euclidean Distance]])</f>
        <v>0.80047746108227047</v>
      </c>
      <c r="AA121">
        <v>120</v>
      </c>
    </row>
    <row r="122" spans="1:27" x14ac:dyDescent="0.3">
      <c r="A122">
        <v>220</v>
      </c>
      <c r="B122" t="s">
        <v>141</v>
      </c>
      <c r="C122" t="s">
        <v>147</v>
      </c>
      <c r="D122" t="s">
        <v>151</v>
      </c>
      <c r="E122" t="s">
        <v>152</v>
      </c>
      <c r="F122" t="s">
        <v>155</v>
      </c>
      <c r="G122" t="s">
        <v>219</v>
      </c>
      <c r="H122">
        <v>337.00961936979496</v>
      </c>
      <c r="I122">
        <v>48</v>
      </c>
      <c r="J122">
        <v>1226261.5217885273</v>
      </c>
      <c r="K122">
        <v>42357.290336363629</v>
      </c>
      <c r="L122">
        <v>220727073.9219349</v>
      </c>
      <c r="M122">
        <v>5692909.2613636348</v>
      </c>
      <c r="N122">
        <v>1839392282.6827908</v>
      </c>
      <c r="O122">
        <v>89472000</v>
      </c>
      <c r="P122">
        <v>22.474970877272725</v>
      </c>
      <c r="Q122">
        <v>18332.609750738484</v>
      </c>
      <c r="R122">
        <v>220769431.21227127</v>
      </c>
      <c r="S122">
        <v>1934.5571919441545</v>
      </c>
      <c r="T122">
        <v>18355.084721615756</v>
      </c>
      <c r="U122">
        <f>Sustainable_Friendly_Table[[#This Row],[Total Energy(MJ)]]*AHP!$P$13/TOPSIS!$B$12</f>
        <v>2.1719116976513513E-2</v>
      </c>
      <c r="V122">
        <f>Sustainable_Friendly_Table[[#This Row],[Total Cost(LKR Million)]]*AHP!$P$14/TOPSIS!$C$12</f>
        <v>6.5636484044396771E-3</v>
      </c>
      <c r="W122">
        <f>Sustainable_Friendly_Table[[#This Row],[Total Carbon (Metric T)]]*AHP!$P$15/TOPSIS!$D$12</f>
        <v>1.1953910662762184E-2</v>
      </c>
      <c r="X122">
        <f>((Sustainable_Friendly_Table[[#This Row],[Weighted Energy]]-TOPSIS!$B$13)^2+(Sustainable_Friendly_Table[[#This Row],[Weighted Cost]]-TOPSIS!$C$13)^2+(Sustainable_Friendly_Table[[#This Row],[Weighted Co2]]-TOPSIS!$D$13)^2)^0.5</f>
        <v>1.263256946330549E-3</v>
      </c>
      <c r="Y122">
        <f>((Sustainable_Friendly_Table[[#This Row],[Weighted Energy]]-TOPSIS!$B$14)^2+(Sustainable_Friendly_Table[[#This Row],[Weighted Cost]]-TOPSIS!$C$14)^2+(Sustainable_Friendly_Table[[#This Row],[Weighted Co2]]-TOPSIS!$D$14)^2)^0.5</f>
        <v>5.0508450189286173E-3</v>
      </c>
      <c r="Z122">
        <f>Sustainable_Friendly_Table[[#This Row],[S- Worst-Euclidean Distance]]/(Sustainable_Friendly_Table[[#This Row],[S+ Best-Euclidean Distance]]+Sustainable_Friendly_Table[[#This Row],[S- Worst-Euclidean Distance]])</f>
        <v>0.79993086059092522</v>
      </c>
      <c r="AA122">
        <v>121</v>
      </c>
    </row>
    <row r="123" spans="1:27" x14ac:dyDescent="0.3">
      <c r="A123">
        <v>222</v>
      </c>
      <c r="B123" t="s">
        <v>141</v>
      </c>
      <c r="C123" t="s">
        <v>147</v>
      </c>
      <c r="D123" t="s">
        <v>151</v>
      </c>
      <c r="E123" t="s">
        <v>152</v>
      </c>
      <c r="F123" t="s">
        <v>155</v>
      </c>
      <c r="G123" t="s">
        <v>218</v>
      </c>
      <c r="H123">
        <v>337.00961936979496</v>
      </c>
      <c r="I123">
        <v>24</v>
      </c>
      <c r="J123">
        <v>1226261.5217885273</v>
      </c>
      <c r="K123">
        <v>42357.290336363629</v>
      </c>
      <c r="L123">
        <v>220727073.9219349</v>
      </c>
      <c r="M123">
        <v>5692909.2613636348</v>
      </c>
      <c r="N123">
        <v>1839392282.6827908</v>
      </c>
      <c r="O123">
        <v>89908800</v>
      </c>
      <c r="P123">
        <v>22.474970877272725</v>
      </c>
      <c r="Q123">
        <v>18332.609750738484</v>
      </c>
      <c r="R123">
        <v>220769431.21227127</v>
      </c>
      <c r="S123">
        <v>1934.9939919441545</v>
      </c>
      <c r="T123">
        <v>18355.084721615756</v>
      </c>
      <c r="U123">
        <f>Sustainable_Friendly_Table[[#This Row],[Total Energy(MJ)]]*AHP!$P$13/TOPSIS!$B$12</f>
        <v>2.1719116976513513E-2</v>
      </c>
      <c r="V123">
        <f>Sustainable_Friendly_Table[[#This Row],[Total Cost(LKR Million)]]*AHP!$P$14/TOPSIS!$C$12</f>
        <v>6.5651303981667155E-3</v>
      </c>
      <c r="W123">
        <f>Sustainable_Friendly_Table[[#This Row],[Total Carbon (Metric T)]]*AHP!$P$15/TOPSIS!$D$12</f>
        <v>1.1953910662762184E-2</v>
      </c>
      <c r="X123">
        <f>((Sustainable_Friendly_Table[[#This Row],[Weighted Energy]]-TOPSIS!$B$13)^2+(Sustainable_Friendly_Table[[#This Row],[Weighted Cost]]-TOPSIS!$C$13)^2+(Sustainable_Friendly_Table[[#This Row],[Weighted Co2]]-TOPSIS!$D$13)^2)^0.5</f>
        <v>1.2636331529888552E-3</v>
      </c>
      <c r="Y123">
        <f>((Sustainable_Friendly_Table[[#This Row],[Weighted Energy]]-TOPSIS!$B$14)^2+(Sustainable_Friendly_Table[[#This Row],[Weighted Cost]]-TOPSIS!$C$14)^2+(Sustainable_Friendly_Table[[#This Row],[Weighted Co2]]-TOPSIS!$D$14)^2)^0.5</f>
        <v>5.0504604990214575E-3</v>
      </c>
      <c r="Z123">
        <f>Sustainable_Friendly_Table[[#This Row],[S- Worst-Euclidean Distance]]/(Sustainable_Friendly_Table[[#This Row],[S+ Best-Euclidean Distance]]+Sustainable_Friendly_Table[[#This Row],[S- Worst-Euclidean Distance]])</f>
        <v>0.79987101512399439</v>
      </c>
      <c r="AA123">
        <v>122</v>
      </c>
    </row>
    <row r="124" spans="1:27" x14ac:dyDescent="0.3">
      <c r="A124">
        <v>221</v>
      </c>
      <c r="B124" t="s">
        <v>141</v>
      </c>
      <c r="C124" t="s">
        <v>147</v>
      </c>
      <c r="D124" t="s">
        <v>151</v>
      </c>
      <c r="E124" t="s">
        <v>152</v>
      </c>
      <c r="F124" t="s">
        <v>155</v>
      </c>
      <c r="G124" t="s">
        <v>220</v>
      </c>
      <c r="H124">
        <v>337.00961936979496</v>
      </c>
      <c r="I124">
        <v>24</v>
      </c>
      <c r="J124">
        <v>1226261.5217885273</v>
      </c>
      <c r="K124">
        <v>42357.290336363629</v>
      </c>
      <c r="L124">
        <v>220727073.9219349</v>
      </c>
      <c r="M124">
        <v>5692909.2613636348</v>
      </c>
      <c r="N124">
        <v>1839392282.6827908</v>
      </c>
      <c r="O124">
        <v>93600000</v>
      </c>
      <c r="P124">
        <v>22.474970877272725</v>
      </c>
      <c r="Q124">
        <v>18332.609750738484</v>
      </c>
      <c r="R124">
        <v>220769431.21227127</v>
      </c>
      <c r="S124">
        <v>1938.6851919441544</v>
      </c>
      <c r="T124">
        <v>18355.084721615756</v>
      </c>
      <c r="U124">
        <f>Sustainable_Friendly_Table[[#This Row],[Total Energy(MJ)]]*AHP!$P$13/TOPSIS!$B$12</f>
        <v>2.1719116976513513E-2</v>
      </c>
      <c r="V124">
        <f>Sustainable_Friendly_Table[[#This Row],[Total Cost(LKR Million)]]*AHP!$P$14/TOPSIS!$C$12</f>
        <v>6.5776540594424619E-3</v>
      </c>
      <c r="W124">
        <f>Sustainable_Friendly_Table[[#This Row],[Total Carbon (Metric T)]]*AHP!$P$15/TOPSIS!$D$12</f>
        <v>1.1953910662762184E-2</v>
      </c>
      <c r="X124">
        <f>((Sustainable_Friendly_Table[[#This Row],[Weighted Energy]]-TOPSIS!$B$13)^2+(Sustainable_Friendly_Table[[#This Row],[Weighted Cost]]-TOPSIS!$C$13)^2+(Sustainable_Friendly_Table[[#This Row],[Weighted Co2]]-TOPSIS!$D$13)^2)^0.5</f>
        <v>1.2668770727955294E-3</v>
      </c>
      <c r="Y124">
        <f>((Sustainable_Friendly_Table[[#This Row],[Weighted Energy]]-TOPSIS!$B$14)^2+(Sustainable_Friendly_Table[[#This Row],[Weighted Cost]]-TOPSIS!$C$14)^2+(Sustainable_Friendly_Table[[#This Row],[Weighted Co2]]-TOPSIS!$D$14)^2)^0.5</f>
        <v>5.0472273008800106E-3</v>
      </c>
      <c r="Z124">
        <f>Sustainable_Friendly_Table[[#This Row],[S- Worst-Euclidean Distance]]/(Sustainable_Friendly_Table[[#This Row],[S+ Best-Euclidean Distance]]+Sustainable_Friendly_Table[[#This Row],[S- Worst-Euclidean Distance]])</f>
        <v>0.79935759724255862</v>
      </c>
      <c r="AA124">
        <v>123</v>
      </c>
    </row>
    <row r="125" spans="1:27" x14ac:dyDescent="0.3">
      <c r="A125">
        <v>229</v>
      </c>
      <c r="B125" t="s">
        <v>141</v>
      </c>
      <c r="C125" t="s">
        <v>147</v>
      </c>
      <c r="D125" t="s">
        <v>151</v>
      </c>
      <c r="E125" t="s">
        <v>280</v>
      </c>
      <c r="F125" t="s">
        <v>155</v>
      </c>
      <c r="G125" t="s">
        <v>219</v>
      </c>
      <c r="H125">
        <v>337.07763267624949</v>
      </c>
      <c r="I125">
        <v>48</v>
      </c>
      <c r="J125">
        <v>1226327.3586691753</v>
      </c>
      <c r="K125">
        <v>53274.353972727273</v>
      </c>
      <c r="L125">
        <v>220738924.56045157</v>
      </c>
      <c r="M125">
        <v>6850118.0068181809</v>
      </c>
      <c r="N125">
        <v>1839491038.003763</v>
      </c>
      <c r="O125">
        <v>89472000</v>
      </c>
      <c r="P125">
        <v>29.025209059090905</v>
      </c>
      <c r="Q125">
        <v>18333.594012104171</v>
      </c>
      <c r="R125">
        <v>220792198.9144243</v>
      </c>
      <c r="S125">
        <v>1935.8131560105812</v>
      </c>
      <c r="T125">
        <v>18362.619221163262</v>
      </c>
      <c r="U125">
        <f>Sustainable_Friendly_Table[[#This Row],[Total Energy(MJ)]]*AHP!$P$13/TOPSIS!$B$12</f>
        <v>2.1721356844522557E-2</v>
      </c>
      <c r="V125">
        <f>Sustainable_Friendly_Table[[#This Row],[Total Cost(LKR Million)]]*AHP!$P$14/TOPSIS!$C$12</f>
        <v>6.5679096930565057E-3</v>
      </c>
      <c r="W125">
        <f>Sustainable_Friendly_Table[[#This Row],[Total Carbon (Metric T)]]*AHP!$P$15/TOPSIS!$D$12</f>
        <v>1.1958817571983553E-2</v>
      </c>
      <c r="X125">
        <f>((Sustainable_Friendly_Table[[#This Row],[Weighted Energy]]-TOPSIS!$B$13)^2+(Sustainable_Friendly_Table[[#This Row],[Weighted Cost]]-TOPSIS!$C$13)^2+(Sustainable_Friendly_Table[[#This Row],[Weighted Co2]]-TOPSIS!$D$13)^2)^0.5</f>
        <v>1.2685281428172295E-3</v>
      </c>
      <c r="Y125">
        <f>((Sustainable_Friendly_Table[[#This Row],[Weighted Energy]]-TOPSIS!$B$14)^2+(Sustainable_Friendly_Table[[#This Row],[Weighted Cost]]-TOPSIS!$C$14)^2+(Sustainable_Friendly_Table[[#This Row],[Weighted Co2]]-TOPSIS!$D$14)^2)^0.5</f>
        <v>5.0455600859531649E-3</v>
      </c>
      <c r="Z125">
        <f>Sustainable_Friendly_Table[[#This Row],[S- Worst-Euclidean Distance]]/(Sustainable_Friendly_Table[[#This Row],[S+ Best-Euclidean Distance]]+Sustainable_Friendly_Table[[#This Row],[S- Worst-Euclidean Distance]])</f>
        <v>0.79909559435087874</v>
      </c>
      <c r="AA125">
        <v>124</v>
      </c>
    </row>
    <row r="126" spans="1:27" x14ac:dyDescent="0.3">
      <c r="A126">
        <v>231</v>
      </c>
      <c r="B126" t="s">
        <v>141</v>
      </c>
      <c r="C126" t="s">
        <v>147</v>
      </c>
      <c r="D126" t="s">
        <v>151</v>
      </c>
      <c r="E126" t="s">
        <v>280</v>
      </c>
      <c r="F126" t="s">
        <v>155</v>
      </c>
      <c r="G126" t="s">
        <v>218</v>
      </c>
      <c r="H126">
        <v>337.07763267624949</v>
      </c>
      <c r="I126">
        <v>24</v>
      </c>
      <c r="J126">
        <v>1226327.3586691753</v>
      </c>
      <c r="K126">
        <v>53274.353972727273</v>
      </c>
      <c r="L126">
        <v>220738924.56045157</v>
      </c>
      <c r="M126">
        <v>6850118.0068181809</v>
      </c>
      <c r="N126">
        <v>1839491038.003763</v>
      </c>
      <c r="O126">
        <v>89908800</v>
      </c>
      <c r="P126">
        <v>29.025209059090905</v>
      </c>
      <c r="Q126">
        <v>18333.594012104171</v>
      </c>
      <c r="R126">
        <v>220792198.9144243</v>
      </c>
      <c r="S126">
        <v>1936.2499560105812</v>
      </c>
      <c r="T126">
        <v>18362.619221163262</v>
      </c>
      <c r="U126">
        <f>Sustainable_Friendly_Table[[#This Row],[Total Energy(MJ)]]*AHP!$P$13/TOPSIS!$B$12</f>
        <v>2.1721356844522557E-2</v>
      </c>
      <c r="V126">
        <f>Sustainable_Friendly_Table[[#This Row],[Total Cost(LKR Million)]]*AHP!$P$14/TOPSIS!$C$12</f>
        <v>6.5693916867835449E-3</v>
      </c>
      <c r="W126">
        <f>Sustainable_Friendly_Table[[#This Row],[Total Carbon (Metric T)]]*AHP!$P$15/TOPSIS!$D$12</f>
        <v>1.1958817571983553E-2</v>
      </c>
      <c r="X126">
        <f>((Sustainable_Friendly_Table[[#This Row],[Weighted Energy]]-TOPSIS!$B$13)^2+(Sustainable_Friendly_Table[[#This Row],[Weighted Cost]]-TOPSIS!$C$13)^2+(Sustainable_Friendly_Table[[#This Row],[Weighted Co2]]-TOPSIS!$D$13)^2)^0.5</f>
        <v>1.2689077635531672E-3</v>
      </c>
      <c r="Y126">
        <f>((Sustainable_Friendly_Table[[#This Row],[Weighted Energy]]-TOPSIS!$B$14)^2+(Sustainable_Friendly_Table[[#This Row],[Weighted Cost]]-TOPSIS!$C$14)^2+(Sustainable_Friendly_Table[[#This Row],[Weighted Co2]]-TOPSIS!$D$14)^2)^0.5</f>
        <v>5.0451764149838946E-3</v>
      </c>
      <c r="Z126">
        <f>Sustainable_Friendly_Table[[#This Row],[S- Worst-Euclidean Distance]]/(Sustainable_Friendly_Table[[#This Row],[S+ Best-Euclidean Distance]]+Sustainable_Friendly_Table[[#This Row],[S- Worst-Euclidean Distance]])</f>
        <v>0.79903534262871256</v>
      </c>
      <c r="AA126">
        <v>125</v>
      </c>
    </row>
    <row r="127" spans="1:27" x14ac:dyDescent="0.3">
      <c r="A127">
        <v>230</v>
      </c>
      <c r="B127" t="s">
        <v>141</v>
      </c>
      <c r="C127" t="s">
        <v>147</v>
      </c>
      <c r="D127" t="s">
        <v>151</v>
      </c>
      <c r="E127" t="s">
        <v>280</v>
      </c>
      <c r="F127" t="s">
        <v>155</v>
      </c>
      <c r="G127" t="s">
        <v>220</v>
      </c>
      <c r="H127">
        <v>337.07763267624949</v>
      </c>
      <c r="I127">
        <v>24</v>
      </c>
      <c r="J127">
        <v>1226327.3586691753</v>
      </c>
      <c r="K127">
        <v>53274.353972727273</v>
      </c>
      <c r="L127">
        <v>220738924.56045157</v>
      </c>
      <c r="M127">
        <v>6850118.0068181809</v>
      </c>
      <c r="N127">
        <v>1839491038.003763</v>
      </c>
      <c r="O127">
        <v>93600000</v>
      </c>
      <c r="P127">
        <v>29.025209059090905</v>
      </c>
      <c r="Q127">
        <v>18333.594012104171</v>
      </c>
      <c r="R127">
        <v>220792198.9144243</v>
      </c>
      <c r="S127">
        <v>1939.9411560105812</v>
      </c>
      <c r="T127">
        <v>18362.619221163262</v>
      </c>
      <c r="U127">
        <f>Sustainable_Friendly_Table[[#This Row],[Total Energy(MJ)]]*AHP!$P$13/TOPSIS!$B$12</f>
        <v>2.1721356844522557E-2</v>
      </c>
      <c r="V127">
        <f>Sustainable_Friendly_Table[[#This Row],[Total Cost(LKR Million)]]*AHP!$P$14/TOPSIS!$C$12</f>
        <v>6.5819153480592913E-3</v>
      </c>
      <c r="W127">
        <f>Sustainable_Friendly_Table[[#This Row],[Total Carbon (Metric T)]]*AHP!$P$15/TOPSIS!$D$12</f>
        <v>1.1958817571983553E-2</v>
      </c>
      <c r="X127">
        <f>((Sustainable_Friendly_Table[[#This Row],[Weighted Energy]]-TOPSIS!$B$13)^2+(Sustainable_Friendly_Table[[#This Row],[Weighted Cost]]-TOPSIS!$C$13)^2+(Sustainable_Friendly_Table[[#This Row],[Weighted Co2]]-TOPSIS!$D$13)^2)^0.5</f>
        <v>1.2721801831966984E-3</v>
      </c>
      <c r="Y127">
        <f>((Sustainable_Friendly_Table[[#This Row],[Weighted Energy]]-TOPSIS!$B$14)^2+(Sustainable_Friendly_Table[[#This Row],[Weighted Cost]]-TOPSIS!$C$14)^2+(Sustainable_Friendly_Table[[#This Row],[Weighted Co2]]-TOPSIS!$D$14)^2)^0.5</f>
        <v>5.0419504129605112E-3</v>
      </c>
      <c r="Z127">
        <f>Sustainable_Friendly_Table[[#This Row],[S- Worst-Euclidean Distance]]/(Sustainable_Friendly_Table[[#This Row],[S+ Best-Euclidean Distance]]+Sustainable_Friendly_Table[[#This Row],[S- Worst-Euclidean Distance]])</f>
        <v>0.79851855076121647</v>
      </c>
      <c r="AA127">
        <v>126</v>
      </c>
    </row>
    <row r="128" spans="1:27" x14ac:dyDescent="0.3">
      <c r="A128">
        <v>238</v>
      </c>
      <c r="B128" t="s">
        <v>141</v>
      </c>
      <c r="C128" t="s">
        <v>147</v>
      </c>
      <c r="D128" t="s">
        <v>280</v>
      </c>
      <c r="E128" t="s">
        <v>152</v>
      </c>
      <c r="F128" t="s">
        <v>155</v>
      </c>
      <c r="G128" t="s">
        <v>219</v>
      </c>
      <c r="H128">
        <v>337.47234098985501</v>
      </c>
      <c r="I128">
        <v>48</v>
      </c>
      <c r="J128">
        <v>1226709.4363167451</v>
      </c>
      <c r="K128">
        <v>42357.290336363629</v>
      </c>
      <c r="L128">
        <v>220807698.53701413</v>
      </c>
      <c r="M128">
        <v>5697514.336363635</v>
      </c>
      <c r="N128">
        <v>1840064154.4751177</v>
      </c>
      <c r="O128">
        <v>89472000</v>
      </c>
      <c r="P128">
        <v>22.465760727272727</v>
      </c>
      <c r="Q128">
        <v>18339.306072935338</v>
      </c>
      <c r="R128">
        <v>220850055.8273505</v>
      </c>
      <c r="S128">
        <v>1935.2336688114813</v>
      </c>
      <c r="T128">
        <v>18361.771833662609</v>
      </c>
      <c r="U128">
        <f>Sustainable_Friendly_Table[[#This Row],[Total Energy(MJ)]]*AHP!$P$13/TOPSIS!$B$12</f>
        <v>2.1727048760531234E-2</v>
      </c>
      <c r="V128">
        <f>Sustainable_Friendly_Table[[#This Row],[Total Cost(LKR Million)]]*AHP!$P$14/TOPSIS!$C$12</f>
        <v>6.565943584095962E-3</v>
      </c>
      <c r="W128">
        <f>Sustainable_Friendly_Table[[#This Row],[Total Carbon (Metric T)]]*AHP!$P$15/TOPSIS!$D$12</f>
        <v>1.1958265703406905E-2</v>
      </c>
      <c r="X128">
        <f>((Sustainable_Friendly_Table[[#This Row],[Weighted Energy]]-TOPSIS!$B$13)^2+(Sustainable_Friendly_Table[[#This Row],[Weighted Cost]]-TOPSIS!$C$13)^2+(Sustainable_Friendly_Table[[#This Row],[Weighted Co2]]-TOPSIS!$D$13)^2)^0.5</f>
        <v>1.27259195124847E-3</v>
      </c>
      <c r="Y128">
        <f>((Sustainable_Friendly_Table[[#This Row],[Weighted Energy]]-TOPSIS!$B$14)^2+(Sustainable_Friendly_Table[[#This Row],[Weighted Cost]]-TOPSIS!$C$14)^2+(Sustainable_Friendly_Table[[#This Row],[Weighted Co2]]-TOPSIS!$D$14)^2)^0.5</f>
        <v>5.0415106898303898E-3</v>
      </c>
      <c r="Z128">
        <f>Sustainable_Friendly_Table[[#This Row],[S- Worst-Euclidean Distance]]/(Sustainable_Friendly_Table[[#This Row],[S+ Best-Euclidean Distance]]+Sustainable_Friendly_Table[[#This Row],[S- Worst-Euclidean Distance]])</f>
        <v>0.79845244469592147</v>
      </c>
      <c r="AA128">
        <v>127</v>
      </c>
    </row>
    <row r="129" spans="1:27" x14ac:dyDescent="0.3">
      <c r="A129">
        <v>240</v>
      </c>
      <c r="B129" t="s">
        <v>141</v>
      </c>
      <c r="C129" t="s">
        <v>147</v>
      </c>
      <c r="D129" t="s">
        <v>280</v>
      </c>
      <c r="E129" t="s">
        <v>152</v>
      </c>
      <c r="F129" t="s">
        <v>155</v>
      </c>
      <c r="G129" t="s">
        <v>218</v>
      </c>
      <c r="H129">
        <v>337.47234098985501</v>
      </c>
      <c r="I129">
        <v>24</v>
      </c>
      <c r="J129">
        <v>1226709.4363167451</v>
      </c>
      <c r="K129">
        <v>42357.290336363629</v>
      </c>
      <c r="L129">
        <v>220807698.53701413</v>
      </c>
      <c r="M129">
        <v>5697514.336363635</v>
      </c>
      <c r="N129">
        <v>1840064154.4751177</v>
      </c>
      <c r="O129">
        <v>89908800</v>
      </c>
      <c r="P129">
        <v>22.465760727272727</v>
      </c>
      <c r="Q129">
        <v>18339.306072935338</v>
      </c>
      <c r="R129">
        <v>220850055.8273505</v>
      </c>
      <c r="S129">
        <v>1935.6704688114812</v>
      </c>
      <c r="T129">
        <v>18361.771833662609</v>
      </c>
      <c r="U129">
        <f>Sustainable_Friendly_Table[[#This Row],[Total Energy(MJ)]]*AHP!$P$13/TOPSIS!$B$12</f>
        <v>2.1727048760531234E-2</v>
      </c>
      <c r="V129">
        <f>Sustainable_Friendly_Table[[#This Row],[Total Cost(LKR Million)]]*AHP!$P$14/TOPSIS!$C$12</f>
        <v>6.5674255778230004E-3</v>
      </c>
      <c r="W129">
        <f>Sustainable_Friendly_Table[[#This Row],[Total Carbon (Metric T)]]*AHP!$P$15/TOPSIS!$D$12</f>
        <v>1.1958265703406905E-2</v>
      </c>
      <c r="X129">
        <f>((Sustainable_Friendly_Table[[#This Row],[Weighted Energy]]-TOPSIS!$B$13)^2+(Sustainable_Friendly_Table[[#This Row],[Weighted Cost]]-TOPSIS!$C$13)^2+(Sustainable_Friendly_Table[[#This Row],[Weighted Co2]]-TOPSIS!$D$13)^2)^0.5</f>
        <v>1.2729680711417181E-3</v>
      </c>
      <c r="Y129">
        <f>((Sustainable_Friendly_Table[[#This Row],[Weighted Energy]]-TOPSIS!$B$14)^2+(Sustainable_Friendly_Table[[#This Row],[Weighted Cost]]-TOPSIS!$C$14)^2+(Sustainable_Friendly_Table[[#This Row],[Weighted Co2]]-TOPSIS!$D$14)^2)^0.5</f>
        <v>5.0411261326709367E-3</v>
      </c>
      <c r="Z129">
        <f>Sustainable_Friendly_Table[[#This Row],[S- Worst-Euclidean Distance]]/(Sustainable_Friendly_Table[[#This Row],[S+ Best-Euclidean Distance]]+Sustainable_Friendly_Table[[#This Row],[S- Worst-Euclidean Distance]])</f>
        <v>0.7983926070705345</v>
      </c>
      <c r="AA129">
        <v>128</v>
      </c>
    </row>
    <row r="130" spans="1:27" x14ac:dyDescent="0.3">
      <c r="A130">
        <v>239</v>
      </c>
      <c r="B130" t="s">
        <v>141</v>
      </c>
      <c r="C130" t="s">
        <v>147</v>
      </c>
      <c r="D130" t="s">
        <v>280</v>
      </c>
      <c r="E130" t="s">
        <v>152</v>
      </c>
      <c r="F130" t="s">
        <v>155</v>
      </c>
      <c r="G130" t="s">
        <v>220</v>
      </c>
      <c r="H130">
        <v>337.47234098985501</v>
      </c>
      <c r="I130">
        <v>24</v>
      </c>
      <c r="J130">
        <v>1226709.4363167451</v>
      </c>
      <c r="K130">
        <v>42357.290336363629</v>
      </c>
      <c r="L130">
        <v>220807698.53701413</v>
      </c>
      <c r="M130">
        <v>5697514.336363635</v>
      </c>
      <c r="N130">
        <v>1840064154.4751177</v>
      </c>
      <c r="O130">
        <v>93600000</v>
      </c>
      <c r="P130">
        <v>22.465760727272727</v>
      </c>
      <c r="Q130">
        <v>18339.306072935338</v>
      </c>
      <c r="R130">
        <v>220850055.8273505</v>
      </c>
      <c r="S130">
        <v>1939.3616688114812</v>
      </c>
      <c r="T130">
        <v>18361.771833662609</v>
      </c>
      <c r="U130">
        <f>Sustainable_Friendly_Table[[#This Row],[Total Energy(MJ)]]*AHP!$P$13/TOPSIS!$B$12</f>
        <v>2.1727048760531234E-2</v>
      </c>
      <c r="V130">
        <f>Sustainable_Friendly_Table[[#This Row],[Total Cost(LKR Million)]]*AHP!$P$14/TOPSIS!$C$12</f>
        <v>6.5799492390987467E-3</v>
      </c>
      <c r="W130">
        <f>Sustainable_Friendly_Table[[#This Row],[Total Carbon (Metric T)]]*AHP!$P$15/TOPSIS!$D$12</f>
        <v>1.1958265703406905E-2</v>
      </c>
      <c r="X130">
        <f>((Sustainable_Friendly_Table[[#This Row],[Weighted Energy]]-TOPSIS!$B$13)^2+(Sustainable_Friendly_Table[[#This Row],[Weighted Cost]]-TOPSIS!$C$13)^2+(Sustainable_Friendly_Table[[#This Row],[Weighted Co2]]-TOPSIS!$D$13)^2)^0.5</f>
        <v>1.2762107860748728E-3</v>
      </c>
      <c r="Y130">
        <f>((Sustainable_Friendly_Table[[#This Row],[Weighted Energy]]-TOPSIS!$B$14)^2+(Sustainable_Friendly_Table[[#This Row],[Weighted Cost]]-TOPSIS!$C$14)^2+(Sustainable_Friendly_Table[[#This Row],[Weighted Co2]]-TOPSIS!$D$14)^2)^0.5</f>
        <v>5.0378926495287151E-3</v>
      </c>
      <c r="Z130">
        <f>Sustainable_Friendly_Table[[#This Row],[S- Worst-Euclidean Distance]]/(Sustainable_Friendly_Table[[#This Row],[S+ Best-Euclidean Distance]]+Sustainable_Friendly_Table[[#This Row],[S- Worst-Euclidean Distance]])</f>
        <v>0.79787933487458385</v>
      </c>
      <c r="AA130">
        <v>129</v>
      </c>
    </row>
    <row r="131" spans="1:27" x14ac:dyDescent="0.3">
      <c r="A131">
        <v>247</v>
      </c>
      <c r="B131" t="s">
        <v>141</v>
      </c>
      <c r="C131" t="s">
        <v>147</v>
      </c>
      <c r="D131" t="s">
        <v>280</v>
      </c>
      <c r="E131" t="s">
        <v>280</v>
      </c>
      <c r="F131" t="s">
        <v>155</v>
      </c>
      <c r="G131" t="s">
        <v>219</v>
      </c>
      <c r="H131">
        <v>337.54035429630954</v>
      </c>
      <c r="I131">
        <v>48</v>
      </c>
      <c r="J131">
        <v>1226775.2731973934</v>
      </c>
      <c r="K131">
        <v>53274.353972727273</v>
      </c>
      <c r="L131">
        <v>220819549.17553082</v>
      </c>
      <c r="M131">
        <v>6854723.0818181802</v>
      </c>
      <c r="N131">
        <v>1840162909.7960901</v>
      </c>
      <c r="O131">
        <v>89472000</v>
      </c>
      <c r="P131">
        <v>29.015998909090907</v>
      </c>
      <c r="Q131">
        <v>18340.290334301033</v>
      </c>
      <c r="R131">
        <v>220872823.52950355</v>
      </c>
      <c r="S131">
        <v>1936.4896328779082</v>
      </c>
      <c r="T131">
        <v>18369.306333210123</v>
      </c>
      <c r="U131">
        <f>Sustainable_Friendly_Table[[#This Row],[Total Energy(MJ)]]*AHP!$P$13/TOPSIS!$B$12</f>
        <v>2.1729288628540289E-2</v>
      </c>
      <c r="V131">
        <f>Sustainable_Friendly_Table[[#This Row],[Total Cost(LKR Million)]]*AHP!$P$14/TOPSIS!$C$12</f>
        <v>6.5702048727127914E-3</v>
      </c>
      <c r="W131">
        <f>Sustainable_Friendly_Table[[#This Row],[Total Carbon (Metric T)]]*AHP!$P$15/TOPSIS!$D$12</f>
        <v>1.1963172612628281E-2</v>
      </c>
      <c r="X131">
        <f>((Sustainable_Friendly_Table[[#This Row],[Weighted Energy]]-TOPSIS!$B$13)^2+(Sustainable_Friendly_Table[[#This Row],[Weighted Cost]]-TOPSIS!$C$13)^2+(Sustainable_Friendly_Table[[#This Row],[Weighted Co2]]-TOPSIS!$D$13)^2)^0.5</f>
        <v>1.2778629205716869E-3</v>
      </c>
      <c r="Y131">
        <f>((Sustainable_Friendly_Table[[#This Row],[Weighted Energy]]-TOPSIS!$B$14)^2+(Sustainable_Friendly_Table[[#This Row],[Weighted Cost]]-TOPSIS!$C$14)^2+(Sustainable_Friendly_Table[[#This Row],[Weighted Co2]]-TOPSIS!$D$14)^2)^0.5</f>
        <v>5.0362256744633958E-3</v>
      </c>
      <c r="Z131">
        <f>Sustainable_Friendly_Table[[#This Row],[S- Worst-Euclidean Distance]]/(Sustainable_Friendly_Table[[#This Row],[S+ Best-Euclidean Distance]]+Sustainable_Friendly_Table[[#This Row],[S- Worst-Euclidean Distance]])</f>
        <v>0.7976172013841395</v>
      </c>
      <c r="AA131">
        <v>130</v>
      </c>
    </row>
    <row r="132" spans="1:27" x14ac:dyDescent="0.3">
      <c r="A132">
        <v>249</v>
      </c>
      <c r="B132" t="s">
        <v>141</v>
      </c>
      <c r="C132" t="s">
        <v>147</v>
      </c>
      <c r="D132" t="s">
        <v>280</v>
      </c>
      <c r="E132" t="s">
        <v>280</v>
      </c>
      <c r="F132" t="s">
        <v>155</v>
      </c>
      <c r="G132" t="s">
        <v>218</v>
      </c>
      <c r="H132">
        <v>337.54035429630954</v>
      </c>
      <c r="I132">
        <v>24</v>
      </c>
      <c r="J132">
        <v>1226775.2731973934</v>
      </c>
      <c r="K132">
        <v>53274.353972727273</v>
      </c>
      <c r="L132">
        <v>220819549.17553082</v>
      </c>
      <c r="M132">
        <v>6854723.0818181802</v>
      </c>
      <c r="N132">
        <v>1840162909.7960901</v>
      </c>
      <c r="O132">
        <v>89908800</v>
      </c>
      <c r="P132">
        <v>29.015998909090907</v>
      </c>
      <c r="Q132">
        <v>18340.290334301033</v>
      </c>
      <c r="R132">
        <v>220872823.52950355</v>
      </c>
      <c r="S132">
        <v>1936.9264328779082</v>
      </c>
      <c r="T132">
        <v>18369.306333210123</v>
      </c>
      <c r="U132">
        <f>Sustainable_Friendly_Table[[#This Row],[Total Energy(MJ)]]*AHP!$P$13/TOPSIS!$B$12</f>
        <v>2.1729288628540289E-2</v>
      </c>
      <c r="V132">
        <f>Sustainable_Friendly_Table[[#This Row],[Total Cost(LKR Million)]]*AHP!$P$14/TOPSIS!$C$12</f>
        <v>6.5716868664398298E-3</v>
      </c>
      <c r="W132">
        <f>Sustainable_Friendly_Table[[#This Row],[Total Carbon (Metric T)]]*AHP!$P$15/TOPSIS!$D$12</f>
        <v>1.1963172612628281E-2</v>
      </c>
      <c r="X132">
        <f>((Sustainable_Friendly_Table[[#This Row],[Weighted Energy]]-TOPSIS!$B$13)^2+(Sustainable_Friendly_Table[[#This Row],[Weighted Cost]]-TOPSIS!$C$13)^2+(Sustainable_Friendly_Table[[#This Row],[Weighted Co2]]-TOPSIS!$D$13)^2)^0.5</f>
        <v>1.2782424300350375E-3</v>
      </c>
      <c r="Y132">
        <f>((Sustainable_Friendly_Table[[#This Row],[Weighted Energy]]-TOPSIS!$B$14)^2+(Sustainable_Friendly_Table[[#This Row],[Weighted Cost]]-TOPSIS!$C$14)^2+(Sustainable_Friendly_Table[[#This Row],[Weighted Co2]]-TOPSIS!$D$14)^2)^0.5</f>
        <v>5.0358419677700396E-3</v>
      </c>
      <c r="Z132">
        <f>Sustainable_Friendly_Table[[#This Row],[S- Worst-Euclidean Distance]]/(Sustainable_Friendly_Table[[#This Row],[S+ Best-Euclidean Distance]]+Sustainable_Friendly_Table[[#This Row],[S- Worst-Euclidean Distance]])</f>
        <v>0.79755696162702794</v>
      </c>
      <c r="AA132">
        <v>131</v>
      </c>
    </row>
    <row r="133" spans="1:27" x14ac:dyDescent="0.3">
      <c r="A133">
        <v>248</v>
      </c>
      <c r="B133" t="s">
        <v>141</v>
      </c>
      <c r="C133" t="s">
        <v>147</v>
      </c>
      <c r="D133" t="s">
        <v>280</v>
      </c>
      <c r="E133" t="s">
        <v>280</v>
      </c>
      <c r="F133" t="s">
        <v>155</v>
      </c>
      <c r="G133" t="s">
        <v>220</v>
      </c>
      <c r="H133">
        <v>337.54035429630954</v>
      </c>
      <c r="I133">
        <v>24</v>
      </c>
      <c r="J133">
        <v>1226775.2731973934</v>
      </c>
      <c r="K133">
        <v>53274.353972727273</v>
      </c>
      <c r="L133">
        <v>220819549.17553082</v>
      </c>
      <c r="M133">
        <v>6854723.0818181802</v>
      </c>
      <c r="N133">
        <v>1840162909.7960901</v>
      </c>
      <c r="O133">
        <v>93600000</v>
      </c>
      <c r="P133">
        <v>29.015998909090907</v>
      </c>
      <c r="Q133">
        <v>18340.290334301033</v>
      </c>
      <c r="R133">
        <v>220872823.52950355</v>
      </c>
      <c r="S133">
        <v>1940.6176328779081</v>
      </c>
      <c r="T133">
        <v>18369.306333210123</v>
      </c>
      <c r="U133">
        <f>Sustainable_Friendly_Table[[#This Row],[Total Energy(MJ)]]*AHP!$P$13/TOPSIS!$B$12</f>
        <v>2.1729288628540289E-2</v>
      </c>
      <c r="V133">
        <f>Sustainable_Friendly_Table[[#This Row],[Total Cost(LKR Million)]]*AHP!$P$14/TOPSIS!$C$12</f>
        <v>6.5842105277155762E-3</v>
      </c>
      <c r="W133">
        <f>Sustainable_Friendly_Table[[#This Row],[Total Carbon (Metric T)]]*AHP!$P$15/TOPSIS!$D$12</f>
        <v>1.1963172612628281E-2</v>
      </c>
      <c r="X133">
        <f>((Sustainable_Friendly_Table[[#This Row],[Weighted Energy]]-TOPSIS!$B$13)^2+(Sustainable_Friendly_Table[[#This Row],[Weighted Cost]]-TOPSIS!$C$13)^2+(Sustainable_Friendly_Table[[#This Row],[Weighted Co2]]-TOPSIS!$D$13)^2)^0.5</f>
        <v>1.2815134428323127E-3</v>
      </c>
      <c r="Y133">
        <f>((Sustainable_Friendly_Table[[#This Row],[Weighted Energy]]-TOPSIS!$B$14)^2+(Sustainable_Friendly_Table[[#This Row],[Weighted Cost]]-TOPSIS!$C$14)^2+(Sustainable_Friendly_Table[[#This Row],[Weighted Co2]]-TOPSIS!$D$14)^2)^0.5</f>
        <v>5.0326156937423819E-3</v>
      </c>
      <c r="Z133">
        <f>Sustainable_Friendly_Table[[#This Row],[S- Worst-Euclidean Distance]]/(Sustainable_Friendly_Table[[#This Row],[S+ Best-Euclidean Distance]]+Sustainable_Friendly_Table[[#This Row],[S- Worst-Euclidean Distance]])</f>
        <v>0.79704034949030023</v>
      </c>
      <c r="AA133">
        <v>132</v>
      </c>
    </row>
    <row r="134" spans="1:27" x14ac:dyDescent="0.3">
      <c r="A134">
        <v>223</v>
      </c>
      <c r="B134" t="s">
        <v>141</v>
      </c>
      <c r="C134" t="s">
        <v>147</v>
      </c>
      <c r="D134" t="s">
        <v>151</v>
      </c>
      <c r="E134" t="s">
        <v>152</v>
      </c>
      <c r="F134" t="s">
        <v>280</v>
      </c>
      <c r="G134" t="s">
        <v>219</v>
      </c>
      <c r="H134">
        <v>336.4745727931259</v>
      </c>
      <c r="I134">
        <v>48</v>
      </c>
      <c r="J134">
        <v>1240704.1677941997</v>
      </c>
      <c r="K134">
        <v>43721.923290909079</v>
      </c>
      <c r="L134">
        <v>223326750.20295593</v>
      </c>
      <c r="M134">
        <v>5654699.5386363622</v>
      </c>
      <c r="N134">
        <v>1861056251.6912994</v>
      </c>
      <c r="O134">
        <v>89472000</v>
      </c>
      <c r="P134">
        <v>22.747897468181815</v>
      </c>
      <c r="Q134">
        <v>18548.527308523284</v>
      </c>
      <c r="R134">
        <v>223370472.12624684</v>
      </c>
      <c r="S134">
        <v>1956.182951229936</v>
      </c>
      <c r="T134">
        <v>18571.275205991467</v>
      </c>
      <c r="U134">
        <f>Sustainable_Friendly_Table[[#This Row],[Total Energy(MJ)]]*AHP!$P$13/TOPSIS!$B$12</f>
        <v>2.1975005264856361E-2</v>
      </c>
      <c r="V134">
        <f>Sustainable_Friendly_Table[[#This Row],[Total Cost(LKR Million)]]*AHP!$P$14/TOPSIS!$C$12</f>
        <v>6.6370212057308437E-3</v>
      </c>
      <c r="W134">
        <f>Sustainable_Friendly_Table[[#This Row],[Total Carbon (Metric T)]]*AHP!$P$15/TOPSIS!$D$12</f>
        <v>1.209470662069765E-2</v>
      </c>
      <c r="X134">
        <f>((Sustainable_Friendly_Table[[#This Row],[Weighted Energy]]-TOPSIS!$B$13)^2+(Sustainable_Friendly_Table[[#This Row],[Weighted Cost]]-TOPSIS!$C$13)^2+(Sustainable_Friendly_Table[[#This Row],[Weighted Co2]]-TOPSIS!$D$13)^2)^0.5</f>
        <v>1.5643857604200481E-3</v>
      </c>
      <c r="Y134">
        <f>((Sustainable_Friendly_Table[[#This Row],[Weighted Energy]]-TOPSIS!$B$14)^2+(Sustainable_Friendly_Table[[#This Row],[Weighted Cost]]-TOPSIS!$C$14)^2+(Sustainable_Friendly_Table[[#This Row],[Weighted Co2]]-TOPSIS!$D$14)^2)^0.5</f>
        <v>4.7497475449686105E-3</v>
      </c>
      <c r="Z134">
        <f>Sustainable_Friendly_Table[[#This Row],[S- Worst-Euclidean Distance]]/(Sustainable_Friendly_Table[[#This Row],[S+ Best-Euclidean Distance]]+Sustainable_Friendly_Table[[#This Row],[S- Worst-Euclidean Distance]])</f>
        <v>0.75224061882175386</v>
      </c>
      <c r="AA134">
        <v>133</v>
      </c>
    </row>
    <row r="135" spans="1:27" x14ac:dyDescent="0.3">
      <c r="A135">
        <v>225</v>
      </c>
      <c r="B135" t="s">
        <v>141</v>
      </c>
      <c r="C135" t="s">
        <v>147</v>
      </c>
      <c r="D135" t="s">
        <v>151</v>
      </c>
      <c r="E135" t="s">
        <v>152</v>
      </c>
      <c r="F135" t="s">
        <v>280</v>
      </c>
      <c r="G135" t="s">
        <v>218</v>
      </c>
      <c r="H135">
        <v>336.4745727931259</v>
      </c>
      <c r="I135">
        <v>24</v>
      </c>
      <c r="J135">
        <v>1240704.1677941997</v>
      </c>
      <c r="K135">
        <v>43721.923290909079</v>
      </c>
      <c r="L135">
        <v>223326750.20295593</v>
      </c>
      <c r="M135">
        <v>5654699.5386363622</v>
      </c>
      <c r="N135">
        <v>1861056251.6912994</v>
      </c>
      <c r="O135">
        <v>89908800</v>
      </c>
      <c r="P135">
        <v>22.747897468181815</v>
      </c>
      <c r="Q135">
        <v>18548.527308523284</v>
      </c>
      <c r="R135">
        <v>223370472.12624684</v>
      </c>
      <c r="S135">
        <v>1956.6197512299359</v>
      </c>
      <c r="T135">
        <v>18571.275205991467</v>
      </c>
      <c r="U135">
        <f>Sustainable_Friendly_Table[[#This Row],[Total Energy(MJ)]]*AHP!$P$13/TOPSIS!$B$12</f>
        <v>2.1975005264856361E-2</v>
      </c>
      <c r="V135">
        <f>Sustainable_Friendly_Table[[#This Row],[Total Cost(LKR Million)]]*AHP!$P$14/TOPSIS!$C$12</f>
        <v>6.6385031994578821E-3</v>
      </c>
      <c r="W135">
        <f>Sustainable_Friendly_Table[[#This Row],[Total Carbon (Metric T)]]*AHP!$P$15/TOPSIS!$D$12</f>
        <v>1.209470662069765E-2</v>
      </c>
      <c r="X135">
        <f>((Sustainable_Friendly_Table[[#This Row],[Weighted Energy]]-TOPSIS!$B$13)^2+(Sustainable_Friendly_Table[[#This Row],[Weighted Cost]]-TOPSIS!$C$13)^2+(Sustainable_Friendly_Table[[#This Row],[Weighted Co2]]-TOPSIS!$D$13)^2)^0.5</f>
        <v>1.5647590601583624E-3</v>
      </c>
      <c r="Y135">
        <f>((Sustainable_Friendly_Table[[#This Row],[Weighted Energy]]-TOPSIS!$B$14)^2+(Sustainable_Friendly_Table[[#This Row],[Weighted Cost]]-TOPSIS!$C$14)^2+(Sustainable_Friendly_Table[[#This Row],[Weighted Co2]]-TOPSIS!$D$14)^2)^0.5</f>
        <v>4.7493615427694992E-3</v>
      </c>
      <c r="Z135">
        <f>Sustainable_Friendly_Table[[#This Row],[S- Worst-Euclidean Distance]]/(Sustainable_Friendly_Table[[#This Row],[S+ Best-Euclidean Distance]]+Sustainable_Friendly_Table[[#This Row],[S- Worst-Euclidean Distance]])</f>
        <v>0.75218099897667734</v>
      </c>
      <c r="AA135">
        <v>134</v>
      </c>
    </row>
    <row r="136" spans="1:27" x14ac:dyDescent="0.3">
      <c r="A136">
        <v>224</v>
      </c>
      <c r="B136" t="s">
        <v>141</v>
      </c>
      <c r="C136" t="s">
        <v>147</v>
      </c>
      <c r="D136" t="s">
        <v>151</v>
      </c>
      <c r="E136" t="s">
        <v>152</v>
      </c>
      <c r="F136" t="s">
        <v>280</v>
      </c>
      <c r="G136" t="s">
        <v>220</v>
      </c>
      <c r="H136">
        <v>336.4745727931259</v>
      </c>
      <c r="I136">
        <v>24</v>
      </c>
      <c r="J136">
        <v>1240704.1677941997</v>
      </c>
      <c r="K136">
        <v>43721.923290909079</v>
      </c>
      <c r="L136">
        <v>223326750.20295593</v>
      </c>
      <c r="M136">
        <v>5654699.5386363622</v>
      </c>
      <c r="N136">
        <v>1861056251.6912994</v>
      </c>
      <c r="O136">
        <v>93600000</v>
      </c>
      <c r="P136">
        <v>22.747897468181815</v>
      </c>
      <c r="Q136">
        <v>18548.527308523284</v>
      </c>
      <c r="R136">
        <v>223370472.12624684</v>
      </c>
      <c r="S136">
        <v>1960.3109512299359</v>
      </c>
      <c r="T136">
        <v>18571.275205991467</v>
      </c>
      <c r="U136">
        <f>Sustainable_Friendly_Table[[#This Row],[Total Energy(MJ)]]*AHP!$P$13/TOPSIS!$B$12</f>
        <v>2.1975005264856361E-2</v>
      </c>
      <c r="V136">
        <f>Sustainable_Friendly_Table[[#This Row],[Total Cost(LKR Million)]]*AHP!$P$14/TOPSIS!$C$12</f>
        <v>6.6510268607336285E-3</v>
      </c>
      <c r="W136">
        <f>Sustainable_Friendly_Table[[#This Row],[Total Carbon (Metric T)]]*AHP!$P$15/TOPSIS!$D$12</f>
        <v>1.209470662069765E-2</v>
      </c>
      <c r="X136">
        <f>((Sustainable_Friendly_Table[[#This Row],[Weighted Energy]]-TOPSIS!$B$13)^2+(Sustainable_Friendly_Table[[#This Row],[Weighted Cost]]-TOPSIS!$C$13)^2+(Sustainable_Friendly_Table[[#This Row],[Weighted Co2]]-TOPSIS!$D$13)^2)^0.5</f>
        <v>1.567966033053823E-3</v>
      </c>
      <c r="Y136">
        <f>((Sustainable_Friendly_Table[[#This Row],[Weighted Energy]]-TOPSIS!$B$14)^2+(Sustainable_Friendly_Table[[#This Row],[Weighted Cost]]-TOPSIS!$C$14)^2+(Sustainable_Friendly_Table[[#This Row],[Weighted Co2]]-TOPSIS!$D$14)^2)^0.5</f>
        <v>4.7461168370290657E-3</v>
      </c>
      <c r="Z136">
        <f>Sustainable_Friendly_Table[[#This Row],[S- Worst-Euclidean Distance]]/(Sustainable_Friendly_Table[[#This Row],[S+ Best-Euclidean Distance]]+Sustainable_Friendly_Table[[#This Row],[S- Worst-Euclidean Distance]])</f>
        <v>0.75167161006342009</v>
      </c>
      <c r="AA136">
        <v>135</v>
      </c>
    </row>
    <row r="137" spans="1:27" x14ac:dyDescent="0.3">
      <c r="A137">
        <v>232</v>
      </c>
      <c r="B137" t="s">
        <v>141</v>
      </c>
      <c r="C137" t="s">
        <v>147</v>
      </c>
      <c r="D137" t="s">
        <v>151</v>
      </c>
      <c r="E137" t="s">
        <v>280</v>
      </c>
      <c r="F137" t="s">
        <v>280</v>
      </c>
      <c r="G137" t="s">
        <v>219</v>
      </c>
      <c r="H137">
        <v>336.54258609958043</v>
      </c>
      <c r="I137">
        <v>48</v>
      </c>
      <c r="J137">
        <v>1240770.0046748477</v>
      </c>
      <c r="K137">
        <v>54638.986927272723</v>
      </c>
      <c r="L137">
        <v>223338600.8414726</v>
      </c>
      <c r="M137">
        <v>6811908.2840909082</v>
      </c>
      <c r="N137">
        <v>1861155007.0122716</v>
      </c>
      <c r="O137">
        <v>89472000</v>
      </c>
      <c r="P137">
        <v>29.298135649999995</v>
      </c>
      <c r="Q137">
        <v>18549.511569888971</v>
      </c>
      <c r="R137">
        <v>223393239.82839987</v>
      </c>
      <c r="S137">
        <v>1957.4389152963627</v>
      </c>
      <c r="T137">
        <v>18578.80970553897</v>
      </c>
      <c r="U137">
        <f>Sustainable_Friendly_Table[[#This Row],[Total Energy(MJ)]]*AHP!$P$13/TOPSIS!$B$12</f>
        <v>2.1977245132865409E-2</v>
      </c>
      <c r="V137">
        <f>Sustainable_Friendly_Table[[#This Row],[Total Cost(LKR Million)]]*AHP!$P$14/TOPSIS!$C$12</f>
        <v>6.6412824943476731E-3</v>
      </c>
      <c r="W137">
        <f>Sustainable_Friendly_Table[[#This Row],[Total Carbon (Metric T)]]*AHP!$P$15/TOPSIS!$D$12</f>
        <v>1.2099613529919017E-2</v>
      </c>
      <c r="X137">
        <f>((Sustainable_Friendly_Table[[#This Row],[Weighted Energy]]-TOPSIS!$B$13)^2+(Sustainable_Friendly_Table[[#This Row],[Weighted Cost]]-TOPSIS!$C$13)^2+(Sustainable_Friendly_Table[[#This Row],[Weighted Co2]]-TOPSIS!$D$13)^2)^0.5</f>
        <v>1.5696501926825499E-3</v>
      </c>
      <c r="Y137">
        <f>((Sustainable_Friendly_Table[[#This Row],[Weighted Energy]]-TOPSIS!$B$14)^2+(Sustainable_Friendly_Table[[#This Row],[Weighted Cost]]-TOPSIS!$C$14)^2+(Sustainable_Friendly_Table[[#This Row],[Weighted Co2]]-TOPSIS!$D$14)^2)^0.5</f>
        <v>4.7444595371843364E-3</v>
      </c>
      <c r="Z137">
        <f>Sustainable_Friendly_Table[[#This Row],[S- Worst-Euclidean Distance]]/(Sustainable_Friendly_Table[[#This Row],[S+ Best-Euclidean Distance]]+Sustainable_Friendly_Table[[#This Row],[S- Worst-Euclidean Distance]])</f>
        <v>0.75140593688801138</v>
      </c>
      <c r="AA137">
        <v>136</v>
      </c>
    </row>
    <row r="138" spans="1:27" x14ac:dyDescent="0.3">
      <c r="A138">
        <v>234</v>
      </c>
      <c r="B138" t="s">
        <v>141</v>
      </c>
      <c r="C138" t="s">
        <v>147</v>
      </c>
      <c r="D138" t="s">
        <v>151</v>
      </c>
      <c r="E138" t="s">
        <v>280</v>
      </c>
      <c r="F138" t="s">
        <v>280</v>
      </c>
      <c r="G138" t="s">
        <v>218</v>
      </c>
      <c r="H138">
        <v>336.54258609958043</v>
      </c>
      <c r="I138">
        <v>24</v>
      </c>
      <c r="J138">
        <v>1240770.0046748477</v>
      </c>
      <c r="K138">
        <v>54638.986927272723</v>
      </c>
      <c r="L138">
        <v>223338600.8414726</v>
      </c>
      <c r="M138">
        <v>6811908.2840909082</v>
      </c>
      <c r="N138">
        <v>1861155007.0122716</v>
      </c>
      <c r="O138">
        <v>89908800</v>
      </c>
      <c r="P138">
        <v>29.298135649999995</v>
      </c>
      <c r="Q138">
        <v>18549.511569888971</v>
      </c>
      <c r="R138">
        <v>223393239.82839987</v>
      </c>
      <c r="S138">
        <v>1957.8757152963626</v>
      </c>
      <c r="T138">
        <v>18578.80970553897</v>
      </c>
      <c r="U138">
        <f>Sustainable_Friendly_Table[[#This Row],[Total Energy(MJ)]]*AHP!$P$13/TOPSIS!$B$12</f>
        <v>2.1977245132865409E-2</v>
      </c>
      <c r="V138">
        <f>Sustainable_Friendly_Table[[#This Row],[Total Cost(LKR Million)]]*AHP!$P$14/TOPSIS!$C$12</f>
        <v>6.6427644880747115E-3</v>
      </c>
      <c r="W138">
        <f>Sustainable_Friendly_Table[[#This Row],[Total Carbon (Metric T)]]*AHP!$P$15/TOPSIS!$D$12</f>
        <v>1.2099613529919017E-2</v>
      </c>
      <c r="X138">
        <f>((Sustainable_Friendly_Table[[#This Row],[Weighted Energy]]-TOPSIS!$B$13)^2+(Sustainable_Friendly_Table[[#This Row],[Weighted Cost]]-TOPSIS!$C$13)^2+(Sustainable_Friendly_Table[[#This Row],[Weighted Co2]]-TOPSIS!$D$13)^2)^0.5</f>
        <v>1.5700262630723837E-3</v>
      </c>
      <c r="Y138">
        <f>((Sustainable_Friendly_Table[[#This Row],[Weighted Energy]]-TOPSIS!$B$14)^2+(Sustainable_Friendly_Table[[#This Row],[Weighted Cost]]-TOPSIS!$C$14)^2+(Sustainable_Friendly_Table[[#This Row],[Weighted Co2]]-TOPSIS!$D$14)^2)^0.5</f>
        <v>4.7440744359029553E-3</v>
      </c>
      <c r="Z138">
        <f>Sustainable_Friendly_Table[[#This Row],[S- Worst-Euclidean Distance]]/(Sustainable_Friendly_Table[[#This Row],[S+ Best-Euclidean Distance]]+Sustainable_Friendly_Table[[#This Row],[S- Worst-Euclidean Distance]])</f>
        <v>0.75134602092627856</v>
      </c>
      <c r="AA138">
        <v>137</v>
      </c>
    </row>
    <row r="139" spans="1:27" x14ac:dyDescent="0.3">
      <c r="A139">
        <v>233</v>
      </c>
      <c r="B139" t="s">
        <v>141</v>
      </c>
      <c r="C139" t="s">
        <v>147</v>
      </c>
      <c r="D139" t="s">
        <v>151</v>
      </c>
      <c r="E139" t="s">
        <v>280</v>
      </c>
      <c r="F139" t="s">
        <v>280</v>
      </c>
      <c r="G139" t="s">
        <v>220</v>
      </c>
      <c r="H139">
        <v>336.54258609958043</v>
      </c>
      <c r="I139">
        <v>24</v>
      </c>
      <c r="J139">
        <v>1240770.0046748477</v>
      </c>
      <c r="K139">
        <v>54638.986927272723</v>
      </c>
      <c r="L139">
        <v>223338600.8414726</v>
      </c>
      <c r="M139">
        <v>6811908.2840909082</v>
      </c>
      <c r="N139">
        <v>1861155007.0122716</v>
      </c>
      <c r="O139">
        <v>93600000</v>
      </c>
      <c r="P139">
        <v>29.298135649999995</v>
      </c>
      <c r="Q139">
        <v>18549.511569888971</v>
      </c>
      <c r="R139">
        <v>223393239.82839987</v>
      </c>
      <c r="S139">
        <v>1961.5669152963626</v>
      </c>
      <c r="T139">
        <v>18578.80970553897</v>
      </c>
      <c r="U139">
        <f>Sustainable_Friendly_Table[[#This Row],[Total Energy(MJ)]]*AHP!$P$13/TOPSIS!$B$12</f>
        <v>2.1977245132865409E-2</v>
      </c>
      <c r="V139">
        <f>Sustainable_Friendly_Table[[#This Row],[Total Cost(LKR Million)]]*AHP!$P$14/TOPSIS!$C$12</f>
        <v>6.6552881493504579E-3</v>
      </c>
      <c r="W139">
        <f>Sustainable_Friendly_Table[[#This Row],[Total Carbon (Metric T)]]*AHP!$P$15/TOPSIS!$D$12</f>
        <v>1.2099613529919017E-2</v>
      </c>
      <c r="X139">
        <f>((Sustainable_Friendly_Table[[#This Row],[Weighted Energy]]-TOPSIS!$B$13)^2+(Sustainable_Friendly_Table[[#This Row],[Weighted Cost]]-TOPSIS!$C$13)^2+(Sustainable_Friendly_Table[[#This Row],[Weighted Co2]]-TOPSIS!$D$13)^2)^0.5</f>
        <v>1.5732564206353537E-3</v>
      </c>
      <c r="Y139">
        <f>((Sustainable_Friendly_Table[[#This Row],[Weighted Energy]]-TOPSIS!$B$14)^2+(Sustainable_Friendly_Table[[#This Row],[Weighted Cost]]-TOPSIS!$C$14)^2+(Sustainable_Friendly_Table[[#This Row],[Weighted Co2]]-TOPSIS!$D$14)^2)^0.5</f>
        <v>4.740837368445717E-3</v>
      </c>
      <c r="Z139">
        <f>Sustainable_Friendly_Table[[#This Row],[S- Worst-Euclidean Distance]]/(Sustainable_Friendly_Table[[#This Row],[S+ Best-Euclidean Distance]]+Sustainable_Friendly_Table[[#This Row],[S- Worst-Euclidean Distance]])</f>
        <v>0.7508341698446136</v>
      </c>
      <c r="AA139">
        <v>138</v>
      </c>
    </row>
    <row r="140" spans="1:27" x14ac:dyDescent="0.3">
      <c r="A140">
        <v>241</v>
      </c>
      <c r="B140" t="s">
        <v>141</v>
      </c>
      <c r="C140" t="s">
        <v>147</v>
      </c>
      <c r="D140" t="s">
        <v>280</v>
      </c>
      <c r="E140" t="s">
        <v>152</v>
      </c>
      <c r="F140" t="s">
        <v>280</v>
      </c>
      <c r="G140" t="s">
        <v>219</v>
      </c>
      <c r="H140">
        <v>336.9372944131859</v>
      </c>
      <c r="I140">
        <v>48</v>
      </c>
      <c r="J140">
        <v>1241152.0823224175</v>
      </c>
      <c r="K140">
        <v>43721.923290909079</v>
      </c>
      <c r="L140">
        <v>223407374.81803516</v>
      </c>
      <c r="M140">
        <v>5659304.6136363624</v>
      </c>
      <c r="N140">
        <v>1861728123.4836264</v>
      </c>
      <c r="O140">
        <v>89472000</v>
      </c>
      <c r="P140">
        <v>22.738687318181814</v>
      </c>
      <c r="Q140">
        <v>18555.223630720142</v>
      </c>
      <c r="R140">
        <v>223451096.74132606</v>
      </c>
      <c r="S140">
        <v>1956.8594280972627</v>
      </c>
      <c r="T140">
        <v>18577.962318038324</v>
      </c>
      <c r="U140">
        <f>Sustainable_Friendly_Table[[#This Row],[Total Energy(MJ)]]*AHP!$P$13/TOPSIS!$B$12</f>
        <v>2.1982937048874086E-2</v>
      </c>
      <c r="V140">
        <f>Sustainable_Friendly_Table[[#This Row],[Total Cost(LKR Million)]]*AHP!$P$14/TOPSIS!$C$12</f>
        <v>6.6393163853871286E-3</v>
      </c>
      <c r="W140">
        <f>Sustainable_Friendly_Table[[#This Row],[Total Carbon (Metric T)]]*AHP!$P$15/TOPSIS!$D$12</f>
        <v>1.2099061661342376E-2</v>
      </c>
      <c r="X140">
        <f>((Sustainable_Friendly_Table[[#This Row],[Weighted Energy]]-TOPSIS!$B$13)^2+(Sustainable_Friendly_Table[[#This Row],[Weighted Cost]]-TOPSIS!$C$13)^2+(Sustainable_Friendly_Table[[#This Row],[Weighted Co2]]-TOPSIS!$D$13)^2)^0.5</f>
        <v>1.5737208845177002E-3</v>
      </c>
      <c r="Y140">
        <f>((Sustainable_Friendly_Table[[#This Row],[Weighted Energy]]-TOPSIS!$B$14)^2+(Sustainable_Friendly_Table[[#This Row],[Weighted Cost]]-TOPSIS!$C$14)^2+(Sustainable_Friendly_Table[[#This Row],[Weighted Co2]]-TOPSIS!$D$14)^2)^0.5</f>
        <v>4.7404133600779481E-3</v>
      </c>
      <c r="Z140">
        <f>Sustainable_Friendly_Table[[#This Row],[S- Worst-Euclidean Distance]]/(Sustainable_Friendly_Table[[#This Row],[S+ Best-Euclidean Distance]]+Sustainable_Friendly_Table[[#This Row],[S- Worst-Euclidean Distance]])</f>
        <v>0.75076220689088624</v>
      </c>
      <c r="AA140">
        <v>139</v>
      </c>
    </row>
    <row r="141" spans="1:27" x14ac:dyDescent="0.3">
      <c r="A141">
        <v>243</v>
      </c>
      <c r="B141" t="s">
        <v>141</v>
      </c>
      <c r="C141" t="s">
        <v>147</v>
      </c>
      <c r="D141" t="s">
        <v>280</v>
      </c>
      <c r="E141" t="s">
        <v>152</v>
      </c>
      <c r="F141" t="s">
        <v>280</v>
      </c>
      <c r="G141" t="s">
        <v>218</v>
      </c>
      <c r="H141">
        <v>336.9372944131859</v>
      </c>
      <c r="I141">
        <v>24</v>
      </c>
      <c r="J141">
        <v>1241152.0823224175</v>
      </c>
      <c r="K141">
        <v>43721.923290909079</v>
      </c>
      <c r="L141">
        <v>223407374.81803516</v>
      </c>
      <c r="M141">
        <v>5659304.6136363624</v>
      </c>
      <c r="N141">
        <v>1861728123.4836264</v>
      </c>
      <c r="O141">
        <v>89908800</v>
      </c>
      <c r="P141">
        <v>22.738687318181814</v>
      </c>
      <c r="Q141">
        <v>18555.223630720142</v>
      </c>
      <c r="R141">
        <v>223451096.74132606</v>
      </c>
      <c r="S141">
        <v>1957.2962280972627</v>
      </c>
      <c r="T141">
        <v>18577.962318038324</v>
      </c>
      <c r="U141">
        <f>Sustainable_Friendly_Table[[#This Row],[Total Energy(MJ)]]*AHP!$P$13/TOPSIS!$B$12</f>
        <v>2.1982937048874086E-2</v>
      </c>
      <c r="V141">
        <f>Sustainable_Friendly_Table[[#This Row],[Total Cost(LKR Million)]]*AHP!$P$14/TOPSIS!$C$12</f>
        <v>6.6407983791141679E-3</v>
      </c>
      <c r="W141">
        <f>Sustainable_Friendly_Table[[#This Row],[Total Carbon (Metric T)]]*AHP!$P$15/TOPSIS!$D$12</f>
        <v>1.2099061661342376E-2</v>
      </c>
      <c r="X141">
        <f>((Sustainable_Friendly_Table[[#This Row],[Weighted Energy]]-TOPSIS!$B$13)^2+(Sustainable_Friendly_Table[[#This Row],[Weighted Cost]]-TOPSIS!$C$13)^2+(Sustainable_Friendly_Table[[#This Row],[Weighted Co2]]-TOPSIS!$D$13)^2)^0.5</f>
        <v>1.5740941313001423E-3</v>
      </c>
      <c r="Y141">
        <f>((Sustainable_Friendly_Table[[#This Row],[Weighted Energy]]-TOPSIS!$B$14)^2+(Sustainable_Friendly_Table[[#This Row],[Weighted Cost]]-TOPSIS!$C$14)^2+(Sustainable_Friendly_Table[[#This Row],[Weighted Co2]]-TOPSIS!$D$14)^2)^0.5</f>
        <v>4.7400273153529121E-3</v>
      </c>
      <c r="Z141">
        <f>Sustainable_Friendly_Table[[#This Row],[S- Worst-Euclidean Distance]]/(Sustainable_Friendly_Table[[#This Row],[S+ Best-Euclidean Distance]]+Sustainable_Friendly_Table[[#This Row],[S- Worst-Euclidean Distance]])</f>
        <v>0.75070258869750961</v>
      </c>
      <c r="AA141">
        <v>140</v>
      </c>
    </row>
    <row r="142" spans="1:27" x14ac:dyDescent="0.3">
      <c r="A142">
        <v>242</v>
      </c>
      <c r="B142" t="s">
        <v>141</v>
      </c>
      <c r="C142" t="s">
        <v>147</v>
      </c>
      <c r="D142" t="s">
        <v>280</v>
      </c>
      <c r="E142" t="s">
        <v>152</v>
      </c>
      <c r="F142" t="s">
        <v>280</v>
      </c>
      <c r="G142" t="s">
        <v>220</v>
      </c>
      <c r="H142">
        <v>336.9372944131859</v>
      </c>
      <c r="I142">
        <v>24</v>
      </c>
      <c r="J142">
        <v>1241152.0823224175</v>
      </c>
      <c r="K142">
        <v>43721.923290909079</v>
      </c>
      <c r="L142">
        <v>223407374.81803516</v>
      </c>
      <c r="M142">
        <v>5659304.6136363624</v>
      </c>
      <c r="N142">
        <v>1861728123.4836264</v>
      </c>
      <c r="O142">
        <v>93600000</v>
      </c>
      <c r="P142">
        <v>22.738687318181814</v>
      </c>
      <c r="Q142">
        <v>18555.223630720142</v>
      </c>
      <c r="R142">
        <v>223451096.74132606</v>
      </c>
      <c r="S142">
        <v>1960.9874280972626</v>
      </c>
      <c r="T142">
        <v>18577.962318038324</v>
      </c>
      <c r="U142">
        <f>Sustainable_Friendly_Table[[#This Row],[Total Energy(MJ)]]*AHP!$P$13/TOPSIS!$B$12</f>
        <v>2.1982937048874086E-2</v>
      </c>
      <c r="V142">
        <f>Sustainable_Friendly_Table[[#This Row],[Total Cost(LKR Million)]]*AHP!$P$14/TOPSIS!$C$12</f>
        <v>6.6533220403899142E-3</v>
      </c>
      <c r="W142">
        <f>Sustainable_Friendly_Table[[#This Row],[Total Carbon (Metric T)]]*AHP!$P$15/TOPSIS!$D$12</f>
        <v>1.2099061661342376E-2</v>
      </c>
      <c r="X142">
        <f>((Sustainable_Friendly_Table[[#This Row],[Weighted Energy]]-TOPSIS!$B$13)^2+(Sustainable_Friendly_Table[[#This Row],[Weighted Cost]]-TOPSIS!$C$13)^2+(Sustainable_Friendly_Table[[#This Row],[Weighted Co2]]-TOPSIS!$D$13)^2)^0.5</f>
        <v>1.5773003476705297E-3</v>
      </c>
      <c r="Y142">
        <f>((Sustainable_Friendly_Table[[#This Row],[Weighted Energy]]-TOPSIS!$B$14)^2+(Sustainable_Friendly_Table[[#This Row],[Weighted Cost]]-TOPSIS!$C$14)^2+(Sustainable_Friendly_Table[[#This Row],[Weighted Co2]]-TOPSIS!$D$14)^2)^0.5</f>
        <v>4.7367822839127624E-3</v>
      </c>
      <c r="Z142">
        <f>Sustainable_Friendly_Table[[#This Row],[S- Worst-Euclidean Distance]]/(Sustainable_Friendly_Table[[#This Row],[S+ Best-Euclidean Distance]]+Sustainable_Friendly_Table[[#This Row],[S- Worst-Euclidean Distance]])</f>
        <v>0.75019326801635278</v>
      </c>
      <c r="AA142">
        <v>141</v>
      </c>
    </row>
    <row r="143" spans="1:27" x14ac:dyDescent="0.3">
      <c r="A143">
        <v>250</v>
      </c>
      <c r="B143" t="s">
        <v>141</v>
      </c>
      <c r="C143" t="s">
        <v>147</v>
      </c>
      <c r="D143" t="s">
        <v>280</v>
      </c>
      <c r="E143" t="s">
        <v>280</v>
      </c>
      <c r="F143" t="s">
        <v>280</v>
      </c>
      <c r="G143" t="s">
        <v>219</v>
      </c>
      <c r="H143">
        <v>337.00530771964043</v>
      </c>
      <c r="I143">
        <v>48</v>
      </c>
      <c r="J143">
        <v>1241217.9192030658</v>
      </c>
      <c r="K143">
        <v>54638.986927272723</v>
      </c>
      <c r="L143">
        <v>223419225.45655185</v>
      </c>
      <c r="M143">
        <v>6816513.3590909075</v>
      </c>
      <c r="N143">
        <v>1861826878.8045986</v>
      </c>
      <c r="O143">
        <v>89472000</v>
      </c>
      <c r="P143">
        <v>29.288925499999998</v>
      </c>
      <c r="Q143">
        <v>18556.207892085833</v>
      </c>
      <c r="R143">
        <v>223473864.44347912</v>
      </c>
      <c r="S143">
        <v>1958.1153921636894</v>
      </c>
      <c r="T143">
        <v>18585.496817585834</v>
      </c>
      <c r="U143">
        <f>Sustainable_Friendly_Table[[#This Row],[Total Energy(MJ)]]*AHP!$P$13/TOPSIS!$B$12</f>
        <v>2.1985176916883137E-2</v>
      </c>
      <c r="V143">
        <f>Sustainable_Friendly_Table[[#This Row],[Total Cost(LKR Million)]]*AHP!$P$14/TOPSIS!$C$12</f>
        <v>6.6435776740039571E-3</v>
      </c>
      <c r="W143">
        <f>Sustainable_Friendly_Table[[#This Row],[Total Carbon (Metric T)]]*AHP!$P$15/TOPSIS!$D$12</f>
        <v>1.2103968570563747E-2</v>
      </c>
      <c r="X143">
        <f>((Sustainable_Friendly_Table[[#This Row],[Weighted Energy]]-TOPSIS!$B$13)^2+(Sustainable_Friendly_Table[[#This Row],[Weighted Cost]]-TOPSIS!$C$13)^2+(Sustainable_Friendly_Table[[#This Row],[Weighted Co2]]-TOPSIS!$D$13)^2)^0.5</f>
        <v>1.5789851725311343E-3</v>
      </c>
      <c r="Y143">
        <f>((Sustainable_Friendly_Table[[#This Row],[Weighted Energy]]-TOPSIS!$B$14)^2+(Sustainable_Friendly_Table[[#This Row],[Weighted Cost]]-TOPSIS!$C$14)^2+(Sustainable_Friendly_Table[[#This Row],[Weighted Co2]]-TOPSIS!$D$14)^2)^0.5</f>
        <v>4.7351252587626612E-3</v>
      </c>
      <c r="Z143">
        <f>Sustainable_Friendly_Table[[#This Row],[S- Worst-Euclidean Distance]]/(Sustainable_Friendly_Table[[#This Row],[S+ Best-Euclidean Distance]]+Sustainable_Friendly_Table[[#This Row],[S- Worst-Euclidean Distance]])</f>
        <v>0.7499275329893792</v>
      </c>
      <c r="AA143">
        <v>142</v>
      </c>
    </row>
    <row r="144" spans="1:27" x14ac:dyDescent="0.3">
      <c r="A144">
        <v>252</v>
      </c>
      <c r="B144" t="s">
        <v>141</v>
      </c>
      <c r="C144" t="s">
        <v>147</v>
      </c>
      <c r="D144" t="s">
        <v>280</v>
      </c>
      <c r="E144" t="s">
        <v>280</v>
      </c>
      <c r="F144" t="s">
        <v>280</v>
      </c>
      <c r="G144" t="s">
        <v>218</v>
      </c>
      <c r="H144">
        <v>337.00530771964043</v>
      </c>
      <c r="I144">
        <v>24</v>
      </c>
      <c r="J144">
        <v>1241217.9192030658</v>
      </c>
      <c r="K144">
        <v>54638.986927272723</v>
      </c>
      <c r="L144">
        <v>223419225.45655185</v>
      </c>
      <c r="M144">
        <v>6816513.3590909075</v>
      </c>
      <c r="N144">
        <v>1861826878.8045986</v>
      </c>
      <c r="O144">
        <v>89908800</v>
      </c>
      <c r="P144">
        <v>29.288925499999998</v>
      </c>
      <c r="Q144">
        <v>18556.207892085833</v>
      </c>
      <c r="R144">
        <v>223473864.44347912</v>
      </c>
      <c r="S144">
        <v>1958.5521921636894</v>
      </c>
      <c r="T144">
        <v>18585.496817585834</v>
      </c>
      <c r="U144">
        <f>Sustainable_Friendly_Table[[#This Row],[Total Energy(MJ)]]*AHP!$P$13/TOPSIS!$B$12</f>
        <v>2.1985176916883137E-2</v>
      </c>
      <c r="V144">
        <f>Sustainable_Friendly_Table[[#This Row],[Total Cost(LKR Million)]]*AHP!$P$14/TOPSIS!$C$12</f>
        <v>6.6450596677309955E-3</v>
      </c>
      <c r="W144">
        <f>Sustainable_Friendly_Table[[#This Row],[Total Carbon (Metric T)]]*AHP!$P$15/TOPSIS!$D$12</f>
        <v>1.2103968570563747E-2</v>
      </c>
      <c r="X144">
        <f>((Sustainable_Friendly_Table[[#This Row],[Weighted Energy]]-TOPSIS!$B$13)^2+(Sustainable_Friendly_Table[[#This Row],[Weighted Cost]]-TOPSIS!$C$13)^2+(Sustainable_Friendly_Table[[#This Row],[Weighted Co2]]-TOPSIS!$D$13)^2)^0.5</f>
        <v>1.5793611737995683E-3</v>
      </c>
      <c r="Y144">
        <f>((Sustainable_Friendly_Table[[#This Row],[Weighted Energy]]-TOPSIS!$B$14)^2+(Sustainable_Friendly_Table[[#This Row],[Weighted Cost]]-TOPSIS!$C$14)^2+(Sustainable_Friendly_Table[[#This Row],[Weighted Co2]]-TOPSIS!$D$14)^2)^0.5</f>
        <v>4.734740116676352E-3</v>
      </c>
      <c r="Z144">
        <f>Sustainable_Friendly_Table[[#This Row],[S- Worst-Euclidean Distance]]/(Sustainable_Friendly_Table[[#This Row],[S+ Best-Euclidean Distance]]+Sustainable_Friendly_Table[[#This Row],[S- Worst-Euclidean Distance]])</f>
        <v>0.74986762151220965</v>
      </c>
      <c r="AA144">
        <v>143</v>
      </c>
    </row>
    <row r="145" spans="1:27" x14ac:dyDescent="0.3">
      <c r="A145">
        <v>251</v>
      </c>
      <c r="B145" t="s">
        <v>141</v>
      </c>
      <c r="C145" t="s">
        <v>147</v>
      </c>
      <c r="D145" t="s">
        <v>280</v>
      </c>
      <c r="E145" t="s">
        <v>280</v>
      </c>
      <c r="F145" t="s">
        <v>280</v>
      </c>
      <c r="G145" t="s">
        <v>220</v>
      </c>
      <c r="H145">
        <v>337.00530771964043</v>
      </c>
      <c r="I145">
        <v>24</v>
      </c>
      <c r="J145">
        <v>1241217.9192030658</v>
      </c>
      <c r="K145">
        <v>54638.986927272723</v>
      </c>
      <c r="L145">
        <v>223419225.45655185</v>
      </c>
      <c r="M145">
        <v>6816513.3590909075</v>
      </c>
      <c r="N145">
        <v>1861826878.8045986</v>
      </c>
      <c r="O145">
        <v>93600000</v>
      </c>
      <c r="P145">
        <v>29.288925499999998</v>
      </c>
      <c r="Q145">
        <v>18556.207892085833</v>
      </c>
      <c r="R145">
        <v>223473864.44347912</v>
      </c>
      <c r="S145">
        <v>1962.2433921636894</v>
      </c>
      <c r="T145">
        <v>18585.496817585834</v>
      </c>
      <c r="U145">
        <f>Sustainable_Friendly_Table[[#This Row],[Total Energy(MJ)]]*AHP!$P$13/TOPSIS!$B$12</f>
        <v>2.1985176916883137E-2</v>
      </c>
      <c r="V145">
        <f>Sustainable_Friendly_Table[[#This Row],[Total Cost(LKR Million)]]*AHP!$P$14/TOPSIS!$C$12</f>
        <v>6.6575833290067419E-3</v>
      </c>
      <c r="W145">
        <f>Sustainable_Friendly_Table[[#This Row],[Total Carbon (Metric T)]]*AHP!$P$15/TOPSIS!$D$12</f>
        <v>1.2103968570563747E-2</v>
      </c>
      <c r="X145">
        <f>((Sustainable_Friendly_Table[[#This Row],[Weighted Energy]]-TOPSIS!$B$13)^2+(Sustainable_Friendly_Table[[#This Row],[Weighted Cost]]-TOPSIS!$C$13)^2+(Sustainable_Friendly_Table[[#This Row],[Weighted Co2]]-TOPSIS!$D$13)^2)^0.5</f>
        <v>1.5825904409366453E-3</v>
      </c>
      <c r="Y145">
        <f>((Sustainable_Friendly_Table[[#This Row],[Weighted Energy]]-TOPSIS!$B$14)^2+(Sustainable_Friendly_Table[[#This Row],[Weighted Cost]]-TOPSIS!$C$14)^2+(Sustainable_Friendly_Table[[#This Row],[Weighted Co2]]-TOPSIS!$D$14)^2)^0.5</f>
        <v>4.731502738161834E-3</v>
      </c>
      <c r="Z145">
        <f>Sustainable_Friendly_Table[[#This Row],[S- Worst-Euclidean Distance]]/(Sustainable_Friendly_Table[[#This Row],[S+ Best-Euclidean Distance]]+Sustainable_Friendly_Table[[#This Row],[S- Worst-Euclidean Distance]])</f>
        <v>0.7493558621884947</v>
      </c>
      <c r="AA145">
        <v>144</v>
      </c>
    </row>
    <row r="146" spans="1:27" x14ac:dyDescent="0.3">
      <c r="A146">
        <v>505</v>
      </c>
      <c r="B146" t="s">
        <v>280</v>
      </c>
      <c r="C146" t="s">
        <v>280</v>
      </c>
      <c r="D146" t="s">
        <v>151</v>
      </c>
      <c r="E146" t="s">
        <v>152</v>
      </c>
      <c r="F146" t="s">
        <v>154</v>
      </c>
      <c r="G146" t="s">
        <v>219</v>
      </c>
      <c r="H146">
        <v>365.87618622651684</v>
      </c>
      <c r="I146">
        <v>53</v>
      </c>
      <c r="J146">
        <v>1265544.3251017334</v>
      </c>
      <c r="K146">
        <v>34259.159363636361</v>
      </c>
      <c r="L146">
        <v>227797978.51831204</v>
      </c>
      <c r="M146">
        <v>5181440.9022727264</v>
      </c>
      <c r="N146">
        <v>1898316487.6526003</v>
      </c>
      <c r="O146">
        <v>98792000</v>
      </c>
      <c r="P146">
        <v>19.443497068181816</v>
      </c>
      <c r="Q146">
        <v>18919.887660270913</v>
      </c>
      <c r="R146">
        <v>227832237.67767566</v>
      </c>
      <c r="S146">
        <v>2002.2899285548731</v>
      </c>
      <c r="T146">
        <v>18939.331157339097</v>
      </c>
      <c r="U146">
        <f>Sustainable_Friendly_Table[[#This Row],[Total Energy(MJ)]]*AHP!$P$13/TOPSIS!$B$12</f>
        <v>2.2413950128740551E-2</v>
      </c>
      <c r="V146">
        <f>Sustainable_Friendly_Table[[#This Row],[Total Cost(LKR Million)]]*AHP!$P$14/TOPSIS!$C$12</f>
        <v>6.7934549309329557E-3</v>
      </c>
      <c r="W146">
        <f>Sustainable_Friendly_Table[[#This Row],[Total Carbon (Metric T)]]*AHP!$P$15/TOPSIS!$D$12</f>
        <v>1.2334406302177529E-2</v>
      </c>
      <c r="X146">
        <f>((Sustainable_Friendly_Table[[#This Row],[Weighted Energy]]-TOPSIS!$B$13)^2+(Sustainable_Friendly_Table[[#This Row],[Weighted Cost]]-TOPSIS!$C$13)^2+(Sustainable_Friendly_Table[[#This Row],[Weighted Co2]]-TOPSIS!$D$13)^2)^0.5</f>
        <v>2.0879369137855705E-3</v>
      </c>
      <c r="Y146">
        <f>((Sustainable_Friendly_Table[[#This Row],[Weighted Energy]]-TOPSIS!$B$14)^2+(Sustainable_Friendly_Table[[#This Row],[Weighted Cost]]-TOPSIS!$C$14)^2+(Sustainable_Friendly_Table[[#This Row],[Weighted Co2]]-TOPSIS!$D$14)^2)^0.5</f>
        <v>4.2261873628201057E-3</v>
      </c>
      <c r="Z146">
        <f>Sustainable_Friendly_Table[[#This Row],[S- Worst-Euclidean Distance]]/(Sustainable_Friendly_Table[[#This Row],[S+ Best-Euclidean Distance]]+Sustainable_Friendly_Table[[#This Row],[S- Worst-Euclidean Distance]])</f>
        <v>0.66932280355622076</v>
      </c>
      <c r="AA146">
        <v>145</v>
      </c>
    </row>
    <row r="147" spans="1:27" x14ac:dyDescent="0.3">
      <c r="A147">
        <v>507</v>
      </c>
      <c r="B147" t="s">
        <v>280</v>
      </c>
      <c r="C147" t="s">
        <v>280</v>
      </c>
      <c r="D147" t="s">
        <v>151</v>
      </c>
      <c r="E147" t="s">
        <v>152</v>
      </c>
      <c r="F147" t="s">
        <v>154</v>
      </c>
      <c r="G147" t="s">
        <v>218</v>
      </c>
      <c r="H147">
        <v>365.87618622651684</v>
      </c>
      <c r="I147">
        <v>27</v>
      </c>
      <c r="J147">
        <v>1265544.3251017334</v>
      </c>
      <c r="K147">
        <v>34259.159363636361</v>
      </c>
      <c r="L147">
        <v>227797978.51831204</v>
      </c>
      <c r="M147">
        <v>5181440.9022727264</v>
      </c>
      <c r="N147">
        <v>1898316487.6526003</v>
      </c>
      <c r="O147">
        <v>101147400</v>
      </c>
      <c r="P147">
        <v>19.443497068181816</v>
      </c>
      <c r="Q147">
        <v>18919.887660270913</v>
      </c>
      <c r="R147">
        <v>227832237.67767566</v>
      </c>
      <c r="S147">
        <v>2004.645328554873</v>
      </c>
      <c r="T147">
        <v>18939.331157339097</v>
      </c>
      <c r="U147">
        <f>Sustainable_Friendly_Table[[#This Row],[Total Energy(MJ)]]*AHP!$P$13/TOPSIS!$B$12</f>
        <v>2.2413950128740551E-2</v>
      </c>
      <c r="V147">
        <f>Sustainable_Friendly_Table[[#This Row],[Total Cost(LKR Million)]]*AHP!$P$14/TOPSIS!$C$12</f>
        <v>6.8014464328209302E-3</v>
      </c>
      <c r="W147">
        <f>Sustainable_Friendly_Table[[#This Row],[Total Carbon (Metric T)]]*AHP!$P$15/TOPSIS!$D$12</f>
        <v>1.2334406302177529E-2</v>
      </c>
      <c r="X147">
        <f>((Sustainable_Friendly_Table[[#This Row],[Weighted Energy]]-TOPSIS!$B$13)^2+(Sustainable_Friendly_Table[[#This Row],[Weighted Cost]]-TOPSIS!$C$13)^2+(Sustainable_Friendly_Table[[#This Row],[Weighted Co2]]-TOPSIS!$D$13)^2)^0.5</f>
        <v>2.0900554459923918E-3</v>
      </c>
      <c r="Y147">
        <f>((Sustainable_Friendly_Table[[#This Row],[Weighted Energy]]-TOPSIS!$B$14)^2+(Sustainable_Friendly_Table[[#This Row],[Weighted Cost]]-TOPSIS!$C$14)^2+(Sustainable_Friendly_Table[[#This Row],[Weighted Co2]]-TOPSIS!$D$14)^2)^0.5</f>
        <v>4.2241495878901801E-3</v>
      </c>
      <c r="Z147">
        <f>Sustainable_Friendly_Table[[#This Row],[S- Worst-Euclidean Distance]]/(Sustainable_Friendly_Table[[#This Row],[S+ Best-Euclidean Distance]]+Sustainable_Friendly_Table[[#This Row],[S- Worst-Euclidean Distance]])</f>
        <v>0.6689915144064893</v>
      </c>
      <c r="AA147">
        <v>146</v>
      </c>
    </row>
    <row r="148" spans="1:27" x14ac:dyDescent="0.3">
      <c r="A148">
        <v>514</v>
      </c>
      <c r="B148" t="s">
        <v>280</v>
      </c>
      <c r="C148" t="s">
        <v>280</v>
      </c>
      <c r="D148" t="s">
        <v>151</v>
      </c>
      <c r="E148" t="s">
        <v>280</v>
      </c>
      <c r="F148" t="s">
        <v>154</v>
      </c>
      <c r="G148" t="s">
        <v>219</v>
      </c>
      <c r="H148">
        <v>365.94419953297148</v>
      </c>
      <c r="I148">
        <v>53</v>
      </c>
      <c r="J148">
        <v>1265610.1619823815</v>
      </c>
      <c r="K148">
        <v>45176.222999999998</v>
      </c>
      <c r="L148">
        <v>227809829.15682867</v>
      </c>
      <c r="M148">
        <v>6338649.6477272725</v>
      </c>
      <c r="N148">
        <v>1898415242.9735723</v>
      </c>
      <c r="O148">
        <v>98792000</v>
      </c>
      <c r="P148">
        <v>25.99373525</v>
      </c>
      <c r="Q148">
        <v>18920.871921636604</v>
      </c>
      <c r="R148">
        <v>227855005.37982866</v>
      </c>
      <c r="S148">
        <v>2003.5458926212996</v>
      </c>
      <c r="T148">
        <v>18946.865656886603</v>
      </c>
      <c r="U148">
        <f>Sustainable_Friendly_Table[[#This Row],[Total Energy(MJ)]]*AHP!$P$13/TOPSIS!$B$12</f>
        <v>2.2416189996749596E-2</v>
      </c>
      <c r="V148">
        <f>Sustainable_Friendly_Table[[#This Row],[Total Cost(LKR Million)]]*AHP!$P$14/TOPSIS!$C$12</f>
        <v>6.7977162195497834E-3</v>
      </c>
      <c r="W148">
        <f>Sustainable_Friendly_Table[[#This Row],[Total Carbon (Metric T)]]*AHP!$P$15/TOPSIS!$D$12</f>
        <v>1.2339313211398899E-2</v>
      </c>
      <c r="X148">
        <f>((Sustainable_Friendly_Table[[#This Row],[Weighted Energy]]-TOPSIS!$B$13)^2+(Sustainable_Friendly_Table[[#This Row],[Weighted Cost]]-TOPSIS!$C$13)^2+(Sustainable_Friendly_Table[[#This Row],[Weighted Co2]]-TOPSIS!$D$13)^2)^0.5</f>
        <v>2.0932346788423576E-3</v>
      </c>
      <c r="Y148">
        <f>((Sustainable_Friendly_Table[[#This Row],[Weighted Energy]]-TOPSIS!$B$14)^2+(Sustainable_Friendly_Table[[#This Row],[Weighted Cost]]-TOPSIS!$C$14)^2+(Sustainable_Friendly_Table[[#This Row],[Weighted Co2]]-TOPSIS!$D$14)^2)^0.5</f>
        <v>4.2209129497634687E-3</v>
      </c>
      <c r="Z148">
        <f>Sustainable_Friendly_Table[[#This Row],[S- Worst-Euclidean Distance]]/(Sustainable_Friendly_Table[[#This Row],[S+ Best-Euclidean Distance]]+Sustainable_Friendly_Table[[#This Row],[S- Worst-Euclidean Distance]])</f>
        <v>0.66848499560588404</v>
      </c>
      <c r="AA148">
        <v>147</v>
      </c>
    </row>
    <row r="149" spans="1:27" x14ac:dyDescent="0.3">
      <c r="A149">
        <v>506</v>
      </c>
      <c r="B149" t="s">
        <v>280</v>
      </c>
      <c r="C149" t="s">
        <v>280</v>
      </c>
      <c r="D149" t="s">
        <v>151</v>
      </c>
      <c r="E149" t="s">
        <v>152</v>
      </c>
      <c r="F149" t="s">
        <v>154</v>
      </c>
      <c r="G149" t="s">
        <v>220</v>
      </c>
      <c r="H149">
        <v>365.87618622651684</v>
      </c>
      <c r="I149">
        <v>27</v>
      </c>
      <c r="J149">
        <v>1265544.3251017334</v>
      </c>
      <c r="K149">
        <v>34259.159363636361</v>
      </c>
      <c r="L149">
        <v>227797978.51831204</v>
      </c>
      <c r="M149">
        <v>5181440.9022727264</v>
      </c>
      <c r="N149">
        <v>1898316487.6526003</v>
      </c>
      <c r="O149">
        <v>105300000</v>
      </c>
      <c r="P149">
        <v>19.443497068181816</v>
      </c>
      <c r="Q149">
        <v>18919.887660270913</v>
      </c>
      <c r="R149">
        <v>227832237.67767566</v>
      </c>
      <c r="S149">
        <v>2008.7979285548729</v>
      </c>
      <c r="T149">
        <v>18939.331157339097</v>
      </c>
      <c r="U149">
        <f>Sustainable_Friendly_Table[[#This Row],[Total Energy(MJ)]]*AHP!$P$13/TOPSIS!$B$12</f>
        <v>2.2413950128740551E-2</v>
      </c>
      <c r="V149">
        <f>Sustainable_Friendly_Table[[#This Row],[Total Cost(LKR Million)]]*AHP!$P$14/TOPSIS!$C$12</f>
        <v>6.8155355517561444E-3</v>
      </c>
      <c r="W149">
        <f>Sustainable_Friendly_Table[[#This Row],[Total Carbon (Metric T)]]*AHP!$P$15/TOPSIS!$D$12</f>
        <v>1.2334406302177529E-2</v>
      </c>
      <c r="X149">
        <f>((Sustainable_Friendly_Table[[#This Row],[Weighted Energy]]-TOPSIS!$B$13)^2+(Sustainable_Friendly_Table[[#This Row],[Weighted Cost]]-TOPSIS!$C$13)^2+(Sustainable_Friendly_Table[[#This Row],[Weighted Co2]]-TOPSIS!$D$13)^2)^0.5</f>
        <v>2.0938595133034609E-3</v>
      </c>
      <c r="Y149">
        <f>((Sustainable_Friendly_Table[[#This Row],[Weighted Energy]]-TOPSIS!$B$14)^2+(Sustainable_Friendly_Table[[#This Row],[Weighted Cost]]-TOPSIS!$C$14)^2+(Sustainable_Friendly_Table[[#This Row],[Weighted Co2]]-TOPSIS!$D$14)^2)^0.5</f>
        <v>4.2205914233224501E-3</v>
      </c>
      <c r="Z149">
        <f>Sustainable_Friendly_Table[[#This Row],[S- Worst-Euclidean Distance]]/(Sustainable_Friendly_Table[[#This Row],[S+ Best-Euclidean Distance]]+Sustainable_Friendly_Table[[#This Row],[S- Worst-Euclidean Distance]])</f>
        <v>0.6684019664863684</v>
      </c>
      <c r="AA149">
        <v>148</v>
      </c>
    </row>
    <row r="150" spans="1:27" x14ac:dyDescent="0.3">
      <c r="A150">
        <v>516</v>
      </c>
      <c r="B150" t="s">
        <v>280</v>
      </c>
      <c r="C150" t="s">
        <v>280</v>
      </c>
      <c r="D150" t="s">
        <v>151</v>
      </c>
      <c r="E150" t="s">
        <v>280</v>
      </c>
      <c r="F150" t="s">
        <v>154</v>
      </c>
      <c r="G150" t="s">
        <v>218</v>
      </c>
      <c r="H150">
        <v>365.94419953297148</v>
      </c>
      <c r="I150">
        <v>27</v>
      </c>
      <c r="J150">
        <v>1265610.1619823815</v>
      </c>
      <c r="K150">
        <v>45176.222999999998</v>
      </c>
      <c r="L150">
        <v>227809829.15682867</v>
      </c>
      <c r="M150">
        <v>6338649.6477272725</v>
      </c>
      <c r="N150">
        <v>1898415242.9735723</v>
      </c>
      <c r="O150">
        <v>101147400</v>
      </c>
      <c r="P150">
        <v>25.99373525</v>
      </c>
      <c r="Q150">
        <v>18920.871921636604</v>
      </c>
      <c r="R150">
        <v>227855005.37982866</v>
      </c>
      <c r="S150">
        <v>2005.9012926212995</v>
      </c>
      <c r="T150">
        <v>18946.865656886603</v>
      </c>
      <c r="U150">
        <f>Sustainable_Friendly_Table[[#This Row],[Total Energy(MJ)]]*AHP!$P$13/TOPSIS!$B$12</f>
        <v>2.2416189996749596E-2</v>
      </c>
      <c r="V150">
        <f>Sustainable_Friendly_Table[[#This Row],[Total Cost(LKR Million)]]*AHP!$P$14/TOPSIS!$C$12</f>
        <v>6.8057077214377579E-3</v>
      </c>
      <c r="W150">
        <f>Sustainable_Friendly_Table[[#This Row],[Total Carbon (Metric T)]]*AHP!$P$15/TOPSIS!$D$12</f>
        <v>1.2339313211398899E-2</v>
      </c>
      <c r="X150">
        <f>((Sustainable_Friendly_Table[[#This Row],[Weighted Energy]]-TOPSIS!$B$13)^2+(Sustainable_Friendly_Table[[#This Row],[Weighted Cost]]-TOPSIS!$C$13)^2+(Sustainable_Friendly_Table[[#This Row],[Weighted Co2]]-TOPSIS!$D$13)^2)^0.5</f>
        <v>2.095364106849777E-3</v>
      </c>
      <c r="Y150">
        <f>((Sustainable_Friendly_Table[[#This Row],[Weighted Energy]]-TOPSIS!$B$14)^2+(Sustainable_Friendly_Table[[#This Row],[Weighted Cost]]-TOPSIS!$C$14)^2+(Sustainable_Friendly_Table[[#This Row],[Weighted Co2]]-TOPSIS!$D$14)^2)^0.5</f>
        <v>4.2188806990581538E-3</v>
      </c>
      <c r="Z150">
        <f>Sustainable_Friendly_Table[[#This Row],[S- Worst-Euclidean Distance]]/(Sustainable_Friendly_Table[[#This Row],[S+ Best-Euclidean Distance]]+Sustainable_Friendly_Table[[#This Row],[S- Worst-Euclidean Distance]])</f>
        <v>0.66815285576364614</v>
      </c>
      <c r="AA150">
        <v>149</v>
      </c>
    </row>
    <row r="151" spans="1:27" x14ac:dyDescent="0.3">
      <c r="A151">
        <v>523</v>
      </c>
      <c r="B151" t="s">
        <v>280</v>
      </c>
      <c r="C151" t="s">
        <v>280</v>
      </c>
      <c r="D151" t="s">
        <v>280</v>
      </c>
      <c r="E151" t="s">
        <v>152</v>
      </c>
      <c r="F151" t="s">
        <v>154</v>
      </c>
      <c r="G151" t="s">
        <v>219</v>
      </c>
      <c r="H151">
        <v>366.33890784657689</v>
      </c>
      <c r="I151">
        <v>53</v>
      </c>
      <c r="J151">
        <v>1265992.2396299515</v>
      </c>
      <c r="K151">
        <v>34259.159363636361</v>
      </c>
      <c r="L151">
        <v>227878603.13339129</v>
      </c>
      <c r="M151">
        <v>5186045.9772727266</v>
      </c>
      <c r="N151">
        <v>1898988359.4449275</v>
      </c>
      <c r="O151">
        <v>98792000</v>
      </c>
      <c r="P151">
        <v>19.434286918181815</v>
      </c>
      <c r="Q151">
        <v>18926.583982467775</v>
      </c>
      <c r="R151">
        <v>227912862.29275492</v>
      </c>
      <c r="S151">
        <v>2002.9664054222003</v>
      </c>
      <c r="T151">
        <v>18946.018269385957</v>
      </c>
      <c r="U151">
        <f>Sustainable_Friendly_Table[[#This Row],[Total Energy(MJ)]]*AHP!$P$13/TOPSIS!$B$12</f>
        <v>2.2421881912758283E-2</v>
      </c>
      <c r="V151">
        <f>Sustainable_Friendly_Table[[#This Row],[Total Cost(LKR Million)]]*AHP!$P$14/TOPSIS!$C$12</f>
        <v>6.7957501105892415E-3</v>
      </c>
      <c r="W151">
        <f>Sustainable_Friendly_Table[[#This Row],[Total Carbon (Metric T)]]*AHP!$P$15/TOPSIS!$D$12</f>
        <v>1.2338761342822257E-2</v>
      </c>
      <c r="X151">
        <f>((Sustainable_Friendly_Table[[#This Row],[Weighted Energy]]-TOPSIS!$B$13)^2+(Sustainable_Friendly_Table[[#This Row],[Weighted Cost]]-TOPSIS!$C$13)^2+(Sustainable_Friendly_Table[[#This Row],[Weighted Co2]]-TOPSIS!$D$13)^2)^0.5</f>
        <v>2.0972706771756164E-3</v>
      </c>
      <c r="Y151">
        <f>((Sustainable_Friendly_Table[[#This Row],[Weighted Energy]]-TOPSIS!$B$14)^2+(Sustainable_Friendly_Table[[#This Row],[Weighted Cost]]-TOPSIS!$C$14)^2+(Sustainable_Friendly_Table[[#This Row],[Weighted Co2]]-TOPSIS!$D$14)^2)^0.5</f>
        <v>4.2168525977985668E-3</v>
      </c>
      <c r="Z151">
        <f>Sustainable_Friendly_Table[[#This Row],[S- Worst-Euclidean Distance]]/(Sustainable_Friendly_Table[[#This Row],[S+ Best-Euclidean Distance]]+Sustainable_Friendly_Table[[#This Row],[S- Worst-Euclidean Distance]])</f>
        <v>0.66784451524915911</v>
      </c>
      <c r="AA151">
        <v>150</v>
      </c>
    </row>
    <row r="152" spans="1:27" x14ac:dyDescent="0.3">
      <c r="A152">
        <v>515</v>
      </c>
      <c r="B152" t="s">
        <v>280</v>
      </c>
      <c r="C152" t="s">
        <v>280</v>
      </c>
      <c r="D152" t="s">
        <v>151</v>
      </c>
      <c r="E152" t="s">
        <v>280</v>
      </c>
      <c r="F152" t="s">
        <v>154</v>
      </c>
      <c r="G152" t="s">
        <v>220</v>
      </c>
      <c r="H152">
        <v>365.94419953297148</v>
      </c>
      <c r="I152">
        <v>27</v>
      </c>
      <c r="J152">
        <v>1265610.1619823815</v>
      </c>
      <c r="K152">
        <v>45176.222999999998</v>
      </c>
      <c r="L152">
        <v>227809829.15682867</v>
      </c>
      <c r="M152">
        <v>6338649.6477272725</v>
      </c>
      <c r="N152">
        <v>1898415242.9735723</v>
      </c>
      <c r="O152">
        <v>105300000</v>
      </c>
      <c r="P152">
        <v>25.99373525</v>
      </c>
      <c r="Q152">
        <v>18920.871921636604</v>
      </c>
      <c r="R152">
        <v>227855005.37982866</v>
      </c>
      <c r="S152">
        <v>2010.0538926212996</v>
      </c>
      <c r="T152">
        <v>18946.865656886603</v>
      </c>
      <c r="U152">
        <f>Sustainable_Friendly_Table[[#This Row],[Total Energy(MJ)]]*AHP!$P$13/TOPSIS!$B$12</f>
        <v>2.2416189996749596E-2</v>
      </c>
      <c r="V152">
        <f>Sustainable_Friendly_Table[[#This Row],[Total Cost(LKR Million)]]*AHP!$P$14/TOPSIS!$C$12</f>
        <v>6.819796840372973E-3</v>
      </c>
      <c r="W152">
        <f>Sustainable_Friendly_Table[[#This Row],[Total Carbon (Metric T)]]*AHP!$P$15/TOPSIS!$D$12</f>
        <v>1.2339313211398899E-2</v>
      </c>
      <c r="X152">
        <f>((Sustainable_Friendly_Table[[#This Row],[Weighted Energy]]-TOPSIS!$B$13)^2+(Sustainable_Friendly_Table[[#This Row],[Weighted Cost]]-TOPSIS!$C$13)^2+(Sustainable_Friendly_Table[[#This Row],[Weighted Co2]]-TOPSIS!$D$13)^2)^0.5</f>
        <v>2.0991871545928431E-3</v>
      </c>
      <c r="Y152">
        <f>((Sustainable_Friendly_Table[[#This Row],[Weighted Energy]]-TOPSIS!$B$14)^2+(Sustainable_Friendly_Table[[#This Row],[Weighted Cost]]-TOPSIS!$C$14)^2+(Sustainable_Friendly_Table[[#This Row],[Weighted Co2]]-TOPSIS!$D$14)^2)^0.5</f>
        <v>4.2153323297505199E-3</v>
      </c>
      <c r="Z152">
        <f>Sustainable_Friendly_Table[[#This Row],[S- Worst-Euclidean Distance]]/(Sustainable_Friendly_Table[[#This Row],[S+ Best-Euclidean Distance]]+Sustainable_Friendly_Table[[#This Row],[S- Worst-Euclidean Distance]])</f>
        <v>0.6675618533131924</v>
      </c>
      <c r="AA152">
        <v>151</v>
      </c>
    </row>
    <row r="153" spans="1:27" x14ac:dyDescent="0.3">
      <c r="A153">
        <v>525</v>
      </c>
      <c r="B153" t="s">
        <v>280</v>
      </c>
      <c r="C153" t="s">
        <v>280</v>
      </c>
      <c r="D153" t="s">
        <v>280</v>
      </c>
      <c r="E153" t="s">
        <v>152</v>
      </c>
      <c r="F153" t="s">
        <v>154</v>
      </c>
      <c r="G153" t="s">
        <v>218</v>
      </c>
      <c r="H153">
        <v>366.33890784657689</v>
      </c>
      <c r="I153">
        <v>27</v>
      </c>
      <c r="J153">
        <v>1265992.2396299515</v>
      </c>
      <c r="K153">
        <v>34259.159363636361</v>
      </c>
      <c r="L153">
        <v>227878603.13339129</v>
      </c>
      <c r="M153">
        <v>5186045.9772727266</v>
      </c>
      <c r="N153">
        <v>1898988359.4449275</v>
      </c>
      <c r="O153">
        <v>101147400</v>
      </c>
      <c r="P153">
        <v>19.434286918181815</v>
      </c>
      <c r="Q153">
        <v>18926.583982467775</v>
      </c>
      <c r="R153">
        <v>227912862.29275492</v>
      </c>
      <c r="S153">
        <v>2005.3218054222002</v>
      </c>
      <c r="T153">
        <v>18946.018269385957</v>
      </c>
      <c r="U153">
        <f>Sustainable_Friendly_Table[[#This Row],[Total Energy(MJ)]]*AHP!$P$13/TOPSIS!$B$12</f>
        <v>2.2421881912758283E-2</v>
      </c>
      <c r="V153">
        <f>Sustainable_Friendly_Table[[#This Row],[Total Cost(LKR Million)]]*AHP!$P$14/TOPSIS!$C$12</f>
        <v>6.8037416124772159E-3</v>
      </c>
      <c r="W153">
        <f>Sustainable_Friendly_Table[[#This Row],[Total Carbon (Metric T)]]*AHP!$P$15/TOPSIS!$D$12</f>
        <v>1.2338761342822257E-2</v>
      </c>
      <c r="X153">
        <f>((Sustainable_Friendly_Table[[#This Row],[Weighted Energy]]-TOPSIS!$B$13)^2+(Sustainable_Friendly_Table[[#This Row],[Weighted Cost]]-TOPSIS!$C$13)^2+(Sustainable_Friendly_Table[[#This Row],[Weighted Co2]]-TOPSIS!$D$13)^2)^0.5</f>
        <v>2.0993885273049924E-3</v>
      </c>
      <c r="Y153">
        <f>((Sustainable_Friendly_Table[[#This Row],[Weighted Energy]]-TOPSIS!$B$14)^2+(Sustainable_Friendly_Table[[#This Row],[Weighted Cost]]-TOPSIS!$C$14)^2+(Sustainable_Friendly_Table[[#This Row],[Weighted Co2]]-TOPSIS!$D$14)^2)^0.5</f>
        <v>4.2148146614813383E-3</v>
      </c>
      <c r="Z153">
        <f>Sustainable_Friendly_Table[[#This Row],[S- Worst-Euclidean Distance]]/(Sustainable_Friendly_Table[[#This Row],[S+ Best-Euclidean Distance]]+Sustainable_Friendly_Table[[#This Row],[S- Worst-Euclidean Distance]])</f>
        <v>0.66751330856229196</v>
      </c>
      <c r="AA153">
        <v>152</v>
      </c>
    </row>
    <row r="154" spans="1:27" x14ac:dyDescent="0.3">
      <c r="A154">
        <v>532</v>
      </c>
      <c r="B154" t="s">
        <v>280</v>
      </c>
      <c r="C154" t="s">
        <v>280</v>
      </c>
      <c r="D154" t="s">
        <v>280</v>
      </c>
      <c r="E154" t="s">
        <v>280</v>
      </c>
      <c r="F154" t="s">
        <v>154</v>
      </c>
      <c r="G154" t="s">
        <v>219</v>
      </c>
      <c r="H154">
        <v>366.40692115303142</v>
      </c>
      <c r="I154">
        <v>53</v>
      </c>
      <c r="J154">
        <v>1266058.0765105996</v>
      </c>
      <c r="K154">
        <v>45176.222999999998</v>
      </c>
      <c r="L154">
        <v>227890453.77190793</v>
      </c>
      <c r="M154">
        <v>6343254.7227272717</v>
      </c>
      <c r="N154">
        <v>1899087114.7658994</v>
      </c>
      <c r="O154">
        <v>98792000</v>
      </c>
      <c r="P154">
        <v>25.984525099999999</v>
      </c>
      <c r="Q154">
        <v>18927.568243833462</v>
      </c>
      <c r="R154">
        <v>227935629.99490792</v>
      </c>
      <c r="S154">
        <v>2004.2223694886268</v>
      </c>
      <c r="T154">
        <v>18953.552768933463</v>
      </c>
      <c r="U154">
        <f>Sustainable_Friendly_Table[[#This Row],[Total Energy(MJ)]]*AHP!$P$13/TOPSIS!$B$12</f>
        <v>2.2424121780767328E-2</v>
      </c>
      <c r="V154">
        <f>Sustainable_Friendly_Table[[#This Row],[Total Cost(LKR Million)]]*AHP!$P$14/TOPSIS!$C$12</f>
        <v>6.8000113992060691E-3</v>
      </c>
      <c r="W154">
        <f>Sustainable_Friendly_Table[[#This Row],[Total Carbon (Metric T)]]*AHP!$P$15/TOPSIS!$D$12</f>
        <v>1.2343668252043626E-2</v>
      </c>
      <c r="X154">
        <f>((Sustainable_Friendly_Table[[#This Row],[Weighted Energy]]-TOPSIS!$B$13)^2+(Sustainable_Friendly_Table[[#This Row],[Weighted Cost]]-TOPSIS!$C$13)^2+(Sustainable_Friendly_Table[[#This Row],[Weighted Co2]]-TOPSIS!$D$13)^2)^0.5</f>
        <v>2.1025681893396837E-3</v>
      </c>
      <c r="Y154">
        <f>((Sustainable_Friendly_Table[[#This Row],[Weighted Energy]]-TOPSIS!$B$14)^2+(Sustainable_Friendly_Table[[#This Row],[Weighted Cost]]-TOPSIS!$C$14)^2+(Sustainable_Friendly_Table[[#This Row],[Weighted Co2]]-TOPSIS!$D$14)^2)^0.5</f>
        <v>4.2115781089876216E-3</v>
      </c>
      <c r="Z154">
        <f>Sustainable_Friendly_Table[[#This Row],[S- Worst-Euclidean Distance]]/(Sustainable_Friendly_Table[[#This Row],[S+ Best-Euclidean Distance]]+Sustainable_Friendly_Table[[#This Row],[S- Worst-Euclidean Distance]])</f>
        <v>0.66700673535285682</v>
      </c>
      <c r="AA154">
        <v>153</v>
      </c>
    </row>
    <row r="155" spans="1:27" x14ac:dyDescent="0.3">
      <c r="A155">
        <v>524</v>
      </c>
      <c r="B155" t="s">
        <v>280</v>
      </c>
      <c r="C155" t="s">
        <v>280</v>
      </c>
      <c r="D155" t="s">
        <v>280</v>
      </c>
      <c r="E155" t="s">
        <v>152</v>
      </c>
      <c r="F155" t="s">
        <v>154</v>
      </c>
      <c r="G155" t="s">
        <v>220</v>
      </c>
      <c r="H155">
        <v>366.33890784657689</v>
      </c>
      <c r="I155">
        <v>27</v>
      </c>
      <c r="J155">
        <v>1265992.2396299515</v>
      </c>
      <c r="K155">
        <v>34259.159363636361</v>
      </c>
      <c r="L155">
        <v>227878603.13339129</v>
      </c>
      <c r="M155">
        <v>5186045.9772727266</v>
      </c>
      <c r="N155">
        <v>1898988359.4449275</v>
      </c>
      <c r="O155">
        <v>105300000</v>
      </c>
      <c r="P155">
        <v>19.434286918181815</v>
      </c>
      <c r="Q155">
        <v>18926.583982467775</v>
      </c>
      <c r="R155">
        <v>227912862.29275492</v>
      </c>
      <c r="S155">
        <v>2009.4744054222001</v>
      </c>
      <c r="T155">
        <v>18946.018269385957</v>
      </c>
      <c r="U155">
        <f>Sustainable_Friendly_Table[[#This Row],[Total Energy(MJ)]]*AHP!$P$13/TOPSIS!$B$12</f>
        <v>2.2421881912758283E-2</v>
      </c>
      <c r="V155">
        <f>Sustainable_Friendly_Table[[#This Row],[Total Cost(LKR Million)]]*AHP!$P$14/TOPSIS!$C$12</f>
        <v>6.8178307314124302E-3</v>
      </c>
      <c r="W155">
        <f>Sustainable_Friendly_Table[[#This Row],[Total Carbon (Metric T)]]*AHP!$P$15/TOPSIS!$D$12</f>
        <v>1.2338761342822257E-2</v>
      </c>
      <c r="X155">
        <f>((Sustainable_Friendly_Table[[#This Row],[Weighted Energy]]-TOPSIS!$B$13)^2+(Sustainable_Friendly_Table[[#This Row],[Weighted Cost]]-TOPSIS!$C$13)^2+(Sustainable_Friendly_Table[[#This Row],[Weighted Co2]]-TOPSIS!$D$13)^2)^0.5</f>
        <v>2.1031910889947889E-3</v>
      </c>
      <c r="Y155">
        <f>((Sustainable_Friendly_Table[[#This Row],[Weighted Energy]]-TOPSIS!$B$14)^2+(Sustainable_Friendly_Table[[#This Row],[Weighted Cost]]-TOPSIS!$C$14)^2+(Sustainable_Friendly_Table[[#This Row],[Weighted Co2]]-TOPSIS!$D$14)^2)^0.5</f>
        <v>4.2112562883902718E-3</v>
      </c>
      <c r="Z155">
        <f>Sustainable_Friendly_Table[[#This Row],[S- Worst-Euclidean Distance]]/(Sustainable_Friendly_Table[[#This Row],[S+ Best-Euclidean Distance]]+Sustainable_Friendly_Table[[#This Row],[S- Worst-Euclidean Distance]])</f>
        <v>0.66692396605801429</v>
      </c>
      <c r="AA155">
        <v>154</v>
      </c>
    </row>
    <row r="156" spans="1:27" x14ac:dyDescent="0.3">
      <c r="A156">
        <v>534</v>
      </c>
      <c r="B156" t="s">
        <v>280</v>
      </c>
      <c r="C156" t="s">
        <v>280</v>
      </c>
      <c r="D156" t="s">
        <v>280</v>
      </c>
      <c r="E156" t="s">
        <v>280</v>
      </c>
      <c r="F156" t="s">
        <v>154</v>
      </c>
      <c r="G156" t="s">
        <v>218</v>
      </c>
      <c r="H156">
        <v>366.40692115303142</v>
      </c>
      <c r="I156">
        <v>27</v>
      </c>
      <c r="J156">
        <v>1266058.0765105996</v>
      </c>
      <c r="K156">
        <v>45176.222999999998</v>
      </c>
      <c r="L156">
        <v>227890453.77190793</v>
      </c>
      <c r="M156">
        <v>6343254.7227272717</v>
      </c>
      <c r="N156">
        <v>1899087114.7658994</v>
      </c>
      <c r="O156">
        <v>101147400</v>
      </c>
      <c r="P156">
        <v>25.984525099999999</v>
      </c>
      <c r="Q156">
        <v>18927.568243833462</v>
      </c>
      <c r="R156">
        <v>227935629.99490792</v>
      </c>
      <c r="S156">
        <v>2006.5777694886267</v>
      </c>
      <c r="T156">
        <v>18953.552768933463</v>
      </c>
      <c r="U156">
        <f>Sustainable_Friendly_Table[[#This Row],[Total Energy(MJ)]]*AHP!$P$13/TOPSIS!$B$12</f>
        <v>2.2424121780767328E-2</v>
      </c>
      <c r="V156">
        <f>Sustainable_Friendly_Table[[#This Row],[Total Cost(LKR Million)]]*AHP!$P$14/TOPSIS!$C$12</f>
        <v>6.8080029010940436E-3</v>
      </c>
      <c r="W156">
        <f>Sustainable_Friendly_Table[[#This Row],[Total Carbon (Metric T)]]*AHP!$P$15/TOPSIS!$D$12</f>
        <v>1.2343668252043626E-2</v>
      </c>
      <c r="X156">
        <f>((Sustainable_Friendly_Table[[#This Row],[Weighted Energy]]-TOPSIS!$B$13)^2+(Sustainable_Friendly_Table[[#This Row],[Weighted Cost]]-TOPSIS!$C$13)^2+(Sustainable_Friendly_Table[[#This Row],[Weighted Co2]]-TOPSIS!$D$13)^2)^0.5</f>
        <v>2.1046968889259009E-3</v>
      </c>
      <c r="Y156">
        <f>((Sustainable_Friendly_Table[[#This Row],[Weighted Energy]]-TOPSIS!$B$14)^2+(Sustainable_Friendly_Table[[#This Row],[Weighted Cost]]-TOPSIS!$C$14)^2+(Sustainable_Friendly_Table[[#This Row],[Weighted Co2]]-TOPSIS!$D$14)^2)^0.5</f>
        <v>4.2095457089065241E-3</v>
      </c>
      <c r="Z156">
        <f>Sustainable_Friendly_Table[[#This Row],[S- Worst-Euclidean Distance]]/(Sustainable_Friendly_Table[[#This Row],[S+ Best-Euclidean Distance]]+Sustainable_Friendly_Table[[#This Row],[S- Worst-Euclidean Distance]])</f>
        <v>0.66667468721451895</v>
      </c>
      <c r="AA156">
        <v>155</v>
      </c>
    </row>
    <row r="157" spans="1:27" x14ac:dyDescent="0.3">
      <c r="A157">
        <v>533</v>
      </c>
      <c r="B157" t="s">
        <v>280</v>
      </c>
      <c r="C157" t="s">
        <v>280</v>
      </c>
      <c r="D157" t="s">
        <v>280</v>
      </c>
      <c r="E157" t="s">
        <v>280</v>
      </c>
      <c r="F157" t="s">
        <v>154</v>
      </c>
      <c r="G157" t="s">
        <v>220</v>
      </c>
      <c r="H157">
        <v>366.40692115303142</v>
      </c>
      <c r="I157">
        <v>27</v>
      </c>
      <c r="J157">
        <v>1266058.0765105996</v>
      </c>
      <c r="K157">
        <v>45176.222999999998</v>
      </c>
      <c r="L157">
        <v>227890453.77190793</v>
      </c>
      <c r="M157">
        <v>6343254.7227272717</v>
      </c>
      <c r="N157">
        <v>1899087114.7658994</v>
      </c>
      <c r="O157">
        <v>105300000</v>
      </c>
      <c r="P157">
        <v>25.984525099999999</v>
      </c>
      <c r="Q157">
        <v>18927.568243833462</v>
      </c>
      <c r="R157">
        <v>227935629.99490792</v>
      </c>
      <c r="S157">
        <v>2010.7303694886268</v>
      </c>
      <c r="T157">
        <v>18953.552768933463</v>
      </c>
      <c r="U157">
        <f>Sustainable_Friendly_Table[[#This Row],[Total Energy(MJ)]]*AHP!$P$13/TOPSIS!$B$12</f>
        <v>2.2424121780767328E-2</v>
      </c>
      <c r="V157">
        <f>Sustainable_Friendly_Table[[#This Row],[Total Cost(LKR Million)]]*AHP!$P$14/TOPSIS!$C$12</f>
        <v>6.8220920200292596E-3</v>
      </c>
      <c r="W157">
        <f>Sustainable_Friendly_Table[[#This Row],[Total Carbon (Metric T)]]*AHP!$P$15/TOPSIS!$D$12</f>
        <v>1.2343668252043626E-2</v>
      </c>
      <c r="X157">
        <f>((Sustainable_Friendly_Table[[#This Row],[Weighted Energy]]-TOPSIS!$B$13)^2+(Sustainable_Friendly_Table[[#This Row],[Weighted Cost]]-TOPSIS!$C$13)^2+(Sustainable_Friendly_Table[[#This Row],[Weighted Co2]]-TOPSIS!$D$13)^2)^0.5</f>
        <v>2.1085183513799228E-3</v>
      </c>
      <c r="Y157">
        <f>((Sustainable_Friendly_Table[[#This Row],[Weighted Energy]]-TOPSIS!$B$14)^2+(Sustainable_Friendly_Table[[#This Row],[Weighted Cost]]-TOPSIS!$C$14)^2+(Sustainable_Friendly_Table[[#This Row],[Weighted Co2]]-TOPSIS!$D$14)^2)^0.5</f>
        <v>4.2059971525009576E-3</v>
      </c>
      <c r="Z157">
        <f>Sustainable_Friendly_Table[[#This Row],[S- Worst-Euclidean Distance]]/(Sustainable_Friendly_Table[[#This Row],[S+ Best-Euclidean Distance]]+Sustainable_Friendly_Table[[#This Row],[S- Worst-Euclidean Distance]])</f>
        <v>0.66608390618662128</v>
      </c>
      <c r="AA157">
        <v>156</v>
      </c>
    </row>
    <row r="158" spans="1:27" x14ac:dyDescent="0.3">
      <c r="A158">
        <v>508</v>
      </c>
      <c r="B158" t="s">
        <v>280</v>
      </c>
      <c r="C158" t="s">
        <v>280</v>
      </c>
      <c r="D158" t="s">
        <v>151</v>
      </c>
      <c r="E158" t="s">
        <v>152</v>
      </c>
      <c r="F158" t="s">
        <v>155</v>
      </c>
      <c r="G158" t="s">
        <v>219</v>
      </c>
      <c r="H158">
        <v>365.83761438267874</v>
      </c>
      <c r="I158">
        <v>53</v>
      </c>
      <c r="J158">
        <v>1266585.5045254172</v>
      </c>
      <c r="K158">
        <v>35077.939136363631</v>
      </c>
      <c r="L158">
        <v>227985390.81457511</v>
      </c>
      <c r="M158">
        <v>5208733.5613636356</v>
      </c>
      <c r="N158">
        <v>1899878256.7881258</v>
      </c>
      <c r="O158">
        <v>98792000</v>
      </c>
      <c r="P158">
        <v>19.170570477272726</v>
      </c>
      <c r="Q158">
        <v>18935.453292654987</v>
      </c>
      <c r="R158">
        <v>228020468.75371146</v>
      </c>
      <c r="S158">
        <v>2003.8789903494894</v>
      </c>
      <c r="T158">
        <v>18954.623863132259</v>
      </c>
      <c r="U158">
        <f>Sustainable_Friendly_Table[[#This Row],[Total Energy(MJ)]]*AHP!$P$13/TOPSIS!$B$12</f>
        <v>2.2432468148815107E-2</v>
      </c>
      <c r="V158">
        <f>Sustainable_Friendly_Table[[#This Row],[Total Cost(LKR Million)]]*AHP!$P$14/TOPSIS!$C$12</f>
        <v>6.7988463677724669E-3</v>
      </c>
      <c r="W158">
        <f>Sustainable_Friendly_Table[[#This Row],[Total Carbon (Metric T)]]*AHP!$P$15/TOPSIS!$D$12</f>
        <v>1.2344365811578654E-2</v>
      </c>
      <c r="X158">
        <f>((Sustainable_Friendly_Table[[#This Row],[Weighted Energy]]-TOPSIS!$B$13)^2+(Sustainable_Friendly_Table[[#This Row],[Weighted Cost]]-TOPSIS!$C$13)^2+(Sustainable_Friendly_Table[[#This Row],[Weighted Co2]]-TOPSIS!$D$13)^2)^0.5</f>
        <v>2.1096402634939687E-3</v>
      </c>
      <c r="Y158">
        <f>((Sustainable_Friendly_Table[[#This Row],[Weighted Energy]]-TOPSIS!$B$14)^2+(Sustainable_Friendly_Table[[#This Row],[Weighted Cost]]-TOPSIS!$C$14)^2+(Sustainable_Friendly_Table[[#This Row],[Weighted Co2]]-TOPSIS!$D$14)^2)^0.5</f>
        <v>4.2044825184069119E-3</v>
      </c>
      <c r="Z158">
        <f>Sustainable_Friendly_Table[[#This Row],[S- Worst-Euclidean Distance]]/(Sustainable_Friendly_Table[[#This Row],[S+ Best-Euclidean Distance]]+Sustainable_Friendly_Table[[#This Row],[S- Worst-Euclidean Distance]])</f>
        <v>0.66588545450190673</v>
      </c>
      <c r="AA158">
        <v>157</v>
      </c>
    </row>
    <row r="159" spans="1:27" x14ac:dyDescent="0.3">
      <c r="A159">
        <v>510</v>
      </c>
      <c r="B159" t="s">
        <v>280</v>
      </c>
      <c r="C159" t="s">
        <v>280</v>
      </c>
      <c r="D159" t="s">
        <v>151</v>
      </c>
      <c r="E159" t="s">
        <v>152</v>
      </c>
      <c r="F159" t="s">
        <v>155</v>
      </c>
      <c r="G159" t="s">
        <v>218</v>
      </c>
      <c r="H159">
        <v>365.83761438267874</v>
      </c>
      <c r="I159">
        <v>27</v>
      </c>
      <c r="J159">
        <v>1266585.5045254172</v>
      </c>
      <c r="K159">
        <v>35077.939136363631</v>
      </c>
      <c r="L159">
        <v>227985390.81457511</v>
      </c>
      <c r="M159">
        <v>5208733.5613636356</v>
      </c>
      <c r="N159">
        <v>1899878256.7881258</v>
      </c>
      <c r="O159">
        <v>101147400</v>
      </c>
      <c r="P159">
        <v>19.170570477272726</v>
      </c>
      <c r="Q159">
        <v>18935.453292654987</v>
      </c>
      <c r="R159">
        <v>228020468.75371146</v>
      </c>
      <c r="S159">
        <v>2006.2343903494896</v>
      </c>
      <c r="T159">
        <v>18954.623863132259</v>
      </c>
      <c r="U159">
        <f>Sustainable_Friendly_Table[[#This Row],[Total Energy(MJ)]]*AHP!$P$13/TOPSIS!$B$12</f>
        <v>2.2432468148815107E-2</v>
      </c>
      <c r="V159">
        <f>Sustainable_Friendly_Table[[#This Row],[Total Cost(LKR Million)]]*AHP!$P$14/TOPSIS!$C$12</f>
        <v>6.8068378696604414E-3</v>
      </c>
      <c r="W159">
        <f>Sustainable_Friendly_Table[[#This Row],[Total Carbon (Metric T)]]*AHP!$P$15/TOPSIS!$D$12</f>
        <v>1.2344365811578654E-2</v>
      </c>
      <c r="X159">
        <f>((Sustainable_Friendly_Table[[#This Row],[Weighted Energy]]-TOPSIS!$B$13)^2+(Sustainable_Friendly_Table[[#This Row],[Weighted Cost]]-TOPSIS!$C$13)^2+(Sustainable_Friendly_Table[[#This Row],[Weighted Co2]]-TOPSIS!$D$13)^2)^0.5</f>
        <v>2.1117574254834078E-3</v>
      </c>
      <c r="Y159">
        <f>((Sustainable_Friendly_Table[[#This Row],[Weighted Energy]]-TOPSIS!$B$14)^2+(Sustainable_Friendly_Table[[#This Row],[Weighted Cost]]-TOPSIS!$C$14)^2+(Sustainable_Friendly_Table[[#This Row],[Weighted Co2]]-TOPSIS!$D$14)^2)^0.5</f>
        <v>4.2024444712758669E-3</v>
      </c>
      <c r="Z159">
        <f>Sustainable_Friendly_Table[[#This Row],[S- Worst-Euclidean Distance]]/(Sustainable_Friendly_Table[[#This Row],[S+ Best-Euclidean Distance]]+Sustainable_Friendly_Table[[#This Row],[S- Worst-Euclidean Distance]])</f>
        <v>0.66555433924796503</v>
      </c>
      <c r="AA159">
        <v>158</v>
      </c>
    </row>
    <row r="160" spans="1:27" x14ac:dyDescent="0.3">
      <c r="A160">
        <v>517</v>
      </c>
      <c r="B160" t="s">
        <v>280</v>
      </c>
      <c r="C160" t="s">
        <v>280</v>
      </c>
      <c r="D160" t="s">
        <v>151</v>
      </c>
      <c r="E160" t="s">
        <v>280</v>
      </c>
      <c r="F160" t="s">
        <v>155</v>
      </c>
      <c r="G160" t="s">
        <v>219</v>
      </c>
      <c r="H160">
        <v>365.90562768913327</v>
      </c>
      <c r="I160">
        <v>53</v>
      </c>
      <c r="J160">
        <v>1266651.3414060653</v>
      </c>
      <c r="K160">
        <v>45995.002772727268</v>
      </c>
      <c r="L160">
        <v>227997241.45309174</v>
      </c>
      <c r="M160">
        <v>6365942.3068181816</v>
      </c>
      <c r="N160">
        <v>1899977012.109098</v>
      </c>
      <c r="O160">
        <v>98792000</v>
      </c>
      <c r="P160">
        <v>25.720808659090913</v>
      </c>
      <c r="Q160">
        <v>18936.437554020675</v>
      </c>
      <c r="R160">
        <v>228043236.45586446</v>
      </c>
      <c r="S160">
        <v>2005.1349544159161</v>
      </c>
      <c r="T160">
        <v>18962.158362679766</v>
      </c>
      <c r="U160">
        <f>Sustainable_Friendly_Table[[#This Row],[Total Energy(MJ)]]*AHP!$P$13/TOPSIS!$B$12</f>
        <v>2.2434708016824151E-2</v>
      </c>
      <c r="V160">
        <f>Sustainable_Friendly_Table[[#This Row],[Total Cost(LKR Million)]]*AHP!$P$14/TOPSIS!$C$12</f>
        <v>6.8031076563892954E-3</v>
      </c>
      <c r="W160">
        <f>Sustainable_Friendly_Table[[#This Row],[Total Carbon (Metric T)]]*AHP!$P$15/TOPSIS!$D$12</f>
        <v>1.2349272720800024E-2</v>
      </c>
      <c r="X160">
        <f>((Sustainable_Friendly_Table[[#This Row],[Weighted Energy]]-TOPSIS!$B$13)^2+(Sustainable_Friendly_Table[[#This Row],[Weighted Cost]]-TOPSIS!$C$13)^2+(Sustainable_Friendly_Table[[#This Row],[Weighted Co2]]-TOPSIS!$D$13)^2)^0.5</f>
        <v>2.1149372453361762E-3</v>
      </c>
      <c r="Y160">
        <f>((Sustainable_Friendly_Table[[#This Row],[Weighted Energy]]-TOPSIS!$B$14)^2+(Sustainable_Friendly_Table[[#This Row],[Weighted Cost]]-TOPSIS!$C$14)^2+(Sustainable_Friendly_Table[[#This Row],[Weighted Co2]]-TOPSIS!$D$14)^2)^0.5</f>
        <v>4.1992078296989935E-3</v>
      </c>
      <c r="Z160">
        <f>Sustainable_Friendly_Table[[#This Row],[S- Worst-Euclidean Distance]]/(Sustainable_Friendly_Table[[#This Row],[S+ Best-Euclidean Distance]]+Sustainable_Friendly_Table[[#This Row],[S- Worst-Euclidean Distance]])</f>
        <v>0.66504772693642999</v>
      </c>
      <c r="AA160">
        <v>159</v>
      </c>
    </row>
    <row r="161" spans="1:27" x14ac:dyDescent="0.3">
      <c r="A161">
        <v>509</v>
      </c>
      <c r="B161" t="s">
        <v>280</v>
      </c>
      <c r="C161" t="s">
        <v>280</v>
      </c>
      <c r="D161" t="s">
        <v>151</v>
      </c>
      <c r="E161" t="s">
        <v>152</v>
      </c>
      <c r="F161" t="s">
        <v>155</v>
      </c>
      <c r="G161" t="s">
        <v>220</v>
      </c>
      <c r="H161">
        <v>365.83761438267874</v>
      </c>
      <c r="I161">
        <v>27</v>
      </c>
      <c r="J161">
        <v>1266585.5045254172</v>
      </c>
      <c r="K161">
        <v>35077.939136363631</v>
      </c>
      <c r="L161">
        <v>227985390.81457511</v>
      </c>
      <c r="M161">
        <v>5208733.5613636356</v>
      </c>
      <c r="N161">
        <v>1899878256.7881258</v>
      </c>
      <c r="O161">
        <v>105300000</v>
      </c>
      <c r="P161">
        <v>19.170570477272726</v>
      </c>
      <c r="Q161">
        <v>18935.453292654987</v>
      </c>
      <c r="R161">
        <v>228020468.75371146</v>
      </c>
      <c r="S161">
        <v>2010.3869903494895</v>
      </c>
      <c r="T161">
        <v>18954.623863132259</v>
      </c>
      <c r="U161">
        <f>Sustainable_Friendly_Table[[#This Row],[Total Energy(MJ)]]*AHP!$P$13/TOPSIS!$B$12</f>
        <v>2.2432468148815107E-2</v>
      </c>
      <c r="V161">
        <f>Sustainable_Friendly_Table[[#This Row],[Total Cost(LKR Million)]]*AHP!$P$14/TOPSIS!$C$12</f>
        <v>6.8209269885956565E-3</v>
      </c>
      <c r="W161">
        <f>Sustainable_Friendly_Table[[#This Row],[Total Carbon (Metric T)]]*AHP!$P$15/TOPSIS!$D$12</f>
        <v>1.2344365811578654E-2</v>
      </c>
      <c r="X161">
        <f>((Sustainable_Friendly_Table[[#This Row],[Weighted Energy]]-TOPSIS!$B$13)^2+(Sustainable_Friendly_Table[[#This Row],[Weighted Cost]]-TOPSIS!$C$13)^2+(Sustainable_Friendly_Table[[#This Row],[Weighted Co2]]-TOPSIS!$D$13)^2)^0.5</f>
        <v>2.115558375323874E-3</v>
      </c>
      <c r="Y161">
        <f>((Sustainable_Friendly_Table[[#This Row],[Weighted Energy]]-TOPSIS!$B$14)^2+(Sustainable_Friendly_Table[[#This Row],[Weighted Cost]]-TOPSIS!$C$14)^2+(Sustainable_Friendly_Table[[#This Row],[Weighted Co2]]-TOPSIS!$D$14)^2)^0.5</f>
        <v>4.1988860042988874E-3</v>
      </c>
      <c r="Z161">
        <f>Sustainable_Friendly_Table[[#This Row],[S- Worst-Euclidean Distance]]/(Sustainable_Friendly_Table[[#This Row],[S+ Best-Euclidean Distance]]+Sustainable_Friendly_Table[[#This Row],[S- Worst-Euclidean Distance]])</f>
        <v>0.66496523713931865</v>
      </c>
      <c r="AA161">
        <v>160</v>
      </c>
    </row>
    <row r="162" spans="1:27" x14ac:dyDescent="0.3">
      <c r="A162">
        <v>519</v>
      </c>
      <c r="B162" t="s">
        <v>280</v>
      </c>
      <c r="C162" t="s">
        <v>280</v>
      </c>
      <c r="D162" t="s">
        <v>151</v>
      </c>
      <c r="E162" t="s">
        <v>280</v>
      </c>
      <c r="F162" t="s">
        <v>155</v>
      </c>
      <c r="G162" t="s">
        <v>218</v>
      </c>
      <c r="H162">
        <v>365.90562768913327</v>
      </c>
      <c r="I162">
        <v>27</v>
      </c>
      <c r="J162">
        <v>1266651.3414060653</v>
      </c>
      <c r="K162">
        <v>45995.002772727268</v>
      </c>
      <c r="L162">
        <v>227997241.45309174</v>
      </c>
      <c r="M162">
        <v>6365942.3068181816</v>
      </c>
      <c r="N162">
        <v>1899977012.109098</v>
      </c>
      <c r="O162">
        <v>101147400</v>
      </c>
      <c r="P162">
        <v>25.720808659090913</v>
      </c>
      <c r="Q162">
        <v>18936.437554020675</v>
      </c>
      <c r="R162">
        <v>228043236.45586446</v>
      </c>
      <c r="S162">
        <v>2007.4903544159163</v>
      </c>
      <c r="T162">
        <v>18962.158362679766</v>
      </c>
      <c r="U162">
        <f>Sustainable_Friendly_Table[[#This Row],[Total Energy(MJ)]]*AHP!$P$13/TOPSIS!$B$12</f>
        <v>2.2434708016824151E-2</v>
      </c>
      <c r="V162">
        <f>Sustainable_Friendly_Table[[#This Row],[Total Cost(LKR Million)]]*AHP!$P$14/TOPSIS!$C$12</f>
        <v>6.8110991582772708E-3</v>
      </c>
      <c r="W162">
        <f>Sustainable_Friendly_Table[[#This Row],[Total Carbon (Metric T)]]*AHP!$P$15/TOPSIS!$D$12</f>
        <v>1.2349272720800024E-2</v>
      </c>
      <c r="X162">
        <f>((Sustainable_Friendly_Table[[#This Row],[Weighted Energy]]-TOPSIS!$B$13)^2+(Sustainable_Friendly_Table[[#This Row],[Weighted Cost]]-TOPSIS!$C$13)^2+(Sustainable_Friendly_Table[[#This Row],[Weighted Co2]]-TOPSIS!$D$13)^2)^0.5</f>
        <v>2.1170651956497781E-3</v>
      </c>
      <c r="Y162">
        <f>((Sustainable_Friendly_Table[[#This Row],[Weighted Energy]]-TOPSIS!$B$14)^2+(Sustainable_Friendly_Table[[#This Row],[Weighted Cost]]-TOPSIS!$C$14)^2+(Sustainable_Friendly_Table[[#This Row],[Weighted Co2]]-TOPSIS!$D$14)^2)^0.5</f>
        <v>4.1971753348847788E-3</v>
      </c>
      <c r="Z162">
        <f>Sustainable_Friendly_Table[[#This Row],[S- Worst-Euclidean Distance]]/(Sustainable_Friendly_Table[[#This Row],[S+ Best-Euclidean Distance]]+Sustainable_Friendly_Table[[#This Row],[S- Worst-Euclidean Distance]])</f>
        <v>0.66471578245839336</v>
      </c>
      <c r="AA162">
        <v>161</v>
      </c>
    </row>
    <row r="163" spans="1:27" x14ac:dyDescent="0.3">
      <c r="A163">
        <v>526</v>
      </c>
      <c r="B163" t="s">
        <v>280</v>
      </c>
      <c r="C163" t="s">
        <v>280</v>
      </c>
      <c r="D163" t="s">
        <v>280</v>
      </c>
      <c r="E163" t="s">
        <v>152</v>
      </c>
      <c r="F163" t="s">
        <v>155</v>
      </c>
      <c r="G163" t="s">
        <v>219</v>
      </c>
      <c r="H163">
        <v>366.30033600273879</v>
      </c>
      <c r="I163">
        <v>53</v>
      </c>
      <c r="J163">
        <v>1267033.4190536356</v>
      </c>
      <c r="K163">
        <v>35077.939136363631</v>
      </c>
      <c r="L163">
        <v>228066015.42965442</v>
      </c>
      <c r="M163">
        <v>5213338.6363636358</v>
      </c>
      <c r="N163">
        <v>1900550128.5804534</v>
      </c>
      <c r="O163">
        <v>98792000</v>
      </c>
      <c r="P163">
        <v>19.161360327272728</v>
      </c>
      <c r="Q163">
        <v>18942.149614851853</v>
      </c>
      <c r="R163">
        <v>228101093.36879078</v>
      </c>
      <c r="S163">
        <v>2004.5554672168171</v>
      </c>
      <c r="T163">
        <v>18961.310975179127</v>
      </c>
      <c r="U163">
        <f>Sustainable_Friendly_Table[[#This Row],[Total Energy(MJ)]]*AHP!$P$13/TOPSIS!$B$12</f>
        <v>2.2440399932832842E-2</v>
      </c>
      <c r="V163">
        <f>Sustainable_Friendly_Table[[#This Row],[Total Cost(LKR Million)]]*AHP!$P$14/TOPSIS!$C$12</f>
        <v>6.8011415474287544E-3</v>
      </c>
      <c r="W163">
        <f>Sustainable_Friendly_Table[[#This Row],[Total Carbon (Metric T)]]*AHP!$P$15/TOPSIS!$D$12</f>
        <v>1.2348720852223386E-2</v>
      </c>
      <c r="X163">
        <f>((Sustainable_Friendly_Table[[#This Row],[Weighted Energy]]-TOPSIS!$B$13)^2+(Sustainable_Friendly_Table[[#This Row],[Weighted Cost]]-TOPSIS!$C$13)^2+(Sustainable_Friendly_Table[[#This Row],[Weighted Co2]]-TOPSIS!$D$13)^2)^0.5</f>
        <v>2.1189740530236098E-3</v>
      </c>
      <c r="Y163">
        <f>((Sustainable_Friendly_Table[[#This Row],[Weighted Energy]]-TOPSIS!$B$14)^2+(Sustainable_Friendly_Table[[#This Row],[Weighted Cost]]-TOPSIS!$C$14)^2+(Sustainable_Friendly_Table[[#This Row],[Weighted Co2]]-TOPSIS!$D$14)^2)^0.5</f>
        <v>4.1951477580807047E-3</v>
      </c>
      <c r="Z163">
        <f>Sustainable_Friendly_Table[[#This Row],[S- Worst-Euclidean Distance]]/(Sustainable_Friendly_Table[[#This Row],[S+ Best-Euclidean Distance]]+Sustainable_Friendly_Table[[#This Row],[S- Worst-Euclidean Distance]])</f>
        <v>0.66440716279862044</v>
      </c>
      <c r="AA163">
        <v>162</v>
      </c>
    </row>
    <row r="164" spans="1:27" x14ac:dyDescent="0.3">
      <c r="A164">
        <v>518</v>
      </c>
      <c r="B164" t="s">
        <v>280</v>
      </c>
      <c r="C164" t="s">
        <v>280</v>
      </c>
      <c r="D164" t="s">
        <v>151</v>
      </c>
      <c r="E164" t="s">
        <v>280</v>
      </c>
      <c r="F164" t="s">
        <v>155</v>
      </c>
      <c r="G164" t="s">
        <v>220</v>
      </c>
      <c r="H164">
        <v>365.90562768913327</v>
      </c>
      <c r="I164">
        <v>27</v>
      </c>
      <c r="J164">
        <v>1266651.3414060653</v>
      </c>
      <c r="K164">
        <v>45995.002772727268</v>
      </c>
      <c r="L164">
        <v>227997241.45309174</v>
      </c>
      <c r="M164">
        <v>6365942.3068181816</v>
      </c>
      <c r="N164">
        <v>1899977012.109098</v>
      </c>
      <c r="O164">
        <v>105300000</v>
      </c>
      <c r="P164">
        <v>25.720808659090913</v>
      </c>
      <c r="Q164">
        <v>18936.437554020675</v>
      </c>
      <c r="R164">
        <v>228043236.45586446</v>
      </c>
      <c r="S164">
        <v>2011.6429544159162</v>
      </c>
      <c r="T164">
        <v>18962.158362679766</v>
      </c>
      <c r="U164">
        <f>Sustainable_Friendly_Table[[#This Row],[Total Energy(MJ)]]*AHP!$P$13/TOPSIS!$B$12</f>
        <v>2.2434708016824151E-2</v>
      </c>
      <c r="V164">
        <f>Sustainable_Friendly_Table[[#This Row],[Total Cost(LKR Million)]]*AHP!$P$14/TOPSIS!$C$12</f>
        <v>6.825188277212485E-3</v>
      </c>
      <c r="W164">
        <f>Sustainable_Friendly_Table[[#This Row],[Total Carbon (Metric T)]]*AHP!$P$15/TOPSIS!$D$12</f>
        <v>1.2349272720800024E-2</v>
      </c>
      <c r="X164">
        <f>((Sustainable_Friendly_Table[[#This Row],[Weighted Energy]]-TOPSIS!$B$13)^2+(Sustainable_Friendly_Table[[#This Row],[Weighted Cost]]-TOPSIS!$C$13)^2+(Sustainable_Friendly_Table[[#This Row],[Weighted Co2]]-TOPSIS!$D$13)^2)^0.5</f>
        <v>2.12088494114004E-3</v>
      </c>
      <c r="Y164">
        <f>((Sustainable_Friendly_Table[[#This Row],[Weighted Energy]]-TOPSIS!$B$14)^2+(Sustainable_Friendly_Table[[#This Row],[Weighted Cost]]-TOPSIS!$C$14)^2+(Sustainable_Friendly_Table[[#This Row],[Weighted Co2]]-TOPSIS!$D$14)^2)^0.5</f>
        <v>4.1936267132768766E-3</v>
      </c>
      <c r="Z164">
        <f>Sustainable_Friendly_Table[[#This Row],[S- Worst-Euclidean Distance]]/(Sustainable_Friendly_Table[[#This Row],[S+ Best-Euclidean Distance]]+Sustainable_Friendly_Table[[#This Row],[S- Worst-Euclidean Distance]])</f>
        <v>0.66412526301119279</v>
      </c>
      <c r="AA164">
        <v>163</v>
      </c>
    </row>
    <row r="165" spans="1:27" x14ac:dyDescent="0.3">
      <c r="A165">
        <v>528</v>
      </c>
      <c r="B165" t="s">
        <v>280</v>
      </c>
      <c r="C165" t="s">
        <v>280</v>
      </c>
      <c r="D165" t="s">
        <v>280</v>
      </c>
      <c r="E165" t="s">
        <v>152</v>
      </c>
      <c r="F165" t="s">
        <v>155</v>
      </c>
      <c r="G165" t="s">
        <v>218</v>
      </c>
      <c r="H165">
        <v>366.30033600273879</v>
      </c>
      <c r="I165">
        <v>27</v>
      </c>
      <c r="J165">
        <v>1267033.4190536356</v>
      </c>
      <c r="K165">
        <v>35077.939136363631</v>
      </c>
      <c r="L165">
        <v>228066015.42965442</v>
      </c>
      <c r="M165">
        <v>5213338.6363636358</v>
      </c>
      <c r="N165">
        <v>1900550128.5804534</v>
      </c>
      <c r="O165">
        <v>101147400</v>
      </c>
      <c r="P165">
        <v>19.161360327272728</v>
      </c>
      <c r="Q165">
        <v>18942.149614851853</v>
      </c>
      <c r="R165">
        <v>228101093.36879078</v>
      </c>
      <c r="S165">
        <v>2006.9108672168172</v>
      </c>
      <c r="T165">
        <v>18961.310975179127</v>
      </c>
      <c r="U165">
        <f>Sustainable_Friendly_Table[[#This Row],[Total Energy(MJ)]]*AHP!$P$13/TOPSIS!$B$12</f>
        <v>2.2440399932832842E-2</v>
      </c>
      <c r="V165">
        <f>Sustainable_Friendly_Table[[#This Row],[Total Cost(LKR Million)]]*AHP!$P$14/TOPSIS!$C$12</f>
        <v>6.8091330493167297E-3</v>
      </c>
      <c r="W165">
        <f>Sustainable_Friendly_Table[[#This Row],[Total Carbon (Metric T)]]*AHP!$P$15/TOPSIS!$D$12</f>
        <v>1.2348720852223386E-2</v>
      </c>
      <c r="X165">
        <f>((Sustainable_Friendly_Table[[#This Row],[Weighted Energy]]-TOPSIS!$B$13)^2+(Sustainable_Friendly_Table[[#This Row],[Weighted Cost]]-TOPSIS!$C$13)^2+(Sustainable_Friendly_Table[[#This Row],[Weighted Co2]]-TOPSIS!$D$13)^2)^0.5</f>
        <v>2.1210905459177897E-3</v>
      </c>
      <c r="Y165">
        <f>((Sustainable_Friendly_Table[[#This Row],[Weighted Energy]]-TOPSIS!$B$14)^2+(Sustainable_Friendly_Table[[#This Row],[Weighted Cost]]-TOPSIS!$C$14)^2+(Sustainable_Friendly_Table[[#This Row],[Weighted Co2]]-TOPSIS!$D$14)^2)^0.5</f>
        <v>4.1931095481232607E-3</v>
      </c>
      <c r="Z165">
        <f>Sustainable_Friendly_Table[[#This Row],[S- Worst-Euclidean Distance]]/(Sustainable_Friendly_Table[[#This Row],[S+ Best-Euclidean Distance]]+Sustainable_Friendly_Table[[#This Row],[S- Worst-Euclidean Distance]])</f>
        <v>0.66407612772367752</v>
      </c>
      <c r="AA165">
        <v>164</v>
      </c>
    </row>
    <row r="166" spans="1:27" x14ac:dyDescent="0.3">
      <c r="A166">
        <v>535</v>
      </c>
      <c r="B166" t="s">
        <v>280</v>
      </c>
      <c r="C166" t="s">
        <v>280</v>
      </c>
      <c r="D166" t="s">
        <v>280</v>
      </c>
      <c r="E166" t="s">
        <v>280</v>
      </c>
      <c r="F166" t="s">
        <v>155</v>
      </c>
      <c r="G166" t="s">
        <v>219</v>
      </c>
      <c r="H166">
        <v>366.36834930919332</v>
      </c>
      <c r="I166">
        <v>53</v>
      </c>
      <c r="J166">
        <v>1267099.2559342836</v>
      </c>
      <c r="K166">
        <v>45995.002772727268</v>
      </c>
      <c r="L166">
        <v>228077866.06817105</v>
      </c>
      <c r="M166">
        <v>6370547.3818181809</v>
      </c>
      <c r="N166">
        <v>1900648883.9014254</v>
      </c>
      <c r="O166">
        <v>98792000</v>
      </c>
      <c r="P166">
        <v>25.711598509090908</v>
      </c>
      <c r="Q166">
        <v>18943.13387621754</v>
      </c>
      <c r="R166">
        <v>228123861.07094377</v>
      </c>
      <c r="S166">
        <v>2005.8114312832436</v>
      </c>
      <c r="T166">
        <v>18968.84547472663</v>
      </c>
      <c r="U166">
        <f>Sustainable_Friendly_Table[[#This Row],[Total Energy(MJ)]]*AHP!$P$13/TOPSIS!$B$12</f>
        <v>2.2442639800841886E-2</v>
      </c>
      <c r="V166">
        <f>Sustainable_Friendly_Table[[#This Row],[Total Cost(LKR Million)]]*AHP!$P$14/TOPSIS!$C$12</f>
        <v>6.805402836045582E-3</v>
      </c>
      <c r="W166">
        <f>Sustainable_Friendly_Table[[#This Row],[Total Carbon (Metric T)]]*AHP!$P$15/TOPSIS!$D$12</f>
        <v>1.2353627761444753E-2</v>
      </c>
      <c r="X166">
        <f>((Sustainable_Friendly_Table[[#This Row],[Weighted Energy]]-TOPSIS!$B$13)^2+(Sustainable_Friendly_Table[[#This Row],[Weighted Cost]]-TOPSIS!$C$13)^2+(Sustainable_Friendly_Table[[#This Row],[Weighted Co2]]-TOPSIS!$D$13)^2)^0.5</f>
        <v>2.1242707879329335E-3</v>
      </c>
      <c r="Y166">
        <f>((Sustainable_Friendly_Table[[#This Row],[Weighted Energy]]-TOPSIS!$B$14)^2+(Sustainable_Friendly_Table[[#This Row],[Weighted Cost]]-TOPSIS!$C$14)^2+(Sustainable_Friendly_Table[[#This Row],[Weighted Co2]]-TOPSIS!$D$14)^2)^0.5</f>
        <v>4.1898729926178211E-3</v>
      </c>
      <c r="Z166">
        <f>Sustainable_Friendly_Table[[#This Row],[S- Worst-Euclidean Distance]]/(Sustainable_Friendly_Table[[#This Row],[S+ Best-Euclidean Distance]]+Sustainable_Friendly_Table[[#This Row],[S- Worst-Euclidean Distance]])</f>
        <v>0.6635694621848407</v>
      </c>
      <c r="AA166">
        <v>165</v>
      </c>
    </row>
    <row r="167" spans="1:27" x14ac:dyDescent="0.3">
      <c r="A167">
        <v>527</v>
      </c>
      <c r="B167" t="s">
        <v>280</v>
      </c>
      <c r="C167" t="s">
        <v>280</v>
      </c>
      <c r="D167" t="s">
        <v>280</v>
      </c>
      <c r="E167" t="s">
        <v>152</v>
      </c>
      <c r="F167" t="s">
        <v>155</v>
      </c>
      <c r="G167" t="s">
        <v>220</v>
      </c>
      <c r="H167">
        <v>366.30033600273879</v>
      </c>
      <c r="I167">
        <v>27</v>
      </c>
      <c r="J167">
        <v>1267033.4190536356</v>
      </c>
      <c r="K167">
        <v>35077.939136363631</v>
      </c>
      <c r="L167">
        <v>228066015.42965442</v>
      </c>
      <c r="M167">
        <v>5213338.6363636358</v>
      </c>
      <c r="N167">
        <v>1900550128.5804534</v>
      </c>
      <c r="O167">
        <v>105300000</v>
      </c>
      <c r="P167">
        <v>19.161360327272728</v>
      </c>
      <c r="Q167">
        <v>18942.149614851853</v>
      </c>
      <c r="R167">
        <v>228101093.36879078</v>
      </c>
      <c r="S167">
        <v>2011.0634672168171</v>
      </c>
      <c r="T167">
        <v>18961.310975179127</v>
      </c>
      <c r="U167">
        <f>Sustainable_Friendly_Table[[#This Row],[Total Energy(MJ)]]*AHP!$P$13/TOPSIS!$B$12</f>
        <v>2.2440399932832842E-2</v>
      </c>
      <c r="V167">
        <f>Sustainable_Friendly_Table[[#This Row],[Total Cost(LKR Million)]]*AHP!$P$14/TOPSIS!$C$12</f>
        <v>6.8232221682519448E-3</v>
      </c>
      <c r="W167">
        <f>Sustainable_Friendly_Table[[#This Row],[Total Carbon (Metric T)]]*AHP!$P$15/TOPSIS!$D$12</f>
        <v>1.2348720852223386E-2</v>
      </c>
      <c r="X167">
        <f>((Sustainable_Friendly_Table[[#This Row],[Weighted Energy]]-TOPSIS!$B$13)^2+(Sustainable_Friendly_Table[[#This Row],[Weighted Cost]]-TOPSIS!$C$13)^2+(Sustainable_Friendly_Table[[#This Row],[Weighted Co2]]-TOPSIS!$D$13)^2)^0.5</f>
        <v>2.1248900191348291E-3</v>
      </c>
      <c r="Y167">
        <f>((Sustainable_Friendly_Table[[#This Row],[Weighted Energy]]-TOPSIS!$B$14)^2+(Sustainable_Friendly_Table[[#This Row],[Weighted Cost]]-TOPSIS!$C$14)^2+(Sustainable_Friendly_Table[[#This Row],[Weighted Co2]]-TOPSIS!$D$14)^2)^0.5</f>
        <v>4.1895508708715713E-3</v>
      </c>
      <c r="Z167">
        <f>Sustainable_Friendly_Table[[#This Row],[S- Worst-Euclidean Distance]]/(Sustainable_Friendly_Table[[#This Row],[S+ Best-Euclidean Distance]]+Sustainable_Friendly_Table[[#This Row],[S- Worst-Euclidean Distance]])</f>
        <v>0.66348722616157463</v>
      </c>
      <c r="AA167">
        <v>166</v>
      </c>
    </row>
    <row r="168" spans="1:27" x14ac:dyDescent="0.3">
      <c r="A168">
        <v>537</v>
      </c>
      <c r="B168" t="s">
        <v>280</v>
      </c>
      <c r="C168" t="s">
        <v>280</v>
      </c>
      <c r="D168" t="s">
        <v>280</v>
      </c>
      <c r="E168" t="s">
        <v>280</v>
      </c>
      <c r="F168" t="s">
        <v>155</v>
      </c>
      <c r="G168" t="s">
        <v>218</v>
      </c>
      <c r="H168">
        <v>366.36834930919332</v>
      </c>
      <c r="I168">
        <v>27</v>
      </c>
      <c r="J168">
        <v>1267099.2559342836</v>
      </c>
      <c r="K168">
        <v>45995.002772727268</v>
      </c>
      <c r="L168">
        <v>228077866.06817105</v>
      </c>
      <c r="M168">
        <v>6370547.3818181809</v>
      </c>
      <c r="N168">
        <v>1900648883.9014254</v>
      </c>
      <c r="O168">
        <v>101147400</v>
      </c>
      <c r="P168">
        <v>25.711598509090908</v>
      </c>
      <c r="Q168">
        <v>18943.13387621754</v>
      </c>
      <c r="R168">
        <v>228123861.07094377</v>
      </c>
      <c r="S168">
        <v>2008.1668312832437</v>
      </c>
      <c r="T168">
        <v>18968.84547472663</v>
      </c>
      <c r="U168">
        <f>Sustainable_Friendly_Table[[#This Row],[Total Energy(MJ)]]*AHP!$P$13/TOPSIS!$B$12</f>
        <v>2.2442639800841886E-2</v>
      </c>
      <c r="V168">
        <f>Sustainable_Friendly_Table[[#This Row],[Total Cost(LKR Million)]]*AHP!$P$14/TOPSIS!$C$12</f>
        <v>6.8133943379335574E-3</v>
      </c>
      <c r="W168">
        <f>Sustainable_Friendly_Table[[#This Row],[Total Carbon (Metric T)]]*AHP!$P$15/TOPSIS!$D$12</f>
        <v>1.2353627761444753E-2</v>
      </c>
      <c r="X168">
        <f>((Sustainable_Friendly_Table[[#This Row],[Weighted Energy]]-TOPSIS!$B$13)^2+(Sustainable_Friendly_Table[[#This Row],[Weighted Cost]]-TOPSIS!$C$13)^2+(Sustainable_Friendly_Table[[#This Row],[Weighted Co2]]-TOPSIS!$D$13)^2)^0.5</f>
        <v>2.126398023713289E-3</v>
      </c>
      <c r="Y168">
        <f>((Sustainable_Friendly_Table[[#This Row],[Weighted Energy]]-TOPSIS!$B$14)^2+(Sustainable_Friendly_Table[[#This Row],[Weighted Cost]]-TOPSIS!$C$14)^2+(Sustainable_Friendly_Table[[#This Row],[Weighted Co2]]-TOPSIS!$D$14)^2)^0.5</f>
        <v>4.1878403471112841E-3</v>
      </c>
      <c r="Z168">
        <f>Sustainable_Friendly_Table[[#This Row],[S- Worst-Euclidean Distance]]/(Sustainable_Friendly_Table[[#This Row],[S+ Best-Euclidean Distance]]+Sustainable_Friendly_Table[[#This Row],[S- Worst-Euclidean Distance]])</f>
        <v>0.66323760700285317</v>
      </c>
      <c r="AA168">
        <v>167</v>
      </c>
    </row>
    <row r="169" spans="1:27" x14ac:dyDescent="0.3">
      <c r="A169">
        <v>536</v>
      </c>
      <c r="B169" t="s">
        <v>280</v>
      </c>
      <c r="C169" t="s">
        <v>280</v>
      </c>
      <c r="D169" t="s">
        <v>280</v>
      </c>
      <c r="E169" t="s">
        <v>280</v>
      </c>
      <c r="F169" t="s">
        <v>155</v>
      </c>
      <c r="G169" t="s">
        <v>220</v>
      </c>
      <c r="H169">
        <v>366.36834930919332</v>
      </c>
      <c r="I169">
        <v>27</v>
      </c>
      <c r="J169">
        <v>1267099.2559342836</v>
      </c>
      <c r="K169">
        <v>45995.002772727268</v>
      </c>
      <c r="L169">
        <v>228077866.06817105</v>
      </c>
      <c r="M169">
        <v>6370547.3818181809</v>
      </c>
      <c r="N169">
        <v>1900648883.9014254</v>
      </c>
      <c r="O169">
        <v>105300000</v>
      </c>
      <c r="P169">
        <v>25.711598509090908</v>
      </c>
      <c r="Q169">
        <v>18943.13387621754</v>
      </c>
      <c r="R169">
        <v>228123861.07094377</v>
      </c>
      <c r="S169">
        <v>2012.3194312832436</v>
      </c>
      <c r="T169">
        <v>18968.84547472663</v>
      </c>
      <c r="U169">
        <f>Sustainable_Friendly_Table[[#This Row],[Total Energy(MJ)]]*AHP!$P$13/TOPSIS!$B$12</f>
        <v>2.2442639800841886E-2</v>
      </c>
      <c r="V169">
        <f>Sustainable_Friendly_Table[[#This Row],[Total Cost(LKR Million)]]*AHP!$P$14/TOPSIS!$C$12</f>
        <v>6.8274834568687725E-3</v>
      </c>
      <c r="W169">
        <f>Sustainable_Friendly_Table[[#This Row],[Total Carbon (Metric T)]]*AHP!$P$15/TOPSIS!$D$12</f>
        <v>1.2353627761444753E-2</v>
      </c>
      <c r="X169">
        <f>((Sustainable_Friendly_Table[[#This Row],[Weighted Energy]]-TOPSIS!$B$13)^2+(Sustainable_Friendly_Table[[#This Row],[Weighted Cost]]-TOPSIS!$C$13)^2+(Sustainable_Friendly_Table[[#This Row],[Weighted Co2]]-TOPSIS!$D$13)^2)^0.5</f>
        <v>2.1302162144470334E-3</v>
      </c>
      <c r="Y169">
        <f>((Sustainable_Friendly_Table[[#This Row],[Weighted Energy]]-TOPSIS!$B$14)^2+(Sustainable_Friendly_Table[[#This Row],[Weighted Cost]]-TOPSIS!$C$14)^2+(Sustainable_Friendly_Table[[#This Row],[Weighted Co2]]-TOPSIS!$D$14)^2)^0.5</f>
        <v>4.1842915368740415E-3</v>
      </c>
      <c r="Z169">
        <f>Sustainable_Friendly_Table[[#This Row],[S- Worst-Euclidean Distance]]/(Sustainable_Friendly_Table[[#This Row],[S+ Best-Euclidean Distance]]+Sustainable_Friendly_Table[[#This Row],[S- Worst-Euclidean Distance]])</f>
        <v>0.66264730390086768</v>
      </c>
      <c r="AA169">
        <v>168</v>
      </c>
    </row>
    <row r="170" spans="1:27" x14ac:dyDescent="0.3">
      <c r="A170">
        <v>325</v>
      </c>
      <c r="B170" t="s">
        <v>142</v>
      </c>
      <c r="C170" t="s">
        <v>147</v>
      </c>
      <c r="D170" t="s">
        <v>151</v>
      </c>
      <c r="E170" t="s">
        <v>152</v>
      </c>
      <c r="F170" t="s">
        <v>154</v>
      </c>
      <c r="G170" t="s">
        <v>219</v>
      </c>
      <c r="H170">
        <v>357.69276093399179</v>
      </c>
      <c r="I170">
        <v>51</v>
      </c>
      <c r="J170">
        <v>1272744.7228816096</v>
      </c>
      <c r="K170">
        <v>37908.09056363636</v>
      </c>
      <c r="L170">
        <v>229094050.11868972</v>
      </c>
      <c r="M170">
        <v>5756377.1022727257</v>
      </c>
      <c r="N170">
        <v>1909117084.3224142</v>
      </c>
      <c r="O170">
        <v>95064000</v>
      </c>
      <c r="P170">
        <v>23.473981468181812</v>
      </c>
      <c r="Q170">
        <v>19027.533607080062</v>
      </c>
      <c r="R170">
        <v>229131958.20925334</v>
      </c>
      <c r="S170">
        <v>2009.9374614246869</v>
      </c>
      <c r="T170">
        <v>19051.007588548244</v>
      </c>
      <c r="U170">
        <f>Sustainable_Friendly_Table[[#This Row],[Total Energy(MJ)]]*AHP!$P$13/TOPSIS!$B$12</f>
        <v>2.2541815576901127E-2</v>
      </c>
      <c r="V170">
        <f>Sustainable_Friendly_Table[[#This Row],[Total Cost(LKR Million)]]*AHP!$P$14/TOPSIS!$C$12</f>
        <v>6.8194018076279828E-3</v>
      </c>
      <c r="W170">
        <f>Sustainable_Friendly_Table[[#This Row],[Total Carbon (Metric T)]]*AHP!$P$15/TOPSIS!$D$12</f>
        <v>1.2407136562051412E-2</v>
      </c>
      <c r="X170">
        <f>((Sustainable_Friendly_Table[[#This Row],[Weighted Energy]]-TOPSIS!$B$13)^2+(Sustainable_Friendly_Table[[#This Row],[Weighted Cost]]-TOPSIS!$C$13)^2+(Sustainable_Friendly_Table[[#This Row],[Weighted Co2]]-TOPSIS!$D$13)^2)^0.5</f>
        <v>2.2367068423328434E-3</v>
      </c>
      <c r="Y170">
        <f>((Sustainable_Friendly_Table[[#This Row],[Weighted Energy]]-TOPSIS!$B$14)^2+(Sustainable_Friendly_Table[[#This Row],[Weighted Cost]]-TOPSIS!$C$14)^2+(Sustainable_Friendly_Table[[#This Row],[Weighted Co2]]-TOPSIS!$D$14)^2)^0.5</f>
        <v>4.0773748426459026E-3</v>
      </c>
      <c r="Z170">
        <f>Sustainable_Friendly_Table[[#This Row],[S- Worst-Euclidean Distance]]/(Sustainable_Friendly_Table[[#This Row],[S+ Best-Euclidean Distance]]+Sustainable_Friendly_Table[[#This Row],[S- Worst-Euclidean Distance]])</f>
        <v>0.64575896323071202</v>
      </c>
      <c r="AA170">
        <v>169</v>
      </c>
    </row>
    <row r="171" spans="1:27" x14ac:dyDescent="0.3">
      <c r="A171">
        <v>327</v>
      </c>
      <c r="B171" t="s">
        <v>142</v>
      </c>
      <c r="C171" t="s">
        <v>147</v>
      </c>
      <c r="D171" t="s">
        <v>151</v>
      </c>
      <c r="E171" t="s">
        <v>152</v>
      </c>
      <c r="F171" t="s">
        <v>154</v>
      </c>
      <c r="G171" t="s">
        <v>218</v>
      </c>
      <c r="H171">
        <v>357.69276093399179</v>
      </c>
      <c r="I171">
        <v>26</v>
      </c>
      <c r="J171">
        <v>1272744.7228816096</v>
      </c>
      <c r="K171">
        <v>37908.09056363636</v>
      </c>
      <c r="L171">
        <v>229094050.11868972</v>
      </c>
      <c r="M171">
        <v>5756377.1022727257</v>
      </c>
      <c r="N171">
        <v>1909117084.3224142</v>
      </c>
      <c r="O171">
        <v>97401200</v>
      </c>
      <c r="P171">
        <v>23.473981468181812</v>
      </c>
      <c r="Q171">
        <v>19027.533607080062</v>
      </c>
      <c r="R171">
        <v>229131958.20925334</v>
      </c>
      <c r="S171">
        <v>2012.2746614246869</v>
      </c>
      <c r="T171">
        <v>19051.007588548244</v>
      </c>
      <c r="U171">
        <f>Sustainable_Friendly_Table[[#This Row],[Total Energy(MJ)]]*AHP!$P$13/TOPSIS!$B$12</f>
        <v>2.2541815576901127E-2</v>
      </c>
      <c r="V171">
        <f>Sustainable_Friendly_Table[[#This Row],[Total Cost(LKR Million)]]*AHP!$P$14/TOPSIS!$C$12</f>
        <v>6.8273315597773311E-3</v>
      </c>
      <c r="W171">
        <f>Sustainable_Friendly_Table[[#This Row],[Total Carbon (Metric T)]]*AHP!$P$15/TOPSIS!$D$12</f>
        <v>1.2407136562051412E-2</v>
      </c>
      <c r="X171">
        <f>((Sustainable_Friendly_Table[[#This Row],[Weighted Energy]]-TOPSIS!$B$13)^2+(Sustainable_Friendly_Table[[#This Row],[Weighted Cost]]-TOPSIS!$C$13)^2+(Sustainable_Friendly_Table[[#This Row],[Weighted Co2]]-TOPSIS!$D$13)^2)^0.5</f>
        <v>2.2387611154844785E-3</v>
      </c>
      <c r="Y171">
        <f>((Sustainable_Friendly_Table[[#This Row],[Weighted Energy]]-TOPSIS!$B$14)^2+(Sustainable_Friendly_Table[[#This Row],[Weighted Cost]]-TOPSIS!$C$14)^2+(Sustainable_Friendly_Table[[#This Row],[Weighted Co2]]-TOPSIS!$D$14)^2)^0.5</f>
        <v>4.0753294093068089E-3</v>
      </c>
      <c r="Z171">
        <f>Sustainable_Friendly_Table[[#This Row],[S- Worst-Euclidean Distance]]/(Sustainable_Friendly_Table[[#This Row],[S+ Best-Euclidean Distance]]+Sustainable_Friendly_Table[[#This Row],[S- Worst-Euclidean Distance]])</f>
        <v>0.64543411173876375</v>
      </c>
      <c r="AA171">
        <v>170</v>
      </c>
    </row>
    <row r="172" spans="1:27" x14ac:dyDescent="0.3">
      <c r="A172">
        <v>334</v>
      </c>
      <c r="B172" t="s">
        <v>142</v>
      </c>
      <c r="C172" t="s">
        <v>147</v>
      </c>
      <c r="D172" t="s">
        <v>151</v>
      </c>
      <c r="E172" t="s">
        <v>280</v>
      </c>
      <c r="F172" t="s">
        <v>154</v>
      </c>
      <c r="G172" t="s">
        <v>219</v>
      </c>
      <c r="H172">
        <v>357.76077424044638</v>
      </c>
      <c r="I172">
        <v>51</v>
      </c>
      <c r="J172">
        <v>1272810.5597622576</v>
      </c>
      <c r="K172">
        <v>48825.15419999999</v>
      </c>
      <c r="L172">
        <v>229105900.75720638</v>
      </c>
      <c r="M172">
        <v>6913585.8477272717</v>
      </c>
      <c r="N172">
        <v>1909215839.6433864</v>
      </c>
      <c r="O172">
        <v>95064000</v>
      </c>
      <c r="P172">
        <v>30.024219649999996</v>
      </c>
      <c r="Q172">
        <v>19028.51786844575</v>
      </c>
      <c r="R172">
        <v>229154725.91140637</v>
      </c>
      <c r="S172">
        <v>2011.1934254911137</v>
      </c>
      <c r="T172">
        <v>19058.54208809575</v>
      </c>
      <c r="U172">
        <f>Sustainable_Friendly_Table[[#This Row],[Total Energy(MJ)]]*AHP!$P$13/TOPSIS!$B$12</f>
        <v>2.2544055444910175E-2</v>
      </c>
      <c r="V172">
        <f>Sustainable_Friendly_Table[[#This Row],[Total Cost(LKR Million)]]*AHP!$P$14/TOPSIS!$C$12</f>
        <v>6.8236630962448114E-3</v>
      </c>
      <c r="W172">
        <f>Sustainable_Friendly_Table[[#This Row],[Total Carbon (Metric T)]]*AHP!$P$15/TOPSIS!$D$12</f>
        <v>1.2412043471272781E-2</v>
      </c>
      <c r="X172">
        <f>((Sustainable_Friendly_Table[[#This Row],[Weighted Energy]]-TOPSIS!$B$13)^2+(Sustainable_Friendly_Table[[#This Row],[Weighted Cost]]-TOPSIS!$C$13)^2+(Sustainable_Friendly_Table[[#This Row],[Weighted Co2]]-TOPSIS!$D$13)^2)^0.5</f>
        <v>2.2419893092025041E-3</v>
      </c>
      <c r="Y172">
        <f>((Sustainable_Friendly_Table[[#This Row],[Weighted Energy]]-TOPSIS!$B$14)^2+(Sustainable_Friendly_Table[[#This Row],[Weighted Cost]]-TOPSIS!$C$14)^2+(Sustainable_Friendly_Table[[#This Row],[Weighted Co2]]-TOPSIS!$D$14)^2)^0.5</f>
        <v>4.0720928047555784E-3</v>
      </c>
      <c r="Z172">
        <f>Sustainable_Friendly_Table[[#This Row],[S- Worst-Euclidean Distance]]/(Sustainable_Friendly_Table[[#This Row],[S+ Best-Euclidean Distance]]+Sustainable_Friendly_Table[[#This Row],[S- Worst-Euclidean Distance]])</f>
        <v>0.64492237054594181</v>
      </c>
      <c r="AA172">
        <v>171</v>
      </c>
    </row>
    <row r="173" spans="1:27" x14ac:dyDescent="0.3">
      <c r="A173">
        <v>326</v>
      </c>
      <c r="B173" t="s">
        <v>142</v>
      </c>
      <c r="C173" t="s">
        <v>147</v>
      </c>
      <c r="D173" t="s">
        <v>151</v>
      </c>
      <c r="E173" t="s">
        <v>152</v>
      </c>
      <c r="F173" t="s">
        <v>154</v>
      </c>
      <c r="G173" t="s">
        <v>220</v>
      </c>
      <c r="H173">
        <v>357.69276093399179</v>
      </c>
      <c r="I173">
        <v>26</v>
      </c>
      <c r="J173">
        <v>1272744.7228816096</v>
      </c>
      <c r="K173">
        <v>37908.09056363636</v>
      </c>
      <c r="L173">
        <v>229094050.11868972</v>
      </c>
      <c r="M173">
        <v>5756377.1022727257</v>
      </c>
      <c r="N173">
        <v>1909117084.3224142</v>
      </c>
      <c r="O173">
        <v>101400000</v>
      </c>
      <c r="P173">
        <v>23.473981468181812</v>
      </c>
      <c r="Q173">
        <v>19027.533607080062</v>
      </c>
      <c r="R173">
        <v>229131958.20925334</v>
      </c>
      <c r="S173">
        <v>2016.273461424687</v>
      </c>
      <c r="T173">
        <v>19051.007588548244</v>
      </c>
      <c r="U173">
        <f>Sustainable_Friendly_Table[[#This Row],[Total Energy(MJ)]]*AHP!$P$13/TOPSIS!$B$12</f>
        <v>2.2541815576901127E-2</v>
      </c>
      <c r="V173">
        <f>Sustainable_Friendly_Table[[#This Row],[Total Cost(LKR Million)]]*AHP!$P$14/TOPSIS!$C$12</f>
        <v>6.8408988594927233E-3</v>
      </c>
      <c r="W173">
        <f>Sustainable_Friendly_Table[[#This Row],[Total Carbon (Metric T)]]*AHP!$P$15/TOPSIS!$D$12</f>
        <v>1.2407136562051412E-2</v>
      </c>
      <c r="X173">
        <f>((Sustainable_Friendly_Table[[#This Row],[Weighted Energy]]-TOPSIS!$B$13)^2+(Sustainable_Friendly_Table[[#This Row],[Weighted Cost]]-TOPSIS!$C$13)^2+(Sustainable_Friendly_Table[[#This Row],[Weighted Co2]]-TOPSIS!$D$13)^2)^0.5</f>
        <v>2.2423365161472419E-3</v>
      </c>
      <c r="Y173">
        <f>((Sustainable_Friendly_Table[[#This Row],[Weighted Energy]]-TOPSIS!$B$14)^2+(Sustainable_Friendly_Table[[#This Row],[Weighted Cost]]-TOPSIS!$C$14)^2+(Sustainable_Friendly_Table[[#This Row],[Weighted Co2]]-TOPSIS!$D$14)^2)^0.5</f>
        <v>4.0718632344002633E-3</v>
      </c>
      <c r="Z173">
        <f>Sustainable_Friendly_Table[[#This Row],[S- Worst-Euclidean Distance]]/(Sustainable_Friendly_Table[[#This Row],[S+ Best-Euclidean Distance]]+Sustainable_Friendly_Table[[#This Row],[S- Worst-Euclidean Distance]])</f>
        <v>0.64487399753978181</v>
      </c>
      <c r="AA173">
        <v>172</v>
      </c>
    </row>
    <row r="174" spans="1:27" x14ac:dyDescent="0.3">
      <c r="A174">
        <v>336</v>
      </c>
      <c r="B174" t="s">
        <v>142</v>
      </c>
      <c r="C174" t="s">
        <v>147</v>
      </c>
      <c r="D174" t="s">
        <v>151</v>
      </c>
      <c r="E174" t="s">
        <v>280</v>
      </c>
      <c r="F174" t="s">
        <v>154</v>
      </c>
      <c r="G174" t="s">
        <v>218</v>
      </c>
      <c r="H174">
        <v>357.76077424044638</v>
      </c>
      <c r="I174">
        <v>26</v>
      </c>
      <c r="J174">
        <v>1272810.5597622576</v>
      </c>
      <c r="K174">
        <v>48825.15419999999</v>
      </c>
      <c r="L174">
        <v>229105900.75720638</v>
      </c>
      <c r="M174">
        <v>6913585.8477272717</v>
      </c>
      <c r="N174">
        <v>1909215839.6433864</v>
      </c>
      <c r="O174">
        <v>97401200</v>
      </c>
      <c r="P174">
        <v>30.024219649999996</v>
      </c>
      <c r="Q174">
        <v>19028.51786844575</v>
      </c>
      <c r="R174">
        <v>229154725.91140637</v>
      </c>
      <c r="S174">
        <v>2013.5306254911136</v>
      </c>
      <c r="T174">
        <v>19058.54208809575</v>
      </c>
      <c r="U174">
        <f>Sustainable_Friendly_Table[[#This Row],[Total Energy(MJ)]]*AHP!$P$13/TOPSIS!$B$12</f>
        <v>2.2544055444910175E-2</v>
      </c>
      <c r="V174">
        <f>Sustainable_Friendly_Table[[#This Row],[Total Cost(LKR Million)]]*AHP!$P$14/TOPSIS!$C$12</f>
        <v>6.8315928483941588E-3</v>
      </c>
      <c r="W174">
        <f>Sustainable_Friendly_Table[[#This Row],[Total Carbon (Metric T)]]*AHP!$P$15/TOPSIS!$D$12</f>
        <v>1.2412043471272781E-2</v>
      </c>
      <c r="X174">
        <f>((Sustainable_Friendly_Table[[#This Row],[Weighted Energy]]-TOPSIS!$B$13)^2+(Sustainable_Friendly_Table[[#This Row],[Weighted Cost]]-TOPSIS!$C$13)^2+(Sustainable_Friendly_Table[[#This Row],[Weighted Co2]]-TOPSIS!$D$13)^2)^0.5</f>
        <v>2.2440538046513505E-3</v>
      </c>
      <c r="Y174">
        <f>((Sustainable_Friendly_Table[[#This Row],[Weighted Energy]]-TOPSIS!$B$14)^2+(Sustainable_Friendly_Table[[#This Row],[Weighted Cost]]-TOPSIS!$C$14)^2+(Sustainable_Friendly_Table[[#This Row],[Weighted Co2]]-TOPSIS!$D$14)^2)^0.5</f>
        <v>4.0700530192353248E-3</v>
      </c>
      <c r="Z174">
        <f>Sustainable_Friendly_Table[[#This Row],[S- Worst-Euclidean Distance]]/(Sustainable_Friendly_Table[[#This Row],[S+ Best-Euclidean Distance]]+Sustainable_Friendly_Table[[#This Row],[S- Worst-Euclidean Distance]])</f>
        <v>0.64459679456768937</v>
      </c>
      <c r="AA174">
        <v>173</v>
      </c>
    </row>
    <row r="175" spans="1:27" x14ac:dyDescent="0.3">
      <c r="A175">
        <v>343</v>
      </c>
      <c r="B175" t="s">
        <v>142</v>
      </c>
      <c r="C175" t="s">
        <v>147</v>
      </c>
      <c r="D175" t="s">
        <v>280</v>
      </c>
      <c r="E175" t="s">
        <v>152</v>
      </c>
      <c r="F175" t="s">
        <v>154</v>
      </c>
      <c r="G175" t="s">
        <v>219</v>
      </c>
      <c r="H175">
        <v>358.15548255405179</v>
      </c>
      <c r="I175">
        <v>51</v>
      </c>
      <c r="J175">
        <v>1273192.6374098279</v>
      </c>
      <c r="K175">
        <v>37908.09056363636</v>
      </c>
      <c r="L175">
        <v>229174674.73376903</v>
      </c>
      <c r="M175">
        <v>5760982.1772727259</v>
      </c>
      <c r="N175">
        <v>1909788956.1147418</v>
      </c>
      <c r="O175">
        <v>95064000</v>
      </c>
      <c r="P175">
        <v>23.46477131818181</v>
      </c>
      <c r="Q175">
        <v>19034.229929276924</v>
      </c>
      <c r="R175">
        <v>229212582.82433265</v>
      </c>
      <c r="S175">
        <v>2010.6139382920146</v>
      </c>
      <c r="T175">
        <v>19057.694700595104</v>
      </c>
      <c r="U175">
        <f>Sustainable_Friendly_Table[[#This Row],[Total Energy(MJ)]]*AHP!$P$13/TOPSIS!$B$12</f>
        <v>2.2549747360918863E-2</v>
      </c>
      <c r="V175">
        <f>Sustainable_Friendly_Table[[#This Row],[Total Cost(LKR Million)]]*AHP!$P$14/TOPSIS!$C$12</f>
        <v>6.8216969872842703E-3</v>
      </c>
      <c r="W175">
        <f>Sustainable_Friendly_Table[[#This Row],[Total Carbon (Metric T)]]*AHP!$P$15/TOPSIS!$D$12</f>
        <v>1.241149160269614E-2</v>
      </c>
      <c r="X175">
        <f>((Sustainable_Friendly_Table[[#This Row],[Weighted Energy]]-TOPSIS!$B$13)^2+(Sustainable_Friendly_Table[[#This Row],[Weighted Cost]]-TOPSIS!$C$13)^2+(Sustainable_Friendly_Table[[#This Row],[Weighted Co2]]-TOPSIS!$D$13)^2)^0.5</f>
        <v>2.2460414577941089E-3</v>
      </c>
      <c r="Y175">
        <f>((Sustainable_Friendly_Table[[#This Row],[Weighted Energy]]-TOPSIS!$B$14)^2+(Sustainable_Friendly_Table[[#This Row],[Weighted Cost]]-TOPSIS!$C$14)^2+(Sustainable_Friendly_Table[[#This Row],[Weighted Co2]]-TOPSIS!$D$14)^2)^0.5</f>
        <v>4.0680404137054598E-3</v>
      </c>
      <c r="Z175">
        <f>Sustainable_Friendly_Table[[#This Row],[S- Worst-Euclidean Distance]]/(Sustainable_Friendly_Table[[#This Row],[S+ Best-Euclidean Distance]]+Sustainable_Friendly_Table[[#This Row],[S- Worst-Euclidean Distance]])</f>
        <v>0.64428059320353992</v>
      </c>
      <c r="AA175">
        <v>174</v>
      </c>
    </row>
    <row r="176" spans="1:27" x14ac:dyDescent="0.3">
      <c r="A176">
        <v>335</v>
      </c>
      <c r="B176" t="s">
        <v>142</v>
      </c>
      <c r="C176" t="s">
        <v>147</v>
      </c>
      <c r="D176" t="s">
        <v>151</v>
      </c>
      <c r="E176" t="s">
        <v>280</v>
      </c>
      <c r="F176" t="s">
        <v>154</v>
      </c>
      <c r="G176" t="s">
        <v>220</v>
      </c>
      <c r="H176">
        <v>357.76077424044638</v>
      </c>
      <c r="I176">
        <v>26</v>
      </c>
      <c r="J176">
        <v>1272810.5597622576</v>
      </c>
      <c r="K176">
        <v>48825.15419999999</v>
      </c>
      <c r="L176">
        <v>229105900.75720638</v>
      </c>
      <c r="M176">
        <v>6913585.8477272717</v>
      </c>
      <c r="N176">
        <v>1909215839.6433864</v>
      </c>
      <c r="O176">
        <v>101400000</v>
      </c>
      <c r="P176">
        <v>30.024219649999996</v>
      </c>
      <c r="Q176">
        <v>19028.51786844575</v>
      </c>
      <c r="R176">
        <v>229154725.91140637</v>
      </c>
      <c r="S176">
        <v>2017.5294254911137</v>
      </c>
      <c r="T176">
        <v>19058.54208809575</v>
      </c>
      <c r="U176">
        <f>Sustainable_Friendly_Table[[#This Row],[Total Energy(MJ)]]*AHP!$P$13/TOPSIS!$B$12</f>
        <v>2.2544055444910175E-2</v>
      </c>
      <c r="V176">
        <f>Sustainable_Friendly_Table[[#This Row],[Total Cost(LKR Million)]]*AHP!$P$14/TOPSIS!$C$12</f>
        <v>6.845160148109551E-3</v>
      </c>
      <c r="W176">
        <f>Sustainable_Friendly_Table[[#This Row],[Total Carbon (Metric T)]]*AHP!$P$15/TOPSIS!$D$12</f>
        <v>1.2412043471272781E-2</v>
      </c>
      <c r="X176">
        <f>((Sustainable_Friendly_Table[[#This Row],[Weighted Energy]]-TOPSIS!$B$13)^2+(Sustainable_Friendly_Table[[#This Row],[Weighted Cost]]-TOPSIS!$C$13)^2+(Sustainable_Friendly_Table[[#This Row],[Weighted Co2]]-TOPSIS!$D$13)^2)^0.5</f>
        <v>2.2476465082329833E-3</v>
      </c>
      <c r="Y176">
        <f>((Sustainable_Friendly_Table[[#This Row],[Weighted Energy]]-TOPSIS!$B$14)^2+(Sustainable_Friendly_Table[[#This Row],[Weighted Cost]]-TOPSIS!$C$14)^2+(Sustainable_Friendly_Table[[#This Row],[Weighted Co2]]-TOPSIS!$D$14)^2)^0.5</f>
        <v>4.066596563841297E-3</v>
      </c>
      <c r="Z176">
        <f>Sustainable_Friendly_Table[[#This Row],[S- Worst-Euclidean Distance]]/(Sustainable_Friendly_Table[[#This Row],[S+ Best-Euclidean Distance]]+Sustainable_Friendly_Table[[#This Row],[S- Worst-Euclidean Distance]])</f>
        <v>0.64403547937938144</v>
      </c>
      <c r="AA176">
        <v>175</v>
      </c>
    </row>
    <row r="177" spans="1:27" x14ac:dyDescent="0.3">
      <c r="A177">
        <v>345</v>
      </c>
      <c r="B177" t="s">
        <v>142</v>
      </c>
      <c r="C177" t="s">
        <v>147</v>
      </c>
      <c r="D177" t="s">
        <v>280</v>
      </c>
      <c r="E177" t="s">
        <v>152</v>
      </c>
      <c r="F177" t="s">
        <v>154</v>
      </c>
      <c r="G177" t="s">
        <v>218</v>
      </c>
      <c r="H177">
        <v>358.15548255405179</v>
      </c>
      <c r="I177">
        <v>26</v>
      </c>
      <c r="J177">
        <v>1273192.6374098279</v>
      </c>
      <c r="K177">
        <v>37908.09056363636</v>
      </c>
      <c r="L177">
        <v>229174674.73376903</v>
      </c>
      <c r="M177">
        <v>5760982.1772727259</v>
      </c>
      <c r="N177">
        <v>1909788956.1147418</v>
      </c>
      <c r="O177">
        <v>97401200</v>
      </c>
      <c r="P177">
        <v>23.46477131818181</v>
      </c>
      <c r="Q177">
        <v>19034.229929276924</v>
      </c>
      <c r="R177">
        <v>229212582.82433265</v>
      </c>
      <c r="S177">
        <v>2012.9511382920145</v>
      </c>
      <c r="T177">
        <v>19057.694700595104</v>
      </c>
      <c r="U177">
        <f>Sustainable_Friendly_Table[[#This Row],[Total Energy(MJ)]]*AHP!$P$13/TOPSIS!$B$12</f>
        <v>2.2549747360918863E-2</v>
      </c>
      <c r="V177">
        <f>Sustainable_Friendly_Table[[#This Row],[Total Cost(LKR Million)]]*AHP!$P$14/TOPSIS!$C$12</f>
        <v>6.8296267394336195E-3</v>
      </c>
      <c r="W177">
        <f>Sustainable_Friendly_Table[[#This Row],[Total Carbon (Metric T)]]*AHP!$P$15/TOPSIS!$D$12</f>
        <v>1.241149160269614E-2</v>
      </c>
      <c r="X177">
        <f>((Sustainable_Friendly_Table[[#This Row],[Weighted Energy]]-TOPSIS!$B$13)^2+(Sustainable_Friendly_Table[[#This Row],[Weighted Cost]]-TOPSIS!$C$13)^2+(Sustainable_Friendly_Table[[#This Row],[Weighted Co2]]-TOPSIS!$D$13)^2)^0.5</f>
        <v>2.248095296958796E-3</v>
      </c>
      <c r="Y177">
        <f>((Sustainable_Friendly_Table[[#This Row],[Weighted Energy]]-TOPSIS!$B$14)^2+(Sustainable_Friendly_Table[[#This Row],[Weighted Cost]]-TOPSIS!$C$14)^2+(Sustainable_Friendly_Table[[#This Row],[Weighted Co2]]-TOPSIS!$D$14)^2)^0.5</f>
        <v>4.0659947608023047E-3</v>
      </c>
      <c r="Z177">
        <f>Sustainable_Friendly_Table[[#This Row],[S- Worst-Euclidean Distance]]/(Sustainable_Friendly_Table[[#This Row],[S+ Best-Euclidean Distance]]+Sustainable_Friendly_Table[[#This Row],[S- Worst-Euclidean Distance]])</f>
        <v>0.64395577567103257</v>
      </c>
      <c r="AA177">
        <v>176</v>
      </c>
    </row>
    <row r="178" spans="1:27" x14ac:dyDescent="0.3">
      <c r="A178">
        <v>352</v>
      </c>
      <c r="B178" t="s">
        <v>142</v>
      </c>
      <c r="C178" t="s">
        <v>147</v>
      </c>
      <c r="D178" t="s">
        <v>280</v>
      </c>
      <c r="E178" t="s">
        <v>280</v>
      </c>
      <c r="F178" t="s">
        <v>154</v>
      </c>
      <c r="G178" t="s">
        <v>219</v>
      </c>
      <c r="H178">
        <v>358.22349586050632</v>
      </c>
      <c r="I178">
        <v>51</v>
      </c>
      <c r="J178">
        <v>1273258.4742904757</v>
      </c>
      <c r="K178">
        <v>48825.15419999999</v>
      </c>
      <c r="L178">
        <v>229186525.37228563</v>
      </c>
      <c r="M178">
        <v>6918190.922727271</v>
      </c>
      <c r="N178">
        <v>1909887711.4357135</v>
      </c>
      <c r="O178">
        <v>95064000</v>
      </c>
      <c r="P178">
        <v>30.015009499999998</v>
      </c>
      <c r="Q178">
        <v>19035.214190642611</v>
      </c>
      <c r="R178">
        <v>229235350.52648562</v>
      </c>
      <c r="S178">
        <v>2011.8699023584409</v>
      </c>
      <c r="T178">
        <v>19065.22920014261</v>
      </c>
      <c r="U178">
        <f>Sustainable_Friendly_Table[[#This Row],[Total Energy(MJ)]]*AHP!$P$13/TOPSIS!$B$12</f>
        <v>2.2551987228927903E-2</v>
      </c>
      <c r="V178">
        <f>Sustainable_Friendly_Table[[#This Row],[Total Cost(LKR Million)]]*AHP!$P$14/TOPSIS!$C$12</f>
        <v>6.8259582759010971E-3</v>
      </c>
      <c r="W178">
        <f>Sustainable_Friendly_Table[[#This Row],[Total Carbon (Metric T)]]*AHP!$P$15/TOPSIS!$D$12</f>
        <v>1.2416398511917509E-2</v>
      </c>
      <c r="X178">
        <f>((Sustainable_Friendly_Table[[#This Row],[Weighted Energy]]-TOPSIS!$B$13)^2+(Sustainable_Friendly_Table[[#This Row],[Weighted Cost]]-TOPSIS!$C$13)^2+(Sustainable_Friendly_Table[[#This Row],[Weighted Co2]]-TOPSIS!$D$13)^2)^0.5</f>
        <v>2.2513237499063197E-3</v>
      </c>
      <c r="Y178">
        <f>((Sustainable_Friendly_Table[[#This Row],[Weighted Energy]]-TOPSIS!$B$14)^2+(Sustainable_Friendly_Table[[#This Row],[Weighted Cost]]-TOPSIS!$C$14)^2+(Sustainable_Friendly_Table[[#This Row],[Weighted Co2]]-TOPSIS!$D$14)^2)^0.5</f>
        <v>4.0627582802037375E-3</v>
      </c>
      <c r="Z178">
        <f>Sustainable_Friendly_Table[[#This Row],[S- Worst-Euclidean Distance]]/(Sustainable_Friendly_Table[[#This Row],[S+ Best-Euclidean Distance]]+Sustainable_Friendly_Table[[#This Row],[S- Worst-Euclidean Distance]])</f>
        <v>0.64344401305361598</v>
      </c>
      <c r="AA178">
        <v>177</v>
      </c>
    </row>
    <row r="179" spans="1:27" x14ac:dyDescent="0.3">
      <c r="A179">
        <v>344</v>
      </c>
      <c r="B179" t="s">
        <v>142</v>
      </c>
      <c r="C179" t="s">
        <v>147</v>
      </c>
      <c r="D179" t="s">
        <v>280</v>
      </c>
      <c r="E179" t="s">
        <v>152</v>
      </c>
      <c r="F179" t="s">
        <v>154</v>
      </c>
      <c r="G179" t="s">
        <v>220</v>
      </c>
      <c r="H179">
        <v>358.15548255405179</v>
      </c>
      <c r="I179">
        <v>26</v>
      </c>
      <c r="J179">
        <v>1273192.6374098279</v>
      </c>
      <c r="K179">
        <v>37908.09056363636</v>
      </c>
      <c r="L179">
        <v>229174674.73376903</v>
      </c>
      <c r="M179">
        <v>5760982.1772727259</v>
      </c>
      <c r="N179">
        <v>1909788956.1147418</v>
      </c>
      <c r="O179">
        <v>101400000</v>
      </c>
      <c r="P179">
        <v>23.46477131818181</v>
      </c>
      <c r="Q179">
        <v>19034.229929276924</v>
      </c>
      <c r="R179">
        <v>229212582.82433265</v>
      </c>
      <c r="S179">
        <v>2016.9499382920146</v>
      </c>
      <c r="T179">
        <v>19057.694700595104</v>
      </c>
      <c r="U179">
        <f>Sustainable_Friendly_Table[[#This Row],[Total Energy(MJ)]]*AHP!$P$13/TOPSIS!$B$12</f>
        <v>2.2549747360918863E-2</v>
      </c>
      <c r="V179">
        <f>Sustainable_Friendly_Table[[#This Row],[Total Cost(LKR Million)]]*AHP!$P$14/TOPSIS!$C$12</f>
        <v>6.8431940391490108E-3</v>
      </c>
      <c r="W179">
        <f>Sustainable_Friendly_Table[[#This Row],[Total Carbon (Metric T)]]*AHP!$P$15/TOPSIS!$D$12</f>
        <v>1.241149160269614E-2</v>
      </c>
      <c r="X179">
        <f>((Sustainable_Friendly_Table[[#This Row],[Weighted Energy]]-TOPSIS!$B$13)^2+(Sustainable_Friendly_Table[[#This Row],[Weighted Cost]]-TOPSIS!$C$13)^2+(Sustainable_Friendly_Table[[#This Row],[Weighted Co2]]-TOPSIS!$D$13)^2)^0.5</f>
        <v>2.251669705447692E-3</v>
      </c>
      <c r="Y179">
        <f>((Sustainable_Friendly_Table[[#This Row],[Weighted Energy]]-TOPSIS!$B$14)^2+(Sustainable_Friendly_Table[[#This Row],[Weighted Cost]]-TOPSIS!$C$14)^2+(Sustainable_Friendly_Table[[#This Row],[Weighted Co2]]-TOPSIS!$D$14)^2)^0.5</f>
        <v>4.0625282865417662E-3</v>
      </c>
      <c r="Z179">
        <f>Sustainable_Friendly_Table[[#This Row],[S- Worst-Euclidean Distance]]/(Sustainable_Friendly_Table[[#This Row],[S+ Best-Euclidean Distance]]+Sustainable_Friendly_Table[[#This Row],[S- Worst-Euclidean Distance]])</f>
        <v>0.64339577119623348</v>
      </c>
      <c r="AA179">
        <v>178</v>
      </c>
    </row>
    <row r="180" spans="1:27" x14ac:dyDescent="0.3">
      <c r="A180">
        <v>354</v>
      </c>
      <c r="B180" t="s">
        <v>142</v>
      </c>
      <c r="C180" t="s">
        <v>147</v>
      </c>
      <c r="D180" t="s">
        <v>280</v>
      </c>
      <c r="E180" t="s">
        <v>280</v>
      </c>
      <c r="F180" t="s">
        <v>154</v>
      </c>
      <c r="G180" t="s">
        <v>218</v>
      </c>
      <c r="H180">
        <v>358.22349586050632</v>
      </c>
      <c r="I180">
        <v>26</v>
      </c>
      <c r="J180">
        <v>1273258.4742904757</v>
      </c>
      <c r="K180">
        <v>48825.15419999999</v>
      </c>
      <c r="L180">
        <v>229186525.37228563</v>
      </c>
      <c r="M180">
        <v>6918190.922727271</v>
      </c>
      <c r="N180">
        <v>1909887711.4357135</v>
      </c>
      <c r="O180">
        <v>97401200</v>
      </c>
      <c r="P180">
        <v>30.015009499999998</v>
      </c>
      <c r="Q180">
        <v>19035.214190642611</v>
      </c>
      <c r="R180">
        <v>229235350.52648562</v>
      </c>
      <c r="S180">
        <v>2014.2071023584408</v>
      </c>
      <c r="T180">
        <v>19065.22920014261</v>
      </c>
      <c r="U180">
        <f>Sustainable_Friendly_Table[[#This Row],[Total Energy(MJ)]]*AHP!$P$13/TOPSIS!$B$12</f>
        <v>2.2551987228927903E-2</v>
      </c>
      <c r="V180">
        <f>Sustainable_Friendly_Table[[#This Row],[Total Cost(LKR Million)]]*AHP!$P$14/TOPSIS!$C$12</f>
        <v>6.8338880280504463E-3</v>
      </c>
      <c r="W180">
        <f>Sustainable_Friendly_Table[[#This Row],[Total Carbon (Metric T)]]*AHP!$P$15/TOPSIS!$D$12</f>
        <v>1.2416398511917509E-2</v>
      </c>
      <c r="X180">
        <f>((Sustainable_Friendly_Table[[#This Row],[Weighted Energy]]-TOPSIS!$B$13)^2+(Sustainable_Friendly_Table[[#This Row],[Weighted Cost]]-TOPSIS!$C$13)^2+(Sustainable_Friendly_Table[[#This Row],[Weighted Co2]]-TOPSIS!$D$13)^2)^0.5</f>
        <v>2.2533877702019599E-3</v>
      </c>
      <c r="Y180">
        <f>((Sustainable_Friendly_Table[[#This Row],[Weighted Energy]]-TOPSIS!$B$14)^2+(Sustainable_Friendly_Table[[#This Row],[Weighted Cost]]-TOPSIS!$C$14)^2+(Sustainable_Friendly_Table[[#This Row],[Weighted Co2]]-TOPSIS!$D$14)^2)^0.5</f>
        <v>4.0607182877688119E-3</v>
      </c>
      <c r="Z180">
        <f>Sustainable_Friendly_Table[[#This Row],[S- Worst-Euclidean Distance]]/(Sustainable_Friendly_Table[[#This Row],[S+ Best-Euclidean Distance]]+Sustainable_Friendly_Table[[#This Row],[S- Worst-Euclidean Distance]])</f>
        <v>0.64311847955779278</v>
      </c>
      <c r="AA180">
        <v>179</v>
      </c>
    </row>
    <row r="181" spans="1:27" x14ac:dyDescent="0.3">
      <c r="A181">
        <v>353</v>
      </c>
      <c r="B181" t="s">
        <v>142</v>
      </c>
      <c r="C181" t="s">
        <v>147</v>
      </c>
      <c r="D181" t="s">
        <v>280</v>
      </c>
      <c r="E181" t="s">
        <v>280</v>
      </c>
      <c r="F181" t="s">
        <v>154</v>
      </c>
      <c r="G181" t="s">
        <v>220</v>
      </c>
      <c r="H181">
        <v>358.22349586050632</v>
      </c>
      <c r="I181">
        <v>26</v>
      </c>
      <c r="J181">
        <v>1273258.4742904757</v>
      </c>
      <c r="K181">
        <v>48825.15419999999</v>
      </c>
      <c r="L181">
        <v>229186525.37228563</v>
      </c>
      <c r="M181">
        <v>6918190.922727271</v>
      </c>
      <c r="N181">
        <v>1909887711.4357135</v>
      </c>
      <c r="O181">
        <v>101400000</v>
      </c>
      <c r="P181">
        <v>30.015009499999998</v>
      </c>
      <c r="Q181">
        <v>19035.214190642611</v>
      </c>
      <c r="R181">
        <v>229235350.52648562</v>
      </c>
      <c r="S181">
        <v>2018.2059023584409</v>
      </c>
      <c r="T181">
        <v>19065.22920014261</v>
      </c>
      <c r="U181">
        <f>Sustainable_Friendly_Table[[#This Row],[Total Energy(MJ)]]*AHP!$P$13/TOPSIS!$B$12</f>
        <v>2.2551987228927903E-2</v>
      </c>
      <c r="V181">
        <f>Sustainable_Friendly_Table[[#This Row],[Total Cost(LKR Million)]]*AHP!$P$14/TOPSIS!$C$12</f>
        <v>6.8474553277658385E-3</v>
      </c>
      <c r="W181">
        <f>Sustainable_Friendly_Table[[#This Row],[Total Carbon (Metric T)]]*AHP!$P$15/TOPSIS!$D$12</f>
        <v>1.2416398511917509E-2</v>
      </c>
      <c r="X181">
        <f>((Sustainable_Friendly_Table[[#This Row],[Weighted Energy]]-TOPSIS!$B$13)^2+(Sustainable_Friendly_Table[[#This Row],[Weighted Cost]]-TOPSIS!$C$13)^2+(Sustainable_Friendly_Table[[#This Row],[Weighted Co2]]-TOPSIS!$D$13)^2)^0.5</f>
        <v>2.2569794127280112E-3</v>
      </c>
      <c r="Y181">
        <f>((Sustainable_Friendly_Table[[#This Row],[Weighted Energy]]-TOPSIS!$B$14)^2+(Sustainable_Friendly_Table[[#This Row],[Weighted Cost]]-TOPSIS!$C$14)^2+(Sustainable_Friendly_Table[[#This Row],[Weighted Co2]]-TOPSIS!$D$14)^2)^0.5</f>
        <v>4.0572615549234609E-3</v>
      </c>
      <c r="Z181">
        <f>Sustainable_Friendly_Table[[#This Row],[S- Worst-Euclidean Distance]]/(Sustainable_Friendly_Table[[#This Row],[S+ Best-Euclidean Distance]]+Sustainable_Friendly_Table[[#This Row],[S- Worst-Euclidean Distance]])</f>
        <v>0.64255728847049765</v>
      </c>
      <c r="AA181">
        <v>180</v>
      </c>
    </row>
    <row r="182" spans="1:27" x14ac:dyDescent="0.3">
      <c r="A182">
        <v>328</v>
      </c>
      <c r="B182" t="s">
        <v>142</v>
      </c>
      <c r="C182" t="s">
        <v>147</v>
      </c>
      <c r="D182" t="s">
        <v>151</v>
      </c>
      <c r="E182" t="s">
        <v>152</v>
      </c>
      <c r="F182" t="s">
        <v>155</v>
      </c>
      <c r="G182" t="s">
        <v>219</v>
      </c>
      <c r="H182">
        <v>357.65418909015369</v>
      </c>
      <c r="I182">
        <v>51</v>
      </c>
      <c r="J182">
        <v>1273785.9023052936</v>
      </c>
      <c r="K182">
        <v>38726.87033636363</v>
      </c>
      <c r="L182">
        <v>229281462.41495284</v>
      </c>
      <c r="M182">
        <v>5783669.7613636348</v>
      </c>
      <c r="N182">
        <v>1910678853.4579403</v>
      </c>
      <c r="O182">
        <v>95064000</v>
      </c>
      <c r="P182">
        <v>23.201054877272725</v>
      </c>
      <c r="Q182">
        <v>19043.099239464136</v>
      </c>
      <c r="R182">
        <v>229320189.2852892</v>
      </c>
      <c r="S182">
        <v>2011.5265232193042</v>
      </c>
      <c r="T182">
        <v>19066.30029434141</v>
      </c>
      <c r="U182">
        <f>Sustainable_Friendly_Table[[#This Row],[Total Energy(MJ)]]*AHP!$P$13/TOPSIS!$B$12</f>
        <v>2.2560333596975683E-2</v>
      </c>
      <c r="V182">
        <f>Sustainable_Friendly_Table[[#This Row],[Total Cost(LKR Million)]]*AHP!$P$14/TOPSIS!$C$12</f>
        <v>6.8247932444674975E-3</v>
      </c>
      <c r="W182">
        <f>Sustainable_Friendly_Table[[#This Row],[Total Carbon (Metric T)]]*AHP!$P$15/TOPSIS!$D$12</f>
        <v>1.2417096071452539E-2</v>
      </c>
      <c r="X182">
        <f>((Sustainable_Friendly_Table[[#This Row],[Weighted Energy]]-TOPSIS!$B$13)^2+(Sustainable_Friendly_Table[[#This Row],[Weighted Cost]]-TOPSIS!$C$13)^2+(Sustainable_Friendly_Table[[#This Row],[Weighted Co2]]-TOPSIS!$D$13)^2)^0.5</f>
        <v>2.2584116345618892E-3</v>
      </c>
      <c r="Y182">
        <f>((Sustainable_Friendly_Table[[#This Row],[Weighted Energy]]-TOPSIS!$B$14)^2+(Sustainable_Friendly_Table[[#This Row],[Weighted Cost]]-TOPSIS!$C$14)^2+(Sustainable_Friendly_Table[[#This Row],[Weighted Co2]]-TOPSIS!$D$14)^2)^0.5</f>
        <v>4.0556705187367098E-3</v>
      </c>
      <c r="Z182">
        <f>Sustainable_Friendly_Table[[#This Row],[S- Worst-Euclidean Distance]]/(Sustainable_Friendly_Table[[#This Row],[S+ Best-Euclidean Distance]]+Sustainable_Friendly_Table[[#This Row],[S- Worst-Euclidean Distance]])</f>
        <v>0.64232146815162183</v>
      </c>
      <c r="AA182">
        <v>181</v>
      </c>
    </row>
    <row r="183" spans="1:27" x14ac:dyDescent="0.3">
      <c r="A183">
        <v>330</v>
      </c>
      <c r="B183" t="s">
        <v>142</v>
      </c>
      <c r="C183" t="s">
        <v>147</v>
      </c>
      <c r="D183" t="s">
        <v>151</v>
      </c>
      <c r="E183" t="s">
        <v>152</v>
      </c>
      <c r="F183" t="s">
        <v>155</v>
      </c>
      <c r="G183" t="s">
        <v>218</v>
      </c>
      <c r="H183">
        <v>357.65418909015369</v>
      </c>
      <c r="I183">
        <v>26</v>
      </c>
      <c r="J183">
        <v>1273785.9023052936</v>
      </c>
      <c r="K183">
        <v>38726.87033636363</v>
      </c>
      <c r="L183">
        <v>229281462.41495284</v>
      </c>
      <c r="M183">
        <v>5783669.7613636348</v>
      </c>
      <c r="N183">
        <v>1910678853.4579403</v>
      </c>
      <c r="O183">
        <v>97401200</v>
      </c>
      <c r="P183">
        <v>23.201054877272725</v>
      </c>
      <c r="Q183">
        <v>19043.099239464136</v>
      </c>
      <c r="R183">
        <v>229320189.2852892</v>
      </c>
      <c r="S183">
        <v>2013.8637232193041</v>
      </c>
      <c r="T183">
        <v>19066.30029434141</v>
      </c>
      <c r="U183">
        <f>Sustainable_Friendly_Table[[#This Row],[Total Energy(MJ)]]*AHP!$P$13/TOPSIS!$B$12</f>
        <v>2.2560333596975683E-2</v>
      </c>
      <c r="V183">
        <f>Sustainable_Friendly_Table[[#This Row],[Total Cost(LKR Million)]]*AHP!$P$14/TOPSIS!$C$12</f>
        <v>6.8327229966168449E-3</v>
      </c>
      <c r="W183">
        <f>Sustainable_Friendly_Table[[#This Row],[Total Carbon (Metric T)]]*AHP!$P$15/TOPSIS!$D$12</f>
        <v>1.2417096071452539E-2</v>
      </c>
      <c r="X183">
        <f>((Sustainable_Friendly_Table[[#This Row],[Weighted Energy]]-TOPSIS!$B$13)^2+(Sustainable_Friendly_Table[[#This Row],[Weighted Cost]]-TOPSIS!$C$13)^2+(Sustainable_Friendly_Table[[#This Row],[Weighted Co2]]-TOPSIS!$D$13)^2)^0.5</f>
        <v>2.2604650960160789E-3</v>
      </c>
      <c r="Y183">
        <f>((Sustainable_Friendly_Table[[#This Row],[Weighted Energy]]-TOPSIS!$B$14)^2+(Sustainable_Friendly_Table[[#This Row],[Weighted Cost]]-TOPSIS!$C$14)^2+(Sustainable_Friendly_Table[[#This Row],[Weighted Co2]]-TOPSIS!$D$14)^2)^0.5</f>
        <v>4.0536246803305693E-3</v>
      </c>
      <c r="Z183">
        <f>Sustainable_Friendly_Table[[#This Row],[S- Worst-Euclidean Distance]]/(Sustainable_Friendly_Table[[#This Row],[S+ Best-Euclidean Distance]]+Sustainable_Friendly_Table[[#This Row],[S- Worst-Euclidean Distance]])</f>
        <v>0.64199668106018104</v>
      </c>
      <c r="AA183">
        <v>182</v>
      </c>
    </row>
    <row r="184" spans="1:27" x14ac:dyDescent="0.3">
      <c r="A184">
        <v>337</v>
      </c>
      <c r="B184" t="s">
        <v>142</v>
      </c>
      <c r="C184" t="s">
        <v>147</v>
      </c>
      <c r="D184" t="s">
        <v>151</v>
      </c>
      <c r="E184" t="s">
        <v>280</v>
      </c>
      <c r="F184" t="s">
        <v>155</v>
      </c>
      <c r="G184" t="s">
        <v>219</v>
      </c>
      <c r="H184">
        <v>357.72220239660817</v>
      </c>
      <c r="I184">
        <v>51</v>
      </c>
      <c r="J184">
        <v>1273851.7391859416</v>
      </c>
      <c r="K184">
        <v>49643.933972727267</v>
      </c>
      <c r="L184">
        <v>229293313.05346951</v>
      </c>
      <c r="M184">
        <v>6940878.5068181809</v>
      </c>
      <c r="N184">
        <v>1910777608.7789125</v>
      </c>
      <c r="O184">
        <v>95064000</v>
      </c>
      <c r="P184">
        <v>29.751293059090905</v>
      </c>
      <c r="Q184">
        <v>19044.083500829827</v>
      </c>
      <c r="R184">
        <v>229342956.98744223</v>
      </c>
      <c r="S184">
        <v>2012.7824872857309</v>
      </c>
      <c r="T184">
        <v>19073.834793888916</v>
      </c>
      <c r="U184">
        <f>Sustainable_Friendly_Table[[#This Row],[Total Energy(MJ)]]*AHP!$P$13/TOPSIS!$B$12</f>
        <v>2.2562573464984734E-2</v>
      </c>
      <c r="V184">
        <f>Sustainable_Friendly_Table[[#This Row],[Total Cost(LKR Million)]]*AHP!$P$14/TOPSIS!$C$12</f>
        <v>6.8290545330843251E-3</v>
      </c>
      <c r="W184">
        <f>Sustainable_Friendly_Table[[#This Row],[Total Carbon (Metric T)]]*AHP!$P$15/TOPSIS!$D$12</f>
        <v>1.2422002980673908E-2</v>
      </c>
      <c r="X184">
        <f>((Sustainable_Friendly_Table[[#This Row],[Weighted Energy]]-TOPSIS!$B$13)^2+(Sustainable_Friendly_Table[[#This Row],[Weighted Cost]]-TOPSIS!$C$13)^2+(Sustainable_Friendly_Table[[#This Row],[Weighted Co2]]-TOPSIS!$D$13)^2)^0.5</f>
        <v>2.2636935129914772E-3</v>
      </c>
      <c r="Y184">
        <f>((Sustainable_Friendly_Table[[#This Row],[Weighted Energy]]-TOPSIS!$B$14)^2+(Sustainable_Friendly_Table[[#This Row],[Weighted Cost]]-TOPSIS!$C$14)^2+(Sustainable_Friendly_Table[[#This Row],[Weighted Co2]]-TOPSIS!$D$14)^2)^0.5</f>
        <v>4.0503881548866333E-3</v>
      </c>
      <c r="Z184">
        <f>Sustainable_Friendly_Table[[#This Row],[S- Worst-Euclidean Distance]]/(Sustainable_Friendly_Table[[#This Row],[S+ Best-Euclidean Distance]]+Sustainable_Friendly_Table[[#This Row],[S- Worst-Euclidean Distance]])</f>
        <v>0.64148491703747523</v>
      </c>
      <c r="AA184">
        <v>183</v>
      </c>
    </row>
    <row r="185" spans="1:27" x14ac:dyDescent="0.3">
      <c r="A185">
        <v>329</v>
      </c>
      <c r="B185" t="s">
        <v>142</v>
      </c>
      <c r="C185" t="s">
        <v>147</v>
      </c>
      <c r="D185" t="s">
        <v>151</v>
      </c>
      <c r="E185" t="s">
        <v>152</v>
      </c>
      <c r="F185" t="s">
        <v>155</v>
      </c>
      <c r="G185" t="s">
        <v>220</v>
      </c>
      <c r="H185">
        <v>357.65418909015369</v>
      </c>
      <c r="I185">
        <v>26</v>
      </c>
      <c r="J185">
        <v>1273785.9023052936</v>
      </c>
      <c r="K185">
        <v>38726.87033636363</v>
      </c>
      <c r="L185">
        <v>229281462.41495284</v>
      </c>
      <c r="M185">
        <v>5783669.7613636348</v>
      </c>
      <c r="N185">
        <v>1910678853.4579403</v>
      </c>
      <c r="O185">
        <v>101400000</v>
      </c>
      <c r="P185">
        <v>23.201054877272725</v>
      </c>
      <c r="Q185">
        <v>19043.099239464136</v>
      </c>
      <c r="R185">
        <v>229320189.2852892</v>
      </c>
      <c r="S185">
        <v>2017.8625232193042</v>
      </c>
      <c r="T185">
        <v>19066.30029434141</v>
      </c>
      <c r="U185">
        <f>Sustainable_Friendly_Table[[#This Row],[Total Energy(MJ)]]*AHP!$P$13/TOPSIS!$B$12</f>
        <v>2.2560333596975683E-2</v>
      </c>
      <c r="V185">
        <f>Sustainable_Friendly_Table[[#This Row],[Total Cost(LKR Million)]]*AHP!$P$14/TOPSIS!$C$12</f>
        <v>6.8462902963322371E-3</v>
      </c>
      <c r="W185">
        <f>Sustainable_Friendly_Table[[#This Row],[Total Carbon (Metric T)]]*AHP!$P$15/TOPSIS!$D$12</f>
        <v>1.2417096071452539E-2</v>
      </c>
      <c r="X185">
        <f>((Sustainable_Friendly_Table[[#This Row],[Weighted Energy]]-TOPSIS!$B$13)^2+(Sustainable_Friendly_Table[[#This Row],[Weighted Cost]]-TOPSIS!$C$13)^2+(Sustainable_Friendly_Table[[#This Row],[Weighted Co2]]-TOPSIS!$D$13)^2)^0.5</f>
        <v>2.2640385297578356E-3</v>
      </c>
      <c r="Y185">
        <f>((Sustainable_Friendly_Table[[#This Row],[Weighted Energy]]-TOPSIS!$B$14)^2+(Sustainable_Friendly_Table[[#This Row],[Weighted Cost]]-TOPSIS!$C$14)^2+(Sustainable_Friendly_Table[[#This Row],[Weighted Co2]]-TOPSIS!$D$14)^2)^0.5</f>
        <v>4.0501579905929223E-3</v>
      </c>
      <c r="Z185">
        <f>Sustainable_Friendly_Table[[#This Row],[S- Worst-Euclidean Distance]]/(Sustainable_Friendly_Table[[#This Row],[S+ Best-Euclidean Distance]]+Sustainable_Friendly_Table[[#This Row],[S- Worst-Euclidean Distance]])</f>
        <v>0.64143679683380095</v>
      </c>
      <c r="AA185">
        <v>184</v>
      </c>
    </row>
    <row r="186" spans="1:27" x14ac:dyDescent="0.3">
      <c r="A186">
        <v>339</v>
      </c>
      <c r="B186" t="s">
        <v>142</v>
      </c>
      <c r="C186" t="s">
        <v>147</v>
      </c>
      <c r="D186" t="s">
        <v>151</v>
      </c>
      <c r="E186" t="s">
        <v>280</v>
      </c>
      <c r="F186" t="s">
        <v>155</v>
      </c>
      <c r="G186" t="s">
        <v>218</v>
      </c>
      <c r="H186">
        <v>357.72220239660817</v>
      </c>
      <c r="I186">
        <v>26</v>
      </c>
      <c r="J186">
        <v>1273851.7391859416</v>
      </c>
      <c r="K186">
        <v>49643.933972727267</v>
      </c>
      <c r="L186">
        <v>229293313.05346951</v>
      </c>
      <c r="M186">
        <v>6940878.5068181809</v>
      </c>
      <c r="N186">
        <v>1910777608.7789125</v>
      </c>
      <c r="O186">
        <v>97401200</v>
      </c>
      <c r="P186">
        <v>29.751293059090905</v>
      </c>
      <c r="Q186">
        <v>19044.083500829827</v>
      </c>
      <c r="R186">
        <v>229342956.98744223</v>
      </c>
      <c r="S186">
        <v>2015.1196872857308</v>
      </c>
      <c r="T186">
        <v>19073.834793888916</v>
      </c>
      <c r="U186">
        <f>Sustainable_Friendly_Table[[#This Row],[Total Energy(MJ)]]*AHP!$P$13/TOPSIS!$B$12</f>
        <v>2.2562573464984734E-2</v>
      </c>
      <c r="V186">
        <f>Sustainable_Friendly_Table[[#This Row],[Total Cost(LKR Million)]]*AHP!$P$14/TOPSIS!$C$12</f>
        <v>6.8369842852336743E-3</v>
      </c>
      <c r="W186">
        <f>Sustainable_Friendly_Table[[#This Row],[Total Carbon (Metric T)]]*AHP!$P$15/TOPSIS!$D$12</f>
        <v>1.2422002980673908E-2</v>
      </c>
      <c r="X186">
        <f>((Sustainable_Friendly_Table[[#This Row],[Weighted Energy]]-TOPSIS!$B$13)^2+(Sustainable_Friendly_Table[[#This Row],[Weighted Cost]]-TOPSIS!$C$13)^2+(Sustainable_Friendly_Table[[#This Row],[Weighted Co2]]-TOPSIS!$D$13)^2)^0.5</f>
        <v>2.2657571012505537E-3</v>
      </c>
      <c r="Y186">
        <f>((Sustainable_Friendly_Table[[#This Row],[Weighted Energy]]-TOPSIS!$B$14)^2+(Sustainable_Friendly_Table[[#This Row],[Weighted Cost]]-TOPSIS!$C$14)^2+(Sustainable_Friendly_Table[[#This Row],[Weighted Co2]]-TOPSIS!$D$14)^2)^0.5</f>
        <v>4.0483479938866543E-3</v>
      </c>
      <c r="Z186">
        <f>Sustainable_Friendly_Table[[#This Row],[S- Worst-Euclidean Distance]]/(Sustainable_Friendly_Table[[#This Row],[S+ Best-Euclidean Distance]]+Sustainable_Friendly_Table[[#This Row],[S- Worst-Euclidean Distance]])</f>
        <v>0.64115942526906611</v>
      </c>
      <c r="AA186">
        <v>185</v>
      </c>
    </row>
    <row r="187" spans="1:27" x14ac:dyDescent="0.3">
      <c r="A187">
        <v>346</v>
      </c>
      <c r="B187" t="s">
        <v>142</v>
      </c>
      <c r="C187" t="s">
        <v>147</v>
      </c>
      <c r="D187" t="s">
        <v>280</v>
      </c>
      <c r="E187" t="s">
        <v>152</v>
      </c>
      <c r="F187" t="s">
        <v>155</v>
      </c>
      <c r="G187" t="s">
        <v>219</v>
      </c>
      <c r="H187">
        <v>358.11691071021369</v>
      </c>
      <c r="I187">
        <v>51</v>
      </c>
      <c r="J187">
        <v>1274233.8168335119</v>
      </c>
      <c r="K187">
        <v>38726.87033636363</v>
      </c>
      <c r="L187">
        <v>229362087.03003216</v>
      </c>
      <c r="M187">
        <v>5788274.836363635</v>
      </c>
      <c r="N187">
        <v>1911350725.2502677</v>
      </c>
      <c r="O187">
        <v>95064000</v>
      </c>
      <c r="P187">
        <v>23.19184472727272</v>
      </c>
      <c r="Q187">
        <v>19049.795561661002</v>
      </c>
      <c r="R187">
        <v>229400813.90036851</v>
      </c>
      <c r="S187">
        <v>2012.2030000866314</v>
      </c>
      <c r="T187">
        <v>19072.987406388274</v>
      </c>
      <c r="U187">
        <f>Sustainable_Friendly_Table[[#This Row],[Total Energy(MJ)]]*AHP!$P$13/TOPSIS!$B$12</f>
        <v>2.2568265380993418E-2</v>
      </c>
      <c r="V187">
        <f>Sustainable_Friendly_Table[[#This Row],[Total Cost(LKR Million)]]*AHP!$P$14/TOPSIS!$C$12</f>
        <v>6.8270884241237832E-3</v>
      </c>
      <c r="W187">
        <f>Sustainable_Friendly_Table[[#This Row],[Total Carbon (Metric T)]]*AHP!$P$15/TOPSIS!$D$12</f>
        <v>1.2421451112097269E-2</v>
      </c>
      <c r="X187">
        <f>((Sustainable_Friendly_Table[[#This Row],[Weighted Energy]]-TOPSIS!$B$13)^2+(Sustainable_Friendly_Table[[#This Row],[Weighted Cost]]-TOPSIS!$C$13)^2+(Sustainable_Friendly_Table[[#This Row],[Weighted Co2]]-TOPSIS!$D$13)^2)^0.5</f>
        <v>2.2677462603554123E-3</v>
      </c>
      <c r="Y187">
        <f>((Sustainable_Friendly_Table[[#This Row],[Weighted Energy]]-TOPSIS!$B$14)^2+(Sustainable_Friendly_Table[[#This Row],[Weighted Cost]]-TOPSIS!$C$14)^2+(Sustainable_Friendly_Table[[#This Row],[Weighted Co2]]-TOPSIS!$D$14)^2)^0.5</f>
        <v>4.0463360976677899E-3</v>
      </c>
      <c r="Z187">
        <f>Sustainable_Friendly_Table[[#This Row],[S- Worst-Euclidean Distance]]/(Sustainable_Friendly_Table[[#This Row],[S+ Best-Euclidean Distance]]+Sustainable_Friendly_Table[[#This Row],[S- Worst-Euclidean Distance]])</f>
        <v>0.64084309773472881</v>
      </c>
      <c r="AA187">
        <v>186</v>
      </c>
    </row>
    <row r="188" spans="1:27" x14ac:dyDescent="0.3">
      <c r="A188">
        <v>338</v>
      </c>
      <c r="B188" t="s">
        <v>142</v>
      </c>
      <c r="C188" t="s">
        <v>147</v>
      </c>
      <c r="D188" t="s">
        <v>151</v>
      </c>
      <c r="E188" t="s">
        <v>280</v>
      </c>
      <c r="F188" t="s">
        <v>155</v>
      </c>
      <c r="G188" t="s">
        <v>220</v>
      </c>
      <c r="H188">
        <v>357.72220239660817</v>
      </c>
      <c r="I188">
        <v>26</v>
      </c>
      <c r="J188">
        <v>1273851.7391859416</v>
      </c>
      <c r="K188">
        <v>49643.933972727267</v>
      </c>
      <c r="L188">
        <v>229293313.05346951</v>
      </c>
      <c r="M188">
        <v>6940878.5068181809</v>
      </c>
      <c r="N188">
        <v>1910777608.7789125</v>
      </c>
      <c r="O188">
        <v>101400000</v>
      </c>
      <c r="P188">
        <v>29.751293059090905</v>
      </c>
      <c r="Q188">
        <v>19044.083500829827</v>
      </c>
      <c r="R188">
        <v>229342956.98744223</v>
      </c>
      <c r="S188">
        <v>2019.1184872857309</v>
      </c>
      <c r="T188">
        <v>19073.834793888916</v>
      </c>
      <c r="U188">
        <f>Sustainable_Friendly_Table[[#This Row],[Total Energy(MJ)]]*AHP!$P$13/TOPSIS!$B$12</f>
        <v>2.2562573464984734E-2</v>
      </c>
      <c r="V188">
        <f>Sustainable_Friendly_Table[[#This Row],[Total Cost(LKR Million)]]*AHP!$P$14/TOPSIS!$C$12</f>
        <v>6.8505515849490665E-3</v>
      </c>
      <c r="W188">
        <f>Sustainable_Friendly_Table[[#This Row],[Total Carbon (Metric T)]]*AHP!$P$15/TOPSIS!$D$12</f>
        <v>1.2422002980673908E-2</v>
      </c>
      <c r="X188">
        <f>((Sustainable_Friendly_Table[[#This Row],[Weighted Energy]]-TOPSIS!$B$13)^2+(Sustainable_Friendly_Table[[#This Row],[Weighted Cost]]-TOPSIS!$C$13)^2+(Sustainable_Friendly_Table[[#This Row],[Weighted Co2]]-TOPSIS!$D$13)^2)^0.5</f>
        <v>2.2693476781110531E-3</v>
      </c>
      <c r="Y188">
        <f>((Sustainable_Friendly_Table[[#This Row],[Weighted Energy]]-TOPSIS!$B$14)^2+(Sustainable_Friendly_Table[[#This Row],[Weighted Cost]]-TOPSIS!$C$14)^2+(Sustainable_Friendly_Table[[#This Row],[Weighted Co2]]-TOPSIS!$D$14)^2)^0.5</f>
        <v>4.0448910748924205E-3</v>
      </c>
      <c r="Z188">
        <f>Sustainable_Friendly_Table[[#This Row],[S- Worst-Euclidean Distance]]/(Sustainable_Friendly_Table[[#This Row],[S+ Best-Euclidean Distance]]+Sustainable_Friendly_Table[[#This Row],[S- Worst-Euclidean Distance]])</f>
        <v>0.64059837347271675</v>
      </c>
      <c r="AA188">
        <v>187</v>
      </c>
    </row>
    <row r="189" spans="1:27" x14ac:dyDescent="0.3">
      <c r="A189">
        <v>348</v>
      </c>
      <c r="B189" t="s">
        <v>142</v>
      </c>
      <c r="C189" t="s">
        <v>147</v>
      </c>
      <c r="D189" t="s">
        <v>280</v>
      </c>
      <c r="E189" t="s">
        <v>152</v>
      </c>
      <c r="F189" t="s">
        <v>155</v>
      </c>
      <c r="G189" t="s">
        <v>218</v>
      </c>
      <c r="H189">
        <v>358.11691071021369</v>
      </c>
      <c r="I189">
        <v>26</v>
      </c>
      <c r="J189">
        <v>1274233.8168335119</v>
      </c>
      <c r="K189">
        <v>38726.87033636363</v>
      </c>
      <c r="L189">
        <v>229362087.03003216</v>
      </c>
      <c r="M189">
        <v>5788274.836363635</v>
      </c>
      <c r="N189">
        <v>1911350725.2502677</v>
      </c>
      <c r="O189">
        <v>97401200</v>
      </c>
      <c r="P189">
        <v>23.19184472727272</v>
      </c>
      <c r="Q189">
        <v>19049.795561661002</v>
      </c>
      <c r="R189">
        <v>229400813.90036851</v>
      </c>
      <c r="S189">
        <v>2014.5402000866313</v>
      </c>
      <c r="T189">
        <v>19072.987406388274</v>
      </c>
      <c r="U189">
        <f>Sustainable_Friendly_Table[[#This Row],[Total Energy(MJ)]]*AHP!$P$13/TOPSIS!$B$12</f>
        <v>2.2568265380993418E-2</v>
      </c>
      <c r="V189">
        <f>Sustainable_Friendly_Table[[#This Row],[Total Cost(LKR Million)]]*AHP!$P$14/TOPSIS!$C$12</f>
        <v>6.8350181762731324E-3</v>
      </c>
      <c r="W189">
        <f>Sustainable_Friendly_Table[[#This Row],[Total Carbon (Metric T)]]*AHP!$P$15/TOPSIS!$D$12</f>
        <v>1.2421451112097269E-2</v>
      </c>
      <c r="X189">
        <f>((Sustainable_Friendly_Table[[#This Row],[Weighted Energy]]-TOPSIS!$B$13)^2+(Sustainable_Friendly_Table[[#This Row],[Weighted Cost]]-TOPSIS!$C$13)^2+(Sustainable_Friendly_Table[[#This Row],[Weighted Co2]]-TOPSIS!$D$13)^2)^0.5</f>
        <v>2.2697992953012521E-3</v>
      </c>
      <c r="Y189">
        <f>((Sustainable_Friendly_Table[[#This Row],[Weighted Energy]]-TOPSIS!$B$14)^2+(Sustainable_Friendly_Table[[#This Row],[Weighted Cost]]-TOPSIS!$C$14)^2+(Sustainable_Friendly_Table[[#This Row],[Weighted Co2]]-TOPSIS!$D$14)^2)^0.5</f>
        <v>4.0442900375883091E-3</v>
      </c>
      <c r="Z189">
        <f>Sustainable_Friendly_Table[[#This Row],[S- Worst-Euclidean Distance]]/(Sustainable_Friendly_Table[[#This Row],[S+ Best-Euclidean Distance]]+Sustainable_Friendly_Table[[#This Row],[S- Worst-Euclidean Distance]])</f>
        <v>0.64051834308424205</v>
      </c>
      <c r="AA189">
        <v>188</v>
      </c>
    </row>
    <row r="190" spans="1:27" x14ac:dyDescent="0.3">
      <c r="A190">
        <v>355</v>
      </c>
      <c r="B190" t="s">
        <v>142</v>
      </c>
      <c r="C190" t="s">
        <v>147</v>
      </c>
      <c r="D190" t="s">
        <v>280</v>
      </c>
      <c r="E190" t="s">
        <v>280</v>
      </c>
      <c r="F190" t="s">
        <v>155</v>
      </c>
      <c r="G190" t="s">
        <v>219</v>
      </c>
      <c r="H190">
        <v>358.18492401666822</v>
      </c>
      <c r="I190">
        <v>51</v>
      </c>
      <c r="J190">
        <v>1274299.6537141597</v>
      </c>
      <c r="K190">
        <v>49643.933972727267</v>
      </c>
      <c r="L190">
        <v>229373937.66854876</v>
      </c>
      <c r="M190">
        <v>6945483.5818181802</v>
      </c>
      <c r="N190">
        <v>1911449480.5712395</v>
      </c>
      <c r="O190">
        <v>95064000</v>
      </c>
      <c r="P190">
        <v>29.742082909090907</v>
      </c>
      <c r="Q190">
        <v>19050.779823026685</v>
      </c>
      <c r="R190">
        <v>229423581.60252148</v>
      </c>
      <c r="S190">
        <v>2013.4589641530577</v>
      </c>
      <c r="T190">
        <v>19080.521905935777</v>
      </c>
      <c r="U190">
        <f>Sustainable_Friendly_Table[[#This Row],[Total Energy(MJ)]]*AHP!$P$13/TOPSIS!$B$12</f>
        <v>2.2570505249002462E-2</v>
      </c>
      <c r="V190">
        <f>Sustainable_Friendly_Table[[#This Row],[Total Cost(LKR Million)]]*AHP!$P$14/TOPSIS!$C$12</f>
        <v>6.83134971274061E-3</v>
      </c>
      <c r="W190">
        <f>Sustainable_Friendly_Table[[#This Row],[Total Carbon (Metric T)]]*AHP!$P$15/TOPSIS!$D$12</f>
        <v>1.2426358021318636E-2</v>
      </c>
      <c r="X190">
        <f>((Sustainable_Friendly_Table[[#This Row],[Weighted Energy]]-TOPSIS!$B$13)^2+(Sustainable_Friendly_Table[[#This Row],[Weighted Cost]]-TOPSIS!$C$13)^2+(Sustainable_Friendly_Table[[#This Row],[Weighted Co2]]-TOPSIS!$D$13)^2)^0.5</f>
        <v>2.273027968088768E-3</v>
      </c>
      <c r="Y190">
        <f>((Sustainable_Friendly_Table[[#This Row],[Weighted Energy]]-TOPSIS!$B$14)^2+(Sustainable_Friendly_Table[[#This Row],[Weighted Cost]]-TOPSIS!$C$14)^2+(Sustainable_Friendly_Table[[#This Row],[Weighted Co2]]-TOPSIS!$D$14)^2)^0.5</f>
        <v>4.0410536369501395E-3</v>
      </c>
      <c r="Z190">
        <f>Sustainable_Friendly_Table[[#This Row],[S- Worst-Euclidean Distance]]/(Sustainable_Friendly_Table[[#This Row],[S+ Best-Euclidean Distance]]+Sustainable_Friendly_Table[[#This Row],[S- Worst-Euclidean Distance]])</f>
        <v>0.64000655831327968</v>
      </c>
      <c r="AA190">
        <v>189</v>
      </c>
    </row>
    <row r="191" spans="1:27" x14ac:dyDescent="0.3">
      <c r="A191">
        <v>347</v>
      </c>
      <c r="B191" t="s">
        <v>142</v>
      </c>
      <c r="C191" t="s">
        <v>147</v>
      </c>
      <c r="D191" t="s">
        <v>280</v>
      </c>
      <c r="E191" t="s">
        <v>152</v>
      </c>
      <c r="F191" t="s">
        <v>155</v>
      </c>
      <c r="G191" t="s">
        <v>220</v>
      </c>
      <c r="H191">
        <v>358.11691071021369</v>
      </c>
      <c r="I191">
        <v>26</v>
      </c>
      <c r="J191">
        <v>1274233.8168335119</v>
      </c>
      <c r="K191">
        <v>38726.87033636363</v>
      </c>
      <c r="L191">
        <v>229362087.03003216</v>
      </c>
      <c r="M191">
        <v>5788274.836363635</v>
      </c>
      <c r="N191">
        <v>1911350725.2502677</v>
      </c>
      <c r="O191">
        <v>101400000</v>
      </c>
      <c r="P191">
        <v>23.19184472727272</v>
      </c>
      <c r="Q191">
        <v>19049.795561661002</v>
      </c>
      <c r="R191">
        <v>229400813.90036851</v>
      </c>
      <c r="S191">
        <v>2018.5390000866314</v>
      </c>
      <c r="T191">
        <v>19072.987406388274</v>
      </c>
      <c r="U191">
        <f>Sustainable_Friendly_Table[[#This Row],[Total Energy(MJ)]]*AHP!$P$13/TOPSIS!$B$12</f>
        <v>2.2568265380993418E-2</v>
      </c>
      <c r="V191">
        <f>Sustainable_Friendly_Table[[#This Row],[Total Cost(LKR Million)]]*AHP!$P$14/TOPSIS!$C$12</f>
        <v>6.8485854759885246E-3</v>
      </c>
      <c r="W191">
        <f>Sustainable_Friendly_Table[[#This Row],[Total Carbon (Metric T)]]*AHP!$P$15/TOPSIS!$D$12</f>
        <v>1.2421451112097269E-2</v>
      </c>
      <c r="X191">
        <f>((Sustainable_Friendly_Table[[#This Row],[Weighted Energy]]-TOPSIS!$B$13)^2+(Sustainable_Friendly_Table[[#This Row],[Weighted Cost]]-TOPSIS!$C$13)^2+(Sustainable_Friendly_Table[[#This Row],[Weighted Co2]]-TOPSIS!$D$13)^2)^0.5</f>
        <v>2.2733717543885553E-3</v>
      </c>
      <c r="Y191">
        <f>((Sustainable_Friendly_Table[[#This Row],[Weighted Energy]]-TOPSIS!$B$14)^2+(Sustainable_Friendly_Table[[#This Row],[Weighted Cost]]-TOPSIS!$C$14)^2+(Sustainable_Friendly_Table[[#This Row],[Weighted Co2]]-TOPSIS!$D$14)^2)^0.5</f>
        <v>4.0408230457043308E-3</v>
      </c>
      <c r="Z191">
        <f>Sustainable_Friendly_Table[[#This Row],[S- Worst-Euclidean Distance]]/(Sustainable_Friendly_Table[[#This Row],[S+ Best-Euclidean Distance]]+Sustainable_Friendly_Table[[#This Row],[S- Worst-Euclidean Distance]])</f>
        <v>0.63995856536527618</v>
      </c>
      <c r="AA191">
        <v>190</v>
      </c>
    </row>
    <row r="192" spans="1:27" x14ac:dyDescent="0.3">
      <c r="A192">
        <v>357</v>
      </c>
      <c r="B192" t="s">
        <v>142</v>
      </c>
      <c r="C192" t="s">
        <v>147</v>
      </c>
      <c r="D192" t="s">
        <v>280</v>
      </c>
      <c r="E192" t="s">
        <v>280</v>
      </c>
      <c r="F192" t="s">
        <v>155</v>
      </c>
      <c r="G192" t="s">
        <v>218</v>
      </c>
      <c r="H192">
        <v>358.18492401666822</v>
      </c>
      <c r="I192">
        <v>26</v>
      </c>
      <c r="J192">
        <v>1274299.6537141597</v>
      </c>
      <c r="K192">
        <v>49643.933972727267</v>
      </c>
      <c r="L192">
        <v>229373937.66854876</v>
      </c>
      <c r="M192">
        <v>6945483.5818181802</v>
      </c>
      <c r="N192">
        <v>1911449480.5712395</v>
      </c>
      <c r="O192">
        <v>97401200</v>
      </c>
      <c r="P192">
        <v>29.742082909090907</v>
      </c>
      <c r="Q192">
        <v>19050.779823026685</v>
      </c>
      <c r="R192">
        <v>229423581.60252148</v>
      </c>
      <c r="S192">
        <v>2015.7961641530576</v>
      </c>
      <c r="T192">
        <v>19080.521905935777</v>
      </c>
      <c r="U192">
        <f>Sustainable_Friendly_Table[[#This Row],[Total Energy(MJ)]]*AHP!$P$13/TOPSIS!$B$12</f>
        <v>2.2570505249002462E-2</v>
      </c>
      <c r="V192">
        <f>Sustainable_Friendly_Table[[#This Row],[Total Cost(LKR Million)]]*AHP!$P$14/TOPSIS!$C$12</f>
        <v>6.8392794648899583E-3</v>
      </c>
      <c r="W192">
        <f>Sustainable_Friendly_Table[[#This Row],[Total Carbon (Metric T)]]*AHP!$P$15/TOPSIS!$D$12</f>
        <v>1.2426358021318636E-2</v>
      </c>
      <c r="X192">
        <f>((Sustainable_Friendly_Table[[#This Row],[Weighted Energy]]-TOPSIS!$B$13)^2+(Sustainable_Friendly_Table[[#This Row],[Weighted Cost]]-TOPSIS!$C$13)^2+(Sustainable_Friendly_Table[[#This Row],[Weighted Co2]]-TOPSIS!$D$13)^2)^0.5</f>
        <v>2.2750910894364191E-3</v>
      </c>
      <c r="Y192">
        <f>((Sustainable_Friendly_Table[[#This Row],[Weighted Energy]]-TOPSIS!$B$14)^2+(Sustainable_Friendly_Table[[#This Row],[Weighted Cost]]-TOPSIS!$C$14)^2+(Sustainable_Friendly_Table[[#This Row],[Weighted Co2]]-TOPSIS!$D$14)^2)^0.5</f>
        <v>4.039013267059138E-3</v>
      </c>
      <c r="Z192">
        <f>Sustainable_Friendly_Table[[#This Row],[S- Worst-Euclidean Distance]]/(Sustainable_Friendly_Table[[#This Row],[S+ Best-Euclidean Distance]]+Sustainable_Friendly_Table[[#This Row],[S- Worst-Euclidean Distance]])</f>
        <v>0.63968110740901085</v>
      </c>
      <c r="AA192">
        <v>191</v>
      </c>
    </row>
    <row r="193" spans="1:27" x14ac:dyDescent="0.3">
      <c r="A193">
        <v>356</v>
      </c>
      <c r="B193" t="s">
        <v>142</v>
      </c>
      <c r="C193" t="s">
        <v>147</v>
      </c>
      <c r="D193" t="s">
        <v>280</v>
      </c>
      <c r="E193" t="s">
        <v>280</v>
      </c>
      <c r="F193" t="s">
        <v>155</v>
      </c>
      <c r="G193" t="s">
        <v>220</v>
      </c>
      <c r="H193">
        <v>358.18492401666822</v>
      </c>
      <c r="I193">
        <v>26</v>
      </c>
      <c r="J193">
        <v>1274299.6537141597</v>
      </c>
      <c r="K193">
        <v>49643.933972727267</v>
      </c>
      <c r="L193">
        <v>229373937.66854876</v>
      </c>
      <c r="M193">
        <v>6945483.5818181802</v>
      </c>
      <c r="N193">
        <v>1911449480.5712395</v>
      </c>
      <c r="O193">
        <v>101400000</v>
      </c>
      <c r="P193">
        <v>29.742082909090907</v>
      </c>
      <c r="Q193">
        <v>19050.779823026685</v>
      </c>
      <c r="R193">
        <v>229423581.60252148</v>
      </c>
      <c r="S193">
        <v>2019.7949641530577</v>
      </c>
      <c r="T193">
        <v>19080.521905935777</v>
      </c>
      <c r="U193">
        <f>Sustainable_Friendly_Table[[#This Row],[Total Energy(MJ)]]*AHP!$P$13/TOPSIS!$B$12</f>
        <v>2.2570505249002462E-2</v>
      </c>
      <c r="V193">
        <f>Sustainable_Friendly_Table[[#This Row],[Total Cost(LKR Million)]]*AHP!$P$14/TOPSIS!$C$12</f>
        <v>6.8528467646053514E-3</v>
      </c>
      <c r="W193">
        <f>Sustainable_Friendly_Table[[#This Row],[Total Carbon (Metric T)]]*AHP!$P$15/TOPSIS!$D$12</f>
        <v>1.2426358021318636E-2</v>
      </c>
      <c r="X193">
        <f>((Sustainable_Friendly_Table[[#This Row],[Weighted Energy]]-TOPSIS!$B$13)^2+(Sustainable_Friendly_Table[[#This Row],[Weighted Cost]]-TOPSIS!$C$13)^2+(Sustainable_Friendly_Table[[#This Row],[Weighted Co2]]-TOPSIS!$D$13)^2)^0.5</f>
        <v>2.2786806240222227E-3</v>
      </c>
      <c r="Y193">
        <f>((Sustainable_Friendly_Table[[#This Row],[Weighted Energy]]-TOPSIS!$B$14)^2+(Sustainable_Friendly_Table[[#This Row],[Weighted Cost]]-TOPSIS!$C$14)^2+(Sustainable_Friendly_Table[[#This Row],[Weighted Co2]]-TOPSIS!$D$14)^2)^0.5</f>
        <v>4.0355560680529002E-3</v>
      </c>
      <c r="Z193">
        <f>Sustainable_Friendly_Table[[#This Row],[S- Worst-Euclidean Distance]]/(Sustainable_Friendly_Table[[#This Row],[S+ Best-Euclidean Distance]]+Sustainable_Friendly_Table[[#This Row],[S- Worst-Euclidean Distance]])</f>
        <v>0.63912017633387885</v>
      </c>
      <c r="AA193">
        <v>192</v>
      </c>
    </row>
    <row r="194" spans="1:27" x14ac:dyDescent="0.3">
      <c r="A194">
        <v>511</v>
      </c>
      <c r="B194" t="s">
        <v>280</v>
      </c>
      <c r="C194" t="s">
        <v>280</v>
      </c>
      <c r="D194" t="s">
        <v>151</v>
      </c>
      <c r="E194" t="s">
        <v>152</v>
      </c>
      <c r="F194" t="s">
        <v>280</v>
      </c>
      <c r="G194" t="s">
        <v>219</v>
      </c>
      <c r="H194">
        <v>365.30256780600968</v>
      </c>
      <c r="I194">
        <v>52</v>
      </c>
      <c r="J194">
        <v>1281028.1505310896</v>
      </c>
      <c r="K194">
        <v>36442.572090909089</v>
      </c>
      <c r="L194">
        <v>230585067.09559613</v>
      </c>
      <c r="M194">
        <v>5170523.8386363629</v>
      </c>
      <c r="N194">
        <v>1921542225.7966344</v>
      </c>
      <c r="O194">
        <v>96928000</v>
      </c>
      <c r="P194">
        <v>19.443497068181816</v>
      </c>
      <c r="Q194">
        <v>19151.370850439791</v>
      </c>
      <c r="R194">
        <v>230621509.66768706</v>
      </c>
      <c r="S194">
        <v>2023.6407496352708</v>
      </c>
      <c r="T194">
        <v>19170.814347507974</v>
      </c>
      <c r="U194">
        <f>Sustainable_Friendly_Table[[#This Row],[Total Energy(MJ)]]*AHP!$P$13/TOPSIS!$B$12</f>
        <v>2.2688356437157962E-2</v>
      </c>
      <c r="V194">
        <f>Sustainable_Friendly_Table[[#This Row],[Total Cost(LKR Million)]]*AHP!$P$14/TOPSIS!$C$12</f>
        <v>6.8658949101185768E-3</v>
      </c>
      <c r="W194">
        <f>Sustainable_Friendly_Table[[#This Row],[Total Carbon (Metric T)]]*AHP!$P$15/TOPSIS!$D$12</f>
        <v>1.2485161769514122E-2</v>
      </c>
      <c r="X194">
        <f>((Sustainable_Friendly_Table[[#This Row],[Weighted Energy]]-TOPSIS!$B$13)^2+(Sustainable_Friendly_Table[[#This Row],[Weighted Cost]]-TOPSIS!$C$13)^2+(Sustainable_Friendly_Table[[#This Row],[Weighted Co2]]-TOPSIS!$D$13)^2)^0.5</f>
        <v>2.4090861573188441E-3</v>
      </c>
      <c r="Y194">
        <f>((Sustainable_Friendly_Table[[#This Row],[Weighted Energy]]-TOPSIS!$B$14)^2+(Sustainable_Friendly_Table[[#This Row],[Weighted Cost]]-TOPSIS!$C$14)^2+(Sustainable_Friendly_Table[[#This Row],[Weighted Co2]]-TOPSIS!$D$14)^2)^0.5</f>
        <v>3.9049969170724423E-3</v>
      </c>
      <c r="Z194">
        <f>Sustainable_Friendly_Table[[#This Row],[S- Worst-Euclidean Distance]]/(Sustainable_Friendly_Table[[#This Row],[S+ Best-Euclidean Distance]]+Sustainable_Friendly_Table[[#This Row],[S- Worst-Euclidean Distance]])</f>
        <v>0.61845827352357197</v>
      </c>
      <c r="AA194">
        <v>193</v>
      </c>
    </row>
    <row r="195" spans="1:27" x14ac:dyDescent="0.3">
      <c r="A195">
        <v>513</v>
      </c>
      <c r="B195" t="s">
        <v>280</v>
      </c>
      <c r="C195" t="s">
        <v>280</v>
      </c>
      <c r="D195" t="s">
        <v>151</v>
      </c>
      <c r="E195" t="s">
        <v>152</v>
      </c>
      <c r="F195" t="s">
        <v>280</v>
      </c>
      <c r="G195" t="s">
        <v>218</v>
      </c>
      <c r="H195">
        <v>365.30256780600968</v>
      </c>
      <c r="I195">
        <v>26</v>
      </c>
      <c r="J195">
        <v>1281028.1505310896</v>
      </c>
      <c r="K195">
        <v>36442.572090909089</v>
      </c>
      <c r="L195">
        <v>230585067.09559613</v>
      </c>
      <c r="M195">
        <v>5170523.8386363629</v>
      </c>
      <c r="N195">
        <v>1921542225.7966344</v>
      </c>
      <c r="O195">
        <v>97401200</v>
      </c>
      <c r="P195">
        <v>19.443497068181816</v>
      </c>
      <c r="Q195">
        <v>19151.370850439791</v>
      </c>
      <c r="R195">
        <v>230621509.66768706</v>
      </c>
      <c r="S195">
        <v>2024.1139496352707</v>
      </c>
      <c r="T195">
        <v>19170.814347507974</v>
      </c>
      <c r="U195">
        <f>Sustainable_Friendly_Table[[#This Row],[Total Energy(MJ)]]*AHP!$P$13/TOPSIS!$B$12</f>
        <v>2.2688356437157962E-2</v>
      </c>
      <c r="V195">
        <f>Sustainable_Friendly_Table[[#This Row],[Total Cost(LKR Million)]]*AHP!$P$14/TOPSIS!$C$12</f>
        <v>6.8675004033228694E-3</v>
      </c>
      <c r="W195">
        <f>Sustainable_Friendly_Table[[#This Row],[Total Carbon (Metric T)]]*AHP!$P$15/TOPSIS!$D$12</f>
        <v>1.2485161769514122E-2</v>
      </c>
      <c r="X195">
        <f>((Sustainable_Friendly_Table[[#This Row],[Weighted Energy]]-TOPSIS!$B$13)^2+(Sustainable_Friendly_Table[[#This Row],[Weighted Cost]]-TOPSIS!$C$13)^2+(Sustainable_Friendly_Table[[#This Row],[Weighted Co2]]-TOPSIS!$D$13)^2)^0.5</f>
        <v>2.4095013329258558E-3</v>
      </c>
      <c r="Y195">
        <f>((Sustainable_Friendly_Table[[#This Row],[Weighted Energy]]-TOPSIS!$B$14)^2+(Sustainable_Friendly_Table[[#This Row],[Weighted Cost]]-TOPSIS!$C$14)^2+(Sustainable_Friendly_Table[[#This Row],[Weighted Co2]]-TOPSIS!$D$14)^2)^0.5</f>
        <v>3.9045824101385028E-3</v>
      </c>
      <c r="Z195">
        <f>Sustainable_Friendly_Table[[#This Row],[S- Worst-Euclidean Distance]]/(Sustainable_Friendly_Table[[#This Row],[S+ Best-Euclidean Distance]]+Sustainable_Friendly_Table[[#This Row],[S- Worst-Euclidean Distance]])</f>
        <v>0.61839256003334642</v>
      </c>
      <c r="AA195">
        <v>194</v>
      </c>
    </row>
    <row r="196" spans="1:27" x14ac:dyDescent="0.3">
      <c r="A196">
        <v>512</v>
      </c>
      <c r="B196" t="s">
        <v>280</v>
      </c>
      <c r="C196" t="s">
        <v>280</v>
      </c>
      <c r="D196" t="s">
        <v>151</v>
      </c>
      <c r="E196" t="s">
        <v>152</v>
      </c>
      <c r="F196" t="s">
        <v>280</v>
      </c>
      <c r="G196" t="s">
        <v>220</v>
      </c>
      <c r="H196">
        <v>365.30256780600968</v>
      </c>
      <c r="I196">
        <v>26</v>
      </c>
      <c r="J196">
        <v>1281028.1505310896</v>
      </c>
      <c r="K196">
        <v>36442.572090909089</v>
      </c>
      <c r="L196">
        <v>230585067.09559613</v>
      </c>
      <c r="M196">
        <v>5170523.8386363629</v>
      </c>
      <c r="N196">
        <v>1921542225.7966344</v>
      </c>
      <c r="O196">
        <v>101400000</v>
      </c>
      <c r="P196">
        <v>19.443497068181816</v>
      </c>
      <c r="Q196">
        <v>19151.370850439791</v>
      </c>
      <c r="R196">
        <v>230621509.66768706</v>
      </c>
      <c r="S196">
        <v>2028.1127496352708</v>
      </c>
      <c r="T196">
        <v>19170.814347507974</v>
      </c>
      <c r="U196">
        <f>Sustainable_Friendly_Table[[#This Row],[Total Energy(MJ)]]*AHP!$P$13/TOPSIS!$B$12</f>
        <v>2.2688356437157962E-2</v>
      </c>
      <c r="V196">
        <f>Sustainable_Friendly_Table[[#This Row],[Total Cost(LKR Million)]]*AHP!$P$14/TOPSIS!$C$12</f>
        <v>6.8810677030382615E-3</v>
      </c>
      <c r="W196">
        <f>Sustainable_Friendly_Table[[#This Row],[Total Carbon (Metric T)]]*AHP!$P$15/TOPSIS!$D$12</f>
        <v>1.2485161769514122E-2</v>
      </c>
      <c r="X196">
        <f>((Sustainable_Friendly_Table[[#This Row],[Weighted Energy]]-TOPSIS!$B$13)^2+(Sustainable_Friendly_Table[[#This Row],[Weighted Cost]]-TOPSIS!$C$13)^2+(Sustainable_Friendly_Table[[#This Row],[Weighted Co2]]-TOPSIS!$D$13)^2)^0.5</f>
        <v>2.4130495971472956E-3</v>
      </c>
      <c r="Y196">
        <f>((Sustainable_Friendly_Table[[#This Row],[Weighted Energy]]-TOPSIS!$B$14)^2+(Sustainable_Friendly_Table[[#This Row],[Weighted Cost]]-TOPSIS!$C$14)^2+(Sustainable_Friendly_Table[[#This Row],[Weighted Co2]]-TOPSIS!$D$14)^2)^0.5</f>
        <v>3.9011042242346966E-3</v>
      </c>
      <c r="Z196">
        <f>Sustainable_Friendly_Table[[#This Row],[S- Worst-Euclidean Distance]]/(Sustainable_Friendly_Table[[#This Row],[S+ Best-Euclidean Distance]]+Sustainable_Friendly_Table[[#This Row],[S- Worst-Euclidean Distance]])</f>
        <v>0.61783484130908517</v>
      </c>
      <c r="AA196">
        <v>195</v>
      </c>
    </row>
    <row r="197" spans="1:27" x14ac:dyDescent="0.3">
      <c r="A197">
        <v>520</v>
      </c>
      <c r="B197" t="s">
        <v>280</v>
      </c>
      <c r="C197" t="s">
        <v>280</v>
      </c>
      <c r="D197" t="s">
        <v>151</v>
      </c>
      <c r="E197" t="s">
        <v>280</v>
      </c>
      <c r="F197" t="s">
        <v>280</v>
      </c>
      <c r="G197" t="s">
        <v>219</v>
      </c>
      <c r="H197">
        <v>365.37058111246421</v>
      </c>
      <c r="I197">
        <v>52</v>
      </c>
      <c r="J197">
        <v>1281093.9874117379</v>
      </c>
      <c r="K197">
        <v>47359.635727272718</v>
      </c>
      <c r="L197">
        <v>230596917.73411283</v>
      </c>
      <c r="M197">
        <v>6327732.584090909</v>
      </c>
      <c r="N197">
        <v>1921640981.1176069</v>
      </c>
      <c r="O197">
        <v>96928000</v>
      </c>
      <c r="P197">
        <v>25.99373525</v>
      </c>
      <c r="Q197">
        <v>19152.355111805478</v>
      </c>
      <c r="R197">
        <v>230644277.36984012</v>
      </c>
      <c r="S197">
        <v>2024.8967137016978</v>
      </c>
      <c r="T197">
        <v>19178.348847055477</v>
      </c>
      <c r="U197">
        <f>Sustainable_Friendly_Table[[#This Row],[Total Energy(MJ)]]*AHP!$P$13/TOPSIS!$B$12</f>
        <v>2.269059630516701E-2</v>
      </c>
      <c r="V197">
        <f>Sustainable_Friendly_Table[[#This Row],[Total Cost(LKR Million)]]*AHP!$P$14/TOPSIS!$C$12</f>
        <v>6.8701561987354063E-3</v>
      </c>
      <c r="W197">
        <f>Sustainable_Friendly_Table[[#This Row],[Total Carbon (Metric T)]]*AHP!$P$15/TOPSIS!$D$12</f>
        <v>1.249006867873549E-2</v>
      </c>
      <c r="X197">
        <f>((Sustainable_Friendly_Table[[#This Row],[Weighted Energy]]-TOPSIS!$B$13)^2+(Sustainable_Friendly_Table[[#This Row],[Weighted Cost]]-TOPSIS!$C$13)^2+(Sustainable_Friendly_Table[[#This Row],[Weighted Co2]]-TOPSIS!$D$13)^2)^0.5</f>
        <v>2.414368055635191E-3</v>
      </c>
      <c r="Y197">
        <f>((Sustainable_Friendly_Table[[#This Row],[Weighted Energy]]-TOPSIS!$B$14)^2+(Sustainable_Friendly_Table[[#This Row],[Weighted Cost]]-TOPSIS!$C$14)^2+(Sustainable_Friendly_Table[[#This Row],[Weighted Co2]]-TOPSIS!$D$14)^2)^0.5</f>
        <v>3.8997145480268633E-3</v>
      </c>
      <c r="Z197">
        <f>Sustainable_Friendly_Table[[#This Row],[S- Worst-Euclidean Distance]]/(Sustainable_Friendly_Table[[#This Row],[S+ Best-Euclidean Distance]]+Sustainable_Friendly_Table[[#This Row],[S- Worst-Euclidean Distance]])</f>
        <v>0.61762171843699021</v>
      </c>
      <c r="AA197">
        <v>196</v>
      </c>
    </row>
    <row r="198" spans="1:27" x14ac:dyDescent="0.3">
      <c r="A198">
        <v>522</v>
      </c>
      <c r="B198" t="s">
        <v>280</v>
      </c>
      <c r="C198" t="s">
        <v>280</v>
      </c>
      <c r="D198" t="s">
        <v>151</v>
      </c>
      <c r="E198" t="s">
        <v>280</v>
      </c>
      <c r="F198" t="s">
        <v>280</v>
      </c>
      <c r="G198" t="s">
        <v>218</v>
      </c>
      <c r="H198">
        <v>365.37058111246421</v>
      </c>
      <c r="I198">
        <v>26</v>
      </c>
      <c r="J198">
        <v>1281093.9874117379</v>
      </c>
      <c r="K198">
        <v>47359.635727272718</v>
      </c>
      <c r="L198">
        <v>230596917.73411283</v>
      </c>
      <c r="M198">
        <v>6327732.584090909</v>
      </c>
      <c r="N198">
        <v>1921640981.1176069</v>
      </c>
      <c r="O198">
        <v>97401200</v>
      </c>
      <c r="P198">
        <v>25.99373525</v>
      </c>
      <c r="Q198">
        <v>19152.355111805478</v>
      </c>
      <c r="R198">
        <v>230644277.36984012</v>
      </c>
      <c r="S198">
        <v>2025.3699137016979</v>
      </c>
      <c r="T198">
        <v>19178.348847055477</v>
      </c>
      <c r="U198">
        <f>Sustainable_Friendly_Table[[#This Row],[Total Energy(MJ)]]*AHP!$P$13/TOPSIS!$B$12</f>
        <v>2.269059630516701E-2</v>
      </c>
      <c r="V198">
        <f>Sustainable_Friendly_Table[[#This Row],[Total Cost(LKR Million)]]*AHP!$P$14/TOPSIS!$C$12</f>
        <v>6.8717616919396996E-3</v>
      </c>
      <c r="W198">
        <f>Sustainable_Friendly_Table[[#This Row],[Total Carbon (Metric T)]]*AHP!$P$15/TOPSIS!$D$12</f>
        <v>1.249006867873549E-2</v>
      </c>
      <c r="X198">
        <f>((Sustainable_Friendly_Table[[#This Row],[Weighted Energy]]-TOPSIS!$B$13)^2+(Sustainable_Friendly_Table[[#This Row],[Weighted Cost]]-TOPSIS!$C$13)^2+(Sustainable_Friendly_Table[[#This Row],[Weighted Co2]]-TOPSIS!$D$13)^2)^0.5</f>
        <v>2.414785156281545E-3</v>
      </c>
      <c r="Y198">
        <f>((Sustainable_Friendly_Table[[#This Row],[Weighted Energy]]-TOPSIS!$B$14)^2+(Sustainable_Friendly_Table[[#This Row],[Weighted Cost]]-TOPSIS!$C$14)^2+(Sustainable_Friendly_Table[[#This Row],[Weighted Co2]]-TOPSIS!$D$14)^2)^0.5</f>
        <v>3.8993012340995037E-3</v>
      </c>
      <c r="Z198">
        <f>Sustainable_Friendly_Table[[#This Row],[S- Worst-Euclidean Distance]]/(Sustainable_Friendly_Table[[#This Row],[S+ Best-Euclidean Distance]]+Sustainable_Friendly_Table[[#This Row],[S- Worst-Euclidean Distance]])</f>
        <v>0.61755588901028402</v>
      </c>
      <c r="AA198">
        <v>197</v>
      </c>
    </row>
    <row r="199" spans="1:27" x14ac:dyDescent="0.3">
      <c r="A199">
        <v>521</v>
      </c>
      <c r="B199" t="s">
        <v>280</v>
      </c>
      <c r="C199" t="s">
        <v>280</v>
      </c>
      <c r="D199" t="s">
        <v>151</v>
      </c>
      <c r="E199" t="s">
        <v>280</v>
      </c>
      <c r="F199" t="s">
        <v>280</v>
      </c>
      <c r="G199" t="s">
        <v>220</v>
      </c>
      <c r="H199">
        <v>365.37058111246421</v>
      </c>
      <c r="I199">
        <v>26</v>
      </c>
      <c r="J199">
        <v>1281093.9874117379</v>
      </c>
      <c r="K199">
        <v>47359.635727272718</v>
      </c>
      <c r="L199">
        <v>230596917.73411283</v>
      </c>
      <c r="M199">
        <v>6327732.584090909</v>
      </c>
      <c r="N199">
        <v>1921640981.1176069</v>
      </c>
      <c r="O199">
        <v>101400000</v>
      </c>
      <c r="P199">
        <v>25.99373525</v>
      </c>
      <c r="Q199">
        <v>19152.355111805478</v>
      </c>
      <c r="R199">
        <v>230644277.36984012</v>
      </c>
      <c r="S199">
        <v>2029.3687137016977</v>
      </c>
      <c r="T199">
        <v>19178.348847055477</v>
      </c>
      <c r="U199">
        <f>Sustainable_Friendly_Table[[#This Row],[Total Energy(MJ)]]*AHP!$P$13/TOPSIS!$B$12</f>
        <v>2.269059630516701E-2</v>
      </c>
      <c r="V199">
        <f>Sustainable_Friendly_Table[[#This Row],[Total Cost(LKR Million)]]*AHP!$P$14/TOPSIS!$C$12</f>
        <v>6.8853289916550901E-3</v>
      </c>
      <c r="W199">
        <f>Sustainable_Friendly_Table[[#This Row],[Total Carbon (Metric T)]]*AHP!$P$15/TOPSIS!$D$12</f>
        <v>1.249006867873549E-2</v>
      </c>
      <c r="X199">
        <f>((Sustainable_Friendly_Table[[#This Row],[Weighted Energy]]-TOPSIS!$B$13)^2+(Sustainable_Friendly_Table[[#This Row],[Weighted Cost]]-TOPSIS!$C$13)^2+(Sustainable_Friendly_Table[[#This Row],[Weighted Co2]]-TOPSIS!$D$13)^2)^0.5</f>
        <v>2.4183495744574666E-3</v>
      </c>
      <c r="Y199">
        <f>((Sustainable_Friendly_Table[[#This Row],[Weighted Energy]]-TOPSIS!$B$14)^2+(Sustainable_Friendly_Table[[#This Row],[Weighted Cost]]-TOPSIS!$C$14)^2+(Sustainable_Friendly_Table[[#This Row],[Weighted Co2]]-TOPSIS!$D$14)^2)^0.5</f>
        <v>3.8958331731977934E-3</v>
      </c>
      <c r="Z199">
        <f>Sustainable_Friendly_Table[[#This Row],[S- Worst-Euclidean Distance]]/(Sustainable_Friendly_Table[[#This Row],[S+ Best-Euclidean Distance]]+Sustainable_Friendly_Table[[#This Row],[S- Worst-Euclidean Distance]])</f>
        <v>0.61699721545824615</v>
      </c>
      <c r="AA199">
        <v>198</v>
      </c>
    </row>
    <row r="200" spans="1:27" x14ac:dyDescent="0.3">
      <c r="A200">
        <v>529</v>
      </c>
      <c r="B200" t="s">
        <v>280</v>
      </c>
      <c r="C200" t="s">
        <v>280</v>
      </c>
      <c r="D200" t="s">
        <v>280</v>
      </c>
      <c r="E200" t="s">
        <v>152</v>
      </c>
      <c r="F200" t="s">
        <v>280</v>
      </c>
      <c r="G200" t="s">
        <v>219</v>
      </c>
      <c r="H200">
        <v>365.76528942606973</v>
      </c>
      <c r="I200">
        <v>52</v>
      </c>
      <c r="J200">
        <v>1281476.0650593077</v>
      </c>
      <c r="K200">
        <v>36442.572090909089</v>
      </c>
      <c r="L200">
        <v>230665691.71067539</v>
      </c>
      <c r="M200">
        <v>5175128.9136363631</v>
      </c>
      <c r="N200">
        <v>1922214097.5889616</v>
      </c>
      <c r="O200">
        <v>96928000</v>
      </c>
      <c r="P200">
        <v>19.434286918181815</v>
      </c>
      <c r="Q200">
        <v>19158.067172636649</v>
      </c>
      <c r="R200">
        <v>230702134.28276631</v>
      </c>
      <c r="S200">
        <v>2024.317226502598</v>
      </c>
      <c r="T200">
        <v>19177.501459554831</v>
      </c>
      <c r="U200">
        <f>Sustainable_Friendly_Table[[#This Row],[Total Energy(MJ)]]*AHP!$P$13/TOPSIS!$B$12</f>
        <v>2.2696288221175691E-2</v>
      </c>
      <c r="V200">
        <f>Sustainable_Friendly_Table[[#This Row],[Total Cost(LKR Million)]]*AHP!$P$14/TOPSIS!$C$12</f>
        <v>6.8681900897748635E-3</v>
      </c>
      <c r="W200">
        <f>Sustainable_Friendly_Table[[#This Row],[Total Carbon (Metric T)]]*AHP!$P$15/TOPSIS!$D$12</f>
        <v>1.2489516810158849E-2</v>
      </c>
      <c r="X200">
        <f>((Sustainable_Friendly_Table[[#This Row],[Weighted Energy]]-TOPSIS!$B$13)^2+(Sustainable_Friendly_Table[[#This Row],[Weighted Cost]]-TOPSIS!$C$13)^2+(Sustainable_Friendly_Table[[#This Row],[Weighted Co2]]-TOPSIS!$D$13)^2)^0.5</f>
        <v>2.4184206689136694E-3</v>
      </c>
      <c r="Y200">
        <f>((Sustainable_Friendly_Table[[#This Row],[Weighted Energy]]-TOPSIS!$B$14)^2+(Sustainable_Friendly_Table[[#This Row],[Weighted Cost]]-TOPSIS!$C$14)^2+(Sustainable_Friendly_Table[[#This Row],[Weighted Co2]]-TOPSIS!$D$14)^2)^0.5</f>
        <v>3.8956624352344486E-3</v>
      </c>
      <c r="Z200">
        <f>Sustainable_Friendly_Table[[#This Row],[S- Worst-Euclidean Distance]]/(Sustainable_Friendly_Table[[#This Row],[S+ Best-Euclidean Distance]]+Sustainable_Friendly_Table[[#This Row],[S- Worst-Euclidean Distance]])</f>
        <v>0.61697991156865561</v>
      </c>
      <c r="AA200">
        <v>199</v>
      </c>
    </row>
    <row r="201" spans="1:27" x14ac:dyDescent="0.3">
      <c r="A201">
        <v>531</v>
      </c>
      <c r="B201" t="s">
        <v>280</v>
      </c>
      <c r="C201" t="s">
        <v>280</v>
      </c>
      <c r="D201" t="s">
        <v>280</v>
      </c>
      <c r="E201" t="s">
        <v>152</v>
      </c>
      <c r="F201" t="s">
        <v>280</v>
      </c>
      <c r="G201" t="s">
        <v>218</v>
      </c>
      <c r="H201">
        <v>365.76528942606973</v>
      </c>
      <c r="I201">
        <v>27</v>
      </c>
      <c r="J201">
        <v>1281476.0650593077</v>
      </c>
      <c r="K201">
        <v>36442.572090909089</v>
      </c>
      <c r="L201">
        <v>230665691.71067539</v>
      </c>
      <c r="M201">
        <v>5175128.9136363631</v>
      </c>
      <c r="N201">
        <v>1922214097.5889616</v>
      </c>
      <c r="O201">
        <v>101147400</v>
      </c>
      <c r="P201">
        <v>19.434286918181815</v>
      </c>
      <c r="Q201">
        <v>19158.067172636649</v>
      </c>
      <c r="R201">
        <v>230702134.28276631</v>
      </c>
      <c r="S201">
        <v>2028.536626502598</v>
      </c>
      <c r="T201">
        <v>19177.501459554831</v>
      </c>
      <c r="U201">
        <f>Sustainable_Friendly_Table[[#This Row],[Total Energy(MJ)]]*AHP!$P$13/TOPSIS!$B$12</f>
        <v>2.2696288221175691E-2</v>
      </c>
      <c r="V201">
        <f>Sustainable_Friendly_Table[[#This Row],[Total Cost(LKR Million)]]*AHP!$P$14/TOPSIS!$C$12</f>
        <v>6.8825058506078946E-3</v>
      </c>
      <c r="W201">
        <f>Sustainable_Friendly_Table[[#This Row],[Total Carbon (Metric T)]]*AHP!$P$15/TOPSIS!$D$12</f>
        <v>1.2489516810158849E-2</v>
      </c>
      <c r="X201">
        <f>((Sustainable_Friendly_Table[[#This Row],[Weighted Energy]]-TOPSIS!$B$13)^2+(Sustainable_Friendly_Table[[#This Row],[Weighted Cost]]-TOPSIS!$C$13)^2+(Sustainable_Friendly_Table[[#This Row],[Weighted Co2]]-TOPSIS!$D$13)^2)^0.5</f>
        <v>2.4221570285458847E-3</v>
      </c>
      <c r="Y201">
        <f>((Sustainable_Friendly_Table[[#This Row],[Weighted Energy]]-TOPSIS!$B$14)^2+(Sustainable_Friendly_Table[[#This Row],[Weighted Cost]]-TOPSIS!$C$14)^2+(Sustainable_Friendly_Table[[#This Row],[Weighted Co2]]-TOPSIS!$D$14)^2)^0.5</f>
        <v>3.891987781360776E-3</v>
      </c>
      <c r="Z201">
        <f>Sustainable_Friendly_Table[[#This Row],[S- Worst-Euclidean Distance]]/(Sustainable_Friendly_Table[[#This Row],[S+ Best-Euclidean Distance]]+Sustainable_Friendly_Table[[#This Row],[S- Worst-Euclidean Distance]])</f>
        <v>0.61639191031133633</v>
      </c>
      <c r="AA201">
        <v>200</v>
      </c>
    </row>
    <row r="202" spans="1:27" x14ac:dyDescent="0.3">
      <c r="A202">
        <v>538</v>
      </c>
      <c r="B202" t="s">
        <v>280</v>
      </c>
      <c r="C202" t="s">
        <v>280</v>
      </c>
      <c r="D202" t="s">
        <v>280</v>
      </c>
      <c r="E202" t="s">
        <v>280</v>
      </c>
      <c r="F202" t="s">
        <v>280</v>
      </c>
      <c r="G202" t="s">
        <v>219</v>
      </c>
      <c r="H202">
        <v>365.8333027325242</v>
      </c>
      <c r="I202">
        <v>53</v>
      </c>
      <c r="J202">
        <v>1281541.9019399555</v>
      </c>
      <c r="K202">
        <v>47359.635727272718</v>
      </c>
      <c r="L202">
        <v>230677542.34919199</v>
      </c>
      <c r="M202">
        <v>6332337.6590909082</v>
      </c>
      <c r="N202">
        <v>1922312852.9099333</v>
      </c>
      <c r="O202">
        <v>98792000</v>
      </c>
      <c r="P202">
        <v>25.984525099999999</v>
      </c>
      <c r="Q202">
        <v>19159.051434002333</v>
      </c>
      <c r="R202">
        <v>230724901.98491928</v>
      </c>
      <c r="S202">
        <v>2027.4371905690243</v>
      </c>
      <c r="T202">
        <v>19185.035959102333</v>
      </c>
      <c r="U202">
        <f>Sustainable_Friendly_Table[[#This Row],[Total Energy(MJ)]]*AHP!$P$13/TOPSIS!$B$12</f>
        <v>2.2698528089184732E-2</v>
      </c>
      <c r="V202">
        <f>Sustainable_Friendly_Table[[#This Row],[Total Cost(LKR Million)]]*AHP!$P$14/TOPSIS!$C$12</f>
        <v>6.8787756373367469E-3</v>
      </c>
      <c r="W202">
        <f>Sustainable_Friendly_Table[[#This Row],[Total Carbon (Metric T)]]*AHP!$P$15/TOPSIS!$D$12</f>
        <v>1.2494423719380216E-2</v>
      </c>
      <c r="X202">
        <f>((Sustainable_Friendly_Table[[#This Row],[Weighted Energy]]-TOPSIS!$B$13)^2+(Sustainable_Friendly_Table[[#This Row],[Weighted Cost]]-TOPSIS!$C$13)^2+(Sustainable_Friendly_Table[[#This Row],[Weighted Co2]]-TOPSIS!$D$13)^2)^0.5</f>
        <v>2.4253508226592512E-3</v>
      </c>
      <c r="Y202">
        <f>((Sustainable_Friendly_Table[[#This Row],[Weighted Energy]]-TOPSIS!$B$14)^2+(Sustainable_Friendly_Table[[#This Row],[Weighted Cost]]-TOPSIS!$C$14)^2+(Sustainable_Friendly_Table[[#This Row],[Weighted Co2]]-TOPSIS!$D$14)^2)^0.5</f>
        <v>3.8887552722591933E-3</v>
      </c>
      <c r="Z202">
        <f>Sustainable_Friendly_Table[[#This Row],[S- Worst-Euclidean Distance]]/(Sustainable_Friendly_Table[[#This Row],[S+ Best-Euclidean Distance]]+Sustainable_Friendly_Table[[#This Row],[S- Worst-Euclidean Distance]])</f>
        <v>0.61588373932912543</v>
      </c>
      <c r="AA202">
        <v>201</v>
      </c>
    </row>
    <row r="203" spans="1:27" x14ac:dyDescent="0.3">
      <c r="A203">
        <v>530</v>
      </c>
      <c r="B203" t="s">
        <v>280</v>
      </c>
      <c r="C203" t="s">
        <v>280</v>
      </c>
      <c r="D203" t="s">
        <v>280</v>
      </c>
      <c r="E203" t="s">
        <v>152</v>
      </c>
      <c r="F203" t="s">
        <v>280</v>
      </c>
      <c r="G203" t="s">
        <v>220</v>
      </c>
      <c r="H203">
        <v>365.76528942606973</v>
      </c>
      <c r="I203">
        <v>27</v>
      </c>
      <c r="J203">
        <v>1281476.0650593077</v>
      </c>
      <c r="K203">
        <v>36442.572090909089</v>
      </c>
      <c r="L203">
        <v>230665691.71067539</v>
      </c>
      <c r="M203">
        <v>5175128.9136363631</v>
      </c>
      <c r="N203">
        <v>1922214097.5889616</v>
      </c>
      <c r="O203">
        <v>105300000</v>
      </c>
      <c r="P203">
        <v>19.434286918181815</v>
      </c>
      <c r="Q203">
        <v>19158.067172636649</v>
      </c>
      <c r="R203">
        <v>230702134.28276631</v>
      </c>
      <c r="S203">
        <v>2032.6892265025981</v>
      </c>
      <c r="T203">
        <v>19177.501459554831</v>
      </c>
      <c r="U203">
        <f>Sustainable_Friendly_Table[[#This Row],[Total Energy(MJ)]]*AHP!$P$13/TOPSIS!$B$12</f>
        <v>2.2696288221175691E-2</v>
      </c>
      <c r="V203">
        <f>Sustainable_Friendly_Table[[#This Row],[Total Cost(LKR Million)]]*AHP!$P$14/TOPSIS!$C$12</f>
        <v>6.8965949695431097E-3</v>
      </c>
      <c r="W203">
        <f>Sustainable_Friendly_Table[[#This Row],[Total Carbon (Metric T)]]*AHP!$P$15/TOPSIS!$D$12</f>
        <v>1.2489516810158849E-2</v>
      </c>
      <c r="X203">
        <f>((Sustainable_Friendly_Table[[#This Row],[Weighted Energy]]-TOPSIS!$B$13)^2+(Sustainable_Friendly_Table[[#This Row],[Weighted Cost]]-TOPSIS!$C$13)^2+(Sustainable_Friendly_Table[[#This Row],[Weighted Co2]]-TOPSIS!$D$13)^2)^0.5</f>
        <v>2.4259111023735434E-3</v>
      </c>
      <c r="Y203">
        <f>((Sustainable_Friendly_Table[[#This Row],[Weighted Energy]]-TOPSIS!$B$14)^2+(Sustainable_Friendly_Table[[#This Row],[Weighted Cost]]-TOPSIS!$C$14)^2+(Sustainable_Friendly_Table[[#This Row],[Weighted Co2]]-TOPSIS!$D$14)^2)^0.5</f>
        <v>3.8884193734174126E-3</v>
      </c>
      <c r="Z203">
        <f>Sustainable_Friendly_Table[[#This Row],[S- Worst-Euclidean Distance]]/(Sustainable_Friendly_Table[[#This Row],[S+ Best-Euclidean Distance]]+Sustainable_Friendly_Table[[#This Row],[S- Worst-Euclidean Distance]])</f>
        <v>0.61580865751730152</v>
      </c>
      <c r="AA203">
        <v>202</v>
      </c>
    </row>
    <row r="204" spans="1:27" x14ac:dyDescent="0.3">
      <c r="A204">
        <v>540</v>
      </c>
      <c r="B204" t="s">
        <v>280</v>
      </c>
      <c r="C204" t="s">
        <v>280</v>
      </c>
      <c r="D204" t="s">
        <v>280</v>
      </c>
      <c r="E204" t="s">
        <v>280</v>
      </c>
      <c r="F204" t="s">
        <v>280</v>
      </c>
      <c r="G204" t="s">
        <v>218</v>
      </c>
      <c r="H204">
        <v>365.8333027325242</v>
      </c>
      <c r="I204">
        <v>27</v>
      </c>
      <c r="J204">
        <v>1281541.9019399555</v>
      </c>
      <c r="K204">
        <v>47359.635727272718</v>
      </c>
      <c r="L204">
        <v>230677542.34919199</v>
      </c>
      <c r="M204">
        <v>6332337.6590909082</v>
      </c>
      <c r="N204">
        <v>1922312852.9099333</v>
      </c>
      <c r="O204">
        <v>101147400</v>
      </c>
      <c r="P204">
        <v>25.984525099999999</v>
      </c>
      <c r="Q204">
        <v>19159.051434002333</v>
      </c>
      <c r="R204">
        <v>230724901.98491928</v>
      </c>
      <c r="S204">
        <v>2029.7925905690242</v>
      </c>
      <c r="T204">
        <v>19185.035959102333</v>
      </c>
      <c r="U204">
        <f>Sustainable_Friendly_Table[[#This Row],[Total Energy(MJ)]]*AHP!$P$13/TOPSIS!$B$12</f>
        <v>2.2698528089184732E-2</v>
      </c>
      <c r="V204">
        <f>Sustainable_Friendly_Table[[#This Row],[Total Cost(LKR Million)]]*AHP!$P$14/TOPSIS!$C$12</f>
        <v>6.8867671392247214E-3</v>
      </c>
      <c r="W204">
        <f>Sustainable_Friendly_Table[[#This Row],[Total Carbon (Metric T)]]*AHP!$P$15/TOPSIS!$D$12</f>
        <v>1.2494423719380216E-2</v>
      </c>
      <c r="X204">
        <f>((Sustainable_Friendly_Table[[#This Row],[Weighted Energy]]-TOPSIS!$B$13)^2+(Sustainable_Friendly_Table[[#This Row],[Weighted Cost]]-TOPSIS!$C$13)^2+(Sustainable_Friendly_Table[[#This Row],[Weighted Co2]]-TOPSIS!$D$13)^2)^0.5</f>
        <v>2.4274557679843664E-3</v>
      </c>
      <c r="Y204">
        <f>((Sustainable_Friendly_Table[[#This Row],[Weighted Energy]]-TOPSIS!$B$14)^2+(Sustainable_Friendly_Table[[#This Row],[Weighted Cost]]-TOPSIS!$C$14)^2+(Sustainable_Friendly_Table[[#This Row],[Weighted Co2]]-TOPSIS!$D$14)^2)^0.5</f>
        <v>3.8867160127681959E-3</v>
      </c>
      <c r="Z204">
        <f>Sustainable_Friendly_Table[[#This Row],[S- Worst-Euclidean Distance]]/(Sustainable_Friendly_Table[[#This Row],[S+ Best-Euclidean Distance]]+Sustainable_Friendly_Table[[#This Row],[S- Worst-Euclidean Distance]])</f>
        <v>0.61555436686344844</v>
      </c>
      <c r="AA204">
        <v>203</v>
      </c>
    </row>
    <row r="205" spans="1:27" x14ac:dyDescent="0.3">
      <c r="A205">
        <v>539</v>
      </c>
      <c r="B205" t="s">
        <v>280</v>
      </c>
      <c r="C205" t="s">
        <v>280</v>
      </c>
      <c r="D205" t="s">
        <v>280</v>
      </c>
      <c r="E205" t="s">
        <v>280</v>
      </c>
      <c r="F205" t="s">
        <v>280</v>
      </c>
      <c r="G205" t="s">
        <v>220</v>
      </c>
      <c r="H205">
        <v>365.8333027325242</v>
      </c>
      <c r="I205">
        <v>27</v>
      </c>
      <c r="J205">
        <v>1281541.9019399555</v>
      </c>
      <c r="K205">
        <v>47359.635727272718</v>
      </c>
      <c r="L205">
        <v>230677542.34919199</v>
      </c>
      <c r="M205">
        <v>6332337.6590909082</v>
      </c>
      <c r="N205">
        <v>1922312852.9099333</v>
      </c>
      <c r="O205">
        <v>105300000</v>
      </c>
      <c r="P205">
        <v>25.984525099999999</v>
      </c>
      <c r="Q205">
        <v>19159.051434002333</v>
      </c>
      <c r="R205">
        <v>230724901.98491928</v>
      </c>
      <c r="S205">
        <v>2033.9451905690244</v>
      </c>
      <c r="T205">
        <v>19185.035959102333</v>
      </c>
      <c r="U205">
        <f>Sustainable_Friendly_Table[[#This Row],[Total Energy(MJ)]]*AHP!$P$13/TOPSIS!$B$12</f>
        <v>2.2698528089184732E-2</v>
      </c>
      <c r="V205">
        <f>Sustainable_Friendly_Table[[#This Row],[Total Cost(LKR Million)]]*AHP!$P$14/TOPSIS!$C$12</f>
        <v>6.9008562581599365E-3</v>
      </c>
      <c r="W205">
        <f>Sustainable_Friendly_Table[[#This Row],[Total Carbon (Metric T)]]*AHP!$P$15/TOPSIS!$D$12</f>
        <v>1.2494423719380216E-2</v>
      </c>
      <c r="X205">
        <f>((Sustainable_Friendly_Table[[#This Row],[Weighted Energy]]-TOPSIS!$B$13)^2+(Sustainable_Friendly_Table[[#This Row],[Weighted Cost]]-TOPSIS!$C$13)^2+(Sustainable_Friendly_Table[[#This Row],[Weighted Co2]]-TOPSIS!$D$13)^2)^0.5</f>
        <v>2.431226354498865E-3</v>
      </c>
      <c r="Y205">
        <f>((Sustainable_Friendly_Table[[#This Row],[Weighted Energy]]-TOPSIS!$B$14)^2+(Sustainable_Friendly_Table[[#This Row],[Weighted Cost]]-TOPSIS!$C$14)^2+(Sustainable_Friendly_Table[[#This Row],[Weighted Co2]]-TOPSIS!$D$14)^2)^0.5</f>
        <v>3.8831582214505851E-3</v>
      </c>
      <c r="Z205">
        <f>Sustainable_Friendly_Table[[#This Row],[S- Worst-Euclidean Distance]]/(Sustainable_Friendly_Table[[#This Row],[S+ Best-Euclidean Distance]]+Sustainable_Friendly_Table[[#This Row],[S- Worst-Euclidean Distance]])</f>
        <v>0.61497018034678408</v>
      </c>
      <c r="AA205">
        <v>204</v>
      </c>
    </row>
    <row r="206" spans="1:27" x14ac:dyDescent="0.3">
      <c r="A206">
        <v>73</v>
      </c>
      <c r="B206" t="s">
        <v>139</v>
      </c>
      <c r="C206" t="s">
        <v>280</v>
      </c>
      <c r="D206" t="s">
        <v>151</v>
      </c>
      <c r="E206" t="s">
        <v>152</v>
      </c>
      <c r="F206" t="s">
        <v>154</v>
      </c>
      <c r="G206" t="s">
        <v>219</v>
      </c>
      <c r="H206">
        <v>371.89213448501727</v>
      </c>
      <c r="I206">
        <v>53</v>
      </c>
      <c r="J206">
        <v>1283576.2786497166</v>
      </c>
      <c r="K206">
        <v>46965.629363636355</v>
      </c>
      <c r="L206">
        <v>231043730.15694901</v>
      </c>
      <c r="M206">
        <v>4963615.7022727262</v>
      </c>
      <c r="N206">
        <v>1925364417.974575</v>
      </c>
      <c r="O206">
        <v>98792000</v>
      </c>
      <c r="P206">
        <v>20.169581068181813</v>
      </c>
      <c r="Q206">
        <v>19189.465365813263</v>
      </c>
      <c r="R206">
        <v>231090695.78631264</v>
      </c>
      <c r="S206">
        <v>2029.1200336768477</v>
      </c>
      <c r="T206">
        <v>19209.634946881444</v>
      </c>
      <c r="U206">
        <f>Sustainable_Friendly_Table[[#This Row],[Total Energy(MJ)]]*AHP!$P$13/TOPSIS!$B$12</f>
        <v>2.273451458567621E-2</v>
      </c>
      <c r="V206">
        <f>Sustainable_Friendly_Table[[#This Row],[Total Cost(LKR Million)]]*AHP!$P$14/TOPSIS!$C$12</f>
        <v>6.8844852594278291E-3</v>
      </c>
      <c r="W206">
        <f>Sustainable_Friendly_Table[[#This Row],[Total Carbon (Metric T)]]*AHP!$P$15/TOPSIS!$D$12</f>
        <v>1.2510444026927995E-2</v>
      </c>
      <c r="X206">
        <f>((Sustainable_Friendly_Table[[#This Row],[Weighted Energy]]-TOPSIS!$B$13)^2+(Sustainable_Friendly_Table[[#This Row],[Weighted Cost]]-TOPSIS!$C$13)^2+(Sustainable_Friendly_Table[[#This Row],[Weighted Co2]]-TOPSIS!$D$13)^2)^0.5</f>
        <v>2.4647344508902619E-3</v>
      </c>
      <c r="Y206">
        <f>((Sustainable_Friendly_Table[[#This Row],[Weighted Energy]]-TOPSIS!$B$14)^2+(Sustainable_Friendly_Table[[#This Row],[Weighted Cost]]-TOPSIS!$C$14)^2+(Sustainable_Friendly_Table[[#This Row],[Weighted Co2]]-TOPSIS!$D$14)^2)^0.5</f>
        <v>3.8493547693418074E-3</v>
      </c>
      <c r="Z206">
        <f>Sustainable_Friendly_Table[[#This Row],[S- Worst-Euclidean Distance]]/(Sustainable_Friendly_Table[[#This Row],[S+ Best-Euclidean Distance]]+Sustainable_Friendly_Table[[#This Row],[S- Worst-Euclidean Distance]])</f>
        <v>0.60964529246869392</v>
      </c>
      <c r="AA206">
        <v>205</v>
      </c>
    </row>
    <row r="207" spans="1:27" x14ac:dyDescent="0.3">
      <c r="A207">
        <v>75</v>
      </c>
      <c r="B207" t="s">
        <v>139</v>
      </c>
      <c r="C207" t="s">
        <v>280</v>
      </c>
      <c r="D207" t="s">
        <v>151</v>
      </c>
      <c r="E207" t="s">
        <v>152</v>
      </c>
      <c r="F207" t="s">
        <v>154</v>
      </c>
      <c r="G207" t="s">
        <v>218</v>
      </c>
      <c r="H207">
        <v>371.89213448501727</v>
      </c>
      <c r="I207">
        <v>27</v>
      </c>
      <c r="J207">
        <v>1283576.2786497166</v>
      </c>
      <c r="K207">
        <v>46965.629363636355</v>
      </c>
      <c r="L207">
        <v>231043730.15694901</v>
      </c>
      <c r="M207">
        <v>4963615.7022727262</v>
      </c>
      <c r="N207">
        <v>1925364417.974575</v>
      </c>
      <c r="O207">
        <v>101147400</v>
      </c>
      <c r="P207">
        <v>20.169581068181813</v>
      </c>
      <c r="Q207">
        <v>19189.465365813263</v>
      </c>
      <c r="R207">
        <v>231090695.78631264</v>
      </c>
      <c r="S207">
        <v>2031.4754336768476</v>
      </c>
      <c r="T207">
        <v>19209.634946881444</v>
      </c>
      <c r="U207">
        <f>Sustainable_Friendly_Table[[#This Row],[Total Energy(MJ)]]*AHP!$P$13/TOPSIS!$B$12</f>
        <v>2.273451458567621E-2</v>
      </c>
      <c r="V207">
        <f>Sustainable_Friendly_Table[[#This Row],[Total Cost(LKR Million)]]*AHP!$P$14/TOPSIS!$C$12</f>
        <v>6.8924767613158036E-3</v>
      </c>
      <c r="W207">
        <f>Sustainable_Friendly_Table[[#This Row],[Total Carbon (Metric T)]]*AHP!$P$15/TOPSIS!$D$12</f>
        <v>1.2510444026927995E-2</v>
      </c>
      <c r="X207">
        <f>((Sustainable_Friendly_Table[[#This Row],[Weighted Energy]]-TOPSIS!$B$13)^2+(Sustainable_Friendly_Table[[#This Row],[Weighted Cost]]-TOPSIS!$C$13)^2+(Sustainable_Friendly_Table[[#This Row],[Weighted Co2]]-TOPSIS!$D$13)^2)^0.5</f>
        <v>2.4668242869858859E-3</v>
      </c>
      <c r="Y207">
        <f>((Sustainable_Friendly_Table[[#This Row],[Weighted Energy]]-TOPSIS!$B$14)^2+(Sustainable_Friendly_Table[[#This Row],[Weighted Cost]]-TOPSIS!$C$14)^2+(Sustainable_Friendly_Table[[#This Row],[Weighted Co2]]-TOPSIS!$D$14)^2)^0.5</f>
        <v>3.8473064855234747E-3</v>
      </c>
      <c r="Z207">
        <f>Sustainable_Friendly_Table[[#This Row],[S- Worst-Euclidean Distance]]/(Sustainable_Friendly_Table[[#This Row],[S+ Best-Euclidean Distance]]+Sustainable_Friendly_Table[[#This Row],[S- Worst-Euclidean Distance]])</f>
        <v>0.60931688369109893</v>
      </c>
      <c r="AA207">
        <v>206</v>
      </c>
    </row>
    <row r="208" spans="1:27" x14ac:dyDescent="0.3">
      <c r="A208">
        <v>82</v>
      </c>
      <c r="B208" t="s">
        <v>139</v>
      </c>
      <c r="C208" t="s">
        <v>280</v>
      </c>
      <c r="D208" t="s">
        <v>151</v>
      </c>
      <c r="E208" t="s">
        <v>280</v>
      </c>
      <c r="F208" t="s">
        <v>154</v>
      </c>
      <c r="G208" t="s">
        <v>219</v>
      </c>
      <c r="H208">
        <v>371.96014779147191</v>
      </c>
      <c r="I208">
        <v>53</v>
      </c>
      <c r="J208">
        <v>1283642.1155303644</v>
      </c>
      <c r="K208">
        <v>57882.692999999999</v>
      </c>
      <c r="L208">
        <v>231055580.79546562</v>
      </c>
      <c r="M208">
        <v>6120824.4477272723</v>
      </c>
      <c r="N208">
        <v>1925463173.2955468</v>
      </c>
      <c r="O208">
        <v>98792000</v>
      </c>
      <c r="P208">
        <v>26.71981925</v>
      </c>
      <c r="Q208">
        <v>19190.449627178947</v>
      </c>
      <c r="R208">
        <v>231113463.48846561</v>
      </c>
      <c r="S208">
        <v>2030.375997743274</v>
      </c>
      <c r="T208">
        <v>19217.169446428947</v>
      </c>
      <c r="U208">
        <f>Sustainable_Friendly_Table[[#This Row],[Total Energy(MJ)]]*AHP!$P$13/TOPSIS!$B$12</f>
        <v>2.273675445368525E-2</v>
      </c>
      <c r="V208">
        <f>Sustainable_Friendly_Table[[#This Row],[Total Cost(LKR Million)]]*AHP!$P$14/TOPSIS!$C$12</f>
        <v>6.8887465480446559E-3</v>
      </c>
      <c r="W208">
        <f>Sustainable_Friendly_Table[[#This Row],[Total Carbon (Metric T)]]*AHP!$P$15/TOPSIS!$D$12</f>
        <v>1.2515350936149363E-2</v>
      </c>
      <c r="X208">
        <f>((Sustainable_Friendly_Table[[#This Row],[Weighted Energy]]-TOPSIS!$B$13)^2+(Sustainable_Friendly_Table[[#This Row],[Weighted Cost]]-TOPSIS!$C$13)^2+(Sustainable_Friendly_Table[[#This Row],[Weighted Co2]]-TOPSIS!$D$13)^2)^0.5</f>
        <v>2.4700215054901816E-3</v>
      </c>
      <c r="Y208">
        <f>((Sustainable_Friendly_Table[[#This Row],[Weighted Energy]]-TOPSIS!$B$14)^2+(Sustainable_Friendly_Table[[#This Row],[Weighted Cost]]-TOPSIS!$C$14)^2+(Sustainable_Friendly_Table[[#This Row],[Weighted Co2]]-TOPSIS!$D$14)^2)^0.5</f>
        <v>3.8440757151094159E-3</v>
      </c>
      <c r="Z208">
        <f>Sustainable_Friendly_Table[[#This Row],[S- Worst-Euclidean Distance]]/(Sustainable_Friendly_Table[[#This Row],[S+ Best-Euclidean Distance]]+Sustainable_Friendly_Table[[#This Row],[S- Worst-Euclidean Distance]])</f>
        <v>0.60880844573761195</v>
      </c>
      <c r="AA208">
        <v>207</v>
      </c>
    </row>
    <row r="209" spans="1:27" x14ac:dyDescent="0.3">
      <c r="A209">
        <v>74</v>
      </c>
      <c r="B209" t="s">
        <v>139</v>
      </c>
      <c r="C209" t="s">
        <v>280</v>
      </c>
      <c r="D209" t="s">
        <v>151</v>
      </c>
      <c r="E209" t="s">
        <v>152</v>
      </c>
      <c r="F209" t="s">
        <v>154</v>
      </c>
      <c r="G209" t="s">
        <v>220</v>
      </c>
      <c r="H209">
        <v>371.89213448501727</v>
      </c>
      <c r="I209">
        <v>27</v>
      </c>
      <c r="J209">
        <v>1283576.2786497166</v>
      </c>
      <c r="K209">
        <v>46965.629363636355</v>
      </c>
      <c r="L209">
        <v>231043730.15694901</v>
      </c>
      <c r="M209">
        <v>4963615.7022727262</v>
      </c>
      <c r="N209">
        <v>1925364417.974575</v>
      </c>
      <c r="O209">
        <v>105300000</v>
      </c>
      <c r="P209">
        <v>20.169581068181813</v>
      </c>
      <c r="Q209">
        <v>19189.465365813263</v>
      </c>
      <c r="R209">
        <v>231090695.78631264</v>
      </c>
      <c r="S209">
        <v>2035.6280336768477</v>
      </c>
      <c r="T209">
        <v>19209.634946881444</v>
      </c>
      <c r="U209">
        <f>Sustainable_Friendly_Table[[#This Row],[Total Energy(MJ)]]*AHP!$P$13/TOPSIS!$B$12</f>
        <v>2.273451458567621E-2</v>
      </c>
      <c r="V209">
        <f>Sustainable_Friendly_Table[[#This Row],[Total Cost(LKR Million)]]*AHP!$P$14/TOPSIS!$C$12</f>
        <v>6.9065658802510196E-3</v>
      </c>
      <c r="W209">
        <f>Sustainable_Friendly_Table[[#This Row],[Total Carbon (Metric T)]]*AHP!$P$15/TOPSIS!$D$12</f>
        <v>1.2510444026927995E-2</v>
      </c>
      <c r="X209">
        <f>((Sustainable_Friendly_Table[[#This Row],[Weighted Energy]]-TOPSIS!$B$13)^2+(Sustainable_Friendly_Table[[#This Row],[Weighted Cost]]-TOPSIS!$C$13)^2+(Sustainable_Friendly_Table[[#This Row],[Weighted Co2]]-TOPSIS!$D$13)^2)^0.5</f>
        <v>2.4705673500720698E-3</v>
      </c>
      <c r="Y209">
        <f>((Sustainable_Friendly_Table[[#This Row],[Weighted Energy]]-TOPSIS!$B$14)^2+(Sustainable_Friendly_Table[[#This Row],[Weighted Cost]]-TOPSIS!$C$14)^2+(Sustainable_Friendly_Table[[#This Row],[Weighted Co2]]-TOPSIS!$D$14)^2)^0.5</f>
        <v>3.8437331449452873E-3</v>
      </c>
      <c r="Z209">
        <f>Sustainable_Friendly_Table[[#This Row],[S- Worst-Euclidean Distance]]/(Sustainable_Friendly_Table[[#This Row],[S+ Best-Euclidean Distance]]+Sustainable_Friendly_Table[[#This Row],[S- Worst-Euclidean Distance]])</f>
        <v>0.60873459348005288</v>
      </c>
      <c r="AA209">
        <v>208</v>
      </c>
    </row>
    <row r="210" spans="1:27" x14ac:dyDescent="0.3">
      <c r="A210">
        <v>84</v>
      </c>
      <c r="B210" t="s">
        <v>139</v>
      </c>
      <c r="C210" t="s">
        <v>280</v>
      </c>
      <c r="D210" t="s">
        <v>151</v>
      </c>
      <c r="E210" t="s">
        <v>280</v>
      </c>
      <c r="F210" t="s">
        <v>154</v>
      </c>
      <c r="G210" t="s">
        <v>218</v>
      </c>
      <c r="H210">
        <v>371.96014779147191</v>
      </c>
      <c r="I210">
        <v>27</v>
      </c>
      <c r="J210">
        <v>1283642.1155303644</v>
      </c>
      <c r="K210">
        <v>57882.692999999999</v>
      </c>
      <c r="L210">
        <v>231055580.79546562</v>
      </c>
      <c r="M210">
        <v>6120824.4477272723</v>
      </c>
      <c r="N210">
        <v>1925463173.2955468</v>
      </c>
      <c r="O210">
        <v>101147400</v>
      </c>
      <c r="P210">
        <v>26.71981925</v>
      </c>
      <c r="Q210">
        <v>19190.449627178947</v>
      </c>
      <c r="R210">
        <v>231113463.48846561</v>
      </c>
      <c r="S210">
        <v>2032.7313977432739</v>
      </c>
      <c r="T210">
        <v>19217.169446428947</v>
      </c>
      <c r="U210">
        <f>Sustainable_Friendly_Table[[#This Row],[Total Energy(MJ)]]*AHP!$P$13/TOPSIS!$B$12</f>
        <v>2.273675445368525E-2</v>
      </c>
      <c r="V210">
        <f>Sustainable_Friendly_Table[[#This Row],[Total Cost(LKR Million)]]*AHP!$P$14/TOPSIS!$C$12</f>
        <v>6.8967380499326304E-3</v>
      </c>
      <c r="W210">
        <f>Sustainable_Friendly_Table[[#This Row],[Total Carbon (Metric T)]]*AHP!$P$15/TOPSIS!$D$12</f>
        <v>1.2515350936149363E-2</v>
      </c>
      <c r="X210">
        <f>((Sustainable_Friendly_Table[[#This Row],[Weighted Energy]]-TOPSIS!$B$13)^2+(Sustainable_Friendly_Table[[#This Row],[Weighted Cost]]-TOPSIS!$C$13)^2+(Sustainable_Friendly_Table[[#This Row],[Weighted Co2]]-TOPSIS!$D$13)^2)^0.5</f>
        <v>2.4721206473863971E-3</v>
      </c>
      <c r="Y210">
        <f>((Sustainable_Friendly_Table[[#This Row],[Weighted Energy]]-TOPSIS!$B$14)^2+(Sustainable_Friendly_Table[[#This Row],[Weighted Cost]]-TOPSIS!$C$14)^2+(Sustainable_Friendly_Table[[#This Row],[Weighted Co2]]-TOPSIS!$D$14)^2)^0.5</f>
        <v>3.8420334804608997E-3</v>
      </c>
      <c r="Z210">
        <f>Sustainable_Friendly_Table[[#This Row],[S- Worst-Euclidean Distance]]/(Sustainable_Friendly_Table[[#This Row],[S+ Best-Euclidean Distance]]+Sustainable_Friendly_Table[[#This Row],[S- Worst-Euclidean Distance]])</f>
        <v>0.60847952119451598</v>
      </c>
      <c r="AA210">
        <v>209</v>
      </c>
    </row>
    <row r="211" spans="1:27" x14ac:dyDescent="0.3">
      <c r="A211">
        <v>91</v>
      </c>
      <c r="B211" t="s">
        <v>139</v>
      </c>
      <c r="C211" t="s">
        <v>280</v>
      </c>
      <c r="D211" t="s">
        <v>280</v>
      </c>
      <c r="E211" t="s">
        <v>152</v>
      </c>
      <c r="F211" t="s">
        <v>154</v>
      </c>
      <c r="G211" t="s">
        <v>219</v>
      </c>
      <c r="H211">
        <v>372.35485610507732</v>
      </c>
      <c r="I211">
        <v>53</v>
      </c>
      <c r="J211">
        <v>1284024.1931779343</v>
      </c>
      <c r="K211">
        <v>46965.629363636355</v>
      </c>
      <c r="L211">
        <v>231124354.77202818</v>
      </c>
      <c r="M211">
        <v>4968220.7772727264</v>
      </c>
      <c r="N211">
        <v>1926036289.7669015</v>
      </c>
      <c r="O211">
        <v>98792000</v>
      </c>
      <c r="P211">
        <v>20.160370918181815</v>
      </c>
      <c r="Q211">
        <v>19196.161688010114</v>
      </c>
      <c r="R211">
        <v>231171320.4013918</v>
      </c>
      <c r="S211">
        <v>2029.7965105441742</v>
      </c>
      <c r="T211">
        <v>19216.322058928297</v>
      </c>
      <c r="U211">
        <f>Sustainable_Friendly_Table[[#This Row],[Total Energy(MJ)]]*AHP!$P$13/TOPSIS!$B$12</f>
        <v>2.2742446369693931E-2</v>
      </c>
      <c r="V211">
        <f>Sustainable_Friendly_Table[[#This Row],[Total Cost(LKR Million)]]*AHP!$P$14/TOPSIS!$C$12</f>
        <v>6.886780439084114E-3</v>
      </c>
      <c r="W211">
        <f>Sustainable_Friendly_Table[[#This Row],[Total Carbon (Metric T)]]*AHP!$P$15/TOPSIS!$D$12</f>
        <v>1.251479906757272E-2</v>
      </c>
      <c r="X211">
        <f>((Sustainable_Friendly_Table[[#This Row],[Weighted Energy]]-TOPSIS!$B$13)^2+(Sustainable_Friendly_Table[[#This Row],[Weighted Cost]]-TOPSIS!$C$13)^2+(Sustainable_Friendly_Table[[#This Row],[Weighted Co2]]-TOPSIS!$D$13)^2)^0.5</f>
        <v>2.4740687362477609E-3</v>
      </c>
      <c r="Y211">
        <f>((Sustainable_Friendly_Table[[#This Row],[Weighted Energy]]-TOPSIS!$B$14)^2+(Sustainable_Friendly_Table[[#This Row],[Weighted Cost]]-TOPSIS!$C$14)^2+(Sustainable_Friendly_Table[[#This Row],[Weighted Co2]]-TOPSIS!$D$14)^2)^0.5</f>
        <v>3.8400201571132187E-3</v>
      </c>
      <c r="Z211">
        <f>Sustainable_Friendly_Table[[#This Row],[S- Worst-Euclidean Distance]]/(Sustainable_Friendly_Table[[#This Row],[S+ Best-Euclidean Distance]]+Sustainable_Friendly_Table[[#This Row],[S- Worst-Euclidean Distance]])</f>
        <v>0.60816694569359819</v>
      </c>
      <c r="AA211">
        <v>210</v>
      </c>
    </row>
    <row r="212" spans="1:27" x14ac:dyDescent="0.3">
      <c r="A212">
        <v>83</v>
      </c>
      <c r="B212" t="s">
        <v>139</v>
      </c>
      <c r="C212" t="s">
        <v>280</v>
      </c>
      <c r="D212" t="s">
        <v>151</v>
      </c>
      <c r="E212" t="s">
        <v>280</v>
      </c>
      <c r="F212" t="s">
        <v>154</v>
      </c>
      <c r="G212" t="s">
        <v>220</v>
      </c>
      <c r="H212">
        <v>371.96014779147191</v>
      </c>
      <c r="I212">
        <v>27</v>
      </c>
      <c r="J212">
        <v>1283642.1155303644</v>
      </c>
      <c r="K212">
        <v>57882.692999999999</v>
      </c>
      <c r="L212">
        <v>231055580.79546562</v>
      </c>
      <c r="M212">
        <v>6120824.4477272723</v>
      </c>
      <c r="N212">
        <v>1925463173.2955468</v>
      </c>
      <c r="O212">
        <v>105300000</v>
      </c>
      <c r="P212">
        <v>26.71981925</v>
      </c>
      <c r="Q212">
        <v>19190.449627178947</v>
      </c>
      <c r="R212">
        <v>231113463.48846561</v>
      </c>
      <c r="S212">
        <v>2036.883997743274</v>
      </c>
      <c r="T212">
        <v>19217.169446428947</v>
      </c>
      <c r="U212">
        <f>Sustainable_Friendly_Table[[#This Row],[Total Energy(MJ)]]*AHP!$P$13/TOPSIS!$B$12</f>
        <v>2.273675445368525E-2</v>
      </c>
      <c r="V212">
        <f>Sustainable_Friendly_Table[[#This Row],[Total Cost(LKR Million)]]*AHP!$P$14/TOPSIS!$C$12</f>
        <v>6.9108271688678464E-3</v>
      </c>
      <c r="W212">
        <f>Sustainable_Friendly_Table[[#This Row],[Total Carbon (Metric T)]]*AHP!$P$15/TOPSIS!$D$12</f>
        <v>1.2515350936149363E-2</v>
      </c>
      <c r="X212">
        <f>((Sustainable_Friendly_Table[[#This Row],[Weighted Energy]]-TOPSIS!$B$13)^2+(Sustainable_Friendly_Table[[#This Row],[Weighted Cost]]-TOPSIS!$C$13)^2+(Sustainable_Friendly_Table[[#This Row],[Weighted Co2]]-TOPSIS!$D$13)^2)^0.5</f>
        <v>2.4758799525051939E-3</v>
      </c>
      <c r="Y212">
        <f>((Sustainable_Friendly_Table[[#This Row],[Weighted Energy]]-TOPSIS!$B$14)^2+(Sustainable_Friendly_Table[[#This Row],[Weighted Cost]]-TOPSIS!$C$14)^2+(Sustainable_Friendly_Table[[#This Row],[Weighted Co2]]-TOPSIS!$D$14)^2)^0.5</f>
        <v>3.838470872181626E-3</v>
      </c>
      <c r="Z212">
        <f>Sustainable_Friendly_Table[[#This Row],[S- Worst-Euclidean Distance]]/(Sustainable_Friendly_Table[[#This Row],[S+ Best-Euclidean Distance]]+Sustainable_Friendly_Table[[#This Row],[S- Worst-Euclidean Distance]])</f>
        <v>0.60789635843079826</v>
      </c>
      <c r="AA212">
        <v>211</v>
      </c>
    </row>
    <row r="213" spans="1:27" x14ac:dyDescent="0.3">
      <c r="A213">
        <v>93</v>
      </c>
      <c r="B213" t="s">
        <v>139</v>
      </c>
      <c r="C213" t="s">
        <v>280</v>
      </c>
      <c r="D213" t="s">
        <v>280</v>
      </c>
      <c r="E213" t="s">
        <v>152</v>
      </c>
      <c r="F213" t="s">
        <v>154</v>
      </c>
      <c r="G213" t="s">
        <v>218</v>
      </c>
      <c r="H213">
        <v>372.35485610507732</v>
      </c>
      <c r="I213">
        <v>27</v>
      </c>
      <c r="J213">
        <v>1284024.1931779343</v>
      </c>
      <c r="K213">
        <v>46965.629363636355</v>
      </c>
      <c r="L213">
        <v>231124354.77202818</v>
      </c>
      <c r="M213">
        <v>4968220.7772727264</v>
      </c>
      <c r="N213">
        <v>1926036289.7669015</v>
      </c>
      <c r="O213">
        <v>101147400</v>
      </c>
      <c r="P213">
        <v>20.160370918181815</v>
      </c>
      <c r="Q213">
        <v>19196.161688010114</v>
      </c>
      <c r="R213">
        <v>231171320.4013918</v>
      </c>
      <c r="S213">
        <v>2032.1519105441741</v>
      </c>
      <c r="T213">
        <v>19216.322058928297</v>
      </c>
      <c r="U213">
        <f>Sustainable_Friendly_Table[[#This Row],[Total Energy(MJ)]]*AHP!$P$13/TOPSIS!$B$12</f>
        <v>2.2742446369693931E-2</v>
      </c>
      <c r="V213">
        <f>Sustainable_Friendly_Table[[#This Row],[Total Cost(LKR Million)]]*AHP!$P$14/TOPSIS!$C$12</f>
        <v>6.8947719409720885E-3</v>
      </c>
      <c r="W213">
        <f>Sustainable_Friendly_Table[[#This Row],[Total Carbon (Metric T)]]*AHP!$P$15/TOPSIS!$D$12</f>
        <v>1.251479906757272E-2</v>
      </c>
      <c r="X213">
        <f>((Sustainable_Friendly_Table[[#This Row],[Weighted Energy]]-TOPSIS!$B$13)^2+(Sustainable_Friendly_Table[[#This Row],[Weighted Cost]]-TOPSIS!$C$13)^2+(Sustainable_Friendly_Table[[#This Row],[Weighted Co2]]-TOPSIS!$D$13)^2)^0.5</f>
        <v>2.4761581017781983E-3</v>
      </c>
      <c r="Y213">
        <f>((Sustainable_Friendly_Table[[#This Row],[Weighted Energy]]-TOPSIS!$B$14)^2+(Sustainable_Friendly_Table[[#This Row],[Weighted Cost]]-TOPSIS!$C$14)^2+(Sustainable_Friendly_Table[[#This Row],[Weighted Co2]]-TOPSIS!$D$14)^2)^0.5</f>
        <v>3.8379716705829675E-3</v>
      </c>
      <c r="Z213">
        <f>Sustainable_Friendly_Table[[#This Row],[S- Worst-Euclidean Distance]]/(Sustainable_Friendly_Table[[#This Row],[S+ Best-Euclidean Distance]]+Sustainable_Friendly_Table[[#This Row],[S- Worst-Euclidean Distance]])</f>
        <v>0.60783857933723773</v>
      </c>
      <c r="AA213">
        <v>212</v>
      </c>
    </row>
    <row r="214" spans="1:27" x14ac:dyDescent="0.3">
      <c r="A214">
        <v>100</v>
      </c>
      <c r="B214" t="s">
        <v>139</v>
      </c>
      <c r="C214" t="s">
        <v>280</v>
      </c>
      <c r="D214" t="s">
        <v>280</v>
      </c>
      <c r="E214" t="s">
        <v>280</v>
      </c>
      <c r="F214" t="s">
        <v>154</v>
      </c>
      <c r="G214" t="s">
        <v>219</v>
      </c>
      <c r="H214">
        <v>372.42286941153185</v>
      </c>
      <c r="I214">
        <v>53</v>
      </c>
      <c r="J214">
        <v>1284090.0300585823</v>
      </c>
      <c r="K214">
        <v>57882.692999999999</v>
      </c>
      <c r="L214">
        <v>231136205.41054481</v>
      </c>
      <c r="M214">
        <v>6125429.5227272725</v>
      </c>
      <c r="N214">
        <v>1926135045.0878735</v>
      </c>
      <c r="O214">
        <v>98792000</v>
      </c>
      <c r="P214">
        <v>26.710609100000003</v>
      </c>
      <c r="Q214">
        <v>19197.145949375805</v>
      </c>
      <c r="R214">
        <v>231194088.1035448</v>
      </c>
      <c r="S214">
        <v>2031.0524746106007</v>
      </c>
      <c r="T214">
        <v>19223.856558475803</v>
      </c>
      <c r="U214">
        <f>Sustainable_Friendly_Table[[#This Row],[Total Energy(MJ)]]*AHP!$P$13/TOPSIS!$B$12</f>
        <v>2.2744686237702975E-2</v>
      </c>
      <c r="V214">
        <f>Sustainable_Friendly_Table[[#This Row],[Total Cost(LKR Million)]]*AHP!$P$14/TOPSIS!$C$12</f>
        <v>6.8910417277009408E-3</v>
      </c>
      <c r="W214">
        <f>Sustainable_Friendly_Table[[#This Row],[Total Carbon (Metric T)]]*AHP!$P$15/TOPSIS!$D$12</f>
        <v>1.2519705976794089E-2</v>
      </c>
      <c r="X214">
        <f>((Sustainable_Friendly_Table[[#This Row],[Weighted Energy]]-TOPSIS!$B$13)^2+(Sustainable_Friendly_Table[[#This Row],[Weighted Cost]]-TOPSIS!$C$13)^2+(Sustainable_Friendly_Table[[#This Row],[Weighted Co2]]-TOPSIS!$D$13)^2)^0.5</f>
        <v>2.4793556155944855E-3</v>
      </c>
      <c r="Y214">
        <f>((Sustainable_Friendly_Table[[#This Row],[Weighted Energy]]-TOPSIS!$B$14)^2+(Sustainable_Friendly_Table[[#This Row],[Weighted Cost]]-TOPSIS!$C$14)^2+(Sustainable_Friendly_Table[[#This Row],[Weighted Co2]]-TOPSIS!$D$14)^2)^0.5</f>
        <v>3.8347410085946988E-3</v>
      </c>
      <c r="Z214">
        <f>Sustainable_Friendly_Table[[#This Row],[S- Worst-Euclidean Distance]]/(Sustainable_Friendly_Table[[#This Row],[S+ Best-Euclidean Distance]]+Sustainable_Friendly_Table[[#This Row],[S- Worst-Euclidean Distance]])</f>
        <v>0.60733011178572693</v>
      </c>
      <c r="AA214">
        <v>213</v>
      </c>
    </row>
    <row r="215" spans="1:27" x14ac:dyDescent="0.3">
      <c r="A215">
        <v>92</v>
      </c>
      <c r="B215" t="s">
        <v>139</v>
      </c>
      <c r="C215" t="s">
        <v>280</v>
      </c>
      <c r="D215" t="s">
        <v>280</v>
      </c>
      <c r="E215" t="s">
        <v>152</v>
      </c>
      <c r="F215" t="s">
        <v>154</v>
      </c>
      <c r="G215" t="s">
        <v>220</v>
      </c>
      <c r="H215">
        <v>372.35485610507732</v>
      </c>
      <c r="I215">
        <v>27</v>
      </c>
      <c r="J215">
        <v>1284024.1931779343</v>
      </c>
      <c r="K215">
        <v>46965.629363636355</v>
      </c>
      <c r="L215">
        <v>231124354.77202818</v>
      </c>
      <c r="M215">
        <v>4968220.7772727264</v>
      </c>
      <c r="N215">
        <v>1926036289.7669015</v>
      </c>
      <c r="O215">
        <v>105300000</v>
      </c>
      <c r="P215">
        <v>20.160370918181815</v>
      </c>
      <c r="Q215">
        <v>19196.161688010114</v>
      </c>
      <c r="R215">
        <v>231171320.4013918</v>
      </c>
      <c r="S215">
        <v>2036.3045105441743</v>
      </c>
      <c r="T215">
        <v>19216.322058928297</v>
      </c>
      <c r="U215">
        <f>Sustainable_Friendly_Table[[#This Row],[Total Energy(MJ)]]*AHP!$P$13/TOPSIS!$B$12</f>
        <v>2.2742446369693931E-2</v>
      </c>
      <c r="V215">
        <f>Sustainable_Friendly_Table[[#This Row],[Total Cost(LKR Million)]]*AHP!$P$14/TOPSIS!$C$12</f>
        <v>6.9088610599073027E-3</v>
      </c>
      <c r="W215">
        <f>Sustainable_Friendly_Table[[#This Row],[Total Carbon (Metric T)]]*AHP!$P$15/TOPSIS!$D$12</f>
        <v>1.251479906757272E-2</v>
      </c>
      <c r="X215">
        <f>((Sustainable_Friendly_Table[[#This Row],[Weighted Energy]]-TOPSIS!$B$13)^2+(Sustainable_Friendly_Table[[#This Row],[Weighted Cost]]-TOPSIS!$C$13)^2+(Sustainable_Friendly_Table[[#This Row],[Weighted Co2]]-TOPSIS!$D$13)^2)^0.5</f>
        <v>2.4799001164359062E-3</v>
      </c>
      <c r="Y215">
        <f>((Sustainable_Friendly_Table[[#This Row],[Weighted Energy]]-TOPSIS!$B$14)^2+(Sustainable_Friendly_Table[[#This Row],[Weighted Cost]]-TOPSIS!$C$14)^2+(Sustainable_Friendly_Table[[#This Row],[Weighted Co2]]-TOPSIS!$D$14)^2)^0.5</f>
        <v>3.8343980641445835E-3</v>
      </c>
      <c r="Z215">
        <f>Sustainable_Friendly_Table[[#This Row],[S- Worst-Euclidean Distance]]/(Sustainable_Friendly_Table[[#This Row],[S+ Best-Euclidean Distance]]+Sustainable_Friendly_Table[[#This Row],[S- Worst-Euclidean Distance]])</f>
        <v>0.60725641306221578</v>
      </c>
      <c r="AA215">
        <v>214</v>
      </c>
    </row>
    <row r="216" spans="1:27" x14ac:dyDescent="0.3">
      <c r="A216">
        <v>102</v>
      </c>
      <c r="B216" t="s">
        <v>139</v>
      </c>
      <c r="C216" t="s">
        <v>280</v>
      </c>
      <c r="D216" t="s">
        <v>280</v>
      </c>
      <c r="E216" t="s">
        <v>280</v>
      </c>
      <c r="F216" t="s">
        <v>154</v>
      </c>
      <c r="G216" t="s">
        <v>218</v>
      </c>
      <c r="H216">
        <v>372.42286941153185</v>
      </c>
      <c r="I216">
        <v>27</v>
      </c>
      <c r="J216">
        <v>1284090.0300585823</v>
      </c>
      <c r="K216">
        <v>57882.692999999999</v>
      </c>
      <c r="L216">
        <v>231136205.41054481</v>
      </c>
      <c r="M216">
        <v>6125429.5227272725</v>
      </c>
      <c r="N216">
        <v>1926135045.0878735</v>
      </c>
      <c r="O216">
        <v>101147400</v>
      </c>
      <c r="P216">
        <v>26.710609100000003</v>
      </c>
      <c r="Q216">
        <v>19197.145949375805</v>
      </c>
      <c r="R216">
        <v>231194088.1035448</v>
      </c>
      <c r="S216">
        <v>2033.4078746106006</v>
      </c>
      <c r="T216">
        <v>19223.856558475803</v>
      </c>
      <c r="U216">
        <f>Sustainable_Friendly_Table[[#This Row],[Total Energy(MJ)]]*AHP!$P$13/TOPSIS!$B$12</f>
        <v>2.2744686237702975E-2</v>
      </c>
      <c r="V216">
        <f>Sustainable_Friendly_Table[[#This Row],[Total Cost(LKR Million)]]*AHP!$P$14/TOPSIS!$C$12</f>
        <v>6.8990332295889162E-3</v>
      </c>
      <c r="W216">
        <f>Sustainable_Friendly_Table[[#This Row],[Total Carbon (Metric T)]]*AHP!$P$15/TOPSIS!$D$12</f>
        <v>1.2519705976794089E-2</v>
      </c>
      <c r="X216">
        <f>((Sustainable_Friendly_Table[[#This Row],[Weighted Energy]]-TOPSIS!$B$13)^2+(Sustainable_Friendly_Table[[#This Row],[Weighted Cost]]-TOPSIS!$C$13)^2+(Sustainable_Friendly_Table[[#This Row],[Weighted Co2]]-TOPSIS!$D$13)^2)^0.5</f>
        <v>2.4814542530732218E-3</v>
      </c>
      <c r="Y216">
        <f>((Sustainable_Friendly_Table[[#This Row],[Weighted Energy]]-TOPSIS!$B$14)^2+(Sustainable_Friendly_Table[[#This Row],[Weighted Cost]]-TOPSIS!$C$14)^2+(Sustainable_Friendly_Table[[#This Row],[Weighted Co2]]-TOPSIS!$D$14)^2)^0.5</f>
        <v>3.8326985856380002E-3</v>
      </c>
      <c r="Z216">
        <f>Sustainable_Friendly_Table[[#This Row],[S- Worst-Euclidean Distance]]/(Sustainable_Friendly_Table[[#This Row],[S+ Best-Euclidean Distance]]+Sustainable_Friendly_Table[[#This Row],[S- Worst-Euclidean Distance]])</f>
        <v>0.60700123730617361</v>
      </c>
      <c r="AA216">
        <v>215</v>
      </c>
    </row>
    <row r="217" spans="1:27" x14ac:dyDescent="0.3">
      <c r="A217">
        <v>101</v>
      </c>
      <c r="B217" t="s">
        <v>139</v>
      </c>
      <c r="C217" t="s">
        <v>280</v>
      </c>
      <c r="D217" t="s">
        <v>280</v>
      </c>
      <c r="E217" t="s">
        <v>280</v>
      </c>
      <c r="F217" t="s">
        <v>154</v>
      </c>
      <c r="G217" t="s">
        <v>220</v>
      </c>
      <c r="H217">
        <v>372.42286941153185</v>
      </c>
      <c r="I217">
        <v>27</v>
      </c>
      <c r="J217">
        <v>1284090.0300585823</v>
      </c>
      <c r="K217">
        <v>57882.692999999999</v>
      </c>
      <c r="L217">
        <v>231136205.41054481</v>
      </c>
      <c r="M217">
        <v>6125429.5227272725</v>
      </c>
      <c r="N217">
        <v>1926135045.0878735</v>
      </c>
      <c r="O217">
        <v>105300000</v>
      </c>
      <c r="P217">
        <v>26.710609100000003</v>
      </c>
      <c r="Q217">
        <v>19197.145949375805</v>
      </c>
      <c r="R217">
        <v>231194088.1035448</v>
      </c>
      <c r="S217">
        <v>2037.5604746106007</v>
      </c>
      <c r="T217">
        <v>19223.856558475803</v>
      </c>
      <c r="U217">
        <f>Sustainable_Friendly_Table[[#This Row],[Total Energy(MJ)]]*AHP!$P$13/TOPSIS!$B$12</f>
        <v>2.2744686237702975E-2</v>
      </c>
      <c r="V217">
        <f>Sustainable_Friendly_Table[[#This Row],[Total Cost(LKR Million)]]*AHP!$P$14/TOPSIS!$C$12</f>
        <v>6.9131223485241304E-3</v>
      </c>
      <c r="W217">
        <f>Sustainable_Friendly_Table[[#This Row],[Total Carbon (Metric T)]]*AHP!$P$15/TOPSIS!$D$12</f>
        <v>1.2519705976794089E-2</v>
      </c>
      <c r="X217">
        <f>((Sustainable_Friendly_Table[[#This Row],[Weighted Energy]]-TOPSIS!$B$13)^2+(Sustainable_Friendly_Table[[#This Row],[Weighted Cost]]-TOPSIS!$C$13)^2+(Sustainable_Friendly_Table[[#This Row],[Weighted Co2]]-TOPSIS!$D$13)^2)^0.5</f>
        <v>2.4852124513201025E-3</v>
      </c>
      <c r="Y217">
        <f>((Sustainable_Friendly_Table[[#This Row],[Weighted Energy]]-TOPSIS!$B$14)^2+(Sustainable_Friendly_Table[[#This Row],[Weighted Cost]]-TOPSIS!$C$14)^2+(Sustainable_Friendly_Table[[#This Row],[Weighted Co2]]-TOPSIS!$D$14)^2)^0.5</f>
        <v>3.8291357372224502E-3</v>
      </c>
      <c r="Z217">
        <f>Sustainable_Friendly_Table[[#This Row],[S- Worst-Euclidean Distance]]/(Sustainable_Friendly_Table[[#This Row],[S+ Best-Euclidean Distance]]+Sustainable_Friendly_Table[[#This Row],[S- Worst-Euclidean Distance]])</f>
        <v>0.60641821180695343</v>
      </c>
      <c r="AA217">
        <v>216</v>
      </c>
    </row>
    <row r="218" spans="1:27" x14ac:dyDescent="0.3">
      <c r="A218">
        <v>76</v>
      </c>
      <c r="B218" t="s">
        <v>139</v>
      </c>
      <c r="C218" t="s">
        <v>280</v>
      </c>
      <c r="D218" t="s">
        <v>151</v>
      </c>
      <c r="E218" t="s">
        <v>152</v>
      </c>
      <c r="F218" t="s">
        <v>155</v>
      </c>
      <c r="G218" t="s">
        <v>219</v>
      </c>
      <c r="H218">
        <v>371.85356264117917</v>
      </c>
      <c r="I218">
        <v>53</v>
      </c>
      <c r="J218">
        <v>1284617.4580734004</v>
      </c>
      <c r="K218">
        <v>47784.409136363625</v>
      </c>
      <c r="L218">
        <v>231231142.45321208</v>
      </c>
      <c r="M218">
        <v>4990908.3613636354</v>
      </c>
      <c r="N218">
        <v>1926926187.1101005</v>
      </c>
      <c r="O218">
        <v>98792000</v>
      </c>
      <c r="P218">
        <v>19.896654477272726</v>
      </c>
      <c r="Q218">
        <v>19205.030998197337</v>
      </c>
      <c r="R218">
        <v>231278926.86234844</v>
      </c>
      <c r="S218">
        <v>2030.7090954714643</v>
      </c>
      <c r="T218">
        <v>19224.927652674611</v>
      </c>
      <c r="U218">
        <f>Sustainable_Friendly_Table[[#This Row],[Total Energy(MJ)]]*AHP!$P$13/TOPSIS!$B$12</f>
        <v>2.2753032605750765E-2</v>
      </c>
      <c r="V218">
        <f>Sustainable_Friendly_Table[[#This Row],[Total Cost(LKR Million)]]*AHP!$P$14/TOPSIS!$C$12</f>
        <v>6.889876696267342E-3</v>
      </c>
      <c r="W218">
        <f>Sustainable_Friendly_Table[[#This Row],[Total Carbon (Metric T)]]*AHP!$P$15/TOPSIS!$D$12</f>
        <v>1.2520403536329123E-2</v>
      </c>
      <c r="X218">
        <f>((Sustainable_Friendly_Table[[#This Row],[Weighted Energy]]-TOPSIS!$B$13)^2+(Sustainable_Friendly_Table[[#This Row],[Weighted Cost]]-TOPSIS!$C$13)^2+(Sustainable_Friendly_Table[[#This Row],[Weighted Co2]]-TOPSIS!$D$13)^2)^0.5</f>
        <v>2.4864387996070994E-3</v>
      </c>
      <c r="Y218">
        <f>((Sustainable_Friendly_Table[[#This Row],[Weighted Energy]]-TOPSIS!$B$14)^2+(Sustainable_Friendly_Table[[#This Row],[Weighted Cost]]-TOPSIS!$C$14)^2+(Sustainable_Friendly_Table[[#This Row],[Weighted Co2]]-TOPSIS!$D$14)^2)^0.5</f>
        <v>3.827650227954906E-3</v>
      </c>
      <c r="Z218">
        <f>Sustainable_Friendly_Table[[#This Row],[S- Worst-Euclidean Distance]]/(Sustainable_Friendly_Table[[#This Row],[S+ Best-Euclidean Distance]]+Sustainable_Friendly_Table[[#This Row],[S- Worst-Euclidean Distance]])</f>
        <v>0.60620783318806604</v>
      </c>
      <c r="AA218">
        <v>217</v>
      </c>
    </row>
    <row r="219" spans="1:27" x14ac:dyDescent="0.3">
      <c r="A219">
        <v>78</v>
      </c>
      <c r="B219" t="s">
        <v>139</v>
      </c>
      <c r="C219" t="s">
        <v>280</v>
      </c>
      <c r="D219" t="s">
        <v>151</v>
      </c>
      <c r="E219" t="s">
        <v>152</v>
      </c>
      <c r="F219" t="s">
        <v>155</v>
      </c>
      <c r="G219" t="s">
        <v>218</v>
      </c>
      <c r="H219">
        <v>371.85356264117917</v>
      </c>
      <c r="I219">
        <v>27</v>
      </c>
      <c r="J219">
        <v>1284617.4580734004</v>
      </c>
      <c r="K219">
        <v>47784.409136363625</v>
      </c>
      <c r="L219">
        <v>231231142.45321208</v>
      </c>
      <c r="M219">
        <v>4990908.3613636354</v>
      </c>
      <c r="N219">
        <v>1926926187.1101005</v>
      </c>
      <c r="O219">
        <v>101147400</v>
      </c>
      <c r="P219">
        <v>19.896654477272726</v>
      </c>
      <c r="Q219">
        <v>19205.030998197337</v>
      </c>
      <c r="R219">
        <v>231278926.86234844</v>
      </c>
      <c r="S219">
        <v>2033.0644954714642</v>
      </c>
      <c r="T219">
        <v>19224.927652674611</v>
      </c>
      <c r="U219">
        <f>Sustainable_Friendly_Table[[#This Row],[Total Energy(MJ)]]*AHP!$P$13/TOPSIS!$B$12</f>
        <v>2.2753032605750765E-2</v>
      </c>
      <c r="V219">
        <f>Sustainable_Friendly_Table[[#This Row],[Total Cost(LKR Million)]]*AHP!$P$14/TOPSIS!$C$12</f>
        <v>6.8978681981553165E-3</v>
      </c>
      <c r="W219">
        <f>Sustainable_Friendly_Table[[#This Row],[Total Carbon (Metric T)]]*AHP!$P$15/TOPSIS!$D$12</f>
        <v>1.2520403536329123E-2</v>
      </c>
      <c r="X219">
        <f>((Sustainable_Friendly_Table[[#This Row],[Weighted Energy]]-TOPSIS!$B$13)^2+(Sustainable_Friendly_Table[[#This Row],[Weighted Cost]]-TOPSIS!$C$13)^2+(Sustainable_Friendly_Table[[#This Row],[Weighted Co2]]-TOPSIS!$D$13)^2)^0.5</f>
        <v>2.4885277223702091E-3</v>
      </c>
      <c r="Y219">
        <f>((Sustainable_Friendly_Table[[#This Row],[Weighted Energy]]-TOPSIS!$B$14)^2+(Sustainable_Friendly_Table[[#This Row],[Weighted Cost]]-TOPSIS!$C$14)^2+(Sustainable_Friendly_Table[[#This Row],[Weighted Co2]]-TOPSIS!$D$14)^2)^0.5</f>
        <v>3.8256015856614079E-3</v>
      </c>
      <c r="Z219">
        <f>Sustainable_Friendly_Table[[#This Row],[S- Worst-Euclidean Distance]]/(Sustainable_Friendly_Table[[#This Row],[S+ Best-Euclidean Distance]]+Sustainable_Friendly_Table[[#This Row],[S- Worst-Euclidean Distance]])</f>
        <v>0.60587951228607484</v>
      </c>
      <c r="AA219">
        <v>218</v>
      </c>
    </row>
    <row r="220" spans="1:27" x14ac:dyDescent="0.3">
      <c r="A220">
        <v>85</v>
      </c>
      <c r="B220" t="s">
        <v>139</v>
      </c>
      <c r="C220" t="s">
        <v>280</v>
      </c>
      <c r="D220" t="s">
        <v>151</v>
      </c>
      <c r="E220" t="s">
        <v>280</v>
      </c>
      <c r="F220" t="s">
        <v>155</v>
      </c>
      <c r="G220" t="s">
        <v>219</v>
      </c>
      <c r="H220">
        <v>371.9215759476337</v>
      </c>
      <c r="I220">
        <v>53</v>
      </c>
      <c r="J220">
        <v>1284683.2949540485</v>
      </c>
      <c r="K220">
        <v>58701.472772727269</v>
      </c>
      <c r="L220">
        <v>231242993.09172872</v>
      </c>
      <c r="M220">
        <v>6148117.1068181815</v>
      </c>
      <c r="N220">
        <v>1927024942.4310727</v>
      </c>
      <c r="O220">
        <v>98792000</v>
      </c>
      <c r="P220">
        <v>26.44689265909091</v>
      </c>
      <c r="Q220">
        <v>19206.015259563021</v>
      </c>
      <c r="R220">
        <v>231301694.56450143</v>
      </c>
      <c r="S220">
        <v>2031.965059537891</v>
      </c>
      <c r="T220">
        <v>19232.462152222113</v>
      </c>
      <c r="U220">
        <f>Sustainable_Friendly_Table[[#This Row],[Total Energy(MJ)]]*AHP!$P$13/TOPSIS!$B$12</f>
        <v>2.2755272473759809E-2</v>
      </c>
      <c r="V220">
        <f>Sustainable_Friendly_Table[[#This Row],[Total Cost(LKR Million)]]*AHP!$P$14/TOPSIS!$C$12</f>
        <v>6.8941379848841697E-3</v>
      </c>
      <c r="W220">
        <f>Sustainable_Friendly_Table[[#This Row],[Total Carbon (Metric T)]]*AHP!$P$15/TOPSIS!$D$12</f>
        <v>1.252531044555049E-2</v>
      </c>
      <c r="X220">
        <f>((Sustainable_Friendly_Table[[#This Row],[Weighted Energy]]-TOPSIS!$B$13)^2+(Sustainable_Friendly_Table[[#This Row],[Weighted Cost]]-TOPSIS!$C$13)^2+(Sustainable_Friendly_Table[[#This Row],[Weighted Co2]]-TOPSIS!$D$13)^2)^0.5</f>
        <v>2.4917252805968975E-3</v>
      </c>
      <c r="Y220">
        <f>((Sustainable_Friendly_Table[[#This Row],[Weighted Energy]]-TOPSIS!$B$14)^2+(Sustainable_Friendly_Table[[#This Row],[Weighted Cost]]-TOPSIS!$C$14)^2+(Sustainable_Friendly_Table[[#This Row],[Weighted Co2]]-TOPSIS!$D$14)^2)^0.5</f>
        <v>3.822370844959721E-3</v>
      </c>
      <c r="Z220">
        <f>Sustainable_Friendly_Table[[#This Row],[S- Worst-Euclidean Distance]]/(Sustainable_Friendly_Table[[#This Row],[S+ Best-Euclidean Distance]]+Sustainable_Friendly_Table[[#This Row],[S- Worst-Euclidean Distance]])</f>
        <v>0.60537102523486841</v>
      </c>
      <c r="AA220">
        <v>219</v>
      </c>
    </row>
    <row r="221" spans="1:27" x14ac:dyDescent="0.3">
      <c r="A221">
        <v>77</v>
      </c>
      <c r="B221" t="s">
        <v>139</v>
      </c>
      <c r="C221" t="s">
        <v>280</v>
      </c>
      <c r="D221" t="s">
        <v>151</v>
      </c>
      <c r="E221" t="s">
        <v>152</v>
      </c>
      <c r="F221" t="s">
        <v>155</v>
      </c>
      <c r="G221" t="s">
        <v>220</v>
      </c>
      <c r="H221">
        <v>371.85356264117917</v>
      </c>
      <c r="I221">
        <v>27</v>
      </c>
      <c r="J221">
        <v>1284617.4580734004</v>
      </c>
      <c r="K221">
        <v>47784.409136363625</v>
      </c>
      <c r="L221">
        <v>231231142.45321208</v>
      </c>
      <c r="M221">
        <v>4990908.3613636354</v>
      </c>
      <c r="N221">
        <v>1926926187.1101005</v>
      </c>
      <c r="O221">
        <v>105300000</v>
      </c>
      <c r="P221">
        <v>19.896654477272726</v>
      </c>
      <c r="Q221">
        <v>19205.030998197337</v>
      </c>
      <c r="R221">
        <v>231278926.86234844</v>
      </c>
      <c r="S221">
        <v>2037.2170954714641</v>
      </c>
      <c r="T221">
        <v>19224.927652674611</v>
      </c>
      <c r="U221">
        <f>Sustainable_Friendly_Table[[#This Row],[Total Energy(MJ)]]*AHP!$P$13/TOPSIS!$B$12</f>
        <v>2.2753032605750765E-2</v>
      </c>
      <c r="V221">
        <f>Sustainable_Friendly_Table[[#This Row],[Total Cost(LKR Million)]]*AHP!$P$14/TOPSIS!$C$12</f>
        <v>6.9119573170905307E-3</v>
      </c>
      <c r="W221">
        <f>Sustainable_Friendly_Table[[#This Row],[Total Carbon (Metric T)]]*AHP!$P$15/TOPSIS!$D$12</f>
        <v>1.2520403536329123E-2</v>
      </c>
      <c r="X221">
        <f>((Sustainable_Friendly_Table[[#This Row],[Weighted Energy]]-TOPSIS!$B$13)^2+(Sustainable_Friendly_Table[[#This Row],[Weighted Cost]]-TOPSIS!$C$13)^2+(Sustainable_Friendly_Table[[#This Row],[Weighted Co2]]-TOPSIS!$D$13)^2)^0.5</f>
        <v>2.4922686682164684E-3</v>
      </c>
      <c r="Y221">
        <f>((Sustainable_Friendly_Table[[#This Row],[Weighted Energy]]-TOPSIS!$B$14)^2+(Sustainable_Friendly_Table[[#This Row],[Weighted Cost]]-TOPSIS!$C$14)^2+(Sustainable_Friendly_Table[[#This Row],[Weighted Co2]]-TOPSIS!$D$14)^2)^0.5</f>
        <v>3.8220278268747349E-3</v>
      </c>
      <c r="Z221">
        <f>Sustainable_Friendly_Table[[#This Row],[S- Worst-Euclidean Distance]]/(Sustainable_Friendly_Table[[#This Row],[S+ Best-Euclidean Distance]]+Sustainable_Friendly_Table[[#This Row],[S- Worst-Euclidean Distance]])</f>
        <v>0.60529749115297604</v>
      </c>
      <c r="AA221">
        <v>220</v>
      </c>
    </row>
    <row r="222" spans="1:27" x14ac:dyDescent="0.3">
      <c r="A222">
        <v>87</v>
      </c>
      <c r="B222" t="s">
        <v>139</v>
      </c>
      <c r="C222" t="s">
        <v>280</v>
      </c>
      <c r="D222" t="s">
        <v>151</v>
      </c>
      <c r="E222" t="s">
        <v>280</v>
      </c>
      <c r="F222" t="s">
        <v>155</v>
      </c>
      <c r="G222" t="s">
        <v>218</v>
      </c>
      <c r="H222">
        <v>371.9215759476337</v>
      </c>
      <c r="I222">
        <v>27</v>
      </c>
      <c r="J222">
        <v>1284683.2949540485</v>
      </c>
      <c r="K222">
        <v>58701.472772727269</v>
      </c>
      <c r="L222">
        <v>231242993.09172872</v>
      </c>
      <c r="M222">
        <v>6148117.1068181815</v>
      </c>
      <c r="N222">
        <v>1927024942.4310727</v>
      </c>
      <c r="O222">
        <v>101147400</v>
      </c>
      <c r="P222">
        <v>26.44689265909091</v>
      </c>
      <c r="Q222">
        <v>19206.015259563021</v>
      </c>
      <c r="R222">
        <v>231301694.56450143</v>
      </c>
      <c r="S222">
        <v>2034.3204595378909</v>
      </c>
      <c r="T222">
        <v>19232.462152222113</v>
      </c>
      <c r="U222">
        <f>Sustainable_Friendly_Table[[#This Row],[Total Energy(MJ)]]*AHP!$P$13/TOPSIS!$B$12</f>
        <v>2.2755272473759809E-2</v>
      </c>
      <c r="V222">
        <f>Sustainable_Friendly_Table[[#This Row],[Total Cost(LKR Million)]]*AHP!$P$14/TOPSIS!$C$12</f>
        <v>6.9021294867721442E-3</v>
      </c>
      <c r="W222">
        <f>Sustainable_Friendly_Table[[#This Row],[Total Carbon (Metric T)]]*AHP!$P$15/TOPSIS!$D$12</f>
        <v>1.252531044555049E-2</v>
      </c>
      <c r="X222">
        <f>((Sustainable_Friendly_Table[[#This Row],[Weighted Energy]]-TOPSIS!$B$13)^2+(Sustainable_Friendly_Table[[#This Row],[Weighted Cost]]-TOPSIS!$C$13)^2+(Sustainable_Friendly_Table[[#This Row],[Weighted Co2]]-TOPSIS!$D$13)^2)^0.5</f>
        <v>2.4938234305923123E-3</v>
      </c>
      <c r="Y222">
        <f>((Sustainable_Friendly_Table[[#This Row],[Weighted Energy]]-TOPSIS!$B$14)^2+(Sustainable_Friendly_Table[[#This Row],[Weighted Cost]]-TOPSIS!$C$14)^2+(Sustainable_Friendly_Table[[#This Row],[Weighted Co2]]-TOPSIS!$D$14)^2)^0.5</f>
        <v>3.8203282855327997E-3</v>
      </c>
      <c r="Z222">
        <f>Sustainable_Friendly_Table[[#This Row],[S- Worst-Euclidean Distance]]/(Sustainable_Friendly_Table[[#This Row],[S+ Best-Euclidean Distance]]+Sustainable_Friendly_Table[[#This Row],[S- Worst-Euclidean Distance]])</f>
        <v>0.6050422063468045</v>
      </c>
      <c r="AA222">
        <v>221</v>
      </c>
    </row>
    <row r="223" spans="1:27" x14ac:dyDescent="0.3">
      <c r="A223">
        <v>94</v>
      </c>
      <c r="B223" t="s">
        <v>139</v>
      </c>
      <c r="C223" t="s">
        <v>280</v>
      </c>
      <c r="D223" t="s">
        <v>280</v>
      </c>
      <c r="E223" t="s">
        <v>152</v>
      </c>
      <c r="F223" t="s">
        <v>155</v>
      </c>
      <c r="G223" t="s">
        <v>219</v>
      </c>
      <c r="H223">
        <v>372.31628426123922</v>
      </c>
      <c r="I223">
        <v>53</v>
      </c>
      <c r="J223">
        <v>1285065.3726016185</v>
      </c>
      <c r="K223">
        <v>47784.409136363625</v>
      </c>
      <c r="L223">
        <v>231311767.06829134</v>
      </c>
      <c r="M223">
        <v>4995513.4363636356</v>
      </c>
      <c r="N223">
        <v>1927598058.9024277</v>
      </c>
      <c r="O223">
        <v>98792000</v>
      </c>
      <c r="P223">
        <v>19.887444327272725</v>
      </c>
      <c r="Q223">
        <v>19211.727320394195</v>
      </c>
      <c r="R223">
        <v>231359551.47742769</v>
      </c>
      <c r="S223">
        <v>2031.3855723387915</v>
      </c>
      <c r="T223">
        <v>19231.614764721468</v>
      </c>
      <c r="U223">
        <f>Sustainable_Friendly_Table[[#This Row],[Total Energy(MJ)]]*AHP!$P$13/TOPSIS!$B$12</f>
        <v>2.276096438976849E-2</v>
      </c>
      <c r="V223">
        <f>Sustainable_Friendly_Table[[#This Row],[Total Cost(LKR Million)]]*AHP!$P$14/TOPSIS!$C$12</f>
        <v>6.8921718759236278E-3</v>
      </c>
      <c r="W223">
        <f>Sustainable_Friendly_Table[[#This Row],[Total Carbon (Metric T)]]*AHP!$P$15/TOPSIS!$D$12</f>
        <v>1.2524758576973849E-2</v>
      </c>
      <c r="X223">
        <f>((Sustainable_Friendly_Table[[#This Row],[Weighted Energy]]-TOPSIS!$B$13)^2+(Sustainable_Friendly_Table[[#This Row],[Weighted Cost]]-TOPSIS!$C$13)^2+(Sustainable_Friendly_Table[[#This Row],[Weighted Co2]]-TOPSIS!$D$13)^2)^0.5</f>
        <v>2.4957730988823903E-3</v>
      </c>
      <c r="Y223">
        <f>((Sustainable_Friendly_Table[[#This Row],[Weighted Energy]]-TOPSIS!$B$14)^2+(Sustainable_Friendly_Table[[#This Row],[Weighted Cost]]-TOPSIS!$C$14)^2+(Sustainable_Friendly_Table[[#This Row],[Weighted Co2]]-TOPSIS!$D$14)^2)^0.5</f>
        <v>3.8183156224943812E-3</v>
      </c>
      <c r="Z223">
        <f>Sustainable_Friendly_Table[[#This Row],[S- Worst-Euclidean Distance]]/(Sustainable_Friendly_Table[[#This Row],[S+ Best-Euclidean Distance]]+Sustainable_Friendly_Table[[#This Row],[S- Worst-Euclidean Distance]])</f>
        <v>0.60472948528062609</v>
      </c>
      <c r="AA223">
        <v>222</v>
      </c>
    </row>
    <row r="224" spans="1:27" x14ac:dyDescent="0.3">
      <c r="A224">
        <v>86</v>
      </c>
      <c r="B224" t="s">
        <v>139</v>
      </c>
      <c r="C224" t="s">
        <v>280</v>
      </c>
      <c r="D224" t="s">
        <v>151</v>
      </c>
      <c r="E224" t="s">
        <v>280</v>
      </c>
      <c r="F224" t="s">
        <v>155</v>
      </c>
      <c r="G224" t="s">
        <v>220</v>
      </c>
      <c r="H224">
        <v>371.9215759476337</v>
      </c>
      <c r="I224">
        <v>27</v>
      </c>
      <c r="J224">
        <v>1284683.2949540485</v>
      </c>
      <c r="K224">
        <v>58701.472772727269</v>
      </c>
      <c r="L224">
        <v>231242993.09172872</v>
      </c>
      <c r="M224">
        <v>6148117.1068181815</v>
      </c>
      <c r="N224">
        <v>1927024942.4310727</v>
      </c>
      <c r="O224">
        <v>105300000</v>
      </c>
      <c r="P224">
        <v>26.44689265909091</v>
      </c>
      <c r="Q224">
        <v>19206.015259563021</v>
      </c>
      <c r="R224">
        <v>231301694.56450143</v>
      </c>
      <c r="S224">
        <v>2038.473059537891</v>
      </c>
      <c r="T224">
        <v>19232.462152222113</v>
      </c>
      <c r="U224">
        <f>Sustainable_Friendly_Table[[#This Row],[Total Energy(MJ)]]*AHP!$P$13/TOPSIS!$B$12</f>
        <v>2.2755272473759809E-2</v>
      </c>
      <c r="V224">
        <f>Sustainable_Friendly_Table[[#This Row],[Total Cost(LKR Million)]]*AHP!$P$14/TOPSIS!$C$12</f>
        <v>6.9162186057073602E-3</v>
      </c>
      <c r="W224">
        <f>Sustainable_Friendly_Table[[#This Row],[Total Carbon (Metric T)]]*AHP!$P$15/TOPSIS!$D$12</f>
        <v>1.252531044555049E-2</v>
      </c>
      <c r="X224">
        <f>((Sustainable_Friendly_Table[[#This Row],[Weighted Energy]]-TOPSIS!$B$13)^2+(Sustainable_Friendly_Table[[#This Row],[Weighted Cost]]-TOPSIS!$C$13)^2+(Sustainable_Friendly_Table[[#This Row],[Weighted Co2]]-TOPSIS!$D$13)^2)^0.5</f>
        <v>2.4975804828161032E-3</v>
      </c>
      <c r="Y224">
        <f>((Sustainable_Friendly_Table[[#This Row],[Weighted Energy]]-TOPSIS!$B$14)^2+(Sustainable_Friendly_Table[[#This Row],[Weighted Cost]]-TOPSIS!$C$14)^2+(Sustainable_Friendly_Table[[#This Row],[Weighted Co2]]-TOPSIS!$D$14)^2)^0.5</f>
        <v>3.8167653192246421E-3</v>
      </c>
      <c r="Z224">
        <f>Sustainable_Friendly_Table[[#This Row],[S- Worst-Euclidean Distance]]/(Sustainable_Friendly_Table[[#This Row],[S+ Best-Euclidean Distance]]+Sustainable_Friendly_Table[[#This Row],[S- Worst-Euclidean Distance]])</f>
        <v>0.60445934367279897</v>
      </c>
      <c r="AA224">
        <v>223</v>
      </c>
    </row>
    <row r="225" spans="1:27" x14ac:dyDescent="0.3">
      <c r="A225">
        <v>96</v>
      </c>
      <c r="B225" t="s">
        <v>139</v>
      </c>
      <c r="C225" t="s">
        <v>280</v>
      </c>
      <c r="D225" t="s">
        <v>280</v>
      </c>
      <c r="E225" t="s">
        <v>152</v>
      </c>
      <c r="F225" t="s">
        <v>155</v>
      </c>
      <c r="G225" t="s">
        <v>218</v>
      </c>
      <c r="H225">
        <v>372.31628426123922</v>
      </c>
      <c r="I225">
        <v>27</v>
      </c>
      <c r="J225">
        <v>1285065.3726016185</v>
      </c>
      <c r="K225">
        <v>47784.409136363625</v>
      </c>
      <c r="L225">
        <v>231311767.06829134</v>
      </c>
      <c r="M225">
        <v>4995513.4363636356</v>
      </c>
      <c r="N225">
        <v>1927598058.9024277</v>
      </c>
      <c r="O225">
        <v>101147400</v>
      </c>
      <c r="P225">
        <v>19.887444327272725</v>
      </c>
      <c r="Q225">
        <v>19211.727320394195</v>
      </c>
      <c r="R225">
        <v>231359551.47742769</v>
      </c>
      <c r="S225">
        <v>2033.7409723387914</v>
      </c>
      <c r="T225">
        <v>19231.614764721468</v>
      </c>
      <c r="U225">
        <f>Sustainable_Friendly_Table[[#This Row],[Total Energy(MJ)]]*AHP!$P$13/TOPSIS!$B$12</f>
        <v>2.276096438976849E-2</v>
      </c>
      <c r="V225">
        <f>Sustainable_Friendly_Table[[#This Row],[Total Cost(LKR Million)]]*AHP!$P$14/TOPSIS!$C$12</f>
        <v>6.9001633778116023E-3</v>
      </c>
      <c r="W225">
        <f>Sustainable_Friendly_Table[[#This Row],[Total Carbon (Metric T)]]*AHP!$P$15/TOPSIS!$D$12</f>
        <v>1.2524758576973849E-2</v>
      </c>
      <c r="X225">
        <f>((Sustainable_Friendly_Table[[#This Row],[Weighted Energy]]-TOPSIS!$B$13)^2+(Sustainable_Friendly_Table[[#This Row],[Weighted Cost]]-TOPSIS!$C$13)^2+(Sustainable_Friendly_Table[[#This Row],[Weighted Co2]]-TOPSIS!$D$13)^2)^0.5</f>
        <v>2.4978615585703684E-3</v>
      </c>
      <c r="Y225">
        <f>((Sustainable_Friendly_Table[[#This Row],[Weighted Energy]]-TOPSIS!$B$14)^2+(Sustainable_Friendly_Table[[#This Row],[Weighted Cost]]-TOPSIS!$C$14)^2+(Sustainable_Friendly_Table[[#This Row],[Weighted Co2]]-TOPSIS!$D$14)^2)^0.5</f>
        <v>3.816266775462848E-3</v>
      </c>
      <c r="Z225">
        <f>Sustainable_Friendly_Table[[#This Row],[S- Worst-Euclidean Distance]]/(Sustainable_Friendly_Table[[#This Row],[S+ Best-Euclidean Distance]]+Sustainable_Friendly_Table[[#This Row],[S- Worst-Euclidean Distance]])</f>
        <v>0.60440120529276087</v>
      </c>
      <c r="AA225">
        <v>224</v>
      </c>
    </row>
    <row r="226" spans="1:27" x14ac:dyDescent="0.3">
      <c r="A226">
        <v>103</v>
      </c>
      <c r="B226" t="s">
        <v>139</v>
      </c>
      <c r="C226" t="s">
        <v>280</v>
      </c>
      <c r="D226" t="s">
        <v>280</v>
      </c>
      <c r="E226" t="s">
        <v>280</v>
      </c>
      <c r="F226" t="s">
        <v>155</v>
      </c>
      <c r="G226" t="s">
        <v>219</v>
      </c>
      <c r="H226">
        <v>372.38429756769375</v>
      </c>
      <c r="I226">
        <v>53</v>
      </c>
      <c r="J226">
        <v>1285131.2094822666</v>
      </c>
      <c r="K226">
        <v>58701.472772727269</v>
      </c>
      <c r="L226">
        <v>231323617.706808</v>
      </c>
      <c r="M226">
        <v>6152722.1818181816</v>
      </c>
      <c r="N226">
        <v>1927696814.2233999</v>
      </c>
      <c r="O226">
        <v>98792000</v>
      </c>
      <c r="P226">
        <v>26.437682509090912</v>
      </c>
      <c r="Q226">
        <v>19212.711581759886</v>
      </c>
      <c r="R226">
        <v>231382319.17958072</v>
      </c>
      <c r="S226">
        <v>2032.6415364052182</v>
      </c>
      <c r="T226">
        <v>19239.149264268977</v>
      </c>
      <c r="U226">
        <f>Sustainable_Friendly_Table[[#This Row],[Total Energy(MJ)]]*AHP!$P$13/TOPSIS!$B$12</f>
        <v>2.2763204257777541E-2</v>
      </c>
      <c r="V226">
        <f>Sustainable_Friendly_Table[[#This Row],[Total Cost(LKR Million)]]*AHP!$P$14/TOPSIS!$C$12</f>
        <v>6.8964331645404563E-3</v>
      </c>
      <c r="W226">
        <f>Sustainable_Friendly_Table[[#This Row],[Total Carbon (Metric T)]]*AHP!$P$15/TOPSIS!$D$12</f>
        <v>1.252966548619522E-2</v>
      </c>
      <c r="X226">
        <f>((Sustainable_Friendly_Table[[#This Row],[Weighted Energy]]-TOPSIS!$B$13)^2+(Sustainable_Friendly_Table[[#This Row],[Weighted Cost]]-TOPSIS!$C$13)^2+(Sustainable_Friendly_Table[[#This Row],[Weighted Co2]]-TOPSIS!$D$13)^2)^0.5</f>
        <v>2.501059408251188E-3</v>
      </c>
      <c r="Y226">
        <f>((Sustainable_Friendly_Table[[#This Row],[Weighted Energy]]-TOPSIS!$B$14)^2+(Sustainable_Friendly_Table[[#This Row],[Weighted Cost]]-TOPSIS!$C$14)^2+(Sustainable_Friendly_Table[[#This Row],[Weighted Co2]]-TOPSIS!$D$14)^2)^0.5</f>
        <v>3.8130361438808934E-3</v>
      </c>
      <c r="Z226">
        <f>Sustainable_Friendly_Table[[#This Row],[S- Worst-Euclidean Distance]]/(Sustainable_Friendly_Table[[#This Row],[S+ Best-Euclidean Distance]]+Sustainable_Friendly_Table[[#This Row],[S- Worst-Euclidean Distance]])</f>
        <v>0.60389268936440865</v>
      </c>
      <c r="AA226">
        <v>225</v>
      </c>
    </row>
    <row r="227" spans="1:27" x14ac:dyDescent="0.3">
      <c r="A227">
        <v>95</v>
      </c>
      <c r="B227" t="s">
        <v>139</v>
      </c>
      <c r="C227" t="s">
        <v>280</v>
      </c>
      <c r="D227" t="s">
        <v>280</v>
      </c>
      <c r="E227" t="s">
        <v>152</v>
      </c>
      <c r="F227" t="s">
        <v>155</v>
      </c>
      <c r="G227" t="s">
        <v>220</v>
      </c>
      <c r="H227">
        <v>372.31628426123922</v>
      </c>
      <c r="I227">
        <v>27</v>
      </c>
      <c r="J227">
        <v>1285065.3726016185</v>
      </c>
      <c r="K227">
        <v>47784.409136363625</v>
      </c>
      <c r="L227">
        <v>231311767.06829134</v>
      </c>
      <c r="M227">
        <v>4995513.4363636356</v>
      </c>
      <c r="N227">
        <v>1927598058.9024277</v>
      </c>
      <c r="O227">
        <v>105300000</v>
      </c>
      <c r="P227">
        <v>19.887444327272725</v>
      </c>
      <c r="Q227">
        <v>19211.727320394195</v>
      </c>
      <c r="R227">
        <v>231359551.47742769</v>
      </c>
      <c r="S227">
        <v>2037.8935723387913</v>
      </c>
      <c r="T227">
        <v>19231.614764721468</v>
      </c>
      <c r="U227">
        <f>Sustainable_Friendly_Table[[#This Row],[Total Energy(MJ)]]*AHP!$P$13/TOPSIS!$B$12</f>
        <v>2.276096438976849E-2</v>
      </c>
      <c r="V227">
        <f>Sustainable_Friendly_Table[[#This Row],[Total Cost(LKR Million)]]*AHP!$P$14/TOPSIS!$C$12</f>
        <v>6.9142524967468165E-3</v>
      </c>
      <c r="W227">
        <f>Sustainable_Friendly_Table[[#This Row],[Total Carbon (Metric T)]]*AHP!$P$15/TOPSIS!$D$12</f>
        <v>1.2524758576973849E-2</v>
      </c>
      <c r="X227">
        <f>((Sustainable_Friendly_Table[[#This Row],[Weighted Energy]]-TOPSIS!$B$13)^2+(Sustainable_Friendly_Table[[#This Row],[Weighted Cost]]-TOPSIS!$C$13)^2+(Sustainable_Friendly_Table[[#This Row],[Weighted Co2]]-TOPSIS!$D$13)^2)^0.5</f>
        <v>2.5016014729509436E-3</v>
      </c>
      <c r="Y227">
        <f>((Sustainable_Friendly_Table[[#This Row],[Weighted Energy]]-TOPSIS!$B$14)^2+(Sustainable_Friendly_Table[[#This Row],[Weighted Cost]]-TOPSIS!$C$14)^2+(Sustainable_Friendly_Table[[#This Row],[Weighted Co2]]-TOPSIS!$D$14)^2)^0.5</f>
        <v>3.8126927482829824E-3</v>
      </c>
      <c r="Z227">
        <f>Sustainable_Friendly_Table[[#This Row],[S- Worst-Euclidean Distance]]/(Sustainable_Friendly_Table[[#This Row],[S+ Best-Euclidean Distance]]+Sustainable_Friendly_Table[[#This Row],[S- Worst-Euclidean Distance]])</f>
        <v>0.60381930500823477</v>
      </c>
      <c r="AA227">
        <v>226</v>
      </c>
    </row>
    <row r="228" spans="1:27" x14ac:dyDescent="0.3">
      <c r="A228">
        <v>105</v>
      </c>
      <c r="B228" t="s">
        <v>139</v>
      </c>
      <c r="C228" t="s">
        <v>280</v>
      </c>
      <c r="D228" t="s">
        <v>280</v>
      </c>
      <c r="E228" t="s">
        <v>280</v>
      </c>
      <c r="F228" t="s">
        <v>155</v>
      </c>
      <c r="G228" t="s">
        <v>218</v>
      </c>
      <c r="H228">
        <v>372.38429756769375</v>
      </c>
      <c r="I228">
        <v>27</v>
      </c>
      <c r="J228">
        <v>1285131.2094822666</v>
      </c>
      <c r="K228">
        <v>58701.472772727269</v>
      </c>
      <c r="L228">
        <v>231323617.706808</v>
      </c>
      <c r="M228">
        <v>6152722.1818181816</v>
      </c>
      <c r="N228">
        <v>1927696814.2233999</v>
      </c>
      <c r="O228">
        <v>101147400</v>
      </c>
      <c r="P228">
        <v>26.437682509090912</v>
      </c>
      <c r="Q228">
        <v>19212.711581759886</v>
      </c>
      <c r="R228">
        <v>231382319.17958072</v>
      </c>
      <c r="S228">
        <v>2034.9969364052181</v>
      </c>
      <c r="T228">
        <v>19239.149264268977</v>
      </c>
      <c r="U228">
        <f>Sustainable_Friendly_Table[[#This Row],[Total Energy(MJ)]]*AHP!$P$13/TOPSIS!$B$12</f>
        <v>2.2763204257777541E-2</v>
      </c>
      <c r="V228">
        <f>Sustainable_Friendly_Table[[#This Row],[Total Cost(LKR Million)]]*AHP!$P$14/TOPSIS!$C$12</f>
        <v>6.9044246664284308E-3</v>
      </c>
      <c r="W228">
        <f>Sustainable_Friendly_Table[[#This Row],[Total Carbon (Metric T)]]*AHP!$P$15/TOPSIS!$D$12</f>
        <v>1.252966548619522E-2</v>
      </c>
      <c r="X228">
        <f>((Sustainable_Friendly_Table[[#This Row],[Weighted Energy]]-TOPSIS!$B$13)^2+(Sustainable_Friendly_Table[[#This Row],[Weighted Cost]]-TOPSIS!$C$13)^2+(Sustainable_Friendly_Table[[#This Row],[Weighted Co2]]-TOPSIS!$D$13)^2)^0.5</f>
        <v>2.5031570618865317E-3</v>
      </c>
      <c r="Y228">
        <f>((Sustainable_Friendly_Table[[#This Row],[Weighted Energy]]-TOPSIS!$B$14)^2+(Sustainable_Friendly_Table[[#This Row],[Weighted Cost]]-TOPSIS!$C$14)^2+(Sustainable_Friendly_Table[[#This Row],[Weighted Co2]]-TOPSIS!$D$14)^2)^0.5</f>
        <v>3.8109933942806931E-3</v>
      </c>
      <c r="Z228">
        <f>Sustainable_Friendly_Table[[#This Row],[S- Worst-Euclidean Distance]]/(Sustainable_Friendly_Table[[#This Row],[S+ Best-Euclidean Distance]]+Sustainable_Friendly_Table[[#This Row],[S- Worst-Euclidean Distance]])</f>
        <v>0.6035639189684463</v>
      </c>
      <c r="AA228">
        <v>227</v>
      </c>
    </row>
    <row r="229" spans="1:27" x14ac:dyDescent="0.3">
      <c r="A229">
        <v>104</v>
      </c>
      <c r="B229" t="s">
        <v>139</v>
      </c>
      <c r="C229" t="s">
        <v>280</v>
      </c>
      <c r="D229" t="s">
        <v>280</v>
      </c>
      <c r="E229" t="s">
        <v>280</v>
      </c>
      <c r="F229" t="s">
        <v>155</v>
      </c>
      <c r="G229" t="s">
        <v>220</v>
      </c>
      <c r="H229">
        <v>372.38429756769375</v>
      </c>
      <c r="I229">
        <v>27</v>
      </c>
      <c r="J229">
        <v>1285131.2094822666</v>
      </c>
      <c r="K229">
        <v>58701.472772727269</v>
      </c>
      <c r="L229">
        <v>231323617.706808</v>
      </c>
      <c r="M229">
        <v>6152722.1818181816</v>
      </c>
      <c r="N229">
        <v>1927696814.2233999</v>
      </c>
      <c r="O229">
        <v>105300000</v>
      </c>
      <c r="P229">
        <v>26.437682509090912</v>
      </c>
      <c r="Q229">
        <v>19212.711581759886</v>
      </c>
      <c r="R229">
        <v>231382319.17958072</v>
      </c>
      <c r="S229">
        <v>2039.1495364052182</v>
      </c>
      <c r="T229">
        <v>19239.149264268977</v>
      </c>
      <c r="U229">
        <f>Sustainable_Friendly_Table[[#This Row],[Total Energy(MJ)]]*AHP!$P$13/TOPSIS!$B$12</f>
        <v>2.2763204257777541E-2</v>
      </c>
      <c r="V229">
        <f>Sustainable_Friendly_Table[[#This Row],[Total Cost(LKR Million)]]*AHP!$P$14/TOPSIS!$C$12</f>
        <v>6.9185137853636459E-3</v>
      </c>
      <c r="W229">
        <f>Sustainable_Friendly_Table[[#This Row],[Total Carbon (Metric T)]]*AHP!$P$15/TOPSIS!$D$12</f>
        <v>1.252966548619522E-2</v>
      </c>
      <c r="X229">
        <f>((Sustainable_Friendly_Table[[#This Row],[Weighted Energy]]-TOPSIS!$B$13)^2+(Sustainable_Friendly_Table[[#This Row],[Weighted Cost]]-TOPSIS!$C$13)^2+(Sustainable_Friendly_Table[[#This Row],[Weighted Co2]]-TOPSIS!$D$13)^2)^0.5</f>
        <v>2.5069130251692885E-3</v>
      </c>
      <c r="Y229">
        <f>((Sustainable_Friendly_Table[[#This Row],[Weighted Energy]]-TOPSIS!$B$14)^2+(Sustainable_Friendly_Table[[#This Row],[Weighted Cost]]-TOPSIS!$C$14)^2+(Sustainable_Friendly_Table[[#This Row],[Weighted Co2]]-TOPSIS!$D$14)^2)^0.5</f>
        <v>3.8074301855928225E-3</v>
      </c>
      <c r="Z229">
        <f>Sustainable_Friendly_Table[[#This Row],[S- Worst-Euclidean Distance]]/(Sustainable_Friendly_Table[[#This Row],[S+ Best-Euclidean Distance]]+Sustainable_Friendly_Table[[#This Row],[S- Worst-Euclidean Distance]])</f>
        <v>0.6029811903641018</v>
      </c>
      <c r="AA229">
        <v>228</v>
      </c>
    </row>
    <row r="230" spans="1:27" x14ac:dyDescent="0.3">
      <c r="A230">
        <v>331</v>
      </c>
      <c r="B230" t="s">
        <v>142</v>
      </c>
      <c r="C230" t="s">
        <v>147</v>
      </c>
      <c r="D230" t="s">
        <v>151</v>
      </c>
      <c r="E230" t="s">
        <v>152</v>
      </c>
      <c r="F230" t="s">
        <v>280</v>
      </c>
      <c r="G230" t="s">
        <v>219</v>
      </c>
      <c r="H230">
        <v>357.11914251348458</v>
      </c>
      <c r="I230">
        <v>51</v>
      </c>
      <c r="J230">
        <v>1288228.548310966</v>
      </c>
      <c r="K230">
        <v>40091.503290909081</v>
      </c>
      <c r="L230">
        <v>231881138.6959739</v>
      </c>
      <c r="M230">
        <v>5745460.0386363622</v>
      </c>
      <c r="N230">
        <v>1932342822.466449</v>
      </c>
      <c r="O230">
        <v>95064000</v>
      </c>
      <c r="P230">
        <v>23.473981468181812</v>
      </c>
      <c r="Q230">
        <v>19259.01679724894</v>
      </c>
      <c r="R230">
        <v>231921230.19926482</v>
      </c>
      <c r="S230">
        <v>2033.1522825050854</v>
      </c>
      <c r="T230">
        <v>19282.490778717121</v>
      </c>
      <c r="U230">
        <f>Sustainable_Friendly_Table[[#This Row],[Total Energy(MJ)]]*AHP!$P$13/TOPSIS!$B$12</f>
        <v>2.2816221885318542E-2</v>
      </c>
      <c r="V230">
        <f>Sustainable_Friendly_Table[[#This Row],[Total Cost(LKR Million)]]*AHP!$P$14/TOPSIS!$C$12</f>
        <v>6.8981660457586641E-3</v>
      </c>
      <c r="W230">
        <f>Sustainable_Friendly_Table[[#This Row],[Total Carbon (Metric T)]]*AHP!$P$15/TOPSIS!$D$12</f>
        <v>1.2557892029388005E-2</v>
      </c>
      <c r="X230">
        <f>((Sustainable_Friendly_Table[[#This Row],[Weighted Energy]]-TOPSIS!$B$13)^2+(Sustainable_Friendly_Table[[#This Row],[Weighted Cost]]-TOPSIS!$C$13)^2+(Sustainable_Friendly_Table[[#This Row],[Weighted Co2]]-TOPSIS!$D$13)^2)^0.5</f>
        <v>2.5595261068987259E-3</v>
      </c>
      <c r="Y230">
        <f>((Sustainable_Friendly_Table[[#This Row],[Weighted Energy]]-TOPSIS!$B$14)^2+(Sustainable_Friendly_Table[[#This Row],[Weighted Cost]]-TOPSIS!$C$14)^2+(Sustainable_Friendly_Table[[#This Row],[Weighted Co2]]-TOPSIS!$D$14)^2)^0.5</f>
        <v>3.7545699857731126E-3</v>
      </c>
      <c r="Z230">
        <f>Sustainable_Friendly_Table[[#This Row],[S- Worst-Euclidean Distance]]/(Sustainable_Friendly_Table[[#This Row],[S+ Best-Euclidean Distance]]+Sustainable_Friendly_Table[[#This Row],[S- Worst-Euclidean Distance]])</f>
        <v>0.59463301328763096</v>
      </c>
      <c r="AA230">
        <v>229</v>
      </c>
    </row>
    <row r="231" spans="1:27" x14ac:dyDescent="0.3">
      <c r="A231">
        <v>333</v>
      </c>
      <c r="B231" t="s">
        <v>142</v>
      </c>
      <c r="C231" t="s">
        <v>147</v>
      </c>
      <c r="D231" t="s">
        <v>151</v>
      </c>
      <c r="E231" t="s">
        <v>152</v>
      </c>
      <c r="F231" t="s">
        <v>280</v>
      </c>
      <c r="G231" t="s">
        <v>218</v>
      </c>
      <c r="H231">
        <v>357.11914251348458</v>
      </c>
      <c r="I231">
        <v>26</v>
      </c>
      <c r="J231">
        <v>1288228.548310966</v>
      </c>
      <c r="K231">
        <v>40091.503290909081</v>
      </c>
      <c r="L231">
        <v>231881138.6959739</v>
      </c>
      <c r="M231">
        <v>5745460.0386363622</v>
      </c>
      <c r="N231">
        <v>1932342822.466449</v>
      </c>
      <c r="O231">
        <v>97401200</v>
      </c>
      <c r="P231">
        <v>23.473981468181812</v>
      </c>
      <c r="Q231">
        <v>19259.01679724894</v>
      </c>
      <c r="R231">
        <v>231921230.19926482</v>
      </c>
      <c r="S231">
        <v>2035.4894825050856</v>
      </c>
      <c r="T231">
        <v>19282.490778717121</v>
      </c>
      <c r="U231">
        <f>Sustainable_Friendly_Table[[#This Row],[Total Energy(MJ)]]*AHP!$P$13/TOPSIS!$B$12</f>
        <v>2.2816221885318542E-2</v>
      </c>
      <c r="V231">
        <f>Sustainable_Friendly_Table[[#This Row],[Total Cost(LKR Million)]]*AHP!$P$14/TOPSIS!$C$12</f>
        <v>6.9060957979080123E-3</v>
      </c>
      <c r="W231">
        <f>Sustainable_Friendly_Table[[#This Row],[Total Carbon (Metric T)]]*AHP!$P$15/TOPSIS!$D$12</f>
        <v>1.2557892029388005E-2</v>
      </c>
      <c r="X231">
        <f>((Sustainable_Friendly_Table[[#This Row],[Weighted Energy]]-TOPSIS!$B$13)^2+(Sustainable_Friendly_Table[[#This Row],[Weighted Cost]]-TOPSIS!$C$13)^2+(Sustainable_Friendly_Table[[#This Row],[Weighted Co2]]-TOPSIS!$D$13)^2)^0.5</f>
        <v>2.5615653197480852E-3</v>
      </c>
      <c r="Y231">
        <f>((Sustainable_Friendly_Table[[#This Row],[Weighted Energy]]-TOPSIS!$B$14)^2+(Sustainable_Friendly_Table[[#This Row],[Weighted Cost]]-TOPSIS!$C$14)^2+(Sustainable_Friendly_Table[[#This Row],[Weighted Co2]]-TOPSIS!$D$14)^2)^0.5</f>
        <v>3.752515040177829E-3</v>
      </c>
      <c r="Z231">
        <f>Sustainable_Friendly_Table[[#This Row],[S- Worst-Euclidean Distance]]/(Sustainable_Friendly_Table[[#This Row],[S+ Best-Euclidean Distance]]+Sustainable_Friendly_Table[[#This Row],[S- Worst-Euclidean Distance]])</f>
        <v>0.59430904047313371</v>
      </c>
      <c r="AA231">
        <v>230</v>
      </c>
    </row>
    <row r="232" spans="1:27" x14ac:dyDescent="0.3">
      <c r="A232">
        <v>340</v>
      </c>
      <c r="B232" t="s">
        <v>142</v>
      </c>
      <c r="C232" t="s">
        <v>147</v>
      </c>
      <c r="D232" t="s">
        <v>151</v>
      </c>
      <c r="E232" t="s">
        <v>280</v>
      </c>
      <c r="F232" t="s">
        <v>280</v>
      </c>
      <c r="G232" t="s">
        <v>219</v>
      </c>
      <c r="H232">
        <v>357.18715581993911</v>
      </c>
      <c r="I232">
        <v>51</v>
      </c>
      <c r="J232">
        <v>1288294.385191614</v>
      </c>
      <c r="K232">
        <v>51008.566927272725</v>
      </c>
      <c r="L232">
        <v>231892989.33449054</v>
      </c>
      <c r="M232">
        <v>6902668.7840909082</v>
      </c>
      <c r="N232">
        <v>1932441577.787421</v>
      </c>
      <c r="O232">
        <v>95064000</v>
      </c>
      <c r="P232">
        <v>30.024219649999996</v>
      </c>
      <c r="Q232">
        <v>19260.001058614631</v>
      </c>
      <c r="R232">
        <v>231943997.90141782</v>
      </c>
      <c r="S232">
        <v>2034.4082465715119</v>
      </c>
      <c r="T232">
        <v>19290.025278264631</v>
      </c>
      <c r="U232">
        <f>Sustainable_Friendly_Table[[#This Row],[Total Energy(MJ)]]*AHP!$P$13/TOPSIS!$B$12</f>
        <v>2.2818461753327586E-2</v>
      </c>
      <c r="V232">
        <f>Sustainable_Friendly_Table[[#This Row],[Total Cost(LKR Million)]]*AHP!$P$14/TOPSIS!$C$12</f>
        <v>6.9024273343754909E-3</v>
      </c>
      <c r="W232">
        <f>Sustainable_Friendly_Table[[#This Row],[Total Carbon (Metric T)]]*AHP!$P$15/TOPSIS!$D$12</f>
        <v>1.2562798938609379E-2</v>
      </c>
      <c r="X232">
        <f>((Sustainable_Friendly_Table[[#This Row],[Weighted Energy]]-TOPSIS!$B$13)^2+(Sustainable_Friendly_Table[[#This Row],[Weighted Cost]]-TOPSIS!$C$13)^2+(Sustainable_Friendly_Table[[#This Row],[Weighted Co2]]-TOPSIS!$D$13)^2)^0.5</f>
        <v>2.5648026210310462E-3</v>
      </c>
      <c r="Y232">
        <f>((Sustainable_Friendly_Table[[#This Row],[Weighted Energy]]-TOPSIS!$B$14)^2+(Sustainable_Friendly_Table[[#This Row],[Weighted Cost]]-TOPSIS!$C$14)^2+(Sustainable_Friendly_Table[[#This Row],[Weighted Co2]]-TOPSIS!$D$14)^2)^0.5</f>
        <v>3.7492839329771491E-3</v>
      </c>
      <c r="Z232">
        <f>Sustainable_Friendly_Table[[#This Row],[S- Worst-Euclidean Distance]]/(Sustainable_Friendly_Table[[#This Row],[S+ Best-Euclidean Distance]]+Sustainable_Friendly_Table[[#This Row],[S- Worst-Euclidean Distance]])</f>
        <v>0.59379672750876311</v>
      </c>
      <c r="AA232">
        <v>231</v>
      </c>
    </row>
    <row r="233" spans="1:27" x14ac:dyDescent="0.3">
      <c r="A233">
        <v>332</v>
      </c>
      <c r="B233" t="s">
        <v>142</v>
      </c>
      <c r="C233" t="s">
        <v>147</v>
      </c>
      <c r="D233" t="s">
        <v>151</v>
      </c>
      <c r="E233" t="s">
        <v>152</v>
      </c>
      <c r="F233" t="s">
        <v>280</v>
      </c>
      <c r="G233" t="s">
        <v>220</v>
      </c>
      <c r="H233">
        <v>357.11914251348458</v>
      </c>
      <c r="I233">
        <v>26</v>
      </c>
      <c r="J233">
        <v>1288228.548310966</v>
      </c>
      <c r="K233">
        <v>40091.503290909081</v>
      </c>
      <c r="L233">
        <v>231881138.6959739</v>
      </c>
      <c r="M233">
        <v>5745460.0386363622</v>
      </c>
      <c r="N233">
        <v>1932342822.466449</v>
      </c>
      <c r="O233">
        <v>101400000</v>
      </c>
      <c r="P233">
        <v>23.473981468181812</v>
      </c>
      <c r="Q233">
        <v>19259.01679724894</v>
      </c>
      <c r="R233">
        <v>231921230.19926482</v>
      </c>
      <c r="S233">
        <v>2039.4882825050854</v>
      </c>
      <c r="T233">
        <v>19282.490778717121</v>
      </c>
      <c r="U233">
        <f>Sustainable_Friendly_Table[[#This Row],[Total Energy(MJ)]]*AHP!$P$13/TOPSIS!$B$12</f>
        <v>2.2816221885318542E-2</v>
      </c>
      <c r="V233">
        <f>Sustainable_Friendly_Table[[#This Row],[Total Cost(LKR Million)]]*AHP!$P$14/TOPSIS!$C$12</f>
        <v>6.9196630976234037E-3</v>
      </c>
      <c r="W233">
        <f>Sustainable_Friendly_Table[[#This Row],[Total Carbon (Metric T)]]*AHP!$P$15/TOPSIS!$D$12</f>
        <v>1.2557892029388005E-2</v>
      </c>
      <c r="X233">
        <f>((Sustainable_Friendly_Table[[#This Row],[Weighted Energy]]-TOPSIS!$B$13)^2+(Sustainable_Friendly_Table[[#This Row],[Weighted Cost]]-TOPSIS!$C$13)^2+(Sustainable_Friendly_Table[[#This Row],[Weighted Co2]]-TOPSIS!$D$13)^2)^0.5</f>
        <v>2.5651073745224197E-3</v>
      </c>
      <c r="Y233">
        <f>((Sustainable_Friendly_Table[[#This Row],[Weighted Energy]]-TOPSIS!$B$14)^2+(Sustainable_Friendly_Table[[#This Row],[Weighted Cost]]-TOPSIS!$C$14)^2+(Sustainable_Friendly_Table[[#This Row],[Weighted Co2]]-TOPSIS!$D$14)^2)^0.5</f>
        <v>3.7490354450327025E-3</v>
      </c>
      <c r="Z233">
        <f>Sustainable_Friendly_Table[[#This Row],[S- Worst-Euclidean Distance]]/(Sustainable_Friendly_Table[[#This Row],[S+ Best-Euclidean Distance]]+Sustainable_Friendly_Table[[#This Row],[S- Worst-Euclidean Distance]])</f>
        <v>0.59375208198044049</v>
      </c>
      <c r="AA233">
        <v>232</v>
      </c>
    </row>
    <row r="234" spans="1:27" x14ac:dyDescent="0.3">
      <c r="A234">
        <v>342</v>
      </c>
      <c r="B234" t="s">
        <v>142</v>
      </c>
      <c r="C234" t="s">
        <v>147</v>
      </c>
      <c r="D234" t="s">
        <v>151</v>
      </c>
      <c r="E234" t="s">
        <v>280</v>
      </c>
      <c r="F234" t="s">
        <v>280</v>
      </c>
      <c r="G234" t="s">
        <v>218</v>
      </c>
      <c r="H234">
        <v>357.18715581993911</v>
      </c>
      <c r="I234">
        <v>26</v>
      </c>
      <c r="J234">
        <v>1288294.385191614</v>
      </c>
      <c r="K234">
        <v>51008.566927272725</v>
      </c>
      <c r="L234">
        <v>231892989.33449054</v>
      </c>
      <c r="M234">
        <v>6902668.7840909082</v>
      </c>
      <c r="N234">
        <v>1932441577.787421</v>
      </c>
      <c r="O234">
        <v>97401200</v>
      </c>
      <c r="P234">
        <v>30.024219649999996</v>
      </c>
      <c r="Q234">
        <v>19260.001058614631</v>
      </c>
      <c r="R234">
        <v>231943997.90141782</v>
      </c>
      <c r="S234">
        <v>2036.745446571512</v>
      </c>
      <c r="T234">
        <v>19290.025278264631</v>
      </c>
      <c r="U234">
        <f>Sustainable_Friendly_Table[[#This Row],[Total Energy(MJ)]]*AHP!$P$13/TOPSIS!$B$12</f>
        <v>2.2818461753327586E-2</v>
      </c>
      <c r="V234">
        <f>Sustainable_Friendly_Table[[#This Row],[Total Cost(LKR Million)]]*AHP!$P$14/TOPSIS!$C$12</f>
        <v>6.91035708652484E-3</v>
      </c>
      <c r="W234">
        <f>Sustainable_Friendly_Table[[#This Row],[Total Carbon (Metric T)]]*AHP!$P$15/TOPSIS!$D$12</f>
        <v>1.2562798938609379E-2</v>
      </c>
      <c r="X234">
        <f>((Sustainable_Friendly_Table[[#This Row],[Weighted Energy]]-TOPSIS!$B$13)^2+(Sustainable_Friendly_Table[[#This Row],[Weighted Cost]]-TOPSIS!$C$13)^2+(Sustainable_Friendly_Table[[#This Row],[Weighted Co2]]-TOPSIS!$D$13)^2)^0.5</f>
        <v>2.5668508063798378E-3</v>
      </c>
      <c r="Y234">
        <f>((Sustainable_Friendly_Table[[#This Row],[Weighted Energy]]-TOPSIS!$B$14)^2+(Sustainable_Friendly_Table[[#This Row],[Weighted Cost]]-TOPSIS!$C$14)^2+(Sustainable_Friendly_Table[[#This Row],[Weighted Co2]]-TOPSIS!$D$14)^2)^0.5</f>
        <v>3.7472351061413585E-3</v>
      </c>
      <c r="Z234">
        <f>Sustainable_Friendly_Table[[#This Row],[S- Worst-Euclidean Distance]]/(Sustainable_Friendly_Table[[#This Row],[S+ Best-Euclidean Distance]]+Sustainable_Friendly_Table[[#This Row],[S- Worst-Euclidean Distance]])</f>
        <v>0.59347230273037233</v>
      </c>
      <c r="AA234">
        <v>233</v>
      </c>
    </row>
    <row r="235" spans="1:27" x14ac:dyDescent="0.3">
      <c r="A235">
        <v>349</v>
      </c>
      <c r="B235" t="s">
        <v>142</v>
      </c>
      <c r="C235" t="s">
        <v>147</v>
      </c>
      <c r="D235" t="s">
        <v>280</v>
      </c>
      <c r="E235" t="s">
        <v>152</v>
      </c>
      <c r="F235" t="s">
        <v>280</v>
      </c>
      <c r="G235" t="s">
        <v>219</v>
      </c>
      <c r="H235">
        <v>357.58186413354463</v>
      </c>
      <c r="I235">
        <v>51</v>
      </c>
      <c r="J235">
        <v>1288676.4628391839</v>
      </c>
      <c r="K235">
        <v>40091.503290909081</v>
      </c>
      <c r="L235">
        <v>231961763.3110531</v>
      </c>
      <c r="M235">
        <v>5750065.1136363624</v>
      </c>
      <c r="N235">
        <v>1933014694.2587757</v>
      </c>
      <c r="O235">
        <v>95064000</v>
      </c>
      <c r="P235">
        <v>23.46477131818181</v>
      </c>
      <c r="Q235">
        <v>19265.713119445798</v>
      </c>
      <c r="R235">
        <v>232001854.81434402</v>
      </c>
      <c r="S235">
        <v>2033.8287593724119</v>
      </c>
      <c r="T235">
        <v>19289.177890763978</v>
      </c>
      <c r="U235">
        <f>Sustainable_Friendly_Table[[#This Row],[Total Energy(MJ)]]*AHP!$P$13/TOPSIS!$B$12</f>
        <v>2.2824153669336263E-2</v>
      </c>
      <c r="V235">
        <f>Sustainable_Friendly_Table[[#This Row],[Total Cost(LKR Million)]]*AHP!$P$14/TOPSIS!$C$12</f>
        <v>6.9004612254149472E-3</v>
      </c>
      <c r="W235">
        <f>Sustainable_Friendly_Table[[#This Row],[Total Carbon (Metric T)]]*AHP!$P$15/TOPSIS!$D$12</f>
        <v>1.256224707003273E-2</v>
      </c>
      <c r="X235">
        <f>((Sustainable_Friendly_Table[[#This Row],[Weighted Energy]]-TOPSIS!$B$13)^2+(Sustainable_Friendly_Table[[#This Row],[Weighted Cost]]-TOPSIS!$C$13)^2+(Sustainable_Friendly_Table[[#This Row],[Weighted Co2]]-TOPSIS!$D$13)^2)^0.5</f>
        <v>2.568860902259924E-3</v>
      </c>
      <c r="Y235">
        <f>((Sustainable_Friendly_Table[[#This Row],[Weighted Energy]]-TOPSIS!$B$14)^2+(Sustainable_Friendly_Table[[#This Row],[Weighted Cost]]-TOPSIS!$C$14)^2+(Sustainable_Friendly_Table[[#This Row],[Weighted Co2]]-TOPSIS!$D$14)^2)^0.5</f>
        <v>3.7452357322123107E-3</v>
      </c>
      <c r="Z235">
        <f>Sustainable_Friendly_Table[[#This Row],[S- Worst-Euclidean Distance]]/(Sustainable_Friendly_Table[[#This Row],[S+ Best-Euclidean Distance]]+Sustainable_Friendly_Table[[#This Row],[S- Worst-Euclidean Distance]])</f>
        <v>0.59315464254457939</v>
      </c>
      <c r="AA235">
        <v>234</v>
      </c>
    </row>
    <row r="236" spans="1:27" x14ac:dyDescent="0.3">
      <c r="A236">
        <v>341</v>
      </c>
      <c r="B236" t="s">
        <v>142</v>
      </c>
      <c r="C236" t="s">
        <v>147</v>
      </c>
      <c r="D236" t="s">
        <v>151</v>
      </c>
      <c r="E236" t="s">
        <v>280</v>
      </c>
      <c r="F236" t="s">
        <v>280</v>
      </c>
      <c r="G236" t="s">
        <v>220</v>
      </c>
      <c r="H236">
        <v>357.18715581993911</v>
      </c>
      <c r="I236">
        <v>26</v>
      </c>
      <c r="J236">
        <v>1288294.385191614</v>
      </c>
      <c r="K236">
        <v>51008.566927272725</v>
      </c>
      <c r="L236">
        <v>231892989.33449054</v>
      </c>
      <c r="M236">
        <v>6902668.7840909082</v>
      </c>
      <c r="N236">
        <v>1932441577.787421</v>
      </c>
      <c r="O236">
        <v>101400000</v>
      </c>
      <c r="P236">
        <v>30.024219649999996</v>
      </c>
      <c r="Q236">
        <v>19260.001058614631</v>
      </c>
      <c r="R236">
        <v>231943997.90141782</v>
      </c>
      <c r="S236">
        <v>2040.7442465715119</v>
      </c>
      <c r="T236">
        <v>19290.025278264631</v>
      </c>
      <c r="U236">
        <f>Sustainable_Friendly_Table[[#This Row],[Total Energy(MJ)]]*AHP!$P$13/TOPSIS!$B$12</f>
        <v>2.2818461753327586E-2</v>
      </c>
      <c r="V236">
        <f>Sustainable_Friendly_Table[[#This Row],[Total Cost(LKR Million)]]*AHP!$P$14/TOPSIS!$C$12</f>
        <v>6.9239243862402313E-3</v>
      </c>
      <c r="W236">
        <f>Sustainable_Friendly_Table[[#This Row],[Total Carbon (Metric T)]]*AHP!$P$15/TOPSIS!$D$12</f>
        <v>1.2562798938609379E-2</v>
      </c>
      <c r="X236">
        <f>((Sustainable_Friendly_Table[[#This Row],[Weighted Energy]]-TOPSIS!$B$13)^2+(Sustainable_Friendly_Table[[#This Row],[Weighted Cost]]-TOPSIS!$C$13)^2+(Sustainable_Friendly_Table[[#This Row],[Weighted Co2]]-TOPSIS!$D$13)^2)^0.5</f>
        <v>2.5704080699503122E-3</v>
      </c>
      <c r="Y236">
        <f>((Sustainable_Friendly_Table[[#This Row],[Weighted Energy]]-TOPSIS!$B$14)^2+(Sustainable_Friendly_Table[[#This Row],[Weighted Cost]]-TOPSIS!$C$14)^2+(Sustainable_Friendly_Table[[#This Row],[Weighted Co2]]-TOPSIS!$D$14)^2)^0.5</f>
        <v>3.7437660464308734E-3</v>
      </c>
      <c r="Z236">
        <f>Sustainable_Friendly_Table[[#This Row],[S- Worst-Euclidean Distance]]/(Sustainable_Friendly_Table[[#This Row],[S+ Best-Euclidean Distance]]+Sustainable_Friendly_Table[[#This Row],[S- Worst-Euclidean Distance]])</f>
        <v>0.59291460409972374</v>
      </c>
      <c r="AA236">
        <v>235</v>
      </c>
    </row>
    <row r="237" spans="1:27" x14ac:dyDescent="0.3">
      <c r="A237">
        <v>351</v>
      </c>
      <c r="B237" t="s">
        <v>142</v>
      </c>
      <c r="C237" t="s">
        <v>147</v>
      </c>
      <c r="D237" t="s">
        <v>280</v>
      </c>
      <c r="E237" t="s">
        <v>152</v>
      </c>
      <c r="F237" t="s">
        <v>280</v>
      </c>
      <c r="G237" t="s">
        <v>218</v>
      </c>
      <c r="H237">
        <v>357.58186413354463</v>
      </c>
      <c r="I237">
        <v>26</v>
      </c>
      <c r="J237">
        <v>1288676.4628391839</v>
      </c>
      <c r="K237">
        <v>40091.503290909081</v>
      </c>
      <c r="L237">
        <v>231961763.3110531</v>
      </c>
      <c r="M237">
        <v>5750065.1136363624</v>
      </c>
      <c r="N237">
        <v>1933014694.2587757</v>
      </c>
      <c r="O237">
        <v>97401200</v>
      </c>
      <c r="P237">
        <v>23.46477131818181</v>
      </c>
      <c r="Q237">
        <v>19265.713119445798</v>
      </c>
      <c r="R237">
        <v>232001854.81434402</v>
      </c>
      <c r="S237">
        <v>2036.1659593724119</v>
      </c>
      <c r="T237">
        <v>19289.177890763978</v>
      </c>
      <c r="U237">
        <f>Sustainable_Friendly_Table[[#This Row],[Total Energy(MJ)]]*AHP!$P$13/TOPSIS!$B$12</f>
        <v>2.2824153669336263E-2</v>
      </c>
      <c r="V237">
        <f>Sustainable_Friendly_Table[[#This Row],[Total Cost(LKR Million)]]*AHP!$P$14/TOPSIS!$C$12</f>
        <v>6.9083909775642955E-3</v>
      </c>
      <c r="W237">
        <f>Sustainable_Friendly_Table[[#This Row],[Total Carbon (Metric T)]]*AHP!$P$15/TOPSIS!$D$12</f>
        <v>1.256224707003273E-2</v>
      </c>
      <c r="X237">
        <f>((Sustainable_Friendly_Table[[#This Row],[Weighted Energy]]-TOPSIS!$B$13)^2+(Sustainable_Friendly_Table[[#This Row],[Weighted Cost]]-TOPSIS!$C$13)^2+(Sustainable_Friendly_Table[[#This Row],[Weighted Co2]]-TOPSIS!$D$13)^2)^0.5</f>
        <v>2.5708997901534901E-3</v>
      </c>
      <c r="Y237">
        <f>((Sustainable_Friendly_Table[[#This Row],[Weighted Energy]]-TOPSIS!$B$14)^2+(Sustainable_Friendly_Table[[#This Row],[Weighted Cost]]-TOPSIS!$C$14)^2+(Sustainable_Friendly_Table[[#This Row],[Weighted Co2]]-TOPSIS!$D$14)^2)^0.5</f>
        <v>3.7431805244930428E-3</v>
      </c>
      <c r="Z237">
        <f>Sustainable_Friendly_Table[[#This Row],[S- Worst-Euclidean Distance]]/(Sustainable_Friendly_Table[[#This Row],[S+ Best-Euclidean Distance]]+Sustainable_Friendly_Table[[#This Row],[S- Worst-Euclidean Distance]])</f>
        <v>0.59283067968111347</v>
      </c>
      <c r="AA237">
        <v>236</v>
      </c>
    </row>
    <row r="238" spans="1:27" x14ac:dyDescent="0.3">
      <c r="A238">
        <v>358</v>
      </c>
      <c r="B238" t="s">
        <v>142</v>
      </c>
      <c r="C238" t="s">
        <v>147</v>
      </c>
      <c r="D238" t="s">
        <v>280</v>
      </c>
      <c r="E238" t="s">
        <v>280</v>
      </c>
      <c r="F238" t="s">
        <v>280</v>
      </c>
      <c r="G238" t="s">
        <v>219</v>
      </c>
      <c r="H238">
        <v>357.64987743999916</v>
      </c>
      <c r="I238">
        <v>51</v>
      </c>
      <c r="J238">
        <v>1288742.2997198319</v>
      </c>
      <c r="K238">
        <v>51008.566927272725</v>
      </c>
      <c r="L238">
        <v>231973613.94956976</v>
      </c>
      <c r="M238">
        <v>6907273.8590909075</v>
      </c>
      <c r="N238">
        <v>1933113449.5797479</v>
      </c>
      <c r="O238">
        <v>95064000</v>
      </c>
      <c r="P238">
        <v>30.015009499999998</v>
      </c>
      <c r="Q238">
        <v>19266.697380811485</v>
      </c>
      <c r="R238">
        <v>232024622.51649705</v>
      </c>
      <c r="S238">
        <v>2035.0847234388386</v>
      </c>
      <c r="T238">
        <v>19296.712390311484</v>
      </c>
      <c r="U238">
        <f>Sustainable_Friendly_Table[[#This Row],[Total Energy(MJ)]]*AHP!$P$13/TOPSIS!$B$12</f>
        <v>2.2826393537345314E-2</v>
      </c>
      <c r="V238">
        <f>Sustainable_Friendly_Table[[#This Row],[Total Cost(LKR Million)]]*AHP!$P$14/TOPSIS!$C$12</f>
        <v>6.9047225140317766E-3</v>
      </c>
      <c r="W238">
        <f>Sustainable_Friendly_Table[[#This Row],[Total Carbon (Metric T)]]*AHP!$P$15/TOPSIS!$D$12</f>
        <v>1.2567153979254101E-2</v>
      </c>
      <c r="X238">
        <f>((Sustainable_Friendly_Table[[#This Row],[Weighted Energy]]-TOPSIS!$B$13)^2+(Sustainable_Friendly_Table[[#This Row],[Weighted Cost]]-TOPSIS!$C$13)^2+(Sustainable_Friendly_Table[[#This Row],[Weighted Co2]]-TOPSIS!$D$13)^2)^0.5</f>
        <v>2.5741372847682209E-3</v>
      </c>
      <c r="Y238">
        <f>((Sustainable_Friendly_Table[[#This Row],[Weighted Energy]]-TOPSIS!$B$14)^2+(Sustainable_Friendly_Table[[#This Row],[Weighted Cost]]-TOPSIS!$C$14)^2+(Sustainable_Friendly_Table[[#This Row],[Weighted Co2]]-TOPSIS!$D$14)^2)^0.5</f>
        <v>3.7399495657795667E-3</v>
      </c>
      <c r="Z238">
        <f>Sustainable_Friendly_Table[[#This Row],[S- Worst-Euclidean Distance]]/(Sustainable_Friendly_Table[[#This Row],[S+ Best-Euclidean Distance]]+Sustainable_Friendly_Table[[#This Row],[S- Worst-Euclidean Distance]])</f>
        <v>0.59231835961443924</v>
      </c>
      <c r="AA238">
        <v>237</v>
      </c>
    </row>
    <row r="239" spans="1:27" x14ac:dyDescent="0.3">
      <c r="A239">
        <v>350</v>
      </c>
      <c r="B239" t="s">
        <v>142</v>
      </c>
      <c r="C239" t="s">
        <v>147</v>
      </c>
      <c r="D239" t="s">
        <v>280</v>
      </c>
      <c r="E239" t="s">
        <v>152</v>
      </c>
      <c r="F239" t="s">
        <v>280</v>
      </c>
      <c r="G239" t="s">
        <v>220</v>
      </c>
      <c r="H239">
        <v>357.58186413354463</v>
      </c>
      <c r="I239">
        <v>26</v>
      </c>
      <c r="J239">
        <v>1288676.4628391839</v>
      </c>
      <c r="K239">
        <v>40091.503290909081</v>
      </c>
      <c r="L239">
        <v>231961763.3110531</v>
      </c>
      <c r="M239">
        <v>5750065.1136363624</v>
      </c>
      <c r="N239">
        <v>1933014694.2587757</v>
      </c>
      <c r="O239">
        <v>101400000</v>
      </c>
      <c r="P239">
        <v>23.46477131818181</v>
      </c>
      <c r="Q239">
        <v>19265.713119445798</v>
      </c>
      <c r="R239">
        <v>232001854.81434402</v>
      </c>
      <c r="S239">
        <v>2040.1647593724119</v>
      </c>
      <c r="T239">
        <v>19289.177890763978</v>
      </c>
      <c r="U239">
        <f>Sustainable_Friendly_Table[[#This Row],[Total Energy(MJ)]]*AHP!$P$13/TOPSIS!$B$12</f>
        <v>2.2824153669336263E-2</v>
      </c>
      <c r="V239">
        <f>Sustainable_Friendly_Table[[#This Row],[Total Cost(LKR Million)]]*AHP!$P$14/TOPSIS!$C$12</f>
        <v>6.9219582772796868E-3</v>
      </c>
      <c r="W239">
        <f>Sustainable_Friendly_Table[[#This Row],[Total Carbon (Metric T)]]*AHP!$P$15/TOPSIS!$D$12</f>
        <v>1.256224707003273E-2</v>
      </c>
      <c r="X239">
        <f>((Sustainable_Friendly_Table[[#This Row],[Weighted Energy]]-TOPSIS!$B$13)^2+(Sustainable_Friendly_Table[[#This Row],[Weighted Cost]]-TOPSIS!$C$13)^2+(Sustainable_Friendly_Table[[#This Row],[Weighted Co2]]-TOPSIS!$D$13)^2)^0.5</f>
        <v>2.5744410976530504E-3</v>
      </c>
      <c r="Y239">
        <f>((Sustainable_Friendly_Table[[#This Row],[Weighted Energy]]-TOPSIS!$B$14)^2+(Sustainable_Friendly_Table[[#This Row],[Weighted Cost]]-TOPSIS!$C$14)^2+(Sustainable_Friendly_Table[[#This Row],[Weighted Co2]]-TOPSIS!$D$14)^2)^0.5</f>
        <v>3.7397005707777388E-3</v>
      </c>
      <c r="Z239">
        <f>Sustainable_Friendly_Table[[#This Row],[S- Worst-Euclidean Distance]]/(Sustainable_Friendly_Table[[#This Row],[S+ Best-Euclidean Distance]]+Sustainable_Friendly_Table[[#This Row],[S- Worst-Euclidean Distance]])</f>
        <v>0.59227378274949938</v>
      </c>
      <c r="AA239">
        <v>238</v>
      </c>
    </row>
    <row r="240" spans="1:27" x14ac:dyDescent="0.3">
      <c r="A240">
        <v>360</v>
      </c>
      <c r="B240" t="s">
        <v>142</v>
      </c>
      <c r="C240" t="s">
        <v>147</v>
      </c>
      <c r="D240" t="s">
        <v>280</v>
      </c>
      <c r="E240" t="s">
        <v>280</v>
      </c>
      <c r="F240" t="s">
        <v>280</v>
      </c>
      <c r="G240" t="s">
        <v>218</v>
      </c>
      <c r="H240">
        <v>357.64987743999916</v>
      </c>
      <c r="I240">
        <v>26</v>
      </c>
      <c r="J240">
        <v>1288742.2997198319</v>
      </c>
      <c r="K240">
        <v>51008.566927272725</v>
      </c>
      <c r="L240">
        <v>231973613.94956976</v>
      </c>
      <c r="M240">
        <v>6907273.8590909075</v>
      </c>
      <c r="N240">
        <v>1933113449.5797479</v>
      </c>
      <c r="O240">
        <v>97401200</v>
      </c>
      <c r="P240">
        <v>30.015009499999998</v>
      </c>
      <c r="Q240">
        <v>19266.697380811485</v>
      </c>
      <c r="R240">
        <v>232024622.51649705</v>
      </c>
      <c r="S240">
        <v>2037.4219234388388</v>
      </c>
      <c r="T240">
        <v>19296.712390311484</v>
      </c>
      <c r="U240">
        <f>Sustainable_Friendly_Table[[#This Row],[Total Energy(MJ)]]*AHP!$P$13/TOPSIS!$B$12</f>
        <v>2.2826393537345314E-2</v>
      </c>
      <c r="V240">
        <f>Sustainable_Friendly_Table[[#This Row],[Total Cost(LKR Million)]]*AHP!$P$14/TOPSIS!$C$12</f>
        <v>6.9126522661811249E-3</v>
      </c>
      <c r="W240">
        <f>Sustainable_Friendly_Table[[#This Row],[Total Carbon (Metric T)]]*AHP!$P$15/TOPSIS!$D$12</f>
        <v>1.2567153979254101E-2</v>
      </c>
      <c r="X240">
        <f>((Sustainable_Friendly_Table[[#This Row],[Weighted Energy]]-TOPSIS!$B$13)^2+(Sustainable_Friendly_Table[[#This Row],[Weighted Cost]]-TOPSIS!$C$13)^2+(Sustainable_Friendly_Table[[#This Row],[Weighted Co2]]-TOPSIS!$D$13)^2)^0.5</f>
        <v>2.5761851134207406E-3</v>
      </c>
      <c r="Y240">
        <f>((Sustainable_Friendly_Table[[#This Row],[Weighted Energy]]-TOPSIS!$B$14)^2+(Sustainable_Friendly_Table[[#This Row],[Weighted Cost]]-TOPSIS!$C$14)^2+(Sustainable_Friendly_Table[[#This Row],[Weighted Co2]]-TOPSIS!$D$14)^2)^0.5</f>
        <v>3.7379004916669508E-3</v>
      </c>
      <c r="Z240">
        <f>Sustainable_Friendly_Table[[#This Row],[S- Worst-Euclidean Distance]]/(Sustainable_Friendly_Table[[#This Row],[S+ Best-Euclidean Distance]]+Sustainable_Friendly_Table[[#This Row],[S- Worst-Euclidean Distance]])</f>
        <v>0.59199395216546769</v>
      </c>
      <c r="AA240">
        <v>239</v>
      </c>
    </row>
    <row r="241" spans="1:27" x14ac:dyDescent="0.3">
      <c r="A241">
        <v>359</v>
      </c>
      <c r="B241" t="s">
        <v>142</v>
      </c>
      <c r="C241" t="s">
        <v>147</v>
      </c>
      <c r="D241" t="s">
        <v>280</v>
      </c>
      <c r="E241" t="s">
        <v>280</v>
      </c>
      <c r="F241" t="s">
        <v>280</v>
      </c>
      <c r="G241" t="s">
        <v>220</v>
      </c>
      <c r="H241">
        <v>357.64987743999916</v>
      </c>
      <c r="I241">
        <v>26</v>
      </c>
      <c r="J241">
        <v>1288742.2997198319</v>
      </c>
      <c r="K241">
        <v>51008.566927272725</v>
      </c>
      <c r="L241">
        <v>231973613.94956976</v>
      </c>
      <c r="M241">
        <v>6907273.8590909075</v>
      </c>
      <c r="N241">
        <v>1933113449.5797479</v>
      </c>
      <c r="O241">
        <v>101400000</v>
      </c>
      <c r="P241">
        <v>30.015009499999998</v>
      </c>
      <c r="Q241">
        <v>19266.697380811485</v>
      </c>
      <c r="R241">
        <v>232024622.51649705</v>
      </c>
      <c r="S241">
        <v>2041.4207234388386</v>
      </c>
      <c r="T241">
        <v>19296.712390311484</v>
      </c>
      <c r="U241">
        <f>Sustainable_Friendly_Table[[#This Row],[Total Energy(MJ)]]*AHP!$P$13/TOPSIS!$B$12</f>
        <v>2.2826393537345314E-2</v>
      </c>
      <c r="V241">
        <f>Sustainable_Friendly_Table[[#This Row],[Total Cost(LKR Million)]]*AHP!$P$14/TOPSIS!$C$12</f>
        <v>6.9262195658965162E-3</v>
      </c>
      <c r="W241">
        <f>Sustainable_Friendly_Table[[#This Row],[Total Carbon (Metric T)]]*AHP!$P$15/TOPSIS!$D$12</f>
        <v>1.2567153979254101E-2</v>
      </c>
      <c r="X241">
        <f>((Sustainable_Friendly_Table[[#This Row],[Weighted Energy]]-TOPSIS!$B$13)^2+(Sustainable_Friendly_Table[[#This Row],[Weighted Cost]]-TOPSIS!$C$13)^2+(Sustainable_Friendly_Table[[#This Row],[Weighted Co2]]-TOPSIS!$D$13)^2)^0.5</f>
        <v>2.5797415764460003E-3</v>
      </c>
      <c r="Y241">
        <f>((Sustainable_Friendly_Table[[#This Row],[Weighted Energy]]-TOPSIS!$B$14)^2+(Sustainable_Friendly_Table[[#This Row],[Weighted Cost]]-TOPSIS!$C$14)^2+(Sustainable_Friendly_Table[[#This Row],[Weighted Co2]]-TOPSIS!$D$14)^2)^0.5</f>
        <v>3.7344310991227359E-3</v>
      </c>
      <c r="Z241">
        <f>Sustainable_Friendly_Table[[#This Row],[S- Worst-Euclidean Distance]]/(Sustainable_Friendly_Table[[#This Row],[S+ Best-Euclidean Distance]]+Sustainable_Friendly_Table[[#This Row],[S- Worst-Euclidean Distance]])</f>
        <v>0.59143632760825071</v>
      </c>
      <c r="AA241">
        <v>240</v>
      </c>
    </row>
    <row r="242" spans="1:27" x14ac:dyDescent="0.3">
      <c r="A242">
        <v>79</v>
      </c>
      <c r="B242" t="s">
        <v>139</v>
      </c>
      <c r="C242" t="s">
        <v>280</v>
      </c>
      <c r="D242" t="s">
        <v>151</v>
      </c>
      <c r="E242" t="s">
        <v>152</v>
      </c>
      <c r="F242" t="s">
        <v>280</v>
      </c>
      <c r="G242" t="s">
        <v>219</v>
      </c>
      <c r="H242">
        <v>371.31851606451011</v>
      </c>
      <c r="I242">
        <v>53</v>
      </c>
      <c r="J242">
        <v>1299060.1040790728</v>
      </c>
      <c r="K242">
        <v>49149.042090909075</v>
      </c>
      <c r="L242">
        <v>233830818.73423311</v>
      </c>
      <c r="M242">
        <v>4952698.6386363627</v>
      </c>
      <c r="N242">
        <v>1948590156.1186092</v>
      </c>
      <c r="O242">
        <v>98792000</v>
      </c>
      <c r="P242">
        <v>20.169581068181813</v>
      </c>
      <c r="Q242">
        <v>19420.948555982141</v>
      </c>
      <c r="R242">
        <v>233879967.77632403</v>
      </c>
      <c r="S242">
        <v>2052.3348547572455</v>
      </c>
      <c r="T242">
        <v>19441.118137050322</v>
      </c>
      <c r="U242">
        <f>Sustainable_Friendly_Table[[#This Row],[Total Energy(MJ)]]*AHP!$P$13/TOPSIS!$B$12</f>
        <v>2.3008920894093617E-2</v>
      </c>
      <c r="V242">
        <f>Sustainable_Friendly_Table[[#This Row],[Total Cost(LKR Million)]]*AHP!$P$14/TOPSIS!$C$12</f>
        <v>6.9632494975585069E-3</v>
      </c>
      <c r="W242">
        <f>Sustainable_Friendly_Table[[#This Row],[Total Carbon (Metric T)]]*AHP!$P$15/TOPSIS!$D$12</f>
        <v>1.2661199494264589E-2</v>
      </c>
      <c r="X242">
        <f>((Sustainable_Friendly_Table[[#This Row],[Weighted Energy]]-TOPSIS!$B$13)^2+(Sustainable_Friendly_Table[[#This Row],[Weighted Cost]]-TOPSIS!$C$13)^2+(Sustainable_Friendly_Table[[#This Row],[Weighted Co2]]-TOPSIS!$D$13)^2)^0.5</f>
        <v>2.7875417093409945E-3</v>
      </c>
      <c r="Y242">
        <f>((Sustainable_Friendly_Table[[#This Row],[Weighted Energy]]-TOPSIS!$B$14)^2+(Sustainable_Friendly_Table[[#This Row],[Weighted Cost]]-TOPSIS!$C$14)^2+(Sustainable_Friendly_Table[[#This Row],[Weighted Co2]]-TOPSIS!$D$14)^2)^0.5</f>
        <v>3.5265420436220562E-3</v>
      </c>
      <c r="Z242">
        <f>Sustainable_Friendly_Table[[#This Row],[S- Worst-Euclidean Distance]]/(Sustainable_Friendly_Table[[#This Row],[S+ Best-Euclidean Distance]]+Sustainable_Friendly_Table[[#This Row],[S- Worst-Euclidean Distance]])</f>
        <v>0.55851999776961037</v>
      </c>
      <c r="AA242">
        <v>241</v>
      </c>
    </row>
    <row r="243" spans="1:27" x14ac:dyDescent="0.3">
      <c r="A243">
        <v>81</v>
      </c>
      <c r="B243" t="s">
        <v>139</v>
      </c>
      <c r="C243" t="s">
        <v>280</v>
      </c>
      <c r="D243" t="s">
        <v>151</v>
      </c>
      <c r="E243" t="s">
        <v>152</v>
      </c>
      <c r="F243" t="s">
        <v>280</v>
      </c>
      <c r="G243" t="s">
        <v>218</v>
      </c>
      <c r="H243">
        <v>371.31851606451011</v>
      </c>
      <c r="I243">
        <v>27</v>
      </c>
      <c r="J243">
        <v>1299060.1040790728</v>
      </c>
      <c r="K243">
        <v>49149.042090909075</v>
      </c>
      <c r="L243">
        <v>233830818.73423311</v>
      </c>
      <c r="M243">
        <v>4952698.6386363627</v>
      </c>
      <c r="N243">
        <v>1948590156.1186092</v>
      </c>
      <c r="O243">
        <v>101147400</v>
      </c>
      <c r="P243">
        <v>20.169581068181813</v>
      </c>
      <c r="Q243">
        <v>19420.948555982141</v>
      </c>
      <c r="R243">
        <v>233879967.77632403</v>
      </c>
      <c r="S243">
        <v>2054.6902547572454</v>
      </c>
      <c r="T243">
        <v>19441.118137050322</v>
      </c>
      <c r="U243">
        <f>Sustainable_Friendly_Table[[#This Row],[Total Energy(MJ)]]*AHP!$P$13/TOPSIS!$B$12</f>
        <v>2.3008920894093617E-2</v>
      </c>
      <c r="V243">
        <f>Sustainable_Friendly_Table[[#This Row],[Total Cost(LKR Million)]]*AHP!$P$14/TOPSIS!$C$12</f>
        <v>6.9712409994464822E-3</v>
      </c>
      <c r="W243">
        <f>Sustainable_Friendly_Table[[#This Row],[Total Carbon (Metric T)]]*AHP!$P$15/TOPSIS!$D$12</f>
        <v>1.2661199494264589E-2</v>
      </c>
      <c r="X243">
        <f>((Sustainable_Friendly_Table[[#This Row],[Weighted Energy]]-TOPSIS!$B$13)^2+(Sustainable_Friendly_Table[[#This Row],[Weighted Cost]]-TOPSIS!$C$13)^2+(Sustainable_Friendly_Table[[#This Row],[Weighted Co2]]-TOPSIS!$D$13)^2)^0.5</f>
        <v>2.7896153533935953E-3</v>
      </c>
      <c r="Y243">
        <f>((Sustainable_Friendly_Table[[#This Row],[Weighted Energy]]-TOPSIS!$B$14)^2+(Sustainable_Friendly_Table[[#This Row],[Weighted Cost]]-TOPSIS!$C$14)^2+(Sustainable_Friendly_Table[[#This Row],[Weighted Co2]]-TOPSIS!$D$14)^2)^0.5</f>
        <v>3.5244847464340019E-3</v>
      </c>
      <c r="Z243">
        <f>Sustainable_Friendly_Table[[#This Row],[S- Worst-Euclidean Distance]]/(Sustainable_Friendly_Table[[#This Row],[S+ Best-Euclidean Distance]]+Sustainable_Friendly_Table[[#This Row],[S- Worst-Euclidean Distance]])</f>
        <v>0.55819272591675195</v>
      </c>
      <c r="AA243">
        <v>242</v>
      </c>
    </row>
    <row r="244" spans="1:27" x14ac:dyDescent="0.3">
      <c r="A244">
        <v>88</v>
      </c>
      <c r="B244" t="s">
        <v>139</v>
      </c>
      <c r="C244" t="s">
        <v>280</v>
      </c>
      <c r="D244" t="s">
        <v>151</v>
      </c>
      <c r="E244" t="s">
        <v>280</v>
      </c>
      <c r="F244" t="s">
        <v>280</v>
      </c>
      <c r="G244" t="s">
        <v>219</v>
      </c>
      <c r="H244">
        <v>371.38652937096464</v>
      </c>
      <c r="I244">
        <v>53</v>
      </c>
      <c r="J244">
        <v>1299125.9409597209</v>
      </c>
      <c r="K244">
        <v>60066.105727272719</v>
      </c>
      <c r="L244">
        <v>233842669.37274978</v>
      </c>
      <c r="M244">
        <v>6109907.3840909088</v>
      </c>
      <c r="N244">
        <v>1948688911.4395814</v>
      </c>
      <c r="O244">
        <v>98792000</v>
      </c>
      <c r="P244">
        <v>26.71981925</v>
      </c>
      <c r="Q244">
        <v>19421.932817347828</v>
      </c>
      <c r="R244">
        <v>233902735.47847706</v>
      </c>
      <c r="S244">
        <v>2053.5908188236722</v>
      </c>
      <c r="T244">
        <v>19448.652636597828</v>
      </c>
      <c r="U244">
        <f>Sustainable_Friendly_Table[[#This Row],[Total Energy(MJ)]]*AHP!$P$13/TOPSIS!$B$12</f>
        <v>2.3011160762102665E-2</v>
      </c>
      <c r="V244">
        <f>Sustainable_Friendly_Table[[#This Row],[Total Cost(LKR Million)]]*AHP!$P$14/TOPSIS!$C$12</f>
        <v>6.9675107861753363E-3</v>
      </c>
      <c r="W244">
        <f>Sustainable_Friendly_Table[[#This Row],[Total Carbon (Metric T)]]*AHP!$P$15/TOPSIS!$D$12</f>
        <v>1.2666106403485958E-2</v>
      </c>
      <c r="X244">
        <f>((Sustainable_Friendly_Table[[#This Row],[Weighted Energy]]-TOPSIS!$B$13)^2+(Sustainable_Friendly_Table[[#This Row],[Weighted Cost]]-TOPSIS!$C$13)^2+(Sustainable_Friendly_Table[[#This Row],[Weighted Co2]]-TOPSIS!$D$13)^2)^0.5</f>
        <v>2.7928227896531917E-3</v>
      </c>
      <c r="Y244">
        <f>((Sustainable_Friendly_Table[[#This Row],[Weighted Energy]]-TOPSIS!$B$14)^2+(Sustainable_Friendly_Table[[#This Row],[Weighted Cost]]-TOPSIS!$C$14)^2+(Sustainable_Friendly_Table[[#This Row],[Weighted Co2]]-TOPSIS!$D$14)^2)^0.5</f>
        <v>3.5212589762164954E-3</v>
      </c>
      <c r="Z244">
        <f>Sustainable_Friendly_Table[[#This Row],[S- Worst-Euclidean Distance]]/(Sustainable_Friendly_Table[[#This Row],[S+ Best-Euclidean Distance]]+Sustainable_Friendly_Table[[#This Row],[S- Worst-Euclidean Distance]])</f>
        <v>0.55768346163180949</v>
      </c>
      <c r="AA244">
        <v>243</v>
      </c>
    </row>
    <row r="245" spans="1:27" x14ac:dyDescent="0.3">
      <c r="A245">
        <v>80</v>
      </c>
      <c r="B245" t="s">
        <v>139</v>
      </c>
      <c r="C245" t="s">
        <v>280</v>
      </c>
      <c r="D245" t="s">
        <v>151</v>
      </c>
      <c r="E245" t="s">
        <v>152</v>
      </c>
      <c r="F245" t="s">
        <v>280</v>
      </c>
      <c r="G245" t="s">
        <v>220</v>
      </c>
      <c r="H245">
        <v>371.31851606451011</v>
      </c>
      <c r="I245">
        <v>27</v>
      </c>
      <c r="J245">
        <v>1299060.1040790728</v>
      </c>
      <c r="K245">
        <v>49149.042090909075</v>
      </c>
      <c r="L245">
        <v>233830818.73423311</v>
      </c>
      <c r="M245">
        <v>4952698.6386363627</v>
      </c>
      <c r="N245">
        <v>1948590156.1186092</v>
      </c>
      <c r="O245">
        <v>105300000</v>
      </c>
      <c r="P245">
        <v>20.169581068181813</v>
      </c>
      <c r="Q245">
        <v>19420.948555982141</v>
      </c>
      <c r="R245">
        <v>233879967.77632403</v>
      </c>
      <c r="S245">
        <v>2058.8428547572457</v>
      </c>
      <c r="T245">
        <v>19441.118137050322</v>
      </c>
      <c r="U245">
        <f>Sustainable_Friendly_Table[[#This Row],[Total Energy(MJ)]]*AHP!$P$13/TOPSIS!$B$12</f>
        <v>2.3008920894093617E-2</v>
      </c>
      <c r="V245">
        <f>Sustainable_Friendly_Table[[#This Row],[Total Cost(LKR Million)]]*AHP!$P$14/TOPSIS!$C$12</f>
        <v>6.9853301183816982E-3</v>
      </c>
      <c r="W245">
        <f>Sustainable_Friendly_Table[[#This Row],[Total Carbon (Metric T)]]*AHP!$P$15/TOPSIS!$D$12</f>
        <v>1.2661199494264589E-2</v>
      </c>
      <c r="X245">
        <f>((Sustainable_Friendly_Table[[#This Row],[Weighted Energy]]-TOPSIS!$B$13)^2+(Sustainable_Friendly_Table[[#This Row],[Weighted Cost]]-TOPSIS!$C$13)^2+(Sustainable_Friendly_Table[[#This Row],[Weighted Co2]]-TOPSIS!$D$13)^2)^0.5</f>
        <v>2.7933231509629721E-3</v>
      </c>
      <c r="Y245">
        <f>((Sustainable_Friendly_Table[[#This Row],[Weighted Energy]]-TOPSIS!$B$14)^2+(Sustainable_Friendly_Table[[#This Row],[Weighted Cost]]-TOPSIS!$C$14)^2+(Sustainable_Friendly_Table[[#This Row],[Weighted Co2]]-TOPSIS!$D$14)^2)^0.5</f>
        <v>3.520898956414921E-3</v>
      </c>
      <c r="Z245">
        <f>Sustainable_Friendly_Table[[#This Row],[S- Worst-Euclidean Distance]]/(Sustainable_Friendly_Table[[#This Row],[S+ Best-Euclidean Distance]]+Sustainable_Friendly_Table[[#This Row],[S- Worst-Euclidean Distance]])</f>
        <v>0.55761404913218116</v>
      </c>
      <c r="AA245">
        <v>244</v>
      </c>
    </row>
    <row r="246" spans="1:27" x14ac:dyDescent="0.3">
      <c r="A246">
        <v>90</v>
      </c>
      <c r="B246" t="s">
        <v>139</v>
      </c>
      <c r="C246" t="s">
        <v>280</v>
      </c>
      <c r="D246" t="s">
        <v>151</v>
      </c>
      <c r="E246" t="s">
        <v>280</v>
      </c>
      <c r="F246" t="s">
        <v>280</v>
      </c>
      <c r="G246" t="s">
        <v>218</v>
      </c>
      <c r="H246">
        <v>371.38652937096464</v>
      </c>
      <c r="I246">
        <v>27</v>
      </c>
      <c r="J246">
        <v>1299125.9409597209</v>
      </c>
      <c r="K246">
        <v>60066.105727272719</v>
      </c>
      <c r="L246">
        <v>233842669.37274978</v>
      </c>
      <c r="M246">
        <v>6109907.3840909088</v>
      </c>
      <c r="N246">
        <v>1948688911.4395814</v>
      </c>
      <c r="O246">
        <v>101147400</v>
      </c>
      <c r="P246">
        <v>26.71981925</v>
      </c>
      <c r="Q246">
        <v>19421.932817347828</v>
      </c>
      <c r="R246">
        <v>233902735.47847706</v>
      </c>
      <c r="S246">
        <v>2055.9462188236721</v>
      </c>
      <c r="T246">
        <v>19448.652636597828</v>
      </c>
      <c r="U246">
        <f>Sustainable_Friendly_Table[[#This Row],[Total Energy(MJ)]]*AHP!$P$13/TOPSIS!$B$12</f>
        <v>2.3011160762102665E-2</v>
      </c>
      <c r="V246">
        <f>Sustainable_Friendly_Table[[#This Row],[Total Cost(LKR Million)]]*AHP!$P$14/TOPSIS!$C$12</f>
        <v>6.9755022880633108E-3</v>
      </c>
      <c r="W246">
        <f>Sustainable_Friendly_Table[[#This Row],[Total Carbon (Metric T)]]*AHP!$P$15/TOPSIS!$D$12</f>
        <v>1.2666106403485958E-2</v>
      </c>
      <c r="X246">
        <f>((Sustainable_Friendly_Table[[#This Row],[Weighted Energy]]-TOPSIS!$B$13)^2+(Sustainable_Friendly_Table[[#This Row],[Weighted Cost]]-TOPSIS!$C$13)^2+(Sustainable_Friendly_Table[[#This Row],[Weighted Co2]]-TOPSIS!$D$13)^2)^0.5</f>
        <v>2.79490469983716E-3</v>
      </c>
      <c r="Y246">
        <f>((Sustainable_Friendly_Table[[#This Row],[Weighted Energy]]-TOPSIS!$B$14)^2+(Sustainable_Friendly_Table[[#This Row],[Weighted Cost]]-TOPSIS!$C$14)^2+(Sustainable_Friendly_Table[[#This Row],[Weighted Co2]]-TOPSIS!$D$14)^2)^0.5</f>
        <v>3.5192082672369962E-3</v>
      </c>
      <c r="Z246">
        <f>Sustainable_Friendly_Table[[#This Row],[S- Worst-Euclidean Distance]]/(Sustainable_Friendly_Table[[#This Row],[S+ Best-Euclidean Distance]]+Sustainable_Friendly_Table[[#This Row],[S- Worst-Euclidean Distance]])</f>
        <v>0.55735592403690115</v>
      </c>
      <c r="AA246">
        <v>245</v>
      </c>
    </row>
    <row r="247" spans="1:27" x14ac:dyDescent="0.3">
      <c r="A247">
        <v>97</v>
      </c>
      <c r="B247" t="s">
        <v>139</v>
      </c>
      <c r="C247" t="s">
        <v>280</v>
      </c>
      <c r="D247" t="s">
        <v>280</v>
      </c>
      <c r="E247" t="s">
        <v>152</v>
      </c>
      <c r="F247" t="s">
        <v>280</v>
      </c>
      <c r="G247" t="s">
        <v>219</v>
      </c>
      <c r="H247">
        <v>371.78123768457016</v>
      </c>
      <c r="I247">
        <v>53</v>
      </c>
      <c r="J247">
        <v>1299508.0186072907</v>
      </c>
      <c r="K247">
        <v>49149.042090909075</v>
      </c>
      <c r="L247">
        <v>233911443.34931234</v>
      </c>
      <c r="M247">
        <v>4957303.7136363629</v>
      </c>
      <c r="N247">
        <v>1949262027.9109361</v>
      </c>
      <c r="O247">
        <v>98792000</v>
      </c>
      <c r="P247">
        <v>20.160370918181815</v>
      </c>
      <c r="Q247">
        <v>19427.644878178995</v>
      </c>
      <c r="R247">
        <v>233960592.39140326</v>
      </c>
      <c r="S247">
        <v>2053.0113316245724</v>
      </c>
      <c r="T247">
        <v>19447.805249097179</v>
      </c>
      <c r="U247">
        <f>Sustainable_Friendly_Table[[#This Row],[Total Energy(MJ)]]*AHP!$P$13/TOPSIS!$B$12</f>
        <v>2.3016852678111342E-2</v>
      </c>
      <c r="V247">
        <f>Sustainable_Friendly_Table[[#This Row],[Total Cost(LKR Million)]]*AHP!$P$14/TOPSIS!$C$12</f>
        <v>6.9655446772147927E-3</v>
      </c>
      <c r="W247">
        <f>Sustainable_Friendly_Table[[#This Row],[Total Carbon (Metric T)]]*AHP!$P$15/TOPSIS!$D$12</f>
        <v>1.2665554534909316E-2</v>
      </c>
      <c r="X247">
        <f>((Sustainable_Friendly_Table[[#This Row],[Weighted Energy]]-TOPSIS!$B$13)^2+(Sustainable_Friendly_Table[[#This Row],[Weighted Cost]]-TOPSIS!$C$13)^2+(Sustainable_Friendly_Table[[#This Row],[Weighted Co2]]-TOPSIS!$D$13)^2)^0.5</f>
        <v>2.7968762381023007E-3</v>
      </c>
      <c r="Y247">
        <f>((Sustainable_Friendly_Table[[#This Row],[Weighted Energy]]-TOPSIS!$B$14)^2+(Sustainable_Friendly_Table[[#This Row],[Weighted Cost]]-TOPSIS!$C$14)^2+(Sustainable_Friendly_Table[[#This Row],[Weighted Co2]]-TOPSIS!$D$14)^2)^0.5</f>
        <v>3.5172075804375804E-3</v>
      </c>
      <c r="Z247">
        <f>Sustainable_Friendly_Table[[#This Row],[S- Worst-Euclidean Distance]]/(Sustainable_Friendly_Table[[#This Row],[S+ Best-Euclidean Distance]]+Sustainable_Friendly_Table[[#This Row],[S- Worst-Euclidean Distance]])</f>
        <v>0.55704163605020485</v>
      </c>
      <c r="AA247">
        <v>246</v>
      </c>
    </row>
    <row r="248" spans="1:27" x14ac:dyDescent="0.3">
      <c r="A248">
        <v>89</v>
      </c>
      <c r="B248" t="s">
        <v>139</v>
      </c>
      <c r="C248" t="s">
        <v>280</v>
      </c>
      <c r="D248" t="s">
        <v>151</v>
      </c>
      <c r="E248" t="s">
        <v>280</v>
      </c>
      <c r="F248" t="s">
        <v>280</v>
      </c>
      <c r="G248" t="s">
        <v>220</v>
      </c>
      <c r="H248">
        <v>371.38652937096464</v>
      </c>
      <c r="I248">
        <v>27</v>
      </c>
      <c r="J248">
        <v>1299125.9409597209</v>
      </c>
      <c r="K248">
        <v>60066.105727272719</v>
      </c>
      <c r="L248">
        <v>233842669.37274978</v>
      </c>
      <c r="M248">
        <v>6109907.3840909088</v>
      </c>
      <c r="N248">
        <v>1948688911.4395814</v>
      </c>
      <c r="O248">
        <v>105300000</v>
      </c>
      <c r="P248">
        <v>26.71981925</v>
      </c>
      <c r="Q248">
        <v>19421.932817347828</v>
      </c>
      <c r="R248">
        <v>233902735.47847706</v>
      </c>
      <c r="S248">
        <v>2060.0988188236724</v>
      </c>
      <c r="T248">
        <v>19448.652636597828</v>
      </c>
      <c r="U248">
        <f>Sustainable_Friendly_Table[[#This Row],[Total Energy(MJ)]]*AHP!$P$13/TOPSIS!$B$12</f>
        <v>2.3011160762102665E-2</v>
      </c>
      <c r="V248">
        <f>Sustainable_Friendly_Table[[#This Row],[Total Cost(LKR Million)]]*AHP!$P$14/TOPSIS!$C$12</f>
        <v>6.9895914069985259E-3</v>
      </c>
      <c r="W248">
        <f>Sustainable_Friendly_Table[[#This Row],[Total Carbon (Metric T)]]*AHP!$P$15/TOPSIS!$D$12</f>
        <v>1.2666106403485958E-2</v>
      </c>
      <c r="X248">
        <f>((Sustainable_Friendly_Table[[#This Row],[Weighted Energy]]-TOPSIS!$B$13)^2+(Sustainable_Friendly_Table[[#This Row],[Weighted Cost]]-TOPSIS!$C$13)^2+(Sustainable_Friendly_Table[[#This Row],[Weighted Co2]]-TOPSIS!$D$13)^2)^0.5</f>
        <v>2.7986269423759496E-3</v>
      </c>
      <c r="Y248">
        <f>((Sustainable_Friendly_Table[[#This Row],[Weighted Energy]]-TOPSIS!$B$14)^2+(Sustainable_Friendly_Table[[#This Row],[Weighted Cost]]-TOPSIS!$C$14)^2+(Sustainable_Friendly_Table[[#This Row],[Weighted Co2]]-TOPSIS!$D$14)^2)^0.5</f>
        <v>3.515634172838697E-3</v>
      </c>
      <c r="Z248">
        <f>Sustainable_Friendly_Table[[#This Row],[S- Worst-Euclidean Distance]]/(Sustainable_Friendly_Table[[#This Row],[S+ Best-Euclidean Distance]]+Sustainable_Friendly_Table[[#This Row],[S- Worst-Euclidean Distance]])</f>
        <v>0.55677681183749828</v>
      </c>
      <c r="AA248">
        <v>247</v>
      </c>
    </row>
    <row r="249" spans="1:27" x14ac:dyDescent="0.3">
      <c r="A249">
        <v>99</v>
      </c>
      <c r="B249" t="s">
        <v>139</v>
      </c>
      <c r="C249" t="s">
        <v>280</v>
      </c>
      <c r="D249" t="s">
        <v>280</v>
      </c>
      <c r="E249" t="s">
        <v>152</v>
      </c>
      <c r="F249" t="s">
        <v>280</v>
      </c>
      <c r="G249" t="s">
        <v>218</v>
      </c>
      <c r="H249">
        <v>371.78123768457016</v>
      </c>
      <c r="I249">
        <v>27</v>
      </c>
      <c r="J249">
        <v>1299508.0186072907</v>
      </c>
      <c r="K249">
        <v>49149.042090909075</v>
      </c>
      <c r="L249">
        <v>233911443.34931234</v>
      </c>
      <c r="M249">
        <v>4957303.7136363629</v>
      </c>
      <c r="N249">
        <v>1949262027.9109361</v>
      </c>
      <c r="O249">
        <v>101147400</v>
      </c>
      <c r="P249">
        <v>20.160370918181815</v>
      </c>
      <c r="Q249">
        <v>19427.644878178995</v>
      </c>
      <c r="R249">
        <v>233960592.39140326</v>
      </c>
      <c r="S249">
        <v>2055.3667316245724</v>
      </c>
      <c r="T249">
        <v>19447.805249097179</v>
      </c>
      <c r="U249">
        <f>Sustainable_Friendly_Table[[#This Row],[Total Energy(MJ)]]*AHP!$P$13/TOPSIS!$B$12</f>
        <v>2.3016852678111342E-2</v>
      </c>
      <c r="V249">
        <f>Sustainable_Friendly_Table[[#This Row],[Total Cost(LKR Million)]]*AHP!$P$14/TOPSIS!$C$12</f>
        <v>6.9735361791027671E-3</v>
      </c>
      <c r="W249">
        <f>Sustainable_Friendly_Table[[#This Row],[Total Carbon (Metric T)]]*AHP!$P$15/TOPSIS!$D$12</f>
        <v>1.2665554534909316E-2</v>
      </c>
      <c r="X249">
        <f>((Sustainable_Friendly_Table[[#This Row],[Weighted Energy]]-TOPSIS!$B$13)^2+(Sustainable_Friendly_Table[[#This Row],[Weighted Cost]]-TOPSIS!$C$13)^2+(Sustainable_Friendly_Table[[#This Row],[Weighted Co2]]-TOPSIS!$D$13)^2)^0.5</f>
        <v>2.798949519676971E-3</v>
      </c>
      <c r="Y249">
        <f>((Sustainable_Friendly_Table[[#This Row],[Weighted Energy]]-TOPSIS!$B$14)^2+(Sustainable_Friendly_Table[[#This Row],[Weighted Cost]]-TOPSIS!$C$14)^2+(Sustainable_Friendly_Table[[#This Row],[Weighted Co2]]-TOPSIS!$D$14)^2)^0.5</f>
        <v>3.5151500380730004E-3</v>
      </c>
      <c r="Z249">
        <f>Sustainable_Friendly_Table[[#This Row],[S- Worst-Euclidean Distance]]/(Sustainable_Friendly_Table[[#This Row],[S+ Best-Euclidean Distance]]+Sustainable_Friendly_Table[[#This Row],[S- Worst-Euclidean Distance]])</f>
        <v>0.55671438277505136</v>
      </c>
      <c r="AA249">
        <v>248</v>
      </c>
    </row>
    <row r="250" spans="1:27" x14ac:dyDescent="0.3">
      <c r="A250">
        <v>106</v>
      </c>
      <c r="B250" t="s">
        <v>139</v>
      </c>
      <c r="C250" t="s">
        <v>280</v>
      </c>
      <c r="D250" t="s">
        <v>280</v>
      </c>
      <c r="E250" t="s">
        <v>280</v>
      </c>
      <c r="F250" t="s">
        <v>280</v>
      </c>
      <c r="G250" t="s">
        <v>219</v>
      </c>
      <c r="H250">
        <v>371.84925099102463</v>
      </c>
      <c r="I250">
        <v>53</v>
      </c>
      <c r="J250">
        <v>1299573.8554879387</v>
      </c>
      <c r="K250">
        <v>60066.105727272719</v>
      </c>
      <c r="L250">
        <v>233923293.98782897</v>
      </c>
      <c r="M250">
        <v>6114512.459090909</v>
      </c>
      <c r="N250">
        <v>1949360783.2319081</v>
      </c>
      <c r="O250">
        <v>98792000</v>
      </c>
      <c r="P250">
        <v>26.710609100000003</v>
      </c>
      <c r="Q250">
        <v>19428.629139544682</v>
      </c>
      <c r="R250">
        <v>233983360.09355626</v>
      </c>
      <c r="S250">
        <v>2054.2672956909992</v>
      </c>
      <c r="T250">
        <v>19455.339748644681</v>
      </c>
      <c r="U250">
        <f>Sustainable_Friendly_Table[[#This Row],[Total Energy(MJ)]]*AHP!$P$13/TOPSIS!$B$12</f>
        <v>2.301909254612039E-2</v>
      </c>
      <c r="V250">
        <f>Sustainable_Friendly_Table[[#This Row],[Total Cost(LKR Million)]]*AHP!$P$14/TOPSIS!$C$12</f>
        <v>6.9698059658316221E-3</v>
      </c>
      <c r="W250">
        <f>Sustainable_Friendly_Table[[#This Row],[Total Carbon (Metric T)]]*AHP!$P$15/TOPSIS!$D$12</f>
        <v>1.2670461444130683E-2</v>
      </c>
      <c r="X250">
        <f>((Sustainable_Friendly_Table[[#This Row],[Weighted Energy]]-TOPSIS!$B$13)^2+(Sustainable_Friendly_Table[[#This Row],[Weighted Cost]]-TOPSIS!$C$13)^2+(Sustainable_Friendly_Table[[#This Row],[Weighted Co2]]-TOPSIS!$D$13)^2)^0.5</f>
        <v>2.8021571827922904E-3</v>
      </c>
      <c r="Y250">
        <f>((Sustainable_Friendly_Table[[#This Row],[Weighted Energy]]-TOPSIS!$B$14)^2+(Sustainable_Friendly_Table[[#This Row],[Weighted Cost]]-TOPSIS!$C$14)^2+(Sustainable_Friendly_Table[[#This Row],[Weighted Co2]]-TOPSIS!$D$14)^2)^0.5</f>
        <v>3.5119243996363922E-3</v>
      </c>
      <c r="Z250">
        <f>Sustainable_Friendly_Table[[#This Row],[S- Worst-Euclidean Distance]]/(Sustainable_Friendly_Table[[#This Row],[S+ Best-Euclidean Distance]]+Sustainable_Friendly_Table[[#This Row],[S- Worst-Euclidean Distance]])</f>
        <v>0.55620510343256391</v>
      </c>
      <c r="AA250">
        <v>249</v>
      </c>
    </row>
    <row r="251" spans="1:27" x14ac:dyDescent="0.3">
      <c r="A251">
        <v>98</v>
      </c>
      <c r="B251" t="s">
        <v>139</v>
      </c>
      <c r="C251" t="s">
        <v>280</v>
      </c>
      <c r="D251" t="s">
        <v>280</v>
      </c>
      <c r="E251" t="s">
        <v>152</v>
      </c>
      <c r="F251" t="s">
        <v>280</v>
      </c>
      <c r="G251" t="s">
        <v>220</v>
      </c>
      <c r="H251">
        <v>371.78123768457016</v>
      </c>
      <c r="I251">
        <v>27</v>
      </c>
      <c r="J251">
        <v>1299508.0186072907</v>
      </c>
      <c r="K251">
        <v>49149.042090909075</v>
      </c>
      <c r="L251">
        <v>233911443.34931234</v>
      </c>
      <c r="M251">
        <v>4957303.7136363629</v>
      </c>
      <c r="N251">
        <v>1949262027.9109361</v>
      </c>
      <c r="O251">
        <v>105300000</v>
      </c>
      <c r="P251">
        <v>20.160370918181815</v>
      </c>
      <c r="Q251">
        <v>19427.644878178995</v>
      </c>
      <c r="R251">
        <v>233960592.39140326</v>
      </c>
      <c r="S251">
        <v>2059.5193316245727</v>
      </c>
      <c r="T251">
        <v>19447.805249097179</v>
      </c>
      <c r="U251">
        <f>Sustainable_Friendly_Table[[#This Row],[Total Energy(MJ)]]*AHP!$P$13/TOPSIS!$B$12</f>
        <v>2.3016852678111342E-2</v>
      </c>
      <c r="V251">
        <f>Sustainable_Friendly_Table[[#This Row],[Total Cost(LKR Million)]]*AHP!$P$14/TOPSIS!$C$12</f>
        <v>6.9876252980379831E-3</v>
      </c>
      <c r="W251">
        <f>Sustainable_Friendly_Table[[#This Row],[Total Carbon (Metric T)]]*AHP!$P$15/TOPSIS!$D$12</f>
        <v>1.2665554534909316E-2</v>
      </c>
      <c r="X251">
        <f>((Sustainable_Friendly_Table[[#This Row],[Weighted Energy]]-TOPSIS!$B$13)^2+(Sustainable_Friendly_Table[[#This Row],[Weighted Cost]]-TOPSIS!$C$13)^2+(Sustainable_Friendly_Table[[#This Row],[Weighted Co2]]-TOPSIS!$D$13)^2)^0.5</f>
        <v>2.8026565065370906E-3</v>
      </c>
      <c r="Y251">
        <f>((Sustainable_Friendly_Table[[#This Row],[Weighted Energy]]-TOPSIS!$B$14)^2+(Sustainable_Friendly_Table[[#This Row],[Weighted Cost]]-TOPSIS!$C$14)^2+(Sustainable_Friendly_Table[[#This Row],[Weighted Co2]]-TOPSIS!$D$14)^2)^0.5</f>
        <v>3.5115639247663786E-3</v>
      </c>
      <c r="Z251">
        <f>Sustainable_Friendly_Table[[#This Row],[S- Worst-Euclidean Distance]]/(Sustainable_Friendly_Table[[#This Row],[S+ Best-Euclidean Distance]]+Sustainable_Friendly_Table[[#This Row],[S- Worst-Euclidean Distance]])</f>
        <v>0.55613578318511014</v>
      </c>
      <c r="AA251">
        <v>250</v>
      </c>
    </row>
    <row r="252" spans="1:27" x14ac:dyDescent="0.3">
      <c r="A252">
        <v>108</v>
      </c>
      <c r="B252" t="s">
        <v>139</v>
      </c>
      <c r="C252" t="s">
        <v>280</v>
      </c>
      <c r="D252" t="s">
        <v>280</v>
      </c>
      <c r="E252" t="s">
        <v>280</v>
      </c>
      <c r="F252" t="s">
        <v>280</v>
      </c>
      <c r="G252" t="s">
        <v>218</v>
      </c>
      <c r="H252">
        <v>371.84925099102463</v>
      </c>
      <c r="I252">
        <v>27</v>
      </c>
      <c r="J252">
        <v>1299573.8554879387</v>
      </c>
      <c r="K252">
        <v>60066.105727272719</v>
      </c>
      <c r="L252">
        <v>233923293.98782897</v>
      </c>
      <c r="M252">
        <v>6114512.459090909</v>
      </c>
      <c r="N252">
        <v>1949360783.2319081</v>
      </c>
      <c r="O252">
        <v>101147400</v>
      </c>
      <c r="P252">
        <v>26.710609100000003</v>
      </c>
      <c r="Q252">
        <v>19428.629139544682</v>
      </c>
      <c r="R252">
        <v>233983360.09355626</v>
      </c>
      <c r="S252">
        <v>2056.6226956909991</v>
      </c>
      <c r="T252">
        <v>19455.339748644681</v>
      </c>
      <c r="U252">
        <f>Sustainable_Friendly_Table[[#This Row],[Total Energy(MJ)]]*AHP!$P$13/TOPSIS!$B$12</f>
        <v>2.301909254612039E-2</v>
      </c>
      <c r="V252">
        <f>Sustainable_Friendly_Table[[#This Row],[Total Cost(LKR Million)]]*AHP!$P$14/TOPSIS!$C$12</f>
        <v>6.9777974677195966E-3</v>
      </c>
      <c r="W252">
        <f>Sustainable_Friendly_Table[[#This Row],[Total Carbon (Metric T)]]*AHP!$P$15/TOPSIS!$D$12</f>
        <v>1.2670461444130683E-2</v>
      </c>
      <c r="X252">
        <f>((Sustainable_Friendly_Table[[#This Row],[Weighted Energy]]-TOPSIS!$B$13)^2+(Sustainable_Friendly_Table[[#This Row],[Weighted Cost]]-TOPSIS!$C$13)^2+(Sustainable_Friendly_Table[[#This Row],[Weighted Co2]]-TOPSIS!$D$13)^2)^0.5</f>
        <v>2.8042387037670578E-3</v>
      </c>
      <c r="Y252">
        <f>((Sustainable_Friendly_Table[[#This Row],[Weighted Energy]]-TOPSIS!$B$14)^2+(Sustainable_Friendly_Table[[#This Row],[Weighted Cost]]-TOPSIS!$C$14)^2+(Sustainable_Friendly_Table[[#This Row],[Weighted Co2]]-TOPSIS!$D$14)^2)^0.5</f>
        <v>3.509873462566781E-3</v>
      </c>
      <c r="Z252">
        <f>Sustainable_Friendly_Table[[#This Row],[S- Worst-Euclidean Distance]]/(Sustainable_Friendly_Table[[#This Row],[S+ Best-Euclidean Distance]]+Sustainable_Friendly_Table[[#This Row],[S- Worst-Euclidean Distance]])</f>
        <v>0.55587759135497239</v>
      </c>
      <c r="AA252">
        <v>251</v>
      </c>
    </row>
    <row r="253" spans="1:27" x14ac:dyDescent="0.3">
      <c r="A253">
        <v>107</v>
      </c>
      <c r="B253" t="s">
        <v>139</v>
      </c>
      <c r="C253" t="s">
        <v>280</v>
      </c>
      <c r="D253" t="s">
        <v>280</v>
      </c>
      <c r="E253" t="s">
        <v>280</v>
      </c>
      <c r="F253" t="s">
        <v>280</v>
      </c>
      <c r="G253" t="s">
        <v>220</v>
      </c>
      <c r="H253">
        <v>371.84925099102463</v>
      </c>
      <c r="I253">
        <v>27</v>
      </c>
      <c r="J253">
        <v>1299573.8554879387</v>
      </c>
      <c r="K253">
        <v>60066.105727272719</v>
      </c>
      <c r="L253">
        <v>233923293.98782897</v>
      </c>
      <c r="M253">
        <v>6114512.459090909</v>
      </c>
      <c r="N253">
        <v>1949360783.2319081</v>
      </c>
      <c r="O253">
        <v>105300000</v>
      </c>
      <c r="P253">
        <v>26.710609100000003</v>
      </c>
      <c r="Q253">
        <v>19428.629139544682</v>
      </c>
      <c r="R253">
        <v>233983360.09355626</v>
      </c>
      <c r="S253">
        <v>2060.775295690999</v>
      </c>
      <c r="T253">
        <v>19455.339748644681</v>
      </c>
      <c r="U253">
        <f>Sustainable_Friendly_Table[[#This Row],[Total Energy(MJ)]]*AHP!$P$13/TOPSIS!$B$12</f>
        <v>2.301909254612039E-2</v>
      </c>
      <c r="V253">
        <f>Sustainable_Friendly_Table[[#This Row],[Total Cost(LKR Million)]]*AHP!$P$14/TOPSIS!$C$12</f>
        <v>6.9918865866548108E-3</v>
      </c>
      <c r="W253">
        <f>Sustainable_Friendly_Table[[#This Row],[Total Carbon (Metric T)]]*AHP!$P$15/TOPSIS!$D$12</f>
        <v>1.2670461444130683E-2</v>
      </c>
      <c r="X253">
        <f>((Sustainable_Friendly_Table[[#This Row],[Weighted Energy]]-TOPSIS!$B$13)^2+(Sustainable_Friendly_Table[[#This Row],[Weighted Cost]]-TOPSIS!$C$13)^2+(Sustainable_Friendly_Table[[#This Row],[Weighted Co2]]-TOPSIS!$D$13)^2)^0.5</f>
        <v>2.8079600893253752E-3</v>
      </c>
      <c r="Y253">
        <f>((Sustainable_Friendly_Table[[#This Row],[Weighted Energy]]-TOPSIS!$B$14)^2+(Sustainable_Friendly_Table[[#This Row],[Weighted Cost]]-TOPSIS!$C$14)^2+(Sustainable_Friendly_Table[[#This Row],[Weighted Co2]]-TOPSIS!$D$14)^2)^0.5</f>
        <v>3.5062990754342175E-3</v>
      </c>
      <c r="Z253">
        <f>Sustainable_Friendly_Table[[#This Row],[S- Worst-Euclidean Distance]]/(Sustainable_Friendly_Table[[#This Row],[S+ Best-Euclidean Distance]]+Sustainable_Friendly_Table[[#This Row],[S- Worst-Euclidean Distance]])</f>
        <v>0.55529856851666237</v>
      </c>
      <c r="AA253">
        <v>252</v>
      </c>
    </row>
    <row r="254" spans="1:27" x14ac:dyDescent="0.3">
      <c r="A254">
        <v>181</v>
      </c>
      <c r="B254" t="s">
        <v>140</v>
      </c>
      <c r="C254" t="s">
        <v>280</v>
      </c>
      <c r="D254" t="s">
        <v>151</v>
      </c>
      <c r="E254" t="s">
        <v>152</v>
      </c>
      <c r="F254" t="s">
        <v>154</v>
      </c>
      <c r="G254" t="s">
        <v>219</v>
      </c>
      <c r="H254">
        <v>377.91468667919645</v>
      </c>
      <c r="I254">
        <v>54</v>
      </c>
      <c r="J254">
        <v>1301357.8511617861</v>
      </c>
      <c r="K254">
        <v>43335.209363636357</v>
      </c>
      <c r="L254">
        <v>234244413.20912153</v>
      </c>
      <c r="M254">
        <v>5326657.7022727262</v>
      </c>
      <c r="N254">
        <v>1952036776.7426794</v>
      </c>
      <c r="O254">
        <v>100656000</v>
      </c>
      <c r="P254">
        <v>20.532623068181817</v>
      </c>
      <c r="Q254">
        <v>19455.299874868702</v>
      </c>
      <c r="R254">
        <v>234287748.41848516</v>
      </c>
      <c r="S254">
        <v>2058.0194344449519</v>
      </c>
      <c r="T254">
        <v>19475.832497936884</v>
      </c>
      <c r="U254">
        <f>Sustainable_Friendly_Table[[#This Row],[Total Energy(MJ)]]*AHP!$P$13/TOPSIS!$B$12</f>
        <v>2.304903802181018E-2</v>
      </c>
      <c r="V254">
        <f>Sustainable_Friendly_Table[[#This Row],[Total Cost(LKR Million)]]*AHP!$P$14/TOPSIS!$C$12</f>
        <v>6.9825363827188411E-3</v>
      </c>
      <c r="W254">
        <f>Sustainable_Friendly_Table[[#This Row],[Total Carbon (Metric T)]]*AHP!$P$15/TOPSIS!$D$12</f>
        <v>1.2683807527681301E-2</v>
      </c>
      <c r="X254">
        <f>((Sustainable_Friendly_Table[[#This Row],[Weighted Energy]]-TOPSIS!$B$13)^2+(Sustainable_Friendly_Table[[#This Row],[Weighted Cost]]-TOPSIS!$C$13)^2+(Sustainable_Friendly_Table[[#This Row],[Weighted Co2]]-TOPSIS!$D$13)^2)^0.5</f>
        <v>2.837013917388997E-3</v>
      </c>
      <c r="Y254">
        <f>((Sustainable_Friendly_Table[[#This Row],[Weighted Energy]]-TOPSIS!$B$14)^2+(Sustainable_Friendly_Table[[#This Row],[Weighted Cost]]-TOPSIS!$C$14)^2+(Sustainable_Friendly_Table[[#This Row],[Weighted Co2]]-TOPSIS!$D$14)^2)^0.5</f>
        <v>3.4770809666611123E-3</v>
      </c>
      <c r="Z254">
        <f>Sustainable_Friendly_Table[[#This Row],[S- Worst-Euclidean Distance]]/(Sustainable_Friendly_Table[[#This Row],[S+ Best-Euclidean Distance]]+Sustainable_Friendly_Table[[#This Row],[S- Worst-Euclidean Distance]])</f>
        <v>0.55068557418173858</v>
      </c>
      <c r="AA254">
        <v>253</v>
      </c>
    </row>
    <row r="255" spans="1:27" x14ac:dyDescent="0.3">
      <c r="A255">
        <v>183</v>
      </c>
      <c r="B255" t="s">
        <v>140</v>
      </c>
      <c r="C255" t="s">
        <v>280</v>
      </c>
      <c r="D255" t="s">
        <v>151</v>
      </c>
      <c r="E255" t="s">
        <v>152</v>
      </c>
      <c r="F255" t="s">
        <v>154</v>
      </c>
      <c r="G255" t="s">
        <v>218</v>
      </c>
      <c r="H255">
        <v>377.91468667919645</v>
      </c>
      <c r="I255">
        <v>27</v>
      </c>
      <c r="J255">
        <v>1301357.8511617861</v>
      </c>
      <c r="K255">
        <v>43335.209363636357</v>
      </c>
      <c r="L255">
        <v>234244413.20912153</v>
      </c>
      <c r="M255">
        <v>5326657.7022727262</v>
      </c>
      <c r="N255">
        <v>1952036776.7426794</v>
      </c>
      <c r="O255">
        <v>101147400</v>
      </c>
      <c r="P255">
        <v>20.532623068181817</v>
      </c>
      <c r="Q255">
        <v>19455.299874868702</v>
      </c>
      <c r="R255">
        <v>234287748.41848516</v>
      </c>
      <c r="S255">
        <v>2058.5108344449518</v>
      </c>
      <c r="T255">
        <v>19475.832497936884</v>
      </c>
      <c r="U255">
        <f>Sustainable_Friendly_Table[[#This Row],[Total Energy(MJ)]]*AHP!$P$13/TOPSIS!$B$12</f>
        <v>2.304903802181018E-2</v>
      </c>
      <c r="V255">
        <f>Sustainable_Friendly_Table[[#This Row],[Total Cost(LKR Million)]]*AHP!$P$14/TOPSIS!$C$12</f>
        <v>6.9842036256617598E-3</v>
      </c>
      <c r="W255">
        <f>Sustainable_Friendly_Table[[#This Row],[Total Carbon (Metric T)]]*AHP!$P$15/TOPSIS!$D$12</f>
        <v>1.2683807527681301E-2</v>
      </c>
      <c r="X255">
        <f>((Sustainable_Friendly_Table[[#This Row],[Weighted Energy]]-TOPSIS!$B$13)^2+(Sustainable_Friendly_Table[[#This Row],[Weighted Cost]]-TOPSIS!$C$13)^2+(Sustainable_Friendly_Table[[#This Row],[Weighted Co2]]-TOPSIS!$D$13)^2)^0.5</f>
        <v>2.8374485923723489E-3</v>
      </c>
      <c r="Y255">
        <f>((Sustainable_Friendly_Table[[#This Row],[Weighted Energy]]-TOPSIS!$B$14)^2+(Sustainable_Friendly_Table[[#This Row],[Weighted Cost]]-TOPSIS!$C$14)^2+(Sustainable_Friendly_Table[[#This Row],[Weighted Co2]]-TOPSIS!$D$14)^2)^0.5</f>
        <v>3.4766534859590596E-3</v>
      </c>
      <c r="Z255">
        <f>Sustainable_Friendly_Table[[#This Row],[S- Worst-Euclidean Distance]]/(Sustainable_Friendly_Table[[#This Row],[S+ Best-Euclidean Distance]]+Sustainable_Friendly_Table[[#This Row],[S- Worst-Euclidean Distance]])</f>
        <v>0.55061724419853142</v>
      </c>
      <c r="AA255">
        <v>254</v>
      </c>
    </row>
    <row r="256" spans="1:27" x14ac:dyDescent="0.3">
      <c r="A256">
        <v>182</v>
      </c>
      <c r="B256" t="s">
        <v>140</v>
      </c>
      <c r="C256" t="s">
        <v>280</v>
      </c>
      <c r="D256" t="s">
        <v>151</v>
      </c>
      <c r="E256" t="s">
        <v>152</v>
      </c>
      <c r="F256" t="s">
        <v>154</v>
      </c>
      <c r="G256" t="s">
        <v>220</v>
      </c>
      <c r="H256">
        <v>377.91468667919645</v>
      </c>
      <c r="I256">
        <v>27</v>
      </c>
      <c r="J256">
        <v>1301357.8511617861</v>
      </c>
      <c r="K256">
        <v>43335.209363636357</v>
      </c>
      <c r="L256">
        <v>234244413.20912153</v>
      </c>
      <c r="M256">
        <v>5326657.7022727262</v>
      </c>
      <c r="N256">
        <v>1952036776.7426794</v>
      </c>
      <c r="O256">
        <v>105300000</v>
      </c>
      <c r="P256">
        <v>20.532623068181817</v>
      </c>
      <c r="Q256">
        <v>19455.299874868702</v>
      </c>
      <c r="R256">
        <v>234287748.41848516</v>
      </c>
      <c r="S256">
        <v>2062.6634344449521</v>
      </c>
      <c r="T256">
        <v>19475.832497936884</v>
      </c>
      <c r="U256">
        <f>Sustainable_Friendly_Table[[#This Row],[Total Energy(MJ)]]*AHP!$P$13/TOPSIS!$B$12</f>
        <v>2.304903802181018E-2</v>
      </c>
      <c r="V256">
        <f>Sustainable_Friendly_Table[[#This Row],[Total Cost(LKR Million)]]*AHP!$P$14/TOPSIS!$C$12</f>
        <v>6.9982927445969758E-3</v>
      </c>
      <c r="W256">
        <f>Sustainable_Friendly_Table[[#This Row],[Total Carbon (Metric T)]]*AHP!$P$15/TOPSIS!$D$12</f>
        <v>1.2683807527681301E-2</v>
      </c>
      <c r="X256">
        <f>((Sustainable_Friendly_Table[[#This Row],[Weighted Energy]]-TOPSIS!$B$13)^2+(Sustainable_Friendly_Table[[#This Row],[Weighted Cost]]-TOPSIS!$C$13)^2+(Sustainable_Friendly_Table[[#This Row],[Weighted Co2]]-TOPSIS!$D$13)^2)^0.5</f>
        <v>2.8411582469368328E-3</v>
      </c>
      <c r="Y256">
        <f>((Sustainable_Friendly_Table[[#This Row],[Weighted Energy]]-TOPSIS!$B$14)^2+(Sustainable_Friendly_Table[[#This Row],[Weighted Cost]]-TOPSIS!$C$14)^2+(Sustainable_Friendly_Table[[#This Row],[Weighted Co2]]-TOPSIS!$D$14)^2)^0.5</f>
        <v>3.4730708974672442E-3</v>
      </c>
      <c r="Z256">
        <f>Sustainable_Friendly_Table[[#This Row],[S- Worst-Euclidean Distance]]/(Sustainable_Friendly_Table[[#This Row],[S+ Best-Euclidean Distance]]+Sustainable_Friendly_Table[[#This Row],[S- Worst-Euclidean Distance]])</f>
        <v>0.55003878035456144</v>
      </c>
      <c r="AA256">
        <v>255</v>
      </c>
    </row>
    <row r="257" spans="1:27" x14ac:dyDescent="0.3">
      <c r="A257">
        <v>190</v>
      </c>
      <c r="B257" t="s">
        <v>140</v>
      </c>
      <c r="C257" t="s">
        <v>280</v>
      </c>
      <c r="D257" t="s">
        <v>151</v>
      </c>
      <c r="E257" t="s">
        <v>280</v>
      </c>
      <c r="F257" t="s">
        <v>154</v>
      </c>
      <c r="G257" t="s">
        <v>219</v>
      </c>
      <c r="H257">
        <v>377.98269998565092</v>
      </c>
      <c r="I257">
        <v>54</v>
      </c>
      <c r="J257">
        <v>1301423.6880424344</v>
      </c>
      <c r="K257">
        <v>54252.273000000001</v>
      </c>
      <c r="L257">
        <v>234256263.84763822</v>
      </c>
      <c r="M257">
        <v>6483866.4477272723</v>
      </c>
      <c r="N257">
        <v>1952135532.0636516</v>
      </c>
      <c r="O257">
        <v>100656000</v>
      </c>
      <c r="P257">
        <v>27.082861249999997</v>
      </c>
      <c r="Q257">
        <v>19456.284136234397</v>
      </c>
      <c r="R257">
        <v>234310516.12063822</v>
      </c>
      <c r="S257">
        <v>2059.2753985113786</v>
      </c>
      <c r="T257">
        <v>19483.366997484398</v>
      </c>
      <c r="U257">
        <f>Sustainable_Friendly_Table[[#This Row],[Total Energy(MJ)]]*AHP!$P$13/TOPSIS!$B$12</f>
        <v>2.3051277889819227E-2</v>
      </c>
      <c r="V257">
        <f>Sustainable_Friendly_Table[[#This Row],[Total Cost(LKR Million)]]*AHP!$P$14/TOPSIS!$C$12</f>
        <v>6.9867976713356697E-3</v>
      </c>
      <c r="W257">
        <f>Sustainable_Friendly_Table[[#This Row],[Total Carbon (Metric T)]]*AHP!$P$15/TOPSIS!$D$12</f>
        <v>1.2688714436902674E-2</v>
      </c>
      <c r="X257">
        <f>((Sustainable_Friendly_Table[[#This Row],[Weighted Energy]]-TOPSIS!$B$13)^2+(Sustainable_Friendly_Table[[#This Row],[Weighted Cost]]-TOPSIS!$C$13)^2+(Sustainable_Friendly_Table[[#This Row],[Weighted Co2]]-TOPSIS!$D$13)^2)^0.5</f>
        <v>2.8423026369116711E-3</v>
      </c>
      <c r="Y257">
        <f>((Sustainable_Friendly_Table[[#This Row],[Weighted Energy]]-TOPSIS!$B$14)^2+(Sustainable_Friendly_Table[[#This Row],[Weighted Cost]]-TOPSIS!$C$14)^2+(Sustainable_Friendly_Table[[#This Row],[Weighted Co2]]-TOPSIS!$D$14)^2)^0.5</f>
        <v>3.4718041419575826E-3</v>
      </c>
      <c r="Z257">
        <f>Sustainable_Friendly_Table[[#This Row],[S- Worst-Euclidean Distance]]/(Sustainable_Friendly_Table[[#This Row],[S+ Best-Euclidean Distance]]+Sustainable_Friendly_Table[[#This Row],[S- Worst-Euclidean Distance]])</f>
        <v>0.5498488168708674</v>
      </c>
      <c r="AA257">
        <v>256</v>
      </c>
    </row>
    <row r="258" spans="1:27" x14ac:dyDescent="0.3">
      <c r="A258">
        <v>192</v>
      </c>
      <c r="B258" t="s">
        <v>140</v>
      </c>
      <c r="C258" t="s">
        <v>280</v>
      </c>
      <c r="D258" t="s">
        <v>151</v>
      </c>
      <c r="E258" t="s">
        <v>280</v>
      </c>
      <c r="F258" t="s">
        <v>154</v>
      </c>
      <c r="G258" t="s">
        <v>218</v>
      </c>
      <c r="H258">
        <v>377.98269998565092</v>
      </c>
      <c r="I258">
        <v>27</v>
      </c>
      <c r="J258">
        <v>1301423.6880424344</v>
      </c>
      <c r="K258">
        <v>54252.273000000001</v>
      </c>
      <c r="L258">
        <v>234256263.84763822</v>
      </c>
      <c r="M258">
        <v>6483866.4477272723</v>
      </c>
      <c r="N258">
        <v>1952135532.0636516</v>
      </c>
      <c r="O258">
        <v>101147400</v>
      </c>
      <c r="P258">
        <v>27.082861249999997</v>
      </c>
      <c r="Q258">
        <v>19456.284136234397</v>
      </c>
      <c r="R258">
        <v>234310516.12063822</v>
      </c>
      <c r="S258">
        <v>2059.766798511379</v>
      </c>
      <c r="T258">
        <v>19483.366997484398</v>
      </c>
      <c r="U258">
        <f>Sustainable_Friendly_Table[[#This Row],[Total Energy(MJ)]]*AHP!$P$13/TOPSIS!$B$12</f>
        <v>2.3051277889819227E-2</v>
      </c>
      <c r="V258">
        <f>Sustainable_Friendly_Table[[#This Row],[Total Cost(LKR Million)]]*AHP!$P$14/TOPSIS!$C$12</f>
        <v>6.9884649142785901E-3</v>
      </c>
      <c r="W258">
        <f>Sustainable_Friendly_Table[[#This Row],[Total Carbon (Metric T)]]*AHP!$P$15/TOPSIS!$D$12</f>
        <v>1.2688714436902674E-2</v>
      </c>
      <c r="X258">
        <f>((Sustainable_Friendly_Table[[#This Row],[Weighted Energy]]-TOPSIS!$B$13)^2+(Sustainable_Friendly_Table[[#This Row],[Weighted Cost]]-TOPSIS!$C$13)^2+(Sustainable_Friendly_Table[[#This Row],[Weighted Co2]]-TOPSIS!$D$13)^2)^0.5</f>
        <v>2.8427390024233228E-3</v>
      </c>
      <c r="Y258">
        <f>((Sustainable_Friendly_Table[[#This Row],[Weighted Energy]]-TOPSIS!$B$14)^2+(Sustainable_Friendly_Table[[#This Row],[Weighted Cost]]-TOPSIS!$C$14)^2+(Sustainable_Friendly_Table[[#This Row],[Weighted Co2]]-TOPSIS!$D$14)^2)^0.5</f>
        <v>3.4713780580678446E-3</v>
      </c>
      <c r="Z258">
        <f>Sustainable_Friendly_Table[[#This Row],[S- Worst-Euclidean Distance]]/(Sustainable_Friendly_Table[[#This Row],[S+ Best-Euclidean Distance]]+Sustainable_Friendly_Table[[#This Row],[S- Worst-Euclidean Distance]])</f>
        <v>0.54978044037051965</v>
      </c>
      <c r="AA258">
        <v>257</v>
      </c>
    </row>
    <row r="259" spans="1:27" x14ac:dyDescent="0.3">
      <c r="A259">
        <v>199</v>
      </c>
      <c r="B259" t="s">
        <v>140</v>
      </c>
      <c r="C259" t="s">
        <v>280</v>
      </c>
      <c r="D259" t="s">
        <v>280</v>
      </c>
      <c r="E259" t="s">
        <v>152</v>
      </c>
      <c r="F259" t="s">
        <v>154</v>
      </c>
      <c r="G259" t="s">
        <v>219</v>
      </c>
      <c r="H259">
        <v>378.37740829925644</v>
      </c>
      <c r="I259">
        <v>54</v>
      </c>
      <c r="J259">
        <v>1301805.7656900045</v>
      </c>
      <c r="K259">
        <v>43335.209363636357</v>
      </c>
      <c r="L259">
        <v>234325037.82420081</v>
      </c>
      <c r="M259">
        <v>5331262.7772727264</v>
      </c>
      <c r="N259">
        <v>1952708648.5350068</v>
      </c>
      <c r="O259">
        <v>100656000</v>
      </c>
      <c r="P259">
        <v>20.523412918181815</v>
      </c>
      <c r="Q259">
        <v>19461.996197065564</v>
      </c>
      <c r="R259">
        <v>234368373.03356445</v>
      </c>
      <c r="S259">
        <v>2058.6959113122793</v>
      </c>
      <c r="T259">
        <v>19482.519609983745</v>
      </c>
      <c r="U259">
        <f>Sustainable_Friendly_Table[[#This Row],[Total Energy(MJ)]]*AHP!$P$13/TOPSIS!$B$12</f>
        <v>2.3056969805827911E-2</v>
      </c>
      <c r="V259">
        <f>Sustainable_Friendly_Table[[#This Row],[Total Cost(LKR Million)]]*AHP!$P$14/TOPSIS!$C$12</f>
        <v>6.9848315623751277E-3</v>
      </c>
      <c r="W259">
        <f>Sustainable_Friendly_Table[[#This Row],[Total Carbon (Metric T)]]*AHP!$P$15/TOPSIS!$D$12</f>
        <v>1.2688162568326028E-2</v>
      </c>
      <c r="X259">
        <f>((Sustainable_Friendly_Table[[#This Row],[Weighted Energy]]-TOPSIS!$B$13)^2+(Sustainable_Friendly_Table[[#This Row],[Weighted Cost]]-TOPSIS!$C$13)^2+(Sustainable_Friendly_Table[[#This Row],[Weighted Co2]]-TOPSIS!$D$13)^2)^0.5</f>
        <v>2.8463481392358063E-3</v>
      </c>
      <c r="Y259">
        <f>((Sustainable_Friendly_Table[[#This Row],[Weighted Energy]]-TOPSIS!$B$14)^2+(Sustainable_Friendly_Table[[#This Row],[Weighted Cost]]-TOPSIS!$C$14)^2+(Sustainable_Friendly_Table[[#This Row],[Weighted Co2]]-TOPSIS!$D$14)^2)^0.5</f>
        <v>3.4677462824574063E-3</v>
      </c>
      <c r="Z259">
        <f>Sustainable_Friendly_Table[[#This Row],[S- Worst-Euclidean Distance]]/(Sustainable_Friendly_Table[[#This Row],[S+ Best-Euclidean Distance]]+Sustainable_Friendly_Table[[#This Row],[S- Worst-Euclidean Distance]])</f>
        <v>0.54920722606607486</v>
      </c>
      <c r="AA259">
        <v>258</v>
      </c>
    </row>
    <row r="260" spans="1:27" x14ac:dyDescent="0.3">
      <c r="A260">
        <v>191</v>
      </c>
      <c r="B260" t="s">
        <v>140</v>
      </c>
      <c r="C260" t="s">
        <v>280</v>
      </c>
      <c r="D260" t="s">
        <v>151</v>
      </c>
      <c r="E260" t="s">
        <v>280</v>
      </c>
      <c r="F260" t="s">
        <v>154</v>
      </c>
      <c r="G260" t="s">
        <v>220</v>
      </c>
      <c r="H260">
        <v>377.98269998565092</v>
      </c>
      <c r="I260">
        <v>27</v>
      </c>
      <c r="J260">
        <v>1301423.6880424344</v>
      </c>
      <c r="K260">
        <v>54252.273000000001</v>
      </c>
      <c r="L260">
        <v>234256263.84763822</v>
      </c>
      <c r="M260">
        <v>6483866.4477272723</v>
      </c>
      <c r="N260">
        <v>1952135532.0636516</v>
      </c>
      <c r="O260">
        <v>105300000</v>
      </c>
      <c r="P260">
        <v>27.082861249999997</v>
      </c>
      <c r="Q260">
        <v>19456.284136234397</v>
      </c>
      <c r="R260">
        <v>234310516.12063822</v>
      </c>
      <c r="S260">
        <v>2063.9193985113789</v>
      </c>
      <c r="T260">
        <v>19483.366997484398</v>
      </c>
      <c r="U260">
        <f>Sustainable_Friendly_Table[[#This Row],[Total Energy(MJ)]]*AHP!$P$13/TOPSIS!$B$12</f>
        <v>2.3051277889819227E-2</v>
      </c>
      <c r="V260">
        <f>Sustainable_Friendly_Table[[#This Row],[Total Cost(LKR Million)]]*AHP!$P$14/TOPSIS!$C$12</f>
        <v>7.0025540332138035E-3</v>
      </c>
      <c r="W260">
        <f>Sustainable_Friendly_Table[[#This Row],[Total Carbon (Metric T)]]*AHP!$P$15/TOPSIS!$D$12</f>
        <v>1.2688714436902674E-2</v>
      </c>
      <c r="X260">
        <f>((Sustainable_Friendly_Table[[#This Row],[Weighted Energy]]-TOPSIS!$B$13)^2+(Sustainable_Friendly_Table[[#This Row],[Weighted Cost]]-TOPSIS!$C$13)^2+(Sustainable_Friendly_Table[[#This Row],[Weighted Co2]]-TOPSIS!$D$13)^2)^0.5</f>
        <v>2.8464628543658143E-3</v>
      </c>
      <c r="Y260">
        <f>((Sustainable_Friendly_Table[[#This Row],[Weighted Energy]]-TOPSIS!$B$14)^2+(Sustainable_Friendly_Table[[#This Row],[Weighted Cost]]-TOPSIS!$C$14)^2+(Sustainable_Friendly_Table[[#This Row],[Weighted Co2]]-TOPSIS!$D$14)^2)^0.5</f>
        <v>3.4678073324568956E-3</v>
      </c>
      <c r="Z260">
        <f>Sustainable_Friendly_Table[[#This Row],[S- Worst-Euclidean Distance]]/(Sustainable_Friendly_Table[[#This Row],[S+ Best-Euclidean Distance]]+Sustainable_Friendly_Table[[#This Row],[S- Worst-Euclidean Distance]])</f>
        <v>0.54920160681338659</v>
      </c>
      <c r="AA260">
        <v>259</v>
      </c>
    </row>
    <row r="261" spans="1:27" x14ac:dyDescent="0.3">
      <c r="A261">
        <v>201</v>
      </c>
      <c r="B261" t="s">
        <v>140</v>
      </c>
      <c r="C261" t="s">
        <v>280</v>
      </c>
      <c r="D261" t="s">
        <v>280</v>
      </c>
      <c r="E261" t="s">
        <v>152</v>
      </c>
      <c r="F261" t="s">
        <v>154</v>
      </c>
      <c r="G261" t="s">
        <v>218</v>
      </c>
      <c r="H261">
        <v>378.37740829925644</v>
      </c>
      <c r="I261">
        <v>27</v>
      </c>
      <c r="J261">
        <v>1301805.7656900045</v>
      </c>
      <c r="K261">
        <v>43335.209363636357</v>
      </c>
      <c r="L261">
        <v>234325037.82420081</v>
      </c>
      <c r="M261">
        <v>5331262.7772727264</v>
      </c>
      <c r="N261">
        <v>1952708648.5350068</v>
      </c>
      <c r="O261">
        <v>101147400</v>
      </c>
      <c r="P261">
        <v>20.523412918181815</v>
      </c>
      <c r="Q261">
        <v>19461.996197065564</v>
      </c>
      <c r="R261">
        <v>234368373.03356445</v>
      </c>
      <c r="S261">
        <v>2059.1873113122797</v>
      </c>
      <c r="T261">
        <v>19482.519609983745</v>
      </c>
      <c r="U261">
        <f>Sustainable_Friendly_Table[[#This Row],[Total Energy(MJ)]]*AHP!$P$13/TOPSIS!$B$12</f>
        <v>2.3056969805827911E-2</v>
      </c>
      <c r="V261">
        <f>Sustainable_Friendly_Table[[#This Row],[Total Cost(LKR Million)]]*AHP!$P$14/TOPSIS!$C$12</f>
        <v>6.9864988053180482E-3</v>
      </c>
      <c r="W261">
        <f>Sustainable_Friendly_Table[[#This Row],[Total Carbon (Metric T)]]*AHP!$P$15/TOPSIS!$D$12</f>
        <v>1.2688162568326028E-2</v>
      </c>
      <c r="X261">
        <f>((Sustainable_Friendly_Table[[#This Row],[Weighted Energy]]-TOPSIS!$B$13)^2+(Sustainable_Friendly_Table[[#This Row],[Weighted Cost]]-TOPSIS!$C$13)^2+(Sustainable_Friendly_Table[[#This Row],[Weighted Co2]]-TOPSIS!$D$13)^2)^0.5</f>
        <v>2.8467827331695463E-3</v>
      </c>
      <c r="Y261">
        <f>((Sustainable_Friendly_Table[[#This Row],[Weighted Energy]]-TOPSIS!$B$14)^2+(Sustainable_Friendly_Table[[#This Row],[Weighted Cost]]-TOPSIS!$C$14)^2+(Sustainable_Friendly_Table[[#This Row],[Weighted Co2]]-TOPSIS!$D$14)^2)^0.5</f>
        <v>3.4673187545213712E-3</v>
      </c>
      <c r="Z261">
        <f>Sustainable_Friendly_Table[[#This Row],[S- Worst-Euclidean Distance]]/(Sustainable_Friendly_Table[[#This Row],[S+ Best-Euclidean Distance]]+Sustainable_Friendly_Table[[#This Row],[S- Worst-Euclidean Distance]])</f>
        <v>0.5491389014384338</v>
      </c>
      <c r="AA261">
        <v>260</v>
      </c>
    </row>
    <row r="262" spans="1:27" x14ac:dyDescent="0.3">
      <c r="A262">
        <v>200</v>
      </c>
      <c r="B262" t="s">
        <v>140</v>
      </c>
      <c r="C262" t="s">
        <v>280</v>
      </c>
      <c r="D262" t="s">
        <v>280</v>
      </c>
      <c r="E262" t="s">
        <v>152</v>
      </c>
      <c r="F262" t="s">
        <v>154</v>
      </c>
      <c r="G262" t="s">
        <v>220</v>
      </c>
      <c r="H262">
        <v>378.37740829925644</v>
      </c>
      <c r="I262">
        <v>27</v>
      </c>
      <c r="J262">
        <v>1301805.7656900045</v>
      </c>
      <c r="K262">
        <v>43335.209363636357</v>
      </c>
      <c r="L262">
        <v>234325037.82420081</v>
      </c>
      <c r="M262">
        <v>5331262.7772727264</v>
      </c>
      <c r="N262">
        <v>1952708648.5350068</v>
      </c>
      <c r="O262">
        <v>105300000</v>
      </c>
      <c r="P262">
        <v>20.523412918181815</v>
      </c>
      <c r="Q262">
        <v>19461.996197065564</v>
      </c>
      <c r="R262">
        <v>234368373.03356445</v>
      </c>
      <c r="S262">
        <v>2063.3399113122796</v>
      </c>
      <c r="T262">
        <v>19482.519609983745</v>
      </c>
      <c r="U262">
        <f>Sustainable_Friendly_Table[[#This Row],[Total Energy(MJ)]]*AHP!$P$13/TOPSIS!$B$12</f>
        <v>2.3056969805827911E-2</v>
      </c>
      <c r="V262">
        <f>Sustainable_Friendly_Table[[#This Row],[Total Cost(LKR Million)]]*AHP!$P$14/TOPSIS!$C$12</f>
        <v>7.0005879242532624E-3</v>
      </c>
      <c r="W262">
        <f>Sustainable_Friendly_Table[[#This Row],[Total Carbon (Metric T)]]*AHP!$P$15/TOPSIS!$D$12</f>
        <v>1.2688162568326028E-2</v>
      </c>
      <c r="X262">
        <f>((Sustainable_Friendly_Table[[#This Row],[Weighted Energy]]-TOPSIS!$B$13)^2+(Sustainable_Friendly_Table[[#This Row],[Weighted Cost]]-TOPSIS!$C$13)^2+(Sustainable_Friendly_Table[[#This Row],[Weighted Co2]]-TOPSIS!$D$13)^2)^0.5</f>
        <v>2.8504915845818475E-3</v>
      </c>
      <c r="Y262">
        <f>((Sustainable_Friendly_Table[[#This Row],[Weighted Energy]]-TOPSIS!$B$14)^2+(Sustainable_Friendly_Table[[#This Row],[Weighted Cost]]-TOPSIS!$C$14)^2+(Sustainable_Friendly_Table[[#This Row],[Weighted Co2]]-TOPSIS!$D$14)^2)^0.5</f>
        <v>3.4637358468821771E-3</v>
      </c>
      <c r="Z262">
        <f>Sustainable_Friendly_Table[[#This Row],[S- Worst-Euclidean Distance]]/(Sustainable_Friendly_Table[[#This Row],[S+ Best-Euclidean Distance]]+Sustainable_Friendly_Table[[#This Row],[S- Worst-Euclidean Distance]])</f>
        <v>0.54856051424791186</v>
      </c>
      <c r="AA262">
        <v>261</v>
      </c>
    </row>
    <row r="263" spans="1:27" x14ac:dyDescent="0.3">
      <c r="A263">
        <v>208</v>
      </c>
      <c r="B263" t="s">
        <v>140</v>
      </c>
      <c r="C263" t="s">
        <v>280</v>
      </c>
      <c r="D263" t="s">
        <v>280</v>
      </c>
      <c r="E263" t="s">
        <v>280</v>
      </c>
      <c r="F263" t="s">
        <v>154</v>
      </c>
      <c r="G263" t="s">
        <v>219</v>
      </c>
      <c r="H263">
        <v>378.44542160571098</v>
      </c>
      <c r="I263">
        <v>54</v>
      </c>
      <c r="J263">
        <v>1301871.6025706523</v>
      </c>
      <c r="K263">
        <v>54252.273000000001</v>
      </c>
      <c r="L263">
        <v>234336888.46271741</v>
      </c>
      <c r="M263">
        <v>6488471.5227272725</v>
      </c>
      <c r="N263">
        <v>1952807403.8559783</v>
      </c>
      <c r="O263">
        <v>100656000</v>
      </c>
      <c r="P263">
        <v>27.073651099999999</v>
      </c>
      <c r="Q263">
        <v>19462.980458431251</v>
      </c>
      <c r="R263">
        <v>234391140.73571742</v>
      </c>
      <c r="S263">
        <v>2059.9518753787056</v>
      </c>
      <c r="T263">
        <v>19490.054109531251</v>
      </c>
      <c r="U263">
        <f>Sustainable_Friendly_Table[[#This Row],[Total Energy(MJ)]]*AHP!$P$13/TOPSIS!$B$12</f>
        <v>2.3059209673836952E-2</v>
      </c>
      <c r="V263">
        <f>Sustainable_Friendly_Table[[#This Row],[Total Cost(LKR Million)]]*AHP!$P$14/TOPSIS!$C$12</f>
        <v>6.9890928509919554E-3</v>
      </c>
      <c r="W263">
        <f>Sustainable_Friendly_Table[[#This Row],[Total Carbon (Metric T)]]*AHP!$P$15/TOPSIS!$D$12</f>
        <v>1.2693069477547399E-2</v>
      </c>
      <c r="X263">
        <f>((Sustainable_Friendly_Table[[#This Row],[Weighted Energy]]-TOPSIS!$B$13)^2+(Sustainable_Friendly_Table[[#This Row],[Weighted Cost]]-TOPSIS!$C$13)^2+(Sustainable_Friendly_Table[[#This Row],[Weighted Co2]]-TOPSIS!$D$13)^2)^0.5</f>
        <v>2.8516367010525566E-3</v>
      </c>
      <c r="Y263">
        <f>((Sustainable_Friendly_Table[[#This Row],[Weighted Energy]]-TOPSIS!$B$14)^2+(Sustainable_Friendly_Table[[#This Row],[Weighted Cost]]-TOPSIS!$C$14)^2+(Sustainable_Friendly_Table[[#This Row],[Weighted Co2]]-TOPSIS!$D$14)^2)^0.5</f>
        <v>3.4624693592314572E-3</v>
      </c>
      <c r="Z263">
        <f>Sustainable_Friendly_Table[[#This Row],[S- Worst-Euclidean Distance]]/(Sustainable_Friendly_Table[[#This Row],[S+ Best-Euclidean Distance]]+Sustainable_Friendly_Table[[#This Row],[S- Worst-Euclidean Distance]])</f>
        <v>0.54837047812841344</v>
      </c>
      <c r="AA263">
        <v>262</v>
      </c>
    </row>
    <row r="264" spans="1:27" x14ac:dyDescent="0.3">
      <c r="A264">
        <v>210</v>
      </c>
      <c r="B264" t="s">
        <v>140</v>
      </c>
      <c r="C264" t="s">
        <v>280</v>
      </c>
      <c r="D264" t="s">
        <v>280</v>
      </c>
      <c r="E264" t="s">
        <v>280</v>
      </c>
      <c r="F264" t="s">
        <v>154</v>
      </c>
      <c r="G264" t="s">
        <v>218</v>
      </c>
      <c r="H264">
        <v>378.44542160571098</v>
      </c>
      <c r="I264">
        <v>27</v>
      </c>
      <c r="J264">
        <v>1301871.6025706523</v>
      </c>
      <c r="K264">
        <v>54252.273000000001</v>
      </c>
      <c r="L264">
        <v>234336888.46271741</v>
      </c>
      <c r="M264">
        <v>6488471.5227272725</v>
      </c>
      <c r="N264">
        <v>1952807403.8559783</v>
      </c>
      <c r="O264">
        <v>101147400</v>
      </c>
      <c r="P264">
        <v>27.073651099999999</v>
      </c>
      <c r="Q264">
        <v>19462.980458431251</v>
      </c>
      <c r="R264">
        <v>234391140.73571742</v>
      </c>
      <c r="S264">
        <v>2060.4432753787055</v>
      </c>
      <c r="T264">
        <v>19490.054109531251</v>
      </c>
      <c r="U264">
        <f>Sustainable_Friendly_Table[[#This Row],[Total Energy(MJ)]]*AHP!$P$13/TOPSIS!$B$12</f>
        <v>2.3059209673836952E-2</v>
      </c>
      <c r="V264">
        <f>Sustainable_Friendly_Table[[#This Row],[Total Cost(LKR Million)]]*AHP!$P$14/TOPSIS!$C$12</f>
        <v>6.9907600939348733E-3</v>
      </c>
      <c r="W264">
        <f>Sustainable_Friendly_Table[[#This Row],[Total Carbon (Metric T)]]*AHP!$P$15/TOPSIS!$D$12</f>
        <v>1.2693069477547399E-2</v>
      </c>
      <c r="X264">
        <f>((Sustainable_Friendly_Table[[#This Row],[Weighted Energy]]-TOPSIS!$B$13)^2+(Sustainable_Friendly_Table[[#This Row],[Weighted Cost]]-TOPSIS!$C$13)^2+(Sustainable_Friendly_Table[[#This Row],[Weighted Co2]]-TOPSIS!$D$13)^2)^0.5</f>
        <v>2.8520729801563257E-3</v>
      </c>
      <c r="Y264">
        <f>((Sustainable_Friendly_Table[[#This Row],[Weighted Energy]]-TOPSIS!$B$14)^2+(Sustainable_Friendly_Table[[#This Row],[Weighted Cost]]-TOPSIS!$C$14)^2+(Sustainable_Friendly_Table[[#This Row],[Weighted Co2]]-TOPSIS!$D$14)^2)^0.5</f>
        <v>3.4620432317898522E-3</v>
      </c>
      <c r="Z264">
        <f>Sustainable_Friendly_Table[[#This Row],[S- Worst-Euclidean Distance]]/(Sustainable_Friendly_Table[[#This Row],[S+ Best-Euclidean Distance]]+Sustainable_Friendly_Table[[#This Row],[S- Worst-Euclidean Distance]])</f>
        <v>0.54830210841538485</v>
      </c>
      <c r="AA264">
        <v>263</v>
      </c>
    </row>
    <row r="265" spans="1:27" x14ac:dyDescent="0.3">
      <c r="A265">
        <v>209</v>
      </c>
      <c r="B265" t="s">
        <v>140</v>
      </c>
      <c r="C265" t="s">
        <v>280</v>
      </c>
      <c r="D265" t="s">
        <v>280</v>
      </c>
      <c r="E265" t="s">
        <v>280</v>
      </c>
      <c r="F265" t="s">
        <v>154</v>
      </c>
      <c r="G265" t="s">
        <v>220</v>
      </c>
      <c r="H265">
        <v>378.44542160571098</v>
      </c>
      <c r="I265">
        <v>27</v>
      </c>
      <c r="J265">
        <v>1301871.6025706523</v>
      </c>
      <c r="K265">
        <v>54252.273000000001</v>
      </c>
      <c r="L265">
        <v>234336888.46271741</v>
      </c>
      <c r="M265">
        <v>6488471.5227272725</v>
      </c>
      <c r="N265">
        <v>1952807403.8559783</v>
      </c>
      <c r="O265">
        <v>105300000</v>
      </c>
      <c r="P265">
        <v>27.073651099999999</v>
      </c>
      <c r="Q265">
        <v>19462.980458431251</v>
      </c>
      <c r="R265">
        <v>234391140.73571742</v>
      </c>
      <c r="S265">
        <v>2064.5958753787054</v>
      </c>
      <c r="T265">
        <v>19490.054109531251</v>
      </c>
      <c r="U265">
        <f>Sustainable_Friendly_Table[[#This Row],[Total Energy(MJ)]]*AHP!$P$13/TOPSIS!$B$12</f>
        <v>2.3059209673836952E-2</v>
      </c>
      <c r="V265">
        <f>Sustainable_Friendly_Table[[#This Row],[Total Cost(LKR Million)]]*AHP!$P$14/TOPSIS!$C$12</f>
        <v>7.0048492128700884E-3</v>
      </c>
      <c r="W265">
        <f>Sustainable_Friendly_Table[[#This Row],[Total Carbon (Metric T)]]*AHP!$P$15/TOPSIS!$D$12</f>
        <v>1.2693069477547399E-2</v>
      </c>
      <c r="X265">
        <f>((Sustainable_Friendly_Table[[#This Row],[Weighted Energy]]-TOPSIS!$B$13)^2+(Sustainable_Friendly_Table[[#This Row],[Weighted Cost]]-TOPSIS!$C$13)^2+(Sustainable_Friendly_Table[[#This Row],[Weighted Co2]]-TOPSIS!$D$13)^2)^0.5</f>
        <v>2.8557959842470766E-3</v>
      </c>
      <c r="Y265">
        <f>((Sustainable_Friendly_Table[[#This Row],[Weighted Energy]]-TOPSIS!$B$14)^2+(Sustainable_Friendly_Table[[#This Row],[Weighted Cost]]-TOPSIS!$C$14)^2+(Sustainable_Friendly_Table[[#This Row],[Weighted Co2]]-TOPSIS!$D$14)^2)^0.5</f>
        <v>3.4584722184668715E-3</v>
      </c>
      <c r="Z265">
        <f>Sustainable_Friendly_Table[[#This Row],[S- Worst-Euclidean Distance]]/(Sustainable_Friendly_Table[[#This Row],[S+ Best-Euclidean Distance]]+Sustainable_Friendly_Table[[#This Row],[S- Worst-Euclidean Distance]])</f>
        <v>0.54772336356893725</v>
      </c>
      <c r="AA265">
        <v>264</v>
      </c>
    </row>
    <row r="266" spans="1:27" x14ac:dyDescent="0.3">
      <c r="A266">
        <v>184</v>
      </c>
      <c r="B266" t="s">
        <v>140</v>
      </c>
      <c r="C266" t="s">
        <v>280</v>
      </c>
      <c r="D266" t="s">
        <v>151</v>
      </c>
      <c r="E266" t="s">
        <v>152</v>
      </c>
      <c r="F266" t="s">
        <v>155</v>
      </c>
      <c r="G266" t="s">
        <v>219</v>
      </c>
      <c r="H266">
        <v>377.87611483535835</v>
      </c>
      <c r="I266">
        <v>54</v>
      </c>
      <c r="J266">
        <v>1302399.0305854704</v>
      </c>
      <c r="K266">
        <v>44153.989136363627</v>
      </c>
      <c r="L266">
        <v>234431825.50538465</v>
      </c>
      <c r="M266">
        <v>5353950.3613636354</v>
      </c>
      <c r="N266">
        <v>1953598545.8782055</v>
      </c>
      <c r="O266">
        <v>100656000</v>
      </c>
      <c r="P266">
        <v>20.259696477272726</v>
      </c>
      <c r="Q266">
        <v>19470.865507252784</v>
      </c>
      <c r="R266">
        <v>234475979.49452102</v>
      </c>
      <c r="S266">
        <v>2059.6084962395694</v>
      </c>
      <c r="T266">
        <v>19491.125203730055</v>
      </c>
      <c r="U266">
        <f>Sustainable_Friendly_Table[[#This Row],[Total Energy(MJ)]]*AHP!$P$13/TOPSIS!$B$12</f>
        <v>2.3067556041884738E-2</v>
      </c>
      <c r="V266">
        <f>Sustainable_Friendly_Table[[#This Row],[Total Cost(LKR Million)]]*AHP!$P$14/TOPSIS!$C$12</f>
        <v>6.9879278195583558E-3</v>
      </c>
      <c r="W266">
        <f>Sustainable_Friendly_Table[[#This Row],[Total Carbon (Metric T)]]*AHP!$P$15/TOPSIS!$D$12</f>
        <v>1.2693767037082431E-2</v>
      </c>
      <c r="X266">
        <f>((Sustainable_Friendly_Table[[#This Row],[Weighted Energy]]-TOPSIS!$B$13)^2+(Sustainable_Friendly_Table[[#This Row],[Weighted Cost]]-TOPSIS!$C$13)^2+(Sustainable_Friendly_Table[[#This Row],[Weighted Co2]]-TOPSIS!$D$13)^2)^0.5</f>
        <v>2.8587180981274312E-3</v>
      </c>
      <c r="Y266">
        <f>((Sustainable_Friendly_Table[[#This Row],[Weighted Energy]]-TOPSIS!$B$14)^2+(Sustainable_Friendly_Table[[#This Row],[Weighted Cost]]-TOPSIS!$C$14)^2+(Sustainable_Friendly_Table[[#This Row],[Weighted Co2]]-TOPSIS!$D$14)^2)^0.5</f>
        <v>3.4553763011200139E-3</v>
      </c>
      <c r="Z266">
        <f>Sustainable_Friendly_Table[[#This Row],[S- Worst-Euclidean Distance]]/(Sustainable_Friendly_Table[[#This Row],[S+ Best-Euclidean Distance]]+Sustainable_Friendly_Table[[#This Row],[S- Worst-Euclidean Distance]])</f>
        <v>0.54724812184180338</v>
      </c>
      <c r="AA266">
        <v>265</v>
      </c>
    </row>
    <row r="267" spans="1:27" x14ac:dyDescent="0.3">
      <c r="A267">
        <v>186</v>
      </c>
      <c r="B267" t="s">
        <v>140</v>
      </c>
      <c r="C267" t="s">
        <v>280</v>
      </c>
      <c r="D267" t="s">
        <v>151</v>
      </c>
      <c r="E267" t="s">
        <v>152</v>
      </c>
      <c r="F267" t="s">
        <v>155</v>
      </c>
      <c r="G267" t="s">
        <v>218</v>
      </c>
      <c r="H267">
        <v>377.87611483535835</v>
      </c>
      <c r="I267">
        <v>27</v>
      </c>
      <c r="J267">
        <v>1302399.0305854704</v>
      </c>
      <c r="K267">
        <v>44153.989136363627</v>
      </c>
      <c r="L267">
        <v>234431825.50538465</v>
      </c>
      <c r="M267">
        <v>5353950.3613636354</v>
      </c>
      <c r="N267">
        <v>1953598545.8782055</v>
      </c>
      <c r="O267">
        <v>101147400</v>
      </c>
      <c r="P267">
        <v>20.259696477272726</v>
      </c>
      <c r="Q267">
        <v>19470.865507252784</v>
      </c>
      <c r="R267">
        <v>234475979.49452102</v>
      </c>
      <c r="S267">
        <v>2060.0998962395693</v>
      </c>
      <c r="T267">
        <v>19491.125203730055</v>
      </c>
      <c r="U267">
        <f>Sustainable_Friendly_Table[[#This Row],[Total Energy(MJ)]]*AHP!$P$13/TOPSIS!$B$12</f>
        <v>2.3067556041884738E-2</v>
      </c>
      <c r="V267">
        <f>Sustainable_Friendly_Table[[#This Row],[Total Cost(LKR Million)]]*AHP!$P$14/TOPSIS!$C$12</f>
        <v>6.9895950625012753E-3</v>
      </c>
      <c r="W267">
        <f>Sustainable_Friendly_Table[[#This Row],[Total Carbon (Metric T)]]*AHP!$P$15/TOPSIS!$D$12</f>
        <v>1.2693767037082431E-2</v>
      </c>
      <c r="X267">
        <f>((Sustainable_Friendly_Table[[#This Row],[Weighted Energy]]-TOPSIS!$B$13)^2+(Sustainable_Friendly_Table[[#This Row],[Weighted Cost]]-TOPSIS!$C$13)^2+(Sustainable_Friendly_Table[[#This Row],[Weighted Co2]]-TOPSIS!$D$13)^2)^0.5</f>
        <v>2.8591526173200907E-3</v>
      </c>
      <c r="Y267">
        <f>((Sustainable_Friendly_Table[[#This Row],[Weighted Energy]]-TOPSIS!$B$14)^2+(Sustainable_Friendly_Table[[#This Row],[Weighted Cost]]-TOPSIS!$C$14)^2+(Sustainable_Friendly_Table[[#This Row],[Weighted Co2]]-TOPSIS!$D$14)^2)^0.5</f>
        <v>3.454948736627821E-3</v>
      </c>
      <c r="Z267">
        <f>Sustainable_Friendly_Table[[#This Row],[S- Worst-Euclidean Distance]]/(Sustainable_Friendly_Table[[#This Row],[S+ Best-Euclidean Distance]]+Sustainable_Friendly_Table[[#This Row],[S- Worst-Euclidean Distance]])</f>
        <v>0.54717980326172677</v>
      </c>
      <c r="AA267">
        <v>266</v>
      </c>
    </row>
    <row r="268" spans="1:27" x14ac:dyDescent="0.3">
      <c r="A268">
        <v>185</v>
      </c>
      <c r="B268" t="s">
        <v>140</v>
      </c>
      <c r="C268" t="s">
        <v>280</v>
      </c>
      <c r="D268" t="s">
        <v>151</v>
      </c>
      <c r="E268" t="s">
        <v>152</v>
      </c>
      <c r="F268" t="s">
        <v>155</v>
      </c>
      <c r="G268" t="s">
        <v>220</v>
      </c>
      <c r="H268">
        <v>377.87611483535835</v>
      </c>
      <c r="I268">
        <v>27</v>
      </c>
      <c r="J268">
        <v>1302399.0305854704</v>
      </c>
      <c r="K268">
        <v>44153.989136363627</v>
      </c>
      <c r="L268">
        <v>234431825.50538465</v>
      </c>
      <c r="M268">
        <v>5353950.3613636354</v>
      </c>
      <c r="N268">
        <v>1953598545.8782055</v>
      </c>
      <c r="O268">
        <v>105300000</v>
      </c>
      <c r="P268">
        <v>20.259696477272726</v>
      </c>
      <c r="Q268">
        <v>19470.865507252784</v>
      </c>
      <c r="R268">
        <v>234475979.49452102</v>
      </c>
      <c r="S268">
        <v>2064.2524962395692</v>
      </c>
      <c r="T268">
        <v>19491.125203730055</v>
      </c>
      <c r="U268">
        <f>Sustainable_Friendly_Table[[#This Row],[Total Energy(MJ)]]*AHP!$P$13/TOPSIS!$B$12</f>
        <v>2.3067556041884738E-2</v>
      </c>
      <c r="V268">
        <f>Sustainable_Friendly_Table[[#This Row],[Total Cost(LKR Million)]]*AHP!$P$14/TOPSIS!$C$12</f>
        <v>7.0036841814364896E-3</v>
      </c>
      <c r="W268">
        <f>Sustainable_Friendly_Table[[#This Row],[Total Carbon (Metric T)]]*AHP!$P$15/TOPSIS!$D$12</f>
        <v>1.2693767037082431E-2</v>
      </c>
      <c r="X268">
        <f>((Sustainable_Friendly_Table[[#This Row],[Weighted Energy]]-TOPSIS!$B$13)^2+(Sustainable_Friendly_Table[[#This Row],[Weighted Cost]]-TOPSIS!$C$13)^2+(Sustainable_Friendly_Table[[#This Row],[Weighted Co2]]-TOPSIS!$D$13)^2)^0.5</f>
        <v>2.8628606812241848E-3</v>
      </c>
      <c r="Y268">
        <f>((Sustainable_Friendly_Table[[#This Row],[Weighted Energy]]-TOPSIS!$B$14)^2+(Sustainable_Friendly_Table[[#This Row],[Weighted Cost]]-TOPSIS!$C$14)^2+(Sustainable_Friendly_Table[[#This Row],[Weighted Co2]]-TOPSIS!$D$14)^2)^0.5</f>
        <v>3.4513656270118002E-3</v>
      </c>
      <c r="Z268">
        <f>Sustainable_Friendly_Table[[#This Row],[S- Worst-Euclidean Distance]]/(Sustainable_Friendly_Table[[#This Row],[S+ Best-Euclidean Distance]]+Sustainable_Friendly_Table[[#This Row],[S- Worst-Euclidean Distance]])</f>
        <v>0.54660150880401592</v>
      </c>
      <c r="AA268">
        <v>267</v>
      </c>
    </row>
    <row r="269" spans="1:27" x14ac:dyDescent="0.3">
      <c r="A269">
        <v>193</v>
      </c>
      <c r="B269" t="s">
        <v>140</v>
      </c>
      <c r="C269" t="s">
        <v>280</v>
      </c>
      <c r="D269" t="s">
        <v>151</v>
      </c>
      <c r="E269" t="s">
        <v>280</v>
      </c>
      <c r="F269" t="s">
        <v>155</v>
      </c>
      <c r="G269" t="s">
        <v>219</v>
      </c>
      <c r="H269">
        <v>377.94412814181288</v>
      </c>
      <c r="I269">
        <v>54</v>
      </c>
      <c r="J269">
        <v>1302464.8674661182</v>
      </c>
      <c r="K269">
        <v>55071.052772727271</v>
      </c>
      <c r="L269">
        <v>234443676.14390129</v>
      </c>
      <c r="M269">
        <v>6511159.1068181815</v>
      </c>
      <c r="N269">
        <v>1953697301.1991773</v>
      </c>
      <c r="O269">
        <v>100656000</v>
      </c>
      <c r="P269">
        <v>26.809934659090906</v>
      </c>
      <c r="Q269">
        <v>19471.849768618464</v>
      </c>
      <c r="R269">
        <v>234498747.19667402</v>
      </c>
      <c r="S269">
        <v>2060.8644603059956</v>
      </c>
      <c r="T269">
        <v>19498.659703277553</v>
      </c>
      <c r="U269">
        <f>Sustainable_Friendly_Table[[#This Row],[Total Energy(MJ)]]*AHP!$P$13/TOPSIS!$B$12</f>
        <v>2.3069795909893782E-2</v>
      </c>
      <c r="V269">
        <f>Sustainable_Friendly_Table[[#This Row],[Total Cost(LKR Million)]]*AHP!$P$14/TOPSIS!$C$12</f>
        <v>6.9921891081751834E-3</v>
      </c>
      <c r="W269">
        <f>Sustainable_Friendly_Table[[#This Row],[Total Carbon (Metric T)]]*AHP!$P$15/TOPSIS!$D$12</f>
        <v>1.2698673946303796E-2</v>
      </c>
      <c r="X269">
        <f>((Sustainable_Friendly_Table[[#This Row],[Weighted Energy]]-TOPSIS!$B$13)^2+(Sustainable_Friendly_Table[[#This Row],[Weighted Cost]]-TOPSIS!$C$13)^2+(Sustainable_Friendly_Table[[#This Row],[Weighted Co2]]-TOPSIS!$D$13)^2)^0.5</f>
        <v>2.8640063062941872E-3</v>
      </c>
      <c r="Y269">
        <f>((Sustainable_Friendly_Table[[#This Row],[Weighted Energy]]-TOPSIS!$B$14)^2+(Sustainable_Friendly_Table[[#This Row],[Weighted Cost]]-TOPSIS!$C$14)^2+(Sustainable_Friendly_Table[[#This Row],[Weighted Co2]]-TOPSIS!$D$14)^2)^0.5</f>
        <v>3.4500991260156782E-3</v>
      </c>
      <c r="Z269">
        <f>Sustainable_Friendly_Table[[#This Row],[S- Worst-Euclidean Distance]]/(Sustainable_Friendly_Table[[#This Row],[S+ Best-Euclidean Distance]]+Sustainable_Friendly_Table[[#This Row],[S- Worst-Euclidean Distance]])</f>
        <v>0.54641139002228245</v>
      </c>
      <c r="AA269">
        <v>268</v>
      </c>
    </row>
    <row r="270" spans="1:27" x14ac:dyDescent="0.3">
      <c r="A270">
        <v>195</v>
      </c>
      <c r="B270" t="s">
        <v>140</v>
      </c>
      <c r="C270" t="s">
        <v>280</v>
      </c>
      <c r="D270" t="s">
        <v>151</v>
      </c>
      <c r="E270" t="s">
        <v>280</v>
      </c>
      <c r="F270" t="s">
        <v>155</v>
      </c>
      <c r="G270" t="s">
        <v>218</v>
      </c>
      <c r="H270">
        <v>377.94412814181288</v>
      </c>
      <c r="I270">
        <v>27</v>
      </c>
      <c r="J270">
        <v>1302464.8674661182</v>
      </c>
      <c r="K270">
        <v>55071.052772727271</v>
      </c>
      <c r="L270">
        <v>234443676.14390129</v>
      </c>
      <c r="M270">
        <v>6511159.1068181815</v>
      </c>
      <c r="N270">
        <v>1953697301.1991773</v>
      </c>
      <c r="O270">
        <v>101147400</v>
      </c>
      <c r="P270">
        <v>26.809934659090906</v>
      </c>
      <c r="Q270">
        <v>19471.849768618464</v>
      </c>
      <c r="R270">
        <v>234498747.19667402</v>
      </c>
      <c r="S270">
        <v>2061.3558603059955</v>
      </c>
      <c r="T270">
        <v>19498.659703277553</v>
      </c>
      <c r="U270">
        <f>Sustainable_Friendly_Table[[#This Row],[Total Energy(MJ)]]*AHP!$P$13/TOPSIS!$B$12</f>
        <v>2.3069795909893782E-2</v>
      </c>
      <c r="V270">
        <f>Sustainable_Friendly_Table[[#This Row],[Total Cost(LKR Million)]]*AHP!$P$14/TOPSIS!$C$12</f>
        <v>6.9938563511181013E-3</v>
      </c>
      <c r="W270">
        <f>Sustainable_Friendly_Table[[#This Row],[Total Carbon (Metric T)]]*AHP!$P$15/TOPSIS!$D$12</f>
        <v>1.2698673946303796E-2</v>
      </c>
      <c r="X270">
        <f>((Sustainable_Friendly_Table[[#This Row],[Weighted Energy]]-TOPSIS!$B$13)^2+(Sustainable_Friendly_Table[[#This Row],[Weighted Cost]]-TOPSIS!$C$13)^2+(Sustainable_Friendly_Table[[#This Row],[Weighted Co2]]-TOPSIS!$D$13)^2)^0.5</f>
        <v>2.8644425035714415E-3</v>
      </c>
      <c r="Y270">
        <f>((Sustainable_Friendly_Table[[#This Row],[Weighted Energy]]-TOPSIS!$B$14)^2+(Sustainable_Friendly_Table[[#This Row],[Weighted Cost]]-TOPSIS!$C$14)^2+(Sustainable_Friendly_Table[[#This Row],[Weighted Co2]]-TOPSIS!$D$14)^2)^0.5</f>
        <v>3.449672966952845E-3</v>
      </c>
      <c r="Z270">
        <f>Sustainable_Friendly_Table[[#This Row],[S- Worst-Euclidean Distance]]/(Sustainable_Friendly_Table[[#This Row],[S+ Best-Euclidean Distance]]+Sustainable_Friendly_Table[[#This Row],[S- Worst-Euclidean Distance]])</f>
        <v>0.54634302826052128</v>
      </c>
      <c r="AA270">
        <v>269</v>
      </c>
    </row>
    <row r="271" spans="1:27" x14ac:dyDescent="0.3">
      <c r="A271">
        <v>202</v>
      </c>
      <c r="B271" t="s">
        <v>140</v>
      </c>
      <c r="C271" t="s">
        <v>280</v>
      </c>
      <c r="D271" t="s">
        <v>280</v>
      </c>
      <c r="E271" t="s">
        <v>152</v>
      </c>
      <c r="F271" t="s">
        <v>155</v>
      </c>
      <c r="G271" t="s">
        <v>219</v>
      </c>
      <c r="H271">
        <v>378.33883645541829</v>
      </c>
      <c r="I271">
        <v>54</v>
      </c>
      <c r="J271">
        <v>1302846.9451136882</v>
      </c>
      <c r="K271">
        <v>44153.989136363627</v>
      </c>
      <c r="L271">
        <v>234512450.12046388</v>
      </c>
      <c r="M271">
        <v>5358555.4363636356</v>
      </c>
      <c r="N271">
        <v>1954270417.6705325</v>
      </c>
      <c r="O271">
        <v>100656000</v>
      </c>
      <c r="P271">
        <v>20.250486327272728</v>
      </c>
      <c r="Q271">
        <v>19477.561829449638</v>
      </c>
      <c r="R271">
        <v>234556604.10960025</v>
      </c>
      <c r="S271">
        <v>2060.2849731068964</v>
      </c>
      <c r="T271">
        <v>19497.812315776911</v>
      </c>
      <c r="U271">
        <f>Sustainable_Friendly_Table[[#This Row],[Total Energy(MJ)]]*AHP!$P$13/TOPSIS!$B$12</f>
        <v>2.3075487825902463E-2</v>
      </c>
      <c r="V271">
        <f>Sustainable_Friendly_Table[[#This Row],[Total Cost(LKR Million)]]*AHP!$P$14/TOPSIS!$C$12</f>
        <v>6.9902229992146415E-3</v>
      </c>
      <c r="W271">
        <f>Sustainable_Friendly_Table[[#This Row],[Total Carbon (Metric T)]]*AHP!$P$15/TOPSIS!$D$12</f>
        <v>1.2698122077727155E-2</v>
      </c>
      <c r="X271">
        <f>((Sustainable_Friendly_Table[[#This Row],[Weighted Energy]]-TOPSIS!$B$13)^2+(Sustainable_Friendly_Table[[#This Row],[Weighted Cost]]-TOPSIS!$C$13)^2+(Sustainable_Friendly_Table[[#This Row],[Weighted Co2]]-TOPSIS!$D$13)^2)^0.5</f>
        <v>2.8680523331127829E-3</v>
      </c>
      <c r="Y271">
        <f>((Sustainable_Friendly_Table[[#This Row],[Weighted Energy]]-TOPSIS!$B$14)^2+(Sustainable_Friendly_Table[[#This Row],[Weighted Cost]]-TOPSIS!$C$14)^2+(Sustainable_Friendly_Table[[#This Row],[Weighted Co2]]-TOPSIS!$D$14)^2)^0.5</f>
        <v>3.4460416236258944E-3</v>
      </c>
      <c r="Z271">
        <f>Sustainable_Friendly_Table[[#This Row],[S- Worst-Euclidean Distance]]/(Sustainable_Friendly_Table[[#This Row],[S+ Best-Euclidean Distance]]+Sustainable_Friendly_Table[[#This Row],[S- Worst-Euclidean Distance]])</f>
        <v>0.54576977270794769</v>
      </c>
      <c r="AA271">
        <v>270</v>
      </c>
    </row>
    <row r="272" spans="1:27" x14ac:dyDescent="0.3">
      <c r="A272">
        <v>194</v>
      </c>
      <c r="B272" t="s">
        <v>140</v>
      </c>
      <c r="C272" t="s">
        <v>280</v>
      </c>
      <c r="D272" t="s">
        <v>151</v>
      </c>
      <c r="E272" t="s">
        <v>280</v>
      </c>
      <c r="F272" t="s">
        <v>155</v>
      </c>
      <c r="G272" t="s">
        <v>220</v>
      </c>
      <c r="H272">
        <v>377.94412814181288</v>
      </c>
      <c r="I272">
        <v>27</v>
      </c>
      <c r="J272">
        <v>1302464.8674661182</v>
      </c>
      <c r="K272">
        <v>55071.052772727271</v>
      </c>
      <c r="L272">
        <v>234443676.14390129</v>
      </c>
      <c r="M272">
        <v>6511159.1068181815</v>
      </c>
      <c r="N272">
        <v>1953697301.1991773</v>
      </c>
      <c r="O272">
        <v>105300000</v>
      </c>
      <c r="P272">
        <v>26.809934659090906</v>
      </c>
      <c r="Q272">
        <v>19471.849768618464</v>
      </c>
      <c r="R272">
        <v>234498747.19667402</v>
      </c>
      <c r="S272">
        <v>2065.5084603059954</v>
      </c>
      <c r="T272">
        <v>19498.659703277553</v>
      </c>
      <c r="U272">
        <f>Sustainable_Friendly_Table[[#This Row],[Total Energy(MJ)]]*AHP!$P$13/TOPSIS!$B$12</f>
        <v>2.3069795909893782E-2</v>
      </c>
      <c r="V272">
        <f>Sustainable_Friendly_Table[[#This Row],[Total Cost(LKR Million)]]*AHP!$P$14/TOPSIS!$C$12</f>
        <v>7.0079454700533164E-3</v>
      </c>
      <c r="W272">
        <f>Sustainable_Friendly_Table[[#This Row],[Total Carbon (Metric T)]]*AHP!$P$15/TOPSIS!$D$12</f>
        <v>1.2698673946303796E-2</v>
      </c>
      <c r="X272">
        <f>((Sustainable_Friendly_Table[[#This Row],[Weighted Energy]]-TOPSIS!$B$13)^2+(Sustainable_Friendly_Table[[#This Row],[Weighted Cost]]-TOPSIS!$C$13)^2+(Sustainable_Friendly_Table[[#This Row],[Weighted Co2]]-TOPSIS!$D$13)^2)^0.5</f>
        <v>2.8681646610405733E-3</v>
      </c>
      <c r="Y272">
        <f>((Sustainable_Friendly_Table[[#This Row],[Weighted Energy]]-TOPSIS!$B$14)^2+(Sustainable_Friendly_Table[[#This Row],[Weighted Cost]]-TOPSIS!$C$14)^2+(Sustainable_Friendly_Table[[#This Row],[Weighted Co2]]-TOPSIS!$D$14)^2)^0.5</f>
        <v>3.4461017937840867E-3</v>
      </c>
      <c r="Z272">
        <f>Sustainable_Friendly_Table[[#This Row],[S- Worst-Euclidean Distance]]/(Sustainable_Friendly_Table[[#This Row],[S+ Best-Euclidean Distance]]+Sustainable_Friendly_Table[[#This Row],[S- Worst-Euclidean Distance]])</f>
        <v>0.54576439218065609</v>
      </c>
      <c r="AA272">
        <v>271</v>
      </c>
    </row>
    <row r="273" spans="1:27" x14ac:dyDescent="0.3">
      <c r="A273">
        <v>204</v>
      </c>
      <c r="B273" t="s">
        <v>140</v>
      </c>
      <c r="C273" t="s">
        <v>280</v>
      </c>
      <c r="D273" t="s">
        <v>280</v>
      </c>
      <c r="E273" t="s">
        <v>152</v>
      </c>
      <c r="F273" t="s">
        <v>155</v>
      </c>
      <c r="G273" t="s">
        <v>218</v>
      </c>
      <c r="H273">
        <v>378.33883645541829</v>
      </c>
      <c r="I273">
        <v>27</v>
      </c>
      <c r="J273">
        <v>1302846.9451136882</v>
      </c>
      <c r="K273">
        <v>44153.989136363627</v>
      </c>
      <c r="L273">
        <v>234512450.12046388</v>
      </c>
      <c r="M273">
        <v>5358555.4363636356</v>
      </c>
      <c r="N273">
        <v>1954270417.6705325</v>
      </c>
      <c r="O273">
        <v>101147400</v>
      </c>
      <c r="P273">
        <v>20.250486327272728</v>
      </c>
      <c r="Q273">
        <v>19477.561829449638</v>
      </c>
      <c r="R273">
        <v>234556604.10960025</v>
      </c>
      <c r="S273">
        <v>2060.7763731068962</v>
      </c>
      <c r="T273">
        <v>19497.812315776911</v>
      </c>
      <c r="U273">
        <f>Sustainable_Friendly_Table[[#This Row],[Total Energy(MJ)]]*AHP!$P$13/TOPSIS!$B$12</f>
        <v>2.3075487825902463E-2</v>
      </c>
      <c r="V273">
        <f>Sustainable_Friendly_Table[[#This Row],[Total Cost(LKR Million)]]*AHP!$P$14/TOPSIS!$C$12</f>
        <v>6.9918902421575611E-3</v>
      </c>
      <c r="W273">
        <f>Sustainable_Friendly_Table[[#This Row],[Total Carbon (Metric T)]]*AHP!$P$15/TOPSIS!$D$12</f>
        <v>1.2698122077727155E-2</v>
      </c>
      <c r="X273">
        <f>((Sustainable_Friendly_Table[[#This Row],[Weighted Energy]]-TOPSIS!$B$13)^2+(Sustainable_Friendly_Table[[#This Row],[Weighted Cost]]-TOPSIS!$C$13)^2+(Sustainable_Friendly_Table[[#This Row],[Weighted Co2]]-TOPSIS!$D$13)^2)^0.5</f>
        <v>2.8684867723740427E-3</v>
      </c>
      <c r="Y273">
        <f>((Sustainable_Friendly_Table[[#This Row],[Weighted Energy]]-TOPSIS!$B$14)^2+(Sustainable_Friendly_Table[[#This Row],[Weighted Cost]]-TOPSIS!$C$14)^2+(Sustainable_Friendly_Table[[#This Row],[Weighted Co2]]-TOPSIS!$D$14)^2)^0.5</f>
        <v>3.4456140113760143E-3</v>
      </c>
      <c r="Z273">
        <f>Sustainable_Friendly_Table[[#This Row],[S- Worst-Euclidean Distance]]/(Sustainable_Friendly_Table[[#This Row],[S+ Best-Euclidean Distance]]+Sustainable_Friendly_Table[[#This Row],[S- Worst-Euclidean Distance]])</f>
        <v>0.54570145922339908</v>
      </c>
      <c r="AA273">
        <v>272</v>
      </c>
    </row>
    <row r="274" spans="1:27" x14ac:dyDescent="0.3">
      <c r="A274">
        <v>203</v>
      </c>
      <c r="B274" t="s">
        <v>140</v>
      </c>
      <c r="C274" t="s">
        <v>280</v>
      </c>
      <c r="D274" t="s">
        <v>280</v>
      </c>
      <c r="E274" t="s">
        <v>152</v>
      </c>
      <c r="F274" t="s">
        <v>155</v>
      </c>
      <c r="G274" t="s">
        <v>220</v>
      </c>
      <c r="H274">
        <v>378.33883645541829</v>
      </c>
      <c r="I274">
        <v>27</v>
      </c>
      <c r="J274">
        <v>1302846.9451136882</v>
      </c>
      <c r="K274">
        <v>44153.989136363627</v>
      </c>
      <c r="L274">
        <v>234512450.12046388</v>
      </c>
      <c r="M274">
        <v>5358555.4363636356</v>
      </c>
      <c r="N274">
        <v>1954270417.6705325</v>
      </c>
      <c r="O274">
        <v>105300000</v>
      </c>
      <c r="P274">
        <v>20.250486327272728</v>
      </c>
      <c r="Q274">
        <v>19477.561829449638</v>
      </c>
      <c r="R274">
        <v>234556604.10960025</v>
      </c>
      <c r="S274">
        <v>2064.9289731068961</v>
      </c>
      <c r="T274">
        <v>19497.812315776911</v>
      </c>
      <c r="U274">
        <f>Sustainable_Friendly_Table[[#This Row],[Total Energy(MJ)]]*AHP!$P$13/TOPSIS!$B$12</f>
        <v>2.3075487825902463E-2</v>
      </c>
      <c r="V274">
        <f>Sustainable_Friendly_Table[[#This Row],[Total Cost(LKR Million)]]*AHP!$P$14/TOPSIS!$C$12</f>
        <v>7.0059793610927745E-3</v>
      </c>
      <c r="W274">
        <f>Sustainable_Friendly_Table[[#This Row],[Total Carbon (Metric T)]]*AHP!$P$15/TOPSIS!$D$12</f>
        <v>1.2698122077727155E-2</v>
      </c>
      <c r="X274">
        <f>((Sustainable_Friendly_Table[[#This Row],[Weighted Energy]]-TOPSIS!$B$13)^2+(Sustainable_Friendly_Table[[#This Row],[Weighted Cost]]-TOPSIS!$C$13)^2+(Sustainable_Friendly_Table[[#This Row],[Weighted Co2]]-TOPSIS!$D$13)^2)^0.5</f>
        <v>2.8721940443455839E-3</v>
      </c>
      <c r="Y274">
        <f>((Sustainable_Friendly_Table[[#This Row],[Weighted Energy]]-TOPSIS!$B$14)^2+(Sustainable_Friendly_Table[[#This Row],[Weighted Cost]]-TOPSIS!$C$14)^2+(Sustainable_Friendly_Table[[#This Row],[Weighted Co2]]-TOPSIS!$D$14)^2)^0.5</f>
        <v>3.4420305791932468E-3</v>
      </c>
      <c r="Z274">
        <f>Sustainable_Friendly_Table[[#This Row],[S- Worst-Euclidean Distance]]/(Sustainable_Friendly_Table[[#This Row],[S+ Best-Euclidean Distance]]+Sustainable_Friendly_Table[[#This Row],[S- Worst-Euclidean Distance]])</f>
        <v>0.54512323910075722</v>
      </c>
      <c r="AA274">
        <v>273</v>
      </c>
    </row>
    <row r="275" spans="1:27" x14ac:dyDescent="0.3">
      <c r="A275">
        <v>211</v>
      </c>
      <c r="B275" t="s">
        <v>140</v>
      </c>
      <c r="C275" t="s">
        <v>280</v>
      </c>
      <c r="D275" t="s">
        <v>280</v>
      </c>
      <c r="E275" t="s">
        <v>280</v>
      </c>
      <c r="F275" t="s">
        <v>155</v>
      </c>
      <c r="G275" t="s">
        <v>219</v>
      </c>
      <c r="H275">
        <v>378.40684976187276</v>
      </c>
      <c r="I275">
        <v>54</v>
      </c>
      <c r="J275">
        <v>1302912.7819943365</v>
      </c>
      <c r="K275">
        <v>55071.052772727271</v>
      </c>
      <c r="L275">
        <v>234524300.75898057</v>
      </c>
      <c r="M275">
        <v>6515764.1818181816</v>
      </c>
      <c r="N275">
        <v>1954369172.9915049</v>
      </c>
      <c r="O275">
        <v>100656000</v>
      </c>
      <c r="P275">
        <v>26.800724509090909</v>
      </c>
      <c r="Q275">
        <v>19478.546090815333</v>
      </c>
      <c r="R275">
        <v>234579371.8117533</v>
      </c>
      <c r="S275">
        <v>2061.5409371733231</v>
      </c>
      <c r="T275">
        <v>19505.346815324425</v>
      </c>
      <c r="U275">
        <f>Sustainable_Friendly_Table[[#This Row],[Total Energy(MJ)]]*AHP!$P$13/TOPSIS!$B$12</f>
        <v>2.3077727693911514E-2</v>
      </c>
      <c r="V275">
        <f>Sustainable_Friendly_Table[[#This Row],[Total Cost(LKR Million)]]*AHP!$P$14/TOPSIS!$C$12</f>
        <v>6.9944842878314709E-3</v>
      </c>
      <c r="W275">
        <f>Sustainable_Friendly_Table[[#This Row],[Total Carbon (Metric T)]]*AHP!$P$15/TOPSIS!$D$12</f>
        <v>1.270302898694853E-2</v>
      </c>
      <c r="X275">
        <f>((Sustainable_Friendly_Table[[#This Row],[Weighted Energy]]-TOPSIS!$B$13)^2+(Sustainable_Friendly_Table[[#This Row],[Weighted Cost]]-TOPSIS!$C$13)^2+(Sustainable_Friendly_Table[[#This Row],[Weighted Co2]]-TOPSIS!$D$13)^2)^0.5</f>
        <v>2.8733403864018496E-3</v>
      </c>
      <c r="Y275">
        <f>((Sustainable_Friendly_Table[[#This Row],[Weighted Energy]]-TOPSIS!$B$14)^2+(Sustainable_Friendly_Table[[#This Row],[Weighted Cost]]-TOPSIS!$C$14)^2+(Sustainable_Friendly_Table[[#This Row],[Weighted Co2]]-TOPSIS!$D$14)^2)^0.5</f>
        <v>3.4407643484372875E-3</v>
      </c>
      <c r="Z275">
        <f>Sustainable_Friendly_Table[[#This Row],[S- Worst-Euclidean Distance]]/(Sustainable_Friendly_Table[[#This Row],[S+ Best-Euclidean Distance]]+Sustainable_Friendly_Table[[#This Row],[S- Worst-Euclidean Distance]])</f>
        <v>0.54493304956636057</v>
      </c>
      <c r="AA275">
        <v>274</v>
      </c>
    </row>
    <row r="276" spans="1:27" x14ac:dyDescent="0.3">
      <c r="A276">
        <v>213</v>
      </c>
      <c r="B276" t="s">
        <v>140</v>
      </c>
      <c r="C276" t="s">
        <v>280</v>
      </c>
      <c r="D276" t="s">
        <v>280</v>
      </c>
      <c r="E276" t="s">
        <v>280</v>
      </c>
      <c r="F276" t="s">
        <v>155</v>
      </c>
      <c r="G276" t="s">
        <v>218</v>
      </c>
      <c r="H276">
        <v>378.40684976187276</v>
      </c>
      <c r="I276">
        <v>27</v>
      </c>
      <c r="J276">
        <v>1302912.7819943365</v>
      </c>
      <c r="K276">
        <v>55071.052772727271</v>
      </c>
      <c r="L276">
        <v>234524300.75898057</v>
      </c>
      <c r="M276">
        <v>6515764.1818181816</v>
      </c>
      <c r="N276">
        <v>1954369172.9915049</v>
      </c>
      <c r="O276">
        <v>101147400</v>
      </c>
      <c r="P276">
        <v>26.800724509090909</v>
      </c>
      <c r="Q276">
        <v>19478.546090815333</v>
      </c>
      <c r="R276">
        <v>234579371.8117533</v>
      </c>
      <c r="S276">
        <v>2062.032337173323</v>
      </c>
      <c r="T276">
        <v>19505.346815324425</v>
      </c>
      <c r="U276">
        <f>Sustainable_Friendly_Table[[#This Row],[Total Energy(MJ)]]*AHP!$P$13/TOPSIS!$B$12</f>
        <v>2.3077727693911514E-2</v>
      </c>
      <c r="V276">
        <f>Sustainable_Friendly_Table[[#This Row],[Total Cost(LKR Million)]]*AHP!$P$14/TOPSIS!$C$12</f>
        <v>6.9961515307743888E-3</v>
      </c>
      <c r="W276">
        <f>Sustainable_Friendly_Table[[#This Row],[Total Carbon (Metric T)]]*AHP!$P$15/TOPSIS!$D$12</f>
        <v>1.270302898694853E-2</v>
      </c>
      <c r="X276">
        <f>((Sustainable_Friendly_Table[[#This Row],[Weighted Energy]]-TOPSIS!$B$13)^2+(Sustainable_Friendly_Table[[#This Row],[Weighted Cost]]-TOPSIS!$C$13)^2+(Sustainable_Friendly_Table[[#This Row],[Weighted Co2]]-TOPSIS!$D$13)^2)^0.5</f>
        <v>2.8737764984678007E-3</v>
      </c>
      <c r="Y276">
        <f>((Sustainable_Friendly_Table[[#This Row],[Weighted Energy]]-TOPSIS!$B$14)^2+(Sustainable_Friendly_Table[[#This Row],[Weighted Cost]]-TOPSIS!$C$14)^2+(Sustainable_Friendly_Table[[#This Row],[Weighted Co2]]-TOPSIS!$D$14)^2)^0.5</f>
        <v>3.4403381453444863E-3</v>
      </c>
      <c r="Z276">
        <f>Sustainable_Friendly_Table[[#This Row],[S- Worst-Euclidean Distance]]/(Sustainable_Friendly_Table[[#This Row],[S+ Best-Euclidean Distance]]+Sustainable_Friendly_Table[[#This Row],[S- Worst-Euclidean Distance]])</f>
        <v>0.54486469432669427</v>
      </c>
      <c r="AA276">
        <v>275</v>
      </c>
    </row>
    <row r="277" spans="1:27" x14ac:dyDescent="0.3">
      <c r="A277">
        <v>212</v>
      </c>
      <c r="B277" t="s">
        <v>140</v>
      </c>
      <c r="C277" t="s">
        <v>280</v>
      </c>
      <c r="D277" t="s">
        <v>280</v>
      </c>
      <c r="E277" t="s">
        <v>280</v>
      </c>
      <c r="F277" t="s">
        <v>155</v>
      </c>
      <c r="G277" t="s">
        <v>220</v>
      </c>
      <c r="H277">
        <v>378.40684976187276</v>
      </c>
      <c r="I277">
        <v>27</v>
      </c>
      <c r="J277">
        <v>1302912.7819943365</v>
      </c>
      <c r="K277">
        <v>55071.052772727271</v>
      </c>
      <c r="L277">
        <v>234524300.75898057</v>
      </c>
      <c r="M277">
        <v>6515764.1818181816</v>
      </c>
      <c r="N277">
        <v>1954369172.9915049</v>
      </c>
      <c r="O277">
        <v>105300000</v>
      </c>
      <c r="P277">
        <v>26.800724509090909</v>
      </c>
      <c r="Q277">
        <v>19478.546090815333</v>
      </c>
      <c r="R277">
        <v>234579371.8117533</v>
      </c>
      <c r="S277">
        <v>2066.1849371733233</v>
      </c>
      <c r="T277">
        <v>19505.346815324425</v>
      </c>
      <c r="U277">
        <f>Sustainable_Friendly_Table[[#This Row],[Total Energy(MJ)]]*AHP!$P$13/TOPSIS!$B$12</f>
        <v>2.3077727693911514E-2</v>
      </c>
      <c r="V277">
        <f>Sustainable_Friendly_Table[[#This Row],[Total Cost(LKR Million)]]*AHP!$P$14/TOPSIS!$C$12</f>
        <v>7.0102406497096047E-3</v>
      </c>
      <c r="W277">
        <f>Sustainable_Friendly_Table[[#This Row],[Total Carbon (Metric T)]]*AHP!$P$15/TOPSIS!$D$12</f>
        <v>1.270302898694853E-2</v>
      </c>
      <c r="X277">
        <f>((Sustainable_Friendly_Table[[#This Row],[Weighted Energy]]-TOPSIS!$B$13)^2+(Sustainable_Friendly_Table[[#This Row],[Weighted Cost]]-TOPSIS!$C$13)^2+(Sustainable_Friendly_Table[[#This Row],[Weighted Co2]]-TOPSIS!$D$13)^2)^0.5</f>
        <v>2.8774978199539135E-3</v>
      </c>
      <c r="Y277">
        <f>((Sustainable_Friendly_Table[[#This Row],[Weighted Energy]]-TOPSIS!$B$14)^2+(Sustainable_Friendly_Table[[#This Row],[Weighted Cost]]-TOPSIS!$C$14)^2+(Sustainable_Friendly_Table[[#This Row],[Weighted Co2]]-TOPSIS!$D$14)^2)^0.5</f>
        <v>3.4367666814358096E-3</v>
      </c>
      <c r="Z277">
        <f>Sustainable_Friendly_Table[[#This Row],[S- Worst-Euclidean Distance]]/(Sustainable_Friendly_Table[[#This Row],[S+ Best-Euclidean Distance]]+Sustainable_Friendly_Table[[#This Row],[S- Worst-Euclidean Distance]])</f>
        <v>0.54428614459837765</v>
      </c>
      <c r="AA277">
        <v>276</v>
      </c>
    </row>
    <row r="278" spans="1:27" x14ac:dyDescent="0.3">
      <c r="A278">
        <v>187</v>
      </c>
      <c r="B278" t="s">
        <v>140</v>
      </c>
      <c r="C278" t="s">
        <v>280</v>
      </c>
      <c r="D278" t="s">
        <v>151</v>
      </c>
      <c r="E278" t="s">
        <v>152</v>
      </c>
      <c r="F278" t="s">
        <v>280</v>
      </c>
      <c r="G278" t="s">
        <v>219</v>
      </c>
      <c r="H278">
        <v>377.34106825868923</v>
      </c>
      <c r="I278">
        <v>54</v>
      </c>
      <c r="J278">
        <v>1316841.6765911425</v>
      </c>
      <c r="K278">
        <v>45518.622090909077</v>
      </c>
      <c r="L278">
        <v>237031501.78640565</v>
      </c>
      <c r="M278">
        <v>5315740.6386363627</v>
      </c>
      <c r="N278">
        <v>1975262514.8867137</v>
      </c>
      <c r="O278">
        <v>100656000</v>
      </c>
      <c r="P278">
        <v>20.532623068181817</v>
      </c>
      <c r="Q278">
        <v>19686.783065037584</v>
      </c>
      <c r="R278">
        <v>237077020.40849656</v>
      </c>
      <c r="S278">
        <v>2081.2342555253499</v>
      </c>
      <c r="T278">
        <v>19707.315688105766</v>
      </c>
      <c r="U278">
        <f>Sustainable_Friendly_Table[[#This Row],[Total Energy(MJ)]]*AHP!$P$13/TOPSIS!$B$12</f>
        <v>2.3323444330227587E-2</v>
      </c>
      <c r="V278">
        <f>Sustainable_Friendly_Table[[#This Row],[Total Cost(LKR Million)]]*AHP!$P$14/TOPSIS!$C$12</f>
        <v>7.0613006208495198E-3</v>
      </c>
      <c r="W278">
        <f>Sustainable_Friendly_Table[[#This Row],[Total Carbon (Metric T)]]*AHP!$P$15/TOPSIS!$D$12</f>
        <v>1.2834562995017897E-2</v>
      </c>
      <c r="X278">
        <f>((Sustainable_Friendly_Table[[#This Row],[Weighted Energy]]-TOPSIS!$B$13)^2+(Sustainable_Friendly_Table[[#This Row],[Weighted Cost]]-TOPSIS!$C$13)^2+(Sustainable_Friendly_Table[[#This Row],[Weighted Co2]]-TOPSIS!$D$13)^2)^0.5</f>
        <v>3.1598183651292237E-3</v>
      </c>
      <c r="Y278">
        <f>((Sustainable_Friendly_Table[[#This Row],[Weighted Energy]]-TOPSIS!$B$14)^2+(Sustainable_Friendly_Table[[#This Row],[Weighted Cost]]-TOPSIS!$C$14)^2+(Sustainable_Friendly_Table[[#This Row],[Weighted Co2]]-TOPSIS!$D$14)^2)^0.5</f>
        <v>3.1542653596574799E-3</v>
      </c>
      <c r="Z278">
        <f>Sustainable_Friendly_Table[[#This Row],[S- Worst-Euclidean Distance]]/(Sustainable_Friendly_Table[[#This Row],[S+ Best-Euclidean Distance]]+Sustainable_Friendly_Table[[#This Row],[S- Worst-Euclidean Distance]])</f>
        <v>0.49956026830544353</v>
      </c>
      <c r="AA278">
        <v>277</v>
      </c>
    </row>
    <row r="279" spans="1:27" x14ac:dyDescent="0.3">
      <c r="A279">
        <v>189</v>
      </c>
      <c r="B279" t="s">
        <v>140</v>
      </c>
      <c r="C279" t="s">
        <v>280</v>
      </c>
      <c r="D279" t="s">
        <v>151</v>
      </c>
      <c r="E279" t="s">
        <v>152</v>
      </c>
      <c r="F279" t="s">
        <v>280</v>
      </c>
      <c r="G279" t="s">
        <v>218</v>
      </c>
      <c r="H279">
        <v>377.34106825868923</v>
      </c>
      <c r="I279">
        <v>27</v>
      </c>
      <c r="J279">
        <v>1316841.6765911425</v>
      </c>
      <c r="K279">
        <v>45518.622090909077</v>
      </c>
      <c r="L279">
        <v>237031501.78640565</v>
      </c>
      <c r="M279">
        <v>5315740.6386363627</v>
      </c>
      <c r="N279">
        <v>1975262514.8867137</v>
      </c>
      <c r="O279">
        <v>101147400</v>
      </c>
      <c r="P279">
        <v>20.532623068181817</v>
      </c>
      <c r="Q279">
        <v>19686.783065037584</v>
      </c>
      <c r="R279">
        <v>237077020.40849656</v>
      </c>
      <c r="S279">
        <v>2081.7256555253502</v>
      </c>
      <c r="T279">
        <v>19707.315688105766</v>
      </c>
      <c r="U279">
        <f>Sustainable_Friendly_Table[[#This Row],[Total Energy(MJ)]]*AHP!$P$13/TOPSIS!$B$12</f>
        <v>2.3323444330227587E-2</v>
      </c>
      <c r="V279">
        <f>Sustainable_Friendly_Table[[#This Row],[Total Cost(LKR Million)]]*AHP!$P$14/TOPSIS!$C$12</f>
        <v>7.0629678637924402E-3</v>
      </c>
      <c r="W279">
        <f>Sustainable_Friendly_Table[[#This Row],[Total Carbon (Metric T)]]*AHP!$P$15/TOPSIS!$D$12</f>
        <v>1.2834562995017897E-2</v>
      </c>
      <c r="X279">
        <f>((Sustainable_Friendly_Table[[#This Row],[Weighted Energy]]-TOPSIS!$B$13)^2+(Sustainable_Friendly_Table[[#This Row],[Weighted Cost]]-TOPSIS!$C$13)^2+(Sustainable_Friendly_Table[[#This Row],[Weighted Co2]]-TOPSIS!$D$13)^2)^0.5</f>
        <v>3.1602501935361444E-3</v>
      </c>
      <c r="Y279">
        <f>((Sustainable_Friendly_Table[[#This Row],[Weighted Energy]]-TOPSIS!$B$14)^2+(Sustainable_Friendly_Table[[#This Row],[Weighted Cost]]-TOPSIS!$C$14)^2+(Sustainable_Friendly_Table[[#This Row],[Weighted Co2]]-TOPSIS!$D$14)^2)^0.5</f>
        <v>3.1538357614323848E-3</v>
      </c>
      <c r="Z279">
        <f>Sustainable_Friendly_Table[[#This Row],[S- Worst-Euclidean Distance]]/(Sustainable_Friendly_Table[[#This Row],[S+ Best-Euclidean Distance]]+Sustainable_Friendly_Table[[#This Row],[S- Worst-Euclidean Distance]])</f>
        <v>0.49949205378660455</v>
      </c>
      <c r="AA279">
        <v>278</v>
      </c>
    </row>
    <row r="280" spans="1:27" x14ac:dyDescent="0.3">
      <c r="A280">
        <v>188</v>
      </c>
      <c r="B280" t="s">
        <v>140</v>
      </c>
      <c r="C280" t="s">
        <v>280</v>
      </c>
      <c r="D280" t="s">
        <v>151</v>
      </c>
      <c r="E280" t="s">
        <v>152</v>
      </c>
      <c r="F280" t="s">
        <v>280</v>
      </c>
      <c r="G280" t="s">
        <v>220</v>
      </c>
      <c r="H280">
        <v>377.34106825868923</v>
      </c>
      <c r="I280">
        <v>27</v>
      </c>
      <c r="J280">
        <v>1316841.6765911425</v>
      </c>
      <c r="K280">
        <v>45518.622090909077</v>
      </c>
      <c r="L280">
        <v>237031501.78640565</v>
      </c>
      <c r="M280">
        <v>5315740.6386363627</v>
      </c>
      <c r="N280">
        <v>1975262514.8867137</v>
      </c>
      <c r="O280">
        <v>105300000</v>
      </c>
      <c r="P280">
        <v>20.532623068181817</v>
      </c>
      <c r="Q280">
        <v>19686.783065037584</v>
      </c>
      <c r="R280">
        <v>237077020.40849656</v>
      </c>
      <c r="S280">
        <v>2085.8782555253501</v>
      </c>
      <c r="T280">
        <v>19707.315688105766</v>
      </c>
      <c r="U280">
        <f>Sustainable_Friendly_Table[[#This Row],[Total Energy(MJ)]]*AHP!$P$13/TOPSIS!$B$12</f>
        <v>2.3323444330227587E-2</v>
      </c>
      <c r="V280">
        <f>Sustainable_Friendly_Table[[#This Row],[Total Cost(LKR Million)]]*AHP!$P$14/TOPSIS!$C$12</f>
        <v>7.0770569827276544E-3</v>
      </c>
      <c r="W280">
        <f>Sustainable_Friendly_Table[[#This Row],[Total Carbon (Metric T)]]*AHP!$P$15/TOPSIS!$D$12</f>
        <v>1.2834562995017897E-2</v>
      </c>
      <c r="X280">
        <f>((Sustainable_Friendly_Table[[#This Row],[Weighted Energy]]-TOPSIS!$B$13)^2+(Sustainable_Friendly_Table[[#This Row],[Weighted Cost]]-TOPSIS!$C$13)^2+(Sustainable_Friendly_Table[[#This Row],[Weighted Co2]]-TOPSIS!$D$13)^2)^0.5</f>
        <v>3.1639321094113757E-3</v>
      </c>
      <c r="Y280">
        <f>((Sustainable_Friendly_Table[[#This Row],[Weighted Energy]]-TOPSIS!$B$14)^2+(Sustainable_Friendly_Table[[#This Row],[Weighted Cost]]-TOPSIS!$C$14)^2+(Sustainable_Friendly_Table[[#This Row],[Weighted Co2]]-TOPSIS!$D$14)^2)^0.5</f>
        <v>3.1502383155771201E-3</v>
      </c>
      <c r="Z280">
        <f>Sustainable_Friendly_Table[[#This Row],[S- Worst-Euclidean Distance]]/(Sustainable_Friendly_Table[[#This Row],[S+ Best-Euclidean Distance]]+Sustainable_Friendly_Table[[#This Row],[S- Worst-Euclidean Distance]])</f>
        <v>0.49891563001055039</v>
      </c>
      <c r="AA280">
        <v>279</v>
      </c>
    </row>
    <row r="281" spans="1:27" x14ac:dyDescent="0.3">
      <c r="A281">
        <v>196</v>
      </c>
      <c r="B281" t="s">
        <v>140</v>
      </c>
      <c r="C281" t="s">
        <v>280</v>
      </c>
      <c r="D281" t="s">
        <v>151</v>
      </c>
      <c r="E281" t="s">
        <v>280</v>
      </c>
      <c r="F281" t="s">
        <v>280</v>
      </c>
      <c r="G281" t="s">
        <v>219</v>
      </c>
      <c r="H281">
        <v>377.40908156514377</v>
      </c>
      <c r="I281">
        <v>54</v>
      </c>
      <c r="J281">
        <v>1316907.5134717904</v>
      </c>
      <c r="K281">
        <v>56435.685727272721</v>
      </c>
      <c r="L281">
        <v>237043352.42492229</v>
      </c>
      <c r="M281">
        <v>6472949.3840909088</v>
      </c>
      <c r="N281">
        <v>1975361270.2076857</v>
      </c>
      <c r="O281">
        <v>100656000</v>
      </c>
      <c r="P281">
        <v>27.082861249999997</v>
      </c>
      <c r="Q281">
        <v>19687.767326403264</v>
      </c>
      <c r="R281">
        <v>237099788.11064956</v>
      </c>
      <c r="S281">
        <v>2082.4902195917766</v>
      </c>
      <c r="T281">
        <v>19714.850187653265</v>
      </c>
      <c r="U281">
        <f>Sustainable_Friendly_Table[[#This Row],[Total Energy(MJ)]]*AHP!$P$13/TOPSIS!$B$12</f>
        <v>2.3325684198236631E-2</v>
      </c>
      <c r="V281">
        <f>Sustainable_Friendly_Table[[#This Row],[Total Cost(LKR Million)]]*AHP!$P$14/TOPSIS!$C$12</f>
        <v>7.0655619094663492E-3</v>
      </c>
      <c r="W281">
        <f>Sustainable_Friendly_Table[[#This Row],[Total Carbon (Metric T)]]*AHP!$P$15/TOPSIS!$D$12</f>
        <v>1.2839469904239263E-2</v>
      </c>
      <c r="X281">
        <f>((Sustainable_Friendly_Table[[#This Row],[Weighted Energy]]-TOPSIS!$B$13)^2+(Sustainable_Friendly_Table[[#This Row],[Weighted Cost]]-TOPSIS!$C$13)^2+(Sustainable_Friendly_Table[[#This Row],[Weighted Co2]]-TOPSIS!$D$13)^2)^0.5</f>
        <v>3.1651016479500114E-3</v>
      </c>
      <c r="Y281">
        <f>((Sustainable_Friendly_Table[[#This Row],[Weighted Energy]]-TOPSIS!$B$14)^2+(Sustainable_Friendly_Table[[#This Row],[Weighted Cost]]-TOPSIS!$C$14)^2+(Sustainable_Friendly_Table[[#This Row],[Weighted Co2]]-TOPSIS!$D$14)^2)^0.5</f>
        <v>3.1489842710696165E-3</v>
      </c>
      <c r="Z281">
        <f>Sustainable_Friendly_Table[[#This Row],[S- Worst-Euclidean Distance]]/(Sustainable_Friendly_Table[[#This Row],[S+ Best-Euclidean Distance]]+Sustainable_Friendly_Table[[#This Row],[S- Worst-Euclidean Distance]])</f>
        <v>0.49872369674034323</v>
      </c>
      <c r="AA281">
        <v>280</v>
      </c>
    </row>
    <row r="282" spans="1:27" x14ac:dyDescent="0.3">
      <c r="A282">
        <v>198</v>
      </c>
      <c r="B282" t="s">
        <v>140</v>
      </c>
      <c r="C282" t="s">
        <v>280</v>
      </c>
      <c r="D282" t="s">
        <v>151</v>
      </c>
      <c r="E282" t="s">
        <v>280</v>
      </c>
      <c r="F282" t="s">
        <v>280</v>
      </c>
      <c r="G282" t="s">
        <v>218</v>
      </c>
      <c r="H282">
        <v>377.40908156514377</v>
      </c>
      <c r="I282">
        <v>27</v>
      </c>
      <c r="J282">
        <v>1316907.5134717904</v>
      </c>
      <c r="K282">
        <v>56435.685727272721</v>
      </c>
      <c r="L282">
        <v>237043352.42492229</v>
      </c>
      <c r="M282">
        <v>6472949.3840909088</v>
      </c>
      <c r="N282">
        <v>1975361270.2076857</v>
      </c>
      <c r="O282">
        <v>101147400</v>
      </c>
      <c r="P282">
        <v>27.082861249999997</v>
      </c>
      <c r="Q282">
        <v>19687.767326403264</v>
      </c>
      <c r="R282">
        <v>237099788.11064956</v>
      </c>
      <c r="S282">
        <v>2082.9816195917765</v>
      </c>
      <c r="T282">
        <v>19714.850187653265</v>
      </c>
      <c r="U282">
        <f>Sustainable_Friendly_Table[[#This Row],[Total Energy(MJ)]]*AHP!$P$13/TOPSIS!$B$12</f>
        <v>2.3325684198236631E-2</v>
      </c>
      <c r="V282">
        <f>Sustainable_Friendly_Table[[#This Row],[Total Cost(LKR Million)]]*AHP!$P$14/TOPSIS!$C$12</f>
        <v>7.067229152409267E-3</v>
      </c>
      <c r="W282">
        <f>Sustainable_Friendly_Table[[#This Row],[Total Carbon (Metric T)]]*AHP!$P$15/TOPSIS!$D$12</f>
        <v>1.2839469904239263E-2</v>
      </c>
      <c r="X282">
        <f>((Sustainable_Friendly_Table[[#This Row],[Weighted Energy]]-TOPSIS!$B$13)^2+(Sustainable_Friendly_Table[[#This Row],[Weighted Cost]]-TOPSIS!$C$13)^2+(Sustainable_Friendly_Table[[#This Row],[Weighted Co2]]-TOPSIS!$D$13)^2)^0.5</f>
        <v>3.1655349999960419E-3</v>
      </c>
      <c r="Y282">
        <f>((Sustainable_Friendly_Table[[#This Row],[Weighted Energy]]-TOPSIS!$B$14)^2+(Sustainable_Friendly_Table[[#This Row],[Weighted Cost]]-TOPSIS!$C$14)^2+(Sustainable_Friendly_Table[[#This Row],[Weighted Co2]]-TOPSIS!$D$14)^2)^0.5</f>
        <v>3.1485562087415963E-3</v>
      </c>
      <c r="Z282">
        <f>Sustainable_Friendly_Table[[#This Row],[S- Worst-Euclidean Distance]]/(Sustainable_Friendly_Table[[#This Row],[S+ Best-Euclidean Distance]]+Sustainable_Friendly_Table[[#This Row],[S- Worst-Euclidean Distance]])</f>
        <v>0.49865548416287131</v>
      </c>
      <c r="AA282">
        <v>281</v>
      </c>
    </row>
    <row r="283" spans="1:27" x14ac:dyDescent="0.3">
      <c r="A283">
        <v>205</v>
      </c>
      <c r="B283" t="s">
        <v>140</v>
      </c>
      <c r="C283" t="s">
        <v>280</v>
      </c>
      <c r="D283" t="s">
        <v>280</v>
      </c>
      <c r="E283" t="s">
        <v>152</v>
      </c>
      <c r="F283" t="s">
        <v>280</v>
      </c>
      <c r="G283" t="s">
        <v>219</v>
      </c>
      <c r="H283">
        <v>377.80378987874917</v>
      </c>
      <c r="I283">
        <v>54</v>
      </c>
      <c r="J283">
        <v>1317289.5911193609</v>
      </c>
      <c r="K283">
        <v>45518.622090909077</v>
      </c>
      <c r="L283">
        <v>237112126.40148497</v>
      </c>
      <c r="M283">
        <v>5320345.7136363629</v>
      </c>
      <c r="N283">
        <v>1975934386.6790414</v>
      </c>
      <c r="O283">
        <v>100656000</v>
      </c>
      <c r="P283">
        <v>20.523412918181815</v>
      </c>
      <c r="Q283">
        <v>19693.479387234445</v>
      </c>
      <c r="R283">
        <v>237157645.02357587</v>
      </c>
      <c r="S283">
        <v>2081.9107323926778</v>
      </c>
      <c r="T283">
        <v>19714.002800152626</v>
      </c>
      <c r="U283">
        <f>Sustainable_Friendly_Table[[#This Row],[Total Energy(MJ)]]*AHP!$P$13/TOPSIS!$B$12</f>
        <v>2.3331376114245322E-2</v>
      </c>
      <c r="V283">
        <f>Sustainable_Friendly_Table[[#This Row],[Total Cost(LKR Million)]]*AHP!$P$14/TOPSIS!$C$12</f>
        <v>7.063595800505809E-3</v>
      </c>
      <c r="W283">
        <f>Sustainable_Friendly_Table[[#This Row],[Total Carbon (Metric T)]]*AHP!$P$15/TOPSIS!$D$12</f>
        <v>1.2838918035662623E-2</v>
      </c>
      <c r="X283">
        <f>((Sustainable_Friendly_Table[[#This Row],[Weighted Energy]]-TOPSIS!$B$13)^2+(Sustainable_Friendly_Table[[#This Row],[Weighted Cost]]-TOPSIS!$C$13)^2+(Sustainable_Friendly_Table[[#This Row],[Weighted Co2]]-TOPSIS!$D$13)^2)^0.5</f>
        <v>3.1691528165351209E-3</v>
      </c>
      <c r="Y283">
        <f>((Sustainable_Friendly_Table[[#This Row],[Weighted Energy]]-TOPSIS!$B$14)^2+(Sustainable_Friendly_Table[[#This Row],[Weighted Cost]]-TOPSIS!$C$14)^2+(Sustainable_Friendly_Table[[#This Row],[Weighted Co2]]-TOPSIS!$D$14)^2)^0.5</f>
        <v>3.1449308262007239E-3</v>
      </c>
      <c r="Z283">
        <f>Sustainable_Friendly_Table[[#This Row],[S- Worst-Euclidean Distance]]/(Sustainable_Friendly_Table[[#This Row],[S+ Best-Euclidean Distance]]+Sustainable_Friendly_Table[[#This Row],[S- Worst-Euclidean Distance]])</f>
        <v>0.49808190770783783</v>
      </c>
      <c r="AA283">
        <v>282</v>
      </c>
    </row>
    <row r="284" spans="1:27" x14ac:dyDescent="0.3">
      <c r="A284">
        <v>197</v>
      </c>
      <c r="B284" t="s">
        <v>140</v>
      </c>
      <c r="C284" t="s">
        <v>280</v>
      </c>
      <c r="D284" t="s">
        <v>151</v>
      </c>
      <c r="E284" t="s">
        <v>280</v>
      </c>
      <c r="F284" t="s">
        <v>280</v>
      </c>
      <c r="G284" t="s">
        <v>220</v>
      </c>
      <c r="H284">
        <v>377.40908156514377</v>
      </c>
      <c r="I284">
        <v>27</v>
      </c>
      <c r="J284">
        <v>1316907.5134717904</v>
      </c>
      <c r="K284">
        <v>56435.685727272721</v>
      </c>
      <c r="L284">
        <v>237043352.42492229</v>
      </c>
      <c r="M284">
        <v>6472949.3840909088</v>
      </c>
      <c r="N284">
        <v>1975361270.2076857</v>
      </c>
      <c r="O284">
        <v>105300000</v>
      </c>
      <c r="P284">
        <v>27.082861249999997</v>
      </c>
      <c r="Q284">
        <v>19687.767326403264</v>
      </c>
      <c r="R284">
        <v>237099788.11064956</v>
      </c>
      <c r="S284">
        <v>2087.1342195917764</v>
      </c>
      <c r="T284">
        <v>19714.850187653265</v>
      </c>
      <c r="U284">
        <f>Sustainable_Friendly_Table[[#This Row],[Total Energy(MJ)]]*AHP!$P$13/TOPSIS!$B$12</f>
        <v>2.3325684198236631E-2</v>
      </c>
      <c r="V284">
        <f>Sustainable_Friendly_Table[[#This Row],[Total Cost(LKR Million)]]*AHP!$P$14/TOPSIS!$C$12</f>
        <v>7.0813182713444812E-3</v>
      </c>
      <c r="W284">
        <f>Sustainable_Friendly_Table[[#This Row],[Total Carbon (Metric T)]]*AHP!$P$15/TOPSIS!$D$12</f>
        <v>1.2839469904239263E-2</v>
      </c>
      <c r="X284">
        <f>((Sustainable_Friendly_Table[[#This Row],[Weighted Energy]]-TOPSIS!$B$13)^2+(Sustainable_Friendly_Table[[#This Row],[Weighted Cost]]-TOPSIS!$C$13)^2+(Sustainable_Friendly_Table[[#This Row],[Weighted Co2]]-TOPSIS!$D$13)^2)^0.5</f>
        <v>3.1692297201407317E-3</v>
      </c>
      <c r="Y284">
        <f>((Sustainable_Friendly_Table[[#This Row],[Weighted Energy]]-TOPSIS!$B$14)^2+(Sustainable_Friendly_Table[[#This Row],[Weighted Cost]]-TOPSIS!$C$14)^2+(Sustainable_Friendly_Table[[#This Row],[Weighted Co2]]-TOPSIS!$D$14)^2)^0.5</f>
        <v>3.144971813872092E-3</v>
      </c>
      <c r="Z284">
        <f>Sustainable_Friendly_Table[[#This Row],[S- Worst-Euclidean Distance]]/(Sustainable_Friendly_Table[[#This Row],[S+ Best-Euclidean Distance]]+Sustainable_Friendly_Table[[#This Row],[S- Worst-Euclidean Distance]])</f>
        <v>0.49807909946032214</v>
      </c>
      <c r="AA284">
        <v>283</v>
      </c>
    </row>
    <row r="285" spans="1:27" x14ac:dyDescent="0.3">
      <c r="A285">
        <v>207</v>
      </c>
      <c r="B285" t="s">
        <v>140</v>
      </c>
      <c r="C285" t="s">
        <v>280</v>
      </c>
      <c r="D285" t="s">
        <v>280</v>
      </c>
      <c r="E285" t="s">
        <v>152</v>
      </c>
      <c r="F285" t="s">
        <v>280</v>
      </c>
      <c r="G285" t="s">
        <v>218</v>
      </c>
      <c r="H285">
        <v>377.80378987874917</v>
      </c>
      <c r="I285">
        <v>27</v>
      </c>
      <c r="J285">
        <v>1317289.5911193609</v>
      </c>
      <c r="K285">
        <v>45518.622090909077</v>
      </c>
      <c r="L285">
        <v>237112126.40148497</v>
      </c>
      <c r="M285">
        <v>5320345.7136363629</v>
      </c>
      <c r="N285">
        <v>1975934386.6790414</v>
      </c>
      <c r="O285">
        <v>101147400</v>
      </c>
      <c r="P285">
        <v>20.523412918181815</v>
      </c>
      <c r="Q285">
        <v>19693.479387234445</v>
      </c>
      <c r="R285">
        <v>237157645.02357587</v>
      </c>
      <c r="S285">
        <v>2082.4021323926777</v>
      </c>
      <c r="T285">
        <v>19714.002800152626</v>
      </c>
      <c r="U285">
        <f>Sustainable_Friendly_Table[[#This Row],[Total Energy(MJ)]]*AHP!$P$13/TOPSIS!$B$12</f>
        <v>2.3331376114245322E-2</v>
      </c>
      <c r="V285">
        <f>Sustainable_Friendly_Table[[#This Row],[Total Cost(LKR Million)]]*AHP!$P$14/TOPSIS!$C$12</f>
        <v>7.0652630434487268E-3</v>
      </c>
      <c r="W285">
        <f>Sustainable_Friendly_Table[[#This Row],[Total Carbon (Metric T)]]*AHP!$P$15/TOPSIS!$D$12</f>
        <v>1.2838918035662623E-2</v>
      </c>
      <c r="X285">
        <f>((Sustainable_Friendly_Table[[#This Row],[Weighted Energy]]-TOPSIS!$B$13)^2+(Sustainable_Friendly_Table[[#This Row],[Weighted Cost]]-TOPSIS!$C$13)^2+(Sustainable_Friendly_Table[[#This Row],[Weighted Co2]]-TOPSIS!$D$13)^2)^0.5</f>
        <v>3.1695845804985191E-3</v>
      </c>
      <c r="Y285">
        <f>((Sustainable_Friendly_Table[[#This Row],[Weighted Energy]]-TOPSIS!$B$14)^2+(Sustainable_Friendly_Table[[#This Row],[Weighted Cost]]-TOPSIS!$C$14)^2+(Sustainable_Friendly_Table[[#This Row],[Weighted Co2]]-TOPSIS!$D$14)^2)^0.5</f>
        <v>3.1445011696271314E-3</v>
      </c>
      <c r="Z285">
        <f>Sustainable_Friendly_Table[[#This Row],[S- Worst-Euclidean Distance]]/(Sustainable_Friendly_Table[[#This Row],[S+ Best-Euclidean Distance]]+Sustainable_Friendly_Table[[#This Row],[S- Worst-Euclidean Distance]])</f>
        <v>0.49801369415430502</v>
      </c>
      <c r="AA285">
        <v>284</v>
      </c>
    </row>
    <row r="286" spans="1:27" x14ac:dyDescent="0.3">
      <c r="A286">
        <v>206</v>
      </c>
      <c r="B286" t="s">
        <v>140</v>
      </c>
      <c r="C286" t="s">
        <v>280</v>
      </c>
      <c r="D286" t="s">
        <v>280</v>
      </c>
      <c r="E286" t="s">
        <v>152</v>
      </c>
      <c r="F286" t="s">
        <v>280</v>
      </c>
      <c r="G286" t="s">
        <v>220</v>
      </c>
      <c r="H286">
        <v>377.80378987874917</v>
      </c>
      <c r="I286">
        <v>27</v>
      </c>
      <c r="J286">
        <v>1317289.5911193609</v>
      </c>
      <c r="K286">
        <v>45518.622090909077</v>
      </c>
      <c r="L286">
        <v>237112126.40148497</v>
      </c>
      <c r="M286">
        <v>5320345.7136363629</v>
      </c>
      <c r="N286">
        <v>1975934386.6790414</v>
      </c>
      <c r="O286">
        <v>105300000</v>
      </c>
      <c r="P286">
        <v>20.523412918181815</v>
      </c>
      <c r="Q286">
        <v>19693.479387234445</v>
      </c>
      <c r="R286">
        <v>237157645.02357587</v>
      </c>
      <c r="S286">
        <v>2086.5547323926776</v>
      </c>
      <c r="T286">
        <v>19714.002800152626</v>
      </c>
      <c r="U286">
        <f>Sustainable_Friendly_Table[[#This Row],[Total Energy(MJ)]]*AHP!$P$13/TOPSIS!$B$12</f>
        <v>2.3331376114245322E-2</v>
      </c>
      <c r="V286">
        <f>Sustainable_Friendly_Table[[#This Row],[Total Cost(LKR Million)]]*AHP!$P$14/TOPSIS!$C$12</f>
        <v>7.0793521623839419E-3</v>
      </c>
      <c r="W286">
        <f>Sustainable_Friendly_Table[[#This Row],[Total Carbon (Metric T)]]*AHP!$P$15/TOPSIS!$D$12</f>
        <v>1.2838918035662623E-2</v>
      </c>
      <c r="X286">
        <f>((Sustainable_Friendly_Table[[#This Row],[Weighted Energy]]-TOPSIS!$B$13)^2+(Sustainable_Friendly_Table[[#This Row],[Weighted Cost]]-TOPSIS!$C$13)^2+(Sustainable_Friendly_Table[[#This Row],[Weighted Co2]]-TOPSIS!$D$13)^2)^0.5</f>
        <v>3.1732658562231061E-3</v>
      </c>
      <c r="Y286">
        <f>((Sustainable_Friendly_Table[[#This Row],[Weighted Energy]]-TOPSIS!$B$14)^2+(Sustainable_Friendly_Table[[#This Row],[Weighted Cost]]-TOPSIS!$C$14)^2+(Sustainable_Friendly_Table[[#This Row],[Weighted Co2]]-TOPSIS!$D$14)^2)^0.5</f>
        <v>3.140903327825466E-3</v>
      </c>
      <c r="Z286">
        <f>Sustainable_Friendly_Table[[#This Row],[S- Worst-Euclidean Distance]]/(Sustainable_Friendly_Table[[#This Row],[S+ Best-Euclidean Distance]]+Sustainable_Friendly_Table[[#This Row],[S- Worst-Euclidean Distance]])</f>
        <v>0.49743730905410349</v>
      </c>
      <c r="AA286">
        <v>285</v>
      </c>
    </row>
    <row r="287" spans="1:27" x14ac:dyDescent="0.3">
      <c r="A287">
        <v>214</v>
      </c>
      <c r="B287" t="s">
        <v>140</v>
      </c>
      <c r="C287" t="s">
        <v>280</v>
      </c>
      <c r="D287" t="s">
        <v>280</v>
      </c>
      <c r="E287" t="s">
        <v>280</v>
      </c>
      <c r="F287" t="s">
        <v>280</v>
      </c>
      <c r="G287" t="s">
        <v>219</v>
      </c>
      <c r="H287">
        <v>377.87180318520382</v>
      </c>
      <c r="I287">
        <v>54</v>
      </c>
      <c r="J287">
        <v>1317355.4280000087</v>
      </c>
      <c r="K287">
        <v>56435.685727272721</v>
      </c>
      <c r="L287">
        <v>237123977.04000157</v>
      </c>
      <c r="M287">
        <v>6477554.459090909</v>
      </c>
      <c r="N287">
        <v>1976033142.0000131</v>
      </c>
      <c r="O287">
        <v>100656000</v>
      </c>
      <c r="P287">
        <v>27.073651099999999</v>
      </c>
      <c r="Q287">
        <v>19694.463648600133</v>
      </c>
      <c r="R287">
        <v>237180412.72572884</v>
      </c>
      <c r="S287">
        <v>2083.1666964591041</v>
      </c>
      <c r="T287">
        <v>19721.537299700132</v>
      </c>
      <c r="U287">
        <f>Sustainable_Friendly_Table[[#This Row],[Total Energy(MJ)]]*AHP!$P$13/TOPSIS!$B$12</f>
        <v>2.3333615982254363E-2</v>
      </c>
      <c r="V287">
        <f>Sustainable_Friendly_Table[[#This Row],[Total Cost(LKR Million)]]*AHP!$P$14/TOPSIS!$C$12</f>
        <v>7.0678570891226358E-3</v>
      </c>
      <c r="W287">
        <f>Sustainable_Friendly_Table[[#This Row],[Total Carbon (Metric T)]]*AHP!$P$15/TOPSIS!$D$12</f>
        <v>1.2843824944883994E-2</v>
      </c>
      <c r="X287">
        <f>((Sustainable_Friendly_Table[[#This Row],[Weighted Energy]]-TOPSIS!$B$13)^2+(Sustainable_Friendly_Table[[#This Row],[Weighted Cost]]-TOPSIS!$C$13)^2+(Sustainable_Friendly_Table[[#This Row],[Weighted Co2]]-TOPSIS!$D$13)^2)^0.5</f>
        <v>3.1744359732908578E-3</v>
      </c>
      <c r="Y287">
        <f>((Sustainable_Friendly_Table[[#This Row],[Weighted Energy]]-TOPSIS!$B$14)^2+(Sustainable_Friendly_Table[[#This Row],[Weighted Cost]]-TOPSIS!$C$14)^2+(Sustainable_Friendly_Table[[#This Row],[Weighted Co2]]-TOPSIS!$D$14)^2)^0.5</f>
        <v>3.1396496165366806E-3</v>
      </c>
      <c r="Z287">
        <f>Sustainable_Friendly_Table[[#This Row],[S- Worst-Euclidean Distance]]/(Sustainable_Friendly_Table[[#This Row],[S+ Best-Euclidean Distance]]+Sustainable_Friendly_Table[[#This Row],[S- Worst-Euclidean Distance]])</f>
        <v>0.49724533693285533</v>
      </c>
      <c r="AA287">
        <v>286</v>
      </c>
    </row>
    <row r="288" spans="1:27" x14ac:dyDescent="0.3">
      <c r="A288">
        <v>216</v>
      </c>
      <c r="B288" t="s">
        <v>140</v>
      </c>
      <c r="C288" t="s">
        <v>280</v>
      </c>
      <c r="D288" t="s">
        <v>280</v>
      </c>
      <c r="E288" t="s">
        <v>280</v>
      </c>
      <c r="F288" t="s">
        <v>280</v>
      </c>
      <c r="G288" t="s">
        <v>218</v>
      </c>
      <c r="H288">
        <v>377.87180318520382</v>
      </c>
      <c r="I288">
        <v>27</v>
      </c>
      <c r="J288">
        <v>1317355.4280000087</v>
      </c>
      <c r="K288">
        <v>56435.685727272721</v>
      </c>
      <c r="L288">
        <v>237123977.04000157</v>
      </c>
      <c r="M288">
        <v>6477554.459090909</v>
      </c>
      <c r="N288">
        <v>1976033142.0000131</v>
      </c>
      <c r="O288">
        <v>101147400</v>
      </c>
      <c r="P288">
        <v>27.073651099999999</v>
      </c>
      <c r="Q288">
        <v>19694.463648600133</v>
      </c>
      <c r="R288">
        <v>237180412.72572884</v>
      </c>
      <c r="S288">
        <v>2083.6580964591039</v>
      </c>
      <c r="T288">
        <v>19721.537299700132</v>
      </c>
      <c r="U288">
        <f>Sustainable_Friendly_Table[[#This Row],[Total Energy(MJ)]]*AHP!$P$13/TOPSIS!$B$12</f>
        <v>2.3333615982254363E-2</v>
      </c>
      <c r="V288">
        <f>Sustainable_Friendly_Table[[#This Row],[Total Cost(LKR Million)]]*AHP!$P$14/TOPSIS!$C$12</f>
        <v>7.0695243320655536E-3</v>
      </c>
      <c r="W288">
        <f>Sustainable_Friendly_Table[[#This Row],[Total Carbon (Metric T)]]*AHP!$P$15/TOPSIS!$D$12</f>
        <v>1.2843824944883994E-2</v>
      </c>
      <c r="X288">
        <f>((Sustainable_Friendly_Table[[#This Row],[Weighted Energy]]-TOPSIS!$B$13)^2+(Sustainable_Friendly_Table[[#This Row],[Weighted Cost]]-TOPSIS!$C$13)^2+(Sustainable_Friendly_Table[[#This Row],[Weighted Co2]]-TOPSIS!$D$13)^2)^0.5</f>
        <v>3.1748692565381821E-3</v>
      </c>
      <c r="Y288">
        <f>((Sustainable_Friendly_Table[[#This Row],[Weighted Energy]]-TOPSIS!$B$14)^2+(Sustainable_Friendly_Table[[#This Row],[Weighted Cost]]-TOPSIS!$C$14)^2+(Sustainable_Friendly_Table[[#This Row],[Weighted Co2]]-TOPSIS!$D$14)^2)^0.5</f>
        <v>3.1392215003125381E-3</v>
      </c>
      <c r="Z288">
        <f>Sustainable_Friendly_Table[[#This Row],[S- Worst-Euclidean Distance]]/(Sustainable_Friendly_Table[[#This Row],[S+ Best-Euclidean Distance]]+Sustainable_Friendly_Table[[#This Row],[S- Worst-Euclidean Distance]])</f>
        <v>0.49717712671559505</v>
      </c>
      <c r="AA288">
        <v>287</v>
      </c>
    </row>
    <row r="289" spans="1:27" x14ac:dyDescent="0.3">
      <c r="A289">
        <v>215</v>
      </c>
      <c r="B289" t="s">
        <v>140</v>
      </c>
      <c r="C289" t="s">
        <v>280</v>
      </c>
      <c r="D289" t="s">
        <v>280</v>
      </c>
      <c r="E289" t="s">
        <v>280</v>
      </c>
      <c r="F289" t="s">
        <v>280</v>
      </c>
      <c r="G289" t="s">
        <v>220</v>
      </c>
      <c r="H289">
        <v>377.87180318520382</v>
      </c>
      <c r="I289">
        <v>27</v>
      </c>
      <c r="J289">
        <v>1317355.4280000087</v>
      </c>
      <c r="K289">
        <v>56435.685727272721</v>
      </c>
      <c r="L289">
        <v>237123977.04000157</v>
      </c>
      <c r="M289">
        <v>6477554.459090909</v>
      </c>
      <c r="N289">
        <v>1976033142.0000131</v>
      </c>
      <c r="O289">
        <v>105300000</v>
      </c>
      <c r="P289">
        <v>27.073651099999999</v>
      </c>
      <c r="Q289">
        <v>19694.463648600133</v>
      </c>
      <c r="R289">
        <v>237180412.72572884</v>
      </c>
      <c r="S289">
        <v>2087.8106964591038</v>
      </c>
      <c r="T289">
        <v>19721.537299700132</v>
      </c>
      <c r="U289">
        <f>Sustainable_Friendly_Table[[#This Row],[Total Energy(MJ)]]*AHP!$P$13/TOPSIS!$B$12</f>
        <v>2.3333615982254363E-2</v>
      </c>
      <c r="V289">
        <f>Sustainable_Friendly_Table[[#This Row],[Total Cost(LKR Million)]]*AHP!$P$14/TOPSIS!$C$12</f>
        <v>7.0836134510007687E-3</v>
      </c>
      <c r="W289">
        <f>Sustainable_Friendly_Table[[#This Row],[Total Carbon (Metric T)]]*AHP!$P$15/TOPSIS!$D$12</f>
        <v>1.2843824944883994E-2</v>
      </c>
      <c r="X289">
        <f>((Sustainable_Friendly_Table[[#This Row],[Weighted Energy]]-TOPSIS!$B$13)^2+(Sustainable_Friendly_Table[[#This Row],[Weighted Cost]]-TOPSIS!$C$13)^2+(Sustainable_Friendly_Table[[#This Row],[Weighted Co2]]-TOPSIS!$D$13)^2)^0.5</f>
        <v>3.1785633001488235E-3</v>
      </c>
      <c r="Y289">
        <f>((Sustainable_Friendly_Table[[#This Row],[Weighted Energy]]-TOPSIS!$B$14)^2+(Sustainable_Friendly_Table[[#This Row],[Weighted Cost]]-TOPSIS!$C$14)^2+(Sustainable_Friendly_Table[[#This Row],[Weighted Co2]]-TOPSIS!$D$14)^2)^0.5</f>
        <v>3.1356367475502442E-3</v>
      </c>
      <c r="Z289">
        <f>Sustainable_Friendly_Table[[#This Row],[S- Worst-Euclidean Distance]]/(Sustainable_Friendly_Table[[#This Row],[S+ Best-Euclidean Distance]]+Sustainable_Friendly_Table[[#This Row],[S- Worst-Euclidean Distance]])</f>
        <v>0.49660079247772471</v>
      </c>
      <c r="AA289">
        <v>288</v>
      </c>
    </row>
    <row r="290" spans="1:27" x14ac:dyDescent="0.3">
      <c r="A290">
        <v>289</v>
      </c>
      <c r="B290" t="s">
        <v>141</v>
      </c>
      <c r="C290" t="s">
        <v>280</v>
      </c>
      <c r="D290" t="s">
        <v>151</v>
      </c>
      <c r="E290" t="s">
        <v>152</v>
      </c>
      <c r="F290" t="s">
        <v>154</v>
      </c>
      <c r="G290" t="s">
        <v>219</v>
      </c>
      <c r="H290">
        <v>385.57351459642416</v>
      </c>
      <c r="I290">
        <v>55</v>
      </c>
      <c r="J290">
        <v>1324959.1735180162</v>
      </c>
      <c r="K290">
        <v>39704.789363636359</v>
      </c>
      <c r="L290">
        <v>238492651.23324293</v>
      </c>
      <c r="M290">
        <v>5054376.2022727262</v>
      </c>
      <c r="N290">
        <v>1987438760.2770243</v>
      </c>
      <c r="O290">
        <v>102520000</v>
      </c>
      <c r="P290">
        <v>19.080455068181813</v>
      </c>
      <c r="Q290">
        <v>19808.139644094339</v>
      </c>
      <c r="R290">
        <v>238532356.02260655</v>
      </c>
      <c r="S290">
        <v>2095.0131364792969</v>
      </c>
      <c r="T290">
        <v>19827.220099162521</v>
      </c>
      <c r="U290">
        <f>Sustainable_Friendly_Table[[#This Row],[Total Energy(MJ)]]*AHP!$P$13/TOPSIS!$B$12</f>
        <v>2.3466619063565324E-2</v>
      </c>
      <c r="V290">
        <f>Sustainable_Friendly_Table[[#This Row],[Total Cost(LKR Million)]]*AHP!$P$14/TOPSIS!$C$12</f>
        <v>7.1080501976337812E-3</v>
      </c>
      <c r="W290">
        <f>Sustainable_Friendly_Table[[#This Row],[Total Carbon (Metric T)]]*AHP!$P$15/TOPSIS!$D$12</f>
        <v>1.2912651799269266E-2</v>
      </c>
      <c r="X290">
        <f>((Sustainable_Friendly_Table[[#This Row],[Weighted Energy]]-TOPSIS!$B$13)^2+(Sustainable_Friendly_Table[[#This Row],[Weighted Cost]]-TOPSIS!$C$13)^2+(Sustainable_Friendly_Table[[#This Row],[Weighted Co2]]-TOPSIS!$D$13)^2)^0.5</f>
        <v>3.3294470648809974E-3</v>
      </c>
      <c r="Y290">
        <f>((Sustainable_Friendly_Table[[#This Row],[Weighted Energy]]-TOPSIS!$B$14)^2+(Sustainable_Friendly_Table[[#This Row],[Weighted Cost]]-TOPSIS!$C$14)^2+(Sustainable_Friendly_Table[[#This Row],[Weighted Co2]]-TOPSIS!$D$14)^2)^0.5</f>
        <v>2.9846436451970563E-3</v>
      </c>
      <c r="Z290">
        <f>Sustainable_Friendly_Table[[#This Row],[S- Worst-Euclidean Distance]]/(Sustainable_Friendly_Table[[#This Row],[S+ Best-Euclidean Distance]]+Sustainable_Friendly_Table[[#This Row],[S- Worst-Euclidean Distance]])</f>
        <v>0.47269571855108189</v>
      </c>
      <c r="AA290">
        <v>289</v>
      </c>
    </row>
    <row r="291" spans="1:27" x14ac:dyDescent="0.3">
      <c r="A291">
        <v>291</v>
      </c>
      <c r="B291" t="s">
        <v>141</v>
      </c>
      <c r="C291" t="s">
        <v>280</v>
      </c>
      <c r="D291" t="s">
        <v>151</v>
      </c>
      <c r="E291" t="s">
        <v>152</v>
      </c>
      <c r="F291" t="s">
        <v>154</v>
      </c>
      <c r="G291" t="s">
        <v>218</v>
      </c>
      <c r="H291">
        <v>385.57351459642416</v>
      </c>
      <c r="I291">
        <v>28</v>
      </c>
      <c r="J291">
        <v>1324959.1735180162</v>
      </c>
      <c r="K291">
        <v>39704.789363636359</v>
      </c>
      <c r="L291">
        <v>238492651.23324293</v>
      </c>
      <c r="M291">
        <v>5054376.2022727262</v>
      </c>
      <c r="N291">
        <v>1987438760.2770243</v>
      </c>
      <c r="O291">
        <v>104893600</v>
      </c>
      <c r="P291">
        <v>19.080455068181813</v>
      </c>
      <c r="Q291">
        <v>19808.139644094339</v>
      </c>
      <c r="R291">
        <v>238532356.02260655</v>
      </c>
      <c r="S291">
        <v>2097.3867364792968</v>
      </c>
      <c r="T291">
        <v>19827.220099162521</v>
      </c>
      <c r="U291">
        <f>Sustainable_Friendly_Table[[#This Row],[Total Energy(MJ)]]*AHP!$P$13/TOPSIS!$B$12</f>
        <v>2.3466619063565324E-2</v>
      </c>
      <c r="V291">
        <f>Sustainable_Friendly_Table[[#This Row],[Total Cost(LKR Million)]]*AHP!$P$14/TOPSIS!$C$12</f>
        <v>7.1161034492603827E-3</v>
      </c>
      <c r="W291">
        <f>Sustainable_Friendly_Table[[#This Row],[Total Carbon (Metric T)]]*AHP!$P$15/TOPSIS!$D$12</f>
        <v>1.2912651799269266E-2</v>
      </c>
      <c r="X291">
        <f>((Sustainable_Friendly_Table[[#This Row],[Weighted Energy]]-TOPSIS!$B$13)^2+(Sustainable_Friendly_Table[[#This Row],[Weighted Cost]]-TOPSIS!$C$13)^2+(Sustainable_Friendly_Table[[#This Row],[Weighted Co2]]-TOPSIS!$D$13)^2)^0.5</f>
        <v>3.3315469213026456E-3</v>
      </c>
      <c r="Y291">
        <f>((Sustainable_Friendly_Table[[#This Row],[Weighted Energy]]-TOPSIS!$B$14)^2+(Sustainable_Friendly_Table[[#This Row],[Weighted Cost]]-TOPSIS!$C$14)^2+(Sustainable_Friendly_Table[[#This Row],[Weighted Co2]]-TOPSIS!$D$14)^2)^0.5</f>
        <v>2.9825848310208736E-3</v>
      </c>
      <c r="Z291">
        <f>Sustainable_Friendly_Table[[#This Row],[S- Worst-Euclidean Distance]]/(Sustainable_Friendly_Table[[#This Row],[S+ Best-Euclidean Distance]]+Sustainable_Friendly_Table[[#This Row],[S- Worst-Euclidean Distance]])</f>
        <v>0.47236658150557609</v>
      </c>
      <c r="AA291">
        <v>290</v>
      </c>
    </row>
    <row r="292" spans="1:27" x14ac:dyDescent="0.3">
      <c r="A292">
        <v>298</v>
      </c>
      <c r="B292" t="s">
        <v>141</v>
      </c>
      <c r="C292" t="s">
        <v>280</v>
      </c>
      <c r="D292" t="s">
        <v>151</v>
      </c>
      <c r="E292" t="s">
        <v>280</v>
      </c>
      <c r="F292" t="s">
        <v>154</v>
      </c>
      <c r="G292" t="s">
        <v>219</v>
      </c>
      <c r="H292">
        <v>385.64152790287869</v>
      </c>
      <c r="I292">
        <v>55</v>
      </c>
      <c r="J292">
        <v>1325025.010398664</v>
      </c>
      <c r="K292">
        <v>50621.853000000003</v>
      </c>
      <c r="L292">
        <v>238504501.87175953</v>
      </c>
      <c r="M292">
        <v>6211584.9477272723</v>
      </c>
      <c r="N292">
        <v>1987537515.597996</v>
      </c>
      <c r="O292">
        <v>102520000</v>
      </c>
      <c r="P292">
        <v>25.63069325</v>
      </c>
      <c r="Q292">
        <v>19809.123905460026</v>
      </c>
      <c r="R292">
        <v>238555123.72475952</v>
      </c>
      <c r="S292">
        <v>2096.2691005457232</v>
      </c>
      <c r="T292">
        <v>19834.754598710027</v>
      </c>
      <c r="U292">
        <f>Sustainable_Friendly_Table[[#This Row],[Total Energy(MJ)]]*AHP!$P$13/TOPSIS!$B$12</f>
        <v>2.3468858931574368E-2</v>
      </c>
      <c r="V292">
        <f>Sustainable_Friendly_Table[[#This Row],[Total Cost(LKR Million)]]*AHP!$P$14/TOPSIS!$C$12</f>
        <v>7.112311486250608E-3</v>
      </c>
      <c r="W292">
        <f>Sustainable_Friendly_Table[[#This Row],[Total Carbon (Metric T)]]*AHP!$P$15/TOPSIS!$D$12</f>
        <v>1.2917558708490637E-2</v>
      </c>
      <c r="X292">
        <f>((Sustainable_Friendly_Table[[#This Row],[Weighted Energy]]-TOPSIS!$B$13)^2+(Sustainable_Friendly_Table[[#This Row],[Weighted Cost]]-TOPSIS!$C$13)^2+(Sustainable_Friendly_Table[[#This Row],[Weighted Co2]]-TOPSIS!$D$13)^2)^0.5</f>
        <v>3.3347324121027447E-3</v>
      </c>
      <c r="Y292">
        <f>((Sustainable_Friendly_Table[[#This Row],[Weighted Energy]]-TOPSIS!$B$14)^2+(Sustainable_Friendly_Table[[#This Row],[Weighted Cost]]-TOPSIS!$C$14)^2+(Sustainable_Friendly_Table[[#This Row],[Weighted Co2]]-TOPSIS!$D$14)^2)^0.5</f>
        <v>2.9793650045537899E-3</v>
      </c>
      <c r="Z292">
        <f>Sustainable_Friendly_Table[[#This Row],[S- Worst-Euclidean Distance]]/(Sustainable_Friendly_Table[[#This Row],[S+ Best-Euclidean Distance]]+Sustainable_Friendly_Table[[#This Row],[S- Worst-Euclidean Distance]])</f>
        <v>0.47185920773003132</v>
      </c>
      <c r="AA292">
        <v>291</v>
      </c>
    </row>
    <row r="293" spans="1:27" x14ac:dyDescent="0.3">
      <c r="A293">
        <v>290</v>
      </c>
      <c r="B293" t="s">
        <v>141</v>
      </c>
      <c r="C293" t="s">
        <v>280</v>
      </c>
      <c r="D293" t="s">
        <v>151</v>
      </c>
      <c r="E293" t="s">
        <v>152</v>
      </c>
      <c r="F293" t="s">
        <v>154</v>
      </c>
      <c r="G293" t="s">
        <v>220</v>
      </c>
      <c r="H293">
        <v>385.57351459642416</v>
      </c>
      <c r="I293">
        <v>28</v>
      </c>
      <c r="J293">
        <v>1324959.1735180162</v>
      </c>
      <c r="K293">
        <v>39704.789363636359</v>
      </c>
      <c r="L293">
        <v>238492651.23324293</v>
      </c>
      <c r="M293">
        <v>5054376.2022727262</v>
      </c>
      <c r="N293">
        <v>1987438760.2770243</v>
      </c>
      <c r="O293">
        <v>109200000</v>
      </c>
      <c r="P293">
        <v>19.080455068181813</v>
      </c>
      <c r="Q293">
        <v>19808.139644094339</v>
      </c>
      <c r="R293">
        <v>238532356.02260655</v>
      </c>
      <c r="S293">
        <v>2101.6931364792968</v>
      </c>
      <c r="T293">
        <v>19827.220099162521</v>
      </c>
      <c r="U293">
        <f>Sustainable_Friendly_Table[[#This Row],[Total Energy(MJ)]]*AHP!$P$13/TOPSIS!$B$12</f>
        <v>2.3466619063565324E-2</v>
      </c>
      <c r="V293">
        <f>Sustainable_Friendly_Table[[#This Row],[Total Cost(LKR Million)]]*AHP!$P$14/TOPSIS!$C$12</f>
        <v>7.1307143874154199E-3</v>
      </c>
      <c r="W293">
        <f>Sustainable_Friendly_Table[[#This Row],[Total Carbon (Metric T)]]*AHP!$P$15/TOPSIS!$D$12</f>
        <v>1.2912651799269266E-2</v>
      </c>
      <c r="X293">
        <f>((Sustainable_Friendly_Table[[#This Row],[Weighted Energy]]-TOPSIS!$B$13)^2+(Sustainable_Friendly_Table[[#This Row],[Weighted Cost]]-TOPSIS!$C$13)^2+(Sustainable_Friendly_Table[[#This Row],[Weighted Co2]]-TOPSIS!$D$13)^2)^0.5</f>
        <v>3.3354029371596553E-3</v>
      </c>
      <c r="Y293">
        <f>((Sustainable_Friendly_Table[[#This Row],[Weighted Energy]]-TOPSIS!$B$14)^2+(Sustainable_Friendly_Table[[#This Row],[Weighted Cost]]-TOPSIS!$C$14)^2+(Sustainable_Friendly_Table[[#This Row],[Weighted Co2]]-TOPSIS!$D$14)^2)^0.5</f>
        <v>2.978901493502762E-3</v>
      </c>
      <c r="Z293">
        <f>Sustainable_Friendly_Table[[#This Row],[S- Worst-Euclidean Distance]]/(Sustainable_Friendly_Table[[#This Row],[S+ Best-Euclidean Distance]]+Sustainable_Friendly_Table[[#This Row],[S- Worst-Euclidean Distance]])</f>
        <v>0.47177033135069374</v>
      </c>
      <c r="AA293">
        <v>292</v>
      </c>
    </row>
    <row r="294" spans="1:27" x14ac:dyDescent="0.3">
      <c r="A294">
        <v>300</v>
      </c>
      <c r="B294" t="s">
        <v>141</v>
      </c>
      <c r="C294" t="s">
        <v>280</v>
      </c>
      <c r="D294" t="s">
        <v>151</v>
      </c>
      <c r="E294" t="s">
        <v>280</v>
      </c>
      <c r="F294" t="s">
        <v>154</v>
      </c>
      <c r="G294" t="s">
        <v>218</v>
      </c>
      <c r="H294">
        <v>385.64152790287869</v>
      </c>
      <c r="I294">
        <v>28</v>
      </c>
      <c r="J294">
        <v>1325025.010398664</v>
      </c>
      <c r="K294">
        <v>50621.853000000003</v>
      </c>
      <c r="L294">
        <v>238504501.87175953</v>
      </c>
      <c r="M294">
        <v>6211584.9477272723</v>
      </c>
      <c r="N294">
        <v>1987537515.597996</v>
      </c>
      <c r="O294">
        <v>104893600</v>
      </c>
      <c r="P294">
        <v>25.63069325</v>
      </c>
      <c r="Q294">
        <v>19809.123905460026</v>
      </c>
      <c r="R294">
        <v>238555123.72475952</v>
      </c>
      <c r="S294">
        <v>2098.6427005457231</v>
      </c>
      <c r="T294">
        <v>19834.754598710027</v>
      </c>
      <c r="U294">
        <f>Sustainable_Friendly_Table[[#This Row],[Total Energy(MJ)]]*AHP!$P$13/TOPSIS!$B$12</f>
        <v>2.3468858931574368E-2</v>
      </c>
      <c r="V294">
        <f>Sustainable_Friendly_Table[[#This Row],[Total Cost(LKR Million)]]*AHP!$P$14/TOPSIS!$C$12</f>
        <v>7.1203647378772095E-3</v>
      </c>
      <c r="W294">
        <f>Sustainable_Friendly_Table[[#This Row],[Total Carbon (Metric T)]]*AHP!$P$15/TOPSIS!$D$12</f>
        <v>1.2917558708490637E-2</v>
      </c>
      <c r="X294">
        <f>((Sustainable_Friendly_Table[[#This Row],[Weighted Energy]]-TOPSIS!$B$13)^2+(Sustainable_Friendly_Table[[#This Row],[Weighted Cost]]-TOPSIS!$C$13)^2+(Sustainable_Friendly_Table[[#This Row],[Weighted Co2]]-TOPSIS!$D$13)^2)^0.5</f>
        <v>3.3368392268408749E-3</v>
      </c>
      <c r="Y294">
        <f>((Sustainable_Friendly_Table[[#This Row],[Weighted Energy]]-TOPSIS!$B$14)^2+(Sustainable_Friendly_Table[[#This Row],[Weighted Cost]]-TOPSIS!$C$14)^2+(Sustainable_Friendly_Table[[#This Row],[Weighted Co2]]-TOPSIS!$D$14)^2)^0.5</f>
        <v>2.9773140664430108E-3</v>
      </c>
      <c r="Z294">
        <f>Sustainable_Friendly_Table[[#This Row],[S- Worst-Euclidean Distance]]/(Sustainable_Friendly_Table[[#This Row],[S+ Best-Euclidean Distance]]+Sustainable_Friendly_Table[[#This Row],[S- Worst-Euclidean Distance]])</f>
        <v>0.47153021603226858</v>
      </c>
      <c r="AA294">
        <v>293</v>
      </c>
    </row>
    <row r="295" spans="1:27" x14ac:dyDescent="0.3">
      <c r="A295">
        <v>307</v>
      </c>
      <c r="B295" t="s">
        <v>141</v>
      </c>
      <c r="C295" t="s">
        <v>280</v>
      </c>
      <c r="D295" t="s">
        <v>280</v>
      </c>
      <c r="E295" t="s">
        <v>152</v>
      </c>
      <c r="F295" t="s">
        <v>154</v>
      </c>
      <c r="G295" t="s">
        <v>219</v>
      </c>
      <c r="H295">
        <v>386.03623621648421</v>
      </c>
      <c r="I295">
        <v>55</v>
      </c>
      <c r="J295">
        <v>1325407.0880462341</v>
      </c>
      <c r="K295">
        <v>39704.789363636359</v>
      </c>
      <c r="L295">
        <v>238573275.84832215</v>
      </c>
      <c r="M295">
        <v>5058981.2772727264</v>
      </c>
      <c r="N295">
        <v>1988110632.0693512</v>
      </c>
      <c r="O295">
        <v>102520000</v>
      </c>
      <c r="P295">
        <v>19.071244918181815</v>
      </c>
      <c r="Q295">
        <v>19814.835966291201</v>
      </c>
      <c r="R295">
        <v>238612980.63768578</v>
      </c>
      <c r="S295">
        <v>2095.6896133466239</v>
      </c>
      <c r="T295">
        <v>19833.907211209382</v>
      </c>
      <c r="U295">
        <f>Sustainable_Friendly_Table[[#This Row],[Total Energy(MJ)]]*AHP!$P$13/TOPSIS!$B$12</f>
        <v>2.3474550847583049E-2</v>
      </c>
      <c r="V295">
        <f>Sustainable_Friendly_Table[[#This Row],[Total Cost(LKR Million)]]*AHP!$P$14/TOPSIS!$C$12</f>
        <v>7.1103453772900669E-3</v>
      </c>
      <c r="W295">
        <f>Sustainable_Friendly_Table[[#This Row],[Total Carbon (Metric T)]]*AHP!$P$15/TOPSIS!$D$12</f>
        <v>1.2917006839913994E-2</v>
      </c>
      <c r="X295">
        <f>((Sustainable_Friendly_Table[[#This Row],[Weighted Energy]]-TOPSIS!$B$13)^2+(Sustainable_Friendly_Table[[#This Row],[Weighted Cost]]-TOPSIS!$C$13)^2+(Sustainable_Friendly_Table[[#This Row],[Weighted Co2]]-TOPSIS!$D$13)^2)^0.5</f>
        <v>3.3387814021137172E-3</v>
      </c>
      <c r="Y295">
        <f>((Sustainable_Friendly_Table[[#This Row],[Weighted Energy]]-TOPSIS!$B$14)^2+(Sustainable_Friendly_Table[[#This Row],[Weighted Cost]]-TOPSIS!$C$14)^2+(Sustainable_Friendly_Table[[#This Row],[Weighted Co2]]-TOPSIS!$D$14)^2)^0.5</f>
        <v>2.9753090008567008E-3</v>
      </c>
      <c r="Z295">
        <f>Sustainable_Friendly_Table[[#This Row],[S- Worst-Euclidean Distance]]/(Sustainable_Friendly_Table[[#This Row],[S+ Best-Euclidean Distance]]+Sustainable_Friendly_Table[[#This Row],[S- Worst-Euclidean Distance]])</f>
        <v>0.47121735847446661</v>
      </c>
      <c r="AA295">
        <v>294</v>
      </c>
    </row>
    <row r="296" spans="1:27" x14ac:dyDescent="0.3">
      <c r="A296">
        <v>299</v>
      </c>
      <c r="B296" t="s">
        <v>141</v>
      </c>
      <c r="C296" t="s">
        <v>280</v>
      </c>
      <c r="D296" t="s">
        <v>151</v>
      </c>
      <c r="E296" t="s">
        <v>280</v>
      </c>
      <c r="F296" t="s">
        <v>154</v>
      </c>
      <c r="G296" t="s">
        <v>220</v>
      </c>
      <c r="H296">
        <v>385.64152790287869</v>
      </c>
      <c r="I296">
        <v>28</v>
      </c>
      <c r="J296">
        <v>1325025.010398664</v>
      </c>
      <c r="K296">
        <v>50621.853000000003</v>
      </c>
      <c r="L296">
        <v>238504501.87175953</v>
      </c>
      <c r="M296">
        <v>6211584.9477272723</v>
      </c>
      <c r="N296">
        <v>1987537515.597996</v>
      </c>
      <c r="O296">
        <v>109200000</v>
      </c>
      <c r="P296">
        <v>25.63069325</v>
      </c>
      <c r="Q296">
        <v>19809.123905460026</v>
      </c>
      <c r="R296">
        <v>238555123.72475952</v>
      </c>
      <c r="S296">
        <v>2102.949100545723</v>
      </c>
      <c r="T296">
        <v>19834.754598710027</v>
      </c>
      <c r="U296">
        <f>Sustainable_Friendly_Table[[#This Row],[Total Energy(MJ)]]*AHP!$P$13/TOPSIS!$B$12</f>
        <v>2.3468858931574368E-2</v>
      </c>
      <c r="V296">
        <f>Sustainable_Friendly_Table[[#This Row],[Total Cost(LKR Million)]]*AHP!$P$14/TOPSIS!$C$12</f>
        <v>7.1349756760322467E-3</v>
      </c>
      <c r="W296">
        <f>Sustainable_Friendly_Table[[#This Row],[Total Carbon (Metric T)]]*AHP!$P$15/TOPSIS!$D$12</f>
        <v>1.2917558708490637E-2</v>
      </c>
      <c r="X296">
        <f>((Sustainable_Friendly_Table[[#This Row],[Weighted Energy]]-TOPSIS!$B$13)^2+(Sustainable_Friendly_Table[[#This Row],[Weighted Cost]]-TOPSIS!$C$13)^2+(Sustainable_Friendly_Table[[#This Row],[Weighted Co2]]-TOPSIS!$D$13)^2)^0.5</f>
        <v>3.3407077712671921E-3</v>
      </c>
      <c r="Y296">
        <f>((Sustainable_Friendly_Table[[#This Row],[Weighted Energy]]-TOPSIS!$B$14)^2+(Sustainable_Friendly_Table[[#This Row],[Weighted Cost]]-TOPSIS!$C$14)^2+(Sustainable_Friendly_Table[[#This Row],[Weighted Co2]]-TOPSIS!$D$14)^2)^0.5</f>
        <v>2.9736451380158783E-3</v>
      </c>
      <c r="Z296">
        <f>Sustainable_Friendly_Table[[#This Row],[S- Worst-Euclidean Distance]]/(Sustainable_Friendly_Table[[#This Row],[S+ Best-Euclidean Distance]]+Sustainable_Friendly_Table[[#This Row],[S- Worst-Euclidean Distance]])</f>
        <v>0.47093426369060909</v>
      </c>
      <c r="AA296">
        <v>295</v>
      </c>
    </row>
    <row r="297" spans="1:27" x14ac:dyDescent="0.3">
      <c r="A297">
        <v>309</v>
      </c>
      <c r="B297" t="s">
        <v>141</v>
      </c>
      <c r="C297" t="s">
        <v>280</v>
      </c>
      <c r="D297" t="s">
        <v>280</v>
      </c>
      <c r="E297" t="s">
        <v>152</v>
      </c>
      <c r="F297" t="s">
        <v>154</v>
      </c>
      <c r="G297" t="s">
        <v>218</v>
      </c>
      <c r="H297">
        <v>386.03623621648421</v>
      </c>
      <c r="I297">
        <v>28</v>
      </c>
      <c r="J297">
        <v>1325407.0880462341</v>
      </c>
      <c r="K297">
        <v>39704.789363636359</v>
      </c>
      <c r="L297">
        <v>238573275.84832215</v>
      </c>
      <c r="M297">
        <v>5058981.2772727264</v>
      </c>
      <c r="N297">
        <v>1988110632.0693512</v>
      </c>
      <c r="O297">
        <v>104893600</v>
      </c>
      <c r="P297">
        <v>19.071244918181815</v>
      </c>
      <c r="Q297">
        <v>19814.835966291201</v>
      </c>
      <c r="R297">
        <v>238612980.63768578</v>
      </c>
      <c r="S297">
        <v>2098.0632133466238</v>
      </c>
      <c r="T297">
        <v>19833.907211209382</v>
      </c>
      <c r="U297">
        <f>Sustainable_Friendly_Table[[#This Row],[Total Energy(MJ)]]*AHP!$P$13/TOPSIS!$B$12</f>
        <v>2.3474550847583049E-2</v>
      </c>
      <c r="V297">
        <f>Sustainable_Friendly_Table[[#This Row],[Total Cost(LKR Million)]]*AHP!$P$14/TOPSIS!$C$12</f>
        <v>7.1183986289166685E-3</v>
      </c>
      <c r="W297">
        <f>Sustainable_Friendly_Table[[#This Row],[Total Carbon (Metric T)]]*AHP!$P$15/TOPSIS!$D$12</f>
        <v>1.2917006839913994E-2</v>
      </c>
      <c r="X297">
        <f>((Sustainable_Friendly_Table[[#This Row],[Weighted Energy]]-TOPSIS!$B$13)^2+(Sustainable_Friendly_Table[[#This Row],[Weighted Cost]]-TOPSIS!$C$13)^2+(Sustainable_Friendly_Table[[#This Row],[Weighted Co2]]-TOPSIS!$D$13)^2)^0.5</f>
        <v>3.3408809241598967E-3</v>
      </c>
      <c r="Y297">
        <f>((Sustainable_Friendly_Table[[#This Row],[Weighted Energy]]-TOPSIS!$B$14)^2+(Sustainable_Friendly_Table[[#This Row],[Weighted Cost]]-TOPSIS!$C$14)^2+(Sustainable_Friendly_Table[[#This Row],[Weighted Co2]]-TOPSIS!$D$14)^2)^0.5</f>
        <v>2.9732499395977697E-3</v>
      </c>
      <c r="Z297">
        <f>Sustainable_Friendly_Table[[#This Row],[S- Worst-Euclidean Distance]]/(Sustainable_Friendly_Table[[#This Row],[S+ Best-Euclidean Distance]]+Sustainable_Friendly_Table[[#This Row],[S- Worst-Euclidean Distance]])</f>
        <v>0.47088823525401702</v>
      </c>
      <c r="AA297">
        <v>296</v>
      </c>
    </row>
    <row r="298" spans="1:27" x14ac:dyDescent="0.3">
      <c r="A298">
        <v>316</v>
      </c>
      <c r="B298" t="s">
        <v>141</v>
      </c>
      <c r="C298" t="s">
        <v>280</v>
      </c>
      <c r="D298" t="s">
        <v>280</v>
      </c>
      <c r="E298" t="s">
        <v>280</v>
      </c>
      <c r="F298" t="s">
        <v>154</v>
      </c>
      <c r="G298" t="s">
        <v>219</v>
      </c>
      <c r="H298">
        <v>386.10424952293874</v>
      </c>
      <c r="I298">
        <v>55</v>
      </c>
      <c r="J298">
        <v>1325472.9249268826</v>
      </c>
      <c r="K298">
        <v>50621.853000000003</v>
      </c>
      <c r="L298">
        <v>238585126.48683888</v>
      </c>
      <c r="M298">
        <v>6216190.0227272725</v>
      </c>
      <c r="N298">
        <v>1988209387.3903241</v>
      </c>
      <c r="O298">
        <v>102520000</v>
      </c>
      <c r="P298">
        <v>25.621483100000003</v>
      </c>
      <c r="Q298">
        <v>19815.820227656895</v>
      </c>
      <c r="R298">
        <v>238635748.33983886</v>
      </c>
      <c r="S298">
        <v>2096.9455774130515</v>
      </c>
      <c r="T298">
        <v>19841.441710756895</v>
      </c>
      <c r="U298">
        <f>Sustainable_Friendly_Table[[#This Row],[Total Energy(MJ)]]*AHP!$P$13/TOPSIS!$B$12</f>
        <v>2.3476790715592104E-2</v>
      </c>
      <c r="V298">
        <f>Sustainable_Friendly_Table[[#This Row],[Total Cost(LKR Million)]]*AHP!$P$14/TOPSIS!$C$12</f>
        <v>7.1146066659068989E-3</v>
      </c>
      <c r="W298">
        <f>Sustainable_Friendly_Table[[#This Row],[Total Carbon (Metric T)]]*AHP!$P$15/TOPSIS!$D$12</f>
        <v>1.292191374913537E-2</v>
      </c>
      <c r="X298">
        <f>((Sustainable_Friendly_Table[[#This Row],[Weighted Energy]]-TOPSIS!$B$13)^2+(Sustainable_Friendly_Table[[#This Row],[Weighted Cost]]-TOPSIS!$C$13)^2+(Sustainable_Friendly_Table[[#This Row],[Weighted Co2]]-TOPSIS!$D$13)^2)^0.5</f>
        <v>3.3440666240831776E-3</v>
      </c>
      <c r="Y298">
        <f>((Sustainable_Friendly_Table[[#This Row],[Weighted Energy]]-TOPSIS!$B$14)^2+(Sustainable_Friendly_Table[[#This Row],[Weighted Cost]]-TOPSIS!$C$14)^2+(Sustainable_Friendly_Table[[#This Row],[Weighted Co2]]-TOPSIS!$D$14)^2)^0.5</f>
        <v>2.9700302397191341E-3</v>
      </c>
      <c r="Z298">
        <f>Sustainable_Friendly_Table[[#This Row],[S- Worst-Euclidean Distance]]/(Sustainable_Friendly_Table[[#This Row],[S+ Best-Euclidean Distance]]+Sustainable_Friendly_Table[[#This Row],[S- Worst-Euclidean Distance]])</f>
        <v>0.47038084840697225</v>
      </c>
      <c r="AA298">
        <v>297</v>
      </c>
    </row>
    <row r="299" spans="1:27" x14ac:dyDescent="0.3">
      <c r="A299">
        <v>308</v>
      </c>
      <c r="B299" t="s">
        <v>141</v>
      </c>
      <c r="C299" t="s">
        <v>280</v>
      </c>
      <c r="D299" t="s">
        <v>280</v>
      </c>
      <c r="E299" t="s">
        <v>152</v>
      </c>
      <c r="F299" t="s">
        <v>154</v>
      </c>
      <c r="G299" t="s">
        <v>220</v>
      </c>
      <c r="H299">
        <v>386.03623621648421</v>
      </c>
      <c r="I299">
        <v>28</v>
      </c>
      <c r="J299">
        <v>1325407.0880462341</v>
      </c>
      <c r="K299">
        <v>39704.789363636359</v>
      </c>
      <c r="L299">
        <v>238573275.84832215</v>
      </c>
      <c r="M299">
        <v>5058981.2772727264</v>
      </c>
      <c r="N299">
        <v>1988110632.0693512</v>
      </c>
      <c r="O299">
        <v>109200000</v>
      </c>
      <c r="P299">
        <v>19.071244918181815</v>
      </c>
      <c r="Q299">
        <v>19814.835966291201</v>
      </c>
      <c r="R299">
        <v>238612980.63768578</v>
      </c>
      <c r="S299">
        <v>2102.3696133466237</v>
      </c>
      <c r="T299">
        <v>19833.907211209382</v>
      </c>
      <c r="U299">
        <f>Sustainable_Friendly_Table[[#This Row],[Total Energy(MJ)]]*AHP!$P$13/TOPSIS!$B$12</f>
        <v>2.3474550847583049E-2</v>
      </c>
      <c r="V299">
        <f>Sustainable_Friendly_Table[[#This Row],[Total Cost(LKR Million)]]*AHP!$P$14/TOPSIS!$C$12</f>
        <v>7.1330095670717056E-3</v>
      </c>
      <c r="W299">
        <f>Sustainable_Friendly_Table[[#This Row],[Total Carbon (Metric T)]]*AHP!$P$15/TOPSIS!$D$12</f>
        <v>1.2917006839913994E-2</v>
      </c>
      <c r="X299">
        <f>((Sustainable_Friendly_Table[[#This Row],[Weighted Energy]]-TOPSIS!$B$13)^2+(Sustainable_Friendly_Table[[#This Row],[Weighted Cost]]-TOPSIS!$C$13)^2+(Sustainable_Friendly_Table[[#This Row],[Weighted Co2]]-TOPSIS!$D$13)^2)^0.5</f>
        <v>3.3447362053297463E-3</v>
      </c>
      <c r="Y299">
        <f>((Sustainable_Friendly_Table[[#This Row],[Weighted Energy]]-TOPSIS!$B$14)^2+(Sustainable_Friendly_Table[[#This Row],[Weighted Cost]]-TOPSIS!$C$14)^2+(Sustainable_Friendly_Table[[#This Row],[Weighted Co2]]-TOPSIS!$D$14)^2)^0.5</f>
        <v>2.9695663162373287E-3</v>
      </c>
      <c r="Z299">
        <f>Sustainable_Friendly_Table[[#This Row],[S- Worst-Euclidean Distance]]/(Sustainable_Friendly_Table[[#This Row],[S+ Best-Euclidean Distance]]+Sustainable_Friendly_Table[[#This Row],[S- Worst-Euclidean Distance]])</f>
        <v>0.47029205618427444</v>
      </c>
      <c r="AA299">
        <v>298</v>
      </c>
    </row>
    <row r="300" spans="1:27" x14ac:dyDescent="0.3">
      <c r="A300">
        <v>318</v>
      </c>
      <c r="B300" t="s">
        <v>141</v>
      </c>
      <c r="C300" t="s">
        <v>280</v>
      </c>
      <c r="D300" t="s">
        <v>280</v>
      </c>
      <c r="E300" t="s">
        <v>280</v>
      </c>
      <c r="F300" t="s">
        <v>154</v>
      </c>
      <c r="G300" t="s">
        <v>218</v>
      </c>
      <c r="H300">
        <v>386.10424952293874</v>
      </c>
      <c r="I300">
        <v>28</v>
      </c>
      <c r="J300">
        <v>1325472.9249268826</v>
      </c>
      <c r="K300">
        <v>50621.853000000003</v>
      </c>
      <c r="L300">
        <v>238585126.48683888</v>
      </c>
      <c r="M300">
        <v>6216190.0227272725</v>
      </c>
      <c r="N300">
        <v>1988209387.3903241</v>
      </c>
      <c r="O300">
        <v>104893600</v>
      </c>
      <c r="P300">
        <v>25.621483100000003</v>
      </c>
      <c r="Q300">
        <v>19815.820227656895</v>
      </c>
      <c r="R300">
        <v>238635748.33983886</v>
      </c>
      <c r="S300">
        <v>2099.3191774130514</v>
      </c>
      <c r="T300">
        <v>19841.441710756895</v>
      </c>
      <c r="U300">
        <f>Sustainable_Friendly_Table[[#This Row],[Total Energy(MJ)]]*AHP!$P$13/TOPSIS!$B$12</f>
        <v>2.3476790715592104E-2</v>
      </c>
      <c r="V300">
        <f>Sustainable_Friendly_Table[[#This Row],[Total Cost(LKR Million)]]*AHP!$P$14/TOPSIS!$C$12</f>
        <v>7.1226599175335005E-3</v>
      </c>
      <c r="W300">
        <f>Sustainable_Friendly_Table[[#This Row],[Total Carbon (Metric T)]]*AHP!$P$15/TOPSIS!$D$12</f>
        <v>1.292191374913537E-2</v>
      </c>
      <c r="X300">
        <f>((Sustainable_Friendly_Table[[#This Row],[Weighted Energy]]-TOPSIS!$B$13)^2+(Sustainable_Friendly_Table[[#This Row],[Weighted Cost]]-TOPSIS!$C$13)^2+(Sustainable_Friendly_Table[[#This Row],[Weighted Co2]]-TOPSIS!$D$13)^2)^0.5</f>
        <v>3.3461730856429225E-3</v>
      </c>
      <c r="Y300">
        <f>((Sustainable_Friendly_Table[[#This Row],[Weighted Energy]]-TOPSIS!$B$14)^2+(Sustainable_Friendly_Table[[#This Row],[Weighted Cost]]-TOPSIS!$C$14)^2+(Sustainable_Friendly_Table[[#This Row],[Weighted Co2]]-TOPSIS!$D$14)^2)^0.5</f>
        <v>2.9679790787746985E-3</v>
      </c>
      <c r="Z300">
        <f>Sustainable_Friendly_Table[[#This Row],[S- Worst-Euclidean Distance]]/(Sustainable_Friendly_Table[[#This Row],[S+ Best-Euclidean Distance]]+Sustainable_Friendly_Table[[#This Row],[S- Worst-Euclidean Distance]])</f>
        <v>0.47005187735263376</v>
      </c>
      <c r="AA300">
        <v>299</v>
      </c>
    </row>
    <row r="301" spans="1:27" x14ac:dyDescent="0.3">
      <c r="A301">
        <v>317</v>
      </c>
      <c r="B301" t="s">
        <v>141</v>
      </c>
      <c r="C301" t="s">
        <v>280</v>
      </c>
      <c r="D301" t="s">
        <v>280</v>
      </c>
      <c r="E301" t="s">
        <v>280</v>
      </c>
      <c r="F301" t="s">
        <v>154</v>
      </c>
      <c r="G301" t="s">
        <v>220</v>
      </c>
      <c r="H301">
        <v>386.10424952293874</v>
      </c>
      <c r="I301">
        <v>28</v>
      </c>
      <c r="J301">
        <v>1325472.9249268826</v>
      </c>
      <c r="K301">
        <v>50621.853000000003</v>
      </c>
      <c r="L301">
        <v>238585126.48683888</v>
      </c>
      <c r="M301">
        <v>6216190.0227272725</v>
      </c>
      <c r="N301">
        <v>1988209387.3903241</v>
      </c>
      <c r="O301">
        <v>109200000</v>
      </c>
      <c r="P301">
        <v>25.621483100000003</v>
      </c>
      <c r="Q301">
        <v>19815.820227656895</v>
      </c>
      <c r="R301">
        <v>238635748.33983886</v>
      </c>
      <c r="S301">
        <v>2103.6255774130514</v>
      </c>
      <c r="T301">
        <v>19841.441710756895</v>
      </c>
      <c r="U301">
        <f>Sustainable_Friendly_Table[[#This Row],[Total Energy(MJ)]]*AHP!$P$13/TOPSIS!$B$12</f>
        <v>2.3476790715592104E-2</v>
      </c>
      <c r="V301">
        <f>Sustainable_Friendly_Table[[#This Row],[Total Cost(LKR Million)]]*AHP!$P$14/TOPSIS!$C$12</f>
        <v>7.1372708556885368E-3</v>
      </c>
      <c r="W301">
        <f>Sustainable_Friendly_Table[[#This Row],[Total Carbon (Metric T)]]*AHP!$P$15/TOPSIS!$D$12</f>
        <v>1.292191374913537E-2</v>
      </c>
      <c r="X301">
        <f>((Sustainable_Friendly_Table[[#This Row],[Weighted Energy]]-TOPSIS!$B$13)^2+(Sustainable_Friendly_Table[[#This Row],[Weighted Cost]]-TOPSIS!$C$13)^2+(Sustainable_Friendly_Table[[#This Row],[Weighted Co2]]-TOPSIS!$D$13)^2)^0.5</f>
        <v>3.3500408618042416E-3</v>
      </c>
      <c r="Y301">
        <f>((Sustainable_Friendly_Table[[#This Row],[Weighted Energy]]-TOPSIS!$B$14)^2+(Sustainable_Friendly_Table[[#This Row],[Weighted Cost]]-TOPSIS!$C$14)^2+(Sustainable_Friendly_Table[[#This Row],[Weighted Co2]]-TOPSIS!$D$14)^2)^0.5</f>
        <v>2.9643099092548316E-3</v>
      </c>
      <c r="Z301">
        <f>Sustainable_Friendly_Table[[#This Row],[S- Worst-Euclidean Distance]]/(Sustainable_Friendly_Table[[#This Row],[S+ Best-Euclidean Distance]]+Sustainable_Friendly_Table[[#This Row],[S- Worst-Euclidean Distance]])</f>
        <v>0.46945600850071928</v>
      </c>
      <c r="AA301">
        <v>300</v>
      </c>
    </row>
    <row r="302" spans="1:27" x14ac:dyDescent="0.3">
      <c r="A302">
        <v>292</v>
      </c>
      <c r="B302" t="s">
        <v>141</v>
      </c>
      <c r="C302" t="s">
        <v>280</v>
      </c>
      <c r="D302" t="s">
        <v>151</v>
      </c>
      <c r="E302" t="s">
        <v>152</v>
      </c>
      <c r="F302" t="s">
        <v>155</v>
      </c>
      <c r="G302" t="s">
        <v>219</v>
      </c>
      <c r="H302">
        <v>385.53494275258612</v>
      </c>
      <c r="I302">
        <v>55</v>
      </c>
      <c r="J302">
        <v>1326000.3529417</v>
      </c>
      <c r="K302">
        <v>40523.569136363629</v>
      </c>
      <c r="L302">
        <v>238680063.52950603</v>
      </c>
      <c r="M302">
        <v>5081668.8613636354</v>
      </c>
      <c r="N302">
        <v>1989000529.4125502</v>
      </c>
      <c r="O302">
        <v>102520000</v>
      </c>
      <c r="P302">
        <v>18.807528477272726</v>
      </c>
      <c r="Q302">
        <v>19823.705276478413</v>
      </c>
      <c r="R302">
        <v>238720587.09864238</v>
      </c>
      <c r="S302">
        <v>2096.6021982739139</v>
      </c>
      <c r="T302">
        <v>19842.512804955684</v>
      </c>
      <c r="U302">
        <f>Sustainable_Friendly_Table[[#This Row],[Total Energy(MJ)]]*AHP!$P$13/TOPSIS!$B$12</f>
        <v>2.3485137083639879E-2</v>
      </c>
      <c r="V302">
        <f>Sustainable_Friendly_Table[[#This Row],[Total Cost(LKR Million)]]*AHP!$P$14/TOPSIS!$C$12</f>
        <v>7.1134416344732958E-3</v>
      </c>
      <c r="W302">
        <f>Sustainable_Friendly_Table[[#This Row],[Total Carbon (Metric T)]]*AHP!$P$15/TOPSIS!$D$12</f>
        <v>1.2922611308670392E-2</v>
      </c>
      <c r="X302">
        <f>((Sustainable_Friendly_Table[[#This Row],[Weighted Energy]]-TOPSIS!$B$13)^2+(Sustainable_Friendly_Table[[#This Row],[Weighted Cost]]-TOPSIS!$C$13)^2+(Sustainable_Friendly_Table[[#This Row],[Weighted Co2]]-TOPSIS!$D$13)^2)^0.5</f>
        <v>3.3511514821229459E-3</v>
      </c>
      <c r="Y302">
        <f>((Sustainable_Friendly_Table[[#This Row],[Weighted Energy]]-TOPSIS!$B$14)^2+(Sustainable_Friendly_Table[[#This Row],[Weighted Cost]]-TOPSIS!$C$14)^2+(Sustainable_Friendly_Table[[#This Row],[Weighted Co2]]-TOPSIS!$D$14)^2)^0.5</f>
        <v>2.9629391359978622E-3</v>
      </c>
      <c r="Z302">
        <f>Sustainable_Friendly_Table[[#This Row],[S- Worst-Euclidean Distance]]/(Sustainable_Friendly_Table[[#This Row],[S+ Best-Euclidean Distance]]+Sustainable_Friendly_Table[[#This Row],[S- Worst-Euclidean Distance]])</f>
        <v>0.46925825351548228</v>
      </c>
      <c r="AA302">
        <v>301</v>
      </c>
    </row>
    <row r="303" spans="1:27" x14ac:dyDescent="0.3">
      <c r="A303">
        <v>294</v>
      </c>
      <c r="B303" t="s">
        <v>141</v>
      </c>
      <c r="C303" t="s">
        <v>280</v>
      </c>
      <c r="D303" t="s">
        <v>151</v>
      </c>
      <c r="E303" t="s">
        <v>152</v>
      </c>
      <c r="F303" t="s">
        <v>155</v>
      </c>
      <c r="G303" t="s">
        <v>218</v>
      </c>
      <c r="H303">
        <v>385.53494275258612</v>
      </c>
      <c r="I303">
        <v>28</v>
      </c>
      <c r="J303">
        <v>1326000.3529417</v>
      </c>
      <c r="K303">
        <v>40523.569136363629</v>
      </c>
      <c r="L303">
        <v>238680063.52950603</v>
      </c>
      <c r="M303">
        <v>5081668.8613636354</v>
      </c>
      <c r="N303">
        <v>1989000529.4125502</v>
      </c>
      <c r="O303">
        <v>104893600</v>
      </c>
      <c r="P303">
        <v>18.807528477272726</v>
      </c>
      <c r="Q303">
        <v>19823.705276478413</v>
      </c>
      <c r="R303">
        <v>238720587.09864238</v>
      </c>
      <c r="S303">
        <v>2098.9757982739138</v>
      </c>
      <c r="T303">
        <v>19842.512804955684</v>
      </c>
      <c r="U303">
        <f>Sustainable_Friendly_Table[[#This Row],[Total Energy(MJ)]]*AHP!$P$13/TOPSIS!$B$12</f>
        <v>2.3485137083639879E-2</v>
      </c>
      <c r="V303">
        <f>Sustainable_Friendly_Table[[#This Row],[Total Cost(LKR Million)]]*AHP!$P$14/TOPSIS!$C$12</f>
        <v>7.1214948860998965E-3</v>
      </c>
      <c r="W303">
        <f>Sustainable_Friendly_Table[[#This Row],[Total Carbon (Metric T)]]*AHP!$P$15/TOPSIS!$D$12</f>
        <v>1.2922611308670392E-2</v>
      </c>
      <c r="X303">
        <f>((Sustainable_Friendly_Table[[#This Row],[Weighted Energy]]-TOPSIS!$B$13)^2+(Sustainable_Friendly_Table[[#This Row],[Weighted Cost]]-TOPSIS!$C$13)^2+(Sustainable_Friendly_Table[[#This Row],[Weighted Co2]]-TOPSIS!$D$13)^2)^0.5</f>
        <v>3.3532506951205205E-3</v>
      </c>
      <c r="Y303">
        <f>((Sustainable_Friendly_Table[[#This Row],[Weighted Energy]]-TOPSIS!$B$14)^2+(Sustainable_Friendly_Table[[#This Row],[Weighted Cost]]-TOPSIS!$C$14)^2+(Sustainable_Friendly_Table[[#This Row],[Weighted Co2]]-TOPSIS!$D$14)^2)^0.5</f>
        <v>2.9608798939239995E-3</v>
      </c>
      <c r="Z303">
        <f>Sustainable_Friendly_Table[[#This Row],[S- Worst-Euclidean Distance]]/(Sustainable_Friendly_Table[[#This Row],[S+ Best-Euclidean Distance]]+Sustainable_Friendly_Table[[#This Row],[S- Worst-Euclidean Distance]])</f>
        <v>0.46892915060409796</v>
      </c>
      <c r="AA303">
        <v>302</v>
      </c>
    </row>
    <row r="304" spans="1:27" x14ac:dyDescent="0.3">
      <c r="A304">
        <v>301</v>
      </c>
      <c r="B304" t="s">
        <v>141</v>
      </c>
      <c r="C304" t="s">
        <v>280</v>
      </c>
      <c r="D304" t="s">
        <v>151</v>
      </c>
      <c r="E304" t="s">
        <v>280</v>
      </c>
      <c r="F304" t="s">
        <v>155</v>
      </c>
      <c r="G304" t="s">
        <v>219</v>
      </c>
      <c r="H304">
        <v>385.60295605904059</v>
      </c>
      <c r="I304">
        <v>55</v>
      </c>
      <c r="J304">
        <v>1326066.1898223478</v>
      </c>
      <c r="K304">
        <v>51440.632772727273</v>
      </c>
      <c r="L304">
        <v>238691914.1680226</v>
      </c>
      <c r="M304">
        <v>6238877.6068181815</v>
      </c>
      <c r="N304">
        <v>1989099284.7335217</v>
      </c>
      <c r="O304">
        <v>102520000</v>
      </c>
      <c r="P304">
        <v>25.35776665909091</v>
      </c>
      <c r="Q304">
        <v>19824.6895378441</v>
      </c>
      <c r="R304">
        <v>238743354.80079532</v>
      </c>
      <c r="S304">
        <v>2097.8581623403397</v>
      </c>
      <c r="T304">
        <v>19850.04730450319</v>
      </c>
      <c r="U304">
        <f>Sustainable_Friendly_Table[[#This Row],[Total Energy(MJ)]]*AHP!$P$13/TOPSIS!$B$12</f>
        <v>2.3487376951648917E-2</v>
      </c>
      <c r="V304">
        <f>Sustainable_Friendly_Table[[#This Row],[Total Cost(LKR Million)]]*AHP!$P$14/TOPSIS!$C$12</f>
        <v>7.1177029230901209E-3</v>
      </c>
      <c r="W304">
        <f>Sustainable_Friendly_Table[[#This Row],[Total Carbon (Metric T)]]*AHP!$P$15/TOPSIS!$D$12</f>
        <v>1.2927518217891761E-2</v>
      </c>
      <c r="X304">
        <f>((Sustainable_Friendly_Table[[#This Row],[Weighted Energy]]-TOPSIS!$B$13)^2+(Sustainable_Friendly_Table[[#This Row],[Weighted Cost]]-TOPSIS!$C$13)^2+(Sustainable_Friendly_Table[[#This Row],[Weighted Co2]]-TOPSIS!$D$13)^2)^0.5</f>
        <v>3.3564364144452507E-3</v>
      </c>
      <c r="Y304">
        <f>((Sustainable_Friendly_Table[[#This Row],[Weighted Energy]]-TOPSIS!$B$14)^2+(Sustainable_Friendly_Table[[#This Row],[Weighted Cost]]-TOPSIS!$C$14)^2+(Sustainable_Friendly_Table[[#This Row],[Weighted Co2]]-TOPSIS!$D$14)^2)^0.5</f>
        <v>2.9576600735662394E-3</v>
      </c>
      <c r="Z304">
        <f>Sustainable_Friendly_Table[[#This Row],[S- Worst-Euclidean Distance]]/(Sustainable_Friendly_Table[[#This Row],[S+ Best-Euclidean Distance]]+Sustainable_Friendly_Table[[#This Row],[S- Worst-Euclidean Distance]])</f>
        <v>0.46842174160339772</v>
      </c>
      <c r="AA304">
        <v>303</v>
      </c>
    </row>
    <row r="305" spans="1:27" x14ac:dyDescent="0.3">
      <c r="A305">
        <v>293</v>
      </c>
      <c r="B305" t="s">
        <v>141</v>
      </c>
      <c r="C305" t="s">
        <v>280</v>
      </c>
      <c r="D305" t="s">
        <v>151</v>
      </c>
      <c r="E305" t="s">
        <v>152</v>
      </c>
      <c r="F305" t="s">
        <v>155</v>
      </c>
      <c r="G305" t="s">
        <v>220</v>
      </c>
      <c r="H305">
        <v>385.53494275258612</v>
      </c>
      <c r="I305">
        <v>28</v>
      </c>
      <c r="J305">
        <v>1326000.3529417</v>
      </c>
      <c r="K305">
        <v>40523.569136363629</v>
      </c>
      <c r="L305">
        <v>238680063.52950603</v>
      </c>
      <c r="M305">
        <v>5081668.8613636354</v>
      </c>
      <c r="N305">
        <v>1989000529.4125502</v>
      </c>
      <c r="O305">
        <v>109200000</v>
      </c>
      <c r="P305">
        <v>18.807528477272726</v>
      </c>
      <c r="Q305">
        <v>19823.705276478413</v>
      </c>
      <c r="R305">
        <v>238720587.09864238</v>
      </c>
      <c r="S305">
        <v>2103.2821982739138</v>
      </c>
      <c r="T305">
        <v>19842.512804955684</v>
      </c>
      <c r="U305">
        <f>Sustainable_Friendly_Table[[#This Row],[Total Energy(MJ)]]*AHP!$P$13/TOPSIS!$B$12</f>
        <v>2.3485137083639879E-2</v>
      </c>
      <c r="V305">
        <f>Sustainable_Friendly_Table[[#This Row],[Total Cost(LKR Million)]]*AHP!$P$14/TOPSIS!$C$12</f>
        <v>7.1361058242549336E-3</v>
      </c>
      <c r="W305">
        <f>Sustainable_Friendly_Table[[#This Row],[Total Carbon (Metric T)]]*AHP!$P$15/TOPSIS!$D$12</f>
        <v>1.2922611308670392E-2</v>
      </c>
      <c r="X305">
        <f>((Sustainable_Friendly_Table[[#This Row],[Weighted Energy]]-TOPSIS!$B$13)^2+(Sustainable_Friendly_Table[[#This Row],[Weighted Cost]]-TOPSIS!$C$13)^2+(Sustainable_Friendly_Table[[#This Row],[Weighted Co2]]-TOPSIS!$D$13)^2)^0.5</f>
        <v>3.3571052465775982E-3</v>
      </c>
      <c r="Y305">
        <f>((Sustainable_Friendly_Table[[#This Row],[Weighted Energy]]-TOPSIS!$B$14)^2+(Sustainable_Friendly_Table[[#This Row],[Weighted Cost]]-TOPSIS!$C$14)^2+(Sustainable_Friendly_Table[[#This Row],[Weighted Co2]]-TOPSIS!$D$14)^2)^0.5</f>
        <v>2.9571961598617406E-3</v>
      </c>
      <c r="Z305">
        <f>Sustainable_Friendly_Table[[#This Row],[S- Worst-Euclidean Distance]]/(Sustainable_Friendly_Table[[#This Row],[S+ Best-Euclidean Distance]]+Sustainable_Friendly_Table[[#This Row],[S- Worst-Euclidean Distance]])</f>
        <v>0.46833306956902399</v>
      </c>
      <c r="AA305">
        <v>304</v>
      </c>
    </row>
    <row r="306" spans="1:27" x14ac:dyDescent="0.3">
      <c r="A306">
        <v>303</v>
      </c>
      <c r="B306" t="s">
        <v>141</v>
      </c>
      <c r="C306" t="s">
        <v>280</v>
      </c>
      <c r="D306" t="s">
        <v>151</v>
      </c>
      <c r="E306" t="s">
        <v>280</v>
      </c>
      <c r="F306" t="s">
        <v>155</v>
      </c>
      <c r="G306" t="s">
        <v>218</v>
      </c>
      <c r="H306">
        <v>385.60295605904059</v>
      </c>
      <c r="I306">
        <v>28</v>
      </c>
      <c r="J306">
        <v>1326066.1898223478</v>
      </c>
      <c r="K306">
        <v>51440.632772727273</v>
      </c>
      <c r="L306">
        <v>238691914.1680226</v>
      </c>
      <c r="M306">
        <v>6238877.6068181815</v>
      </c>
      <c r="N306">
        <v>1989099284.7335217</v>
      </c>
      <c r="O306">
        <v>104893600</v>
      </c>
      <c r="P306">
        <v>25.35776665909091</v>
      </c>
      <c r="Q306">
        <v>19824.6895378441</v>
      </c>
      <c r="R306">
        <v>238743354.80079532</v>
      </c>
      <c r="S306">
        <v>2100.2317623403401</v>
      </c>
      <c r="T306">
        <v>19850.04730450319</v>
      </c>
      <c r="U306">
        <f>Sustainable_Friendly_Table[[#This Row],[Total Energy(MJ)]]*AHP!$P$13/TOPSIS!$B$12</f>
        <v>2.3487376951648917E-2</v>
      </c>
      <c r="V306">
        <f>Sustainable_Friendly_Table[[#This Row],[Total Cost(LKR Million)]]*AHP!$P$14/TOPSIS!$C$12</f>
        <v>7.1257561747167233E-3</v>
      </c>
      <c r="W306">
        <f>Sustainable_Friendly_Table[[#This Row],[Total Carbon (Metric T)]]*AHP!$P$15/TOPSIS!$D$12</f>
        <v>1.2927518217891761E-2</v>
      </c>
      <c r="X306">
        <f>((Sustainable_Friendly_Table[[#This Row],[Weighted Energy]]-TOPSIS!$B$13)^2+(Sustainable_Friendly_Table[[#This Row],[Weighted Cost]]-TOPSIS!$C$13)^2+(Sustainable_Friendly_Table[[#This Row],[Weighted Co2]]-TOPSIS!$D$13)^2)^0.5</f>
        <v>3.3585425420656059E-3</v>
      </c>
      <c r="Y306">
        <f>((Sustainable_Friendly_Table[[#This Row],[Weighted Energy]]-TOPSIS!$B$14)^2+(Sustainable_Friendly_Table[[#This Row],[Weighted Cost]]-TOPSIS!$C$14)^2+(Sustainable_Friendly_Table[[#This Row],[Weighted Co2]]-TOPSIS!$D$14)^2)^0.5</f>
        <v>2.9556087643398368E-3</v>
      </c>
      <c r="Z306">
        <f>Sustainable_Friendly_Table[[#This Row],[S- Worst-Euclidean Distance]]/(Sustainable_Friendly_Table[[#This Row],[S+ Best-Euclidean Distance]]+Sustainable_Friendly_Table[[#This Row],[S- Worst-Euclidean Distance]])</f>
        <v>0.4680927999526231</v>
      </c>
      <c r="AA306">
        <v>305</v>
      </c>
    </row>
    <row r="307" spans="1:27" x14ac:dyDescent="0.3">
      <c r="A307">
        <v>310</v>
      </c>
      <c r="B307" t="s">
        <v>141</v>
      </c>
      <c r="C307" t="s">
        <v>280</v>
      </c>
      <c r="D307" t="s">
        <v>280</v>
      </c>
      <c r="E307" t="s">
        <v>152</v>
      </c>
      <c r="F307" t="s">
        <v>155</v>
      </c>
      <c r="G307" t="s">
        <v>219</v>
      </c>
      <c r="H307">
        <v>385.997664372646</v>
      </c>
      <c r="I307">
        <v>55</v>
      </c>
      <c r="J307">
        <v>1326448.2674699181</v>
      </c>
      <c r="K307">
        <v>40523.569136363629</v>
      </c>
      <c r="L307">
        <v>238760688.14458528</v>
      </c>
      <c r="M307">
        <v>5086273.9363636356</v>
      </c>
      <c r="N307">
        <v>1989672401.2048771</v>
      </c>
      <c r="O307">
        <v>102520000</v>
      </c>
      <c r="P307">
        <v>18.798318327272725</v>
      </c>
      <c r="Q307">
        <v>19830.401598675278</v>
      </c>
      <c r="R307">
        <v>238801211.71372163</v>
      </c>
      <c r="S307">
        <v>2097.2786751412409</v>
      </c>
      <c r="T307">
        <v>19849.199917002552</v>
      </c>
      <c r="U307">
        <f>Sustainable_Friendly_Table[[#This Row],[Total Energy(MJ)]]*AHP!$P$13/TOPSIS!$B$12</f>
        <v>2.3493068867657608E-2</v>
      </c>
      <c r="V307">
        <f>Sustainable_Friendly_Table[[#This Row],[Total Cost(LKR Million)]]*AHP!$P$14/TOPSIS!$C$12</f>
        <v>7.1157368141295816E-3</v>
      </c>
      <c r="W307">
        <f>Sustainable_Friendly_Table[[#This Row],[Total Carbon (Metric T)]]*AHP!$P$15/TOPSIS!$D$12</f>
        <v>1.2926966349315125E-2</v>
      </c>
      <c r="X307">
        <f>((Sustainable_Friendly_Table[[#This Row],[Weighted Energy]]-TOPSIS!$B$13)^2+(Sustainable_Friendly_Table[[#This Row],[Weighted Cost]]-TOPSIS!$C$13)^2+(Sustainable_Friendly_Table[[#This Row],[Weighted Co2]]-TOPSIS!$D$13)^2)^0.5</f>
        <v>3.3604858291667781E-3</v>
      </c>
      <c r="Y307">
        <f>((Sustainable_Friendly_Table[[#This Row],[Weighted Energy]]-TOPSIS!$B$14)^2+(Sustainable_Friendly_Table[[#This Row],[Weighted Cost]]-TOPSIS!$C$14)^2+(Sustainable_Friendly_Table[[#This Row],[Weighted Co2]]-TOPSIS!$D$14)^2)^0.5</f>
        <v>2.9536045002727736E-3</v>
      </c>
      <c r="Z307">
        <f>Sustainable_Friendly_Table[[#This Row],[S- Worst-Euclidean Distance]]/(Sustainable_Friendly_Table[[#This Row],[S+ Best-Euclidean Distance]]+Sustainable_Friendly_Table[[#This Row],[S- Worst-Euclidean Distance]])</f>
        <v>0.46777989324947461</v>
      </c>
      <c r="AA307">
        <v>306</v>
      </c>
    </row>
    <row r="308" spans="1:27" x14ac:dyDescent="0.3">
      <c r="A308">
        <v>302</v>
      </c>
      <c r="B308" t="s">
        <v>141</v>
      </c>
      <c r="C308" t="s">
        <v>280</v>
      </c>
      <c r="D308" t="s">
        <v>151</v>
      </c>
      <c r="E308" t="s">
        <v>280</v>
      </c>
      <c r="F308" t="s">
        <v>155</v>
      </c>
      <c r="G308" t="s">
        <v>220</v>
      </c>
      <c r="H308">
        <v>385.60295605904059</v>
      </c>
      <c r="I308">
        <v>28</v>
      </c>
      <c r="J308">
        <v>1326066.1898223478</v>
      </c>
      <c r="K308">
        <v>51440.632772727273</v>
      </c>
      <c r="L308">
        <v>238691914.1680226</v>
      </c>
      <c r="M308">
        <v>6238877.6068181815</v>
      </c>
      <c r="N308">
        <v>1989099284.7335217</v>
      </c>
      <c r="O308">
        <v>109200000</v>
      </c>
      <c r="P308">
        <v>25.35776665909091</v>
      </c>
      <c r="Q308">
        <v>19824.6895378441</v>
      </c>
      <c r="R308">
        <v>238743354.80079532</v>
      </c>
      <c r="S308">
        <v>2104.53816234034</v>
      </c>
      <c r="T308">
        <v>19850.04730450319</v>
      </c>
      <c r="U308">
        <f>Sustainable_Friendly_Table[[#This Row],[Total Energy(MJ)]]*AHP!$P$13/TOPSIS!$B$12</f>
        <v>2.3487376951648917E-2</v>
      </c>
      <c r="V308">
        <f>Sustainable_Friendly_Table[[#This Row],[Total Cost(LKR Million)]]*AHP!$P$14/TOPSIS!$C$12</f>
        <v>7.1403671128717604E-3</v>
      </c>
      <c r="W308">
        <f>Sustainable_Friendly_Table[[#This Row],[Total Carbon (Metric T)]]*AHP!$P$15/TOPSIS!$D$12</f>
        <v>1.2927518217891761E-2</v>
      </c>
      <c r="X308">
        <f>((Sustainable_Friendly_Table[[#This Row],[Weighted Energy]]-TOPSIS!$B$13)^2+(Sustainable_Friendly_Table[[#This Row],[Weighted Cost]]-TOPSIS!$C$13)^2+(Sustainable_Friendly_Table[[#This Row],[Weighted Co2]]-TOPSIS!$D$13)^2)^0.5</f>
        <v>3.3624095440600277E-3</v>
      </c>
      <c r="Y308">
        <f>((Sustainable_Friendly_Table[[#This Row],[Weighted Energy]]-TOPSIS!$B$14)^2+(Sustainable_Friendly_Table[[#This Row],[Weighted Cost]]-TOPSIS!$C$14)^2+(Sustainable_Friendly_Table[[#This Row],[Weighted Co2]]-TOPSIS!$D$14)^2)^0.5</f>
        <v>2.9519395441554982E-3</v>
      </c>
      <c r="Z308">
        <f>Sustainable_Friendly_Table[[#This Row],[S- Worst-Euclidean Distance]]/(Sustainable_Friendly_Table[[#This Row],[S+ Best-Euclidean Distance]]+Sustainable_Friendly_Table[[#This Row],[S- Worst-Euclidean Distance]])</f>
        <v>0.46749704568356937</v>
      </c>
      <c r="AA308">
        <v>307</v>
      </c>
    </row>
    <row r="309" spans="1:27" x14ac:dyDescent="0.3">
      <c r="A309">
        <v>312</v>
      </c>
      <c r="B309" t="s">
        <v>141</v>
      </c>
      <c r="C309" t="s">
        <v>280</v>
      </c>
      <c r="D309" t="s">
        <v>280</v>
      </c>
      <c r="E309" t="s">
        <v>152</v>
      </c>
      <c r="F309" t="s">
        <v>155</v>
      </c>
      <c r="G309" t="s">
        <v>218</v>
      </c>
      <c r="H309">
        <v>385.997664372646</v>
      </c>
      <c r="I309">
        <v>28</v>
      </c>
      <c r="J309">
        <v>1326448.2674699181</v>
      </c>
      <c r="K309">
        <v>40523.569136363629</v>
      </c>
      <c r="L309">
        <v>238760688.14458528</v>
      </c>
      <c r="M309">
        <v>5086273.9363636356</v>
      </c>
      <c r="N309">
        <v>1989672401.2048771</v>
      </c>
      <c r="O309">
        <v>104893600</v>
      </c>
      <c r="P309">
        <v>18.798318327272725</v>
      </c>
      <c r="Q309">
        <v>19830.401598675278</v>
      </c>
      <c r="R309">
        <v>238801211.71372163</v>
      </c>
      <c r="S309">
        <v>2099.6522751412408</v>
      </c>
      <c r="T309">
        <v>19849.199917002552</v>
      </c>
      <c r="U309">
        <f>Sustainable_Friendly_Table[[#This Row],[Total Energy(MJ)]]*AHP!$P$13/TOPSIS!$B$12</f>
        <v>2.3493068867657608E-2</v>
      </c>
      <c r="V309">
        <f>Sustainable_Friendly_Table[[#This Row],[Total Cost(LKR Million)]]*AHP!$P$14/TOPSIS!$C$12</f>
        <v>7.1237900657561823E-3</v>
      </c>
      <c r="W309">
        <f>Sustainable_Friendly_Table[[#This Row],[Total Carbon (Metric T)]]*AHP!$P$15/TOPSIS!$D$12</f>
        <v>1.2926966349315125E-2</v>
      </c>
      <c r="X309">
        <f>((Sustainable_Friendly_Table[[#This Row],[Weighted Energy]]-TOPSIS!$B$13)^2+(Sustainable_Friendly_Table[[#This Row],[Weighted Cost]]-TOPSIS!$C$13)^2+(Sustainable_Friendly_Table[[#This Row],[Weighted Co2]]-TOPSIS!$D$13)^2)^0.5</f>
        <v>3.3625847117270918E-3</v>
      </c>
      <c r="Y309">
        <f>((Sustainable_Friendly_Table[[#This Row],[Weighted Energy]]-TOPSIS!$B$14)^2+(Sustainable_Friendly_Table[[#This Row],[Weighted Cost]]-TOPSIS!$C$14)^2+(Sustainable_Friendly_Table[[#This Row],[Weighted Co2]]-TOPSIS!$D$14)^2)^0.5</f>
        <v>2.9515450079519068E-3</v>
      </c>
      <c r="Z309">
        <f>Sustainable_Friendly_Table[[#This Row],[S- Worst-Euclidean Distance]]/(Sustainable_Friendly_Table[[#This Row],[S+ Best-Euclidean Distance]]+Sustainable_Friendly_Table[[#This Row],[S- Worst-Euclidean Distance]])</f>
        <v>0.46745080303829412</v>
      </c>
      <c r="AA309">
        <v>308</v>
      </c>
    </row>
    <row r="310" spans="1:27" x14ac:dyDescent="0.3">
      <c r="A310">
        <v>319</v>
      </c>
      <c r="B310" t="s">
        <v>141</v>
      </c>
      <c r="C310" t="s">
        <v>280</v>
      </c>
      <c r="D310" t="s">
        <v>280</v>
      </c>
      <c r="E310" t="s">
        <v>280</v>
      </c>
      <c r="F310" t="s">
        <v>155</v>
      </c>
      <c r="G310" t="s">
        <v>219</v>
      </c>
      <c r="H310">
        <v>386.06567767910053</v>
      </c>
      <c r="I310">
        <v>55</v>
      </c>
      <c r="J310">
        <v>1326514.1043505662</v>
      </c>
      <c r="K310">
        <v>51440.632772727273</v>
      </c>
      <c r="L310">
        <v>238772538.78310192</v>
      </c>
      <c r="M310">
        <v>6243482.6818181816</v>
      </c>
      <c r="N310">
        <v>1989771156.5258491</v>
      </c>
      <c r="O310">
        <v>102520000</v>
      </c>
      <c r="P310">
        <v>25.348556509090912</v>
      </c>
      <c r="Q310">
        <v>19831.385860040962</v>
      </c>
      <c r="R310">
        <v>238823979.41587463</v>
      </c>
      <c r="S310">
        <v>2098.5346392076672</v>
      </c>
      <c r="T310">
        <v>19856.734416550054</v>
      </c>
      <c r="U310">
        <f>Sustainable_Friendly_Table[[#This Row],[Total Energy(MJ)]]*AHP!$P$13/TOPSIS!$B$12</f>
        <v>2.3495308735666652E-2</v>
      </c>
      <c r="V310">
        <f>Sustainable_Friendly_Table[[#This Row],[Total Cost(LKR Million)]]*AHP!$P$14/TOPSIS!$C$12</f>
        <v>7.1199981027464075E-3</v>
      </c>
      <c r="W310">
        <f>Sustainable_Friendly_Table[[#This Row],[Total Carbon (Metric T)]]*AHP!$P$15/TOPSIS!$D$12</f>
        <v>1.2931873258536491E-2</v>
      </c>
      <c r="X310">
        <f>((Sustainable_Friendly_Table[[#This Row],[Weighted Energy]]-TOPSIS!$B$13)^2+(Sustainable_Friendly_Table[[#This Row],[Weighted Cost]]-TOPSIS!$C$13)^2+(Sustainable_Friendly_Table[[#This Row],[Weighted Co2]]-TOPSIS!$D$13)^2)^0.5</f>
        <v>3.3657706381797119E-3</v>
      </c>
      <c r="Y310">
        <f>((Sustainable_Friendly_Table[[#This Row],[Weighted Energy]]-TOPSIS!$B$14)^2+(Sustainable_Friendly_Table[[#This Row],[Weighted Cost]]-TOPSIS!$C$14)^2+(Sustainable_Friendly_Table[[#This Row],[Weighted Co2]]-TOPSIS!$D$14)^2)^0.5</f>
        <v>2.9483253151398143E-3</v>
      </c>
      <c r="Z310">
        <f>Sustainable_Friendly_Table[[#This Row],[S- Worst-Euclidean Distance]]/(Sustainable_Friendly_Table[[#This Row],[S+ Best-Euclidean Distance]]+Sustainable_Friendly_Table[[#This Row],[S- Worst-Euclidean Distance]])</f>
        <v>0.46694338143369257</v>
      </c>
      <c r="AA310">
        <v>309</v>
      </c>
    </row>
    <row r="311" spans="1:27" x14ac:dyDescent="0.3">
      <c r="A311">
        <v>311</v>
      </c>
      <c r="B311" t="s">
        <v>141</v>
      </c>
      <c r="C311" t="s">
        <v>280</v>
      </c>
      <c r="D311" t="s">
        <v>280</v>
      </c>
      <c r="E311" t="s">
        <v>152</v>
      </c>
      <c r="F311" t="s">
        <v>155</v>
      </c>
      <c r="G311" t="s">
        <v>220</v>
      </c>
      <c r="H311">
        <v>385.997664372646</v>
      </c>
      <c r="I311">
        <v>28</v>
      </c>
      <c r="J311">
        <v>1326448.2674699181</v>
      </c>
      <c r="K311">
        <v>40523.569136363629</v>
      </c>
      <c r="L311">
        <v>238760688.14458528</v>
      </c>
      <c r="M311">
        <v>5086273.9363636356</v>
      </c>
      <c r="N311">
        <v>1989672401.2048771</v>
      </c>
      <c r="O311">
        <v>109200000</v>
      </c>
      <c r="P311">
        <v>18.798318327272725</v>
      </c>
      <c r="Q311">
        <v>19830.401598675278</v>
      </c>
      <c r="R311">
        <v>238801211.71372163</v>
      </c>
      <c r="S311">
        <v>2103.9586751412407</v>
      </c>
      <c r="T311">
        <v>19849.199917002552</v>
      </c>
      <c r="U311">
        <f>Sustainable_Friendly_Table[[#This Row],[Total Energy(MJ)]]*AHP!$P$13/TOPSIS!$B$12</f>
        <v>2.3493068867657608E-2</v>
      </c>
      <c r="V311">
        <f>Sustainable_Friendly_Table[[#This Row],[Total Cost(LKR Million)]]*AHP!$P$14/TOPSIS!$C$12</f>
        <v>7.1384010039112194E-3</v>
      </c>
      <c r="W311">
        <f>Sustainable_Friendly_Table[[#This Row],[Total Carbon (Metric T)]]*AHP!$P$15/TOPSIS!$D$12</f>
        <v>1.2926966349315125E-2</v>
      </c>
      <c r="X311">
        <f>((Sustainable_Friendly_Table[[#This Row],[Weighted Energy]]-TOPSIS!$B$13)^2+(Sustainable_Friendly_Table[[#This Row],[Weighted Cost]]-TOPSIS!$C$13)^2+(Sustainable_Friendly_Table[[#This Row],[Weighted Co2]]-TOPSIS!$D$13)^2)^0.5</f>
        <v>3.3664385372778414E-3</v>
      </c>
      <c r="Y311">
        <f>((Sustainable_Friendly_Table[[#This Row],[Weighted Energy]]-TOPSIS!$B$14)^2+(Sustainable_Friendly_Table[[#This Row],[Weighted Cost]]-TOPSIS!$C$14)^2+(Sustainable_Friendly_Table[[#This Row],[Weighted Co2]]-TOPSIS!$D$14)^2)^0.5</f>
        <v>2.9478609846937281E-3</v>
      </c>
      <c r="Z311">
        <f>Sustainable_Friendly_Table[[#This Row],[S- Worst-Euclidean Distance]]/(Sustainable_Friendly_Table[[#This Row],[S+ Best-Euclidean Distance]]+Sustainable_Friendly_Table[[#This Row],[S- Worst-Euclidean Distance]])</f>
        <v>0.46685479116665213</v>
      </c>
      <c r="AA311">
        <v>310</v>
      </c>
    </row>
    <row r="312" spans="1:27" x14ac:dyDescent="0.3">
      <c r="A312">
        <v>321</v>
      </c>
      <c r="B312" t="s">
        <v>141</v>
      </c>
      <c r="C312" t="s">
        <v>280</v>
      </c>
      <c r="D312" t="s">
        <v>280</v>
      </c>
      <c r="E312" t="s">
        <v>280</v>
      </c>
      <c r="F312" t="s">
        <v>155</v>
      </c>
      <c r="G312" t="s">
        <v>218</v>
      </c>
      <c r="H312">
        <v>386.06567767910053</v>
      </c>
      <c r="I312">
        <v>28</v>
      </c>
      <c r="J312">
        <v>1326514.1043505662</v>
      </c>
      <c r="K312">
        <v>51440.632772727273</v>
      </c>
      <c r="L312">
        <v>238772538.78310192</v>
      </c>
      <c r="M312">
        <v>6243482.6818181816</v>
      </c>
      <c r="N312">
        <v>1989771156.5258491</v>
      </c>
      <c r="O312">
        <v>104893600</v>
      </c>
      <c r="P312">
        <v>25.348556509090912</v>
      </c>
      <c r="Q312">
        <v>19831.385860040962</v>
      </c>
      <c r="R312">
        <v>238823979.41587463</v>
      </c>
      <c r="S312">
        <v>2100.9082392076675</v>
      </c>
      <c r="T312">
        <v>19856.734416550054</v>
      </c>
      <c r="U312">
        <f>Sustainable_Friendly_Table[[#This Row],[Total Energy(MJ)]]*AHP!$P$13/TOPSIS!$B$12</f>
        <v>2.3495308735666652E-2</v>
      </c>
      <c r="V312">
        <f>Sustainable_Friendly_Table[[#This Row],[Total Cost(LKR Million)]]*AHP!$P$14/TOPSIS!$C$12</f>
        <v>7.1280513543730108E-3</v>
      </c>
      <c r="W312">
        <f>Sustainable_Friendly_Table[[#This Row],[Total Carbon (Metric T)]]*AHP!$P$15/TOPSIS!$D$12</f>
        <v>1.2931873258536491E-2</v>
      </c>
      <c r="X312">
        <f>((Sustainable_Friendly_Table[[#This Row],[Weighted Energy]]-TOPSIS!$B$13)^2+(Sustainable_Friendly_Table[[#This Row],[Weighted Cost]]-TOPSIS!$C$13)^2+(Sustainable_Friendly_Table[[#This Row],[Weighted Co2]]-TOPSIS!$D$13)^2)^0.5</f>
        <v>3.3678764167946662E-3</v>
      </c>
      <c r="Y312">
        <f>((Sustainable_Friendly_Table[[#This Row],[Weighted Energy]]-TOPSIS!$B$14)^2+(Sustainable_Friendly_Table[[#This Row],[Weighted Cost]]-TOPSIS!$C$14)^2+(Sustainable_Friendly_Table[[#This Row],[Weighted Co2]]-TOPSIS!$D$14)^2)^0.5</f>
        <v>2.946273780266778E-3</v>
      </c>
      <c r="Z312">
        <f>Sustainable_Friendly_Table[[#This Row],[S- Worst-Euclidean Distance]]/(Sustainable_Friendly_Table[[#This Row],[S+ Best-Euclidean Distance]]+Sustainable_Friendly_Table[[#This Row],[S- Worst-Euclidean Distance]])</f>
        <v>0.46661445931994938</v>
      </c>
      <c r="AA312">
        <v>311</v>
      </c>
    </row>
    <row r="313" spans="1:27" x14ac:dyDescent="0.3">
      <c r="A313">
        <v>320</v>
      </c>
      <c r="B313" t="s">
        <v>141</v>
      </c>
      <c r="C313" t="s">
        <v>280</v>
      </c>
      <c r="D313" t="s">
        <v>280</v>
      </c>
      <c r="E313" t="s">
        <v>280</v>
      </c>
      <c r="F313" t="s">
        <v>155</v>
      </c>
      <c r="G313" t="s">
        <v>220</v>
      </c>
      <c r="H313">
        <v>386.06567767910053</v>
      </c>
      <c r="I313">
        <v>28</v>
      </c>
      <c r="J313">
        <v>1326514.1043505662</v>
      </c>
      <c r="K313">
        <v>51440.632772727273</v>
      </c>
      <c r="L313">
        <v>238772538.78310192</v>
      </c>
      <c r="M313">
        <v>6243482.6818181816</v>
      </c>
      <c r="N313">
        <v>1989771156.5258491</v>
      </c>
      <c r="O313">
        <v>109200000</v>
      </c>
      <c r="P313">
        <v>25.348556509090912</v>
      </c>
      <c r="Q313">
        <v>19831.385860040962</v>
      </c>
      <c r="R313">
        <v>238823979.41587463</v>
      </c>
      <c r="S313">
        <v>2105.2146392076675</v>
      </c>
      <c r="T313">
        <v>19856.734416550054</v>
      </c>
      <c r="U313">
        <f>Sustainable_Friendly_Table[[#This Row],[Total Energy(MJ)]]*AHP!$P$13/TOPSIS!$B$12</f>
        <v>2.3495308735666652E-2</v>
      </c>
      <c r="V313">
        <f>Sustainable_Friendly_Table[[#This Row],[Total Cost(LKR Million)]]*AHP!$P$14/TOPSIS!$C$12</f>
        <v>7.1426622925280471E-3</v>
      </c>
      <c r="W313">
        <f>Sustainable_Friendly_Table[[#This Row],[Total Carbon (Metric T)]]*AHP!$P$15/TOPSIS!$D$12</f>
        <v>1.2931873258536491E-2</v>
      </c>
      <c r="X313">
        <f>((Sustainable_Friendly_Table[[#This Row],[Weighted Energy]]-TOPSIS!$B$13)^2+(Sustainable_Friendly_Table[[#This Row],[Weighted Cost]]-TOPSIS!$C$13)^2+(Sustainable_Friendly_Table[[#This Row],[Weighted Co2]]-TOPSIS!$D$13)^2)^0.5</f>
        <v>3.371742659720514E-3</v>
      </c>
      <c r="Y313">
        <f>((Sustainable_Friendly_Table[[#This Row],[Weighted Energy]]-TOPSIS!$B$14)^2+(Sustainable_Friendly_Table[[#This Row],[Weighted Cost]]-TOPSIS!$C$14)^2+(Sustainable_Friendly_Table[[#This Row],[Weighted Co2]]-TOPSIS!$D$14)^2)^0.5</f>
        <v>2.9426043162902532E-3</v>
      </c>
      <c r="Z313">
        <f>Sustainable_Friendly_Table[[#This Row],[S- Worst-Euclidean Distance]]/(Sustainable_Friendly_Table[[#This Row],[S+ Best-Euclidean Distance]]+Sustainable_Friendly_Table[[#This Row],[S- Worst-Euclidean Distance]])</f>
        <v>0.46601878665674951</v>
      </c>
      <c r="AA313">
        <v>312</v>
      </c>
    </row>
    <row r="314" spans="1:27" x14ac:dyDescent="0.3">
      <c r="A314">
        <v>295</v>
      </c>
      <c r="B314" t="s">
        <v>141</v>
      </c>
      <c r="C314" t="s">
        <v>280</v>
      </c>
      <c r="D314" t="s">
        <v>151</v>
      </c>
      <c r="E314" t="s">
        <v>152</v>
      </c>
      <c r="F314" t="s">
        <v>280</v>
      </c>
      <c r="G314" t="s">
        <v>219</v>
      </c>
      <c r="H314">
        <v>384.999896175917</v>
      </c>
      <c r="I314">
        <v>55</v>
      </c>
      <c r="J314">
        <v>1340442.9989473727</v>
      </c>
      <c r="K314">
        <v>41888.202090909079</v>
      </c>
      <c r="L314">
        <v>241279739.81052709</v>
      </c>
      <c r="M314">
        <v>5043459.1386363627</v>
      </c>
      <c r="N314">
        <v>2010664498.4210591</v>
      </c>
      <c r="O314">
        <v>102520000</v>
      </c>
      <c r="P314">
        <v>19.080455068181813</v>
      </c>
      <c r="Q314">
        <v>20039.62283426322</v>
      </c>
      <c r="R314">
        <v>241321628.01261801</v>
      </c>
      <c r="S314">
        <v>2118.2279575596954</v>
      </c>
      <c r="T314">
        <v>20058.703289331403</v>
      </c>
      <c r="U314">
        <f>Sustainable_Friendly_Table[[#This Row],[Total Energy(MJ)]]*AHP!$P$13/TOPSIS!$B$12</f>
        <v>2.3741025371982735E-2</v>
      </c>
      <c r="V314">
        <f>Sustainable_Friendly_Table[[#This Row],[Total Cost(LKR Million)]]*AHP!$P$14/TOPSIS!$C$12</f>
        <v>7.1868144357644615E-3</v>
      </c>
      <c r="W314">
        <f>Sustainable_Friendly_Table[[#This Row],[Total Carbon (Metric T)]]*AHP!$P$15/TOPSIS!$D$12</f>
        <v>1.3063407266605863E-2</v>
      </c>
      <c r="X314">
        <f>((Sustainable_Friendly_Table[[#This Row],[Weighted Energy]]-TOPSIS!$B$13)^2+(Sustainable_Friendly_Table[[#This Row],[Weighted Cost]]-TOPSIS!$C$13)^2+(Sustainable_Friendly_Table[[#This Row],[Weighted Co2]]-TOPSIS!$D$13)^2)^0.5</f>
        <v>3.652255013754436E-3</v>
      </c>
      <c r="Y314">
        <f>((Sustainable_Friendly_Table[[#This Row],[Weighted Energy]]-TOPSIS!$B$14)^2+(Sustainable_Friendly_Table[[#This Row],[Weighted Cost]]-TOPSIS!$C$14)^2+(Sustainable_Friendly_Table[[#This Row],[Weighted Co2]]-TOPSIS!$D$14)^2)^0.5</f>
        <v>2.6618302713986007E-3</v>
      </c>
      <c r="Z314">
        <f>Sustainable_Friendly_Table[[#This Row],[S- Worst-Euclidean Distance]]/(Sustainable_Friendly_Table[[#This Row],[S+ Best-Euclidean Distance]]+Sustainable_Friendly_Table[[#This Row],[S- Worst-Euclidean Distance]])</f>
        <v>0.42157021186546811</v>
      </c>
      <c r="AA314">
        <v>313</v>
      </c>
    </row>
    <row r="315" spans="1:27" x14ac:dyDescent="0.3">
      <c r="A315">
        <v>297</v>
      </c>
      <c r="B315" t="s">
        <v>141</v>
      </c>
      <c r="C315" t="s">
        <v>280</v>
      </c>
      <c r="D315" t="s">
        <v>151</v>
      </c>
      <c r="E315" t="s">
        <v>152</v>
      </c>
      <c r="F315" t="s">
        <v>280</v>
      </c>
      <c r="G315" t="s">
        <v>218</v>
      </c>
      <c r="H315">
        <v>384.999896175917</v>
      </c>
      <c r="I315">
        <v>28</v>
      </c>
      <c r="J315">
        <v>1340442.9989473727</v>
      </c>
      <c r="K315">
        <v>41888.202090909079</v>
      </c>
      <c r="L315">
        <v>241279739.81052709</v>
      </c>
      <c r="M315">
        <v>5043459.1386363627</v>
      </c>
      <c r="N315">
        <v>2010664498.4210591</v>
      </c>
      <c r="O315">
        <v>104893600</v>
      </c>
      <c r="P315">
        <v>19.080455068181813</v>
      </c>
      <c r="Q315">
        <v>20039.62283426322</v>
      </c>
      <c r="R315">
        <v>241321628.01261801</v>
      </c>
      <c r="S315">
        <v>2120.6015575596953</v>
      </c>
      <c r="T315">
        <v>20058.703289331403</v>
      </c>
      <c r="U315">
        <f>Sustainable_Friendly_Table[[#This Row],[Total Energy(MJ)]]*AHP!$P$13/TOPSIS!$B$12</f>
        <v>2.3741025371982735E-2</v>
      </c>
      <c r="V315">
        <f>Sustainable_Friendly_Table[[#This Row],[Total Cost(LKR Million)]]*AHP!$P$14/TOPSIS!$C$12</f>
        <v>7.1948676873910631E-3</v>
      </c>
      <c r="W315">
        <f>Sustainable_Friendly_Table[[#This Row],[Total Carbon (Metric T)]]*AHP!$P$15/TOPSIS!$D$12</f>
        <v>1.3063407266605863E-2</v>
      </c>
      <c r="X315">
        <f>((Sustainable_Friendly_Table[[#This Row],[Weighted Energy]]-TOPSIS!$B$13)^2+(Sustainable_Friendly_Table[[#This Row],[Weighted Cost]]-TOPSIS!$C$13)^2+(Sustainable_Friendly_Table[[#This Row],[Weighted Co2]]-TOPSIS!$D$13)^2)^0.5</f>
        <v>3.654342955026054E-3</v>
      </c>
      <c r="Y315">
        <f>((Sustainable_Friendly_Table[[#This Row],[Weighted Energy]]-TOPSIS!$B$14)^2+(Sustainable_Friendly_Table[[#This Row],[Weighted Cost]]-TOPSIS!$C$14)^2+(Sustainable_Friendly_Table[[#This Row],[Weighted Co2]]-TOPSIS!$D$14)^2)^0.5</f>
        <v>2.659760063541875E-3</v>
      </c>
      <c r="Z315">
        <f>Sustainable_Friendly_Table[[#This Row],[S- Worst-Euclidean Distance]]/(Sustainable_Friendly_Table[[#This Row],[S+ Best-Euclidean Distance]]+Sustainable_Friendly_Table[[#This Row],[S- Worst-Euclidean Distance]])</f>
        <v>0.42124115740910451</v>
      </c>
      <c r="AA315">
        <v>314</v>
      </c>
    </row>
    <row r="316" spans="1:27" x14ac:dyDescent="0.3">
      <c r="A316">
        <v>304</v>
      </c>
      <c r="B316" t="s">
        <v>141</v>
      </c>
      <c r="C316" t="s">
        <v>280</v>
      </c>
      <c r="D316" t="s">
        <v>151</v>
      </c>
      <c r="E316" t="s">
        <v>280</v>
      </c>
      <c r="F316" t="s">
        <v>280</v>
      </c>
      <c r="G316" t="s">
        <v>219</v>
      </c>
      <c r="H316">
        <v>385.06790948237153</v>
      </c>
      <c r="I316">
        <v>55</v>
      </c>
      <c r="J316">
        <v>1340508.8358280205</v>
      </c>
      <c r="K316">
        <v>52805.265727272723</v>
      </c>
      <c r="L316">
        <v>241291590.44904369</v>
      </c>
      <c r="M316">
        <v>6200667.8840909088</v>
      </c>
      <c r="N316">
        <v>2010763253.7420306</v>
      </c>
      <c r="O316">
        <v>102520000</v>
      </c>
      <c r="P316">
        <v>25.63069325</v>
      </c>
      <c r="Q316">
        <v>20040.607095628908</v>
      </c>
      <c r="R316">
        <v>241344395.71477097</v>
      </c>
      <c r="S316">
        <v>2119.4839216261216</v>
      </c>
      <c r="T316">
        <v>20066.237788878909</v>
      </c>
      <c r="U316">
        <f>Sustainable_Friendly_Table[[#This Row],[Total Energy(MJ)]]*AHP!$P$13/TOPSIS!$B$12</f>
        <v>2.3743265239991779E-2</v>
      </c>
      <c r="V316">
        <f>Sustainable_Friendly_Table[[#This Row],[Total Cost(LKR Million)]]*AHP!$P$14/TOPSIS!$C$12</f>
        <v>7.1910757243812884E-3</v>
      </c>
      <c r="W316">
        <f>Sustainable_Friendly_Table[[#This Row],[Total Carbon (Metric T)]]*AHP!$P$15/TOPSIS!$D$12</f>
        <v>1.3068314175827234E-2</v>
      </c>
      <c r="X316">
        <f>((Sustainable_Friendly_Table[[#This Row],[Weighted Energy]]-TOPSIS!$B$13)^2+(Sustainable_Friendly_Table[[#This Row],[Weighted Cost]]-TOPSIS!$C$13)^2+(Sustainable_Friendly_Table[[#This Row],[Weighted Co2]]-TOPSIS!$D$13)^2)^0.5</f>
        <v>3.6575359488172001E-3</v>
      </c>
      <c r="Y316">
        <f>((Sustainable_Friendly_Table[[#This Row],[Weighted Energy]]-TOPSIS!$B$14)^2+(Sustainable_Friendly_Table[[#This Row],[Weighted Cost]]-TOPSIS!$C$14)^2+(Sustainable_Friendly_Table[[#This Row],[Weighted Co2]]-TOPSIS!$D$14)^2)^0.5</f>
        <v>2.6565463602561882E-3</v>
      </c>
      <c r="Z316">
        <f>Sustainable_Friendly_Table[[#This Row],[S- Worst-Euclidean Distance]]/(Sustainable_Friendly_Table[[#This Row],[S+ Best-Euclidean Distance]]+Sustainable_Friendly_Table[[#This Row],[S- Worst-Euclidean Distance]])</f>
        <v>0.42073356510394377</v>
      </c>
      <c r="AA316">
        <v>315</v>
      </c>
    </row>
    <row r="317" spans="1:27" x14ac:dyDescent="0.3">
      <c r="A317">
        <v>296</v>
      </c>
      <c r="B317" t="s">
        <v>141</v>
      </c>
      <c r="C317" t="s">
        <v>280</v>
      </c>
      <c r="D317" t="s">
        <v>151</v>
      </c>
      <c r="E317" t="s">
        <v>152</v>
      </c>
      <c r="F317" t="s">
        <v>280</v>
      </c>
      <c r="G317" t="s">
        <v>220</v>
      </c>
      <c r="H317">
        <v>384.999896175917</v>
      </c>
      <c r="I317">
        <v>28</v>
      </c>
      <c r="J317">
        <v>1340442.9989473727</v>
      </c>
      <c r="K317">
        <v>41888.202090909079</v>
      </c>
      <c r="L317">
        <v>241279739.81052709</v>
      </c>
      <c r="M317">
        <v>5043459.1386363627</v>
      </c>
      <c r="N317">
        <v>2010664498.4210591</v>
      </c>
      <c r="O317">
        <v>109200000</v>
      </c>
      <c r="P317">
        <v>19.080455068181813</v>
      </c>
      <c r="Q317">
        <v>20039.62283426322</v>
      </c>
      <c r="R317">
        <v>241321628.01261801</v>
      </c>
      <c r="S317">
        <v>2124.9079575596957</v>
      </c>
      <c r="T317">
        <v>20058.703289331403</v>
      </c>
      <c r="U317">
        <f>Sustainable_Friendly_Table[[#This Row],[Total Energy(MJ)]]*AHP!$P$13/TOPSIS!$B$12</f>
        <v>2.3741025371982735E-2</v>
      </c>
      <c r="V317">
        <f>Sustainable_Friendly_Table[[#This Row],[Total Cost(LKR Million)]]*AHP!$P$14/TOPSIS!$C$12</f>
        <v>7.2094786255461028E-3</v>
      </c>
      <c r="W317">
        <f>Sustainable_Friendly_Table[[#This Row],[Total Carbon (Metric T)]]*AHP!$P$15/TOPSIS!$D$12</f>
        <v>1.3063407266605863E-2</v>
      </c>
      <c r="X317">
        <f>((Sustainable_Friendly_Table[[#This Row],[Weighted Energy]]-TOPSIS!$B$13)^2+(Sustainable_Friendly_Table[[#This Row],[Weighted Cost]]-TOPSIS!$C$13)^2+(Sustainable_Friendly_Table[[#This Row],[Weighted Co2]]-TOPSIS!$D$13)^2)^0.5</f>
        <v>3.6581733059199081E-3</v>
      </c>
      <c r="Y317">
        <f>((Sustainable_Friendly_Table[[#This Row],[Weighted Energy]]-TOPSIS!$B$14)^2+(Sustainable_Friendly_Table[[#This Row],[Weighted Cost]]-TOPSIS!$C$14)^2+(Sustainable_Friendly_Table[[#This Row],[Weighted Co2]]-TOPSIS!$D$14)^2)^0.5</f>
        <v>2.6560623238534448E-3</v>
      </c>
      <c r="Z317">
        <f>Sustainable_Friendly_Table[[#This Row],[S- Worst-Euclidean Distance]]/(Sustainable_Friendly_Table[[#This Row],[S+ Best-Euclidean Distance]]+Sustainable_Friendly_Table[[#This Row],[S- Worst-Euclidean Distance]])</f>
        <v>0.42064669099920543</v>
      </c>
      <c r="AA317">
        <v>316</v>
      </c>
    </row>
    <row r="318" spans="1:27" x14ac:dyDescent="0.3">
      <c r="A318">
        <v>306</v>
      </c>
      <c r="B318" t="s">
        <v>141</v>
      </c>
      <c r="C318" t="s">
        <v>280</v>
      </c>
      <c r="D318" t="s">
        <v>151</v>
      </c>
      <c r="E318" t="s">
        <v>280</v>
      </c>
      <c r="F318" t="s">
        <v>280</v>
      </c>
      <c r="G318" t="s">
        <v>218</v>
      </c>
      <c r="H318">
        <v>385.06790948237153</v>
      </c>
      <c r="I318">
        <v>28</v>
      </c>
      <c r="J318">
        <v>1340508.8358280205</v>
      </c>
      <c r="K318">
        <v>52805.265727272723</v>
      </c>
      <c r="L318">
        <v>241291590.44904369</v>
      </c>
      <c r="M318">
        <v>6200667.8840909088</v>
      </c>
      <c r="N318">
        <v>2010763253.7420306</v>
      </c>
      <c r="O318">
        <v>104893600</v>
      </c>
      <c r="P318">
        <v>25.63069325</v>
      </c>
      <c r="Q318">
        <v>20040.607095628908</v>
      </c>
      <c r="R318">
        <v>241344395.71477097</v>
      </c>
      <c r="S318">
        <v>2121.8575216261215</v>
      </c>
      <c r="T318">
        <v>20066.237788878909</v>
      </c>
      <c r="U318">
        <f>Sustainable_Friendly_Table[[#This Row],[Total Energy(MJ)]]*AHP!$P$13/TOPSIS!$B$12</f>
        <v>2.3743265239991779E-2</v>
      </c>
      <c r="V318">
        <f>Sustainable_Friendly_Table[[#This Row],[Total Cost(LKR Million)]]*AHP!$P$14/TOPSIS!$C$12</f>
        <v>7.1991289760078899E-3</v>
      </c>
      <c r="W318">
        <f>Sustainable_Friendly_Table[[#This Row],[Total Carbon (Metric T)]]*AHP!$P$15/TOPSIS!$D$12</f>
        <v>1.3068314175827234E-2</v>
      </c>
      <c r="X318">
        <f>((Sustainable_Friendly_Table[[#This Row],[Weighted Energy]]-TOPSIS!$B$13)^2+(Sustainable_Friendly_Table[[#This Row],[Weighted Cost]]-TOPSIS!$C$13)^2+(Sustainable_Friendly_Table[[#This Row],[Weighted Co2]]-TOPSIS!$D$13)^2)^0.5</f>
        <v>3.6596302543840738E-3</v>
      </c>
      <c r="Y318">
        <f>((Sustainable_Friendly_Table[[#This Row],[Weighted Energy]]-TOPSIS!$B$14)^2+(Sustainable_Friendly_Table[[#This Row],[Weighted Cost]]-TOPSIS!$C$14)^2+(Sustainable_Friendly_Table[[#This Row],[Weighted Co2]]-TOPSIS!$D$14)^2)^0.5</f>
        <v>2.654484959559519E-3</v>
      </c>
      <c r="Z318">
        <f>Sustainable_Friendly_Table[[#This Row],[S- Worst-Euclidean Distance]]/(Sustainable_Friendly_Table[[#This Row],[S+ Best-Euclidean Distance]]+Sustainable_Friendly_Table[[#This Row],[S- Worst-Euclidean Distance]])</f>
        <v>0.42040489753775234</v>
      </c>
      <c r="AA318">
        <v>317</v>
      </c>
    </row>
    <row r="319" spans="1:27" x14ac:dyDescent="0.3">
      <c r="A319">
        <v>313</v>
      </c>
      <c r="B319" t="s">
        <v>141</v>
      </c>
      <c r="C319" t="s">
        <v>280</v>
      </c>
      <c r="D319" t="s">
        <v>280</v>
      </c>
      <c r="E319" t="s">
        <v>152</v>
      </c>
      <c r="F319" t="s">
        <v>280</v>
      </c>
      <c r="G319" t="s">
        <v>219</v>
      </c>
      <c r="H319">
        <v>385.46261779597694</v>
      </c>
      <c r="I319">
        <v>55</v>
      </c>
      <c r="J319">
        <v>1340890.9134755908</v>
      </c>
      <c r="K319">
        <v>41888.202090909079</v>
      </c>
      <c r="L319">
        <v>241360364.42560634</v>
      </c>
      <c r="M319">
        <v>5048064.2136363629</v>
      </c>
      <c r="N319">
        <v>2011336370.2133863</v>
      </c>
      <c r="O319">
        <v>102520000</v>
      </c>
      <c r="P319">
        <v>19.071244918181815</v>
      </c>
      <c r="Q319">
        <v>20046.319156460082</v>
      </c>
      <c r="R319">
        <v>241402252.62769726</v>
      </c>
      <c r="S319">
        <v>2118.9044344270228</v>
      </c>
      <c r="T319">
        <v>20065.390401378263</v>
      </c>
      <c r="U319">
        <f>Sustainable_Friendly_Table[[#This Row],[Total Energy(MJ)]]*AHP!$P$13/TOPSIS!$B$12</f>
        <v>2.3748957156000467E-2</v>
      </c>
      <c r="V319">
        <f>Sustainable_Friendly_Table[[#This Row],[Total Cost(LKR Million)]]*AHP!$P$14/TOPSIS!$C$12</f>
        <v>7.189109615420749E-3</v>
      </c>
      <c r="W319">
        <f>Sustainable_Friendly_Table[[#This Row],[Total Carbon (Metric T)]]*AHP!$P$15/TOPSIS!$D$12</f>
        <v>1.3067762307250591E-2</v>
      </c>
      <c r="X319">
        <f>((Sustainable_Friendly_Table[[#This Row],[Weighted Energy]]-TOPSIS!$B$13)^2+(Sustainable_Friendly_Table[[#This Row],[Weighted Cost]]-TOPSIS!$C$13)^2+(Sustainable_Friendly_Table[[#This Row],[Weighted Co2]]-TOPSIS!$D$13)^2)^0.5</f>
        <v>3.661589530575824E-3</v>
      </c>
      <c r="Y319">
        <f>((Sustainable_Friendly_Table[[#This Row],[Weighted Energy]]-TOPSIS!$B$14)^2+(Sustainable_Friendly_Table[[#This Row],[Weighted Cost]]-TOPSIS!$C$14)^2+(Sustainable_Friendly_Table[[#This Row],[Weighted Co2]]-TOPSIS!$D$14)^2)^0.5</f>
        <v>2.6524958185018717E-3</v>
      </c>
      <c r="Z319">
        <f>Sustainable_Friendly_Table[[#This Row],[S- Worst-Euclidean Distance]]/(Sustainable_Friendly_Table[[#This Row],[S+ Best-Euclidean Distance]]+Sustainable_Friendly_Table[[#This Row],[S- Worst-Euclidean Distance]])</f>
        <v>0.42009185366639429</v>
      </c>
      <c r="AA319">
        <v>318</v>
      </c>
    </row>
    <row r="320" spans="1:27" x14ac:dyDescent="0.3">
      <c r="A320">
        <v>305</v>
      </c>
      <c r="B320" t="s">
        <v>141</v>
      </c>
      <c r="C320" t="s">
        <v>280</v>
      </c>
      <c r="D320" t="s">
        <v>151</v>
      </c>
      <c r="E320" t="s">
        <v>280</v>
      </c>
      <c r="F320" t="s">
        <v>280</v>
      </c>
      <c r="G320" t="s">
        <v>220</v>
      </c>
      <c r="H320">
        <v>385.06790948237153</v>
      </c>
      <c r="I320">
        <v>28</v>
      </c>
      <c r="J320">
        <v>1340508.8358280205</v>
      </c>
      <c r="K320">
        <v>52805.265727272723</v>
      </c>
      <c r="L320">
        <v>241291590.44904369</v>
      </c>
      <c r="M320">
        <v>6200667.8840909088</v>
      </c>
      <c r="N320">
        <v>2010763253.7420306</v>
      </c>
      <c r="O320">
        <v>109200000</v>
      </c>
      <c r="P320">
        <v>25.63069325</v>
      </c>
      <c r="Q320">
        <v>20040.607095628908</v>
      </c>
      <c r="R320">
        <v>241344395.71477097</v>
      </c>
      <c r="S320">
        <v>2126.1639216261215</v>
      </c>
      <c r="T320">
        <v>20066.237788878909</v>
      </c>
      <c r="U320">
        <f>Sustainable_Friendly_Table[[#This Row],[Total Energy(MJ)]]*AHP!$P$13/TOPSIS!$B$12</f>
        <v>2.3743265239991779E-2</v>
      </c>
      <c r="V320">
        <f>Sustainable_Friendly_Table[[#This Row],[Total Cost(LKR Million)]]*AHP!$P$14/TOPSIS!$C$12</f>
        <v>7.2137399141629279E-3</v>
      </c>
      <c r="W320">
        <f>Sustainable_Friendly_Table[[#This Row],[Total Carbon (Metric T)]]*AHP!$P$15/TOPSIS!$D$12</f>
        <v>1.3068314175827234E-2</v>
      </c>
      <c r="X320">
        <f>((Sustainable_Friendly_Table[[#This Row],[Weighted Energy]]-TOPSIS!$B$13)^2+(Sustainable_Friendly_Table[[#This Row],[Weighted Cost]]-TOPSIS!$C$13)^2+(Sustainable_Friendly_Table[[#This Row],[Weighted Co2]]-TOPSIS!$D$13)^2)^0.5</f>
        <v>3.6634720723445618E-3</v>
      </c>
      <c r="Y320">
        <f>((Sustainable_Friendly_Table[[#This Row],[Weighted Energy]]-TOPSIS!$B$14)^2+(Sustainable_Friendly_Table[[#This Row],[Weighted Cost]]-TOPSIS!$C$14)^2+(Sustainable_Friendly_Table[[#This Row],[Weighted Co2]]-TOPSIS!$D$14)^2)^0.5</f>
        <v>2.6508033491675818E-3</v>
      </c>
      <c r="Z320">
        <f>Sustainable_Friendly_Table[[#This Row],[S- Worst-Euclidean Distance]]/(Sustainable_Friendly_Table[[#This Row],[S+ Best-Euclidean Distance]]+Sustainable_Friendly_Table[[#This Row],[S- Worst-Euclidean Distance]])</f>
        <v>0.41981116948692854</v>
      </c>
      <c r="AA320">
        <v>319</v>
      </c>
    </row>
    <row r="321" spans="1:27" x14ac:dyDescent="0.3">
      <c r="A321">
        <v>315</v>
      </c>
      <c r="B321" t="s">
        <v>141</v>
      </c>
      <c r="C321" t="s">
        <v>280</v>
      </c>
      <c r="D321" t="s">
        <v>280</v>
      </c>
      <c r="E321" t="s">
        <v>152</v>
      </c>
      <c r="F321" t="s">
        <v>280</v>
      </c>
      <c r="G321" t="s">
        <v>218</v>
      </c>
      <c r="H321">
        <v>385.46261779597694</v>
      </c>
      <c r="I321">
        <v>28</v>
      </c>
      <c r="J321">
        <v>1340890.9134755908</v>
      </c>
      <c r="K321">
        <v>41888.202090909079</v>
      </c>
      <c r="L321">
        <v>241360364.42560634</v>
      </c>
      <c r="M321">
        <v>5048064.2136363629</v>
      </c>
      <c r="N321">
        <v>2011336370.2133863</v>
      </c>
      <c r="O321">
        <v>104893600</v>
      </c>
      <c r="P321">
        <v>19.071244918181815</v>
      </c>
      <c r="Q321">
        <v>20046.319156460082</v>
      </c>
      <c r="R321">
        <v>241402252.62769726</v>
      </c>
      <c r="S321">
        <v>2121.2780344270227</v>
      </c>
      <c r="T321">
        <v>20065.390401378263</v>
      </c>
      <c r="U321">
        <f>Sustainable_Friendly_Table[[#This Row],[Total Energy(MJ)]]*AHP!$P$13/TOPSIS!$B$12</f>
        <v>2.3748957156000467E-2</v>
      </c>
      <c r="V321">
        <f>Sustainable_Friendly_Table[[#This Row],[Total Cost(LKR Million)]]*AHP!$P$14/TOPSIS!$C$12</f>
        <v>7.1971628670473497E-3</v>
      </c>
      <c r="W321">
        <f>Sustainable_Friendly_Table[[#This Row],[Total Carbon (Metric T)]]*AHP!$P$15/TOPSIS!$D$12</f>
        <v>1.3067762307250591E-2</v>
      </c>
      <c r="X321">
        <f>((Sustainable_Friendly_Table[[#This Row],[Weighted Energy]]-TOPSIS!$B$13)^2+(Sustainable_Friendly_Table[[#This Row],[Weighted Cost]]-TOPSIS!$C$13)^2+(Sustainable_Friendly_Table[[#This Row],[Weighted Co2]]-TOPSIS!$D$13)^2)^0.5</f>
        <v>3.6636771971879857E-3</v>
      </c>
      <c r="Y321">
        <f>((Sustainable_Friendly_Table[[#This Row],[Weighted Energy]]-TOPSIS!$B$14)^2+(Sustainable_Friendly_Table[[#This Row],[Weighted Cost]]-TOPSIS!$C$14)^2+(Sustainable_Friendly_Table[[#This Row],[Weighted Co2]]-TOPSIS!$D$14)^2)^0.5</f>
        <v>2.650425293489112E-3</v>
      </c>
      <c r="Z321">
        <f>Sustainable_Friendly_Table[[#This Row],[S- Worst-Euclidean Distance]]/(Sustainable_Friendly_Table[[#This Row],[S+ Best-Euclidean Distance]]+Sustainable_Friendly_Table[[#This Row],[S- Worst-Euclidean Distance]])</f>
        <v>0.41976279247961518</v>
      </c>
      <c r="AA321">
        <v>320</v>
      </c>
    </row>
    <row r="322" spans="1:27" x14ac:dyDescent="0.3">
      <c r="A322">
        <v>322</v>
      </c>
      <c r="B322" t="s">
        <v>141</v>
      </c>
      <c r="C322" t="s">
        <v>280</v>
      </c>
      <c r="D322" t="s">
        <v>280</v>
      </c>
      <c r="E322" t="s">
        <v>280</v>
      </c>
      <c r="F322" t="s">
        <v>280</v>
      </c>
      <c r="G322" t="s">
        <v>219</v>
      </c>
      <c r="H322">
        <v>385.53063110243158</v>
      </c>
      <c r="I322">
        <v>55</v>
      </c>
      <c r="J322">
        <v>1340956.7503562383</v>
      </c>
      <c r="K322">
        <v>52805.265727272723</v>
      </c>
      <c r="L322">
        <v>241372215.06412292</v>
      </c>
      <c r="M322">
        <v>6205272.959090909</v>
      </c>
      <c r="N322">
        <v>2011435125.5343575</v>
      </c>
      <c r="O322">
        <v>102520000</v>
      </c>
      <c r="P322">
        <v>25.621483100000003</v>
      </c>
      <c r="Q322">
        <v>20047.303417825762</v>
      </c>
      <c r="R322">
        <v>241425020.3298502</v>
      </c>
      <c r="S322">
        <v>2120.1603984934486</v>
      </c>
      <c r="T322">
        <v>20072.924900925762</v>
      </c>
      <c r="U322">
        <f>Sustainable_Friendly_Table[[#This Row],[Total Energy(MJ)]]*AHP!$P$13/TOPSIS!$B$12</f>
        <v>2.3751197024009504E-2</v>
      </c>
      <c r="V322">
        <f>Sustainable_Friendly_Table[[#This Row],[Total Cost(LKR Million)]]*AHP!$P$14/TOPSIS!$C$12</f>
        <v>7.1933709040375741E-3</v>
      </c>
      <c r="W322">
        <f>Sustainable_Friendly_Table[[#This Row],[Total Carbon (Metric T)]]*AHP!$P$15/TOPSIS!$D$12</f>
        <v>1.3072669216471955E-2</v>
      </c>
      <c r="X322">
        <f>((Sustainable_Friendly_Table[[#This Row],[Weighted Energy]]-TOPSIS!$B$13)^2+(Sustainable_Friendly_Table[[#This Row],[Weighted Cost]]-TOPSIS!$C$13)^2+(Sustainable_Friendly_Table[[#This Row],[Weighted Co2]]-TOPSIS!$D$13)^2)^0.5</f>
        <v>3.6668703623854455E-3</v>
      </c>
      <c r="Y322">
        <f>((Sustainable_Friendly_Table[[#This Row],[Weighted Energy]]-TOPSIS!$B$14)^2+(Sustainable_Friendly_Table[[#This Row],[Weighted Cost]]-TOPSIS!$C$14)^2+(Sustainable_Friendly_Table[[#This Row],[Weighted Co2]]-TOPSIS!$D$14)^2)^0.5</f>
        <v>2.6472117539685135E-3</v>
      </c>
      <c r="Z322">
        <f>Sustainable_Friendly_Table[[#This Row],[S- Worst-Euclidean Distance]]/(Sustainable_Friendly_Table[[#This Row],[S+ Best-Euclidean Distance]]+Sustainable_Friendly_Table[[#This Row],[S- Worst-Euclidean Distance]])</f>
        <v>0.41925519896423757</v>
      </c>
      <c r="AA322">
        <v>321</v>
      </c>
    </row>
    <row r="323" spans="1:27" x14ac:dyDescent="0.3">
      <c r="A323">
        <v>314</v>
      </c>
      <c r="B323" t="s">
        <v>141</v>
      </c>
      <c r="C323" t="s">
        <v>280</v>
      </c>
      <c r="D323" t="s">
        <v>280</v>
      </c>
      <c r="E323" t="s">
        <v>152</v>
      </c>
      <c r="F323" t="s">
        <v>280</v>
      </c>
      <c r="G323" t="s">
        <v>220</v>
      </c>
      <c r="H323">
        <v>385.46261779597694</v>
      </c>
      <c r="I323">
        <v>28</v>
      </c>
      <c r="J323">
        <v>1340890.9134755908</v>
      </c>
      <c r="K323">
        <v>41888.202090909079</v>
      </c>
      <c r="L323">
        <v>241360364.42560634</v>
      </c>
      <c r="M323">
        <v>5048064.2136363629</v>
      </c>
      <c r="N323">
        <v>2011336370.2133863</v>
      </c>
      <c r="O323">
        <v>109200000</v>
      </c>
      <c r="P323">
        <v>19.071244918181815</v>
      </c>
      <c r="Q323">
        <v>20046.319156460082</v>
      </c>
      <c r="R323">
        <v>241402252.62769726</v>
      </c>
      <c r="S323">
        <v>2125.5844344270226</v>
      </c>
      <c r="T323">
        <v>20065.390401378263</v>
      </c>
      <c r="U323">
        <f>Sustainable_Friendly_Table[[#This Row],[Total Energy(MJ)]]*AHP!$P$13/TOPSIS!$B$12</f>
        <v>2.3748957156000467E-2</v>
      </c>
      <c r="V323">
        <f>Sustainable_Friendly_Table[[#This Row],[Total Cost(LKR Million)]]*AHP!$P$14/TOPSIS!$C$12</f>
        <v>7.2117738052023869E-3</v>
      </c>
      <c r="W323">
        <f>Sustainable_Friendly_Table[[#This Row],[Total Carbon (Metric T)]]*AHP!$P$15/TOPSIS!$D$12</f>
        <v>1.3067762307250591E-2</v>
      </c>
      <c r="X323">
        <f>((Sustainable_Friendly_Table[[#This Row],[Weighted Energy]]-TOPSIS!$B$13)^2+(Sustainable_Friendly_Table[[#This Row],[Weighted Cost]]-TOPSIS!$C$13)^2+(Sustainable_Friendly_Table[[#This Row],[Weighted Co2]]-TOPSIS!$D$13)^2)^0.5</f>
        <v>3.6675069431219452E-3</v>
      </c>
      <c r="Y323">
        <f>((Sustainable_Friendly_Table[[#This Row],[Weighted Energy]]-TOPSIS!$B$14)^2+(Sustainable_Friendly_Table[[#This Row],[Weighted Cost]]-TOPSIS!$C$14)^2+(Sustainable_Friendly_Table[[#This Row],[Weighted Co2]]-TOPSIS!$D$14)^2)^0.5</f>
        <v>2.6467271824659891E-3</v>
      </c>
      <c r="Z323">
        <f>Sustainable_Friendly_Table[[#This Row],[S- Worst-Euclidean Distance]]/(Sustainable_Friendly_Table[[#This Row],[S+ Best-Euclidean Distance]]+Sustainable_Friendly_Table[[#This Row],[S- Worst-Euclidean Distance]])</f>
        <v>0.41916836307040573</v>
      </c>
      <c r="AA323">
        <v>322</v>
      </c>
    </row>
    <row r="324" spans="1:27" x14ac:dyDescent="0.3">
      <c r="A324">
        <v>324</v>
      </c>
      <c r="B324" t="s">
        <v>141</v>
      </c>
      <c r="C324" t="s">
        <v>280</v>
      </c>
      <c r="D324" t="s">
        <v>280</v>
      </c>
      <c r="E324" t="s">
        <v>280</v>
      </c>
      <c r="F324" t="s">
        <v>280</v>
      </c>
      <c r="G324" t="s">
        <v>218</v>
      </c>
      <c r="H324">
        <v>385.53063110243158</v>
      </c>
      <c r="I324">
        <v>28</v>
      </c>
      <c r="J324">
        <v>1340956.7503562383</v>
      </c>
      <c r="K324">
        <v>52805.265727272723</v>
      </c>
      <c r="L324">
        <v>241372215.06412292</v>
      </c>
      <c r="M324">
        <v>6205272.959090909</v>
      </c>
      <c r="N324">
        <v>2011435125.5343575</v>
      </c>
      <c r="O324">
        <v>104893600</v>
      </c>
      <c r="P324">
        <v>25.621483100000003</v>
      </c>
      <c r="Q324">
        <v>20047.303417825762</v>
      </c>
      <c r="R324">
        <v>241425020.3298502</v>
      </c>
      <c r="S324">
        <v>2122.5339984934485</v>
      </c>
      <c r="T324">
        <v>20072.924900925762</v>
      </c>
      <c r="U324">
        <f>Sustainable_Friendly_Table[[#This Row],[Total Energy(MJ)]]*AHP!$P$13/TOPSIS!$B$12</f>
        <v>2.3751197024009504E-2</v>
      </c>
      <c r="V324">
        <f>Sustainable_Friendly_Table[[#This Row],[Total Cost(LKR Million)]]*AHP!$P$14/TOPSIS!$C$12</f>
        <v>7.2014241556641757E-3</v>
      </c>
      <c r="W324">
        <f>Sustainable_Friendly_Table[[#This Row],[Total Carbon (Metric T)]]*AHP!$P$15/TOPSIS!$D$12</f>
        <v>1.3072669216471955E-2</v>
      </c>
      <c r="X324">
        <f>((Sustainable_Friendly_Table[[#This Row],[Weighted Energy]]-TOPSIS!$B$13)^2+(Sustainable_Friendly_Table[[#This Row],[Weighted Cost]]-TOPSIS!$C$13)^2+(Sustainable_Friendly_Table[[#This Row],[Weighted Co2]]-TOPSIS!$D$13)^2)^0.5</f>
        <v>3.668964377555671E-3</v>
      </c>
      <c r="Y324">
        <f>((Sustainable_Friendly_Table[[#This Row],[Weighted Energy]]-TOPSIS!$B$14)^2+(Sustainable_Friendly_Table[[#This Row],[Weighted Cost]]-TOPSIS!$C$14)^2+(Sustainable_Friendly_Table[[#This Row],[Weighted Co2]]-TOPSIS!$D$14)^2)^0.5</f>
        <v>2.645150066443292E-3</v>
      </c>
      <c r="Z324">
        <f>Sustainable_Friendly_Table[[#This Row],[S- Worst-Euclidean Distance]]/(Sustainable_Friendly_Table[[#This Row],[S+ Best-Euclidean Distance]]+Sustainable_Friendly_Table[[#This Row],[S- Worst-Euclidean Distance]])</f>
        <v>0.41892653196320911</v>
      </c>
      <c r="AA324">
        <v>323</v>
      </c>
    </row>
    <row r="325" spans="1:27" x14ac:dyDescent="0.3">
      <c r="A325">
        <v>323</v>
      </c>
      <c r="B325" t="s">
        <v>141</v>
      </c>
      <c r="C325" t="s">
        <v>280</v>
      </c>
      <c r="D325" t="s">
        <v>280</v>
      </c>
      <c r="E325" t="s">
        <v>280</v>
      </c>
      <c r="F325" t="s">
        <v>280</v>
      </c>
      <c r="G325" t="s">
        <v>220</v>
      </c>
      <c r="H325">
        <v>385.53063110243158</v>
      </c>
      <c r="I325">
        <v>28</v>
      </c>
      <c r="J325">
        <v>1340956.7503562383</v>
      </c>
      <c r="K325">
        <v>52805.265727272723</v>
      </c>
      <c r="L325">
        <v>241372215.06412292</v>
      </c>
      <c r="M325">
        <v>6205272.959090909</v>
      </c>
      <c r="N325">
        <v>2011435125.5343575</v>
      </c>
      <c r="O325">
        <v>109200000</v>
      </c>
      <c r="P325">
        <v>25.621483100000003</v>
      </c>
      <c r="Q325">
        <v>20047.303417825762</v>
      </c>
      <c r="R325">
        <v>241425020.3298502</v>
      </c>
      <c r="S325">
        <v>2126.8403984934484</v>
      </c>
      <c r="T325">
        <v>20072.924900925762</v>
      </c>
      <c r="U325">
        <f>Sustainable_Friendly_Table[[#This Row],[Total Energy(MJ)]]*AHP!$P$13/TOPSIS!$B$12</f>
        <v>2.3751197024009504E-2</v>
      </c>
      <c r="V325">
        <f>Sustainable_Friendly_Table[[#This Row],[Total Cost(LKR Million)]]*AHP!$P$14/TOPSIS!$C$12</f>
        <v>7.2160350938192128E-3</v>
      </c>
      <c r="W325">
        <f>Sustainable_Friendly_Table[[#This Row],[Total Carbon (Metric T)]]*AHP!$P$15/TOPSIS!$D$12</f>
        <v>1.3072669216471955E-2</v>
      </c>
      <c r="X325">
        <f>((Sustainable_Friendly_Table[[#This Row],[Weighted Energy]]-TOPSIS!$B$13)^2+(Sustainable_Friendly_Table[[#This Row],[Weighted Cost]]-TOPSIS!$C$13)^2+(Sustainable_Friendly_Table[[#This Row],[Weighted Co2]]-TOPSIS!$D$13)^2)^0.5</f>
        <v>3.6728055624105417E-3</v>
      </c>
      <c r="Y325">
        <f>((Sustainable_Friendly_Table[[#This Row],[Weighted Energy]]-TOPSIS!$B$14)^2+(Sustainable_Friendly_Table[[#This Row],[Weighted Cost]]-TOPSIS!$C$14)^2+(Sustainable_Friendly_Table[[#This Row],[Weighted Co2]]-TOPSIS!$D$14)^2)^0.5</f>
        <v>2.6414681408056667E-3</v>
      </c>
      <c r="Z325">
        <f>Sustainable_Friendly_Table[[#This Row],[S- Worst-Euclidean Distance]]/(Sustainable_Friendly_Table[[#This Row],[S+ Best-Euclidean Distance]]+Sustainable_Friendly_Table[[#This Row],[S- Worst-Euclidean Distance]])</f>
        <v>0.4183328542537238</v>
      </c>
      <c r="AA325">
        <v>324</v>
      </c>
    </row>
    <row r="326" spans="1:27" x14ac:dyDescent="0.3">
      <c r="A326">
        <v>469</v>
      </c>
      <c r="B326" t="s">
        <v>280</v>
      </c>
      <c r="C326" t="s">
        <v>148</v>
      </c>
      <c r="D326" t="s">
        <v>151</v>
      </c>
      <c r="E326" t="s">
        <v>152</v>
      </c>
      <c r="F326" t="s">
        <v>154</v>
      </c>
      <c r="G326" t="s">
        <v>219</v>
      </c>
      <c r="H326">
        <v>365.74258034030362</v>
      </c>
      <c r="I326">
        <v>52</v>
      </c>
      <c r="J326">
        <v>1344564.4717818256</v>
      </c>
      <c r="K326">
        <v>34870.399763636364</v>
      </c>
      <c r="L326">
        <v>242021604.92072862</v>
      </c>
      <c r="M326">
        <v>5548185.1422727266</v>
      </c>
      <c r="N326">
        <v>2016846707.6727386</v>
      </c>
      <c r="O326">
        <v>96928000</v>
      </c>
      <c r="P326">
        <v>21.888458668181816</v>
      </c>
      <c r="Q326">
        <v>20101.238853138293</v>
      </c>
      <c r="R326">
        <v>242056475.32049227</v>
      </c>
      <c r="S326">
        <v>2119.3228928150111</v>
      </c>
      <c r="T326">
        <v>20123.127311806475</v>
      </c>
      <c r="U326">
        <f>Sustainable_Friendly_Table[[#This Row],[Total Energy(MJ)]]*AHP!$P$13/TOPSIS!$B$12</f>
        <v>2.3813319052099397E-2</v>
      </c>
      <c r="V326">
        <f>Sustainable_Friendly_Table[[#This Row],[Total Cost(LKR Million)]]*AHP!$P$14/TOPSIS!$C$12</f>
        <v>7.1905293789418694E-3</v>
      </c>
      <c r="W326">
        <f>Sustainable_Friendly_Table[[#This Row],[Total Carbon (Metric T)]]*AHP!$P$15/TOPSIS!$D$12</f>
        <v>1.3105363978921982E-2</v>
      </c>
      <c r="X326">
        <f>((Sustainable_Friendly_Table[[#This Row],[Weighted Energy]]-TOPSIS!$B$13)^2+(Sustainable_Friendly_Table[[#This Row],[Weighted Cost]]-TOPSIS!$C$13)^2+(Sustainable_Friendly_Table[[#This Row],[Weighted Co2]]-TOPSIS!$D$13)^2)^0.5</f>
        <v>3.7339867693408422E-3</v>
      </c>
      <c r="Y326">
        <f>((Sustainable_Friendly_Table[[#This Row],[Weighted Energy]]-TOPSIS!$B$14)^2+(Sustainable_Friendly_Table[[#This Row],[Weighted Cost]]-TOPSIS!$C$14)^2+(Sustainable_Friendly_Table[[#This Row],[Weighted Co2]]-TOPSIS!$D$14)^2)^0.5</f>
        <v>2.580205337509561E-3</v>
      </c>
      <c r="Z326">
        <f>Sustainable_Friendly_Table[[#This Row],[S- Worst-Euclidean Distance]]/(Sustainable_Friendly_Table[[#This Row],[S+ Best-Euclidean Distance]]+Sustainable_Friendly_Table[[#This Row],[S- Worst-Euclidean Distance]])</f>
        <v>0.40863586248987271</v>
      </c>
      <c r="AA326">
        <v>325</v>
      </c>
    </row>
    <row r="327" spans="1:27" x14ac:dyDescent="0.3">
      <c r="A327">
        <v>471</v>
      </c>
      <c r="B327" t="s">
        <v>280</v>
      </c>
      <c r="C327" t="s">
        <v>148</v>
      </c>
      <c r="D327" t="s">
        <v>151</v>
      </c>
      <c r="E327" t="s">
        <v>152</v>
      </c>
      <c r="F327" t="s">
        <v>154</v>
      </c>
      <c r="G327" t="s">
        <v>218</v>
      </c>
      <c r="H327">
        <v>365.74258034030362</v>
      </c>
      <c r="I327">
        <v>27</v>
      </c>
      <c r="J327">
        <v>1344564.4717818256</v>
      </c>
      <c r="K327">
        <v>34870.399763636364</v>
      </c>
      <c r="L327">
        <v>242021604.92072862</v>
      </c>
      <c r="M327">
        <v>5548185.1422727266</v>
      </c>
      <c r="N327">
        <v>2016846707.6727386</v>
      </c>
      <c r="O327">
        <v>101147400</v>
      </c>
      <c r="P327">
        <v>21.888458668181816</v>
      </c>
      <c r="Q327">
        <v>20101.238853138293</v>
      </c>
      <c r="R327">
        <v>242056475.32049227</v>
      </c>
      <c r="S327">
        <v>2123.5422928150115</v>
      </c>
      <c r="T327">
        <v>20123.127311806475</v>
      </c>
      <c r="U327">
        <f>Sustainable_Friendly_Table[[#This Row],[Total Energy(MJ)]]*AHP!$P$13/TOPSIS!$B$12</f>
        <v>2.3813319052099397E-2</v>
      </c>
      <c r="V327">
        <f>Sustainable_Friendly_Table[[#This Row],[Total Cost(LKR Million)]]*AHP!$P$14/TOPSIS!$C$12</f>
        <v>7.2048451397749022E-3</v>
      </c>
      <c r="W327">
        <f>Sustainable_Friendly_Table[[#This Row],[Total Carbon (Metric T)]]*AHP!$P$15/TOPSIS!$D$12</f>
        <v>1.3105363978921982E-2</v>
      </c>
      <c r="X327">
        <f>((Sustainable_Friendly_Table[[#This Row],[Weighted Energy]]-TOPSIS!$B$13)^2+(Sustainable_Friendly_Table[[#This Row],[Weighted Cost]]-TOPSIS!$C$13)^2+(Sustainable_Friendly_Table[[#This Row],[Weighted Co2]]-TOPSIS!$D$13)^2)^0.5</f>
        <v>3.7376426256478107E-3</v>
      </c>
      <c r="Y327">
        <f>((Sustainable_Friendly_Table[[#This Row],[Weighted Energy]]-TOPSIS!$B$14)^2+(Sustainable_Friendly_Table[[#This Row],[Weighted Cost]]-TOPSIS!$C$14)^2+(Sustainable_Friendly_Table[[#This Row],[Weighted Co2]]-TOPSIS!$D$14)^2)^0.5</f>
        <v>2.5764455610432007E-3</v>
      </c>
      <c r="Z327">
        <f>Sustainable_Friendly_Table[[#This Row],[S- Worst-Euclidean Distance]]/(Sustainable_Friendly_Table[[#This Row],[S+ Best-Euclidean Distance]]+Sustainable_Friendly_Table[[#This Row],[S- Worst-Euclidean Distance]])</f>
        <v>0.4080471296669399</v>
      </c>
      <c r="AA327">
        <v>326</v>
      </c>
    </row>
    <row r="328" spans="1:27" x14ac:dyDescent="0.3">
      <c r="A328">
        <v>478</v>
      </c>
      <c r="B328" t="s">
        <v>280</v>
      </c>
      <c r="C328" t="s">
        <v>148</v>
      </c>
      <c r="D328" t="s">
        <v>151</v>
      </c>
      <c r="E328" t="s">
        <v>280</v>
      </c>
      <c r="F328" t="s">
        <v>154</v>
      </c>
      <c r="G328" t="s">
        <v>219</v>
      </c>
      <c r="H328">
        <v>365.81059364675809</v>
      </c>
      <c r="I328">
        <v>53</v>
      </c>
      <c r="J328">
        <v>1344630.3086624732</v>
      </c>
      <c r="K328">
        <v>45787.463399999993</v>
      </c>
      <c r="L328">
        <v>242033455.5592452</v>
      </c>
      <c r="M328">
        <v>6705393.8877272718</v>
      </c>
      <c r="N328">
        <v>2016945462.9937098</v>
      </c>
      <c r="O328">
        <v>98792000</v>
      </c>
      <c r="P328">
        <v>28.438696849999996</v>
      </c>
      <c r="Q328">
        <v>20102.223114503977</v>
      </c>
      <c r="R328">
        <v>242079243.02264521</v>
      </c>
      <c r="S328">
        <v>2122.4428568814369</v>
      </c>
      <c r="T328">
        <v>20130.661811353977</v>
      </c>
      <c r="U328">
        <f>Sustainable_Friendly_Table[[#This Row],[Total Energy(MJ)]]*AHP!$P$13/TOPSIS!$B$12</f>
        <v>2.3815558920108434E-2</v>
      </c>
      <c r="V328">
        <f>Sustainable_Friendly_Table[[#This Row],[Total Cost(LKR Million)]]*AHP!$P$14/TOPSIS!$C$12</f>
        <v>7.2011149265037511E-3</v>
      </c>
      <c r="W328">
        <f>Sustainable_Friendly_Table[[#This Row],[Total Carbon (Metric T)]]*AHP!$P$15/TOPSIS!$D$12</f>
        <v>1.3110270888143347E-2</v>
      </c>
      <c r="X328">
        <f>((Sustainable_Friendly_Table[[#This Row],[Weighted Energy]]-TOPSIS!$B$13)^2+(Sustainable_Friendly_Table[[#This Row],[Weighted Cost]]-TOPSIS!$C$13)^2+(Sustainable_Friendly_Table[[#This Row],[Weighted Co2]]-TOPSIS!$D$13)^2)^0.5</f>
        <v>3.7408685309777844E-3</v>
      </c>
      <c r="Y328">
        <f>((Sustainable_Friendly_Table[[#This Row],[Weighted Energy]]-TOPSIS!$B$14)^2+(Sustainable_Friendly_Table[[#This Row],[Weighted Cost]]-TOPSIS!$C$14)^2+(Sustainable_Friendly_Table[[#This Row],[Weighted Co2]]-TOPSIS!$D$14)^2)^0.5</f>
        <v>2.5732398709102343E-3</v>
      </c>
      <c r="Z328">
        <f>Sustainable_Friendly_Table[[#This Row],[S- Worst-Euclidean Distance]]/(Sustainable_Friendly_Table[[#This Row],[S+ Best-Euclidean Distance]]+Sustainable_Friendly_Table[[#This Row],[S- Worst-Euclidean Distance]])</f>
        <v>0.40753812052716659</v>
      </c>
      <c r="AA328">
        <v>327</v>
      </c>
    </row>
    <row r="329" spans="1:27" x14ac:dyDescent="0.3">
      <c r="A329">
        <v>470</v>
      </c>
      <c r="B329" t="s">
        <v>280</v>
      </c>
      <c r="C329" t="s">
        <v>148</v>
      </c>
      <c r="D329" t="s">
        <v>151</v>
      </c>
      <c r="E329" t="s">
        <v>152</v>
      </c>
      <c r="F329" t="s">
        <v>154</v>
      </c>
      <c r="G329" t="s">
        <v>220</v>
      </c>
      <c r="H329">
        <v>365.74258034030362</v>
      </c>
      <c r="I329">
        <v>27</v>
      </c>
      <c r="J329">
        <v>1344564.4717818256</v>
      </c>
      <c r="K329">
        <v>34870.399763636364</v>
      </c>
      <c r="L329">
        <v>242021604.92072862</v>
      </c>
      <c r="M329">
        <v>5548185.1422727266</v>
      </c>
      <c r="N329">
        <v>2016846707.6727386</v>
      </c>
      <c r="O329">
        <v>105300000</v>
      </c>
      <c r="P329">
        <v>21.888458668181816</v>
      </c>
      <c r="Q329">
        <v>20101.238853138293</v>
      </c>
      <c r="R329">
        <v>242056475.32049227</v>
      </c>
      <c r="S329">
        <v>2127.6948928150114</v>
      </c>
      <c r="T329">
        <v>20123.127311806475</v>
      </c>
      <c r="U329">
        <f>Sustainable_Friendly_Table[[#This Row],[Total Energy(MJ)]]*AHP!$P$13/TOPSIS!$B$12</f>
        <v>2.3813319052099397E-2</v>
      </c>
      <c r="V329">
        <f>Sustainable_Friendly_Table[[#This Row],[Total Cost(LKR Million)]]*AHP!$P$14/TOPSIS!$C$12</f>
        <v>7.2189342587101173E-3</v>
      </c>
      <c r="W329">
        <f>Sustainable_Friendly_Table[[#This Row],[Total Carbon (Metric T)]]*AHP!$P$15/TOPSIS!$D$12</f>
        <v>1.3105363978921982E-2</v>
      </c>
      <c r="X329">
        <f>((Sustainable_Friendly_Table[[#This Row],[Weighted Energy]]-TOPSIS!$B$13)^2+(Sustainable_Friendly_Table[[#This Row],[Weighted Cost]]-TOPSIS!$C$13)^2+(Sustainable_Friendly_Table[[#This Row],[Weighted Co2]]-TOPSIS!$D$13)^2)^0.5</f>
        <v>3.7412906003021981E-3</v>
      </c>
      <c r="Y329">
        <f>((Sustainable_Friendly_Table[[#This Row],[Weighted Energy]]-TOPSIS!$B$14)^2+(Sustainable_Friendly_Table[[#This Row],[Weighted Cost]]-TOPSIS!$C$14)^2+(Sustainable_Friendly_Table[[#This Row],[Weighted Co2]]-TOPSIS!$D$14)^2)^0.5</f>
        <v>2.5728177190564114E-3</v>
      </c>
      <c r="Z329">
        <f>Sustainable_Friendly_Table[[#This Row],[S- Worst-Euclidean Distance]]/(Sustainable_Friendly_Table[[#This Row],[S+ Best-Euclidean Distance]]+Sustainable_Friendly_Table[[#This Row],[S- Worst-Euclidean Distance]])</f>
        <v>0.40747126734717781</v>
      </c>
      <c r="AA329">
        <v>328</v>
      </c>
    </row>
    <row r="330" spans="1:27" x14ac:dyDescent="0.3">
      <c r="A330">
        <v>480</v>
      </c>
      <c r="B330" t="s">
        <v>280</v>
      </c>
      <c r="C330" t="s">
        <v>148</v>
      </c>
      <c r="D330" t="s">
        <v>151</v>
      </c>
      <c r="E330" t="s">
        <v>280</v>
      </c>
      <c r="F330" t="s">
        <v>154</v>
      </c>
      <c r="G330" t="s">
        <v>218</v>
      </c>
      <c r="H330">
        <v>365.81059364675809</v>
      </c>
      <c r="I330">
        <v>27</v>
      </c>
      <c r="J330">
        <v>1344630.3086624732</v>
      </c>
      <c r="K330">
        <v>45787.463399999993</v>
      </c>
      <c r="L330">
        <v>242033455.5592452</v>
      </c>
      <c r="M330">
        <v>6705393.8877272718</v>
      </c>
      <c r="N330">
        <v>2016945462.9937098</v>
      </c>
      <c r="O330">
        <v>101147400</v>
      </c>
      <c r="P330">
        <v>28.438696849999996</v>
      </c>
      <c r="Q330">
        <v>20102.223114503977</v>
      </c>
      <c r="R330">
        <v>242079243.02264521</v>
      </c>
      <c r="S330">
        <v>2124.7982568814373</v>
      </c>
      <c r="T330">
        <v>20130.661811353977</v>
      </c>
      <c r="U330">
        <f>Sustainable_Friendly_Table[[#This Row],[Total Energy(MJ)]]*AHP!$P$13/TOPSIS!$B$12</f>
        <v>2.3815558920108434E-2</v>
      </c>
      <c r="V330">
        <f>Sustainable_Friendly_Table[[#This Row],[Total Cost(LKR Million)]]*AHP!$P$14/TOPSIS!$C$12</f>
        <v>7.2091064283917282E-3</v>
      </c>
      <c r="W330">
        <f>Sustainable_Friendly_Table[[#This Row],[Total Carbon (Metric T)]]*AHP!$P$15/TOPSIS!$D$12</f>
        <v>1.3110270888143347E-2</v>
      </c>
      <c r="X330">
        <f>((Sustainable_Friendly_Table[[#This Row],[Weighted Energy]]-TOPSIS!$B$13)^2+(Sustainable_Friendly_Table[[#This Row],[Weighted Cost]]-TOPSIS!$C$13)^2+(Sustainable_Friendly_Table[[#This Row],[Weighted Co2]]-TOPSIS!$D$13)^2)^0.5</f>
        <v>3.7429218811888725E-3</v>
      </c>
      <c r="Y330">
        <f>((Sustainable_Friendly_Table[[#This Row],[Weighted Energy]]-TOPSIS!$B$14)^2+(Sustainable_Friendly_Table[[#This Row],[Weighted Cost]]-TOPSIS!$C$14)^2+(Sustainable_Friendly_Table[[#This Row],[Weighted Co2]]-TOPSIS!$D$14)^2)^0.5</f>
        <v>2.571159112093812E-3</v>
      </c>
      <c r="Z330">
        <f>Sustainable_Friendly_Table[[#This Row],[S- Worst-Euclidean Distance]]/(Sustainable_Friendly_Table[[#This Row],[S+ Best-Euclidean Distance]]+Sustainable_Friendly_Table[[#This Row],[S- Worst-Euclidean Distance]])</f>
        <v>0.40721034697356151</v>
      </c>
      <c r="AA330">
        <v>329</v>
      </c>
    </row>
    <row r="331" spans="1:27" x14ac:dyDescent="0.3">
      <c r="A331">
        <v>487</v>
      </c>
      <c r="B331" t="s">
        <v>280</v>
      </c>
      <c r="C331" t="s">
        <v>148</v>
      </c>
      <c r="D331" t="s">
        <v>280</v>
      </c>
      <c r="E331" t="s">
        <v>152</v>
      </c>
      <c r="F331" t="s">
        <v>154</v>
      </c>
      <c r="G331" t="s">
        <v>219</v>
      </c>
      <c r="H331">
        <v>366.20530196036361</v>
      </c>
      <c r="I331">
        <v>53</v>
      </c>
      <c r="J331">
        <v>1345012.3863100435</v>
      </c>
      <c r="K331">
        <v>34870.399763636364</v>
      </c>
      <c r="L331">
        <v>242102229.53580785</v>
      </c>
      <c r="M331">
        <v>5552790.2172727259</v>
      </c>
      <c r="N331">
        <v>2017518579.4650655</v>
      </c>
      <c r="O331">
        <v>98792000</v>
      </c>
      <c r="P331">
        <v>21.879248518181811</v>
      </c>
      <c r="Q331">
        <v>20107.935175335151</v>
      </c>
      <c r="R331">
        <v>242137099.93557149</v>
      </c>
      <c r="S331">
        <v>2121.8633696823381</v>
      </c>
      <c r="T331">
        <v>20129.814423853331</v>
      </c>
      <c r="U331">
        <f>Sustainable_Friendly_Table[[#This Row],[Total Energy(MJ)]]*AHP!$P$13/TOPSIS!$B$12</f>
        <v>2.3821250836117126E-2</v>
      </c>
      <c r="V331">
        <f>Sustainable_Friendly_Table[[#This Row],[Total Cost(LKR Million)]]*AHP!$P$14/TOPSIS!$C$12</f>
        <v>7.1991488175432109E-3</v>
      </c>
      <c r="W331">
        <f>Sustainable_Friendly_Table[[#This Row],[Total Carbon (Metric T)]]*AHP!$P$15/TOPSIS!$D$12</f>
        <v>1.3109719019566705E-2</v>
      </c>
      <c r="X331">
        <f>((Sustainable_Friendly_Table[[#This Row],[Weighted Energy]]-TOPSIS!$B$13)^2+(Sustainable_Friendly_Table[[#This Row],[Weighted Cost]]-TOPSIS!$C$13)^2+(Sustainable_Friendly_Table[[#This Row],[Weighted Co2]]-TOPSIS!$D$13)^2)^0.5</f>
        <v>3.7449303375616887E-3</v>
      </c>
      <c r="Y331">
        <f>((Sustainable_Friendly_Table[[#This Row],[Weighted Energy]]-TOPSIS!$B$14)^2+(Sustainable_Friendly_Table[[#This Row],[Weighted Cost]]-TOPSIS!$C$14)^2+(Sustainable_Friendly_Table[[#This Row],[Weighted Co2]]-TOPSIS!$D$14)^2)^0.5</f>
        <v>2.5692014576166019E-3</v>
      </c>
      <c r="Z331">
        <f>Sustainable_Friendly_Table[[#This Row],[S- Worst-Euclidean Distance]]/(Sustainable_Friendly_Table[[#This Row],[S+ Best-Euclidean Distance]]+Sustainable_Friendly_Table[[#This Row],[S- Worst-Euclidean Distance]])</f>
        <v>0.40689702732821342</v>
      </c>
      <c r="AA331">
        <v>330</v>
      </c>
    </row>
    <row r="332" spans="1:27" x14ac:dyDescent="0.3">
      <c r="A332">
        <v>479</v>
      </c>
      <c r="B332" t="s">
        <v>280</v>
      </c>
      <c r="C332" t="s">
        <v>148</v>
      </c>
      <c r="D332" t="s">
        <v>151</v>
      </c>
      <c r="E332" t="s">
        <v>280</v>
      </c>
      <c r="F332" t="s">
        <v>154</v>
      </c>
      <c r="G332" t="s">
        <v>220</v>
      </c>
      <c r="H332">
        <v>365.81059364675809</v>
      </c>
      <c r="I332">
        <v>27</v>
      </c>
      <c r="J332">
        <v>1344630.3086624732</v>
      </c>
      <c r="K332">
        <v>45787.463399999993</v>
      </c>
      <c r="L332">
        <v>242033455.5592452</v>
      </c>
      <c r="M332">
        <v>6705393.8877272718</v>
      </c>
      <c r="N332">
        <v>2016945462.9937098</v>
      </c>
      <c r="O332">
        <v>105300000</v>
      </c>
      <c r="P332">
        <v>28.438696849999996</v>
      </c>
      <c r="Q332">
        <v>20102.223114503977</v>
      </c>
      <c r="R332">
        <v>242079243.02264521</v>
      </c>
      <c r="S332">
        <v>2128.9508568814372</v>
      </c>
      <c r="T332">
        <v>20130.661811353977</v>
      </c>
      <c r="U332">
        <f>Sustainable_Friendly_Table[[#This Row],[Total Energy(MJ)]]*AHP!$P$13/TOPSIS!$B$12</f>
        <v>2.3815558920108434E-2</v>
      </c>
      <c r="V332">
        <f>Sustainable_Friendly_Table[[#This Row],[Total Cost(LKR Million)]]*AHP!$P$14/TOPSIS!$C$12</f>
        <v>7.2231955473269415E-3</v>
      </c>
      <c r="W332">
        <f>Sustainable_Friendly_Table[[#This Row],[Total Carbon (Metric T)]]*AHP!$P$15/TOPSIS!$D$12</f>
        <v>1.3110270888143347E-2</v>
      </c>
      <c r="X332">
        <f>((Sustainable_Friendly_Table[[#This Row],[Weighted Energy]]-TOPSIS!$B$13)^2+(Sustainable_Friendly_Table[[#This Row],[Weighted Cost]]-TOPSIS!$C$13)^2+(Sustainable_Friendly_Table[[#This Row],[Weighted Co2]]-TOPSIS!$D$13)^2)^0.5</f>
        <v>3.7465807402399386E-3</v>
      </c>
      <c r="Y332">
        <f>((Sustainable_Friendly_Table[[#This Row],[Weighted Energy]]-TOPSIS!$B$14)^2+(Sustainable_Friendly_Table[[#This Row],[Weighted Cost]]-TOPSIS!$C$14)^2+(Sustainable_Friendly_Table[[#This Row],[Weighted Co2]]-TOPSIS!$D$14)^2)^0.5</f>
        <v>2.5675471839439962E-3</v>
      </c>
      <c r="Z332">
        <f>Sustainable_Friendly_Table[[#This Row],[S- Worst-Euclidean Distance]]/(Sustainable_Friendly_Table[[#This Row],[S+ Best-Euclidean Distance]]+Sustainable_Friendly_Table[[#This Row],[S- Worst-Euclidean Distance]])</f>
        <v>0.40663528119377418</v>
      </c>
      <c r="AA332">
        <v>331</v>
      </c>
    </row>
    <row r="333" spans="1:27" x14ac:dyDescent="0.3">
      <c r="A333">
        <v>489</v>
      </c>
      <c r="B333" t="s">
        <v>280</v>
      </c>
      <c r="C333" t="s">
        <v>148</v>
      </c>
      <c r="D333" t="s">
        <v>280</v>
      </c>
      <c r="E333" t="s">
        <v>152</v>
      </c>
      <c r="F333" t="s">
        <v>154</v>
      </c>
      <c r="G333" t="s">
        <v>218</v>
      </c>
      <c r="H333">
        <v>366.20530196036361</v>
      </c>
      <c r="I333">
        <v>27</v>
      </c>
      <c r="J333">
        <v>1345012.3863100435</v>
      </c>
      <c r="K333">
        <v>34870.399763636364</v>
      </c>
      <c r="L333">
        <v>242102229.53580785</v>
      </c>
      <c r="M333">
        <v>5552790.2172727259</v>
      </c>
      <c r="N333">
        <v>2017518579.4650655</v>
      </c>
      <c r="O333">
        <v>101147400</v>
      </c>
      <c r="P333">
        <v>21.879248518181811</v>
      </c>
      <c r="Q333">
        <v>20107.935175335151</v>
      </c>
      <c r="R333">
        <v>242137099.93557149</v>
      </c>
      <c r="S333">
        <v>2124.2187696823385</v>
      </c>
      <c r="T333">
        <v>20129.814423853331</v>
      </c>
      <c r="U333">
        <f>Sustainable_Friendly_Table[[#This Row],[Total Energy(MJ)]]*AHP!$P$13/TOPSIS!$B$12</f>
        <v>2.3821250836117126E-2</v>
      </c>
      <c r="V333">
        <f>Sustainable_Friendly_Table[[#This Row],[Total Cost(LKR Million)]]*AHP!$P$14/TOPSIS!$C$12</f>
        <v>7.207140319431188E-3</v>
      </c>
      <c r="W333">
        <f>Sustainable_Friendly_Table[[#This Row],[Total Carbon (Metric T)]]*AHP!$P$15/TOPSIS!$D$12</f>
        <v>1.3109719019566705E-2</v>
      </c>
      <c r="X333">
        <f>((Sustainable_Friendly_Table[[#This Row],[Weighted Energy]]-TOPSIS!$B$13)^2+(Sustainable_Friendly_Table[[#This Row],[Weighted Cost]]-TOPSIS!$C$13)^2+(Sustainable_Friendly_Table[[#This Row],[Weighted Co2]]-TOPSIS!$D$13)^2)^0.5</f>
        <v>3.7469772686107299E-3</v>
      </c>
      <c r="Y333">
        <f>((Sustainable_Friendly_Table[[#This Row],[Weighted Energy]]-TOPSIS!$B$14)^2+(Sustainable_Friendly_Table[[#This Row],[Weighted Cost]]-TOPSIS!$C$14)^2+(Sustainable_Friendly_Table[[#This Row],[Weighted Co2]]-TOPSIS!$D$14)^2)^0.5</f>
        <v>2.5671113049404873E-3</v>
      </c>
      <c r="Z333">
        <f>Sustainable_Friendly_Table[[#This Row],[S- Worst-Euclidean Distance]]/(Sustainable_Friendly_Table[[#This Row],[S+ Best-Euclidean Distance]]+Sustainable_Friendly_Table[[#This Row],[S- Worst-Euclidean Distance]])</f>
        <v>0.40656878265752189</v>
      </c>
      <c r="AA333">
        <v>332</v>
      </c>
    </row>
    <row r="334" spans="1:27" x14ac:dyDescent="0.3">
      <c r="A334">
        <v>496</v>
      </c>
      <c r="B334" t="s">
        <v>280</v>
      </c>
      <c r="C334" t="s">
        <v>148</v>
      </c>
      <c r="D334" t="s">
        <v>280</v>
      </c>
      <c r="E334" t="s">
        <v>280</v>
      </c>
      <c r="F334" t="s">
        <v>154</v>
      </c>
      <c r="G334" t="s">
        <v>219</v>
      </c>
      <c r="H334">
        <v>366.27331526681814</v>
      </c>
      <c r="I334">
        <v>53</v>
      </c>
      <c r="J334">
        <v>1345078.2231906913</v>
      </c>
      <c r="K334">
        <v>45787.463399999993</v>
      </c>
      <c r="L334">
        <v>242114080.17432448</v>
      </c>
      <c r="M334">
        <v>6709998.962727272</v>
      </c>
      <c r="N334">
        <v>2017617334.7860372</v>
      </c>
      <c r="O334">
        <v>98792000</v>
      </c>
      <c r="P334">
        <v>28.429486699999998</v>
      </c>
      <c r="Q334">
        <v>20108.919436700835</v>
      </c>
      <c r="R334">
        <v>242159867.63772449</v>
      </c>
      <c r="S334">
        <v>2123.1193337487643</v>
      </c>
      <c r="T334">
        <v>20137.348923400834</v>
      </c>
      <c r="U334">
        <f>Sustainable_Friendly_Table[[#This Row],[Total Energy(MJ)]]*AHP!$P$13/TOPSIS!$B$12</f>
        <v>2.382349070412617E-2</v>
      </c>
      <c r="V334">
        <f>Sustainable_Friendly_Table[[#This Row],[Total Cost(LKR Million)]]*AHP!$P$14/TOPSIS!$C$12</f>
        <v>7.2034101061600377E-3</v>
      </c>
      <c r="W334">
        <f>Sustainable_Friendly_Table[[#This Row],[Total Carbon (Metric T)]]*AHP!$P$15/TOPSIS!$D$12</f>
        <v>1.3114625928788072E-2</v>
      </c>
      <c r="X334">
        <f>((Sustainable_Friendly_Table[[#This Row],[Weighted Energy]]-TOPSIS!$B$13)^2+(Sustainable_Friendly_Table[[#This Row],[Weighted Cost]]-TOPSIS!$C$13)^2+(Sustainable_Friendly_Table[[#This Row],[Weighted Co2]]-TOPSIS!$D$13)^2)^0.5</f>
        <v>3.7502032970685101E-3</v>
      </c>
      <c r="Y334">
        <f>((Sustainable_Friendly_Table[[#This Row],[Weighted Energy]]-TOPSIS!$B$14)^2+(Sustainable_Friendly_Table[[#This Row],[Weighted Cost]]-TOPSIS!$C$14)^2+(Sustainable_Friendly_Table[[#This Row],[Weighted Co2]]-TOPSIS!$D$14)^2)^0.5</f>
        <v>2.563905868988494E-3</v>
      </c>
      <c r="Z334">
        <f>Sustainable_Friendly_Table[[#This Row],[S- Worst-Euclidean Distance]]/(Sustainable_Friendly_Table[[#This Row],[S+ Best-Euclidean Distance]]+Sustainable_Friendly_Table[[#This Row],[S- Worst-Euclidean Distance]])</f>
        <v>0.40605979427333627</v>
      </c>
      <c r="AA334">
        <v>333</v>
      </c>
    </row>
    <row r="335" spans="1:27" x14ac:dyDescent="0.3">
      <c r="A335">
        <v>488</v>
      </c>
      <c r="B335" t="s">
        <v>280</v>
      </c>
      <c r="C335" t="s">
        <v>148</v>
      </c>
      <c r="D335" t="s">
        <v>280</v>
      </c>
      <c r="E335" t="s">
        <v>152</v>
      </c>
      <c r="F335" t="s">
        <v>154</v>
      </c>
      <c r="G335" t="s">
        <v>220</v>
      </c>
      <c r="H335">
        <v>366.20530196036361</v>
      </c>
      <c r="I335">
        <v>27</v>
      </c>
      <c r="J335">
        <v>1345012.3863100435</v>
      </c>
      <c r="K335">
        <v>34870.399763636364</v>
      </c>
      <c r="L335">
        <v>242102229.53580785</v>
      </c>
      <c r="M335">
        <v>5552790.2172727259</v>
      </c>
      <c r="N335">
        <v>2017518579.4650655</v>
      </c>
      <c r="O335">
        <v>105300000</v>
      </c>
      <c r="P335">
        <v>21.879248518181811</v>
      </c>
      <c r="Q335">
        <v>20107.935175335151</v>
      </c>
      <c r="R335">
        <v>242137099.93557149</v>
      </c>
      <c r="S335">
        <v>2128.3713696823384</v>
      </c>
      <c r="T335">
        <v>20129.814423853331</v>
      </c>
      <c r="U335">
        <f>Sustainable_Friendly_Table[[#This Row],[Total Energy(MJ)]]*AHP!$P$13/TOPSIS!$B$12</f>
        <v>2.3821250836117126E-2</v>
      </c>
      <c r="V335">
        <f>Sustainable_Friendly_Table[[#This Row],[Total Cost(LKR Million)]]*AHP!$P$14/TOPSIS!$C$12</f>
        <v>7.2212294383664014E-3</v>
      </c>
      <c r="W335">
        <f>Sustainable_Friendly_Table[[#This Row],[Total Carbon (Metric T)]]*AHP!$P$15/TOPSIS!$D$12</f>
        <v>1.3109719019566705E-2</v>
      </c>
      <c r="X335">
        <f>((Sustainable_Friendly_Table[[#This Row],[Weighted Energy]]-TOPSIS!$B$13)^2+(Sustainable_Friendly_Table[[#This Row],[Weighted Cost]]-TOPSIS!$C$13)^2+(Sustainable_Friendly_Table[[#This Row],[Weighted Co2]]-TOPSIS!$D$13)^2)^0.5</f>
        <v>3.7506247858795417E-3</v>
      </c>
      <c r="Y335">
        <f>((Sustainable_Friendly_Table[[#This Row],[Weighted Energy]]-TOPSIS!$B$14)^2+(Sustainable_Friendly_Table[[#This Row],[Weighted Cost]]-TOPSIS!$C$14)^2+(Sustainable_Friendly_Table[[#This Row],[Weighted Co2]]-TOPSIS!$D$14)^2)^0.5</f>
        <v>2.5634828676125349E-3</v>
      </c>
      <c r="Z335">
        <f>Sustainable_Friendly_Table[[#This Row],[S- Worst-Euclidean Distance]]/(Sustainable_Friendly_Table[[#This Row],[S+ Best-Euclidean Distance]]+Sustainable_Friendly_Table[[#This Row],[S- Worst-Euclidean Distance]])</f>
        <v>0.40599289848895381</v>
      </c>
      <c r="AA335">
        <v>334</v>
      </c>
    </row>
    <row r="336" spans="1:27" x14ac:dyDescent="0.3">
      <c r="A336">
        <v>498</v>
      </c>
      <c r="B336" t="s">
        <v>280</v>
      </c>
      <c r="C336" t="s">
        <v>148</v>
      </c>
      <c r="D336" t="s">
        <v>280</v>
      </c>
      <c r="E336" t="s">
        <v>280</v>
      </c>
      <c r="F336" t="s">
        <v>154</v>
      </c>
      <c r="G336" t="s">
        <v>218</v>
      </c>
      <c r="H336">
        <v>366.27331526681814</v>
      </c>
      <c r="I336">
        <v>27</v>
      </c>
      <c r="J336">
        <v>1345078.2231906913</v>
      </c>
      <c r="K336">
        <v>45787.463399999993</v>
      </c>
      <c r="L336">
        <v>242114080.17432448</v>
      </c>
      <c r="M336">
        <v>6709998.962727272</v>
      </c>
      <c r="N336">
        <v>2017617334.7860372</v>
      </c>
      <c r="O336">
        <v>101147400</v>
      </c>
      <c r="P336">
        <v>28.429486699999998</v>
      </c>
      <c r="Q336">
        <v>20108.919436700835</v>
      </c>
      <c r="R336">
        <v>242159867.63772449</v>
      </c>
      <c r="S336">
        <v>2125.4747337487647</v>
      </c>
      <c r="T336">
        <v>20137.348923400834</v>
      </c>
      <c r="U336">
        <f>Sustainable_Friendly_Table[[#This Row],[Total Energy(MJ)]]*AHP!$P$13/TOPSIS!$B$12</f>
        <v>2.382349070412617E-2</v>
      </c>
      <c r="V336">
        <f>Sustainable_Friendly_Table[[#This Row],[Total Cost(LKR Million)]]*AHP!$P$14/TOPSIS!$C$12</f>
        <v>7.2114016080480148E-3</v>
      </c>
      <c r="W336">
        <f>Sustainable_Friendly_Table[[#This Row],[Total Carbon (Metric T)]]*AHP!$P$15/TOPSIS!$D$12</f>
        <v>1.3114625928788072E-2</v>
      </c>
      <c r="X336">
        <f>((Sustainable_Friendly_Table[[#This Row],[Weighted Energy]]-TOPSIS!$B$13)^2+(Sustainable_Friendly_Table[[#This Row],[Weighted Cost]]-TOPSIS!$C$13)^2+(Sustainable_Friendly_Table[[#This Row],[Weighted Co2]]-TOPSIS!$D$13)^2)^0.5</f>
        <v>3.7522564272489687E-3</v>
      </c>
      <c r="Y336">
        <f>((Sustainable_Friendly_Table[[#This Row],[Weighted Energy]]-TOPSIS!$B$14)^2+(Sustainable_Friendly_Table[[#This Row],[Weighted Cost]]-TOPSIS!$C$14)^2+(Sustainable_Friendly_Table[[#This Row],[Weighted Co2]]-TOPSIS!$D$14)^2)^0.5</f>
        <v>2.5618246886466838E-3</v>
      </c>
      <c r="Z336">
        <f>Sustainable_Friendly_Table[[#This Row],[S- Worst-Euclidean Distance]]/(Sustainable_Friendly_Table[[#This Row],[S+ Best-Euclidean Distance]]+Sustainable_Friendly_Table[[#This Row],[S- Worst-Euclidean Distance]])</f>
        <v>0.40573198880788991</v>
      </c>
      <c r="AA336">
        <v>335</v>
      </c>
    </row>
    <row r="337" spans="1:27" x14ac:dyDescent="0.3">
      <c r="A337">
        <v>472</v>
      </c>
      <c r="B337" t="s">
        <v>280</v>
      </c>
      <c r="C337" t="s">
        <v>148</v>
      </c>
      <c r="D337" t="s">
        <v>151</v>
      </c>
      <c r="E337" t="s">
        <v>152</v>
      </c>
      <c r="F337" t="s">
        <v>155</v>
      </c>
      <c r="G337" t="s">
        <v>219</v>
      </c>
      <c r="H337">
        <v>365.70400849646541</v>
      </c>
      <c r="I337">
        <v>52</v>
      </c>
      <c r="J337">
        <v>1345605.6512055092</v>
      </c>
      <c r="K337">
        <v>35689.179536363634</v>
      </c>
      <c r="L337">
        <v>242209017.21699169</v>
      </c>
      <c r="M337">
        <v>5575477.8013636358</v>
      </c>
      <c r="N337">
        <v>2018408476.808264</v>
      </c>
      <c r="O337">
        <v>96928000</v>
      </c>
      <c r="P337">
        <v>21.615532077272725</v>
      </c>
      <c r="Q337">
        <v>20116.804485522363</v>
      </c>
      <c r="R337">
        <v>242244706.39652807</v>
      </c>
      <c r="S337">
        <v>2120.9119546096276</v>
      </c>
      <c r="T337">
        <v>20138.420017599638</v>
      </c>
      <c r="U337">
        <f>Sustainable_Friendly_Table[[#This Row],[Total Energy(MJ)]]*AHP!$P$13/TOPSIS!$B$12</f>
        <v>2.3831837072173952E-2</v>
      </c>
      <c r="V337">
        <f>Sustainable_Friendly_Table[[#This Row],[Total Cost(LKR Million)]]*AHP!$P$14/TOPSIS!$C$12</f>
        <v>7.1959208157813814E-3</v>
      </c>
      <c r="W337">
        <f>Sustainable_Friendly_Table[[#This Row],[Total Carbon (Metric T)]]*AHP!$P$15/TOPSIS!$D$12</f>
        <v>1.3115323488323104E-2</v>
      </c>
      <c r="X337">
        <f>((Sustainable_Friendly_Table[[#This Row],[Weighted Energy]]-TOPSIS!$B$13)^2+(Sustainable_Friendly_Table[[#This Row],[Weighted Cost]]-TOPSIS!$C$13)^2+(Sustainable_Friendly_Table[[#This Row],[Weighted Co2]]-TOPSIS!$D$13)^2)^0.5</f>
        <v>3.7556922247064836E-3</v>
      </c>
      <c r="Y337">
        <f>((Sustainable_Friendly_Table[[#This Row],[Weighted Energy]]-TOPSIS!$B$14)^2+(Sustainable_Friendly_Table[[#This Row],[Weighted Cost]]-TOPSIS!$C$14)^2+(Sustainable_Friendly_Table[[#This Row],[Weighted Co2]]-TOPSIS!$D$14)^2)^0.5</f>
        <v>2.5585031978372806E-3</v>
      </c>
      <c r="Z337">
        <f>Sustainable_Friendly_Table[[#This Row],[S- Worst-Euclidean Distance]]/(Sustainable_Friendly_Table[[#This Row],[S+ Best-Euclidean Distance]]+Sustainable_Friendly_Table[[#This Row],[S- Worst-Euclidean Distance]])</f>
        <v>0.40519860831398707</v>
      </c>
      <c r="AA337">
        <v>336</v>
      </c>
    </row>
    <row r="338" spans="1:27" x14ac:dyDescent="0.3">
      <c r="A338">
        <v>497</v>
      </c>
      <c r="B338" t="s">
        <v>280</v>
      </c>
      <c r="C338" t="s">
        <v>148</v>
      </c>
      <c r="D338" t="s">
        <v>280</v>
      </c>
      <c r="E338" t="s">
        <v>280</v>
      </c>
      <c r="F338" t="s">
        <v>154</v>
      </c>
      <c r="G338" t="s">
        <v>220</v>
      </c>
      <c r="H338">
        <v>366.27331526681814</v>
      </c>
      <c r="I338">
        <v>27</v>
      </c>
      <c r="J338">
        <v>1345078.2231906913</v>
      </c>
      <c r="K338">
        <v>45787.463399999993</v>
      </c>
      <c r="L338">
        <v>242114080.17432448</v>
      </c>
      <c r="M338">
        <v>6709998.962727272</v>
      </c>
      <c r="N338">
        <v>2017617334.7860372</v>
      </c>
      <c r="O338">
        <v>105300000</v>
      </c>
      <c r="P338">
        <v>28.429486699999998</v>
      </c>
      <c r="Q338">
        <v>20108.919436700835</v>
      </c>
      <c r="R338">
        <v>242159867.63772449</v>
      </c>
      <c r="S338">
        <v>2129.6273337487646</v>
      </c>
      <c r="T338">
        <v>20137.348923400834</v>
      </c>
      <c r="U338">
        <f>Sustainable_Friendly_Table[[#This Row],[Total Energy(MJ)]]*AHP!$P$13/TOPSIS!$B$12</f>
        <v>2.382349070412617E-2</v>
      </c>
      <c r="V338">
        <f>Sustainable_Friendly_Table[[#This Row],[Total Cost(LKR Million)]]*AHP!$P$14/TOPSIS!$C$12</f>
        <v>7.2254907269832282E-3</v>
      </c>
      <c r="W338">
        <f>Sustainable_Friendly_Table[[#This Row],[Total Carbon (Metric T)]]*AHP!$P$15/TOPSIS!$D$12</f>
        <v>1.3114625928788072E-2</v>
      </c>
      <c r="X338">
        <f>((Sustainable_Friendly_Table[[#This Row],[Weighted Energy]]-TOPSIS!$B$13)^2+(Sustainable_Friendly_Table[[#This Row],[Weighted Cost]]-TOPSIS!$C$13)^2+(Sustainable_Friendly_Table[[#This Row],[Weighted Co2]]-TOPSIS!$D$13)^2)^0.5</f>
        <v>3.7559148026018786E-3</v>
      </c>
      <c r="Y338">
        <f>((Sustainable_Friendly_Table[[#This Row],[Weighted Energy]]-TOPSIS!$B$14)^2+(Sustainable_Friendly_Table[[#This Row],[Weighted Cost]]-TOPSIS!$C$14)^2+(Sustainable_Friendly_Table[[#This Row],[Weighted Co2]]-TOPSIS!$D$14)^2)^0.5</f>
        <v>2.5582122217583303E-3</v>
      </c>
      <c r="Z338">
        <f>Sustainable_Friendly_Table[[#This Row],[S- Worst-Euclidean Distance]]/(Sustainable_Friendly_Table[[#This Row],[S+ Best-Euclidean Distance]]+Sustainable_Friendly_Table[[#This Row],[S- Worst-Euclidean Distance]])</f>
        <v>0.40515691431113487</v>
      </c>
      <c r="AA338">
        <v>337</v>
      </c>
    </row>
    <row r="339" spans="1:27" x14ac:dyDescent="0.3">
      <c r="A339">
        <v>474</v>
      </c>
      <c r="B339" t="s">
        <v>280</v>
      </c>
      <c r="C339" t="s">
        <v>148</v>
      </c>
      <c r="D339" t="s">
        <v>151</v>
      </c>
      <c r="E339" t="s">
        <v>152</v>
      </c>
      <c r="F339" t="s">
        <v>155</v>
      </c>
      <c r="G339" t="s">
        <v>218</v>
      </c>
      <c r="H339">
        <v>365.70400849646541</v>
      </c>
      <c r="I339">
        <v>26</v>
      </c>
      <c r="J339">
        <v>1345605.6512055092</v>
      </c>
      <c r="K339">
        <v>35689.179536363634</v>
      </c>
      <c r="L339">
        <v>242209017.21699169</v>
      </c>
      <c r="M339">
        <v>5575477.8013636358</v>
      </c>
      <c r="N339">
        <v>2018408476.808264</v>
      </c>
      <c r="O339">
        <v>97401200</v>
      </c>
      <c r="P339">
        <v>21.615532077272725</v>
      </c>
      <c r="Q339">
        <v>20116.804485522363</v>
      </c>
      <c r="R339">
        <v>242244706.39652807</v>
      </c>
      <c r="S339">
        <v>2121.3851546096275</v>
      </c>
      <c r="T339">
        <v>20138.420017599638</v>
      </c>
      <c r="U339">
        <f>Sustainable_Friendly_Table[[#This Row],[Total Energy(MJ)]]*AHP!$P$13/TOPSIS!$B$12</f>
        <v>2.3831837072173952E-2</v>
      </c>
      <c r="V339">
        <f>Sustainable_Friendly_Table[[#This Row],[Total Cost(LKR Million)]]*AHP!$P$14/TOPSIS!$C$12</f>
        <v>7.1975263089856739E-3</v>
      </c>
      <c r="W339">
        <f>Sustainable_Friendly_Table[[#This Row],[Total Carbon (Metric T)]]*AHP!$P$15/TOPSIS!$D$12</f>
        <v>1.3115323488323104E-2</v>
      </c>
      <c r="X339">
        <f>((Sustainable_Friendly_Table[[#This Row],[Weighted Energy]]-TOPSIS!$B$13)^2+(Sustainable_Friendly_Table[[#This Row],[Weighted Cost]]-TOPSIS!$C$13)^2+(Sustainable_Friendly_Table[[#This Row],[Weighted Co2]]-TOPSIS!$D$13)^2)^0.5</f>
        <v>3.7560996200053719E-3</v>
      </c>
      <c r="Y339">
        <f>((Sustainable_Friendly_Table[[#This Row],[Weighted Energy]]-TOPSIS!$B$14)^2+(Sustainable_Friendly_Table[[#This Row],[Weighted Cost]]-TOPSIS!$C$14)^2+(Sustainable_Friendly_Table[[#This Row],[Weighted Co2]]-TOPSIS!$D$14)^2)^0.5</f>
        <v>2.558077637066333E-3</v>
      </c>
      <c r="Z339">
        <f>Sustainable_Friendly_Table[[#This Row],[S- Worst-Euclidean Distance]]/(Sustainable_Friendly_Table[[#This Row],[S+ Best-Euclidean Distance]]+Sustainable_Friendly_Table[[#This Row],[S- Worst-Euclidean Distance]])</f>
        <v>0.40513237638385213</v>
      </c>
      <c r="AA339">
        <v>338</v>
      </c>
    </row>
    <row r="340" spans="1:27" x14ac:dyDescent="0.3">
      <c r="A340">
        <v>473</v>
      </c>
      <c r="B340" t="s">
        <v>280</v>
      </c>
      <c r="C340" t="s">
        <v>148</v>
      </c>
      <c r="D340" t="s">
        <v>151</v>
      </c>
      <c r="E340" t="s">
        <v>152</v>
      </c>
      <c r="F340" t="s">
        <v>155</v>
      </c>
      <c r="G340" t="s">
        <v>220</v>
      </c>
      <c r="H340">
        <v>365.70400849646541</v>
      </c>
      <c r="I340">
        <v>26</v>
      </c>
      <c r="J340">
        <v>1345605.6512055092</v>
      </c>
      <c r="K340">
        <v>35689.179536363634</v>
      </c>
      <c r="L340">
        <v>242209017.21699169</v>
      </c>
      <c r="M340">
        <v>5575477.8013636358</v>
      </c>
      <c r="N340">
        <v>2018408476.808264</v>
      </c>
      <c r="O340">
        <v>101400000</v>
      </c>
      <c r="P340">
        <v>21.615532077272725</v>
      </c>
      <c r="Q340">
        <v>20116.804485522363</v>
      </c>
      <c r="R340">
        <v>242244706.39652807</v>
      </c>
      <c r="S340">
        <v>2125.3839546096278</v>
      </c>
      <c r="T340">
        <v>20138.420017599638</v>
      </c>
      <c r="U340">
        <f>Sustainable_Friendly_Table[[#This Row],[Total Energy(MJ)]]*AHP!$P$13/TOPSIS!$B$12</f>
        <v>2.3831837072173952E-2</v>
      </c>
      <c r="V340">
        <f>Sustainable_Friendly_Table[[#This Row],[Total Cost(LKR Million)]]*AHP!$P$14/TOPSIS!$C$12</f>
        <v>7.2110936087010661E-3</v>
      </c>
      <c r="W340">
        <f>Sustainable_Friendly_Table[[#This Row],[Total Carbon (Metric T)]]*AHP!$P$15/TOPSIS!$D$12</f>
        <v>1.3115323488323104E-2</v>
      </c>
      <c r="X340">
        <f>((Sustainable_Friendly_Table[[#This Row],[Weighted Energy]]-TOPSIS!$B$13)^2+(Sustainable_Friendly_Table[[#This Row],[Weighted Cost]]-TOPSIS!$C$13)^2+(Sustainable_Friendly_Table[[#This Row],[Weighted Co2]]-TOPSIS!$D$13)^2)^0.5</f>
        <v>3.7595679487246523E-3</v>
      </c>
      <c r="Y340">
        <f>((Sustainable_Friendly_Table[[#This Row],[Weighted Energy]]-TOPSIS!$B$14)^2+(Sustainable_Friendly_Table[[#This Row],[Weighted Cost]]-TOPSIS!$C$14)^2+(Sustainable_Friendly_Table[[#This Row],[Weighted Co2]]-TOPSIS!$D$14)^2)^0.5</f>
        <v>2.5545188761858096E-3</v>
      </c>
      <c r="Z340">
        <f>Sustainable_Friendly_Table[[#This Row],[S- Worst-Euclidean Distance]]/(Sustainable_Friendly_Table[[#This Row],[S+ Best-Euclidean Distance]]+Sustainable_Friendly_Table[[#This Row],[S- Worst-Euclidean Distance]])</f>
        <v>0.40457455638837125</v>
      </c>
      <c r="AA340">
        <v>339</v>
      </c>
    </row>
    <row r="341" spans="1:27" x14ac:dyDescent="0.3">
      <c r="A341">
        <v>481</v>
      </c>
      <c r="B341" t="s">
        <v>280</v>
      </c>
      <c r="C341" t="s">
        <v>148</v>
      </c>
      <c r="D341" t="s">
        <v>151</v>
      </c>
      <c r="E341" t="s">
        <v>280</v>
      </c>
      <c r="F341" t="s">
        <v>155</v>
      </c>
      <c r="G341" t="s">
        <v>219</v>
      </c>
      <c r="H341">
        <v>365.77202180292005</v>
      </c>
      <c r="I341">
        <v>53</v>
      </c>
      <c r="J341">
        <v>1345671.488086157</v>
      </c>
      <c r="K341">
        <v>46606.243172727271</v>
      </c>
      <c r="L341">
        <v>242220867.8555083</v>
      </c>
      <c r="M341">
        <v>6732686.5468181809</v>
      </c>
      <c r="N341">
        <v>2018507232.1292357</v>
      </c>
      <c r="O341">
        <v>98792000</v>
      </c>
      <c r="P341">
        <v>28.165770259090905</v>
      </c>
      <c r="Q341">
        <v>20117.788746888047</v>
      </c>
      <c r="R341">
        <v>242267474.09868103</v>
      </c>
      <c r="S341">
        <v>2124.0319186760539</v>
      </c>
      <c r="T341">
        <v>20145.954517147136</v>
      </c>
      <c r="U341">
        <f>Sustainable_Friendly_Table[[#This Row],[Total Energy(MJ)]]*AHP!$P$13/TOPSIS!$B$12</f>
        <v>2.3834076940182993E-2</v>
      </c>
      <c r="V341">
        <f>Sustainable_Friendly_Table[[#This Row],[Total Cost(LKR Million)]]*AHP!$P$14/TOPSIS!$C$12</f>
        <v>7.2065063633432649E-3</v>
      </c>
      <c r="W341">
        <f>Sustainable_Friendly_Table[[#This Row],[Total Carbon (Metric T)]]*AHP!$P$15/TOPSIS!$D$12</f>
        <v>1.312023039754447E-2</v>
      </c>
      <c r="X341">
        <f>((Sustainable_Friendly_Table[[#This Row],[Weighted Energy]]-TOPSIS!$B$13)^2+(Sustainable_Friendly_Table[[#This Row],[Weighted Cost]]-TOPSIS!$C$13)^2+(Sustainable_Friendly_Table[[#This Row],[Weighted Co2]]-TOPSIS!$D$13)^2)^0.5</f>
        <v>3.7625734675151424E-3</v>
      </c>
      <c r="Y341">
        <f>((Sustainable_Friendly_Table[[#This Row],[Weighted Energy]]-TOPSIS!$B$14)^2+(Sustainable_Friendly_Table[[#This Row],[Weighted Cost]]-TOPSIS!$C$14)^2+(Sustainable_Friendly_Table[[#This Row],[Weighted Co2]]-TOPSIS!$D$14)^2)^0.5</f>
        <v>2.5515362631468906E-3</v>
      </c>
      <c r="Z341">
        <f>Sustainable_Friendly_Table[[#This Row],[S- Worst-Euclidean Distance]]/(Sustainable_Friendly_Table[[#This Row],[S+ Best-Euclidean Distance]]+Sustainable_Friendly_Table[[#This Row],[S- Worst-Euclidean Distance]])</f>
        <v>0.40410071601327124</v>
      </c>
      <c r="AA341">
        <v>340</v>
      </c>
    </row>
    <row r="342" spans="1:27" x14ac:dyDescent="0.3">
      <c r="A342">
        <v>483</v>
      </c>
      <c r="B342" t="s">
        <v>280</v>
      </c>
      <c r="C342" t="s">
        <v>148</v>
      </c>
      <c r="D342" t="s">
        <v>151</v>
      </c>
      <c r="E342" t="s">
        <v>280</v>
      </c>
      <c r="F342" t="s">
        <v>155</v>
      </c>
      <c r="G342" t="s">
        <v>218</v>
      </c>
      <c r="H342">
        <v>365.77202180292005</v>
      </c>
      <c r="I342">
        <v>27</v>
      </c>
      <c r="J342">
        <v>1345671.488086157</v>
      </c>
      <c r="K342">
        <v>46606.243172727271</v>
      </c>
      <c r="L342">
        <v>242220867.8555083</v>
      </c>
      <c r="M342">
        <v>6732686.5468181809</v>
      </c>
      <c r="N342">
        <v>2018507232.1292357</v>
      </c>
      <c r="O342">
        <v>101147400</v>
      </c>
      <c r="P342">
        <v>28.165770259090905</v>
      </c>
      <c r="Q342">
        <v>20117.788746888047</v>
      </c>
      <c r="R342">
        <v>242267474.09868103</v>
      </c>
      <c r="S342">
        <v>2126.3873186760538</v>
      </c>
      <c r="T342">
        <v>20145.954517147136</v>
      </c>
      <c r="U342">
        <f>Sustainable_Friendly_Table[[#This Row],[Total Energy(MJ)]]*AHP!$P$13/TOPSIS!$B$12</f>
        <v>2.3834076940182993E-2</v>
      </c>
      <c r="V342">
        <f>Sustainable_Friendly_Table[[#This Row],[Total Cost(LKR Million)]]*AHP!$P$14/TOPSIS!$C$12</f>
        <v>7.2144978652312394E-3</v>
      </c>
      <c r="W342">
        <f>Sustainable_Friendly_Table[[#This Row],[Total Carbon (Metric T)]]*AHP!$P$15/TOPSIS!$D$12</f>
        <v>1.312023039754447E-2</v>
      </c>
      <c r="X342">
        <f>((Sustainable_Friendly_Table[[#This Row],[Weighted Energy]]-TOPSIS!$B$13)^2+(Sustainable_Friendly_Table[[#This Row],[Weighted Cost]]-TOPSIS!$C$13)^2+(Sustainable_Friendly_Table[[#This Row],[Weighted Co2]]-TOPSIS!$D$13)^2)^0.5</f>
        <v>3.7646264240196316E-3</v>
      </c>
      <c r="Y342">
        <f>((Sustainable_Friendly_Table[[#This Row],[Weighted Energy]]-TOPSIS!$B$14)^2+(Sustainable_Friendly_Table[[#This Row],[Weighted Cost]]-TOPSIS!$C$14)^2+(Sustainable_Friendly_Table[[#This Row],[Weighted Co2]]-TOPSIS!$D$14)^2)^0.5</f>
        <v>2.549454690707385E-3</v>
      </c>
      <c r="Z342">
        <f>Sustainable_Friendly_Table[[#This Row],[S- Worst-Euclidean Distance]]/(Sustainable_Friendly_Table[[#This Row],[S+ Best-Euclidean Distance]]+Sustainable_Friendly_Table[[#This Row],[S- Worst-Euclidean Distance]])</f>
        <v>0.40377287595514333</v>
      </c>
      <c r="AA342">
        <v>341</v>
      </c>
    </row>
    <row r="343" spans="1:27" x14ac:dyDescent="0.3">
      <c r="A343">
        <v>490</v>
      </c>
      <c r="B343" t="s">
        <v>280</v>
      </c>
      <c r="C343" t="s">
        <v>148</v>
      </c>
      <c r="D343" t="s">
        <v>280</v>
      </c>
      <c r="E343" t="s">
        <v>152</v>
      </c>
      <c r="F343" t="s">
        <v>155</v>
      </c>
      <c r="G343" t="s">
        <v>219</v>
      </c>
      <c r="H343">
        <v>366.16673011652546</v>
      </c>
      <c r="I343">
        <v>53</v>
      </c>
      <c r="J343">
        <v>1346053.5657337275</v>
      </c>
      <c r="K343">
        <v>35689.179536363634</v>
      </c>
      <c r="L343">
        <v>242289641.83207095</v>
      </c>
      <c r="M343">
        <v>5580082.8763636351</v>
      </c>
      <c r="N343">
        <v>2019080348.6005912</v>
      </c>
      <c r="O343">
        <v>98792000</v>
      </c>
      <c r="P343">
        <v>21.60632192727272</v>
      </c>
      <c r="Q343">
        <v>20123.500807719225</v>
      </c>
      <c r="R343">
        <v>242325331.01160732</v>
      </c>
      <c r="S343">
        <v>2123.4524314769551</v>
      </c>
      <c r="T343">
        <v>20145.107129646498</v>
      </c>
      <c r="U343">
        <f>Sustainable_Friendly_Table[[#This Row],[Total Energy(MJ)]]*AHP!$P$13/TOPSIS!$B$12</f>
        <v>2.3839768856191681E-2</v>
      </c>
      <c r="V343">
        <f>Sustainable_Friendly_Table[[#This Row],[Total Cost(LKR Million)]]*AHP!$P$14/TOPSIS!$C$12</f>
        <v>7.2045402543827256E-3</v>
      </c>
      <c r="W343">
        <f>Sustainable_Friendly_Table[[#This Row],[Total Carbon (Metric T)]]*AHP!$P$15/TOPSIS!$D$12</f>
        <v>1.3119678528967832E-2</v>
      </c>
      <c r="X343">
        <f>((Sustainable_Friendly_Table[[#This Row],[Weighted Energy]]-TOPSIS!$B$13)^2+(Sustainable_Friendly_Table[[#This Row],[Weighted Cost]]-TOPSIS!$C$13)^2+(Sustainable_Friendly_Table[[#This Row],[Weighted Co2]]-TOPSIS!$D$13)^2)^0.5</f>
        <v>3.7666355781550789E-3</v>
      </c>
      <c r="Y343">
        <f>((Sustainable_Friendly_Table[[#This Row],[Weighted Energy]]-TOPSIS!$B$14)^2+(Sustainable_Friendly_Table[[#This Row],[Weighted Cost]]-TOPSIS!$C$14)^2+(Sustainable_Friendly_Table[[#This Row],[Weighted Co2]]-TOPSIS!$D$14)^2)^0.5</f>
        <v>2.5474985008387073E-3</v>
      </c>
      <c r="Z343">
        <f>Sustainable_Friendly_Table[[#This Row],[S- Worst-Euclidean Distance]]/(Sustainable_Friendly_Table[[#This Row],[S+ Best-Euclidean Distance]]+Sustainable_Friendly_Table[[#This Row],[S- Worst-Euclidean Distance]])</f>
        <v>0.40345967775911945</v>
      </c>
      <c r="AA343">
        <v>342</v>
      </c>
    </row>
    <row r="344" spans="1:27" x14ac:dyDescent="0.3">
      <c r="A344">
        <v>482</v>
      </c>
      <c r="B344" t="s">
        <v>280</v>
      </c>
      <c r="C344" t="s">
        <v>148</v>
      </c>
      <c r="D344" t="s">
        <v>151</v>
      </c>
      <c r="E344" t="s">
        <v>280</v>
      </c>
      <c r="F344" t="s">
        <v>155</v>
      </c>
      <c r="G344" t="s">
        <v>220</v>
      </c>
      <c r="H344">
        <v>365.77202180292005</v>
      </c>
      <c r="I344">
        <v>27</v>
      </c>
      <c r="J344">
        <v>1345671.488086157</v>
      </c>
      <c r="K344">
        <v>46606.243172727271</v>
      </c>
      <c r="L344">
        <v>242220867.8555083</v>
      </c>
      <c r="M344">
        <v>6732686.5468181809</v>
      </c>
      <c r="N344">
        <v>2018507232.1292357</v>
      </c>
      <c r="O344">
        <v>105300000</v>
      </c>
      <c r="P344">
        <v>28.165770259090905</v>
      </c>
      <c r="Q344">
        <v>20117.788746888047</v>
      </c>
      <c r="R344">
        <v>242267474.09868103</v>
      </c>
      <c r="S344">
        <v>2130.5399186760542</v>
      </c>
      <c r="T344">
        <v>20145.954517147136</v>
      </c>
      <c r="U344">
        <f>Sustainable_Friendly_Table[[#This Row],[Total Energy(MJ)]]*AHP!$P$13/TOPSIS!$B$12</f>
        <v>2.3834076940182993E-2</v>
      </c>
      <c r="V344">
        <f>Sustainable_Friendly_Table[[#This Row],[Total Cost(LKR Million)]]*AHP!$P$14/TOPSIS!$C$12</f>
        <v>7.2285869841664553E-3</v>
      </c>
      <c r="W344">
        <f>Sustainable_Friendly_Table[[#This Row],[Total Carbon (Metric T)]]*AHP!$P$15/TOPSIS!$D$12</f>
        <v>1.312023039754447E-2</v>
      </c>
      <c r="X344">
        <f>((Sustainable_Friendly_Table[[#This Row],[Weighted Energy]]-TOPSIS!$B$13)^2+(Sustainable_Friendly_Table[[#This Row],[Weighted Cost]]-TOPSIS!$C$13)^2+(Sustainable_Friendly_Table[[#This Row],[Weighted Co2]]-TOPSIS!$D$13)^2)^0.5</f>
        <v>3.7682843666675386E-3</v>
      </c>
      <c r="Y344">
        <f>((Sustainable_Friendly_Table[[#This Row],[Weighted Energy]]-TOPSIS!$B$14)^2+(Sustainable_Friendly_Table[[#This Row],[Weighted Cost]]-TOPSIS!$C$14)^2+(Sustainable_Friendly_Table[[#This Row],[Weighted Co2]]-TOPSIS!$D$14)^2)^0.5</f>
        <v>2.5458418064041835E-3</v>
      </c>
      <c r="Z344">
        <f>Sustainable_Friendly_Table[[#This Row],[S- Worst-Euclidean Distance]]/(Sustainable_Friendly_Table[[#This Row],[S+ Best-Euclidean Distance]]+Sustainable_Friendly_Table[[#This Row],[S- Worst-Euclidean Distance]])</f>
        <v>0.40319780388006915</v>
      </c>
      <c r="AA344">
        <v>343</v>
      </c>
    </row>
    <row r="345" spans="1:27" x14ac:dyDescent="0.3">
      <c r="A345">
        <v>492</v>
      </c>
      <c r="B345" t="s">
        <v>280</v>
      </c>
      <c r="C345" t="s">
        <v>148</v>
      </c>
      <c r="D345" t="s">
        <v>280</v>
      </c>
      <c r="E345" t="s">
        <v>152</v>
      </c>
      <c r="F345" t="s">
        <v>155</v>
      </c>
      <c r="G345" t="s">
        <v>218</v>
      </c>
      <c r="H345">
        <v>366.16673011652546</v>
      </c>
      <c r="I345">
        <v>27</v>
      </c>
      <c r="J345">
        <v>1346053.5657337275</v>
      </c>
      <c r="K345">
        <v>35689.179536363634</v>
      </c>
      <c r="L345">
        <v>242289641.83207095</v>
      </c>
      <c r="M345">
        <v>5580082.8763636351</v>
      </c>
      <c r="N345">
        <v>2019080348.6005912</v>
      </c>
      <c r="O345">
        <v>101147400</v>
      </c>
      <c r="P345">
        <v>21.60632192727272</v>
      </c>
      <c r="Q345">
        <v>20123.500807719225</v>
      </c>
      <c r="R345">
        <v>242325331.01160732</v>
      </c>
      <c r="S345">
        <v>2125.807831476955</v>
      </c>
      <c r="T345">
        <v>20145.107129646498</v>
      </c>
      <c r="U345">
        <f>Sustainable_Friendly_Table[[#This Row],[Total Energy(MJ)]]*AHP!$P$13/TOPSIS!$B$12</f>
        <v>2.3839768856191681E-2</v>
      </c>
      <c r="V345">
        <f>Sustainable_Friendly_Table[[#This Row],[Total Cost(LKR Million)]]*AHP!$P$14/TOPSIS!$C$12</f>
        <v>7.2125317562707E-3</v>
      </c>
      <c r="W345">
        <f>Sustainable_Friendly_Table[[#This Row],[Total Carbon (Metric T)]]*AHP!$P$15/TOPSIS!$D$12</f>
        <v>1.3119678528967832E-2</v>
      </c>
      <c r="X345">
        <f>((Sustainable_Friendly_Table[[#This Row],[Weighted Energy]]-TOPSIS!$B$13)^2+(Sustainable_Friendly_Table[[#This Row],[Weighted Cost]]-TOPSIS!$C$13)^2+(Sustainable_Friendly_Table[[#This Row],[Weighted Co2]]-TOPSIS!$D$13)^2)^0.5</f>
        <v>3.7686821527258868E-3</v>
      </c>
      <c r="Y345">
        <f>((Sustainable_Friendly_Table[[#This Row],[Weighted Energy]]-TOPSIS!$B$14)^2+(Sustainable_Friendly_Table[[#This Row],[Weighted Cost]]-TOPSIS!$C$14)^2+(Sustainable_Friendly_Table[[#This Row],[Weighted Co2]]-TOPSIS!$D$14)^2)^0.5</f>
        <v>2.5454074536829675E-3</v>
      </c>
      <c r="Z345">
        <f>Sustainable_Friendly_Table[[#This Row],[S- Worst-Euclidean Distance]]/(Sustainable_Friendly_Table[[#This Row],[S+ Best-Euclidean Distance]]+Sustainable_Friendly_Table[[#This Row],[S- Worst-Euclidean Distance]])</f>
        <v>0.40313134788257637</v>
      </c>
      <c r="AA345">
        <v>344</v>
      </c>
    </row>
    <row r="346" spans="1:27" x14ac:dyDescent="0.3">
      <c r="A346">
        <v>499</v>
      </c>
      <c r="B346" t="s">
        <v>280</v>
      </c>
      <c r="C346" t="s">
        <v>148</v>
      </c>
      <c r="D346" t="s">
        <v>280</v>
      </c>
      <c r="E346" t="s">
        <v>280</v>
      </c>
      <c r="F346" t="s">
        <v>155</v>
      </c>
      <c r="G346" t="s">
        <v>219</v>
      </c>
      <c r="H346">
        <v>366.23474342297993</v>
      </c>
      <c r="I346">
        <v>53</v>
      </c>
      <c r="J346">
        <v>1346119.4026143753</v>
      </c>
      <c r="K346">
        <v>46606.243172727271</v>
      </c>
      <c r="L346">
        <v>242301492.47058758</v>
      </c>
      <c r="M346">
        <v>6737291.6218181811</v>
      </c>
      <c r="N346">
        <v>2019179103.9215631</v>
      </c>
      <c r="O346">
        <v>98792000</v>
      </c>
      <c r="P346">
        <v>28.156560109090908</v>
      </c>
      <c r="Q346">
        <v>20124.485069084913</v>
      </c>
      <c r="R346">
        <v>242348098.71376032</v>
      </c>
      <c r="S346">
        <v>2124.7083955433814</v>
      </c>
      <c r="T346">
        <v>20152.641629194004</v>
      </c>
      <c r="U346">
        <f>Sustainable_Friendly_Table[[#This Row],[Total Energy(MJ)]]*AHP!$P$13/TOPSIS!$B$12</f>
        <v>2.3842008724200725E-2</v>
      </c>
      <c r="V346">
        <f>Sustainable_Friendly_Table[[#This Row],[Total Cost(LKR Million)]]*AHP!$P$14/TOPSIS!$C$12</f>
        <v>7.2088015429995515E-3</v>
      </c>
      <c r="W346">
        <f>Sustainable_Friendly_Table[[#This Row],[Total Carbon (Metric T)]]*AHP!$P$15/TOPSIS!$D$12</f>
        <v>1.3124585438189201E-2</v>
      </c>
      <c r="X346">
        <f>((Sustainable_Friendly_Table[[#This Row],[Weighted Energy]]-TOPSIS!$B$13)^2+(Sustainable_Friendly_Table[[#This Row],[Weighted Cost]]-TOPSIS!$C$13)^2+(Sustainable_Friendly_Table[[#This Row],[Weighted Co2]]-TOPSIS!$D$13)^2)^0.5</f>
        <v>3.7719082385939203E-3</v>
      </c>
      <c r="Y346">
        <f>((Sustainable_Friendly_Table[[#This Row],[Weighted Energy]]-TOPSIS!$B$14)^2+(Sustainable_Friendly_Table[[#This Row],[Weighted Cost]]-TOPSIS!$C$14)^2+(Sustainable_Friendly_Table[[#This Row],[Weighted Co2]]-TOPSIS!$D$14)^2)^0.5</f>
        <v>2.5422022800291187E-3</v>
      </c>
      <c r="Z346">
        <f>Sustainable_Friendly_Table[[#This Row],[S- Worst-Euclidean Distance]]/(Sustainable_Friendly_Table[[#This Row],[S+ Best-Euclidean Distance]]+Sustainable_Friendly_Table[[#This Row],[S- Worst-Euclidean Distance]])</f>
        <v>0.40262239194753818</v>
      </c>
      <c r="AA346">
        <v>345</v>
      </c>
    </row>
    <row r="347" spans="1:27" x14ac:dyDescent="0.3">
      <c r="A347">
        <v>491</v>
      </c>
      <c r="B347" t="s">
        <v>280</v>
      </c>
      <c r="C347" t="s">
        <v>148</v>
      </c>
      <c r="D347" t="s">
        <v>280</v>
      </c>
      <c r="E347" t="s">
        <v>152</v>
      </c>
      <c r="F347" t="s">
        <v>155</v>
      </c>
      <c r="G347" t="s">
        <v>220</v>
      </c>
      <c r="H347">
        <v>366.16673011652546</v>
      </c>
      <c r="I347">
        <v>27</v>
      </c>
      <c r="J347">
        <v>1346053.5657337275</v>
      </c>
      <c r="K347">
        <v>35689.179536363634</v>
      </c>
      <c r="L347">
        <v>242289641.83207095</v>
      </c>
      <c r="M347">
        <v>5580082.8763636351</v>
      </c>
      <c r="N347">
        <v>2019080348.6005912</v>
      </c>
      <c r="O347">
        <v>105300000</v>
      </c>
      <c r="P347">
        <v>21.60632192727272</v>
      </c>
      <c r="Q347">
        <v>20123.500807719225</v>
      </c>
      <c r="R347">
        <v>242325331.01160732</v>
      </c>
      <c r="S347">
        <v>2129.9604314769549</v>
      </c>
      <c r="T347">
        <v>20145.107129646498</v>
      </c>
      <c r="U347">
        <f>Sustainable_Friendly_Table[[#This Row],[Total Energy(MJ)]]*AHP!$P$13/TOPSIS!$B$12</f>
        <v>2.3839768856191681E-2</v>
      </c>
      <c r="V347">
        <f>Sustainable_Friendly_Table[[#This Row],[Total Cost(LKR Million)]]*AHP!$P$14/TOPSIS!$C$12</f>
        <v>7.2266208752059143E-3</v>
      </c>
      <c r="W347">
        <f>Sustainable_Friendly_Table[[#This Row],[Total Carbon (Metric T)]]*AHP!$P$15/TOPSIS!$D$12</f>
        <v>1.3119678528967832E-2</v>
      </c>
      <c r="X347">
        <f>((Sustainable_Friendly_Table[[#This Row],[Weighted Energy]]-TOPSIS!$B$13)^2+(Sustainable_Friendly_Table[[#This Row],[Weighted Cost]]-TOPSIS!$C$13)^2+(Sustainable_Friendly_Table[[#This Row],[Weighted Co2]]-TOPSIS!$D$13)^2)^0.5</f>
        <v>3.7723288195003341E-3</v>
      </c>
      <c r="Y347">
        <f>((Sustainable_Friendly_Table[[#This Row],[Weighted Energy]]-TOPSIS!$B$14)^2+(Sustainable_Friendly_Table[[#This Row],[Weighted Cost]]-TOPSIS!$C$14)^2+(Sustainable_Friendly_Table[[#This Row],[Weighted Co2]]-TOPSIS!$D$14)^2)^0.5</f>
        <v>2.5417779185137848E-3</v>
      </c>
      <c r="Z347">
        <f>Sustainable_Friendly_Table[[#This Row],[S- Worst-Euclidean Distance]]/(Sustainable_Friendly_Table[[#This Row],[S+ Best-Euclidean Distance]]+Sustainable_Friendly_Table[[#This Row],[S- Worst-Euclidean Distance]])</f>
        <v>0.40255542454025922</v>
      </c>
      <c r="AA347">
        <v>346</v>
      </c>
    </row>
    <row r="348" spans="1:27" x14ac:dyDescent="0.3">
      <c r="A348">
        <v>501</v>
      </c>
      <c r="B348" t="s">
        <v>280</v>
      </c>
      <c r="C348" t="s">
        <v>148</v>
      </c>
      <c r="D348" t="s">
        <v>280</v>
      </c>
      <c r="E348" t="s">
        <v>280</v>
      </c>
      <c r="F348" t="s">
        <v>155</v>
      </c>
      <c r="G348" t="s">
        <v>218</v>
      </c>
      <c r="H348">
        <v>366.23474342297993</v>
      </c>
      <c r="I348">
        <v>27</v>
      </c>
      <c r="J348">
        <v>1346119.4026143753</v>
      </c>
      <c r="K348">
        <v>46606.243172727271</v>
      </c>
      <c r="L348">
        <v>242301492.47058758</v>
      </c>
      <c r="M348">
        <v>6737291.6218181811</v>
      </c>
      <c r="N348">
        <v>2019179103.9215631</v>
      </c>
      <c r="O348">
        <v>101147400</v>
      </c>
      <c r="P348">
        <v>28.156560109090908</v>
      </c>
      <c r="Q348">
        <v>20124.485069084913</v>
      </c>
      <c r="R348">
        <v>242348098.71376032</v>
      </c>
      <c r="S348">
        <v>2127.0637955433813</v>
      </c>
      <c r="T348">
        <v>20152.641629194004</v>
      </c>
      <c r="U348">
        <f>Sustainable_Friendly_Table[[#This Row],[Total Energy(MJ)]]*AHP!$P$13/TOPSIS!$B$12</f>
        <v>2.3842008724200725E-2</v>
      </c>
      <c r="V348">
        <f>Sustainable_Friendly_Table[[#This Row],[Total Cost(LKR Million)]]*AHP!$P$14/TOPSIS!$C$12</f>
        <v>7.216793044887526E-3</v>
      </c>
      <c r="W348">
        <f>Sustainable_Friendly_Table[[#This Row],[Total Carbon (Metric T)]]*AHP!$P$15/TOPSIS!$D$12</f>
        <v>1.3124585438189201E-2</v>
      </c>
      <c r="X348">
        <f>((Sustainable_Friendly_Table[[#This Row],[Weighted Energy]]-TOPSIS!$B$13)^2+(Sustainable_Friendly_Table[[#This Row],[Weighted Cost]]-TOPSIS!$C$13)^2+(Sustainable_Friendly_Table[[#This Row],[Weighted Co2]]-TOPSIS!$D$13)^2)^0.5</f>
        <v>3.7739609773043124E-3</v>
      </c>
      <c r="Y348">
        <f>((Sustainable_Friendly_Table[[#This Row],[Weighted Energy]]-TOPSIS!$B$14)^2+(Sustainable_Friendly_Table[[#This Row],[Weighted Cost]]-TOPSIS!$C$14)^2+(Sustainable_Friendly_Table[[#This Row],[Weighted Co2]]-TOPSIS!$D$14)^2)^0.5</f>
        <v>2.5401202794880897E-3</v>
      </c>
      <c r="Z348">
        <f>Sustainable_Friendly_Table[[#This Row],[S- Worst-Euclidean Distance]]/(Sustainable_Friendly_Table[[#This Row],[S+ Best-Euclidean Distance]]+Sustainable_Friendly_Table[[#This Row],[S- Worst-Euclidean Distance]])</f>
        <v>0.40229451858186704</v>
      </c>
      <c r="AA348">
        <v>347</v>
      </c>
    </row>
    <row r="349" spans="1:27" x14ac:dyDescent="0.3">
      <c r="A349">
        <v>500</v>
      </c>
      <c r="B349" t="s">
        <v>280</v>
      </c>
      <c r="C349" t="s">
        <v>148</v>
      </c>
      <c r="D349" t="s">
        <v>280</v>
      </c>
      <c r="E349" t="s">
        <v>280</v>
      </c>
      <c r="F349" t="s">
        <v>155</v>
      </c>
      <c r="G349" t="s">
        <v>220</v>
      </c>
      <c r="H349">
        <v>366.23474342297993</v>
      </c>
      <c r="I349">
        <v>27</v>
      </c>
      <c r="J349">
        <v>1346119.4026143753</v>
      </c>
      <c r="K349">
        <v>46606.243172727271</v>
      </c>
      <c r="L349">
        <v>242301492.47058758</v>
      </c>
      <c r="M349">
        <v>6737291.6218181811</v>
      </c>
      <c r="N349">
        <v>2019179103.9215631</v>
      </c>
      <c r="O349">
        <v>105300000</v>
      </c>
      <c r="P349">
        <v>28.156560109090908</v>
      </c>
      <c r="Q349">
        <v>20124.485069084913</v>
      </c>
      <c r="R349">
        <v>242348098.71376032</v>
      </c>
      <c r="S349">
        <v>2131.2163955433812</v>
      </c>
      <c r="T349">
        <v>20152.641629194004</v>
      </c>
      <c r="U349">
        <f>Sustainable_Friendly_Table[[#This Row],[Total Energy(MJ)]]*AHP!$P$13/TOPSIS!$B$12</f>
        <v>2.3842008724200725E-2</v>
      </c>
      <c r="V349">
        <f>Sustainable_Friendly_Table[[#This Row],[Total Cost(LKR Million)]]*AHP!$P$14/TOPSIS!$C$12</f>
        <v>7.2308821638227411E-3</v>
      </c>
      <c r="W349">
        <f>Sustainable_Friendly_Table[[#This Row],[Total Carbon (Metric T)]]*AHP!$P$15/TOPSIS!$D$12</f>
        <v>1.3124585438189201E-2</v>
      </c>
      <c r="X349">
        <f>((Sustainable_Friendly_Table[[#This Row],[Weighted Energy]]-TOPSIS!$B$13)^2+(Sustainable_Friendly_Table[[#This Row],[Weighted Cost]]-TOPSIS!$C$13)^2+(Sustainable_Friendly_Table[[#This Row],[Weighted Co2]]-TOPSIS!$D$13)^2)^0.5</f>
        <v>3.7776184412905128E-3</v>
      </c>
      <c r="Y349">
        <f>((Sustainable_Friendly_Table[[#This Row],[Weighted Energy]]-TOPSIS!$B$14)^2+(Sustainable_Friendly_Table[[#This Row],[Weighted Cost]]-TOPSIS!$C$14)^2+(Sustainable_Friendly_Table[[#This Row],[Weighted Co2]]-TOPSIS!$D$14)^2)^0.5</f>
        <v>2.5365068483350068E-3</v>
      </c>
      <c r="Z349">
        <f>Sustainable_Friendly_Table[[#This Row],[S- Worst-Euclidean Distance]]/(Sustainable_Friendly_Table[[#This Row],[S+ Best-Euclidean Distance]]+Sustainable_Friendly_Table[[#This Row],[S- Worst-Euclidean Distance]])</f>
        <v>0.40171943570752977</v>
      </c>
      <c r="AA349">
        <v>348</v>
      </c>
    </row>
    <row r="350" spans="1:27" x14ac:dyDescent="0.3">
      <c r="A350">
        <v>475</v>
      </c>
      <c r="B350" t="s">
        <v>280</v>
      </c>
      <c r="C350" t="s">
        <v>148</v>
      </c>
      <c r="D350" t="s">
        <v>151</v>
      </c>
      <c r="E350" t="s">
        <v>152</v>
      </c>
      <c r="F350" t="s">
        <v>280</v>
      </c>
      <c r="G350" t="s">
        <v>219</v>
      </c>
      <c r="H350">
        <v>365.1689619197964</v>
      </c>
      <c r="I350">
        <v>52</v>
      </c>
      <c r="J350">
        <v>1360048.2972111816</v>
      </c>
      <c r="K350">
        <v>37053.812490909084</v>
      </c>
      <c r="L350">
        <v>244808693.49801269</v>
      </c>
      <c r="M350">
        <v>5537268.0786363631</v>
      </c>
      <c r="N350">
        <v>2040072445.8167722</v>
      </c>
      <c r="O350">
        <v>96928000</v>
      </c>
      <c r="P350">
        <v>21.888458668181816</v>
      </c>
      <c r="Q350">
        <v>20332.722043307163</v>
      </c>
      <c r="R350">
        <v>244845747.3105036</v>
      </c>
      <c r="S350">
        <v>2142.5377138954086</v>
      </c>
      <c r="T350">
        <v>20354.610501975345</v>
      </c>
      <c r="U350">
        <f>Sustainable_Friendly_Table[[#This Row],[Total Energy(MJ)]]*AHP!$P$13/TOPSIS!$B$12</f>
        <v>2.4087725360516801E-2</v>
      </c>
      <c r="V350">
        <f>Sustainable_Friendly_Table[[#This Row],[Total Cost(LKR Million)]]*AHP!$P$14/TOPSIS!$C$12</f>
        <v>7.2692936170725472E-3</v>
      </c>
      <c r="W350">
        <f>Sustainable_Friendly_Table[[#This Row],[Total Carbon (Metric T)]]*AHP!$P$15/TOPSIS!$D$12</f>
        <v>1.3256119446258569E-2</v>
      </c>
      <c r="X350">
        <f>((Sustainable_Friendly_Table[[#This Row],[Weighted Energy]]-TOPSIS!$B$13)^2+(Sustainable_Friendly_Table[[#This Row],[Weighted Cost]]-TOPSIS!$C$13)^2+(Sustainable_Friendly_Table[[#This Row],[Weighted Co2]]-TOPSIS!$D$13)^2)^0.5</f>
        <v>4.0568185932317495E-3</v>
      </c>
      <c r="Y350">
        <f>((Sustainable_Friendly_Table[[#This Row],[Weighted Energy]]-TOPSIS!$B$14)^2+(Sustainable_Friendly_Table[[#This Row],[Weighted Cost]]-TOPSIS!$C$14)^2+(Sustainable_Friendly_Table[[#This Row],[Weighted Co2]]-TOPSIS!$D$14)^2)^0.5</f>
        <v>2.2574483971423117E-3</v>
      </c>
      <c r="Z350">
        <f>Sustainable_Friendly_Table[[#This Row],[S- Worst-Euclidean Distance]]/(Sustainable_Friendly_Table[[#This Row],[S+ Best-Euclidean Distance]]+Sustainable_Friendly_Table[[#This Row],[S- Worst-Euclidean Distance]])</f>
        <v>0.35751551218593292</v>
      </c>
      <c r="AA350">
        <v>349</v>
      </c>
    </row>
    <row r="351" spans="1:27" x14ac:dyDescent="0.3">
      <c r="A351">
        <v>477</v>
      </c>
      <c r="B351" t="s">
        <v>280</v>
      </c>
      <c r="C351" t="s">
        <v>148</v>
      </c>
      <c r="D351" t="s">
        <v>151</v>
      </c>
      <c r="E351" t="s">
        <v>152</v>
      </c>
      <c r="F351" t="s">
        <v>280</v>
      </c>
      <c r="G351" t="s">
        <v>218</v>
      </c>
      <c r="H351">
        <v>365.1689619197964</v>
      </c>
      <c r="I351">
        <v>26</v>
      </c>
      <c r="J351">
        <v>1360048.2972111816</v>
      </c>
      <c r="K351">
        <v>37053.812490909084</v>
      </c>
      <c r="L351">
        <v>244808693.49801269</v>
      </c>
      <c r="M351">
        <v>5537268.0786363631</v>
      </c>
      <c r="N351">
        <v>2040072445.8167722</v>
      </c>
      <c r="O351">
        <v>97401200</v>
      </c>
      <c r="P351">
        <v>21.888458668181816</v>
      </c>
      <c r="Q351">
        <v>20332.722043307163</v>
      </c>
      <c r="R351">
        <v>244845747.3105036</v>
      </c>
      <c r="S351">
        <v>2143.0109138954085</v>
      </c>
      <c r="T351">
        <v>20354.610501975345</v>
      </c>
      <c r="U351">
        <f>Sustainable_Friendly_Table[[#This Row],[Total Energy(MJ)]]*AHP!$P$13/TOPSIS!$B$12</f>
        <v>2.4087725360516801E-2</v>
      </c>
      <c r="V351">
        <f>Sustainable_Friendly_Table[[#This Row],[Total Cost(LKR Million)]]*AHP!$P$14/TOPSIS!$C$12</f>
        <v>7.2708991102768388E-3</v>
      </c>
      <c r="W351">
        <f>Sustainable_Friendly_Table[[#This Row],[Total Carbon (Metric T)]]*AHP!$P$15/TOPSIS!$D$12</f>
        <v>1.3256119446258569E-2</v>
      </c>
      <c r="X351">
        <f>((Sustainable_Friendly_Table[[#This Row],[Weighted Energy]]-TOPSIS!$B$13)^2+(Sustainable_Friendly_Table[[#This Row],[Weighted Cost]]-TOPSIS!$C$13)^2+(Sustainable_Friendly_Table[[#This Row],[Weighted Co2]]-TOPSIS!$D$13)^2)^0.5</f>
        <v>4.0572247862476511E-3</v>
      </c>
      <c r="Y351">
        <f>((Sustainable_Friendly_Table[[#This Row],[Weighted Energy]]-TOPSIS!$B$14)^2+(Sustainable_Friendly_Table[[#This Row],[Weighted Cost]]-TOPSIS!$C$14)^2+(Sustainable_Friendly_Table[[#This Row],[Weighted Co2]]-TOPSIS!$D$14)^2)^0.5</f>
        <v>2.2570182650442552E-3</v>
      </c>
      <c r="Z351">
        <f>Sustainable_Friendly_Table[[#This Row],[S- Worst-Euclidean Distance]]/(Sustainable_Friendly_Table[[#This Row],[S+ Best-Euclidean Distance]]+Sustainable_Friendly_Table[[#This Row],[S- Worst-Euclidean Distance]])</f>
        <v>0.35744874670012344</v>
      </c>
      <c r="AA351">
        <v>350</v>
      </c>
    </row>
    <row r="352" spans="1:27" x14ac:dyDescent="0.3">
      <c r="A352">
        <v>476</v>
      </c>
      <c r="B352" t="s">
        <v>280</v>
      </c>
      <c r="C352" t="s">
        <v>148</v>
      </c>
      <c r="D352" t="s">
        <v>151</v>
      </c>
      <c r="E352" t="s">
        <v>152</v>
      </c>
      <c r="F352" t="s">
        <v>280</v>
      </c>
      <c r="G352" t="s">
        <v>220</v>
      </c>
      <c r="H352">
        <v>365.1689619197964</v>
      </c>
      <c r="I352">
        <v>26</v>
      </c>
      <c r="J352">
        <v>1360048.2972111816</v>
      </c>
      <c r="K352">
        <v>37053.812490909084</v>
      </c>
      <c r="L352">
        <v>244808693.49801269</v>
      </c>
      <c r="M352">
        <v>5537268.0786363631</v>
      </c>
      <c r="N352">
        <v>2040072445.8167722</v>
      </c>
      <c r="O352">
        <v>101400000</v>
      </c>
      <c r="P352">
        <v>21.888458668181816</v>
      </c>
      <c r="Q352">
        <v>20332.722043307163</v>
      </c>
      <c r="R352">
        <v>244845747.3105036</v>
      </c>
      <c r="S352">
        <v>2147.0097138954088</v>
      </c>
      <c r="T352">
        <v>20354.610501975345</v>
      </c>
      <c r="U352">
        <f>Sustainable_Friendly_Table[[#This Row],[Total Energy(MJ)]]*AHP!$P$13/TOPSIS!$B$12</f>
        <v>2.4087725360516801E-2</v>
      </c>
      <c r="V352">
        <f>Sustainable_Friendly_Table[[#This Row],[Total Cost(LKR Million)]]*AHP!$P$14/TOPSIS!$C$12</f>
        <v>7.284466409992231E-3</v>
      </c>
      <c r="W352">
        <f>Sustainable_Friendly_Table[[#This Row],[Total Carbon (Metric T)]]*AHP!$P$15/TOPSIS!$D$12</f>
        <v>1.3256119446258569E-2</v>
      </c>
      <c r="X352">
        <f>((Sustainable_Friendly_Table[[#This Row],[Weighted Energy]]-TOPSIS!$B$13)^2+(Sustainable_Friendly_Table[[#This Row],[Weighted Cost]]-TOPSIS!$C$13)^2+(Sustainable_Friendly_Table[[#This Row],[Weighted Co2]]-TOPSIS!$D$13)^2)^0.5</f>
        <v>4.0606810652140165E-3</v>
      </c>
      <c r="Y352">
        <f>((Sustainable_Friendly_Table[[#This Row],[Weighted Energy]]-TOPSIS!$B$14)^2+(Sustainable_Friendly_Table[[#This Row],[Weighted Cost]]-TOPSIS!$C$14)^2+(Sustainable_Friendly_Table[[#This Row],[Weighted Co2]]-TOPSIS!$D$14)^2)^0.5</f>
        <v>2.2534258101491312E-3</v>
      </c>
      <c r="Z352">
        <f>Sustainable_Friendly_Table[[#This Row],[S- Worst-Euclidean Distance]]/(Sustainable_Friendly_Table[[#This Row],[S+ Best-Euclidean Distance]]+Sustainable_Friendly_Table[[#This Row],[S- Worst-Euclidean Distance]])</f>
        <v>0.35688749883878523</v>
      </c>
      <c r="AA352">
        <v>351</v>
      </c>
    </row>
    <row r="353" spans="1:27" x14ac:dyDescent="0.3">
      <c r="A353">
        <v>484</v>
      </c>
      <c r="B353" t="s">
        <v>280</v>
      </c>
      <c r="C353" t="s">
        <v>148</v>
      </c>
      <c r="D353" t="s">
        <v>151</v>
      </c>
      <c r="E353" t="s">
        <v>280</v>
      </c>
      <c r="F353" t="s">
        <v>280</v>
      </c>
      <c r="G353" t="s">
        <v>219</v>
      </c>
      <c r="H353">
        <v>365.23697522625093</v>
      </c>
      <c r="I353">
        <v>52</v>
      </c>
      <c r="J353">
        <v>1360114.1340918299</v>
      </c>
      <c r="K353">
        <v>47970.876127272728</v>
      </c>
      <c r="L353">
        <v>244820544.13652939</v>
      </c>
      <c r="M353">
        <v>6694476.8240909083</v>
      </c>
      <c r="N353">
        <v>2040171201.1377449</v>
      </c>
      <c r="O353">
        <v>96928000</v>
      </c>
      <c r="P353">
        <v>28.438696849999996</v>
      </c>
      <c r="Q353">
        <v>20333.706304672854</v>
      </c>
      <c r="R353">
        <v>244868515.01265666</v>
      </c>
      <c r="S353">
        <v>2143.7936779618358</v>
      </c>
      <c r="T353">
        <v>20362.145001522855</v>
      </c>
      <c r="U353">
        <f>Sustainable_Friendly_Table[[#This Row],[Total Energy(MJ)]]*AHP!$P$13/TOPSIS!$B$12</f>
        <v>2.4089965228525849E-2</v>
      </c>
      <c r="V353">
        <f>Sustainable_Friendly_Table[[#This Row],[Total Cost(LKR Million)]]*AHP!$P$14/TOPSIS!$C$12</f>
        <v>7.2735549056893774E-3</v>
      </c>
      <c r="W353">
        <f>Sustainable_Friendly_Table[[#This Row],[Total Carbon (Metric T)]]*AHP!$P$15/TOPSIS!$D$12</f>
        <v>1.3261026355479941E-2</v>
      </c>
      <c r="X353">
        <f>((Sustainable_Friendly_Table[[#This Row],[Weighted Energy]]-TOPSIS!$B$13)^2+(Sustainable_Friendly_Table[[#This Row],[Weighted Cost]]-TOPSIS!$C$13)^2+(Sustainable_Friendly_Table[[#This Row],[Weighted Co2]]-TOPSIS!$D$13)^2)^0.5</f>
        <v>4.0620840626147039E-3</v>
      </c>
      <c r="Y353">
        <f>((Sustainable_Friendly_Table[[#This Row],[Weighted Energy]]-TOPSIS!$B$14)^2+(Sustainable_Friendly_Table[[#This Row],[Weighted Cost]]-TOPSIS!$C$14)^2+(Sustainable_Friendly_Table[[#This Row],[Weighted Co2]]-TOPSIS!$D$14)^2)^0.5</f>
        <v>2.2521364830264201E-3</v>
      </c>
      <c r="Z353">
        <f>Sustainable_Friendly_Table[[#This Row],[S- Worst-Euclidean Distance]]/(Sustainable_Friendly_Table[[#This Row],[S+ Best-Euclidean Distance]]+Sustainable_Friendly_Table[[#This Row],[S- Worst-Euclidean Distance]])</f>
        <v>0.35667687986938157</v>
      </c>
      <c r="AA353">
        <v>352</v>
      </c>
    </row>
    <row r="354" spans="1:27" x14ac:dyDescent="0.3">
      <c r="A354">
        <v>486</v>
      </c>
      <c r="B354" t="s">
        <v>280</v>
      </c>
      <c r="C354" t="s">
        <v>148</v>
      </c>
      <c r="D354" t="s">
        <v>151</v>
      </c>
      <c r="E354" t="s">
        <v>280</v>
      </c>
      <c r="F354" t="s">
        <v>280</v>
      </c>
      <c r="G354" t="s">
        <v>218</v>
      </c>
      <c r="H354">
        <v>365.23697522625093</v>
      </c>
      <c r="I354">
        <v>26</v>
      </c>
      <c r="J354">
        <v>1360114.1340918299</v>
      </c>
      <c r="K354">
        <v>47970.876127272728</v>
      </c>
      <c r="L354">
        <v>244820544.13652939</v>
      </c>
      <c r="M354">
        <v>6694476.8240909083</v>
      </c>
      <c r="N354">
        <v>2040171201.1377449</v>
      </c>
      <c r="O354">
        <v>97401200</v>
      </c>
      <c r="P354">
        <v>28.438696849999996</v>
      </c>
      <c r="Q354">
        <v>20333.706304672854</v>
      </c>
      <c r="R354">
        <v>244868515.01265666</v>
      </c>
      <c r="S354">
        <v>2144.2668779618357</v>
      </c>
      <c r="T354">
        <v>20362.145001522855</v>
      </c>
      <c r="U354">
        <f>Sustainable_Friendly_Table[[#This Row],[Total Energy(MJ)]]*AHP!$P$13/TOPSIS!$B$12</f>
        <v>2.4089965228525849E-2</v>
      </c>
      <c r="V354">
        <f>Sustainable_Friendly_Table[[#This Row],[Total Cost(LKR Million)]]*AHP!$P$14/TOPSIS!$C$12</f>
        <v>7.2751603988936691E-3</v>
      </c>
      <c r="W354">
        <f>Sustainable_Friendly_Table[[#This Row],[Total Carbon (Metric T)]]*AHP!$P$15/TOPSIS!$D$12</f>
        <v>1.3261026355479941E-2</v>
      </c>
      <c r="X354">
        <f>((Sustainable_Friendly_Table[[#This Row],[Weighted Energy]]-TOPSIS!$B$13)^2+(Sustainable_Friendly_Table[[#This Row],[Weighted Cost]]-TOPSIS!$C$13)^2+(Sustainable_Friendly_Table[[#This Row],[Weighted Co2]]-TOPSIS!$D$13)^2)^0.5</f>
        <v>4.0624914132142706E-3</v>
      </c>
      <c r="Y354">
        <f>((Sustainable_Friendly_Table[[#This Row],[Weighted Energy]]-TOPSIS!$B$14)^2+(Sustainable_Friendly_Table[[#This Row],[Weighted Cost]]-TOPSIS!$C$14)^2+(Sustainable_Friendly_Table[[#This Row],[Weighted Co2]]-TOPSIS!$D$14)^2)^0.5</f>
        <v>2.2517083745683926E-3</v>
      </c>
      <c r="Z354">
        <f>Sustainable_Friendly_Table[[#This Row],[S- Worst-Euclidean Distance]]/(Sustainable_Friendly_Table[[#This Row],[S+ Best-Euclidean Distance]]+Sustainable_Friendly_Table[[#This Row],[S- Worst-Euclidean Distance]])</f>
        <v>0.35661025153578768</v>
      </c>
      <c r="AA354">
        <v>353</v>
      </c>
    </row>
    <row r="355" spans="1:27" x14ac:dyDescent="0.3">
      <c r="A355">
        <v>485</v>
      </c>
      <c r="B355" t="s">
        <v>280</v>
      </c>
      <c r="C355" t="s">
        <v>148</v>
      </c>
      <c r="D355" t="s">
        <v>151</v>
      </c>
      <c r="E355" t="s">
        <v>280</v>
      </c>
      <c r="F355" t="s">
        <v>280</v>
      </c>
      <c r="G355" t="s">
        <v>220</v>
      </c>
      <c r="H355">
        <v>365.23697522625093</v>
      </c>
      <c r="I355">
        <v>26</v>
      </c>
      <c r="J355">
        <v>1360114.1340918299</v>
      </c>
      <c r="K355">
        <v>47970.876127272728</v>
      </c>
      <c r="L355">
        <v>244820544.13652939</v>
      </c>
      <c r="M355">
        <v>6694476.8240909083</v>
      </c>
      <c r="N355">
        <v>2040171201.1377449</v>
      </c>
      <c r="O355">
        <v>101400000</v>
      </c>
      <c r="P355">
        <v>28.438696849999996</v>
      </c>
      <c r="Q355">
        <v>20333.706304672854</v>
      </c>
      <c r="R355">
        <v>244868515.01265666</v>
      </c>
      <c r="S355">
        <v>2148.265677961836</v>
      </c>
      <c r="T355">
        <v>20362.145001522855</v>
      </c>
      <c r="U355">
        <f>Sustainable_Friendly_Table[[#This Row],[Total Energy(MJ)]]*AHP!$P$13/TOPSIS!$B$12</f>
        <v>2.4089965228525849E-2</v>
      </c>
      <c r="V355">
        <f>Sustainable_Friendly_Table[[#This Row],[Total Cost(LKR Million)]]*AHP!$P$14/TOPSIS!$C$12</f>
        <v>7.2887276986090613E-3</v>
      </c>
      <c r="W355">
        <f>Sustainable_Friendly_Table[[#This Row],[Total Carbon (Metric T)]]*AHP!$P$15/TOPSIS!$D$12</f>
        <v>1.3261026355479941E-2</v>
      </c>
      <c r="X355">
        <f>((Sustainable_Friendly_Table[[#This Row],[Weighted Energy]]-TOPSIS!$B$13)^2+(Sustainable_Friendly_Table[[#This Row],[Weighted Cost]]-TOPSIS!$C$13)^2+(Sustainable_Friendly_Table[[#This Row],[Weighted Co2]]-TOPSIS!$D$13)^2)^0.5</f>
        <v>4.0659574343621333E-3</v>
      </c>
      <c r="Y355">
        <f>((Sustainable_Friendly_Table[[#This Row],[Weighted Energy]]-TOPSIS!$B$14)^2+(Sustainable_Friendly_Table[[#This Row],[Weighted Cost]]-TOPSIS!$C$14)^2+(Sustainable_Friendly_Table[[#This Row],[Weighted Co2]]-TOPSIS!$D$14)^2)^0.5</f>
        <v>2.2481331512087979E-3</v>
      </c>
      <c r="Z355">
        <f>Sustainable_Friendly_Table[[#This Row],[S- Worst-Euclidean Distance]]/(Sustainable_Friendly_Table[[#This Row],[S+ Best-Euclidean Distance]]+Sustainable_Friendly_Table[[#This Row],[S- Worst-Euclidean Distance]])</f>
        <v>0.35605018976862168</v>
      </c>
      <c r="AA355">
        <v>354</v>
      </c>
    </row>
    <row r="356" spans="1:27" x14ac:dyDescent="0.3">
      <c r="A356">
        <v>493</v>
      </c>
      <c r="B356" t="s">
        <v>280</v>
      </c>
      <c r="C356" t="s">
        <v>148</v>
      </c>
      <c r="D356" t="s">
        <v>280</v>
      </c>
      <c r="E356" t="s">
        <v>152</v>
      </c>
      <c r="F356" t="s">
        <v>280</v>
      </c>
      <c r="G356" t="s">
        <v>219</v>
      </c>
      <c r="H356">
        <v>365.63168353985634</v>
      </c>
      <c r="I356">
        <v>52</v>
      </c>
      <c r="J356">
        <v>1360496.2117393997</v>
      </c>
      <c r="K356">
        <v>37053.812490909084</v>
      </c>
      <c r="L356">
        <v>244889318.11309195</v>
      </c>
      <c r="M356">
        <v>5541873.1536363624</v>
      </c>
      <c r="N356">
        <v>2040744317.6090996</v>
      </c>
      <c r="O356">
        <v>96928000</v>
      </c>
      <c r="P356">
        <v>21.879248518181811</v>
      </c>
      <c r="Q356">
        <v>20339.418365504025</v>
      </c>
      <c r="R356">
        <v>244926371.92558286</v>
      </c>
      <c r="S356">
        <v>2143.2141907627361</v>
      </c>
      <c r="T356">
        <v>20361.297614022205</v>
      </c>
      <c r="U356">
        <f>Sustainable_Friendly_Table[[#This Row],[Total Energy(MJ)]]*AHP!$P$13/TOPSIS!$B$12</f>
        <v>2.409565714453453E-2</v>
      </c>
      <c r="V356">
        <f>Sustainable_Friendly_Table[[#This Row],[Total Cost(LKR Million)]]*AHP!$P$14/TOPSIS!$C$12</f>
        <v>7.2715887967288338E-3</v>
      </c>
      <c r="W356">
        <f>Sustainable_Friendly_Table[[#This Row],[Total Carbon (Metric T)]]*AHP!$P$15/TOPSIS!$D$12</f>
        <v>1.3260474486903297E-2</v>
      </c>
      <c r="X356">
        <f>((Sustainable_Friendly_Table[[#This Row],[Weighted Energy]]-TOPSIS!$B$13)^2+(Sustainable_Friendly_Table[[#This Row],[Weighted Cost]]-TOPSIS!$C$13)^2+(Sustainable_Friendly_Table[[#This Row],[Weighted Co2]]-TOPSIS!$D$13)^2)^0.5</f>
        <v>4.0661536308903932E-3</v>
      </c>
      <c r="Y356">
        <f>((Sustainable_Friendly_Table[[#This Row],[Weighted Energy]]-TOPSIS!$B$14)^2+(Sustainable_Friendly_Table[[#This Row],[Weighted Cost]]-TOPSIS!$C$14)^2+(Sustainable_Friendly_Table[[#This Row],[Weighted Co2]]-TOPSIS!$D$14)^2)^0.5</f>
        <v>2.2481156522475947E-3</v>
      </c>
      <c r="Z356">
        <f>Sustainable_Friendly_Table[[#This Row],[S- Worst-Euclidean Distance]]/(Sustainable_Friendly_Table[[#This Row],[S+ Best-Euclidean Distance]]+Sustainable_Friendly_Table[[#This Row],[S- Worst-Euclidean Distance]])</f>
        <v>0.35603734200109277</v>
      </c>
      <c r="AA356">
        <v>355</v>
      </c>
    </row>
    <row r="357" spans="1:27" x14ac:dyDescent="0.3">
      <c r="A357">
        <v>495</v>
      </c>
      <c r="B357" t="s">
        <v>280</v>
      </c>
      <c r="C357" t="s">
        <v>148</v>
      </c>
      <c r="D357" t="s">
        <v>280</v>
      </c>
      <c r="E357" t="s">
        <v>152</v>
      </c>
      <c r="F357" t="s">
        <v>280</v>
      </c>
      <c r="G357" t="s">
        <v>218</v>
      </c>
      <c r="H357">
        <v>365.63168353985634</v>
      </c>
      <c r="I357">
        <v>26</v>
      </c>
      <c r="J357">
        <v>1360496.2117393997</v>
      </c>
      <c r="K357">
        <v>37053.812490909084</v>
      </c>
      <c r="L357">
        <v>244889318.11309195</v>
      </c>
      <c r="M357">
        <v>5541873.1536363624</v>
      </c>
      <c r="N357">
        <v>2040744317.6090996</v>
      </c>
      <c r="O357">
        <v>97401200</v>
      </c>
      <c r="P357">
        <v>21.879248518181811</v>
      </c>
      <c r="Q357">
        <v>20339.418365504025</v>
      </c>
      <c r="R357">
        <v>244926371.92558286</v>
      </c>
      <c r="S357">
        <v>2143.687390762736</v>
      </c>
      <c r="T357">
        <v>20361.297614022205</v>
      </c>
      <c r="U357">
        <f>Sustainable_Friendly_Table[[#This Row],[Total Energy(MJ)]]*AHP!$P$13/TOPSIS!$B$12</f>
        <v>2.409565714453453E-2</v>
      </c>
      <c r="V357">
        <f>Sustainable_Friendly_Table[[#This Row],[Total Cost(LKR Million)]]*AHP!$P$14/TOPSIS!$C$12</f>
        <v>7.2731942899331263E-3</v>
      </c>
      <c r="W357">
        <f>Sustainable_Friendly_Table[[#This Row],[Total Carbon (Metric T)]]*AHP!$P$15/TOPSIS!$D$12</f>
        <v>1.3260474486903297E-2</v>
      </c>
      <c r="X357">
        <f>((Sustainable_Friendly_Table[[#This Row],[Weighted Energy]]-TOPSIS!$B$13)^2+(Sustainable_Friendly_Table[[#This Row],[Weighted Cost]]-TOPSIS!$C$13)^2+(Sustainable_Friendly_Table[[#This Row],[Weighted Co2]]-TOPSIS!$D$13)^2)^0.5</f>
        <v>4.0665597976109096E-3</v>
      </c>
      <c r="Y357">
        <f>((Sustainable_Friendly_Table[[#This Row],[Weighted Energy]]-TOPSIS!$B$14)^2+(Sustainable_Friendly_Table[[#This Row],[Weighted Cost]]-TOPSIS!$C$14)^2+(Sustainable_Friendly_Table[[#This Row],[Weighted Co2]]-TOPSIS!$D$14)^2)^0.5</f>
        <v>2.2476853735908632E-3</v>
      </c>
      <c r="Z357">
        <f>Sustainable_Friendly_Table[[#This Row],[S- Worst-Euclidean Distance]]/(Sustainable_Friendly_Table[[#This Row],[S+ Best-Euclidean Distance]]+Sustainable_Friendly_Table[[#This Row],[S- Worst-Euclidean Distance]])</f>
        <v>0.35597055746935269</v>
      </c>
      <c r="AA357">
        <v>356</v>
      </c>
    </row>
    <row r="358" spans="1:27" x14ac:dyDescent="0.3">
      <c r="A358">
        <v>494</v>
      </c>
      <c r="B358" t="s">
        <v>280</v>
      </c>
      <c r="C358" t="s">
        <v>148</v>
      </c>
      <c r="D358" t="s">
        <v>280</v>
      </c>
      <c r="E358" t="s">
        <v>152</v>
      </c>
      <c r="F358" t="s">
        <v>280</v>
      </c>
      <c r="G358" t="s">
        <v>220</v>
      </c>
      <c r="H358">
        <v>365.63168353985634</v>
      </c>
      <c r="I358">
        <v>26</v>
      </c>
      <c r="J358">
        <v>1360496.2117393997</v>
      </c>
      <c r="K358">
        <v>37053.812490909084</v>
      </c>
      <c r="L358">
        <v>244889318.11309195</v>
      </c>
      <c r="M358">
        <v>5541873.1536363624</v>
      </c>
      <c r="N358">
        <v>2040744317.6090996</v>
      </c>
      <c r="O358">
        <v>101400000</v>
      </c>
      <c r="P358">
        <v>21.879248518181811</v>
      </c>
      <c r="Q358">
        <v>20339.418365504025</v>
      </c>
      <c r="R358">
        <v>244926371.92558286</v>
      </c>
      <c r="S358">
        <v>2147.6861907627363</v>
      </c>
      <c r="T358">
        <v>20361.297614022205</v>
      </c>
      <c r="U358">
        <f>Sustainable_Friendly_Table[[#This Row],[Total Energy(MJ)]]*AHP!$P$13/TOPSIS!$B$12</f>
        <v>2.409565714453453E-2</v>
      </c>
      <c r="V358">
        <f>Sustainable_Friendly_Table[[#This Row],[Total Cost(LKR Million)]]*AHP!$P$14/TOPSIS!$C$12</f>
        <v>7.2867615896485185E-3</v>
      </c>
      <c r="W358">
        <f>Sustainable_Friendly_Table[[#This Row],[Total Carbon (Metric T)]]*AHP!$P$15/TOPSIS!$D$12</f>
        <v>1.3260474486903297E-2</v>
      </c>
      <c r="X358">
        <f>((Sustainable_Friendly_Table[[#This Row],[Weighted Energy]]-TOPSIS!$B$13)^2+(Sustainable_Friendly_Table[[#This Row],[Weighted Cost]]-TOPSIS!$C$13)^2+(Sustainable_Friendly_Table[[#This Row],[Weighted Co2]]-TOPSIS!$D$13)^2)^0.5</f>
        <v>4.0700158001623554E-3</v>
      </c>
      <c r="Y358">
        <f>((Sustainable_Friendly_Table[[#This Row],[Weighted Energy]]-TOPSIS!$B$14)^2+(Sustainable_Friendly_Table[[#This Row],[Weighted Cost]]-TOPSIS!$C$14)^2+(Sustainable_Friendly_Table[[#This Row],[Weighted Co2]]-TOPSIS!$D$14)^2)^0.5</f>
        <v>2.2440918543004834E-3</v>
      </c>
      <c r="Z358">
        <f>Sustainable_Friendly_Table[[#This Row],[S- Worst-Euclidean Distance]]/(Sustainable_Friendly_Table[[#This Row],[S+ Best-Euclidean Distance]]+Sustainable_Friendly_Table[[#This Row],[S- Worst-Euclidean Distance]])</f>
        <v>0.3554091848140013</v>
      </c>
      <c r="AA358">
        <v>357</v>
      </c>
    </row>
    <row r="359" spans="1:27" x14ac:dyDescent="0.3">
      <c r="A359">
        <v>502</v>
      </c>
      <c r="B359" t="s">
        <v>280</v>
      </c>
      <c r="C359" t="s">
        <v>148</v>
      </c>
      <c r="D359" t="s">
        <v>280</v>
      </c>
      <c r="E359" t="s">
        <v>280</v>
      </c>
      <c r="F359" t="s">
        <v>280</v>
      </c>
      <c r="G359" t="s">
        <v>219</v>
      </c>
      <c r="H359">
        <v>365.69969684631087</v>
      </c>
      <c r="I359">
        <v>52</v>
      </c>
      <c r="J359">
        <v>1360562.0486200477</v>
      </c>
      <c r="K359">
        <v>47970.876127272728</v>
      </c>
      <c r="L359">
        <v>244901168.75160861</v>
      </c>
      <c r="M359">
        <v>6699081.8990909085</v>
      </c>
      <c r="N359">
        <v>2040843072.9300718</v>
      </c>
      <c r="O359">
        <v>96928000</v>
      </c>
      <c r="P359">
        <v>28.429486699999998</v>
      </c>
      <c r="Q359">
        <v>20340.402626869716</v>
      </c>
      <c r="R359">
        <v>244949139.62773588</v>
      </c>
      <c r="S359">
        <v>2144.4701548291628</v>
      </c>
      <c r="T359">
        <v>20368.832113569715</v>
      </c>
      <c r="U359">
        <f>Sustainable_Friendly_Table[[#This Row],[Total Energy(MJ)]]*AHP!$P$13/TOPSIS!$B$12</f>
        <v>2.4097897012543577E-2</v>
      </c>
      <c r="V359">
        <f>Sustainable_Friendly_Table[[#This Row],[Total Cost(LKR Million)]]*AHP!$P$14/TOPSIS!$C$12</f>
        <v>7.2758500853456632E-3</v>
      </c>
      <c r="W359">
        <f>Sustainable_Friendly_Table[[#This Row],[Total Carbon (Metric T)]]*AHP!$P$15/TOPSIS!$D$12</f>
        <v>1.3265381396124667E-2</v>
      </c>
      <c r="X359">
        <f>((Sustainable_Friendly_Table[[#This Row],[Weighted Energy]]-TOPSIS!$B$13)^2+(Sustainable_Friendly_Table[[#This Row],[Weighted Cost]]-TOPSIS!$C$13)^2+(Sustainable_Friendly_Table[[#This Row],[Weighted Co2]]-TOPSIS!$D$13)^2)^0.5</f>
        <v>4.0714190420642416E-3</v>
      </c>
      <c r="Y359">
        <f>((Sustainable_Friendly_Table[[#This Row],[Weighted Energy]]-TOPSIS!$B$14)^2+(Sustainable_Friendly_Table[[#This Row],[Weighted Cost]]-TOPSIS!$C$14)^2+(Sustainable_Friendly_Table[[#This Row],[Weighted Co2]]-TOPSIS!$D$14)^2)^0.5</f>
        <v>2.2428034445803519E-3</v>
      </c>
      <c r="Z359">
        <f>Sustainable_Friendly_Table[[#This Row],[S- Worst-Euclidean Distance]]/(Sustainable_Friendly_Table[[#This Row],[S+ Best-Euclidean Distance]]+Sustainable_Friendly_Table[[#This Row],[S- Worst-Euclidean Distance]])</f>
        <v>0.35519867241361458</v>
      </c>
      <c r="AA359">
        <v>358</v>
      </c>
    </row>
    <row r="360" spans="1:27" x14ac:dyDescent="0.3">
      <c r="A360">
        <v>504</v>
      </c>
      <c r="B360" t="s">
        <v>280</v>
      </c>
      <c r="C360" t="s">
        <v>148</v>
      </c>
      <c r="D360" t="s">
        <v>280</v>
      </c>
      <c r="E360" t="s">
        <v>280</v>
      </c>
      <c r="F360" t="s">
        <v>280</v>
      </c>
      <c r="G360" t="s">
        <v>218</v>
      </c>
      <c r="H360">
        <v>365.69969684631087</v>
      </c>
      <c r="I360">
        <v>26</v>
      </c>
      <c r="J360">
        <v>1360562.0486200477</v>
      </c>
      <c r="K360">
        <v>47970.876127272728</v>
      </c>
      <c r="L360">
        <v>244901168.75160861</v>
      </c>
      <c r="M360">
        <v>6699081.8990909085</v>
      </c>
      <c r="N360">
        <v>2040843072.9300718</v>
      </c>
      <c r="O360">
        <v>97401200</v>
      </c>
      <c r="P360">
        <v>28.429486699999998</v>
      </c>
      <c r="Q360">
        <v>20340.402626869716</v>
      </c>
      <c r="R360">
        <v>244949139.62773588</v>
      </c>
      <c r="S360">
        <v>2144.9433548291627</v>
      </c>
      <c r="T360">
        <v>20368.832113569715</v>
      </c>
      <c r="U360">
        <f>Sustainable_Friendly_Table[[#This Row],[Total Energy(MJ)]]*AHP!$P$13/TOPSIS!$B$12</f>
        <v>2.4097897012543577E-2</v>
      </c>
      <c r="V360">
        <f>Sustainable_Friendly_Table[[#This Row],[Total Cost(LKR Million)]]*AHP!$P$14/TOPSIS!$C$12</f>
        <v>7.277455578549954E-3</v>
      </c>
      <c r="W360">
        <f>Sustainable_Friendly_Table[[#This Row],[Total Carbon (Metric T)]]*AHP!$P$15/TOPSIS!$D$12</f>
        <v>1.3265381396124667E-2</v>
      </c>
      <c r="X360">
        <f>((Sustainable_Friendly_Table[[#This Row],[Weighted Energy]]-TOPSIS!$B$13)^2+(Sustainable_Friendly_Table[[#This Row],[Weighted Cost]]-TOPSIS!$C$13)^2+(Sustainable_Friendly_Table[[#This Row],[Weighted Co2]]-TOPSIS!$D$13)^2)^0.5</f>
        <v>4.0718263637543883E-3</v>
      </c>
      <c r="Y360">
        <f>((Sustainable_Friendly_Table[[#This Row],[Weighted Energy]]-TOPSIS!$B$14)^2+(Sustainable_Friendly_Table[[#This Row],[Weighted Cost]]-TOPSIS!$C$14)^2+(Sustainable_Friendly_Table[[#This Row],[Weighted Co2]]-TOPSIS!$D$14)^2)^0.5</f>
        <v>2.2423751975829101E-3</v>
      </c>
      <c r="Z360">
        <f>Sustainable_Friendly_Table[[#This Row],[S- Worst-Euclidean Distance]]/(Sustainable_Friendly_Table[[#This Row],[S+ Best-Euclidean Distance]]+Sustainable_Friendly_Table[[#This Row],[S- Worst-Euclidean Distance]])</f>
        <v>0.35513202671787891</v>
      </c>
      <c r="AA360">
        <v>359</v>
      </c>
    </row>
    <row r="361" spans="1:27" x14ac:dyDescent="0.3">
      <c r="A361">
        <v>503</v>
      </c>
      <c r="B361" t="s">
        <v>280</v>
      </c>
      <c r="C361" t="s">
        <v>148</v>
      </c>
      <c r="D361" t="s">
        <v>280</v>
      </c>
      <c r="E361" t="s">
        <v>280</v>
      </c>
      <c r="F361" t="s">
        <v>280</v>
      </c>
      <c r="G361" t="s">
        <v>220</v>
      </c>
      <c r="H361">
        <v>365.69969684631087</v>
      </c>
      <c r="I361">
        <v>26</v>
      </c>
      <c r="J361">
        <v>1360562.0486200477</v>
      </c>
      <c r="K361">
        <v>47970.876127272728</v>
      </c>
      <c r="L361">
        <v>244901168.75160861</v>
      </c>
      <c r="M361">
        <v>6699081.8990909085</v>
      </c>
      <c r="N361">
        <v>2040843072.9300718</v>
      </c>
      <c r="O361">
        <v>101400000</v>
      </c>
      <c r="P361">
        <v>28.429486699999998</v>
      </c>
      <c r="Q361">
        <v>20340.402626869716</v>
      </c>
      <c r="R361">
        <v>244949139.62773588</v>
      </c>
      <c r="S361">
        <v>2148.9421548291625</v>
      </c>
      <c r="T361">
        <v>20368.832113569715</v>
      </c>
      <c r="U361">
        <f>Sustainable_Friendly_Table[[#This Row],[Total Energy(MJ)]]*AHP!$P$13/TOPSIS!$B$12</f>
        <v>2.4097897012543577E-2</v>
      </c>
      <c r="V361">
        <f>Sustainable_Friendly_Table[[#This Row],[Total Cost(LKR Million)]]*AHP!$P$14/TOPSIS!$C$12</f>
        <v>7.2910228782653462E-3</v>
      </c>
      <c r="W361">
        <f>Sustainable_Friendly_Table[[#This Row],[Total Carbon (Metric T)]]*AHP!$P$15/TOPSIS!$D$12</f>
        <v>1.3265381396124667E-2</v>
      </c>
      <c r="X361">
        <f>((Sustainable_Friendly_Table[[#This Row],[Weighted Energy]]-TOPSIS!$B$13)^2+(Sustainable_Friendly_Table[[#This Row],[Weighted Cost]]-TOPSIS!$C$13)^2+(Sustainable_Friendly_Table[[#This Row],[Weighted Co2]]-TOPSIS!$D$13)^2)^0.5</f>
        <v>4.0752920865811445E-3</v>
      </c>
      <c r="Y361">
        <f>((Sustainable_Friendly_Table[[#This Row],[Weighted Energy]]-TOPSIS!$B$14)^2+(Sustainable_Friendly_Table[[#This Row],[Weighted Cost]]-TOPSIS!$C$14)^2+(Sustainable_Friendly_Table[[#This Row],[Weighted Co2]]-TOPSIS!$D$14)^2)^0.5</f>
        <v>2.2387989786888315E-3</v>
      </c>
      <c r="Z361">
        <f>Sustainable_Friendly_Table[[#This Row],[S- Worst-Euclidean Distance]]/(Sustainable_Friendly_Table[[#This Row],[S+ Best-Euclidean Distance]]+Sustainable_Friendly_Table[[#This Row],[S- Worst-Euclidean Distance]])</f>
        <v>0.35457185453075274</v>
      </c>
      <c r="AA361">
        <v>360</v>
      </c>
    </row>
    <row r="362" spans="1:27" x14ac:dyDescent="0.3">
      <c r="A362">
        <v>37</v>
      </c>
      <c r="B362" t="s">
        <v>139</v>
      </c>
      <c r="C362" t="s">
        <v>148</v>
      </c>
      <c r="D362" t="s">
        <v>151</v>
      </c>
      <c r="E362" t="s">
        <v>152</v>
      </c>
      <c r="F362" t="s">
        <v>154</v>
      </c>
      <c r="G362" t="s">
        <v>219</v>
      </c>
      <c r="H362">
        <v>371.75852859880405</v>
      </c>
      <c r="I362">
        <v>53</v>
      </c>
      <c r="J362">
        <v>1362596.4253298084</v>
      </c>
      <c r="K362">
        <v>47576.869763636365</v>
      </c>
      <c r="L362">
        <v>245267356.55936551</v>
      </c>
      <c r="M362">
        <v>5330359.9422727264</v>
      </c>
      <c r="N362">
        <v>2043894637.9947124</v>
      </c>
      <c r="O362">
        <v>98792000</v>
      </c>
      <c r="P362">
        <v>22.614542668181812</v>
      </c>
      <c r="Q362">
        <v>20370.816558680635</v>
      </c>
      <c r="R362">
        <v>245314933.42912915</v>
      </c>
      <c r="S362">
        <v>2148.0169979369848</v>
      </c>
      <c r="T362">
        <v>20393.431101348819</v>
      </c>
      <c r="U362">
        <f>Sustainable_Friendly_Table[[#This Row],[Total Energy(MJ)]]*AHP!$P$13/TOPSIS!$B$12</f>
        <v>2.4133883509035045E-2</v>
      </c>
      <c r="V362">
        <f>Sustainable_Friendly_Table[[#This Row],[Total Cost(LKR Million)]]*AHP!$P$14/TOPSIS!$C$12</f>
        <v>7.2878839663817968E-3</v>
      </c>
      <c r="W362">
        <f>Sustainable_Friendly_Table[[#This Row],[Total Carbon (Metric T)]]*AHP!$P$15/TOPSIS!$D$12</f>
        <v>1.3281401703672447E-2</v>
      </c>
      <c r="X362">
        <f>((Sustainable_Friendly_Table[[#This Row],[Weighted Energy]]-TOPSIS!$B$13)^2+(Sustainable_Friendly_Table[[#This Row],[Weighted Cost]]-TOPSIS!$C$13)^2+(Sustainable_Friendly_Table[[#This Row],[Weighted Co2]]-TOPSIS!$D$13)^2)^0.5</f>
        <v>4.1124400545451065E-3</v>
      </c>
      <c r="Y362">
        <f>((Sustainable_Friendly_Table[[#This Row],[Weighted Energy]]-TOPSIS!$B$14)^2+(Sustainable_Friendly_Table[[#This Row],[Weighted Cost]]-TOPSIS!$C$14)^2+(Sustainable_Friendly_Table[[#This Row],[Weighted Co2]]-TOPSIS!$D$14)^2)^0.5</f>
        <v>2.2017653797545573E-3</v>
      </c>
      <c r="Z362">
        <f>Sustainable_Friendly_Table[[#This Row],[S- Worst-Euclidean Distance]]/(Sustainable_Friendly_Table[[#This Row],[S+ Best-Euclidean Distance]]+Sustainable_Friendly_Table[[#This Row],[S- Worst-Euclidean Distance]])</f>
        <v>0.34870030800617507</v>
      </c>
      <c r="AA362">
        <v>361</v>
      </c>
    </row>
    <row r="363" spans="1:27" x14ac:dyDescent="0.3">
      <c r="A363">
        <v>39</v>
      </c>
      <c r="B363" t="s">
        <v>139</v>
      </c>
      <c r="C363" t="s">
        <v>148</v>
      </c>
      <c r="D363" t="s">
        <v>151</v>
      </c>
      <c r="E363" t="s">
        <v>152</v>
      </c>
      <c r="F363" t="s">
        <v>154</v>
      </c>
      <c r="G363" t="s">
        <v>218</v>
      </c>
      <c r="H363">
        <v>371.75852859880405</v>
      </c>
      <c r="I363">
        <v>27</v>
      </c>
      <c r="J363">
        <v>1362596.4253298084</v>
      </c>
      <c r="K363">
        <v>47576.869763636365</v>
      </c>
      <c r="L363">
        <v>245267356.55936551</v>
      </c>
      <c r="M363">
        <v>5330359.9422727264</v>
      </c>
      <c r="N363">
        <v>2043894637.9947124</v>
      </c>
      <c r="O363">
        <v>101147400</v>
      </c>
      <c r="P363">
        <v>22.614542668181812</v>
      </c>
      <c r="Q363">
        <v>20370.816558680635</v>
      </c>
      <c r="R363">
        <v>245314933.42912915</v>
      </c>
      <c r="S363">
        <v>2150.3723979369852</v>
      </c>
      <c r="T363">
        <v>20393.431101348819</v>
      </c>
      <c r="U363">
        <f>Sustainable_Friendly_Table[[#This Row],[Total Energy(MJ)]]*AHP!$P$13/TOPSIS!$B$12</f>
        <v>2.4133883509035045E-2</v>
      </c>
      <c r="V363">
        <f>Sustainable_Friendly_Table[[#This Row],[Total Cost(LKR Million)]]*AHP!$P$14/TOPSIS!$C$12</f>
        <v>7.2958754682697731E-3</v>
      </c>
      <c r="W363">
        <f>Sustainable_Friendly_Table[[#This Row],[Total Carbon (Metric T)]]*AHP!$P$15/TOPSIS!$D$12</f>
        <v>1.3281401703672447E-2</v>
      </c>
      <c r="X363">
        <f>((Sustainable_Friendly_Table[[#This Row],[Weighted Energy]]-TOPSIS!$B$13)^2+(Sustainable_Friendly_Table[[#This Row],[Weighted Cost]]-TOPSIS!$C$13)^2+(Sustainable_Friendly_Table[[#This Row],[Weighted Co2]]-TOPSIS!$D$13)^2)^0.5</f>
        <v>4.1144765006913726E-3</v>
      </c>
      <c r="Y363">
        <f>((Sustainable_Friendly_Table[[#This Row],[Weighted Energy]]-TOPSIS!$B$14)^2+(Sustainable_Friendly_Table[[#This Row],[Weighted Cost]]-TOPSIS!$C$14)^2+(Sustainable_Friendly_Table[[#This Row],[Weighted Co2]]-TOPSIS!$D$14)^2)^0.5</f>
        <v>2.1996484636956555E-3</v>
      </c>
      <c r="Z363">
        <f>Sustainable_Friendly_Table[[#This Row],[S- Worst-Euclidean Distance]]/(Sustainable_Friendly_Table[[#This Row],[S+ Best-Euclidean Distance]]+Sustainable_Friendly_Table[[#This Row],[S- Worst-Euclidean Distance]])</f>
        <v>0.34836948525759759</v>
      </c>
      <c r="AA363">
        <v>362</v>
      </c>
    </row>
    <row r="364" spans="1:27" x14ac:dyDescent="0.3">
      <c r="A364">
        <v>46</v>
      </c>
      <c r="B364" t="s">
        <v>139</v>
      </c>
      <c r="C364" t="s">
        <v>148</v>
      </c>
      <c r="D364" t="s">
        <v>151</v>
      </c>
      <c r="E364" t="s">
        <v>280</v>
      </c>
      <c r="F364" t="s">
        <v>154</v>
      </c>
      <c r="G364" t="s">
        <v>219</v>
      </c>
      <c r="H364">
        <v>371.82654190525852</v>
      </c>
      <c r="I364">
        <v>53</v>
      </c>
      <c r="J364">
        <v>1362662.2622104562</v>
      </c>
      <c r="K364">
        <v>58493.933399999994</v>
      </c>
      <c r="L364">
        <v>245279207.19788212</v>
      </c>
      <c r="M364">
        <v>6487568.6877272716</v>
      </c>
      <c r="N364">
        <v>2043993393.3156843</v>
      </c>
      <c r="O364">
        <v>98792000</v>
      </c>
      <c r="P364">
        <v>29.164780849999996</v>
      </c>
      <c r="Q364">
        <v>20371.800820046315</v>
      </c>
      <c r="R364">
        <v>245337701.13128212</v>
      </c>
      <c r="S364">
        <v>2149.2729620034111</v>
      </c>
      <c r="T364">
        <v>20400.965600896314</v>
      </c>
      <c r="U364">
        <f>Sustainable_Friendly_Table[[#This Row],[Total Energy(MJ)]]*AHP!$P$13/TOPSIS!$B$12</f>
        <v>2.4136123377044086E-2</v>
      </c>
      <c r="V364">
        <f>Sustainable_Friendly_Table[[#This Row],[Total Cost(LKR Million)]]*AHP!$P$14/TOPSIS!$C$12</f>
        <v>7.2921452549986237E-3</v>
      </c>
      <c r="W364">
        <f>Sustainable_Friendly_Table[[#This Row],[Total Carbon (Metric T)]]*AHP!$P$15/TOPSIS!$D$12</f>
        <v>1.3286308612893807E-2</v>
      </c>
      <c r="X364">
        <f>((Sustainable_Friendly_Table[[#This Row],[Weighted Energy]]-TOPSIS!$B$13)^2+(Sustainable_Friendly_Table[[#This Row],[Weighted Cost]]-TOPSIS!$C$13)^2+(Sustainable_Friendly_Table[[#This Row],[Weighted Co2]]-TOPSIS!$D$13)^2)^0.5</f>
        <v>4.1177088732785279E-3</v>
      </c>
      <c r="Y364">
        <f>((Sustainable_Friendly_Table[[#This Row],[Weighted Energy]]-TOPSIS!$B$14)^2+(Sustainable_Friendly_Table[[#This Row],[Weighted Cost]]-TOPSIS!$C$14)^2+(Sustainable_Friendly_Table[[#This Row],[Weighted Co2]]-TOPSIS!$D$14)^2)^0.5</f>
        <v>2.1964584196829959E-3</v>
      </c>
      <c r="Z364">
        <f>Sustainable_Friendly_Table[[#This Row],[S- Worst-Euclidean Distance]]/(Sustainable_Friendly_Table[[#This Row],[S+ Best-Euclidean Distance]]+Sustainable_Friendly_Table[[#This Row],[S- Worst-Euclidean Distance]])</f>
        <v>0.34786192981161806</v>
      </c>
      <c r="AA364">
        <v>363</v>
      </c>
    </row>
    <row r="365" spans="1:27" x14ac:dyDescent="0.3">
      <c r="A365">
        <v>38</v>
      </c>
      <c r="B365" t="s">
        <v>139</v>
      </c>
      <c r="C365" t="s">
        <v>148</v>
      </c>
      <c r="D365" t="s">
        <v>151</v>
      </c>
      <c r="E365" t="s">
        <v>152</v>
      </c>
      <c r="F365" t="s">
        <v>154</v>
      </c>
      <c r="G365" t="s">
        <v>220</v>
      </c>
      <c r="H365">
        <v>371.75852859880405</v>
      </c>
      <c r="I365">
        <v>27</v>
      </c>
      <c r="J365">
        <v>1362596.4253298084</v>
      </c>
      <c r="K365">
        <v>47576.869763636365</v>
      </c>
      <c r="L365">
        <v>245267356.55936551</v>
      </c>
      <c r="M365">
        <v>5330359.9422727264</v>
      </c>
      <c r="N365">
        <v>2043894637.9947124</v>
      </c>
      <c r="O365">
        <v>105300000</v>
      </c>
      <c r="P365">
        <v>22.614542668181812</v>
      </c>
      <c r="Q365">
        <v>20370.816558680635</v>
      </c>
      <c r="R365">
        <v>245314933.42912915</v>
      </c>
      <c r="S365">
        <v>2154.5249979369851</v>
      </c>
      <c r="T365">
        <v>20393.431101348819</v>
      </c>
      <c r="U365">
        <f>Sustainable_Friendly_Table[[#This Row],[Total Energy(MJ)]]*AHP!$P$13/TOPSIS!$B$12</f>
        <v>2.4133883509035045E-2</v>
      </c>
      <c r="V365">
        <f>Sustainable_Friendly_Table[[#This Row],[Total Cost(LKR Million)]]*AHP!$P$14/TOPSIS!$C$12</f>
        <v>7.3099645872049873E-3</v>
      </c>
      <c r="W365">
        <f>Sustainable_Friendly_Table[[#This Row],[Total Carbon (Metric T)]]*AHP!$P$15/TOPSIS!$D$12</f>
        <v>1.3281401703672447E-2</v>
      </c>
      <c r="X365">
        <f>((Sustainable_Friendly_Table[[#This Row],[Weighted Energy]]-TOPSIS!$B$13)^2+(Sustainable_Friendly_Table[[#This Row],[Weighted Cost]]-TOPSIS!$C$13)^2+(Sustainable_Friendly_Table[[#This Row],[Weighted Co2]]-TOPSIS!$D$13)^2)^0.5</f>
        <v>4.1181021002206107E-3</v>
      </c>
      <c r="Y365">
        <f>((Sustainable_Friendly_Table[[#This Row],[Weighted Energy]]-TOPSIS!$B$14)^2+(Sustainable_Friendly_Table[[#This Row],[Weighted Cost]]-TOPSIS!$C$14)^2+(Sustainable_Friendly_Table[[#This Row],[Weighted Co2]]-TOPSIS!$D$14)^2)^0.5</f>
        <v>2.195982177650773E-3</v>
      </c>
      <c r="Z365">
        <f>Sustainable_Friendly_Table[[#This Row],[S- Worst-Euclidean Distance]]/(Sustainable_Friendly_Table[[#This Row],[S+ Best-Euclidean Distance]]+Sustainable_Friendly_Table[[#This Row],[S- Worst-Euclidean Distance]])</f>
        <v>0.34779107801061643</v>
      </c>
      <c r="AA365">
        <v>364</v>
      </c>
    </row>
    <row r="366" spans="1:27" x14ac:dyDescent="0.3">
      <c r="A366">
        <v>48</v>
      </c>
      <c r="B366" t="s">
        <v>139</v>
      </c>
      <c r="C366" t="s">
        <v>148</v>
      </c>
      <c r="D366" t="s">
        <v>151</v>
      </c>
      <c r="E366" t="s">
        <v>280</v>
      </c>
      <c r="F366" t="s">
        <v>154</v>
      </c>
      <c r="G366" t="s">
        <v>218</v>
      </c>
      <c r="H366">
        <v>371.82654190525852</v>
      </c>
      <c r="I366">
        <v>27</v>
      </c>
      <c r="J366">
        <v>1362662.2622104562</v>
      </c>
      <c r="K366">
        <v>58493.933399999994</v>
      </c>
      <c r="L366">
        <v>245279207.19788212</v>
      </c>
      <c r="M366">
        <v>6487568.6877272716</v>
      </c>
      <c r="N366">
        <v>2043993393.3156843</v>
      </c>
      <c r="O366">
        <v>101147400</v>
      </c>
      <c r="P366">
        <v>29.164780849999996</v>
      </c>
      <c r="Q366">
        <v>20371.800820046315</v>
      </c>
      <c r="R366">
        <v>245337701.13128212</v>
      </c>
      <c r="S366">
        <v>2151.6283620034114</v>
      </c>
      <c r="T366">
        <v>20400.965600896314</v>
      </c>
      <c r="U366">
        <f>Sustainable_Friendly_Table[[#This Row],[Total Energy(MJ)]]*AHP!$P$13/TOPSIS!$B$12</f>
        <v>2.4136123377044086E-2</v>
      </c>
      <c r="V366">
        <f>Sustainable_Friendly_Table[[#This Row],[Total Cost(LKR Million)]]*AHP!$P$14/TOPSIS!$C$12</f>
        <v>7.3001367568865999E-3</v>
      </c>
      <c r="W366">
        <f>Sustainable_Friendly_Table[[#This Row],[Total Carbon (Metric T)]]*AHP!$P$15/TOPSIS!$D$12</f>
        <v>1.3286308612893807E-2</v>
      </c>
      <c r="X366">
        <f>((Sustainable_Friendly_Table[[#This Row],[Weighted Energy]]-TOPSIS!$B$13)^2+(Sustainable_Friendly_Table[[#This Row],[Weighted Cost]]-TOPSIS!$C$13)^2+(Sustainable_Friendly_Table[[#This Row],[Weighted Co2]]-TOPSIS!$D$13)^2)^0.5</f>
        <v>4.119750981040401E-3</v>
      </c>
      <c r="Y366">
        <f>((Sustainable_Friendly_Table[[#This Row],[Weighted Energy]]-TOPSIS!$B$14)^2+(Sustainable_Friendly_Table[[#This Row],[Weighted Cost]]-TOPSIS!$C$14)^2+(Sustainable_Friendly_Table[[#This Row],[Weighted Co2]]-TOPSIS!$D$14)^2)^0.5</f>
        <v>2.1943519029411175E-3</v>
      </c>
      <c r="Z366">
        <f>Sustainable_Friendly_Table[[#This Row],[S- Worst-Euclidean Distance]]/(Sustainable_Friendly_Table[[#This Row],[S+ Best-Euclidean Distance]]+Sustainable_Friendly_Table[[#This Row],[S- Worst-Euclidean Distance]])</f>
        <v>0.34753185737724518</v>
      </c>
      <c r="AA366">
        <v>365</v>
      </c>
    </row>
    <row r="367" spans="1:27" x14ac:dyDescent="0.3">
      <c r="A367">
        <v>55</v>
      </c>
      <c r="B367" t="s">
        <v>139</v>
      </c>
      <c r="C367" t="s">
        <v>148</v>
      </c>
      <c r="D367" t="s">
        <v>280</v>
      </c>
      <c r="E367" t="s">
        <v>152</v>
      </c>
      <c r="F367" t="s">
        <v>154</v>
      </c>
      <c r="G367" t="s">
        <v>219</v>
      </c>
      <c r="H367">
        <v>372.22125021886393</v>
      </c>
      <c r="I367">
        <v>53</v>
      </c>
      <c r="J367">
        <v>1363044.3398580267</v>
      </c>
      <c r="K367">
        <v>47576.869763636365</v>
      </c>
      <c r="L367">
        <v>245347981.17444482</v>
      </c>
      <c r="M367">
        <v>5334965.0172727266</v>
      </c>
      <c r="N367">
        <v>2044566509.7870402</v>
      </c>
      <c r="O367">
        <v>98792000</v>
      </c>
      <c r="P367">
        <v>22.605332518181815</v>
      </c>
      <c r="Q367">
        <v>20377.512880877497</v>
      </c>
      <c r="R367">
        <v>245395558.04420847</v>
      </c>
      <c r="S367">
        <v>2148.6934748043127</v>
      </c>
      <c r="T367">
        <v>20400.118213395679</v>
      </c>
      <c r="U367">
        <f>Sustainable_Friendly_Table[[#This Row],[Total Energy(MJ)]]*AHP!$P$13/TOPSIS!$B$12</f>
        <v>2.414181529305278E-2</v>
      </c>
      <c r="V367">
        <f>Sustainable_Friendly_Table[[#This Row],[Total Cost(LKR Million)]]*AHP!$P$14/TOPSIS!$C$12</f>
        <v>7.2901791460380852E-3</v>
      </c>
      <c r="W367">
        <f>Sustainable_Friendly_Table[[#This Row],[Total Carbon (Metric T)]]*AHP!$P$15/TOPSIS!$D$12</f>
        <v>1.3285756744317173E-2</v>
      </c>
      <c r="X367">
        <f>((Sustainable_Friendly_Table[[#This Row],[Weighted Energy]]-TOPSIS!$B$13)^2+(Sustainable_Friendly_Table[[#This Row],[Weighted Cost]]-TOPSIS!$C$13)^2+(Sustainable_Friendly_Table[[#This Row],[Weighted Co2]]-TOPSIS!$D$13)^2)^0.5</f>
        <v>4.1217750100738205E-3</v>
      </c>
      <c r="Y367">
        <f>((Sustainable_Friendly_Table[[#This Row],[Weighted Energy]]-TOPSIS!$B$14)^2+(Sustainable_Friendly_Table[[#This Row],[Weighted Cost]]-TOPSIS!$C$14)^2+(Sustainable_Friendly_Table[[#This Row],[Weighted Co2]]-TOPSIS!$D$14)^2)^0.5</f>
        <v>2.192432276590473E-3</v>
      </c>
      <c r="Z367">
        <f>Sustainable_Friendly_Table[[#This Row],[S- Worst-Euclidean Distance]]/(Sustainable_Friendly_Table[[#This Row],[S+ Best-Euclidean Distance]]+Sustainable_Friendly_Table[[#This Row],[S- Worst-Euclidean Distance]])</f>
        <v>0.3472220940894552</v>
      </c>
      <c r="AA367">
        <v>366</v>
      </c>
    </row>
    <row r="368" spans="1:27" x14ac:dyDescent="0.3">
      <c r="A368">
        <v>47</v>
      </c>
      <c r="B368" t="s">
        <v>139</v>
      </c>
      <c r="C368" t="s">
        <v>148</v>
      </c>
      <c r="D368" t="s">
        <v>151</v>
      </c>
      <c r="E368" t="s">
        <v>280</v>
      </c>
      <c r="F368" t="s">
        <v>154</v>
      </c>
      <c r="G368" t="s">
        <v>220</v>
      </c>
      <c r="H368">
        <v>371.82654190525852</v>
      </c>
      <c r="I368">
        <v>27</v>
      </c>
      <c r="J368">
        <v>1362662.2622104562</v>
      </c>
      <c r="K368">
        <v>58493.933399999994</v>
      </c>
      <c r="L368">
        <v>245279207.19788212</v>
      </c>
      <c r="M368">
        <v>6487568.6877272716</v>
      </c>
      <c r="N368">
        <v>2043993393.3156843</v>
      </c>
      <c r="O368">
        <v>105300000</v>
      </c>
      <c r="P368">
        <v>29.164780849999996</v>
      </c>
      <c r="Q368">
        <v>20371.800820046315</v>
      </c>
      <c r="R368">
        <v>245337701.13128212</v>
      </c>
      <c r="S368">
        <v>2155.7809620034113</v>
      </c>
      <c r="T368">
        <v>20400.965600896314</v>
      </c>
      <c r="U368">
        <f>Sustainable_Friendly_Table[[#This Row],[Total Energy(MJ)]]*AHP!$P$13/TOPSIS!$B$12</f>
        <v>2.4136123377044086E-2</v>
      </c>
      <c r="V368">
        <f>Sustainable_Friendly_Table[[#This Row],[Total Cost(LKR Million)]]*AHP!$P$14/TOPSIS!$C$12</f>
        <v>7.314225875821815E-3</v>
      </c>
      <c r="W368">
        <f>Sustainable_Friendly_Table[[#This Row],[Total Carbon (Metric T)]]*AHP!$P$15/TOPSIS!$D$12</f>
        <v>1.3286308612893807E-2</v>
      </c>
      <c r="X368">
        <f>((Sustainable_Friendly_Table[[#This Row],[Weighted Energy]]-TOPSIS!$B$13)^2+(Sustainable_Friendly_Table[[#This Row],[Weighted Cost]]-TOPSIS!$C$13)^2+(Sustainable_Friendly_Table[[#This Row],[Weighted Co2]]-TOPSIS!$D$13)^2)^0.5</f>
        <v>4.1233865031655107E-3</v>
      </c>
      <c r="Y368">
        <f>((Sustainable_Friendly_Table[[#This Row],[Weighted Energy]]-TOPSIS!$B$14)^2+(Sustainable_Friendly_Table[[#This Row],[Weighted Cost]]-TOPSIS!$C$14)^2+(Sustainable_Friendly_Table[[#This Row],[Weighted Co2]]-TOPSIS!$D$14)^2)^0.5</f>
        <v>2.1907041585450915E-3</v>
      </c>
      <c r="Z368">
        <f>Sustainable_Friendly_Table[[#This Row],[S- Worst-Euclidean Distance]]/(Sustainable_Friendly_Table[[#This Row],[S+ Best-Euclidean Distance]]+Sustainable_Friendly_Table[[#This Row],[S- Worst-Euclidean Distance]])</f>
        <v>0.34695481517707405</v>
      </c>
      <c r="AA368">
        <v>367</v>
      </c>
    </row>
    <row r="369" spans="1:27" x14ac:dyDescent="0.3">
      <c r="A369">
        <v>57</v>
      </c>
      <c r="B369" t="s">
        <v>139</v>
      </c>
      <c r="C369" t="s">
        <v>148</v>
      </c>
      <c r="D369" t="s">
        <v>280</v>
      </c>
      <c r="E369" t="s">
        <v>152</v>
      </c>
      <c r="F369" t="s">
        <v>154</v>
      </c>
      <c r="G369" t="s">
        <v>218</v>
      </c>
      <c r="H369">
        <v>372.22125021886393</v>
      </c>
      <c r="I369">
        <v>27</v>
      </c>
      <c r="J369">
        <v>1363044.3398580267</v>
      </c>
      <c r="K369">
        <v>47576.869763636365</v>
      </c>
      <c r="L369">
        <v>245347981.17444482</v>
      </c>
      <c r="M369">
        <v>5334965.0172727266</v>
      </c>
      <c r="N369">
        <v>2044566509.7870402</v>
      </c>
      <c r="O369">
        <v>101147400</v>
      </c>
      <c r="P369">
        <v>22.605332518181815</v>
      </c>
      <c r="Q369">
        <v>20377.512880877497</v>
      </c>
      <c r="R369">
        <v>245395558.04420847</v>
      </c>
      <c r="S369">
        <v>2151.0488748043126</v>
      </c>
      <c r="T369">
        <v>20400.118213395679</v>
      </c>
      <c r="U369">
        <f>Sustainable_Friendly_Table[[#This Row],[Total Energy(MJ)]]*AHP!$P$13/TOPSIS!$B$12</f>
        <v>2.414181529305278E-2</v>
      </c>
      <c r="V369">
        <f>Sustainable_Friendly_Table[[#This Row],[Total Cost(LKR Million)]]*AHP!$P$14/TOPSIS!$C$12</f>
        <v>7.2981706479260606E-3</v>
      </c>
      <c r="W369">
        <f>Sustainable_Friendly_Table[[#This Row],[Total Carbon (Metric T)]]*AHP!$P$15/TOPSIS!$D$12</f>
        <v>1.3285756744317173E-2</v>
      </c>
      <c r="X369">
        <f>((Sustainable_Friendly_Table[[#This Row],[Weighted Energy]]-TOPSIS!$B$13)^2+(Sustainable_Friendly_Table[[#This Row],[Weighted Cost]]-TOPSIS!$C$13)^2+(Sustainable_Friendly_Table[[#This Row],[Weighted Co2]]-TOPSIS!$D$13)^2)^0.5</f>
        <v>4.1238112941851162E-3</v>
      </c>
      <c r="Y369">
        <f>((Sustainable_Friendly_Table[[#This Row],[Weighted Energy]]-TOPSIS!$B$14)^2+(Sustainable_Friendly_Table[[#This Row],[Weighted Cost]]-TOPSIS!$C$14)^2+(Sustainable_Friendly_Table[[#This Row],[Weighted Co2]]-TOPSIS!$D$14)^2)^0.5</f>
        <v>2.1903147142942102E-3</v>
      </c>
      <c r="Z369">
        <f>Sustainable_Friendly_Table[[#This Row],[S- Worst-Euclidean Distance]]/(Sustainable_Friendly_Table[[#This Row],[S+ Best-Euclidean Distance]]+Sustainable_Friendly_Table[[#This Row],[S- Worst-Euclidean Distance]])</f>
        <v>0.34689119465668039</v>
      </c>
      <c r="AA369">
        <v>368</v>
      </c>
    </row>
    <row r="370" spans="1:27" x14ac:dyDescent="0.3">
      <c r="A370">
        <v>64</v>
      </c>
      <c r="B370" t="s">
        <v>139</v>
      </c>
      <c r="C370" t="s">
        <v>148</v>
      </c>
      <c r="D370" t="s">
        <v>280</v>
      </c>
      <c r="E370" t="s">
        <v>280</v>
      </c>
      <c r="F370" t="s">
        <v>154</v>
      </c>
      <c r="G370" t="s">
        <v>219</v>
      </c>
      <c r="H370">
        <v>372.28926352531857</v>
      </c>
      <c r="I370">
        <v>53</v>
      </c>
      <c r="J370">
        <v>1363110.1767386743</v>
      </c>
      <c r="K370">
        <v>58493.933399999994</v>
      </c>
      <c r="L370">
        <v>245359831.8129614</v>
      </c>
      <c r="M370">
        <v>6492173.7627272718</v>
      </c>
      <c r="N370">
        <v>2044665265.1080115</v>
      </c>
      <c r="O370">
        <v>98792000</v>
      </c>
      <c r="P370">
        <v>29.155570699999995</v>
      </c>
      <c r="Q370">
        <v>20378.497142243181</v>
      </c>
      <c r="R370">
        <v>245418325.7463614</v>
      </c>
      <c r="S370">
        <v>2149.949438870739</v>
      </c>
      <c r="T370">
        <v>20407.652712943182</v>
      </c>
      <c r="U370">
        <f>Sustainable_Friendly_Table[[#This Row],[Total Energy(MJ)]]*AHP!$P$13/TOPSIS!$B$12</f>
        <v>2.4144055161061821E-2</v>
      </c>
      <c r="V370">
        <f>Sustainable_Friendly_Table[[#This Row],[Total Cost(LKR Million)]]*AHP!$P$14/TOPSIS!$C$12</f>
        <v>7.2944404346549129E-3</v>
      </c>
      <c r="W370">
        <f>Sustainable_Friendly_Table[[#This Row],[Total Carbon (Metric T)]]*AHP!$P$15/TOPSIS!$D$12</f>
        <v>1.3290663653538539E-2</v>
      </c>
      <c r="X370">
        <f>((Sustainable_Friendly_Table[[#This Row],[Weighted Energy]]-TOPSIS!$B$13)^2+(Sustainable_Friendly_Table[[#This Row],[Weighted Cost]]-TOPSIS!$C$13)^2+(Sustainable_Friendly_Table[[#This Row],[Weighted Co2]]-TOPSIS!$D$13)^2)^0.5</f>
        <v>4.1270437639115811E-3</v>
      </c>
      <c r="Y370">
        <f>((Sustainable_Friendly_Table[[#This Row],[Weighted Energy]]-TOPSIS!$B$14)^2+(Sustainable_Friendly_Table[[#This Row],[Weighted Cost]]-TOPSIS!$C$14)^2+(Sustainable_Friendly_Table[[#This Row],[Weighted Co2]]-TOPSIS!$D$14)^2)^0.5</f>
        <v>2.1871250357647369E-3</v>
      </c>
      <c r="Z370">
        <f>Sustainable_Friendly_Table[[#This Row],[S- Worst-Euclidean Distance]]/(Sustainable_Friendly_Table[[#This Row],[S+ Best-Euclidean Distance]]+Sustainable_Friendly_Table[[#This Row],[S- Worst-Euclidean Distance]])</f>
        <v>0.34638368170911982</v>
      </c>
      <c r="AA370">
        <v>369</v>
      </c>
    </row>
    <row r="371" spans="1:27" x14ac:dyDescent="0.3">
      <c r="A371">
        <v>56</v>
      </c>
      <c r="B371" t="s">
        <v>139</v>
      </c>
      <c r="C371" t="s">
        <v>148</v>
      </c>
      <c r="D371" t="s">
        <v>280</v>
      </c>
      <c r="E371" t="s">
        <v>152</v>
      </c>
      <c r="F371" t="s">
        <v>154</v>
      </c>
      <c r="G371" t="s">
        <v>220</v>
      </c>
      <c r="H371">
        <v>372.22125021886393</v>
      </c>
      <c r="I371">
        <v>27</v>
      </c>
      <c r="J371">
        <v>1363044.3398580267</v>
      </c>
      <c r="K371">
        <v>47576.869763636365</v>
      </c>
      <c r="L371">
        <v>245347981.17444482</v>
      </c>
      <c r="M371">
        <v>5334965.0172727266</v>
      </c>
      <c r="N371">
        <v>2044566509.7870402</v>
      </c>
      <c r="O371">
        <v>105300000</v>
      </c>
      <c r="P371">
        <v>22.605332518181815</v>
      </c>
      <c r="Q371">
        <v>20377.512880877497</v>
      </c>
      <c r="R371">
        <v>245395558.04420847</v>
      </c>
      <c r="S371">
        <v>2155.2014748043125</v>
      </c>
      <c r="T371">
        <v>20400.118213395679</v>
      </c>
      <c r="U371">
        <f>Sustainable_Friendly_Table[[#This Row],[Total Energy(MJ)]]*AHP!$P$13/TOPSIS!$B$12</f>
        <v>2.414181529305278E-2</v>
      </c>
      <c r="V371">
        <f>Sustainable_Friendly_Table[[#This Row],[Total Cost(LKR Million)]]*AHP!$P$14/TOPSIS!$C$12</f>
        <v>7.3122597668612739E-3</v>
      </c>
      <c r="W371">
        <f>Sustainable_Friendly_Table[[#This Row],[Total Carbon (Metric T)]]*AHP!$P$15/TOPSIS!$D$12</f>
        <v>1.3285756744317173E-2</v>
      </c>
      <c r="X371">
        <f>((Sustainable_Friendly_Table[[#This Row],[Weighted Energy]]-TOPSIS!$B$13)^2+(Sustainable_Friendly_Table[[#This Row],[Weighted Cost]]-TOPSIS!$C$13)^2+(Sustainable_Friendly_Table[[#This Row],[Weighted Co2]]-TOPSIS!$D$13)^2)^0.5</f>
        <v>4.1274365285570297E-3</v>
      </c>
      <c r="Y371">
        <f>((Sustainable_Friendly_Table[[#This Row],[Weighted Energy]]-TOPSIS!$B$14)^2+(Sustainable_Friendly_Table[[#This Row],[Weighted Cost]]-TOPSIS!$C$14)^2+(Sustainable_Friendly_Table[[#This Row],[Weighted Co2]]-TOPSIS!$D$14)^2)^0.5</f>
        <v>2.1866475670517214E-3</v>
      </c>
      <c r="Z371">
        <f>Sustainable_Friendly_Table[[#This Row],[S- Worst-Euclidean Distance]]/(Sustainable_Friendly_Table[[#This Row],[S+ Best-Euclidean Distance]]+Sustainable_Friendly_Table[[#This Row],[S- Worst-Euclidean Distance]])</f>
        <v>0.34631270884916893</v>
      </c>
      <c r="AA371">
        <v>370</v>
      </c>
    </row>
    <row r="372" spans="1:27" x14ac:dyDescent="0.3">
      <c r="A372">
        <v>66</v>
      </c>
      <c r="B372" t="s">
        <v>139</v>
      </c>
      <c r="C372" t="s">
        <v>148</v>
      </c>
      <c r="D372" t="s">
        <v>280</v>
      </c>
      <c r="E372" t="s">
        <v>280</v>
      </c>
      <c r="F372" t="s">
        <v>154</v>
      </c>
      <c r="G372" t="s">
        <v>218</v>
      </c>
      <c r="H372">
        <v>372.28926352531857</v>
      </c>
      <c r="I372">
        <v>27</v>
      </c>
      <c r="J372">
        <v>1363110.1767386743</v>
      </c>
      <c r="K372">
        <v>58493.933399999994</v>
      </c>
      <c r="L372">
        <v>245359831.8129614</v>
      </c>
      <c r="M372">
        <v>6492173.7627272718</v>
      </c>
      <c r="N372">
        <v>2044665265.1080115</v>
      </c>
      <c r="O372">
        <v>101147400</v>
      </c>
      <c r="P372">
        <v>29.155570699999995</v>
      </c>
      <c r="Q372">
        <v>20378.497142243181</v>
      </c>
      <c r="R372">
        <v>245418325.7463614</v>
      </c>
      <c r="S372">
        <v>2152.3048388707389</v>
      </c>
      <c r="T372">
        <v>20407.652712943182</v>
      </c>
      <c r="U372">
        <f>Sustainable_Friendly_Table[[#This Row],[Total Energy(MJ)]]*AHP!$P$13/TOPSIS!$B$12</f>
        <v>2.4144055161061821E-2</v>
      </c>
      <c r="V372">
        <f>Sustainable_Friendly_Table[[#This Row],[Total Cost(LKR Million)]]*AHP!$P$14/TOPSIS!$C$12</f>
        <v>7.3024319365428874E-3</v>
      </c>
      <c r="W372">
        <f>Sustainable_Friendly_Table[[#This Row],[Total Carbon (Metric T)]]*AHP!$P$15/TOPSIS!$D$12</f>
        <v>1.3290663653538539E-2</v>
      </c>
      <c r="X372">
        <f>((Sustainable_Friendly_Table[[#This Row],[Weighted Energy]]-TOPSIS!$B$13)^2+(Sustainable_Friendly_Table[[#This Row],[Weighted Cost]]-TOPSIS!$C$13)^2+(Sustainable_Friendly_Table[[#This Row],[Weighted Co2]]-TOPSIS!$D$13)^2)^0.5</f>
        <v>4.1290856970778887E-3</v>
      </c>
      <c r="Y372">
        <f>((Sustainable_Friendly_Table[[#This Row],[Weighted Energy]]-TOPSIS!$B$14)^2+(Sustainable_Friendly_Table[[#This Row],[Weighted Cost]]-TOPSIS!$C$14)^2+(Sustainable_Friendly_Table[[#This Row],[Weighted Co2]]-TOPSIS!$D$14)^2)^0.5</f>
        <v>2.185017915367972E-3</v>
      </c>
      <c r="Z372">
        <f>Sustainable_Friendly_Table[[#This Row],[S- Worst-Euclidean Distance]]/(Sustainable_Friendly_Table[[#This Row],[S+ Best-Euclidean Distance]]+Sustainable_Friendly_Table[[#This Row],[S- Worst-Euclidean Distance]])</f>
        <v>0.34605354132311633</v>
      </c>
      <c r="AA372">
        <v>371</v>
      </c>
    </row>
    <row r="373" spans="1:27" x14ac:dyDescent="0.3">
      <c r="A373">
        <v>65</v>
      </c>
      <c r="B373" t="s">
        <v>139</v>
      </c>
      <c r="C373" t="s">
        <v>148</v>
      </c>
      <c r="D373" t="s">
        <v>280</v>
      </c>
      <c r="E373" t="s">
        <v>280</v>
      </c>
      <c r="F373" t="s">
        <v>154</v>
      </c>
      <c r="G373" t="s">
        <v>220</v>
      </c>
      <c r="H373">
        <v>372.28926352531857</v>
      </c>
      <c r="I373">
        <v>27</v>
      </c>
      <c r="J373">
        <v>1363110.1767386743</v>
      </c>
      <c r="K373">
        <v>58493.933399999994</v>
      </c>
      <c r="L373">
        <v>245359831.8129614</v>
      </c>
      <c r="M373">
        <v>6492173.7627272718</v>
      </c>
      <c r="N373">
        <v>2044665265.1080115</v>
      </c>
      <c r="O373">
        <v>105300000</v>
      </c>
      <c r="P373">
        <v>29.155570699999995</v>
      </c>
      <c r="Q373">
        <v>20378.497142243181</v>
      </c>
      <c r="R373">
        <v>245418325.7463614</v>
      </c>
      <c r="S373">
        <v>2156.4574388707388</v>
      </c>
      <c r="T373">
        <v>20407.652712943182</v>
      </c>
      <c r="U373">
        <f>Sustainable_Friendly_Table[[#This Row],[Total Energy(MJ)]]*AHP!$P$13/TOPSIS!$B$12</f>
        <v>2.4144055161061821E-2</v>
      </c>
      <c r="V373">
        <f>Sustainable_Friendly_Table[[#This Row],[Total Cost(LKR Million)]]*AHP!$P$14/TOPSIS!$C$12</f>
        <v>7.3165210554781016E-3</v>
      </c>
      <c r="W373">
        <f>Sustainable_Friendly_Table[[#This Row],[Total Carbon (Metric T)]]*AHP!$P$15/TOPSIS!$D$12</f>
        <v>1.3290663653538539E-2</v>
      </c>
      <c r="X373">
        <f>((Sustainable_Friendly_Table[[#This Row],[Weighted Energy]]-TOPSIS!$B$13)^2+(Sustainable_Friendly_Table[[#This Row],[Weighted Cost]]-TOPSIS!$C$13)^2+(Sustainable_Friendly_Table[[#This Row],[Weighted Co2]]-TOPSIS!$D$13)^2)^0.5</f>
        <v>4.1327208321680353E-3</v>
      </c>
      <c r="Y373">
        <f>((Sustainable_Friendly_Table[[#This Row],[Weighted Energy]]-TOPSIS!$B$14)^2+(Sustainable_Friendly_Table[[#This Row],[Weighted Cost]]-TOPSIS!$C$14)^2+(Sustainable_Friendly_Table[[#This Row],[Weighted Co2]]-TOPSIS!$D$14)^2)^0.5</f>
        <v>2.1813693866291335E-3</v>
      </c>
      <c r="Z373">
        <f>Sustainable_Friendly_Table[[#This Row],[S- Worst-Euclidean Distance]]/(Sustainable_Friendly_Table[[#This Row],[S+ Best-Euclidean Distance]]+Sustainable_Friendly_Table[[#This Row],[S- Worst-Euclidean Distance]])</f>
        <v>0.34547643619901952</v>
      </c>
      <c r="AA373">
        <v>372</v>
      </c>
    </row>
    <row r="374" spans="1:27" x14ac:dyDescent="0.3">
      <c r="A374">
        <v>40</v>
      </c>
      <c r="B374" t="s">
        <v>139</v>
      </c>
      <c r="C374" t="s">
        <v>148</v>
      </c>
      <c r="D374" t="s">
        <v>151</v>
      </c>
      <c r="E374" t="s">
        <v>152</v>
      </c>
      <c r="F374" t="s">
        <v>155</v>
      </c>
      <c r="G374" t="s">
        <v>219</v>
      </c>
      <c r="H374">
        <v>371.71995675496584</v>
      </c>
      <c r="I374">
        <v>53</v>
      </c>
      <c r="J374">
        <v>1363637.6047534924</v>
      </c>
      <c r="K374">
        <v>48395.649536363635</v>
      </c>
      <c r="L374">
        <v>245454768.85562864</v>
      </c>
      <c r="M374">
        <v>5357652.6013636356</v>
      </c>
      <c r="N374">
        <v>2045456407.1302388</v>
      </c>
      <c r="O374">
        <v>98792000</v>
      </c>
      <c r="P374">
        <v>22.341616077272725</v>
      </c>
      <c r="Q374">
        <v>20386.382191064713</v>
      </c>
      <c r="R374">
        <v>245503164.50516501</v>
      </c>
      <c r="S374">
        <v>2149.6060597316027</v>
      </c>
      <c r="T374">
        <v>20408.723807141985</v>
      </c>
      <c r="U374">
        <f>Sustainable_Friendly_Table[[#This Row],[Total Energy(MJ)]]*AHP!$P$13/TOPSIS!$B$12</f>
        <v>2.4152401529109604E-2</v>
      </c>
      <c r="V374">
        <f>Sustainable_Friendly_Table[[#This Row],[Total Cost(LKR Million)]]*AHP!$P$14/TOPSIS!$C$12</f>
        <v>7.2932754032213141E-3</v>
      </c>
      <c r="W374">
        <f>Sustainable_Friendly_Table[[#This Row],[Total Carbon (Metric T)]]*AHP!$P$15/TOPSIS!$D$12</f>
        <v>1.3291361213073572E-2</v>
      </c>
      <c r="X374">
        <f>((Sustainable_Friendly_Table[[#This Row],[Weighted Energy]]-TOPSIS!$B$13)^2+(Sustainable_Friendly_Table[[#This Row],[Weighted Cost]]-TOPSIS!$C$13)^2+(Sustainable_Friendly_Table[[#This Row],[Weighted Co2]]-TOPSIS!$D$13)^2)^0.5</f>
        <v>4.1341454732992137E-3</v>
      </c>
      <c r="Y374">
        <f>((Sustainable_Friendly_Table[[#This Row],[Weighted Energy]]-TOPSIS!$B$14)^2+(Sustainable_Friendly_Table[[#This Row],[Weighted Cost]]-TOPSIS!$C$14)^2+(Sustainable_Friendly_Table[[#This Row],[Weighted Co2]]-TOPSIS!$D$14)^2)^0.5</f>
        <v>2.1800638789222573E-3</v>
      </c>
      <c r="Z374">
        <f>Sustainable_Friendly_Table[[#This Row],[S- Worst-Euclidean Distance]]/(Sustainable_Friendly_Table[[#This Row],[S+ Best-Euclidean Distance]]+Sustainable_Friendly_Table[[#This Row],[S- Worst-Euclidean Distance]])</f>
        <v>0.34526316080338154</v>
      </c>
      <c r="AA374">
        <v>373</v>
      </c>
    </row>
    <row r="375" spans="1:27" x14ac:dyDescent="0.3">
      <c r="A375">
        <v>42</v>
      </c>
      <c r="B375" t="s">
        <v>139</v>
      </c>
      <c r="C375" t="s">
        <v>148</v>
      </c>
      <c r="D375" t="s">
        <v>151</v>
      </c>
      <c r="E375" t="s">
        <v>152</v>
      </c>
      <c r="F375" t="s">
        <v>155</v>
      </c>
      <c r="G375" t="s">
        <v>218</v>
      </c>
      <c r="H375">
        <v>371.71995675496584</v>
      </c>
      <c r="I375">
        <v>27</v>
      </c>
      <c r="J375">
        <v>1363637.6047534924</v>
      </c>
      <c r="K375">
        <v>48395.649536363635</v>
      </c>
      <c r="L375">
        <v>245454768.85562864</v>
      </c>
      <c r="M375">
        <v>5357652.6013636356</v>
      </c>
      <c r="N375">
        <v>2045456407.1302388</v>
      </c>
      <c r="O375">
        <v>101147400</v>
      </c>
      <c r="P375">
        <v>22.341616077272725</v>
      </c>
      <c r="Q375">
        <v>20386.382191064713</v>
      </c>
      <c r="R375">
        <v>245503164.50516501</v>
      </c>
      <c r="S375">
        <v>2151.9614597316026</v>
      </c>
      <c r="T375">
        <v>20408.723807141985</v>
      </c>
      <c r="U375">
        <f>Sustainable_Friendly_Table[[#This Row],[Total Energy(MJ)]]*AHP!$P$13/TOPSIS!$B$12</f>
        <v>2.4152401529109604E-2</v>
      </c>
      <c r="V375">
        <f>Sustainable_Friendly_Table[[#This Row],[Total Cost(LKR Million)]]*AHP!$P$14/TOPSIS!$C$12</f>
        <v>7.3012669051092886E-3</v>
      </c>
      <c r="W375">
        <f>Sustainable_Friendly_Table[[#This Row],[Total Carbon (Metric T)]]*AHP!$P$15/TOPSIS!$D$12</f>
        <v>1.3291361213073572E-2</v>
      </c>
      <c r="X375">
        <f>((Sustainable_Friendly_Table[[#This Row],[Weighted Energy]]-TOPSIS!$B$13)^2+(Sustainable_Friendly_Table[[#This Row],[Weighted Cost]]-TOPSIS!$C$13)^2+(Sustainable_Friendly_Table[[#This Row],[Weighted Co2]]-TOPSIS!$D$13)^2)^0.5</f>
        <v>4.1361816495737109E-3</v>
      </c>
      <c r="Y375">
        <f>((Sustainable_Friendly_Table[[#This Row],[Weighted Energy]]-TOPSIS!$B$14)^2+(Sustainable_Friendly_Table[[#This Row],[Weighted Cost]]-TOPSIS!$C$14)^2+(Sustainable_Friendly_Table[[#This Row],[Weighted Co2]]-TOPSIS!$D$14)^2)^0.5</f>
        <v>2.177945652189203E-3</v>
      </c>
      <c r="Z375">
        <f>Sustainable_Friendly_Table[[#This Row],[S- Worst-Euclidean Distance]]/(Sustainable_Friendly_Table[[#This Row],[S+ Best-Euclidean Distance]]+Sustainable_Friendly_Table[[#This Row],[S- Worst-Euclidean Distance]])</f>
        <v>0.34493217322069469</v>
      </c>
      <c r="AA375">
        <v>374</v>
      </c>
    </row>
    <row r="376" spans="1:27" x14ac:dyDescent="0.3">
      <c r="A376">
        <v>49</v>
      </c>
      <c r="B376" t="s">
        <v>139</v>
      </c>
      <c r="C376" t="s">
        <v>148</v>
      </c>
      <c r="D376" t="s">
        <v>151</v>
      </c>
      <c r="E376" t="s">
        <v>280</v>
      </c>
      <c r="F376" t="s">
        <v>155</v>
      </c>
      <c r="G376" t="s">
        <v>219</v>
      </c>
      <c r="H376">
        <v>371.78797006142037</v>
      </c>
      <c r="I376">
        <v>53</v>
      </c>
      <c r="J376">
        <v>1363703.44163414</v>
      </c>
      <c r="K376">
        <v>59312.713172727264</v>
      </c>
      <c r="L376">
        <v>245466619.49414521</v>
      </c>
      <c r="M376">
        <v>6514861.3468181808</v>
      </c>
      <c r="N376">
        <v>2045555162.45121</v>
      </c>
      <c r="O376">
        <v>98792000</v>
      </c>
      <c r="P376">
        <v>28.891854259090906</v>
      </c>
      <c r="Q376">
        <v>20387.366452430393</v>
      </c>
      <c r="R376">
        <v>245525932.20731795</v>
      </c>
      <c r="S376">
        <v>2150.8620237980281</v>
      </c>
      <c r="T376">
        <v>20416.258306689484</v>
      </c>
      <c r="U376">
        <f>Sustainable_Friendly_Table[[#This Row],[Total Energy(MJ)]]*AHP!$P$13/TOPSIS!$B$12</f>
        <v>2.4154641397118645E-2</v>
      </c>
      <c r="V376">
        <f>Sustainable_Friendly_Table[[#This Row],[Total Cost(LKR Million)]]*AHP!$P$14/TOPSIS!$C$12</f>
        <v>7.2975366918381374E-3</v>
      </c>
      <c r="W376">
        <f>Sustainable_Friendly_Table[[#This Row],[Total Carbon (Metric T)]]*AHP!$P$15/TOPSIS!$D$12</f>
        <v>1.3296268122294936E-2</v>
      </c>
      <c r="X376">
        <f>((Sustainable_Friendly_Table[[#This Row],[Weighted Energy]]-TOPSIS!$B$13)^2+(Sustainable_Friendly_Table[[#This Row],[Weighted Cost]]-TOPSIS!$C$13)^2+(Sustainable_Friendly_Table[[#This Row],[Weighted Co2]]-TOPSIS!$D$13)^2)^0.5</f>
        <v>4.139414041002128E-3</v>
      </c>
      <c r="Y376">
        <f>((Sustainable_Friendly_Table[[#This Row],[Weighted Energy]]-TOPSIS!$B$14)^2+(Sustainable_Friendly_Table[[#This Row],[Weighted Cost]]-TOPSIS!$C$14)^2+(Sustainable_Friendly_Table[[#This Row],[Weighted Co2]]-TOPSIS!$D$14)^2)^0.5</f>
        <v>2.1747560699277441E-3</v>
      </c>
      <c r="Z376">
        <f>Sustainable_Friendly_Table[[#This Row],[S- Worst-Euclidean Distance]]/(Sustainable_Friendly_Table[[#This Row],[S+ Best-Euclidean Distance]]+Sustainable_Friendly_Table[[#This Row],[S- Worst-Euclidean Distance]])</f>
        <v>0.34442468791951397</v>
      </c>
      <c r="AA376">
        <v>375</v>
      </c>
    </row>
    <row r="377" spans="1:27" x14ac:dyDescent="0.3">
      <c r="A377">
        <v>41</v>
      </c>
      <c r="B377" t="s">
        <v>139</v>
      </c>
      <c r="C377" t="s">
        <v>148</v>
      </c>
      <c r="D377" t="s">
        <v>151</v>
      </c>
      <c r="E377" t="s">
        <v>152</v>
      </c>
      <c r="F377" t="s">
        <v>155</v>
      </c>
      <c r="G377" t="s">
        <v>220</v>
      </c>
      <c r="H377">
        <v>371.71995675496584</v>
      </c>
      <c r="I377">
        <v>27</v>
      </c>
      <c r="J377">
        <v>1363637.6047534924</v>
      </c>
      <c r="K377">
        <v>48395.649536363635</v>
      </c>
      <c r="L377">
        <v>245454768.85562864</v>
      </c>
      <c r="M377">
        <v>5357652.6013636356</v>
      </c>
      <c r="N377">
        <v>2045456407.1302388</v>
      </c>
      <c r="O377">
        <v>105300000</v>
      </c>
      <c r="P377">
        <v>22.341616077272725</v>
      </c>
      <c r="Q377">
        <v>20386.382191064713</v>
      </c>
      <c r="R377">
        <v>245503164.50516501</v>
      </c>
      <c r="S377">
        <v>2156.1140597316025</v>
      </c>
      <c r="T377">
        <v>20408.723807141985</v>
      </c>
      <c r="U377">
        <f>Sustainable_Friendly_Table[[#This Row],[Total Energy(MJ)]]*AHP!$P$13/TOPSIS!$B$12</f>
        <v>2.4152401529109604E-2</v>
      </c>
      <c r="V377">
        <f>Sustainable_Friendly_Table[[#This Row],[Total Cost(LKR Million)]]*AHP!$P$14/TOPSIS!$C$12</f>
        <v>7.3153560240445019E-3</v>
      </c>
      <c r="W377">
        <f>Sustainable_Friendly_Table[[#This Row],[Total Carbon (Metric T)]]*AHP!$P$15/TOPSIS!$D$12</f>
        <v>1.3291361213073572E-2</v>
      </c>
      <c r="X377">
        <f>((Sustainable_Friendly_Table[[#This Row],[Weighted Energy]]-TOPSIS!$B$13)^2+(Sustainable_Friendly_Table[[#This Row],[Weighted Cost]]-TOPSIS!$C$13)^2+(Sustainable_Friendly_Table[[#This Row],[Weighted Co2]]-TOPSIS!$D$13)^2)^0.5</f>
        <v>4.1398065887864738E-3</v>
      </c>
      <c r="Y377">
        <f>((Sustainable_Friendly_Table[[#This Row],[Weighted Energy]]-TOPSIS!$B$14)^2+(Sustainable_Friendly_Table[[#This Row],[Weighted Cost]]-TOPSIS!$C$14)^2+(Sustainable_Friendly_Table[[#This Row],[Weighted Co2]]-TOPSIS!$D$14)^2)^0.5</f>
        <v>2.1742777066880753E-3</v>
      </c>
      <c r="Z377">
        <f>Sustainable_Friendly_Table[[#This Row],[S- Worst-Euclidean Distance]]/(Sustainable_Friendly_Table[[#This Row],[S+ Best-Euclidean Distance]]+Sustainable_Friendly_Table[[#This Row],[S- Worst-Euclidean Distance]])</f>
        <v>0.34435360773476381</v>
      </c>
      <c r="AA377">
        <v>376</v>
      </c>
    </row>
    <row r="378" spans="1:27" x14ac:dyDescent="0.3">
      <c r="A378">
        <v>51</v>
      </c>
      <c r="B378" t="s">
        <v>139</v>
      </c>
      <c r="C378" t="s">
        <v>148</v>
      </c>
      <c r="D378" t="s">
        <v>151</v>
      </c>
      <c r="E378" t="s">
        <v>280</v>
      </c>
      <c r="F378" t="s">
        <v>155</v>
      </c>
      <c r="G378" t="s">
        <v>218</v>
      </c>
      <c r="H378">
        <v>371.78797006142037</v>
      </c>
      <c r="I378">
        <v>27</v>
      </c>
      <c r="J378">
        <v>1363703.44163414</v>
      </c>
      <c r="K378">
        <v>59312.713172727264</v>
      </c>
      <c r="L378">
        <v>245466619.49414521</v>
      </c>
      <c r="M378">
        <v>6514861.3468181808</v>
      </c>
      <c r="N378">
        <v>2045555162.45121</v>
      </c>
      <c r="O378">
        <v>101147400</v>
      </c>
      <c r="P378">
        <v>28.891854259090906</v>
      </c>
      <c r="Q378">
        <v>20387.366452430393</v>
      </c>
      <c r="R378">
        <v>245525932.20731795</v>
      </c>
      <c r="S378">
        <v>2153.217423798028</v>
      </c>
      <c r="T378">
        <v>20416.258306689484</v>
      </c>
      <c r="U378">
        <f>Sustainable_Friendly_Table[[#This Row],[Total Energy(MJ)]]*AHP!$P$13/TOPSIS!$B$12</f>
        <v>2.4154641397118645E-2</v>
      </c>
      <c r="V378">
        <f>Sustainable_Friendly_Table[[#This Row],[Total Cost(LKR Million)]]*AHP!$P$14/TOPSIS!$C$12</f>
        <v>7.3055281937261119E-3</v>
      </c>
      <c r="W378">
        <f>Sustainable_Friendly_Table[[#This Row],[Total Carbon (Metric T)]]*AHP!$P$15/TOPSIS!$D$12</f>
        <v>1.3296268122294936E-2</v>
      </c>
      <c r="X378">
        <f>((Sustainable_Friendly_Table[[#This Row],[Weighted Energy]]-TOPSIS!$B$13)^2+(Sustainable_Friendly_Table[[#This Row],[Weighted Cost]]-TOPSIS!$C$13)^2+(Sustainable_Friendly_Table[[#This Row],[Weighted Co2]]-TOPSIS!$D$13)^2)^0.5</f>
        <v>4.141455849687105E-3</v>
      </c>
      <c r="Y378">
        <f>((Sustainable_Friendly_Table[[#This Row],[Weighted Energy]]-TOPSIS!$B$14)^2+(Sustainable_Friendly_Table[[#This Row],[Weighted Cost]]-TOPSIS!$C$14)^2+(Sustainable_Friendly_Table[[#This Row],[Weighted Co2]]-TOPSIS!$D$14)^2)^0.5</f>
        <v>2.1726483423665038E-3</v>
      </c>
      <c r="Z378">
        <f>Sustainable_Friendly_Table[[#This Row],[S- Worst-Euclidean Distance]]/(Sustainable_Friendly_Table[[#This Row],[S+ Best-Euclidean Distance]]+Sustainable_Friendly_Table[[#This Row],[S- Worst-Euclidean Distance]])</f>
        <v>0.34409447108915514</v>
      </c>
      <c r="AA378">
        <v>377</v>
      </c>
    </row>
    <row r="379" spans="1:27" x14ac:dyDescent="0.3">
      <c r="A379">
        <v>58</v>
      </c>
      <c r="B379" t="s">
        <v>139</v>
      </c>
      <c r="C379" t="s">
        <v>148</v>
      </c>
      <c r="D379" t="s">
        <v>280</v>
      </c>
      <c r="E379" t="s">
        <v>152</v>
      </c>
      <c r="F379" t="s">
        <v>155</v>
      </c>
      <c r="G379" t="s">
        <v>219</v>
      </c>
      <c r="H379">
        <v>372.18267837502589</v>
      </c>
      <c r="I379">
        <v>53</v>
      </c>
      <c r="J379">
        <v>1364085.5192817105</v>
      </c>
      <c r="K379">
        <v>48395.649536363635</v>
      </c>
      <c r="L379">
        <v>245535393.47070786</v>
      </c>
      <c r="M379">
        <v>5362257.6763636358</v>
      </c>
      <c r="N379">
        <v>2046128278.9225655</v>
      </c>
      <c r="O379">
        <v>98792000</v>
      </c>
      <c r="P379">
        <v>22.332405927272724</v>
      </c>
      <c r="Q379">
        <v>20393.078513261567</v>
      </c>
      <c r="R379">
        <v>245583789.12024423</v>
      </c>
      <c r="S379">
        <v>2150.2825365989293</v>
      </c>
      <c r="T379">
        <v>20415.410919188842</v>
      </c>
      <c r="U379">
        <f>Sustainable_Friendly_Table[[#This Row],[Total Energy(MJ)]]*AHP!$P$13/TOPSIS!$B$12</f>
        <v>2.4160333313127329E-2</v>
      </c>
      <c r="V379">
        <f>Sustainable_Friendly_Table[[#This Row],[Total Cost(LKR Million)]]*AHP!$P$14/TOPSIS!$C$12</f>
        <v>7.2955705828775972E-3</v>
      </c>
      <c r="W379">
        <f>Sustainable_Friendly_Table[[#This Row],[Total Carbon (Metric T)]]*AHP!$P$15/TOPSIS!$D$12</f>
        <v>1.3295716253718297E-2</v>
      </c>
      <c r="X379">
        <f>((Sustainable_Friendly_Table[[#This Row],[Weighted Energy]]-TOPSIS!$B$13)^2+(Sustainable_Friendly_Table[[#This Row],[Weighted Cost]]-TOPSIS!$C$13)^2+(Sustainable_Friendly_Table[[#This Row],[Weighted Co2]]-TOPSIS!$D$13)^2)^0.5</f>
        <v>4.1434804312899193E-3</v>
      </c>
      <c r="Y379">
        <f>((Sustainable_Friendly_Table[[#This Row],[Weighted Energy]]-TOPSIS!$B$14)^2+(Sustainable_Friendly_Table[[#This Row],[Weighted Cost]]-TOPSIS!$C$14)^2+(Sustainable_Friendly_Table[[#This Row],[Weighted Co2]]-TOPSIS!$D$14)^2)^0.5</f>
        <v>2.1707308158248661E-3</v>
      </c>
      <c r="Z379">
        <f>Sustainable_Friendly_Table[[#This Row],[S- Worst-Euclidean Distance]]/(Sustainable_Friendly_Table[[#This Row],[S+ Best-Euclidean Distance]]+Sustainable_Friendly_Table[[#This Row],[S- Worst-Euclidean Distance]])</f>
        <v>0.34378495284217159</v>
      </c>
      <c r="AA379">
        <v>378</v>
      </c>
    </row>
    <row r="380" spans="1:27" x14ac:dyDescent="0.3">
      <c r="A380">
        <v>50</v>
      </c>
      <c r="B380" t="s">
        <v>139</v>
      </c>
      <c r="C380" t="s">
        <v>148</v>
      </c>
      <c r="D380" t="s">
        <v>151</v>
      </c>
      <c r="E380" t="s">
        <v>280</v>
      </c>
      <c r="F380" t="s">
        <v>155</v>
      </c>
      <c r="G380" t="s">
        <v>220</v>
      </c>
      <c r="H380">
        <v>371.78797006142037</v>
      </c>
      <c r="I380">
        <v>27</v>
      </c>
      <c r="J380">
        <v>1363703.44163414</v>
      </c>
      <c r="K380">
        <v>59312.713172727264</v>
      </c>
      <c r="L380">
        <v>245466619.49414521</v>
      </c>
      <c r="M380">
        <v>6514861.3468181808</v>
      </c>
      <c r="N380">
        <v>2045555162.45121</v>
      </c>
      <c r="O380">
        <v>105300000</v>
      </c>
      <c r="P380">
        <v>28.891854259090906</v>
      </c>
      <c r="Q380">
        <v>20387.366452430393</v>
      </c>
      <c r="R380">
        <v>245525932.20731795</v>
      </c>
      <c r="S380">
        <v>2157.3700237980279</v>
      </c>
      <c r="T380">
        <v>20416.258306689484</v>
      </c>
      <c r="U380">
        <f>Sustainable_Friendly_Table[[#This Row],[Total Energy(MJ)]]*AHP!$P$13/TOPSIS!$B$12</f>
        <v>2.4154641397118645E-2</v>
      </c>
      <c r="V380">
        <f>Sustainable_Friendly_Table[[#This Row],[Total Cost(LKR Million)]]*AHP!$P$14/TOPSIS!$C$12</f>
        <v>7.3196173126613261E-3</v>
      </c>
      <c r="W380">
        <f>Sustainable_Friendly_Table[[#This Row],[Total Carbon (Metric T)]]*AHP!$P$15/TOPSIS!$D$12</f>
        <v>1.3296268122294936E-2</v>
      </c>
      <c r="X380">
        <f>((Sustainable_Friendly_Table[[#This Row],[Weighted Energy]]-TOPSIS!$B$13)^2+(Sustainable_Friendly_Table[[#This Row],[Weighted Cost]]-TOPSIS!$C$13)^2+(Sustainable_Friendly_Table[[#This Row],[Weighted Co2]]-TOPSIS!$D$13)^2)^0.5</f>
        <v>4.1450906606250995E-3</v>
      </c>
      <c r="Y380">
        <f>((Sustainable_Friendly_Table[[#This Row],[Weighted Energy]]-TOPSIS!$B$14)^2+(Sustainable_Friendly_Table[[#This Row],[Weighted Cost]]-TOPSIS!$C$14)^2+(Sustainable_Friendly_Table[[#This Row],[Weighted Co2]]-TOPSIS!$D$14)^2)^0.5</f>
        <v>2.16899911874189E-3</v>
      </c>
      <c r="Z380">
        <f>Sustainable_Friendly_Table[[#This Row],[S- Worst-Euclidean Distance]]/(Sustainable_Friendly_Table[[#This Row],[S+ Best-Euclidean Distance]]+Sustainable_Friendly_Table[[#This Row],[S- Worst-Euclidean Distance]])</f>
        <v>0.34351730724984086</v>
      </c>
      <c r="AA380">
        <v>379</v>
      </c>
    </row>
    <row r="381" spans="1:27" x14ac:dyDescent="0.3">
      <c r="A381">
        <v>60</v>
      </c>
      <c r="B381" t="s">
        <v>139</v>
      </c>
      <c r="C381" t="s">
        <v>148</v>
      </c>
      <c r="D381" t="s">
        <v>280</v>
      </c>
      <c r="E381" t="s">
        <v>152</v>
      </c>
      <c r="F381" t="s">
        <v>155</v>
      </c>
      <c r="G381" t="s">
        <v>218</v>
      </c>
      <c r="H381">
        <v>372.18267837502589</v>
      </c>
      <c r="I381">
        <v>27</v>
      </c>
      <c r="J381">
        <v>1364085.5192817105</v>
      </c>
      <c r="K381">
        <v>48395.649536363635</v>
      </c>
      <c r="L381">
        <v>245535393.47070786</v>
      </c>
      <c r="M381">
        <v>5362257.6763636358</v>
      </c>
      <c r="N381">
        <v>2046128278.9225655</v>
      </c>
      <c r="O381">
        <v>101147400</v>
      </c>
      <c r="P381">
        <v>22.332405927272724</v>
      </c>
      <c r="Q381">
        <v>20393.078513261567</v>
      </c>
      <c r="R381">
        <v>245583789.12024423</v>
      </c>
      <c r="S381">
        <v>2152.6379365989296</v>
      </c>
      <c r="T381">
        <v>20415.410919188842</v>
      </c>
      <c r="U381">
        <f>Sustainable_Friendly_Table[[#This Row],[Total Energy(MJ)]]*AHP!$P$13/TOPSIS!$B$12</f>
        <v>2.4160333313127329E-2</v>
      </c>
      <c r="V381">
        <f>Sustainable_Friendly_Table[[#This Row],[Total Cost(LKR Million)]]*AHP!$P$14/TOPSIS!$C$12</f>
        <v>7.3035620847655743E-3</v>
      </c>
      <c r="W381">
        <f>Sustainable_Friendly_Table[[#This Row],[Total Carbon (Metric T)]]*AHP!$P$15/TOPSIS!$D$12</f>
        <v>1.3295716253718297E-2</v>
      </c>
      <c r="X381">
        <f>((Sustainable_Friendly_Table[[#This Row],[Weighted Energy]]-TOPSIS!$B$13)^2+(Sustainable_Friendly_Table[[#This Row],[Weighted Cost]]-TOPSIS!$C$13)^2+(Sustainable_Friendly_Table[[#This Row],[Weighted Co2]]-TOPSIS!$D$13)^2)^0.5</f>
        <v>4.1455164469843247E-3</v>
      </c>
      <c r="Y381">
        <f>((Sustainable_Friendly_Table[[#This Row],[Weighted Energy]]-TOPSIS!$B$14)^2+(Sustainable_Friendly_Table[[#This Row],[Weighted Cost]]-TOPSIS!$C$14)^2+(Sustainable_Friendly_Table[[#This Row],[Weighted Co2]]-TOPSIS!$D$14)^2)^0.5</f>
        <v>2.1686119307854717E-3</v>
      </c>
      <c r="Z381">
        <f>Sustainable_Friendly_Table[[#This Row],[S- Worst-Euclidean Distance]]/(Sustainable_Friendly_Table[[#This Row],[S+ Best-Euclidean Distance]]+Sustainable_Friendly_Table[[#This Row],[S- Worst-Euclidean Distance]])</f>
        <v>0.34345388643356084</v>
      </c>
      <c r="AA381">
        <v>380</v>
      </c>
    </row>
    <row r="382" spans="1:27" x14ac:dyDescent="0.3">
      <c r="A382">
        <v>67</v>
      </c>
      <c r="B382" t="s">
        <v>139</v>
      </c>
      <c r="C382" t="s">
        <v>148</v>
      </c>
      <c r="D382" t="s">
        <v>280</v>
      </c>
      <c r="E382" t="s">
        <v>280</v>
      </c>
      <c r="F382" t="s">
        <v>155</v>
      </c>
      <c r="G382" t="s">
        <v>219</v>
      </c>
      <c r="H382">
        <v>372.25069168148036</v>
      </c>
      <c r="I382">
        <v>53</v>
      </c>
      <c r="J382">
        <v>1364151.3561623585</v>
      </c>
      <c r="K382">
        <v>59312.713172727264</v>
      </c>
      <c r="L382">
        <v>245547244.10922453</v>
      </c>
      <c r="M382">
        <v>6519466.4218181809</v>
      </c>
      <c r="N382">
        <v>2046227034.2435379</v>
      </c>
      <c r="O382">
        <v>98792000</v>
      </c>
      <c r="P382">
        <v>28.882644109090908</v>
      </c>
      <c r="Q382">
        <v>20394.062774627262</v>
      </c>
      <c r="R382">
        <v>245606556.82239726</v>
      </c>
      <c r="S382">
        <v>2151.538500665356</v>
      </c>
      <c r="T382">
        <v>20422.945418736352</v>
      </c>
      <c r="U382">
        <f>Sustainable_Friendly_Table[[#This Row],[Total Energy(MJ)]]*AHP!$P$13/TOPSIS!$B$12</f>
        <v>2.416257318113638E-2</v>
      </c>
      <c r="V382">
        <f>Sustainable_Friendly_Table[[#This Row],[Total Cost(LKR Million)]]*AHP!$P$14/TOPSIS!$C$12</f>
        <v>7.2998318714944267E-3</v>
      </c>
      <c r="W382">
        <f>Sustainable_Friendly_Table[[#This Row],[Total Carbon (Metric T)]]*AHP!$P$15/TOPSIS!$D$12</f>
        <v>1.3300623162939668E-2</v>
      </c>
      <c r="X382">
        <f>((Sustainable_Friendly_Table[[#This Row],[Weighted Energy]]-TOPSIS!$B$13)^2+(Sustainable_Friendly_Table[[#This Row],[Weighted Cost]]-TOPSIS!$C$13)^2+(Sustainable_Friendly_Table[[#This Row],[Weighted Co2]]-TOPSIS!$D$13)^2)^0.5</f>
        <v>4.1487489349984093E-3</v>
      </c>
      <c r="Y382">
        <f>((Sustainable_Friendly_Table[[#This Row],[Weighted Energy]]-TOPSIS!$B$14)^2+(Sustainable_Friendly_Table[[#This Row],[Weighted Cost]]-TOPSIS!$C$14)^2+(Sustainable_Friendly_Table[[#This Row],[Weighted Co2]]-TOPSIS!$D$14)^2)^0.5</f>
        <v>2.1654227197016921E-3</v>
      </c>
      <c r="Z382">
        <f>Sustainable_Friendly_Table[[#This Row],[S- Worst-Euclidean Distance]]/(Sustainable_Friendly_Table[[#This Row],[S+ Best-Euclidean Distance]]+Sustainable_Friendly_Table[[#This Row],[S- Worst-Euclidean Distance]])</f>
        <v>0.34294644462030249</v>
      </c>
      <c r="AA382">
        <v>381</v>
      </c>
    </row>
    <row r="383" spans="1:27" x14ac:dyDescent="0.3">
      <c r="A383">
        <v>59</v>
      </c>
      <c r="B383" t="s">
        <v>139</v>
      </c>
      <c r="C383" t="s">
        <v>148</v>
      </c>
      <c r="D383" t="s">
        <v>280</v>
      </c>
      <c r="E383" t="s">
        <v>152</v>
      </c>
      <c r="F383" t="s">
        <v>155</v>
      </c>
      <c r="G383" t="s">
        <v>220</v>
      </c>
      <c r="H383">
        <v>372.18267837502589</v>
      </c>
      <c r="I383">
        <v>27</v>
      </c>
      <c r="J383">
        <v>1364085.5192817105</v>
      </c>
      <c r="K383">
        <v>48395.649536363635</v>
      </c>
      <c r="L383">
        <v>245535393.47070786</v>
      </c>
      <c r="M383">
        <v>5362257.6763636358</v>
      </c>
      <c r="N383">
        <v>2046128278.9225655</v>
      </c>
      <c r="O383">
        <v>105300000</v>
      </c>
      <c r="P383">
        <v>22.332405927272724</v>
      </c>
      <c r="Q383">
        <v>20393.078513261567</v>
      </c>
      <c r="R383">
        <v>245583789.12024423</v>
      </c>
      <c r="S383">
        <v>2156.7905365989295</v>
      </c>
      <c r="T383">
        <v>20415.410919188842</v>
      </c>
      <c r="U383">
        <f>Sustainable_Friendly_Table[[#This Row],[Total Energy(MJ)]]*AHP!$P$13/TOPSIS!$B$12</f>
        <v>2.4160333313127329E-2</v>
      </c>
      <c r="V383">
        <f>Sustainable_Friendly_Table[[#This Row],[Total Cost(LKR Million)]]*AHP!$P$14/TOPSIS!$C$12</f>
        <v>7.3176512037007877E-3</v>
      </c>
      <c r="W383">
        <f>Sustainable_Friendly_Table[[#This Row],[Total Carbon (Metric T)]]*AHP!$P$15/TOPSIS!$D$12</f>
        <v>1.3295716253718297E-2</v>
      </c>
      <c r="X383">
        <f>((Sustainable_Friendly_Table[[#This Row],[Weighted Energy]]-TOPSIS!$B$13)^2+(Sustainable_Friendly_Table[[#This Row],[Weighted Cost]]-TOPSIS!$C$13)^2+(Sustainable_Friendly_Table[[#This Row],[Weighted Co2]]-TOPSIS!$D$13)^2)^0.5</f>
        <v>4.149141024432099E-3</v>
      </c>
      <c r="Y383">
        <f>((Sustainable_Friendly_Table[[#This Row],[Weighted Energy]]-TOPSIS!$B$14)^2+(Sustainable_Friendly_Table[[#This Row],[Weighted Cost]]-TOPSIS!$C$14)^2+(Sustainable_Friendly_Table[[#This Row],[Weighted Co2]]-TOPSIS!$D$14)^2)^0.5</f>
        <v>2.1649431083458764E-3</v>
      </c>
      <c r="Z383">
        <f>Sustainable_Friendly_Table[[#This Row],[S- Worst-Euclidean Distance]]/(Sustainable_Friendly_Table[[#This Row],[S+ Best-Euclidean Distance]]+Sustainable_Friendly_Table[[#This Row],[S- Worst-Euclidean Distance]])</f>
        <v>0.34287523935690378</v>
      </c>
      <c r="AA383">
        <v>382</v>
      </c>
    </row>
    <row r="384" spans="1:27" x14ac:dyDescent="0.3">
      <c r="A384">
        <v>69</v>
      </c>
      <c r="B384" t="s">
        <v>139</v>
      </c>
      <c r="C384" t="s">
        <v>148</v>
      </c>
      <c r="D384" t="s">
        <v>280</v>
      </c>
      <c r="E384" t="s">
        <v>280</v>
      </c>
      <c r="F384" t="s">
        <v>155</v>
      </c>
      <c r="G384" t="s">
        <v>218</v>
      </c>
      <c r="H384">
        <v>372.25069168148036</v>
      </c>
      <c r="I384">
        <v>27</v>
      </c>
      <c r="J384">
        <v>1364151.3561623585</v>
      </c>
      <c r="K384">
        <v>59312.713172727264</v>
      </c>
      <c r="L384">
        <v>245547244.10922453</v>
      </c>
      <c r="M384">
        <v>6519466.4218181809</v>
      </c>
      <c r="N384">
        <v>2046227034.2435379</v>
      </c>
      <c r="O384">
        <v>101147400</v>
      </c>
      <c r="P384">
        <v>28.882644109090908</v>
      </c>
      <c r="Q384">
        <v>20394.062774627262</v>
      </c>
      <c r="R384">
        <v>245606556.82239726</v>
      </c>
      <c r="S384">
        <v>2153.8939006653563</v>
      </c>
      <c r="T384">
        <v>20422.945418736352</v>
      </c>
      <c r="U384">
        <f>Sustainable_Friendly_Table[[#This Row],[Total Energy(MJ)]]*AHP!$P$13/TOPSIS!$B$12</f>
        <v>2.416257318113638E-2</v>
      </c>
      <c r="V384">
        <f>Sustainable_Friendly_Table[[#This Row],[Total Cost(LKR Million)]]*AHP!$P$14/TOPSIS!$C$12</f>
        <v>7.307823373382402E-3</v>
      </c>
      <c r="W384">
        <f>Sustainable_Friendly_Table[[#This Row],[Total Carbon (Metric T)]]*AHP!$P$15/TOPSIS!$D$12</f>
        <v>1.3300623162939668E-2</v>
      </c>
      <c r="X384">
        <f>((Sustainable_Friendly_Table[[#This Row],[Weighted Energy]]-TOPSIS!$B$13)^2+(Sustainable_Friendly_Table[[#This Row],[Weighted Cost]]-TOPSIS!$C$13)^2+(Sustainable_Friendly_Table[[#This Row],[Weighted Co2]]-TOPSIS!$D$13)^2)^0.5</f>
        <v>4.1507905706717517E-3</v>
      </c>
      <c r="Y384">
        <f>((Sustainable_Friendly_Table[[#This Row],[Weighted Energy]]-TOPSIS!$B$14)^2+(Sustainable_Friendly_Table[[#This Row],[Weighted Cost]]-TOPSIS!$C$14)^2+(Sustainable_Friendly_Table[[#This Row],[Weighted Co2]]-TOPSIS!$D$14)^2)^0.5</f>
        <v>2.1633143772382536E-3</v>
      </c>
      <c r="Z384">
        <f>Sustainable_Friendly_Table[[#This Row],[S- Worst-Euclidean Distance]]/(Sustainable_Friendly_Table[[#This Row],[S+ Best-Euclidean Distance]]+Sustainable_Friendly_Table[[#This Row],[S- Worst-Euclidean Distance]])</f>
        <v>0.34261615780623345</v>
      </c>
      <c r="AA384">
        <v>383</v>
      </c>
    </row>
    <row r="385" spans="1:27" x14ac:dyDescent="0.3">
      <c r="A385">
        <v>68</v>
      </c>
      <c r="B385" t="s">
        <v>139</v>
      </c>
      <c r="C385" t="s">
        <v>148</v>
      </c>
      <c r="D385" t="s">
        <v>280</v>
      </c>
      <c r="E385" t="s">
        <v>280</v>
      </c>
      <c r="F385" t="s">
        <v>155</v>
      </c>
      <c r="G385" t="s">
        <v>220</v>
      </c>
      <c r="H385">
        <v>372.25069168148036</v>
      </c>
      <c r="I385">
        <v>27</v>
      </c>
      <c r="J385">
        <v>1364151.3561623585</v>
      </c>
      <c r="K385">
        <v>59312.713172727264</v>
      </c>
      <c r="L385">
        <v>245547244.10922453</v>
      </c>
      <c r="M385">
        <v>6519466.4218181809</v>
      </c>
      <c r="N385">
        <v>2046227034.2435379</v>
      </c>
      <c r="O385">
        <v>105300000</v>
      </c>
      <c r="P385">
        <v>28.882644109090908</v>
      </c>
      <c r="Q385">
        <v>20394.062774627262</v>
      </c>
      <c r="R385">
        <v>245606556.82239726</v>
      </c>
      <c r="S385">
        <v>2158.0465006653562</v>
      </c>
      <c r="T385">
        <v>20422.945418736352</v>
      </c>
      <c r="U385">
        <f>Sustainable_Friendly_Table[[#This Row],[Total Energy(MJ)]]*AHP!$P$13/TOPSIS!$B$12</f>
        <v>2.416257318113638E-2</v>
      </c>
      <c r="V385">
        <f>Sustainable_Friendly_Table[[#This Row],[Total Cost(LKR Million)]]*AHP!$P$14/TOPSIS!$C$12</f>
        <v>7.3219124923176171E-3</v>
      </c>
      <c r="W385">
        <f>Sustainable_Friendly_Table[[#This Row],[Total Carbon (Metric T)]]*AHP!$P$15/TOPSIS!$D$12</f>
        <v>1.3300623162939668E-2</v>
      </c>
      <c r="X385">
        <f>((Sustainable_Friendly_Table[[#This Row],[Weighted Energy]]-TOPSIS!$B$13)^2+(Sustainable_Friendly_Table[[#This Row],[Weighted Cost]]-TOPSIS!$C$13)^2+(Sustainable_Friendly_Table[[#This Row],[Weighted Co2]]-TOPSIS!$D$13)^2)^0.5</f>
        <v>4.1544249981904499E-3</v>
      </c>
      <c r="Y385">
        <f>((Sustainable_Friendly_Table[[#This Row],[Weighted Energy]]-TOPSIS!$B$14)^2+(Sustainable_Friendly_Table[[#This Row],[Weighted Cost]]-TOPSIS!$C$14)^2+(Sustainable_Friendly_Table[[#This Row],[Weighted Co2]]-TOPSIS!$D$14)^2)^0.5</f>
        <v>2.1596643550327961E-3</v>
      </c>
      <c r="Z385">
        <f>Sustainable_Friendly_Table[[#This Row],[S- Worst-Euclidean Distance]]/(Sustainable_Friendly_Table[[#This Row],[S+ Best-Euclidean Distance]]+Sustainable_Friendly_Table[[#This Row],[S- Worst-Euclidean Distance]])</f>
        <v>0.34203892821540771</v>
      </c>
      <c r="AA385">
        <v>384</v>
      </c>
    </row>
    <row r="386" spans="1:27" x14ac:dyDescent="0.3">
      <c r="A386">
        <v>397</v>
      </c>
      <c r="B386" t="s">
        <v>142</v>
      </c>
      <c r="C386" t="s">
        <v>280</v>
      </c>
      <c r="D386" t="s">
        <v>151</v>
      </c>
      <c r="E386" t="s">
        <v>152</v>
      </c>
      <c r="F386" t="s">
        <v>154</v>
      </c>
      <c r="G386" t="s">
        <v>219</v>
      </c>
      <c r="H386">
        <v>406.21808431678289</v>
      </c>
      <c r="I386">
        <v>58</v>
      </c>
      <c r="J386">
        <v>1372483.5540347826</v>
      </c>
      <c r="K386">
        <v>36074.369363636361</v>
      </c>
      <c r="L386">
        <v>247047039.72626087</v>
      </c>
      <c r="M386">
        <v>5145136.7022727262</v>
      </c>
      <c r="N386">
        <v>2058725331.0521741</v>
      </c>
      <c r="O386">
        <v>108112000</v>
      </c>
      <c r="P386">
        <v>19.806539068181817</v>
      </c>
      <c r="Q386">
        <v>20518.629132819999</v>
      </c>
      <c r="R386">
        <v>247083114.09562451</v>
      </c>
      <c r="S386">
        <v>2171.982467754447</v>
      </c>
      <c r="T386">
        <v>20538.435671888179</v>
      </c>
      <c r="U386">
        <f>Sustainable_Friendly_Table[[#This Row],[Total Energy(MJ)]]*AHP!$P$13/TOPSIS!$B$12</f>
        <v>2.4307835684027501E-2</v>
      </c>
      <c r="V386">
        <f>Sustainable_Friendly_Table[[#This Row],[Total Cost(LKR Million)]]*AHP!$P$14/TOPSIS!$C$12</f>
        <v>7.3691950376616024E-3</v>
      </c>
      <c r="W386">
        <f>Sustainable_Friendly_Table[[#This Row],[Total Carbon (Metric T)]]*AHP!$P$15/TOPSIS!$D$12</f>
        <v>1.3375837207959625E-2</v>
      </c>
      <c r="X386">
        <f>((Sustainable_Friendly_Table[[#This Row],[Weighted Energy]]-TOPSIS!$B$13)^2+(Sustainable_Friendly_Table[[#This Row],[Weighted Cost]]-TOPSIS!$C$13)^2+(Sustainable_Friendly_Table[[#This Row],[Weighted Co2]]-TOPSIS!$D$13)^2)^0.5</f>
        <v>4.3246229436829688E-3</v>
      </c>
      <c r="Y386">
        <f>((Sustainable_Friendly_Table[[#This Row],[Weighted Energy]]-TOPSIS!$B$14)^2+(Sustainable_Friendly_Table[[#This Row],[Weighted Cost]]-TOPSIS!$C$14)^2+(Sustainable_Friendly_Table[[#This Row],[Weighted Co2]]-TOPSIS!$D$14)^2)^0.5</f>
        <v>1.9894890018900516E-3</v>
      </c>
      <c r="Z386">
        <f>Sustainable_Friendly_Table[[#This Row],[S- Worst-Euclidean Distance]]/(Sustainable_Friendly_Table[[#This Row],[S+ Best-Euclidean Distance]]+Sustainable_Friendly_Table[[#This Row],[S- Worst-Euclidean Distance]])</f>
        <v>0.31508611488665977</v>
      </c>
      <c r="AA386">
        <v>385</v>
      </c>
    </row>
    <row r="387" spans="1:27" x14ac:dyDescent="0.3">
      <c r="A387">
        <v>399</v>
      </c>
      <c r="B387" t="s">
        <v>142</v>
      </c>
      <c r="C387" t="s">
        <v>280</v>
      </c>
      <c r="D387" t="s">
        <v>151</v>
      </c>
      <c r="E387" t="s">
        <v>152</v>
      </c>
      <c r="F387" t="s">
        <v>154</v>
      </c>
      <c r="G387" t="s">
        <v>218</v>
      </c>
      <c r="H387">
        <v>406.21808431678289</v>
      </c>
      <c r="I387">
        <v>29</v>
      </c>
      <c r="J387">
        <v>1372483.5540347826</v>
      </c>
      <c r="K387">
        <v>36074.369363636361</v>
      </c>
      <c r="L387">
        <v>247047039.72626087</v>
      </c>
      <c r="M387">
        <v>5145136.7022727262</v>
      </c>
      <c r="N387">
        <v>2058725331.0521741</v>
      </c>
      <c r="O387">
        <v>108639800</v>
      </c>
      <c r="P387">
        <v>19.806539068181817</v>
      </c>
      <c r="Q387">
        <v>20518.629132819999</v>
      </c>
      <c r="R387">
        <v>247083114.09562451</v>
      </c>
      <c r="S387">
        <v>2172.5102677544469</v>
      </c>
      <c r="T387">
        <v>20538.435671888179</v>
      </c>
      <c r="U387">
        <f>Sustainable_Friendly_Table[[#This Row],[Total Energy(MJ)]]*AHP!$P$13/TOPSIS!$B$12</f>
        <v>2.4307835684027501E-2</v>
      </c>
      <c r="V387">
        <f>Sustainable_Friendly_Table[[#This Row],[Total Cost(LKR Million)]]*AHP!$P$14/TOPSIS!$C$12</f>
        <v>7.3709857800817744E-3</v>
      </c>
      <c r="W387">
        <f>Sustainable_Friendly_Table[[#This Row],[Total Carbon (Metric T)]]*AHP!$P$15/TOPSIS!$D$12</f>
        <v>1.3375837207959625E-2</v>
      </c>
      <c r="X387">
        <f>((Sustainable_Friendly_Table[[#This Row],[Weighted Energy]]-TOPSIS!$B$13)^2+(Sustainable_Friendly_Table[[#This Row],[Weighted Cost]]-TOPSIS!$C$13)^2+(Sustainable_Friendly_Table[[#This Row],[Weighted Co2]]-TOPSIS!$D$13)^2)^0.5</f>
        <v>4.3250893507961749E-3</v>
      </c>
      <c r="Y387">
        <f>((Sustainable_Friendly_Table[[#This Row],[Weighted Energy]]-TOPSIS!$B$14)^2+(Sustainable_Friendly_Table[[#This Row],[Weighted Cost]]-TOPSIS!$C$14)^2+(Sustainable_Friendly_Table[[#This Row],[Weighted Co2]]-TOPSIS!$D$14)^2)^0.5</f>
        <v>1.989034625885584E-3</v>
      </c>
      <c r="Z387">
        <f>Sustainable_Friendly_Table[[#This Row],[S- Worst-Euclidean Distance]]/(Sustainable_Friendly_Table[[#This Row],[S+ Best-Euclidean Distance]]+Sustainable_Friendly_Table[[#This Row],[S- Worst-Euclidean Distance]])</f>
        <v>0.31501355266877018</v>
      </c>
      <c r="AA387">
        <v>386</v>
      </c>
    </row>
    <row r="388" spans="1:27" x14ac:dyDescent="0.3">
      <c r="A388">
        <v>398</v>
      </c>
      <c r="B388" t="s">
        <v>142</v>
      </c>
      <c r="C388" t="s">
        <v>280</v>
      </c>
      <c r="D388" t="s">
        <v>151</v>
      </c>
      <c r="E388" t="s">
        <v>152</v>
      </c>
      <c r="F388" t="s">
        <v>154</v>
      </c>
      <c r="G388" t="s">
        <v>220</v>
      </c>
      <c r="H388">
        <v>406.21808431678289</v>
      </c>
      <c r="I388">
        <v>29</v>
      </c>
      <c r="J388">
        <v>1372483.5540347826</v>
      </c>
      <c r="K388">
        <v>36074.369363636361</v>
      </c>
      <c r="L388">
        <v>247047039.72626087</v>
      </c>
      <c r="M388">
        <v>5145136.7022727262</v>
      </c>
      <c r="N388">
        <v>2058725331.0521741</v>
      </c>
      <c r="O388">
        <v>113100000</v>
      </c>
      <c r="P388">
        <v>19.806539068181817</v>
      </c>
      <c r="Q388">
        <v>20518.629132819999</v>
      </c>
      <c r="R388">
        <v>247083114.09562451</v>
      </c>
      <c r="S388">
        <v>2176.9704677544469</v>
      </c>
      <c r="T388">
        <v>20538.435671888179</v>
      </c>
      <c r="U388">
        <f>Sustainable_Friendly_Table[[#This Row],[Total Energy(MJ)]]*AHP!$P$13/TOPSIS!$B$12</f>
        <v>2.4307835684027501E-2</v>
      </c>
      <c r="V388">
        <f>Sustainable_Friendly_Table[[#This Row],[Total Cost(LKR Million)]]*AHP!$P$14/TOPSIS!$C$12</f>
        <v>7.3861185374566353E-3</v>
      </c>
      <c r="W388">
        <f>Sustainable_Friendly_Table[[#This Row],[Total Carbon (Metric T)]]*AHP!$P$15/TOPSIS!$D$12</f>
        <v>1.3375837207959625E-2</v>
      </c>
      <c r="X388">
        <f>((Sustainable_Friendly_Table[[#This Row],[Weighted Energy]]-TOPSIS!$B$13)^2+(Sustainable_Friendly_Table[[#This Row],[Weighted Cost]]-TOPSIS!$C$13)^2+(Sustainable_Friendly_Table[[#This Row],[Weighted Co2]]-TOPSIS!$D$13)^2)^0.5</f>
        <v>4.3290583198037956E-3</v>
      </c>
      <c r="Y388">
        <f>((Sustainable_Friendly_Table[[#This Row],[Weighted Energy]]-TOPSIS!$B$14)^2+(Sustainable_Friendly_Table[[#This Row],[Weighted Cost]]-TOPSIS!$C$14)^2+(Sustainable_Friendly_Table[[#This Row],[Weighted Co2]]-TOPSIS!$D$14)^2)^0.5</f>
        <v>1.9852552475721056E-3</v>
      </c>
      <c r="Z388">
        <f>Sustainable_Friendly_Table[[#This Row],[S- Worst-Euclidean Distance]]/(Sustainable_Friendly_Table[[#This Row],[S+ Best-Euclidean Distance]]+Sustainable_Friendly_Table[[#This Row],[S- Worst-Euclidean Distance]])</f>
        <v>0.31440555277921312</v>
      </c>
      <c r="AA388">
        <v>387</v>
      </c>
    </row>
    <row r="389" spans="1:27" x14ac:dyDescent="0.3">
      <c r="A389">
        <v>406</v>
      </c>
      <c r="B389" t="s">
        <v>142</v>
      </c>
      <c r="C389" t="s">
        <v>280</v>
      </c>
      <c r="D389" t="s">
        <v>151</v>
      </c>
      <c r="E389" t="s">
        <v>280</v>
      </c>
      <c r="F389" t="s">
        <v>154</v>
      </c>
      <c r="G389" t="s">
        <v>219</v>
      </c>
      <c r="H389">
        <v>406.28609762323742</v>
      </c>
      <c r="I389">
        <v>58</v>
      </c>
      <c r="J389">
        <v>1372549.3909154308</v>
      </c>
      <c r="K389">
        <v>46991.433000000005</v>
      </c>
      <c r="L389">
        <v>247058890.36477754</v>
      </c>
      <c r="M389">
        <v>6302345.4477272723</v>
      </c>
      <c r="N389">
        <v>2058824086.3731461</v>
      </c>
      <c r="O389">
        <v>108112000</v>
      </c>
      <c r="P389">
        <v>26.35677725</v>
      </c>
      <c r="Q389">
        <v>20519.61339418569</v>
      </c>
      <c r="R389">
        <v>247105881.79777753</v>
      </c>
      <c r="S389">
        <v>2173.2384318208733</v>
      </c>
      <c r="T389">
        <v>20545.970171435689</v>
      </c>
      <c r="U389">
        <f>Sustainable_Friendly_Table[[#This Row],[Total Energy(MJ)]]*AHP!$P$13/TOPSIS!$B$12</f>
        <v>2.4310075552036552E-2</v>
      </c>
      <c r="V389">
        <f>Sustainable_Friendly_Table[[#This Row],[Total Cost(LKR Million)]]*AHP!$P$14/TOPSIS!$C$12</f>
        <v>7.3734563262784309E-3</v>
      </c>
      <c r="W389">
        <f>Sustainable_Friendly_Table[[#This Row],[Total Carbon (Metric T)]]*AHP!$P$15/TOPSIS!$D$12</f>
        <v>1.3380744117180998E-2</v>
      </c>
      <c r="X389">
        <f>((Sustainable_Friendly_Table[[#This Row],[Weighted Energy]]-TOPSIS!$B$13)^2+(Sustainable_Friendly_Table[[#This Row],[Weighted Cost]]-TOPSIS!$C$13)^2+(Sustainable_Friendly_Table[[#This Row],[Weighted Co2]]-TOPSIS!$D$13)^2)^0.5</f>
        <v>4.3299105972850445E-3</v>
      </c>
      <c r="Y389">
        <f>((Sustainable_Friendly_Table[[#This Row],[Weighted Energy]]-TOPSIS!$B$14)^2+(Sustainable_Friendly_Table[[#This Row],[Weighted Cost]]-TOPSIS!$C$14)^2+(Sustainable_Friendly_Table[[#This Row],[Weighted Co2]]-TOPSIS!$D$14)^2)^0.5</f>
        <v>1.9842188143333133E-3</v>
      </c>
      <c r="Z389">
        <f>Sustainable_Friendly_Table[[#This Row],[S- Worst-Euclidean Distance]]/(Sustainable_Friendly_Table[[#This Row],[S+ Best-Euclidean Distance]]+Sustainable_Friendly_Table[[#This Row],[S- Worst-Euclidean Distance]])</f>
        <v>0.31425057755107738</v>
      </c>
      <c r="AA389">
        <v>388</v>
      </c>
    </row>
    <row r="390" spans="1:27" x14ac:dyDescent="0.3">
      <c r="A390">
        <v>408</v>
      </c>
      <c r="B390" t="s">
        <v>142</v>
      </c>
      <c r="C390" t="s">
        <v>280</v>
      </c>
      <c r="D390" t="s">
        <v>151</v>
      </c>
      <c r="E390" t="s">
        <v>280</v>
      </c>
      <c r="F390" t="s">
        <v>154</v>
      </c>
      <c r="G390" t="s">
        <v>218</v>
      </c>
      <c r="H390">
        <v>406.28609762323742</v>
      </c>
      <c r="I390">
        <v>29</v>
      </c>
      <c r="J390">
        <v>1372549.3909154308</v>
      </c>
      <c r="K390">
        <v>46991.433000000005</v>
      </c>
      <c r="L390">
        <v>247058890.36477754</v>
      </c>
      <c r="M390">
        <v>6302345.4477272723</v>
      </c>
      <c r="N390">
        <v>2058824086.3731461</v>
      </c>
      <c r="O390">
        <v>108639800</v>
      </c>
      <c r="P390">
        <v>26.35677725</v>
      </c>
      <c r="Q390">
        <v>20519.61339418569</v>
      </c>
      <c r="R390">
        <v>247105881.79777753</v>
      </c>
      <c r="S390">
        <v>2173.7662318208731</v>
      </c>
      <c r="T390">
        <v>20545.970171435689</v>
      </c>
      <c r="U390">
        <f>Sustainable_Friendly_Table[[#This Row],[Total Energy(MJ)]]*AHP!$P$13/TOPSIS!$B$12</f>
        <v>2.4310075552036552E-2</v>
      </c>
      <c r="V390">
        <f>Sustainable_Friendly_Table[[#This Row],[Total Cost(LKR Million)]]*AHP!$P$14/TOPSIS!$C$12</f>
        <v>7.3752470686986012E-3</v>
      </c>
      <c r="W390">
        <f>Sustainable_Friendly_Table[[#This Row],[Total Carbon (Metric T)]]*AHP!$P$15/TOPSIS!$D$12</f>
        <v>1.3380744117180998E-2</v>
      </c>
      <c r="X390">
        <f>((Sustainable_Friendly_Table[[#This Row],[Weighted Energy]]-TOPSIS!$B$13)^2+(Sustainable_Friendly_Table[[#This Row],[Weighted Cost]]-TOPSIS!$C$13)^2+(Sustainable_Friendly_Table[[#This Row],[Weighted Co2]]-TOPSIS!$D$13)^2)^0.5</f>
        <v>4.330378197058918E-3</v>
      </c>
      <c r="Y390">
        <f>((Sustainable_Friendly_Table[[#This Row],[Weighted Energy]]-TOPSIS!$B$14)^2+(Sustainable_Friendly_Table[[#This Row],[Weighted Cost]]-TOPSIS!$C$14)^2+(Sustainable_Friendly_Table[[#This Row],[Weighted Co2]]-TOPSIS!$D$14)^2)^0.5</f>
        <v>1.9837670778660517E-3</v>
      </c>
      <c r="Z390">
        <f>Sustainable_Friendly_Table[[#This Row],[S- Worst-Euclidean Distance]]/(Sustainable_Friendly_Table[[#This Row],[S+ Best-Euclidean Distance]]+Sustainable_Friendly_Table[[#This Row],[S- Worst-Euclidean Distance]])</f>
        <v>0.31417824447975257</v>
      </c>
      <c r="AA390">
        <v>389</v>
      </c>
    </row>
    <row r="391" spans="1:27" x14ac:dyDescent="0.3">
      <c r="A391">
        <v>415</v>
      </c>
      <c r="B391" t="s">
        <v>142</v>
      </c>
      <c r="C391" t="s">
        <v>280</v>
      </c>
      <c r="D391" t="s">
        <v>280</v>
      </c>
      <c r="E391" t="s">
        <v>152</v>
      </c>
      <c r="F391" t="s">
        <v>154</v>
      </c>
      <c r="G391" t="s">
        <v>219</v>
      </c>
      <c r="H391">
        <v>406.68080593684294</v>
      </c>
      <c r="I391">
        <v>58</v>
      </c>
      <c r="J391">
        <v>1372931.4685630007</v>
      </c>
      <c r="K391">
        <v>36074.369363636361</v>
      </c>
      <c r="L391">
        <v>247127664.34134009</v>
      </c>
      <c r="M391">
        <v>5149741.7772727264</v>
      </c>
      <c r="N391">
        <v>2059397202.8445008</v>
      </c>
      <c r="O391">
        <v>108112000</v>
      </c>
      <c r="P391">
        <v>19.797328918181815</v>
      </c>
      <c r="Q391">
        <v>20525.32545501686</v>
      </c>
      <c r="R391">
        <v>247163738.71070373</v>
      </c>
      <c r="S391">
        <v>2172.6589446217736</v>
      </c>
      <c r="T391">
        <v>20545.122783935043</v>
      </c>
      <c r="U391">
        <f>Sustainable_Friendly_Table[[#This Row],[Total Energy(MJ)]]*AHP!$P$13/TOPSIS!$B$12</f>
        <v>2.431576746804523E-2</v>
      </c>
      <c r="V391">
        <f>Sustainable_Friendly_Table[[#This Row],[Total Cost(LKR Million)]]*AHP!$P$14/TOPSIS!$C$12</f>
        <v>7.3714902173178873E-3</v>
      </c>
      <c r="W391">
        <f>Sustainable_Friendly_Table[[#This Row],[Total Carbon (Metric T)]]*AHP!$P$15/TOPSIS!$D$12</f>
        <v>1.3380192248604355E-2</v>
      </c>
      <c r="X391">
        <f>((Sustainable_Friendly_Table[[#This Row],[Weighted Energy]]-TOPSIS!$B$13)^2+(Sustainable_Friendly_Table[[#This Row],[Weighted Cost]]-TOPSIS!$C$13)^2+(Sustainable_Friendly_Table[[#This Row],[Weighted Co2]]-TOPSIS!$D$13)^2)^0.5</f>
        <v>4.3339571902115412E-3</v>
      </c>
      <c r="Y391">
        <f>((Sustainable_Friendly_Table[[#This Row],[Weighted Energy]]-TOPSIS!$B$14)^2+(Sustainable_Friendly_Table[[#This Row],[Weighted Cost]]-TOPSIS!$C$14)^2+(Sustainable_Friendly_Table[[#This Row],[Weighted Co2]]-TOPSIS!$D$14)^2)^0.5</f>
        <v>1.980154104787447E-3</v>
      </c>
      <c r="Z391">
        <f>Sustainable_Friendly_Table[[#This Row],[S- Worst-Euclidean Distance]]/(Sustainable_Friendly_Table[[#This Row],[S+ Best-Euclidean Distance]]+Sustainable_Friendly_Table[[#This Row],[S- Worst-Euclidean Distance]])</f>
        <v>0.31360772914405277</v>
      </c>
      <c r="AA391">
        <v>390</v>
      </c>
    </row>
    <row r="392" spans="1:27" x14ac:dyDescent="0.3">
      <c r="A392">
        <v>407</v>
      </c>
      <c r="B392" t="s">
        <v>142</v>
      </c>
      <c r="C392" t="s">
        <v>280</v>
      </c>
      <c r="D392" t="s">
        <v>151</v>
      </c>
      <c r="E392" t="s">
        <v>280</v>
      </c>
      <c r="F392" t="s">
        <v>154</v>
      </c>
      <c r="G392" t="s">
        <v>220</v>
      </c>
      <c r="H392">
        <v>406.28609762323742</v>
      </c>
      <c r="I392">
        <v>29</v>
      </c>
      <c r="J392">
        <v>1372549.3909154308</v>
      </c>
      <c r="K392">
        <v>46991.433000000005</v>
      </c>
      <c r="L392">
        <v>247058890.36477754</v>
      </c>
      <c r="M392">
        <v>6302345.4477272723</v>
      </c>
      <c r="N392">
        <v>2058824086.3731461</v>
      </c>
      <c r="O392">
        <v>113100000</v>
      </c>
      <c r="P392">
        <v>26.35677725</v>
      </c>
      <c r="Q392">
        <v>20519.61339418569</v>
      </c>
      <c r="R392">
        <v>247105881.79777753</v>
      </c>
      <c r="S392">
        <v>2178.2264318208731</v>
      </c>
      <c r="T392">
        <v>20545.970171435689</v>
      </c>
      <c r="U392">
        <f>Sustainable_Friendly_Table[[#This Row],[Total Energy(MJ)]]*AHP!$P$13/TOPSIS!$B$12</f>
        <v>2.4310075552036552E-2</v>
      </c>
      <c r="V392">
        <f>Sustainable_Friendly_Table[[#This Row],[Total Cost(LKR Million)]]*AHP!$P$14/TOPSIS!$C$12</f>
        <v>7.3903798260734621E-3</v>
      </c>
      <c r="W392">
        <f>Sustainable_Friendly_Table[[#This Row],[Total Carbon (Metric T)]]*AHP!$P$15/TOPSIS!$D$12</f>
        <v>1.3380744117180998E-2</v>
      </c>
      <c r="X392">
        <f>((Sustainable_Friendly_Table[[#This Row],[Weighted Energy]]-TOPSIS!$B$13)^2+(Sustainable_Friendly_Table[[#This Row],[Weighted Cost]]-TOPSIS!$C$13)^2+(Sustainable_Friendly_Table[[#This Row],[Weighted Co2]]-TOPSIS!$D$13)^2)^0.5</f>
        <v>4.3343572007333115E-3</v>
      </c>
      <c r="Y392">
        <f>((Sustainable_Friendly_Table[[#This Row],[Weighted Energy]]-TOPSIS!$B$14)^2+(Sustainable_Friendly_Table[[#This Row],[Weighted Cost]]-TOPSIS!$C$14)^2+(Sustainable_Friendly_Table[[#This Row],[Weighted Co2]]-TOPSIS!$D$14)^2)^0.5</f>
        <v>1.9800102131957496E-3</v>
      </c>
      <c r="Z392">
        <f>Sustainable_Friendly_Table[[#This Row],[S- Worst-Euclidean Distance]]/(Sustainable_Friendly_Table[[#This Row],[S+ Best-Euclidean Distance]]+Sustainable_Friendly_Table[[#This Row],[S- Worst-Euclidean Distance]])</f>
        <v>0.31357222084162906</v>
      </c>
      <c r="AA392">
        <v>391</v>
      </c>
    </row>
    <row r="393" spans="1:27" x14ac:dyDescent="0.3">
      <c r="A393">
        <v>417</v>
      </c>
      <c r="B393" t="s">
        <v>142</v>
      </c>
      <c r="C393" t="s">
        <v>280</v>
      </c>
      <c r="D393" t="s">
        <v>280</v>
      </c>
      <c r="E393" t="s">
        <v>152</v>
      </c>
      <c r="F393" t="s">
        <v>154</v>
      </c>
      <c r="G393" t="s">
        <v>218</v>
      </c>
      <c r="H393">
        <v>406.68080593684294</v>
      </c>
      <c r="I393">
        <v>29</v>
      </c>
      <c r="J393">
        <v>1372931.4685630007</v>
      </c>
      <c r="K393">
        <v>36074.369363636361</v>
      </c>
      <c r="L393">
        <v>247127664.34134009</v>
      </c>
      <c r="M393">
        <v>5149741.7772727264</v>
      </c>
      <c r="N393">
        <v>2059397202.8445008</v>
      </c>
      <c r="O393">
        <v>108639800</v>
      </c>
      <c r="P393">
        <v>19.797328918181815</v>
      </c>
      <c r="Q393">
        <v>20525.32545501686</v>
      </c>
      <c r="R393">
        <v>247163738.71070373</v>
      </c>
      <c r="S393">
        <v>2173.1867446217739</v>
      </c>
      <c r="T393">
        <v>20545.122783935043</v>
      </c>
      <c r="U393">
        <f>Sustainable_Friendly_Table[[#This Row],[Total Energy(MJ)]]*AHP!$P$13/TOPSIS!$B$12</f>
        <v>2.431576746804523E-2</v>
      </c>
      <c r="V393">
        <f>Sustainable_Friendly_Table[[#This Row],[Total Cost(LKR Million)]]*AHP!$P$14/TOPSIS!$C$12</f>
        <v>7.3732809597380601E-3</v>
      </c>
      <c r="W393">
        <f>Sustainable_Friendly_Table[[#This Row],[Total Carbon (Metric T)]]*AHP!$P$15/TOPSIS!$D$12</f>
        <v>1.3380192248604355E-2</v>
      </c>
      <c r="X393">
        <f>((Sustainable_Friendly_Table[[#This Row],[Weighted Energy]]-TOPSIS!$B$13)^2+(Sustainable_Friendly_Table[[#This Row],[Weighted Cost]]-TOPSIS!$C$13)^2+(Sustainable_Friendly_Table[[#This Row],[Weighted Co2]]-TOPSIS!$D$13)^2)^0.5</f>
        <v>4.3344235411504027E-3</v>
      </c>
      <c r="Y393">
        <f>((Sustainable_Friendly_Table[[#This Row],[Weighted Energy]]-TOPSIS!$B$14)^2+(Sustainable_Friendly_Table[[#This Row],[Weighted Cost]]-TOPSIS!$C$14)^2+(Sustainable_Friendly_Table[[#This Row],[Weighted Co2]]-TOPSIS!$D$14)^2)^0.5</f>
        <v>1.9796996623700405E-3</v>
      </c>
      <c r="Z393">
        <f>Sustainable_Friendly_Table[[#This Row],[S- Worst-Euclidean Distance]]/(Sustainable_Friendly_Table[[#This Row],[S+ Best-Euclidean Distance]]+Sustainable_Friendly_Table[[#This Row],[S- Worst-Euclidean Distance]])</f>
        <v>0.3135351653047026</v>
      </c>
      <c r="AA393">
        <v>392</v>
      </c>
    </row>
    <row r="394" spans="1:27" x14ac:dyDescent="0.3">
      <c r="A394">
        <v>416</v>
      </c>
      <c r="B394" t="s">
        <v>142</v>
      </c>
      <c r="C394" t="s">
        <v>280</v>
      </c>
      <c r="D394" t="s">
        <v>280</v>
      </c>
      <c r="E394" t="s">
        <v>152</v>
      </c>
      <c r="F394" t="s">
        <v>154</v>
      </c>
      <c r="G394" t="s">
        <v>220</v>
      </c>
      <c r="H394">
        <v>406.68080593684294</v>
      </c>
      <c r="I394">
        <v>29</v>
      </c>
      <c r="J394">
        <v>1372931.4685630007</v>
      </c>
      <c r="K394">
        <v>36074.369363636361</v>
      </c>
      <c r="L394">
        <v>247127664.34134009</v>
      </c>
      <c r="M394">
        <v>5149741.7772727264</v>
      </c>
      <c r="N394">
        <v>2059397202.8445008</v>
      </c>
      <c r="O394">
        <v>113100000</v>
      </c>
      <c r="P394">
        <v>19.797328918181815</v>
      </c>
      <c r="Q394">
        <v>20525.32545501686</v>
      </c>
      <c r="R394">
        <v>247163738.71070373</v>
      </c>
      <c r="S394">
        <v>2177.6469446217739</v>
      </c>
      <c r="T394">
        <v>20545.122783935043</v>
      </c>
      <c r="U394">
        <f>Sustainable_Friendly_Table[[#This Row],[Total Energy(MJ)]]*AHP!$P$13/TOPSIS!$B$12</f>
        <v>2.431576746804523E-2</v>
      </c>
      <c r="V394">
        <f>Sustainable_Friendly_Table[[#This Row],[Total Cost(LKR Million)]]*AHP!$P$14/TOPSIS!$C$12</f>
        <v>7.3884137171129211E-3</v>
      </c>
      <c r="W394">
        <f>Sustainable_Friendly_Table[[#This Row],[Total Carbon (Metric T)]]*AHP!$P$15/TOPSIS!$D$12</f>
        <v>1.3380192248604355E-2</v>
      </c>
      <c r="X394">
        <f>((Sustainable_Friendly_Table[[#This Row],[Weighted Energy]]-TOPSIS!$B$13)^2+(Sustainable_Friendly_Table[[#This Row],[Weighted Cost]]-TOPSIS!$C$13)^2+(Sustainable_Friendly_Table[[#This Row],[Weighted Co2]]-TOPSIS!$D$13)^2)^0.5</f>
        <v>4.3383919766158191E-3</v>
      </c>
      <c r="Y394">
        <f>((Sustainable_Friendly_Table[[#This Row],[Weighted Energy]]-TOPSIS!$B$14)^2+(Sustainable_Friendly_Table[[#This Row],[Weighted Cost]]-TOPSIS!$C$14)^2+(Sustainable_Friendly_Table[[#This Row],[Weighted Co2]]-TOPSIS!$D$14)^2)^0.5</f>
        <v>1.975920006736753E-3</v>
      </c>
      <c r="Z394">
        <f>Sustainable_Friendly_Table[[#This Row],[S- Worst-Euclidean Distance]]/(Sustainable_Friendly_Table[[#This Row],[S+ Best-Euclidean Distance]]+Sustainable_Friendly_Table[[#This Row],[S- Worst-Euclidean Distance]])</f>
        <v>0.31292720599586876</v>
      </c>
      <c r="AA394">
        <v>393</v>
      </c>
    </row>
    <row r="395" spans="1:27" x14ac:dyDescent="0.3">
      <c r="A395">
        <v>424</v>
      </c>
      <c r="B395" t="s">
        <v>142</v>
      </c>
      <c r="C395" t="s">
        <v>280</v>
      </c>
      <c r="D395" t="s">
        <v>280</v>
      </c>
      <c r="E395" t="s">
        <v>280</v>
      </c>
      <c r="F395" t="s">
        <v>154</v>
      </c>
      <c r="G395" t="s">
        <v>219</v>
      </c>
      <c r="H395">
        <v>406.74881924329742</v>
      </c>
      <c r="I395">
        <v>58</v>
      </c>
      <c r="J395">
        <v>1372997.3054436485</v>
      </c>
      <c r="K395">
        <v>46991.433000000005</v>
      </c>
      <c r="L395">
        <v>247139514.97985673</v>
      </c>
      <c r="M395">
        <v>6306950.5227272725</v>
      </c>
      <c r="N395">
        <v>2059495958.1654725</v>
      </c>
      <c r="O395">
        <v>108112000</v>
      </c>
      <c r="P395">
        <v>26.347567099999999</v>
      </c>
      <c r="Q395">
        <v>20526.309716382544</v>
      </c>
      <c r="R395">
        <v>247186506.41285673</v>
      </c>
      <c r="S395">
        <v>2173.9149086881998</v>
      </c>
      <c r="T395">
        <v>20552.657283482546</v>
      </c>
      <c r="U395">
        <f>Sustainable_Friendly_Table[[#This Row],[Total Energy(MJ)]]*AHP!$P$13/TOPSIS!$B$12</f>
        <v>2.4318007336054274E-2</v>
      </c>
      <c r="V395">
        <f>Sustainable_Friendly_Table[[#This Row],[Total Cost(LKR Million)]]*AHP!$P$14/TOPSIS!$C$12</f>
        <v>7.3757515059347141E-3</v>
      </c>
      <c r="W395">
        <f>Sustainable_Friendly_Table[[#This Row],[Total Carbon (Metric T)]]*AHP!$P$15/TOPSIS!$D$12</f>
        <v>1.3385099157825722E-2</v>
      </c>
      <c r="X395">
        <f>((Sustainable_Friendly_Table[[#This Row],[Weighted Energy]]-TOPSIS!$B$13)^2+(Sustainable_Friendly_Table[[#This Row],[Weighted Cost]]-TOPSIS!$C$13)^2+(Sustainable_Friendly_Table[[#This Row],[Weighted Co2]]-TOPSIS!$D$13)^2)^0.5</f>
        <v>4.339244742436299E-3</v>
      </c>
      <c r="Y395">
        <f>((Sustainable_Friendly_Table[[#This Row],[Weighted Energy]]-TOPSIS!$B$14)^2+(Sustainable_Friendly_Table[[#This Row],[Weighted Cost]]-TOPSIS!$C$14)^2+(Sustainable_Friendly_Table[[#This Row],[Weighted Co2]]-TOPSIS!$D$14)^2)^0.5</f>
        <v>1.9748837752997196E-3</v>
      </c>
      <c r="Z395">
        <f>Sustainable_Friendly_Table[[#This Row],[S- Worst-Euclidean Distance]]/(Sustainable_Friendly_Table[[#This Row],[S+ Best-Euclidean Distance]]+Sustainable_Friendly_Table[[#This Row],[S- Worst-Euclidean Distance]])</f>
        <v>0.31277218538589868</v>
      </c>
      <c r="AA395">
        <v>394</v>
      </c>
    </row>
    <row r="396" spans="1:27" x14ac:dyDescent="0.3">
      <c r="A396">
        <v>426</v>
      </c>
      <c r="B396" t="s">
        <v>142</v>
      </c>
      <c r="C396" t="s">
        <v>280</v>
      </c>
      <c r="D396" t="s">
        <v>280</v>
      </c>
      <c r="E396" t="s">
        <v>280</v>
      </c>
      <c r="F396" t="s">
        <v>154</v>
      </c>
      <c r="G396" t="s">
        <v>218</v>
      </c>
      <c r="H396">
        <v>406.74881924329742</v>
      </c>
      <c r="I396">
        <v>29</v>
      </c>
      <c r="J396">
        <v>1372997.3054436485</v>
      </c>
      <c r="K396">
        <v>46991.433000000005</v>
      </c>
      <c r="L396">
        <v>247139514.97985673</v>
      </c>
      <c r="M396">
        <v>6306950.5227272725</v>
      </c>
      <c r="N396">
        <v>2059495958.1654725</v>
      </c>
      <c r="O396">
        <v>108639800</v>
      </c>
      <c r="P396">
        <v>26.347567099999999</v>
      </c>
      <c r="Q396">
        <v>20526.309716382544</v>
      </c>
      <c r="R396">
        <v>247186506.41285673</v>
      </c>
      <c r="S396">
        <v>2174.4427086882001</v>
      </c>
      <c r="T396">
        <v>20552.657283482546</v>
      </c>
      <c r="U396">
        <f>Sustainable_Friendly_Table[[#This Row],[Total Energy(MJ)]]*AHP!$P$13/TOPSIS!$B$12</f>
        <v>2.4318007336054274E-2</v>
      </c>
      <c r="V396">
        <f>Sustainable_Friendly_Table[[#This Row],[Total Cost(LKR Million)]]*AHP!$P$14/TOPSIS!$C$12</f>
        <v>7.377542248354887E-3</v>
      </c>
      <c r="W396">
        <f>Sustainable_Friendly_Table[[#This Row],[Total Carbon (Metric T)]]*AHP!$P$15/TOPSIS!$D$12</f>
        <v>1.3385099157825722E-2</v>
      </c>
      <c r="X396">
        <f>((Sustainable_Friendly_Table[[#This Row],[Weighted Energy]]-TOPSIS!$B$13)^2+(Sustainable_Friendly_Table[[#This Row],[Weighted Cost]]-TOPSIS!$C$13)^2+(Sustainable_Friendly_Table[[#This Row],[Weighted Co2]]-TOPSIS!$D$13)^2)^0.5</f>
        <v>4.3397122835499265E-3</v>
      </c>
      <c r="Y396">
        <f>((Sustainable_Friendly_Table[[#This Row],[Weighted Energy]]-TOPSIS!$B$14)^2+(Sustainable_Friendly_Table[[#This Row],[Weighted Cost]]-TOPSIS!$C$14)^2+(Sustainable_Friendly_Table[[#This Row],[Weighted Co2]]-TOPSIS!$D$14)^2)^0.5</f>
        <v>1.9744319846893006E-3</v>
      </c>
      <c r="Z396">
        <f>Sustainable_Friendly_Table[[#This Row],[S- Worst-Euclidean Distance]]/(Sustainable_Friendly_Table[[#This Row],[S+ Best-Euclidean Distance]]+Sustainable_Friendly_Table[[#This Row],[S- Worst-Euclidean Distance]])</f>
        <v>0.31269985303010728</v>
      </c>
      <c r="AA396">
        <v>395</v>
      </c>
    </row>
    <row r="397" spans="1:27" x14ac:dyDescent="0.3">
      <c r="A397">
        <v>425</v>
      </c>
      <c r="B397" t="s">
        <v>142</v>
      </c>
      <c r="C397" t="s">
        <v>280</v>
      </c>
      <c r="D397" t="s">
        <v>280</v>
      </c>
      <c r="E397" t="s">
        <v>280</v>
      </c>
      <c r="F397" t="s">
        <v>154</v>
      </c>
      <c r="G397" t="s">
        <v>220</v>
      </c>
      <c r="H397">
        <v>406.74881924329742</v>
      </c>
      <c r="I397">
        <v>29</v>
      </c>
      <c r="J397">
        <v>1372997.3054436485</v>
      </c>
      <c r="K397">
        <v>46991.433000000005</v>
      </c>
      <c r="L397">
        <v>247139514.97985673</v>
      </c>
      <c r="M397">
        <v>6306950.5227272725</v>
      </c>
      <c r="N397">
        <v>2059495958.1654725</v>
      </c>
      <c r="O397">
        <v>113100000</v>
      </c>
      <c r="P397">
        <v>26.347567099999999</v>
      </c>
      <c r="Q397">
        <v>20526.309716382544</v>
      </c>
      <c r="R397">
        <v>247186506.41285673</v>
      </c>
      <c r="S397">
        <v>2178.9029086882001</v>
      </c>
      <c r="T397">
        <v>20552.657283482546</v>
      </c>
      <c r="U397">
        <f>Sustainable_Friendly_Table[[#This Row],[Total Energy(MJ)]]*AHP!$P$13/TOPSIS!$B$12</f>
        <v>2.4318007336054274E-2</v>
      </c>
      <c r="V397">
        <f>Sustainable_Friendly_Table[[#This Row],[Total Cost(LKR Million)]]*AHP!$P$14/TOPSIS!$C$12</f>
        <v>7.3926750057297479E-3</v>
      </c>
      <c r="W397">
        <f>Sustainable_Friendly_Table[[#This Row],[Total Carbon (Metric T)]]*AHP!$P$15/TOPSIS!$D$12</f>
        <v>1.3385099157825722E-2</v>
      </c>
      <c r="X397">
        <f>((Sustainable_Friendly_Table[[#This Row],[Weighted Energy]]-TOPSIS!$B$13)^2+(Sustainable_Friendly_Table[[#This Row],[Weighted Cost]]-TOPSIS!$C$13)^2+(Sustainable_Friendly_Table[[#This Row],[Weighted Co2]]-TOPSIS!$D$13)^2)^0.5</f>
        <v>4.343690732864545E-3</v>
      </c>
      <c r="Y397">
        <f>((Sustainable_Friendly_Table[[#This Row],[Weighted Energy]]-TOPSIS!$B$14)^2+(Sustainable_Friendly_Table[[#This Row],[Weighted Cost]]-TOPSIS!$C$14)^2+(Sustainable_Friendly_Table[[#This Row],[Weighted Co2]]-TOPSIS!$D$14)^2)^0.5</f>
        <v>1.9706749483596056E-3</v>
      </c>
      <c r="Z397">
        <f>Sustainable_Friendly_Table[[#This Row],[S- Worst-Euclidean Distance]]/(Sustainable_Friendly_Table[[#This Row],[S+ Best-Euclidean Distance]]+Sustainable_Friendly_Table[[#This Row],[S- Worst-Euclidean Distance]])</f>
        <v>0.31209389000377874</v>
      </c>
      <c r="AA397">
        <v>396</v>
      </c>
    </row>
    <row r="398" spans="1:27" x14ac:dyDescent="0.3">
      <c r="A398">
        <v>400</v>
      </c>
      <c r="B398" t="s">
        <v>142</v>
      </c>
      <c r="C398" t="s">
        <v>280</v>
      </c>
      <c r="D398" t="s">
        <v>151</v>
      </c>
      <c r="E398" t="s">
        <v>152</v>
      </c>
      <c r="F398" t="s">
        <v>155</v>
      </c>
      <c r="G398" t="s">
        <v>219</v>
      </c>
      <c r="H398">
        <v>406.17951247294468</v>
      </c>
      <c r="I398">
        <v>58</v>
      </c>
      <c r="J398">
        <v>1373524.7334584664</v>
      </c>
      <c r="K398">
        <v>36893.149136363631</v>
      </c>
      <c r="L398">
        <v>247234452.02252394</v>
      </c>
      <c r="M398">
        <v>5172429.3613636354</v>
      </c>
      <c r="N398">
        <v>2060287100.1876993</v>
      </c>
      <c r="O398">
        <v>108112000</v>
      </c>
      <c r="P398">
        <v>19.533612477272726</v>
      </c>
      <c r="Q398">
        <v>20534.194765204069</v>
      </c>
      <c r="R398">
        <v>247271345.1716603</v>
      </c>
      <c r="S398">
        <v>2173.5715295490627</v>
      </c>
      <c r="T398">
        <v>20553.728377681342</v>
      </c>
      <c r="U398">
        <f>Sustainable_Friendly_Table[[#This Row],[Total Energy(MJ)]]*AHP!$P$13/TOPSIS!$B$12</f>
        <v>2.4326353704102056E-2</v>
      </c>
      <c r="V398">
        <f>Sustainable_Friendly_Table[[#This Row],[Total Cost(LKR Million)]]*AHP!$P$14/TOPSIS!$C$12</f>
        <v>7.3745864745011118E-3</v>
      </c>
      <c r="W398">
        <f>Sustainable_Friendly_Table[[#This Row],[Total Carbon (Metric T)]]*AHP!$P$15/TOPSIS!$D$12</f>
        <v>1.3385796717360751E-2</v>
      </c>
      <c r="X398">
        <f>((Sustainable_Friendly_Table[[#This Row],[Weighted Energy]]-TOPSIS!$B$13)^2+(Sustainable_Friendly_Table[[#This Row],[Weighted Cost]]-TOPSIS!$C$13)^2+(Sustainable_Friendly_Table[[#This Row],[Weighted Co2]]-TOPSIS!$D$13)^2)^0.5</f>
        <v>4.3463271306397756E-3</v>
      </c>
      <c r="Y398">
        <f>((Sustainable_Friendly_Table[[#This Row],[Weighted Energy]]-TOPSIS!$B$14)^2+(Sustainable_Friendly_Table[[#This Row],[Weighted Cost]]-TOPSIS!$C$14)^2+(Sustainable_Friendly_Table[[#This Row],[Weighted Co2]]-TOPSIS!$D$14)^2)^0.5</f>
        <v>1.9677841717704162E-3</v>
      </c>
      <c r="Z398">
        <f>Sustainable_Friendly_Table[[#This Row],[S- Worst-Euclidean Distance]]/(Sustainable_Friendly_Table[[#This Row],[S+ Best-Euclidean Distance]]+Sustainable_Friendly_Table[[#This Row],[S- Worst-Euclidean Distance]])</f>
        <v>0.31164863549669825</v>
      </c>
      <c r="AA398">
        <v>397</v>
      </c>
    </row>
    <row r="399" spans="1:27" x14ac:dyDescent="0.3">
      <c r="A399">
        <v>402</v>
      </c>
      <c r="B399" t="s">
        <v>142</v>
      </c>
      <c r="C399" t="s">
        <v>280</v>
      </c>
      <c r="D399" t="s">
        <v>151</v>
      </c>
      <c r="E399" t="s">
        <v>152</v>
      </c>
      <c r="F399" t="s">
        <v>155</v>
      </c>
      <c r="G399" t="s">
        <v>218</v>
      </c>
      <c r="H399">
        <v>406.17951247294468</v>
      </c>
      <c r="I399">
        <v>29</v>
      </c>
      <c r="J399">
        <v>1373524.7334584664</v>
      </c>
      <c r="K399">
        <v>36893.149136363631</v>
      </c>
      <c r="L399">
        <v>247234452.02252394</v>
      </c>
      <c r="M399">
        <v>5172429.3613636354</v>
      </c>
      <c r="N399">
        <v>2060287100.1876993</v>
      </c>
      <c r="O399">
        <v>108639800</v>
      </c>
      <c r="P399">
        <v>19.533612477272726</v>
      </c>
      <c r="Q399">
        <v>20534.194765204069</v>
      </c>
      <c r="R399">
        <v>247271345.1716603</v>
      </c>
      <c r="S399">
        <v>2174.0993295490625</v>
      </c>
      <c r="T399">
        <v>20553.728377681342</v>
      </c>
      <c r="U399">
        <f>Sustainable_Friendly_Table[[#This Row],[Total Energy(MJ)]]*AHP!$P$13/TOPSIS!$B$12</f>
        <v>2.4326353704102056E-2</v>
      </c>
      <c r="V399">
        <f>Sustainable_Friendly_Table[[#This Row],[Total Cost(LKR Million)]]*AHP!$P$14/TOPSIS!$C$12</f>
        <v>7.3763772169212838E-3</v>
      </c>
      <c r="W399">
        <f>Sustainable_Friendly_Table[[#This Row],[Total Carbon (Metric T)]]*AHP!$P$15/TOPSIS!$D$12</f>
        <v>1.3385796717360751E-2</v>
      </c>
      <c r="X399">
        <f>((Sustainable_Friendly_Table[[#This Row],[Weighted Energy]]-TOPSIS!$B$13)^2+(Sustainable_Friendly_Table[[#This Row],[Weighted Cost]]-TOPSIS!$C$13)^2+(Sustainable_Friendly_Table[[#This Row],[Weighted Co2]]-TOPSIS!$D$13)^2)^0.5</f>
        <v>4.3467934300155118E-3</v>
      </c>
      <c r="Y399">
        <f>((Sustainable_Friendly_Table[[#This Row],[Weighted Energy]]-TOPSIS!$B$14)^2+(Sustainable_Friendly_Table[[#This Row],[Weighted Cost]]-TOPSIS!$C$14)^2+(Sustainable_Friendly_Table[[#This Row],[Weighted Co2]]-TOPSIS!$D$14)^2)^0.5</f>
        <v>1.9673296903035399E-3</v>
      </c>
      <c r="Z399">
        <f>Sustainable_Friendly_Table[[#This Row],[S- Worst-Euclidean Distance]]/(Sustainable_Friendly_Table[[#This Row],[S+ Best-Euclidean Distance]]+Sustainable_Friendly_Table[[#This Row],[S- Worst-Euclidean Distance]])</f>
        <v>0.3115760736392057</v>
      </c>
      <c r="AA399">
        <v>398</v>
      </c>
    </row>
    <row r="400" spans="1:27" x14ac:dyDescent="0.3">
      <c r="A400">
        <v>401</v>
      </c>
      <c r="B400" t="s">
        <v>142</v>
      </c>
      <c r="C400" t="s">
        <v>280</v>
      </c>
      <c r="D400" t="s">
        <v>151</v>
      </c>
      <c r="E400" t="s">
        <v>152</v>
      </c>
      <c r="F400" t="s">
        <v>155</v>
      </c>
      <c r="G400" t="s">
        <v>220</v>
      </c>
      <c r="H400">
        <v>406.17951247294468</v>
      </c>
      <c r="I400">
        <v>29</v>
      </c>
      <c r="J400">
        <v>1373524.7334584664</v>
      </c>
      <c r="K400">
        <v>36893.149136363631</v>
      </c>
      <c r="L400">
        <v>247234452.02252394</v>
      </c>
      <c r="M400">
        <v>5172429.3613636354</v>
      </c>
      <c r="N400">
        <v>2060287100.1876993</v>
      </c>
      <c r="O400">
        <v>113100000</v>
      </c>
      <c r="P400">
        <v>19.533612477272726</v>
      </c>
      <c r="Q400">
        <v>20534.194765204069</v>
      </c>
      <c r="R400">
        <v>247271345.1716603</v>
      </c>
      <c r="S400">
        <v>2178.5595295490625</v>
      </c>
      <c r="T400">
        <v>20553.728377681342</v>
      </c>
      <c r="U400">
        <f>Sustainable_Friendly_Table[[#This Row],[Total Energy(MJ)]]*AHP!$P$13/TOPSIS!$B$12</f>
        <v>2.4326353704102056E-2</v>
      </c>
      <c r="V400">
        <f>Sustainable_Friendly_Table[[#This Row],[Total Cost(LKR Million)]]*AHP!$P$14/TOPSIS!$C$12</f>
        <v>7.3915099742961439E-3</v>
      </c>
      <c r="W400">
        <f>Sustainable_Friendly_Table[[#This Row],[Total Carbon (Metric T)]]*AHP!$P$15/TOPSIS!$D$12</f>
        <v>1.3385796717360751E-2</v>
      </c>
      <c r="X400">
        <f>((Sustainable_Friendly_Table[[#This Row],[Weighted Energy]]-TOPSIS!$B$13)^2+(Sustainable_Friendly_Table[[#This Row],[Weighted Cost]]-TOPSIS!$C$13)^2+(Sustainable_Friendly_Table[[#This Row],[Weighted Co2]]-TOPSIS!$D$13)^2)^0.5</f>
        <v>4.3507613519623419E-3</v>
      </c>
      <c r="Y400">
        <f>((Sustainable_Friendly_Table[[#This Row],[Weighted Energy]]-TOPSIS!$B$14)^2+(Sustainable_Friendly_Table[[#This Row],[Weighted Cost]]-TOPSIS!$C$14)^2+(Sustainable_Friendly_Table[[#This Row],[Weighted Co2]]-TOPSIS!$D$14)^2)^0.5</f>
        <v>1.9635500859417339E-3</v>
      </c>
      <c r="Z400">
        <f>Sustainable_Friendly_Table[[#This Row],[S- Worst-Euclidean Distance]]/(Sustainable_Friendly_Table[[#This Row],[S+ Best-Euclidean Distance]]+Sustainable_Friendly_Table[[#This Row],[S- Worst-Euclidean Distance]])</f>
        <v>0.31096820377828871</v>
      </c>
      <c r="AA400">
        <v>399</v>
      </c>
    </row>
    <row r="401" spans="1:27" x14ac:dyDescent="0.3">
      <c r="A401">
        <v>409</v>
      </c>
      <c r="B401" t="s">
        <v>142</v>
      </c>
      <c r="C401" t="s">
        <v>280</v>
      </c>
      <c r="D401" t="s">
        <v>151</v>
      </c>
      <c r="E401" t="s">
        <v>280</v>
      </c>
      <c r="F401" t="s">
        <v>155</v>
      </c>
      <c r="G401" t="s">
        <v>219</v>
      </c>
      <c r="H401">
        <v>406.24752577939933</v>
      </c>
      <c r="I401">
        <v>58</v>
      </c>
      <c r="J401">
        <v>1373590.5703391144</v>
      </c>
      <c r="K401">
        <v>47810.212772727275</v>
      </c>
      <c r="L401">
        <v>247246302.6610406</v>
      </c>
      <c r="M401">
        <v>6329638.1068181815</v>
      </c>
      <c r="N401">
        <v>2060385855.5086715</v>
      </c>
      <c r="O401">
        <v>108112000</v>
      </c>
      <c r="P401">
        <v>26.08385065909091</v>
      </c>
      <c r="Q401">
        <v>20535.179026569756</v>
      </c>
      <c r="R401">
        <v>247294112.87381333</v>
      </c>
      <c r="S401">
        <v>2174.8274936154899</v>
      </c>
      <c r="T401">
        <v>20561.262877228848</v>
      </c>
      <c r="U401">
        <f>Sustainable_Friendly_Table[[#This Row],[Total Energy(MJ)]]*AHP!$P$13/TOPSIS!$B$12</f>
        <v>2.4328593572111104E-2</v>
      </c>
      <c r="V401">
        <f>Sustainable_Friendly_Table[[#This Row],[Total Cost(LKR Million)]]*AHP!$P$14/TOPSIS!$C$12</f>
        <v>7.3788477631179421E-3</v>
      </c>
      <c r="W401">
        <f>Sustainable_Friendly_Table[[#This Row],[Total Carbon (Metric T)]]*AHP!$P$15/TOPSIS!$D$12</f>
        <v>1.339070362658212E-2</v>
      </c>
      <c r="X401">
        <f>((Sustainable_Friendly_Table[[#This Row],[Weighted Energy]]-TOPSIS!$B$13)^2+(Sustainable_Friendly_Table[[#This Row],[Weighted Cost]]-TOPSIS!$C$13)^2+(Sustainable_Friendly_Table[[#This Row],[Weighted Co2]]-TOPSIS!$D$13)^2)^0.5</f>
        <v>4.3516144530028108E-3</v>
      </c>
      <c r="Y401">
        <f>((Sustainable_Friendly_Table[[#This Row],[Weighted Energy]]-TOPSIS!$B$14)^2+(Sustainable_Friendly_Table[[#This Row],[Weighted Cost]]-TOPSIS!$C$14)^2+(Sustainable_Friendly_Table[[#This Row],[Weighted Co2]]-TOPSIS!$D$14)^2)^0.5</f>
        <v>1.9625134411714088E-3</v>
      </c>
      <c r="Z401">
        <f>Sustainable_Friendly_Table[[#This Row],[S- Worst-Euclidean Distance]]/(Sustainable_Friendly_Table[[#This Row],[S+ Best-Euclidean Distance]]+Sustainable_Friendly_Table[[#This Row],[S- Worst-Euclidean Distance]])</f>
        <v>0.31081306461691049</v>
      </c>
      <c r="AA401">
        <v>400</v>
      </c>
    </row>
    <row r="402" spans="1:27" x14ac:dyDescent="0.3">
      <c r="A402">
        <v>411</v>
      </c>
      <c r="B402" t="s">
        <v>142</v>
      </c>
      <c r="C402" t="s">
        <v>280</v>
      </c>
      <c r="D402" t="s">
        <v>151</v>
      </c>
      <c r="E402" t="s">
        <v>280</v>
      </c>
      <c r="F402" t="s">
        <v>155</v>
      </c>
      <c r="G402" t="s">
        <v>218</v>
      </c>
      <c r="H402">
        <v>406.24752577939933</v>
      </c>
      <c r="I402">
        <v>29</v>
      </c>
      <c r="J402">
        <v>1373590.5703391144</v>
      </c>
      <c r="K402">
        <v>47810.212772727275</v>
      </c>
      <c r="L402">
        <v>247246302.6610406</v>
      </c>
      <c r="M402">
        <v>6329638.1068181815</v>
      </c>
      <c r="N402">
        <v>2060385855.5086715</v>
      </c>
      <c r="O402">
        <v>108639800</v>
      </c>
      <c r="P402">
        <v>26.08385065909091</v>
      </c>
      <c r="Q402">
        <v>20535.179026569756</v>
      </c>
      <c r="R402">
        <v>247294112.87381333</v>
      </c>
      <c r="S402">
        <v>2175.3552936154902</v>
      </c>
      <c r="T402">
        <v>20561.262877228848</v>
      </c>
      <c r="U402">
        <f>Sustainable_Friendly_Table[[#This Row],[Total Energy(MJ)]]*AHP!$P$13/TOPSIS!$B$12</f>
        <v>2.4328593572111104E-2</v>
      </c>
      <c r="V402">
        <f>Sustainable_Friendly_Table[[#This Row],[Total Cost(LKR Million)]]*AHP!$P$14/TOPSIS!$C$12</f>
        <v>7.380638505538115E-3</v>
      </c>
      <c r="W402">
        <f>Sustainable_Friendly_Table[[#This Row],[Total Carbon (Metric T)]]*AHP!$P$15/TOPSIS!$D$12</f>
        <v>1.339070362658212E-2</v>
      </c>
      <c r="X402">
        <f>((Sustainable_Friendly_Table[[#This Row],[Weighted Energy]]-TOPSIS!$B$13)^2+(Sustainable_Friendly_Table[[#This Row],[Weighted Cost]]-TOPSIS!$C$13)^2+(Sustainable_Friendly_Table[[#This Row],[Weighted Co2]]-TOPSIS!$D$13)^2)^0.5</f>
        <v>4.3520819392578276E-3</v>
      </c>
      <c r="Y402">
        <f>((Sustainable_Friendly_Table[[#This Row],[Weighted Energy]]-TOPSIS!$B$14)^2+(Sustainable_Friendly_Table[[#This Row],[Weighted Cost]]-TOPSIS!$C$14)^2+(Sustainable_Friendly_Table[[#This Row],[Weighted Co2]]-TOPSIS!$D$14)^2)^0.5</f>
        <v>1.9620616280327857E-3</v>
      </c>
      <c r="Z402">
        <f>Sustainable_Friendly_Table[[#This Row],[S- Worst-Euclidean Distance]]/(Sustainable_Friendly_Table[[#This Row],[S+ Best-Euclidean Distance]]+Sustainable_Friendly_Table[[#This Row],[S- Worst-Euclidean Distance]])</f>
        <v>0.3107407373815389</v>
      </c>
      <c r="AA402">
        <v>401</v>
      </c>
    </row>
    <row r="403" spans="1:27" x14ac:dyDescent="0.3">
      <c r="A403">
        <v>418</v>
      </c>
      <c r="B403" t="s">
        <v>142</v>
      </c>
      <c r="C403" t="s">
        <v>280</v>
      </c>
      <c r="D403" t="s">
        <v>280</v>
      </c>
      <c r="E403" t="s">
        <v>152</v>
      </c>
      <c r="F403" t="s">
        <v>155</v>
      </c>
      <c r="G403" t="s">
        <v>219</v>
      </c>
      <c r="H403">
        <v>406.64223409300473</v>
      </c>
      <c r="I403">
        <v>58</v>
      </c>
      <c r="J403">
        <v>1373972.6479866847</v>
      </c>
      <c r="K403">
        <v>36893.149136363631</v>
      </c>
      <c r="L403">
        <v>247315076.63760325</v>
      </c>
      <c r="M403">
        <v>5177034.4363636356</v>
      </c>
      <c r="N403">
        <v>2060958971.9800272</v>
      </c>
      <c r="O403">
        <v>108112000</v>
      </c>
      <c r="P403">
        <v>19.524402327272725</v>
      </c>
      <c r="Q403">
        <v>20540.891087400934</v>
      </c>
      <c r="R403">
        <v>247351969.78673962</v>
      </c>
      <c r="S403">
        <v>2174.248006416391</v>
      </c>
      <c r="T403">
        <v>20560.415489728206</v>
      </c>
      <c r="U403">
        <f>Sustainable_Friendly_Table[[#This Row],[Total Energy(MJ)]]*AHP!$P$13/TOPSIS!$B$12</f>
        <v>2.4334285488119792E-2</v>
      </c>
      <c r="V403">
        <f>Sustainable_Friendly_Table[[#This Row],[Total Cost(LKR Million)]]*AHP!$P$14/TOPSIS!$C$12</f>
        <v>7.3768816541574028E-3</v>
      </c>
      <c r="W403">
        <f>Sustainable_Friendly_Table[[#This Row],[Total Carbon (Metric T)]]*AHP!$P$15/TOPSIS!$D$12</f>
        <v>1.3390151758005481E-2</v>
      </c>
      <c r="X403">
        <f>((Sustainable_Friendly_Table[[#This Row],[Weighted Energy]]-TOPSIS!$B$13)^2+(Sustainable_Friendly_Table[[#This Row],[Weighted Cost]]-TOPSIS!$C$13)^2+(Sustainable_Friendly_Table[[#This Row],[Weighted Co2]]-TOPSIS!$D$13)^2)^0.5</f>
        <v>4.3556613856833197E-3</v>
      </c>
      <c r="Y403">
        <f>((Sustainable_Friendly_Table[[#This Row],[Weighted Energy]]-TOPSIS!$B$14)^2+(Sustainable_Friendly_Table[[#This Row],[Weighted Cost]]-TOPSIS!$C$14)^2+(Sustainable_Friendly_Table[[#This Row],[Weighted Co2]]-TOPSIS!$D$14)^2)^0.5</f>
        <v>1.9584492833298961E-3</v>
      </c>
      <c r="Z403">
        <f>Sustainable_Friendly_Table[[#This Row],[S- Worst-Euclidean Distance]]/(Sustainable_Friendly_Table[[#This Row],[S+ Best-Euclidean Distance]]+Sustainable_Friendly_Table[[#This Row],[S- Worst-Euclidean Distance]])</f>
        <v>0.31017024977738744</v>
      </c>
      <c r="AA403">
        <v>402</v>
      </c>
    </row>
    <row r="404" spans="1:27" x14ac:dyDescent="0.3">
      <c r="A404">
        <v>410</v>
      </c>
      <c r="B404" t="s">
        <v>142</v>
      </c>
      <c r="C404" t="s">
        <v>280</v>
      </c>
      <c r="D404" t="s">
        <v>151</v>
      </c>
      <c r="E404" t="s">
        <v>280</v>
      </c>
      <c r="F404" t="s">
        <v>155</v>
      </c>
      <c r="G404" t="s">
        <v>220</v>
      </c>
      <c r="H404">
        <v>406.24752577939933</v>
      </c>
      <c r="I404">
        <v>29</v>
      </c>
      <c r="J404">
        <v>1373590.5703391144</v>
      </c>
      <c r="K404">
        <v>47810.212772727275</v>
      </c>
      <c r="L404">
        <v>247246302.6610406</v>
      </c>
      <c r="M404">
        <v>6329638.1068181815</v>
      </c>
      <c r="N404">
        <v>2060385855.5086715</v>
      </c>
      <c r="O404">
        <v>113100000</v>
      </c>
      <c r="P404">
        <v>26.08385065909091</v>
      </c>
      <c r="Q404">
        <v>20535.179026569756</v>
      </c>
      <c r="R404">
        <v>247294112.87381333</v>
      </c>
      <c r="S404">
        <v>2179.8154936154901</v>
      </c>
      <c r="T404">
        <v>20561.262877228848</v>
      </c>
      <c r="U404">
        <f>Sustainable_Friendly_Table[[#This Row],[Total Energy(MJ)]]*AHP!$P$13/TOPSIS!$B$12</f>
        <v>2.4328593572111104E-2</v>
      </c>
      <c r="V404">
        <f>Sustainable_Friendly_Table[[#This Row],[Total Cost(LKR Million)]]*AHP!$P$14/TOPSIS!$C$12</f>
        <v>7.3957712629129759E-3</v>
      </c>
      <c r="W404">
        <f>Sustainable_Friendly_Table[[#This Row],[Total Carbon (Metric T)]]*AHP!$P$15/TOPSIS!$D$12</f>
        <v>1.339070362658212E-2</v>
      </c>
      <c r="X404">
        <f>((Sustainable_Friendly_Table[[#This Row],[Weighted Energy]]-TOPSIS!$B$13)^2+(Sustainable_Friendly_Table[[#This Row],[Weighted Cost]]-TOPSIS!$C$13)^2+(Sustainable_Friendly_Table[[#This Row],[Weighted Co2]]-TOPSIS!$D$13)^2)^0.5</f>
        <v>4.3560598474551319E-3</v>
      </c>
      <c r="Y404">
        <f>((Sustainable_Friendly_Table[[#This Row],[Weighted Energy]]-TOPSIS!$B$14)^2+(Sustainable_Friendly_Table[[#This Row],[Weighted Cost]]-TOPSIS!$C$14)^2+(Sustainable_Friendly_Table[[#This Row],[Weighted Co2]]-TOPSIS!$D$14)^2)^0.5</f>
        <v>1.958304785252826E-3</v>
      </c>
      <c r="Z404">
        <f>Sustainable_Friendly_Table[[#This Row],[S- Worst-Euclidean Distance]]/(Sustainable_Friendly_Table[[#This Row],[S+ Best-Euclidean Distance]]+Sustainable_Friendly_Table[[#This Row],[S- Worst-Euclidean Distance]])</f>
        <v>0.31013489070760136</v>
      </c>
      <c r="AA404">
        <v>403</v>
      </c>
    </row>
    <row r="405" spans="1:27" x14ac:dyDescent="0.3">
      <c r="A405">
        <v>420</v>
      </c>
      <c r="B405" t="s">
        <v>142</v>
      </c>
      <c r="C405" t="s">
        <v>280</v>
      </c>
      <c r="D405" t="s">
        <v>280</v>
      </c>
      <c r="E405" t="s">
        <v>152</v>
      </c>
      <c r="F405" t="s">
        <v>155</v>
      </c>
      <c r="G405" t="s">
        <v>218</v>
      </c>
      <c r="H405">
        <v>406.64223409300473</v>
      </c>
      <c r="I405">
        <v>29</v>
      </c>
      <c r="J405">
        <v>1373972.6479866847</v>
      </c>
      <c r="K405">
        <v>36893.149136363631</v>
      </c>
      <c r="L405">
        <v>247315076.63760325</v>
      </c>
      <c r="M405">
        <v>5177034.4363636356</v>
      </c>
      <c r="N405">
        <v>2060958971.9800272</v>
      </c>
      <c r="O405">
        <v>108639800</v>
      </c>
      <c r="P405">
        <v>19.524402327272725</v>
      </c>
      <c r="Q405">
        <v>20540.891087400934</v>
      </c>
      <c r="R405">
        <v>247351969.78673962</v>
      </c>
      <c r="S405">
        <v>2174.7758064163909</v>
      </c>
      <c r="T405">
        <v>20560.415489728206</v>
      </c>
      <c r="U405">
        <f>Sustainable_Friendly_Table[[#This Row],[Total Energy(MJ)]]*AHP!$P$13/TOPSIS!$B$12</f>
        <v>2.4334285488119792E-2</v>
      </c>
      <c r="V405">
        <f>Sustainable_Friendly_Table[[#This Row],[Total Cost(LKR Million)]]*AHP!$P$14/TOPSIS!$C$12</f>
        <v>7.3786723965775739E-3</v>
      </c>
      <c r="W405">
        <f>Sustainable_Friendly_Table[[#This Row],[Total Carbon (Metric T)]]*AHP!$P$15/TOPSIS!$D$12</f>
        <v>1.3390151758005481E-2</v>
      </c>
      <c r="X405">
        <f>((Sustainable_Friendly_Table[[#This Row],[Weighted Energy]]-TOPSIS!$B$13)^2+(Sustainable_Friendly_Table[[#This Row],[Weighted Cost]]-TOPSIS!$C$13)^2+(Sustainable_Friendly_Table[[#This Row],[Weighted Co2]]-TOPSIS!$D$13)^2)^0.5</f>
        <v>4.356127629394543E-3</v>
      </c>
      <c r="Y405">
        <f>((Sustainable_Friendly_Table[[#This Row],[Weighted Energy]]-TOPSIS!$B$14)^2+(Sustainable_Friendly_Table[[#This Row],[Weighted Cost]]-TOPSIS!$C$14)^2+(Sustainable_Friendly_Table[[#This Row],[Weighted Co2]]-TOPSIS!$D$14)^2)^0.5</f>
        <v>1.9579947342130847E-3</v>
      </c>
      <c r="Z405">
        <f>Sustainable_Friendly_Table[[#This Row],[S- Worst-Euclidean Distance]]/(Sustainable_Friendly_Table[[#This Row],[S+ Best-Euclidean Distance]]+Sustainable_Friendly_Table[[#This Row],[S- Worst-Euclidean Distance]])</f>
        <v>0.31009768602177795</v>
      </c>
      <c r="AA405">
        <v>404</v>
      </c>
    </row>
    <row r="406" spans="1:27" x14ac:dyDescent="0.3">
      <c r="A406">
        <v>419</v>
      </c>
      <c r="B406" t="s">
        <v>142</v>
      </c>
      <c r="C406" t="s">
        <v>280</v>
      </c>
      <c r="D406" t="s">
        <v>280</v>
      </c>
      <c r="E406" t="s">
        <v>152</v>
      </c>
      <c r="F406" t="s">
        <v>155</v>
      </c>
      <c r="G406" t="s">
        <v>220</v>
      </c>
      <c r="H406">
        <v>406.64223409300473</v>
      </c>
      <c r="I406">
        <v>29</v>
      </c>
      <c r="J406">
        <v>1373972.6479866847</v>
      </c>
      <c r="K406">
        <v>36893.149136363631</v>
      </c>
      <c r="L406">
        <v>247315076.63760325</v>
      </c>
      <c r="M406">
        <v>5177034.4363636356</v>
      </c>
      <c r="N406">
        <v>2060958971.9800272</v>
      </c>
      <c r="O406">
        <v>113100000</v>
      </c>
      <c r="P406">
        <v>19.524402327272725</v>
      </c>
      <c r="Q406">
        <v>20540.891087400934</v>
      </c>
      <c r="R406">
        <v>247351969.78673962</v>
      </c>
      <c r="S406">
        <v>2179.2360064163909</v>
      </c>
      <c r="T406">
        <v>20560.415489728206</v>
      </c>
      <c r="U406">
        <f>Sustainable_Friendly_Table[[#This Row],[Total Energy(MJ)]]*AHP!$P$13/TOPSIS!$B$12</f>
        <v>2.4334285488119792E-2</v>
      </c>
      <c r="V406">
        <f>Sustainable_Friendly_Table[[#This Row],[Total Cost(LKR Million)]]*AHP!$P$14/TOPSIS!$C$12</f>
        <v>7.393805153952434E-3</v>
      </c>
      <c r="W406">
        <f>Sustainable_Friendly_Table[[#This Row],[Total Carbon (Metric T)]]*AHP!$P$15/TOPSIS!$D$12</f>
        <v>1.3390151758005481E-2</v>
      </c>
      <c r="X406">
        <f>((Sustainable_Friendly_Table[[#This Row],[Weighted Energy]]-TOPSIS!$B$13)^2+(Sustainable_Friendly_Table[[#This Row],[Weighted Cost]]-TOPSIS!$C$13)^2+(Sustainable_Friendly_Table[[#This Row],[Weighted Co2]]-TOPSIS!$D$13)^2)^0.5</f>
        <v>4.3600950226883161E-3</v>
      </c>
      <c r="Y406">
        <f>((Sustainable_Friendly_Table[[#This Row],[Weighted Energy]]-TOPSIS!$B$14)^2+(Sustainable_Friendly_Table[[#This Row],[Weighted Cost]]-TOPSIS!$C$14)^2+(Sustainable_Friendly_Table[[#This Row],[Weighted Co2]]-TOPSIS!$D$14)^2)^0.5</f>
        <v>1.9542148483858873E-3</v>
      </c>
      <c r="Z406">
        <f>Sustainable_Friendly_Table[[#This Row],[S- Worst-Euclidean Distance]]/(Sustainable_Friendly_Table[[#This Row],[S+ Best-Euclidean Distance]]+Sustainable_Friendly_Table[[#This Row],[S- Worst-Euclidean Distance]])</f>
        <v>0.30948985531073286</v>
      </c>
      <c r="AA406">
        <v>405</v>
      </c>
    </row>
    <row r="407" spans="1:27" x14ac:dyDescent="0.3">
      <c r="A407">
        <v>427</v>
      </c>
      <c r="B407" t="s">
        <v>142</v>
      </c>
      <c r="C407" t="s">
        <v>280</v>
      </c>
      <c r="D407" t="s">
        <v>280</v>
      </c>
      <c r="E407" t="s">
        <v>280</v>
      </c>
      <c r="F407" t="s">
        <v>155</v>
      </c>
      <c r="G407" t="s">
        <v>219</v>
      </c>
      <c r="H407">
        <v>406.71024739945926</v>
      </c>
      <c r="I407">
        <v>58</v>
      </c>
      <c r="J407">
        <v>1374038.4848673325</v>
      </c>
      <c r="K407">
        <v>47810.212772727275</v>
      </c>
      <c r="L407">
        <v>247326927.27611986</v>
      </c>
      <c r="M407">
        <v>6334243.1818181816</v>
      </c>
      <c r="N407">
        <v>2061057727.3009989</v>
      </c>
      <c r="O407">
        <v>108112000</v>
      </c>
      <c r="P407">
        <v>26.074640509090909</v>
      </c>
      <c r="Q407">
        <v>20541.875348766622</v>
      </c>
      <c r="R407">
        <v>247374737.48889259</v>
      </c>
      <c r="S407">
        <v>2175.5039704828173</v>
      </c>
      <c r="T407">
        <v>20567.949989275712</v>
      </c>
      <c r="U407">
        <f>Sustainable_Friendly_Table[[#This Row],[Total Energy(MJ)]]*AHP!$P$13/TOPSIS!$B$12</f>
        <v>2.4336525356128832E-2</v>
      </c>
      <c r="V407">
        <f>Sustainable_Friendly_Table[[#This Row],[Total Cost(LKR Million)]]*AHP!$P$14/TOPSIS!$C$12</f>
        <v>7.3811429427742296E-3</v>
      </c>
      <c r="W407">
        <f>Sustainable_Friendly_Table[[#This Row],[Total Carbon (Metric T)]]*AHP!$P$15/TOPSIS!$D$12</f>
        <v>1.339505866722685E-2</v>
      </c>
      <c r="X407">
        <f>((Sustainable_Friendly_Table[[#This Row],[Weighted Energy]]-TOPSIS!$B$13)^2+(Sustainable_Friendly_Table[[#This Row],[Weighted Cost]]-TOPSIS!$C$13)^2+(Sustainable_Friendly_Table[[#This Row],[Weighted Co2]]-TOPSIS!$D$13)^2)^0.5</f>
        <v>4.3609486078722464E-3</v>
      </c>
      <c r="Y407">
        <f>((Sustainable_Friendly_Table[[#This Row],[Weighted Energy]]-TOPSIS!$B$14)^2+(Sustainable_Friendly_Table[[#This Row],[Weighted Cost]]-TOPSIS!$C$14)^2+(Sustainable_Friendly_Table[[#This Row],[Weighted Co2]]-TOPSIS!$D$14)^2)^0.5</f>
        <v>1.9531784066506332E-3</v>
      </c>
      <c r="Z407">
        <f>Sustainable_Friendly_Table[[#This Row],[S- Worst-Euclidean Distance]]/(Sustainable_Friendly_Table[[#This Row],[S+ Best-Euclidean Distance]]+Sustainable_Friendly_Table[[#This Row],[S- Worst-Euclidean Distance]])</f>
        <v>0.30933467162732126</v>
      </c>
      <c r="AA407">
        <v>406</v>
      </c>
    </row>
    <row r="408" spans="1:27" x14ac:dyDescent="0.3">
      <c r="A408">
        <v>429</v>
      </c>
      <c r="B408" t="s">
        <v>142</v>
      </c>
      <c r="C408" t="s">
        <v>280</v>
      </c>
      <c r="D408" t="s">
        <v>280</v>
      </c>
      <c r="E408" t="s">
        <v>280</v>
      </c>
      <c r="F408" t="s">
        <v>155</v>
      </c>
      <c r="G408" t="s">
        <v>218</v>
      </c>
      <c r="H408">
        <v>406.71024739945926</v>
      </c>
      <c r="I408">
        <v>29</v>
      </c>
      <c r="J408">
        <v>1374038.4848673325</v>
      </c>
      <c r="K408">
        <v>47810.212772727275</v>
      </c>
      <c r="L408">
        <v>247326927.27611986</v>
      </c>
      <c r="M408">
        <v>6334243.1818181816</v>
      </c>
      <c r="N408">
        <v>2061057727.3009989</v>
      </c>
      <c r="O408">
        <v>108639800</v>
      </c>
      <c r="P408">
        <v>26.074640509090909</v>
      </c>
      <c r="Q408">
        <v>20541.875348766622</v>
      </c>
      <c r="R408">
        <v>247374737.48889259</v>
      </c>
      <c r="S408">
        <v>2176.0317704828171</v>
      </c>
      <c r="T408">
        <v>20567.949989275712</v>
      </c>
      <c r="U408">
        <f>Sustainable_Friendly_Table[[#This Row],[Total Energy(MJ)]]*AHP!$P$13/TOPSIS!$B$12</f>
        <v>2.4336525356128832E-2</v>
      </c>
      <c r="V408">
        <f>Sustainable_Friendly_Table[[#This Row],[Total Cost(LKR Million)]]*AHP!$P$14/TOPSIS!$C$12</f>
        <v>7.3829336851944007E-3</v>
      </c>
      <c r="W408">
        <f>Sustainable_Friendly_Table[[#This Row],[Total Carbon (Metric T)]]*AHP!$P$15/TOPSIS!$D$12</f>
        <v>1.339505866722685E-2</v>
      </c>
      <c r="X408">
        <f>((Sustainable_Friendly_Table[[#This Row],[Weighted Energy]]-TOPSIS!$B$13)^2+(Sustainable_Friendly_Table[[#This Row],[Weighted Cost]]-TOPSIS!$C$13)^2+(Sustainable_Friendly_Table[[#This Row],[Weighted Co2]]-TOPSIS!$D$13)^2)^0.5</f>
        <v>4.3614160360008368E-3</v>
      </c>
      <c r="Y408">
        <f>((Sustainable_Friendly_Table[[#This Row],[Weighted Energy]]-TOPSIS!$B$14)^2+(Sustainable_Friendly_Table[[#This Row],[Weighted Cost]]-TOPSIS!$C$14)^2+(Sustainable_Friendly_Table[[#This Row],[Weighted Co2]]-TOPSIS!$D$14)^2)^0.5</f>
        <v>1.9527265384015431E-3</v>
      </c>
      <c r="Z408">
        <f>Sustainable_Friendly_Table[[#This Row],[S- Worst-Euclidean Distance]]/(Sustainable_Friendly_Table[[#This Row],[S+ Best-Euclidean Distance]]+Sustainable_Friendly_Table[[#This Row],[S- Worst-Euclidean Distance]])</f>
        <v>0.30926234486974102</v>
      </c>
      <c r="AA408">
        <v>407</v>
      </c>
    </row>
    <row r="409" spans="1:27" x14ac:dyDescent="0.3">
      <c r="A409">
        <v>428</v>
      </c>
      <c r="B409" t="s">
        <v>142</v>
      </c>
      <c r="C409" t="s">
        <v>280</v>
      </c>
      <c r="D409" t="s">
        <v>280</v>
      </c>
      <c r="E409" t="s">
        <v>280</v>
      </c>
      <c r="F409" t="s">
        <v>155</v>
      </c>
      <c r="G409" t="s">
        <v>220</v>
      </c>
      <c r="H409">
        <v>406.71024739945926</v>
      </c>
      <c r="I409">
        <v>29</v>
      </c>
      <c r="J409">
        <v>1374038.4848673325</v>
      </c>
      <c r="K409">
        <v>47810.212772727275</v>
      </c>
      <c r="L409">
        <v>247326927.27611986</v>
      </c>
      <c r="M409">
        <v>6334243.1818181816</v>
      </c>
      <c r="N409">
        <v>2061057727.3009989</v>
      </c>
      <c r="O409">
        <v>113100000</v>
      </c>
      <c r="P409">
        <v>26.074640509090909</v>
      </c>
      <c r="Q409">
        <v>20541.875348766622</v>
      </c>
      <c r="R409">
        <v>247374737.48889259</v>
      </c>
      <c r="S409">
        <v>2180.4919704828171</v>
      </c>
      <c r="T409">
        <v>20567.949989275712</v>
      </c>
      <c r="U409">
        <f>Sustainable_Friendly_Table[[#This Row],[Total Energy(MJ)]]*AHP!$P$13/TOPSIS!$B$12</f>
        <v>2.4336525356128832E-2</v>
      </c>
      <c r="V409">
        <f>Sustainable_Friendly_Table[[#This Row],[Total Cost(LKR Million)]]*AHP!$P$14/TOPSIS!$C$12</f>
        <v>7.3980664425692616E-3</v>
      </c>
      <c r="W409">
        <f>Sustainable_Friendly_Table[[#This Row],[Total Carbon (Metric T)]]*AHP!$P$15/TOPSIS!$D$12</f>
        <v>1.339505866722685E-2</v>
      </c>
      <c r="X409">
        <f>((Sustainable_Friendly_Table[[#This Row],[Weighted Energy]]-TOPSIS!$B$13)^2+(Sustainable_Friendly_Table[[#This Row],[Weighted Cost]]-TOPSIS!$C$13)^2+(Sustainable_Friendly_Table[[#This Row],[Weighted Co2]]-TOPSIS!$D$13)^2)^0.5</f>
        <v>4.3653933949273855E-3</v>
      </c>
      <c r="Y409">
        <f>((Sustainable_Friendly_Table[[#This Row],[Weighted Energy]]-TOPSIS!$B$14)^2+(Sustainable_Friendly_Table[[#This Row],[Weighted Cost]]-TOPSIS!$C$14)^2+(Sustainable_Friendly_Table[[#This Row],[Weighted Co2]]-TOPSIS!$D$14)^2)^0.5</f>
        <v>1.9489695221621263E-3</v>
      </c>
      <c r="Z409">
        <f>Sustainable_Friendly_Table[[#This Row],[S- Worst-Euclidean Distance]]/(Sustainable_Friendly_Table[[#This Row],[S+ Best-Euclidean Distance]]+Sustainable_Friendly_Table[[#This Row],[S- Worst-Euclidean Distance]])</f>
        <v>0.30865655771658873</v>
      </c>
      <c r="AA409">
        <v>408</v>
      </c>
    </row>
    <row r="410" spans="1:27" x14ac:dyDescent="0.3">
      <c r="A410">
        <v>43</v>
      </c>
      <c r="B410" t="s">
        <v>139</v>
      </c>
      <c r="C410" t="s">
        <v>148</v>
      </c>
      <c r="D410" t="s">
        <v>151</v>
      </c>
      <c r="E410" t="s">
        <v>152</v>
      </c>
      <c r="F410" t="s">
        <v>280</v>
      </c>
      <c r="G410" t="s">
        <v>219</v>
      </c>
      <c r="H410">
        <v>371.18491017829672</v>
      </c>
      <c r="I410">
        <v>53</v>
      </c>
      <c r="J410">
        <v>1378080.2507591646</v>
      </c>
      <c r="K410">
        <v>49760.282490909085</v>
      </c>
      <c r="L410">
        <v>248054445.13664964</v>
      </c>
      <c r="M410">
        <v>5319442.878636363</v>
      </c>
      <c r="N410">
        <v>2067120376.138747</v>
      </c>
      <c r="O410">
        <v>98792000</v>
      </c>
      <c r="P410">
        <v>22.614542668181812</v>
      </c>
      <c r="Q410">
        <v>20602.299748849509</v>
      </c>
      <c r="R410">
        <v>248104205.41914055</v>
      </c>
      <c r="S410">
        <v>2171.2318190173837</v>
      </c>
      <c r="T410">
        <v>20624.914291517693</v>
      </c>
      <c r="U410">
        <f>Sustainable_Friendly_Table[[#This Row],[Total Energy(MJ)]]*AHP!$P$13/TOPSIS!$B$12</f>
        <v>2.4408289817452453E-2</v>
      </c>
      <c r="V410">
        <f>Sustainable_Friendly_Table[[#This Row],[Total Cost(LKR Million)]]*AHP!$P$14/TOPSIS!$C$12</f>
        <v>7.3666482045124789E-3</v>
      </c>
      <c r="W410">
        <f>Sustainable_Friendly_Table[[#This Row],[Total Carbon (Metric T)]]*AHP!$P$15/TOPSIS!$D$12</f>
        <v>1.3432157171009037E-2</v>
      </c>
      <c r="X410">
        <f>((Sustainable_Friendly_Table[[#This Row],[Weighted Energy]]-TOPSIS!$B$13)^2+(Sustainable_Friendly_Table[[#This Row],[Weighted Cost]]-TOPSIS!$C$13)^2+(Sustainable_Friendly_Table[[#This Row],[Weighted Co2]]-TOPSIS!$D$13)^2)^0.5</f>
        <v>4.435270718256573E-3</v>
      </c>
      <c r="Y410">
        <f>((Sustainable_Friendly_Table[[#This Row],[Weighted Energy]]-TOPSIS!$B$14)^2+(Sustainable_Friendly_Table[[#This Row],[Weighted Cost]]-TOPSIS!$C$14)^2+(Sustainable_Friendly_Table[[#This Row],[Weighted Co2]]-TOPSIS!$D$14)^2)^0.5</f>
        <v>1.8790230724373951E-3</v>
      </c>
      <c r="Z410">
        <f>Sustainable_Friendly_Table[[#This Row],[S- Worst-Euclidean Distance]]/(Sustainable_Friendly_Table[[#This Row],[S+ Best-Euclidean Distance]]+Sustainable_Friendly_Table[[#This Row],[S- Worst-Euclidean Distance]])</f>
        <v>0.29758245889773249</v>
      </c>
      <c r="AA410">
        <v>409</v>
      </c>
    </row>
    <row r="411" spans="1:27" x14ac:dyDescent="0.3">
      <c r="A411">
        <v>45</v>
      </c>
      <c r="B411" t="s">
        <v>139</v>
      </c>
      <c r="C411" t="s">
        <v>148</v>
      </c>
      <c r="D411" t="s">
        <v>151</v>
      </c>
      <c r="E411" t="s">
        <v>152</v>
      </c>
      <c r="F411" t="s">
        <v>280</v>
      </c>
      <c r="G411" t="s">
        <v>218</v>
      </c>
      <c r="H411">
        <v>371.18491017829672</v>
      </c>
      <c r="I411">
        <v>27</v>
      </c>
      <c r="J411">
        <v>1378080.2507591646</v>
      </c>
      <c r="K411">
        <v>49760.282490909085</v>
      </c>
      <c r="L411">
        <v>248054445.13664964</v>
      </c>
      <c r="M411">
        <v>5319442.878636363</v>
      </c>
      <c r="N411">
        <v>2067120376.138747</v>
      </c>
      <c r="O411">
        <v>101147400</v>
      </c>
      <c r="P411">
        <v>22.614542668181812</v>
      </c>
      <c r="Q411">
        <v>20602.299748849509</v>
      </c>
      <c r="R411">
        <v>248104205.41914055</v>
      </c>
      <c r="S411">
        <v>2173.5872190173836</v>
      </c>
      <c r="T411">
        <v>20624.914291517693</v>
      </c>
      <c r="U411">
        <f>Sustainable_Friendly_Table[[#This Row],[Total Energy(MJ)]]*AHP!$P$13/TOPSIS!$B$12</f>
        <v>2.4408289817452453E-2</v>
      </c>
      <c r="V411">
        <f>Sustainable_Friendly_Table[[#This Row],[Total Cost(LKR Million)]]*AHP!$P$14/TOPSIS!$C$12</f>
        <v>7.3746397064004534E-3</v>
      </c>
      <c r="W411">
        <f>Sustainable_Friendly_Table[[#This Row],[Total Carbon (Metric T)]]*AHP!$P$15/TOPSIS!$D$12</f>
        <v>1.3432157171009037E-2</v>
      </c>
      <c r="X411">
        <f>((Sustainable_Friendly_Table[[#This Row],[Weighted Energy]]-TOPSIS!$B$13)^2+(Sustainable_Friendly_Table[[#This Row],[Weighted Cost]]-TOPSIS!$C$13)^2+(Sustainable_Friendly_Table[[#This Row],[Weighted Co2]]-TOPSIS!$D$13)^2)^0.5</f>
        <v>4.4373008581630111E-3</v>
      </c>
      <c r="Y411">
        <f>((Sustainable_Friendly_Table[[#This Row],[Weighted Energy]]-TOPSIS!$B$14)^2+(Sustainable_Friendly_Table[[#This Row],[Weighted Cost]]-TOPSIS!$C$14)^2+(Sustainable_Friendly_Table[[#This Row],[Weighted Co2]]-TOPSIS!$D$14)^2)^0.5</f>
        <v>1.8768775059178613E-3</v>
      </c>
      <c r="Z411">
        <f>Sustainable_Friendly_Table[[#This Row],[S- Worst-Euclidean Distance]]/(Sustainable_Friendly_Table[[#This Row],[S+ Best-Euclidean Distance]]+Sustainable_Friendly_Table[[#This Row],[S- Worst-Euclidean Distance]])</f>
        <v>0.29724809748719699</v>
      </c>
      <c r="AA411">
        <v>410</v>
      </c>
    </row>
    <row r="412" spans="1:27" x14ac:dyDescent="0.3">
      <c r="A412">
        <v>52</v>
      </c>
      <c r="B412" t="s">
        <v>139</v>
      </c>
      <c r="C412" t="s">
        <v>148</v>
      </c>
      <c r="D412" t="s">
        <v>151</v>
      </c>
      <c r="E412" t="s">
        <v>280</v>
      </c>
      <c r="F412" t="s">
        <v>280</v>
      </c>
      <c r="G412" t="s">
        <v>219</v>
      </c>
      <c r="H412">
        <v>371.25292348475136</v>
      </c>
      <c r="I412">
        <v>53</v>
      </c>
      <c r="J412">
        <v>1378146.0876398128</v>
      </c>
      <c r="K412">
        <v>60677.346127272715</v>
      </c>
      <c r="L412">
        <v>248066295.7751663</v>
      </c>
      <c r="M412">
        <v>6476651.6240909081</v>
      </c>
      <c r="N412">
        <v>2067219131.4597192</v>
      </c>
      <c r="O412">
        <v>98792000</v>
      </c>
      <c r="P412">
        <v>29.164780849999996</v>
      </c>
      <c r="Q412">
        <v>20603.2840102152</v>
      </c>
      <c r="R412">
        <v>248126973.12129357</v>
      </c>
      <c r="S412">
        <v>2172.48778308381</v>
      </c>
      <c r="T412">
        <v>20632.448791065199</v>
      </c>
      <c r="U412">
        <f>Sustainable_Friendly_Table[[#This Row],[Total Energy(MJ)]]*AHP!$P$13/TOPSIS!$B$12</f>
        <v>2.44105296854615E-2</v>
      </c>
      <c r="V412">
        <f>Sustainable_Friendly_Table[[#This Row],[Total Cost(LKR Million)]]*AHP!$P$14/TOPSIS!$C$12</f>
        <v>7.3709094931293058E-3</v>
      </c>
      <c r="W412">
        <f>Sustainable_Friendly_Table[[#This Row],[Total Carbon (Metric T)]]*AHP!$P$15/TOPSIS!$D$12</f>
        <v>1.3437064080230408E-2</v>
      </c>
      <c r="X412">
        <f>((Sustainable_Friendly_Table[[#This Row],[Weighted Energy]]-TOPSIS!$B$13)^2+(Sustainable_Friendly_Table[[#This Row],[Weighted Cost]]-TOPSIS!$C$13)^2+(Sustainable_Friendly_Table[[#This Row],[Weighted Co2]]-TOPSIS!$D$13)^2)^0.5</f>
        <v>4.4405370774249654E-3</v>
      </c>
      <c r="Y412">
        <f>((Sustainable_Friendly_Table[[#This Row],[Weighted Energy]]-TOPSIS!$B$14)^2+(Sustainable_Friendly_Table[[#This Row],[Weighted Cost]]-TOPSIS!$C$14)^2+(Sustainable_Friendly_Table[[#This Row],[Weighted Co2]]-TOPSIS!$D$14)^2)^0.5</f>
        <v>1.87370396209605E-3</v>
      </c>
      <c r="Z412">
        <f>Sustainable_Friendly_Table[[#This Row],[S- Worst-Euclidean Distance]]/(Sustainable_Friendly_Table[[#This Row],[S+ Best-Euclidean Distance]]+Sustainable_Friendly_Table[[#This Row],[S- Worst-Euclidean Distance]])</f>
        <v>0.29674254599539096</v>
      </c>
      <c r="AA412">
        <v>411</v>
      </c>
    </row>
    <row r="413" spans="1:27" x14ac:dyDescent="0.3">
      <c r="A413">
        <v>44</v>
      </c>
      <c r="B413" t="s">
        <v>139</v>
      </c>
      <c r="C413" t="s">
        <v>148</v>
      </c>
      <c r="D413" t="s">
        <v>151</v>
      </c>
      <c r="E413" t="s">
        <v>152</v>
      </c>
      <c r="F413" t="s">
        <v>280</v>
      </c>
      <c r="G413" t="s">
        <v>220</v>
      </c>
      <c r="H413">
        <v>371.18491017829672</v>
      </c>
      <c r="I413">
        <v>27</v>
      </c>
      <c r="J413">
        <v>1378080.2507591646</v>
      </c>
      <c r="K413">
        <v>49760.282490909085</v>
      </c>
      <c r="L413">
        <v>248054445.13664964</v>
      </c>
      <c r="M413">
        <v>5319442.878636363</v>
      </c>
      <c r="N413">
        <v>2067120376.138747</v>
      </c>
      <c r="O413">
        <v>105300000</v>
      </c>
      <c r="P413">
        <v>22.614542668181812</v>
      </c>
      <c r="Q413">
        <v>20602.299748849509</v>
      </c>
      <c r="R413">
        <v>248104205.41914055</v>
      </c>
      <c r="S413">
        <v>2177.7398190173835</v>
      </c>
      <c r="T413">
        <v>20624.914291517693</v>
      </c>
      <c r="U413">
        <f>Sustainable_Friendly_Table[[#This Row],[Total Energy(MJ)]]*AHP!$P$13/TOPSIS!$B$12</f>
        <v>2.4408289817452453E-2</v>
      </c>
      <c r="V413">
        <f>Sustainable_Friendly_Table[[#This Row],[Total Cost(LKR Million)]]*AHP!$P$14/TOPSIS!$C$12</f>
        <v>7.3887288253356685E-3</v>
      </c>
      <c r="W413">
        <f>Sustainable_Friendly_Table[[#This Row],[Total Carbon (Metric T)]]*AHP!$P$15/TOPSIS!$D$12</f>
        <v>1.3432157171009037E-2</v>
      </c>
      <c r="X413">
        <f>((Sustainable_Friendly_Table[[#This Row],[Weighted Energy]]-TOPSIS!$B$13)^2+(Sustainable_Friendly_Table[[#This Row],[Weighted Cost]]-TOPSIS!$C$13)^2+(Sustainable_Friendly_Table[[#This Row],[Weighted Co2]]-TOPSIS!$D$13)^2)^0.5</f>
        <v>4.4409127863978366E-3</v>
      </c>
      <c r="Y413">
        <f>((Sustainable_Friendly_Table[[#This Row],[Weighted Energy]]-TOPSIS!$B$14)^2+(Sustainable_Friendly_Table[[#This Row],[Weighted Cost]]-TOPSIS!$C$14)^2+(Sustainable_Friendly_Table[[#This Row],[Weighted Co2]]-TOPSIS!$D$14)^2)^0.5</f>
        <v>1.8731719009154912E-3</v>
      </c>
      <c r="Z413">
        <f>Sustainable_Friendly_Table[[#This Row],[S- Worst-Euclidean Distance]]/(Sustainable_Friendly_Table[[#This Row],[S+ Best-Euclidean Distance]]+Sustainable_Friendly_Table[[#This Row],[S- Worst-Euclidean Distance]])</f>
        <v>0.29666562830226062</v>
      </c>
      <c r="AA413">
        <v>412</v>
      </c>
    </row>
    <row r="414" spans="1:27" x14ac:dyDescent="0.3">
      <c r="A414">
        <v>54</v>
      </c>
      <c r="B414" t="s">
        <v>139</v>
      </c>
      <c r="C414" t="s">
        <v>148</v>
      </c>
      <c r="D414" t="s">
        <v>151</v>
      </c>
      <c r="E414" t="s">
        <v>280</v>
      </c>
      <c r="F414" t="s">
        <v>280</v>
      </c>
      <c r="G414" t="s">
        <v>218</v>
      </c>
      <c r="H414">
        <v>371.25292348475136</v>
      </c>
      <c r="I414">
        <v>27</v>
      </c>
      <c r="J414">
        <v>1378146.0876398128</v>
      </c>
      <c r="K414">
        <v>60677.346127272715</v>
      </c>
      <c r="L414">
        <v>248066295.7751663</v>
      </c>
      <c r="M414">
        <v>6476651.6240909081</v>
      </c>
      <c r="N414">
        <v>2067219131.4597192</v>
      </c>
      <c r="O414">
        <v>101147400</v>
      </c>
      <c r="P414">
        <v>29.164780849999996</v>
      </c>
      <c r="Q414">
        <v>20603.2840102152</v>
      </c>
      <c r="R414">
        <v>248126973.12129357</v>
      </c>
      <c r="S414">
        <v>2174.8431830838099</v>
      </c>
      <c r="T414">
        <v>20632.448791065199</v>
      </c>
      <c r="U414">
        <f>Sustainable_Friendly_Table[[#This Row],[Total Energy(MJ)]]*AHP!$P$13/TOPSIS!$B$12</f>
        <v>2.44105296854615E-2</v>
      </c>
      <c r="V414">
        <f>Sustainable_Friendly_Table[[#This Row],[Total Cost(LKR Million)]]*AHP!$P$14/TOPSIS!$C$12</f>
        <v>7.3789009950172802E-3</v>
      </c>
      <c r="W414">
        <f>Sustainable_Friendly_Table[[#This Row],[Total Carbon (Metric T)]]*AHP!$P$15/TOPSIS!$D$12</f>
        <v>1.3437064080230408E-2</v>
      </c>
      <c r="X414">
        <f>((Sustainable_Friendly_Table[[#This Row],[Weighted Energy]]-TOPSIS!$B$13)^2+(Sustainable_Friendly_Table[[#This Row],[Weighted Cost]]-TOPSIS!$C$13)^2+(Sustainable_Friendly_Table[[#This Row],[Weighted Co2]]-TOPSIS!$D$13)^2)^0.5</f>
        <v>4.4425724761457657E-3</v>
      </c>
      <c r="Y414">
        <f>((Sustainable_Friendly_Table[[#This Row],[Weighted Energy]]-TOPSIS!$B$14)^2+(Sustainable_Friendly_Table[[#This Row],[Weighted Cost]]-TOPSIS!$C$14)^2+(Sustainable_Friendly_Table[[#This Row],[Weighted Co2]]-TOPSIS!$D$14)^2)^0.5</f>
        <v>1.871570493258235E-3</v>
      </c>
      <c r="Z414">
        <f>Sustainable_Friendly_Table[[#This Row],[S- Worst-Euclidean Distance]]/(Sustainable_Friendly_Table[[#This Row],[S+ Best-Euclidean Distance]]+Sustainable_Friendly_Table[[#This Row],[S- Worst-Euclidean Distance]])</f>
        <v>0.29640926762779568</v>
      </c>
      <c r="AA414">
        <v>413</v>
      </c>
    </row>
    <row r="415" spans="1:27" x14ac:dyDescent="0.3">
      <c r="A415">
        <v>61</v>
      </c>
      <c r="B415" t="s">
        <v>139</v>
      </c>
      <c r="C415" t="s">
        <v>148</v>
      </c>
      <c r="D415" t="s">
        <v>280</v>
      </c>
      <c r="E415" t="s">
        <v>152</v>
      </c>
      <c r="F415" t="s">
        <v>280</v>
      </c>
      <c r="G415" t="s">
        <v>219</v>
      </c>
      <c r="H415">
        <v>371.64763179835677</v>
      </c>
      <c r="I415">
        <v>53</v>
      </c>
      <c r="J415">
        <v>1378528.1652873827</v>
      </c>
      <c r="K415">
        <v>49760.282490909085</v>
      </c>
      <c r="L415">
        <v>248135069.75172886</v>
      </c>
      <c r="M415">
        <v>5324047.9536363631</v>
      </c>
      <c r="N415">
        <v>2067792247.9310739</v>
      </c>
      <c r="O415">
        <v>98792000</v>
      </c>
      <c r="P415">
        <v>22.605332518181815</v>
      </c>
      <c r="Q415">
        <v>20608.996071046367</v>
      </c>
      <c r="R415">
        <v>248184830.03421977</v>
      </c>
      <c r="S415">
        <v>2171.9082958847102</v>
      </c>
      <c r="T415">
        <v>20631.601403564549</v>
      </c>
      <c r="U415">
        <f>Sustainable_Friendly_Table[[#This Row],[Total Energy(MJ)]]*AHP!$P$13/TOPSIS!$B$12</f>
        <v>2.4416221601470178E-2</v>
      </c>
      <c r="V415">
        <f>Sustainable_Friendly_Table[[#This Row],[Total Cost(LKR Million)]]*AHP!$P$14/TOPSIS!$C$12</f>
        <v>7.368943384168763E-3</v>
      </c>
      <c r="W415">
        <f>Sustainable_Friendly_Table[[#This Row],[Total Carbon (Metric T)]]*AHP!$P$15/TOPSIS!$D$12</f>
        <v>1.3436512211653762E-2</v>
      </c>
      <c r="X415">
        <f>((Sustainable_Friendly_Table[[#This Row],[Weighted Energy]]-TOPSIS!$B$13)^2+(Sustainable_Friendly_Table[[#This Row],[Weighted Cost]]-TOPSIS!$C$13)^2+(Sustainable_Friendly_Table[[#This Row],[Weighted Co2]]-TOPSIS!$D$13)^2)^0.5</f>
        <v>4.444605729121363E-3</v>
      </c>
      <c r="Y415">
        <f>((Sustainable_Friendly_Table[[#This Row],[Weighted Energy]]-TOPSIS!$B$14)^2+(Sustainable_Friendly_Table[[#This Row],[Weighted Cost]]-TOPSIS!$C$14)^2+(Sustainable_Friendly_Table[[#This Row],[Weighted Co2]]-TOPSIS!$D$14)^2)^0.5</f>
        <v>1.8696908617133307E-3</v>
      </c>
      <c r="Z415">
        <f>Sustainable_Friendly_Table[[#This Row],[S- Worst-Euclidean Distance]]/(Sustainable_Friendly_Table[[#This Row],[S+ Best-Euclidean Distance]]+Sustainable_Friendly_Table[[#This Row],[S- Worst-Euclidean Distance]])</f>
        <v>0.29610437755287228</v>
      </c>
      <c r="AA415">
        <v>414</v>
      </c>
    </row>
    <row r="416" spans="1:27" x14ac:dyDescent="0.3">
      <c r="A416">
        <v>53</v>
      </c>
      <c r="B416" t="s">
        <v>139</v>
      </c>
      <c r="C416" t="s">
        <v>148</v>
      </c>
      <c r="D416" t="s">
        <v>151</v>
      </c>
      <c r="E416" t="s">
        <v>280</v>
      </c>
      <c r="F416" t="s">
        <v>280</v>
      </c>
      <c r="G416" t="s">
        <v>220</v>
      </c>
      <c r="H416">
        <v>371.25292348475136</v>
      </c>
      <c r="I416">
        <v>27</v>
      </c>
      <c r="J416">
        <v>1378146.0876398128</v>
      </c>
      <c r="K416">
        <v>60677.346127272715</v>
      </c>
      <c r="L416">
        <v>248066295.7751663</v>
      </c>
      <c r="M416">
        <v>6476651.6240909081</v>
      </c>
      <c r="N416">
        <v>2067219131.4597192</v>
      </c>
      <c r="O416">
        <v>105300000</v>
      </c>
      <c r="P416">
        <v>29.164780849999996</v>
      </c>
      <c r="Q416">
        <v>20603.2840102152</v>
      </c>
      <c r="R416">
        <v>248126973.12129357</v>
      </c>
      <c r="S416">
        <v>2178.9957830838098</v>
      </c>
      <c r="T416">
        <v>20632.448791065199</v>
      </c>
      <c r="U416">
        <f>Sustainable_Friendly_Table[[#This Row],[Total Energy(MJ)]]*AHP!$P$13/TOPSIS!$B$12</f>
        <v>2.44105296854615E-2</v>
      </c>
      <c r="V416">
        <f>Sustainable_Friendly_Table[[#This Row],[Total Cost(LKR Million)]]*AHP!$P$14/TOPSIS!$C$12</f>
        <v>7.3929901139524953E-3</v>
      </c>
      <c r="W416">
        <f>Sustainable_Friendly_Table[[#This Row],[Total Carbon (Metric T)]]*AHP!$P$15/TOPSIS!$D$12</f>
        <v>1.3437064080230408E-2</v>
      </c>
      <c r="X416">
        <f>((Sustainable_Friendly_Table[[#This Row],[Weighted Energy]]-TOPSIS!$B$13)^2+(Sustainable_Friendly_Table[[#This Row],[Weighted Cost]]-TOPSIS!$C$13)^2+(Sustainable_Friendly_Table[[#This Row],[Weighted Co2]]-TOPSIS!$D$13)^2)^0.5</f>
        <v>4.4461936251078641E-3</v>
      </c>
      <c r="Y416">
        <f>((Sustainable_Friendly_Table[[#This Row],[Weighted Energy]]-TOPSIS!$B$14)^2+(Sustainable_Friendly_Table[[#This Row],[Weighted Cost]]-TOPSIS!$C$14)^2+(Sustainable_Friendly_Table[[#This Row],[Weighted Co2]]-TOPSIS!$D$14)^2)^0.5</f>
        <v>1.8678865021724566E-3</v>
      </c>
      <c r="Z416">
        <f>Sustainable_Friendly_Table[[#This Row],[S- Worst-Euclidean Distance]]/(Sustainable_Friendly_Table[[#This Row],[S+ Best-Euclidean Distance]]+Sustainable_Friendly_Table[[#This Row],[S- Worst-Euclidean Distance]])</f>
        <v>0.29582876120025042</v>
      </c>
      <c r="AA416">
        <v>415</v>
      </c>
    </row>
    <row r="417" spans="1:27" x14ac:dyDescent="0.3">
      <c r="A417">
        <v>63</v>
      </c>
      <c r="B417" t="s">
        <v>139</v>
      </c>
      <c r="C417" t="s">
        <v>148</v>
      </c>
      <c r="D417" t="s">
        <v>280</v>
      </c>
      <c r="E417" t="s">
        <v>152</v>
      </c>
      <c r="F417" t="s">
        <v>280</v>
      </c>
      <c r="G417" t="s">
        <v>218</v>
      </c>
      <c r="H417">
        <v>371.64763179835677</v>
      </c>
      <c r="I417">
        <v>27</v>
      </c>
      <c r="J417">
        <v>1378528.1652873827</v>
      </c>
      <c r="K417">
        <v>49760.282490909085</v>
      </c>
      <c r="L417">
        <v>248135069.75172886</v>
      </c>
      <c r="M417">
        <v>5324047.9536363631</v>
      </c>
      <c r="N417">
        <v>2067792247.9310739</v>
      </c>
      <c r="O417">
        <v>101147400</v>
      </c>
      <c r="P417">
        <v>22.605332518181815</v>
      </c>
      <c r="Q417">
        <v>20608.996071046367</v>
      </c>
      <c r="R417">
        <v>248184830.03421977</v>
      </c>
      <c r="S417">
        <v>2174.2636958847102</v>
      </c>
      <c r="T417">
        <v>20631.601403564549</v>
      </c>
      <c r="U417">
        <f>Sustainable_Friendly_Table[[#This Row],[Total Energy(MJ)]]*AHP!$P$13/TOPSIS!$B$12</f>
        <v>2.4416221601470178E-2</v>
      </c>
      <c r="V417">
        <f>Sustainable_Friendly_Table[[#This Row],[Total Cost(LKR Million)]]*AHP!$P$14/TOPSIS!$C$12</f>
        <v>7.3769348860567375E-3</v>
      </c>
      <c r="W417">
        <f>Sustainable_Friendly_Table[[#This Row],[Total Carbon (Metric T)]]*AHP!$P$15/TOPSIS!$D$12</f>
        <v>1.3436512211653762E-2</v>
      </c>
      <c r="X417">
        <f>((Sustainable_Friendly_Table[[#This Row],[Weighted Energy]]-TOPSIS!$B$13)^2+(Sustainable_Friendly_Table[[#This Row],[Weighted Cost]]-TOPSIS!$C$13)^2+(Sustainable_Friendly_Table[[#This Row],[Weighted Co2]]-TOPSIS!$D$13)^2)^0.5</f>
        <v>4.4466357319701347E-3</v>
      </c>
      <c r="Y417">
        <f>((Sustainable_Friendly_Table[[#This Row],[Weighted Energy]]-TOPSIS!$B$14)^2+(Sustainable_Friendly_Table[[#This Row],[Weighted Cost]]-TOPSIS!$C$14)^2+(Sustainable_Friendly_Table[[#This Row],[Weighted Co2]]-TOPSIS!$D$14)^2)^0.5</f>
        <v>1.8675443951102831E-3</v>
      </c>
      <c r="Z417">
        <f>Sustainable_Friendly_Table[[#This Row],[S- Worst-Euclidean Distance]]/(Sustainable_Friendly_Table[[#This Row],[S+ Best-Euclidean Distance]]+Sustainable_Friendly_Table[[#This Row],[S- Worst-Euclidean Distance]])</f>
        <v>0.29576989530290887</v>
      </c>
      <c r="AA417">
        <v>416</v>
      </c>
    </row>
    <row r="418" spans="1:27" x14ac:dyDescent="0.3">
      <c r="A418">
        <v>70</v>
      </c>
      <c r="B418" t="s">
        <v>139</v>
      </c>
      <c r="C418" t="s">
        <v>148</v>
      </c>
      <c r="D418" t="s">
        <v>280</v>
      </c>
      <c r="E418" t="s">
        <v>280</v>
      </c>
      <c r="F418" t="s">
        <v>280</v>
      </c>
      <c r="G418" t="s">
        <v>219</v>
      </c>
      <c r="H418">
        <v>371.7156451048113</v>
      </c>
      <c r="I418">
        <v>53</v>
      </c>
      <c r="J418">
        <v>1378594.0021680307</v>
      </c>
      <c r="K418">
        <v>60677.346127272715</v>
      </c>
      <c r="L418">
        <v>248146920.39024553</v>
      </c>
      <c r="M418">
        <v>6481256.6990909083</v>
      </c>
      <c r="N418">
        <v>2067891003.2520461</v>
      </c>
      <c r="O418">
        <v>98792000</v>
      </c>
      <c r="P418">
        <v>29.155570699999995</v>
      </c>
      <c r="Q418">
        <v>20609.980332412062</v>
      </c>
      <c r="R418">
        <v>248207597.7363728</v>
      </c>
      <c r="S418">
        <v>2173.164259951137</v>
      </c>
      <c r="T418">
        <v>20639.135903112063</v>
      </c>
      <c r="U418">
        <f>Sustainable_Friendly_Table[[#This Row],[Total Energy(MJ)]]*AHP!$P$13/TOPSIS!$B$12</f>
        <v>2.4418461469479229E-2</v>
      </c>
      <c r="V418">
        <f>Sustainable_Friendly_Table[[#This Row],[Total Cost(LKR Million)]]*AHP!$P$14/TOPSIS!$C$12</f>
        <v>7.3732046727855915E-3</v>
      </c>
      <c r="W418">
        <f>Sustainable_Friendly_Table[[#This Row],[Total Carbon (Metric T)]]*AHP!$P$15/TOPSIS!$D$12</f>
        <v>1.3441419120875136E-2</v>
      </c>
      <c r="X418">
        <f>((Sustainable_Friendly_Table[[#This Row],[Weighted Energy]]-TOPSIS!$B$13)^2+(Sustainable_Friendly_Table[[#This Row],[Weighted Cost]]-TOPSIS!$C$13)^2+(Sustainable_Friendly_Table[[#This Row],[Weighted Co2]]-TOPSIS!$D$13)^2)^0.5</f>
        <v>4.4498720331963247E-3</v>
      </c>
      <c r="Y418">
        <f>((Sustainable_Friendly_Table[[#This Row],[Weighted Energy]]-TOPSIS!$B$14)^2+(Sustainable_Friendly_Table[[#This Row],[Weighted Cost]]-TOPSIS!$C$14)^2+(Sustainable_Friendly_Table[[#This Row],[Weighted Co2]]-TOPSIS!$D$14)^2)^0.5</f>
        <v>1.8643713637361314E-3</v>
      </c>
      <c r="Z418">
        <f>Sustainable_Friendly_Table[[#This Row],[S- Worst-Euclidean Distance]]/(Sustainable_Friendly_Table[[#This Row],[S+ Best-Euclidean Distance]]+Sustainable_Friendly_Table[[#This Row],[S- Worst-Euclidean Distance]])</f>
        <v>0.29526441198669467</v>
      </c>
      <c r="AA418">
        <v>417</v>
      </c>
    </row>
    <row r="419" spans="1:27" x14ac:dyDescent="0.3">
      <c r="A419">
        <v>62</v>
      </c>
      <c r="B419" t="s">
        <v>139</v>
      </c>
      <c r="C419" t="s">
        <v>148</v>
      </c>
      <c r="D419" t="s">
        <v>280</v>
      </c>
      <c r="E419" t="s">
        <v>152</v>
      </c>
      <c r="F419" t="s">
        <v>280</v>
      </c>
      <c r="G419" t="s">
        <v>220</v>
      </c>
      <c r="H419">
        <v>371.64763179835677</v>
      </c>
      <c r="I419">
        <v>27</v>
      </c>
      <c r="J419">
        <v>1378528.1652873827</v>
      </c>
      <c r="K419">
        <v>49760.282490909085</v>
      </c>
      <c r="L419">
        <v>248135069.75172886</v>
      </c>
      <c r="M419">
        <v>5324047.9536363631</v>
      </c>
      <c r="N419">
        <v>2067792247.9310739</v>
      </c>
      <c r="O419">
        <v>105300000</v>
      </c>
      <c r="P419">
        <v>22.605332518181815</v>
      </c>
      <c r="Q419">
        <v>20608.996071046367</v>
      </c>
      <c r="R419">
        <v>248184830.03421977</v>
      </c>
      <c r="S419">
        <v>2178.4162958847105</v>
      </c>
      <c r="T419">
        <v>20631.601403564549</v>
      </c>
      <c r="U419">
        <f>Sustainable_Friendly_Table[[#This Row],[Total Energy(MJ)]]*AHP!$P$13/TOPSIS!$B$12</f>
        <v>2.4416221601470178E-2</v>
      </c>
      <c r="V419">
        <f>Sustainable_Friendly_Table[[#This Row],[Total Cost(LKR Million)]]*AHP!$P$14/TOPSIS!$C$12</f>
        <v>7.3910240049919525E-3</v>
      </c>
      <c r="W419">
        <f>Sustainable_Friendly_Table[[#This Row],[Total Carbon (Metric T)]]*AHP!$P$15/TOPSIS!$D$12</f>
        <v>1.3436512211653762E-2</v>
      </c>
      <c r="X419">
        <f>((Sustainable_Friendly_Table[[#This Row],[Weighted Energy]]-TOPSIS!$B$13)^2+(Sustainable_Friendly_Table[[#This Row],[Weighted Cost]]-TOPSIS!$C$13)^2+(Sustainable_Friendly_Table[[#This Row],[Weighted Co2]]-TOPSIS!$D$13)^2)^0.5</f>
        <v>4.4502473501468976E-3</v>
      </c>
      <c r="Y419">
        <f>((Sustainable_Friendly_Table[[#This Row],[Weighted Energy]]-TOPSIS!$B$14)^2+(Sustainable_Friendly_Table[[#This Row],[Weighted Cost]]-TOPSIS!$C$14)^2+(Sustainable_Friendly_Table[[#This Row],[Weighted Co2]]-TOPSIS!$D$14)^2)^0.5</f>
        <v>1.8638375841218157E-3</v>
      </c>
      <c r="Z419">
        <f>Sustainable_Friendly_Table[[#This Row],[S- Worst-Euclidean Distance]]/(Sustainable_Friendly_Table[[#This Row],[S+ Best-Euclidean Distance]]+Sustainable_Friendly_Table[[#This Row],[S- Worst-Euclidean Distance]])</f>
        <v>0.29518728422643276</v>
      </c>
      <c r="AA419">
        <v>418</v>
      </c>
    </row>
    <row r="420" spans="1:27" x14ac:dyDescent="0.3">
      <c r="A420">
        <v>72</v>
      </c>
      <c r="B420" t="s">
        <v>139</v>
      </c>
      <c r="C420" t="s">
        <v>148</v>
      </c>
      <c r="D420" t="s">
        <v>280</v>
      </c>
      <c r="E420" t="s">
        <v>280</v>
      </c>
      <c r="F420" t="s">
        <v>280</v>
      </c>
      <c r="G420" t="s">
        <v>218</v>
      </c>
      <c r="H420">
        <v>371.7156451048113</v>
      </c>
      <c r="I420">
        <v>27</v>
      </c>
      <c r="J420">
        <v>1378594.0021680307</v>
      </c>
      <c r="K420">
        <v>60677.346127272715</v>
      </c>
      <c r="L420">
        <v>248146920.39024553</v>
      </c>
      <c r="M420">
        <v>6481256.6990909083</v>
      </c>
      <c r="N420">
        <v>2067891003.2520461</v>
      </c>
      <c r="O420">
        <v>101147400</v>
      </c>
      <c r="P420">
        <v>29.155570699999995</v>
      </c>
      <c r="Q420">
        <v>20609.980332412062</v>
      </c>
      <c r="R420">
        <v>248207597.7363728</v>
      </c>
      <c r="S420">
        <v>2175.5196599511369</v>
      </c>
      <c r="T420">
        <v>20639.135903112063</v>
      </c>
      <c r="U420">
        <f>Sustainable_Friendly_Table[[#This Row],[Total Energy(MJ)]]*AHP!$P$13/TOPSIS!$B$12</f>
        <v>2.4418461469479229E-2</v>
      </c>
      <c r="V420">
        <f>Sustainable_Friendly_Table[[#This Row],[Total Cost(LKR Million)]]*AHP!$P$14/TOPSIS!$C$12</f>
        <v>7.381196174673566E-3</v>
      </c>
      <c r="W420">
        <f>Sustainable_Friendly_Table[[#This Row],[Total Carbon (Metric T)]]*AHP!$P$15/TOPSIS!$D$12</f>
        <v>1.3441419120875136E-2</v>
      </c>
      <c r="X420">
        <f>((Sustainable_Friendly_Table[[#This Row],[Weighted Energy]]-TOPSIS!$B$13)^2+(Sustainable_Friendly_Table[[#This Row],[Weighted Cost]]-TOPSIS!$C$13)^2+(Sustainable_Friendly_Table[[#This Row],[Weighted Co2]]-TOPSIS!$D$13)^2)^0.5</f>
        <v>4.4519072840199601E-3</v>
      </c>
      <c r="Y420">
        <f>((Sustainable_Friendly_Table[[#This Row],[Weighted Energy]]-TOPSIS!$B$14)^2+(Sustainable_Friendly_Table[[#This Row],[Weighted Cost]]-TOPSIS!$C$14)^2+(Sustainable_Friendly_Table[[#This Row],[Weighted Co2]]-TOPSIS!$D$14)^2)^0.5</f>
        <v>1.8622370524304557E-3</v>
      </c>
      <c r="Z420">
        <f>Sustainable_Friendly_Table[[#This Row],[S- Worst-Euclidean Distance]]/(Sustainable_Friendly_Table[[#This Row],[S+ Best-Euclidean Distance]]+Sustainable_Friendly_Table[[#This Row],[S- Worst-Euclidean Distance]])</f>
        <v>0.29493102361947876</v>
      </c>
      <c r="AA420">
        <v>419</v>
      </c>
    </row>
    <row r="421" spans="1:27" x14ac:dyDescent="0.3">
      <c r="A421">
        <v>71</v>
      </c>
      <c r="B421" t="s">
        <v>139</v>
      </c>
      <c r="C421" t="s">
        <v>148</v>
      </c>
      <c r="D421" t="s">
        <v>280</v>
      </c>
      <c r="E421" t="s">
        <v>280</v>
      </c>
      <c r="F421" t="s">
        <v>280</v>
      </c>
      <c r="G421" t="s">
        <v>220</v>
      </c>
      <c r="H421">
        <v>371.7156451048113</v>
      </c>
      <c r="I421">
        <v>27</v>
      </c>
      <c r="J421">
        <v>1378594.0021680307</v>
      </c>
      <c r="K421">
        <v>60677.346127272715</v>
      </c>
      <c r="L421">
        <v>248146920.39024553</v>
      </c>
      <c r="M421">
        <v>6481256.6990909083</v>
      </c>
      <c r="N421">
        <v>2067891003.2520461</v>
      </c>
      <c r="O421">
        <v>105300000</v>
      </c>
      <c r="P421">
        <v>29.155570699999995</v>
      </c>
      <c r="Q421">
        <v>20609.980332412062</v>
      </c>
      <c r="R421">
        <v>248207597.7363728</v>
      </c>
      <c r="S421">
        <v>2179.6722599511372</v>
      </c>
      <c r="T421">
        <v>20639.135903112063</v>
      </c>
      <c r="U421">
        <f>Sustainable_Friendly_Table[[#This Row],[Total Energy(MJ)]]*AHP!$P$13/TOPSIS!$B$12</f>
        <v>2.4418461469479229E-2</v>
      </c>
      <c r="V421">
        <f>Sustainable_Friendly_Table[[#This Row],[Total Cost(LKR Million)]]*AHP!$P$14/TOPSIS!$C$12</f>
        <v>7.395285293608782E-3</v>
      </c>
      <c r="W421">
        <f>Sustainable_Friendly_Table[[#This Row],[Total Carbon (Metric T)]]*AHP!$P$15/TOPSIS!$D$12</f>
        <v>1.3441419120875136E-2</v>
      </c>
      <c r="X421">
        <f>((Sustainable_Friendly_Table[[#This Row],[Weighted Energy]]-TOPSIS!$B$13)^2+(Sustainable_Friendly_Table[[#This Row],[Weighted Cost]]-TOPSIS!$C$13)^2+(Sustainable_Friendly_Table[[#This Row],[Weighted Co2]]-TOPSIS!$D$13)^2)^0.5</f>
        <v>4.455528104026522E-3</v>
      </c>
      <c r="Y421">
        <f>((Sustainable_Friendly_Table[[#This Row],[Weighted Energy]]-TOPSIS!$B$14)^2+(Sustainable_Friendly_Table[[#This Row],[Weighted Cost]]-TOPSIS!$C$14)^2+(Sustainable_Friendly_Table[[#This Row],[Weighted Co2]]-TOPSIS!$D$14)^2)^0.5</f>
        <v>1.8585519598134359E-3</v>
      </c>
      <c r="Z421">
        <f>Sustainable_Friendly_Table[[#This Row],[S- Worst-Euclidean Distance]]/(Sustainable_Friendly_Table[[#This Row],[S+ Best-Euclidean Distance]]+Sustainable_Friendly_Table[[#This Row],[S- Worst-Euclidean Distance]])</f>
        <v>0.29435039483537095</v>
      </c>
      <c r="AA421">
        <v>420</v>
      </c>
    </row>
    <row r="422" spans="1:27" x14ac:dyDescent="0.3">
      <c r="A422">
        <v>145</v>
      </c>
      <c r="B422" t="s">
        <v>140</v>
      </c>
      <c r="C422" t="s">
        <v>148</v>
      </c>
      <c r="D422" t="s">
        <v>151</v>
      </c>
      <c r="E422" t="s">
        <v>152</v>
      </c>
      <c r="F422" t="s">
        <v>154</v>
      </c>
      <c r="G422" t="s">
        <v>219</v>
      </c>
      <c r="H422">
        <v>377.78108079298306</v>
      </c>
      <c r="I422">
        <v>54</v>
      </c>
      <c r="J422">
        <v>1380377.9978418781</v>
      </c>
      <c r="K422">
        <v>43946.449763636367</v>
      </c>
      <c r="L422">
        <v>248468039.61153808</v>
      </c>
      <c r="M422">
        <v>5693401.9422727264</v>
      </c>
      <c r="N422">
        <v>2070566996.7628174</v>
      </c>
      <c r="O422">
        <v>100656000</v>
      </c>
      <c r="P422">
        <v>22.977584668181816</v>
      </c>
      <c r="Q422">
        <v>20636.651067736078</v>
      </c>
      <c r="R422">
        <v>248511986.06130171</v>
      </c>
      <c r="S422">
        <v>2176.9163987050902</v>
      </c>
      <c r="T422">
        <v>20659.628652404259</v>
      </c>
      <c r="U422">
        <f>Sustainable_Friendly_Table[[#This Row],[Total Energy(MJ)]]*AHP!$P$13/TOPSIS!$B$12</f>
        <v>2.4448406945169018E-2</v>
      </c>
      <c r="V422">
        <f>Sustainable_Friendly_Table[[#This Row],[Total Cost(LKR Million)]]*AHP!$P$14/TOPSIS!$C$12</f>
        <v>7.3859350896728132E-3</v>
      </c>
      <c r="W422">
        <f>Sustainable_Friendly_Table[[#This Row],[Total Carbon (Metric T)]]*AHP!$P$15/TOPSIS!$D$12</f>
        <v>1.3454765204425749E-2</v>
      </c>
      <c r="X422">
        <f>((Sustainable_Friendly_Table[[#This Row],[Weighted Energy]]-TOPSIS!$B$13)^2+(Sustainable_Friendly_Table[[#This Row],[Weighted Cost]]-TOPSIS!$C$13)^2+(Sustainable_Friendly_Table[[#This Row],[Weighted Co2]]-TOPSIS!$D$13)^2)^0.5</f>
        <v>4.4847054682460941E-3</v>
      </c>
      <c r="Y422">
        <f>((Sustainable_Friendly_Table[[#This Row],[Weighted Energy]]-TOPSIS!$B$14)^2+(Sustainable_Friendly_Table[[#This Row],[Weighted Cost]]-TOPSIS!$C$14)^2+(Sustainable_Friendly_Table[[#This Row],[Weighted Co2]]-TOPSIS!$D$14)^2)^0.5</f>
        <v>1.8294858776672941E-3</v>
      </c>
      <c r="Z422">
        <f>Sustainable_Friendly_Table[[#This Row],[S- Worst-Euclidean Distance]]/(Sustainable_Friendly_Table[[#This Row],[S+ Best-Euclidean Distance]]+Sustainable_Friendly_Table[[#This Row],[S- Worst-Euclidean Distance]])</f>
        <v>0.28974191269185351</v>
      </c>
      <c r="AA422">
        <v>421</v>
      </c>
    </row>
    <row r="423" spans="1:27" x14ac:dyDescent="0.3">
      <c r="A423">
        <v>147</v>
      </c>
      <c r="B423" t="s">
        <v>140</v>
      </c>
      <c r="C423" t="s">
        <v>148</v>
      </c>
      <c r="D423" t="s">
        <v>151</v>
      </c>
      <c r="E423" t="s">
        <v>152</v>
      </c>
      <c r="F423" t="s">
        <v>154</v>
      </c>
      <c r="G423" t="s">
        <v>218</v>
      </c>
      <c r="H423">
        <v>377.78108079298306</v>
      </c>
      <c r="I423">
        <v>27</v>
      </c>
      <c r="J423">
        <v>1380377.9978418781</v>
      </c>
      <c r="K423">
        <v>43946.449763636367</v>
      </c>
      <c r="L423">
        <v>248468039.61153808</v>
      </c>
      <c r="M423">
        <v>5693401.9422727264</v>
      </c>
      <c r="N423">
        <v>2070566996.7628174</v>
      </c>
      <c r="O423">
        <v>101147400</v>
      </c>
      <c r="P423">
        <v>22.977584668181816</v>
      </c>
      <c r="Q423">
        <v>20636.651067736078</v>
      </c>
      <c r="R423">
        <v>248511986.06130171</v>
      </c>
      <c r="S423">
        <v>2177.40779870509</v>
      </c>
      <c r="T423">
        <v>20659.628652404259</v>
      </c>
      <c r="U423">
        <f>Sustainable_Friendly_Table[[#This Row],[Total Energy(MJ)]]*AHP!$P$13/TOPSIS!$B$12</f>
        <v>2.4448406945169018E-2</v>
      </c>
      <c r="V423">
        <f>Sustainable_Friendly_Table[[#This Row],[Total Cost(LKR Million)]]*AHP!$P$14/TOPSIS!$C$12</f>
        <v>7.387602332615731E-3</v>
      </c>
      <c r="W423">
        <f>Sustainable_Friendly_Table[[#This Row],[Total Carbon (Metric T)]]*AHP!$P$15/TOPSIS!$D$12</f>
        <v>1.3454765204425749E-2</v>
      </c>
      <c r="X423">
        <f>((Sustainable_Friendly_Table[[#This Row],[Weighted Energy]]-TOPSIS!$B$13)^2+(Sustainable_Friendly_Table[[#This Row],[Weighted Cost]]-TOPSIS!$C$13)^2+(Sustainable_Friendly_Table[[#This Row],[Weighted Co2]]-TOPSIS!$D$13)^2)^0.5</f>
        <v>4.4851304118284094E-3</v>
      </c>
      <c r="Y423">
        <f>((Sustainable_Friendly_Table[[#This Row],[Weighted Energy]]-TOPSIS!$B$14)^2+(Sustainable_Friendly_Table[[#This Row],[Weighted Cost]]-TOPSIS!$C$14)^2+(Sustainable_Friendly_Table[[#This Row],[Weighted Co2]]-TOPSIS!$D$14)^2)^0.5</f>
        <v>1.829041037427285E-3</v>
      </c>
      <c r="Z423">
        <f>Sustainable_Friendly_Table[[#This Row],[S- Worst-Euclidean Distance]]/(Sustainable_Friendly_Table[[#This Row],[S+ Best-Euclidean Distance]]+Sustainable_Friendly_Table[[#This Row],[S- Worst-Euclidean Distance]])</f>
        <v>0.28967237461423218</v>
      </c>
      <c r="AA423">
        <v>422</v>
      </c>
    </row>
    <row r="424" spans="1:27" x14ac:dyDescent="0.3">
      <c r="A424">
        <v>146</v>
      </c>
      <c r="B424" t="s">
        <v>140</v>
      </c>
      <c r="C424" t="s">
        <v>148</v>
      </c>
      <c r="D424" t="s">
        <v>151</v>
      </c>
      <c r="E424" t="s">
        <v>152</v>
      </c>
      <c r="F424" t="s">
        <v>154</v>
      </c>
      <c r="G424" t="s">
        <v>220</v>
      </c>
      <c r="H424">
        <v>377.78108079298306</v>
      </c>
      <c r="I424">
        <v>27</v>
      </c>
      <c r="J424">
        <v>1380377.9978418781</v>
      </c>
      <c r="K424">
        <v>43946.449763636367</v>
      </c>
      <c r="L424">
        <v>248468039.61153808</v>
      </c>
      <c r="M424">
        <v>5693401.9422727264</v>
      </c>
      <c r="N424">
        <v>2070566996.7628174</v>
      </c>
      <c r="O424">
        <v>105300000</v>
      </c>
      <c r="P424">
        <v>22.977584668181816</v>
      </c>
      <c r="Q424">
        <v>20636.651067736078</v>
      </c>
      <c r="R424">
        <v>248511986.06130171</v>
      </c>
      <c r="S424">
        <v>2181.5603987050899</v>
      </c>
      <c r="T424">
        <v>20659.628652404259</v>
      </c>
      <c r="U424">
        <f>Sustainable_Friendly_Table[[#This Row],[Total Energy(MJ)]]*AHP!$P$13/TOPSIS!$B$12</f>
        <v>2.4448406945169018E-2</v>
      </c>
      <c r="V424">
        <f>Sustainable_Friendly_Table[[#This Row],[Total Cost(LKR Million)]]*AHP!$P$14/TOPSIS!$C$12</f>
        <v>7.4016914515509452E-3</v>
      </c>
      <c r="W424">
        <f>Sustainable_Friendly_Table[[#This Row],[Total Carbon (Metric T)]]*AHP!$P$15/TOPSIS!$D$12</f>
        <v>1.3454765204425749E-2</v>
      </c>
      <c r="X424">
        <f>((Sustainable_Friendly_Table[[#This Row],[Weighted Energy]]-TOPSIS!$B$13)^2+(Sustainable_Friendly_Table[[#This Row],[Weighted Cost]]-TOPSIS!$C$13)^2+(Sustainable_Friendly_Table[[#This Row],[Weighted Co2]]-TOPSIS!$D$13)^2)^0.5</f>
        <v>4.4887445400257076E-3</v>
      </c>
      <c r="Y424">
        <f>((Sustainable_Friendly_Table[[#This Row],[Weighted Energy]]-TOPSIS!$B$14)^2+(Sustainable_Friendly_Table[[#This Row],[Weighted Cost]]-TOPSIS!$C$14)^2+(Sustainable_Friendly_Table[[#This Row],[Weighted Co2]]-TOPSIS!$D$14)^2)^0.5</f>
        <v>1.8253383737589319E-3</v>
      </c>
      <c r="Z424">
        <f>Sustainable_Friendly_Table[[#This Row],[S- Worst-Euclidean Distance]]/(Sustainable_Friendly_Table[[#This Row],[S+ Best-Euclidean Distance]]+Sustainable_Friendly_Table[[#This Row],[S- Worst-Euclidean Distance]])</f>
        <v>0.28909002283988544</v>
      </c>
      <c r="AA424">
        <v>423</v>
      </c>
    </row>
    <row r="425" spans="1:27" x14ac:dyDescent="0.3">
      <c r="A425">
        <v>154</v>
      </c>
      <c r="B425" t="s">
        <v>140</v>
      </c>
      <c r="C425" t="s">
        <v>148</v>
      </c>
      <c r="D425" t="s">
        <v>151</v>
      </c>
      <c r="E425" t="s">
        <v>280</v>
      </c>
      <c r="F425" t="s">
        <v>154</v>
      </c>
      <c r="G425" t="s">
        <v>219</v>
      </c>
      <c r="H425">
        <v>377.84909409943771</v>
      </c>
      <c r="I425">
        <v>54</v>
      </c>
      <c r="J425">
        <v>1380443.8347225261</v>
      </c>
      <c r="K425">
        <v>54863.513399999996</v>
      </c>
      <c r="L425">
        <v>248479890.25005469</v>
      </c>
      <c r="M425">
        <v>6850610.6877272716</v>
      </c>
      <c r="N425">
        <v>2070665752.0837891</v>
      </c>
      <c r="O425">
        <v>100656000</v>
      </c>
      <c r="P425">
        <v>29.527822849999996</v>
      </c>
      <c r="Q425">
        <v>20637.635329101762</v>
      </c>
      <c r="R425">
        <v>248534753.76345468</v>
      </c>
      <c r="S425">
        <v>2178.1723627715164</v>
      </c>
      <c r="T425">
        <v>20667.163151951761</v>
      </c>
      <c r="U425">
        <f>Sustainable_Friendly_Table[[#This Row],[Total Energy(MJ)]]*AHP!$P$13/TOPSIS!$B$12</f>
        <v>2.4450646813178059E-2</v>
      </c>
      <c r="V425">
        <f>Sustainable_Friendly_Table[[#This Row],[Total Cost(LKR Million)]]*AHP!$P$14/TOPSIS!$C$12</f>
        <v>7.39019637828964E-3</v>
      </c>
      <c r="W425">
        <f>Sustainable_Friendly_Table[[#This Row],[Total Carbon (Metric T)]]*AHP!$P$15/TOPSIS!$D$12</f>
        <v>1.3459672113647117E-2</v>
      </c>
      <c r="X425">
        <f>((Sustainable_Friendly_Table[[#This Row],[Weighted Energy]]-TOPSIS!$B$13)^2+(Sustainable_Friendly_Table[[#This Row],[Weighted Cost]]-TOPSIS!$C$13)^2+(Sustainable_Friendly_Table[[#This Row],[Weighted Co2]]-TOPSIS!$D$13)^2)^0.5</f>
        <v>4.4899768694196714E-3</v>
      </c>
      <c r="Y425">
        <f>((Sustainable_Friendly_Table[[#This Row],[Weighted Energy]]-TOPSIS!$B$14)^2+(Sustainable_Friendly_Table[[#This Row],[Weighted Cost]]-TOPSIS!$C$14)^2+(Sustainable_Friendly_Table[[#This Row],[Weighted Co2]]-TOPSIS!$D$14)^2)^0.5</f>
        <v>1.8241774493321949E-3</v>
      </c>
      <c r="Z425">
        <f>Sustainable_Friendly_Table[[#This Row],[S- Worst-Euclidean Distance]]/(Sustainable_Friendly_Table[[#This Row],[S+ Best-Euclidean Distance]]+Sustainable_Friendly_Table[[#This Row],[S- Worst-Euclidean Distance]])</f>
        <v>0.28890289296774496</v>
      </c>
      <c r="AA425">
        <v>424</v>
      </c>
    </row>
    <row r="426" spans="1:27" x14ac:dyDescent="0.3">
      <c r="A426">
        <v>156</v>
      </c>
      <c r="B426" t="s">
        <v>140</v>
      </c>
      <c r="C426" t="s">
        <v>148</v>
      </c>
      <c r="D426" t="s">
        <v>151</v>
      </c>
      <c r="E426" t="s">
        <v>280</v>
      </c>
      <c r="F426" t="s">
        <v>154</v>
      </c>
      <c r="G426" t="s">
        <v>218</v>
      </c>
      <c r="H426">
        <v>377.84909409943771</v>
      </c>
      <c r="I426">
        <v>27</v>
      </c>
      <c r="J426">
        <v>1380443.8347225261</v>
      </c>
      <c r="K426">
        <v>54863.513399999996</v>
      </c>
      <c r="L426">
        <v>248479890.25005469</v>
      </c>
      <c r="M426">
        <v>6850610.6877272716</v>
      </c>
      <c r="N426">
        <v>2070665752.0837891</v>
      </c>
      <c r="O426">
        <v>101147400</v>
      </c>
      <c r="P426">
        <v>29.527822849999996</v>
      </c>
      <c r="Q426">
        <v>20637.635329101762</v>
      </c>
      <c r="R426">
        <v>248534753.76345468</v>
      </c>
      <c r="S426">
        <v>2178.6637627715163</v>
      </c>
      <c r="T426">
        <v>20667.163151951761</v>
      </c>
      <c r="U426">
        <f>Sustainable_Friendly_Table[[#This Row],[Total Energy(MJ)]]*AHP!$P$13/TOPSIS!$B$12</f>
        <v>2.4450646813178059E-2</v>
      </c>
      <c r="V426">
        <f>Sustainable_Friendly_Table[[#This Row],[Total Cost(LKR Million)]]*AHP!$P$14/TOPSIS!$C$12</f>
        <v>7.3918636212325578E-3</v>
      </c>
      <c r="W426">
        <f>Sustainable_Friendly_Table[[#This Row],[Total Carbon (Metric T)]]*AHP!$P$15/TOPSIS!$D$12</f>
        <v>1.3459672113647117E-2</v>
      </c>
      <c r="X426">
        <f>((Sustainable_Friendly_Table[[#This Row],[Weighted Energy]]-TOPSIS!$B$13)^2+(Sustainable_Friendly_Table[[#This Row],[Weighted Cost]]-TOPSIS!$C$13)^2+(Sustainable_Friendly_Table[[#This Row],[Weighted Co2]]-TOPSIS!$D$13)^2)^0.5</f>
        <v>4.4904028963247923E-3</v>
      </c>
      <c r="Y426">
        <f>((Sustainable_Friendly_Table[[#This Row],[Weighted Energy]]-TOPSIS!$B$14)^2+(Sustainable_Friendly_Table[[#This Row],[Weighted Cost]]-TOPSIS!$C$14)^2+(Sustainable_Friendly_Table[[#This Row],[Weighted Co2]]-TOPSIS!$D$14)^2)^0.5</f>
        <v>1.8237352099106576E-3</v>
      </c>
      <c r="Z426">
        <f>Sustainable_Friendly_Table[[#This Row],[S- Worst-Euclidean Distance]]/(Sustainable_Friendly_Table[[#This Row],[S+ Best-Euclidean Distance]]+Sustainable_Friendly_Table[[#This Row],[S- Worst-Euclidean Distance]])</f>
        <v>0.28883359521541829</v>
      </c>
      <c r="AA426">
        <v>425</v>
      </c>
    </row>
    <row r="427" spans="1:27" x14ac:dyDescent="0.3">
      <c r="A427">
        <v>163</v>
      </c>
      <c r="B427" t="s">
        <v>140</v>
      </c>
      <c r="C427" t="s">
        <v>148</v>
      </c>
      <c r="D427" t="s">
        <v>280</v>
      </c>
      <c r="E427" t="s">
        <v>152</v>
      </c>
      <c r="F427" t="s">
        <v>154</v>
      </c>
      <c r="G427" t="s">
        <v>219</v>
      </c>
      <c r="H427">
        <v>378.24380241304311</v>
      </c>
      <c r="I427">
        <v>54</v>
      </c>
      <c r="J427">
        <v>1380825.9123700962</v>
      </c>
      <c r="K427">
        <v>43946.449763636367</v>
      </c>
      <c r="L427">
        <v>248548664.22661731</v>
      </c>
      <c r="M427">
        <v>5698007.0172727266</v>
      </c>
      <c r="N427">
        <v>2071238868.5551443</v>
      </c>
      <c r="O427">
        <v>100656000</v>
      </c>
      <c r="P427">
        <v>22.968374518181815</v>
      </c>
      <c r="Q427">
        <v>20643.347389932936</v>
      </c>
      <c r="R427">
        <v>248592610.67638093</v>
      </c>
      <c r="S427">
        <v>2177.5928755724171</v>
      </c>
      <c r="T427">
        <v>20666.315764451119</v>
      </c>
      <c r="U427">
        <f>Sustainable_Friendly_Table[[#This Row],[Total Energy(MJ)]]*AHP!$P$13/TOPSIS!$B$12</f>
        <v>2.4456338729186743E-2</v>
      </c>
      <c r="V427">
        <f>Sustainable_Friendly_Table[[#This Row],[Total Cost(LKR Million)]]*AHP!$P$14/TOPSIS!$C$12</f>
        <v>7.3882302693290981E-3</v>
      </c>
      <c r="W427">
        <f>Sustainable_Friendly_Table[[#This Row],[Total Carbon (Metric T)]]*AHP!$P$15/TOPSIS!$D$12</f>
        <v>1.3459120245070478E-2</v>
      </c>
      <c r="X427">
        <f>((Sustainable_Friendly_Table[[#This Row],[Weighted Energy]]-TOPSIS!$B$13)^2+(Sustainable_Friendly_Table[[#This Row],[Weighted Cost]]-TOPSIS!$C$13)^2+(Sustainable_Friendly_Table[[#This Row],[Weighted Co2]]-TOPSIS!$D$13)^2)^0.5</f>
        <v>4.4940403572239287E-3</v>
      </c>
      <c r="Y427">
        <f>((Sustainable_Friendly_Table[[#This Row],[Weighted Energy]]-TOPSIS!$B$14)^2+(Sustainable_Friendly_Table[[#This Row],[Weighted Cost]]-TOPSIS!$C$14)^2+(Sustainable_Friendly_Table[[#This Row],[Weighted Co2]]-TOPSIS!$D$14)^2)^0.5</f>
        <v>1.8201529167993029E-3</v>
      </c>
      <c r="Z427">
        <f>Sustainable_Friendly_Table[[#This Row],[S- Worst-Euclidean Distance]]/(Sustainable_Friendly_Table[[#This Row],[S+ Best-Euclidean Distance]]+Sustainable_Friendly_Table[[#This Row],[S- Worst-Euclidean Distance]])</f>
        <v>0.28826373185113974</v>
      </c>
      <c r="AA427">
        <v>426</v>
      </c>
    </row>
    <row r="428" spans="1:27" x14ac:dyDescent="0.3">
      <c r="A428">
        <v>155</v>
      </c>
      <c r="B428" t="s">
        <v>140</v>
      </c>
      <c r="C428" t="s">
        <v>148</v>
      </c>
      <c r="D428" t="s">
        <v>151</v>
      </c>
      <c r="E428" t="s">
        <v>280</v>
      </c>
      <c r="F428" t="s">
        <v>154</v>
      </c>
      <c r="G428" t="s">
        <v>220</v>
      </c>
      <c r="H428">
        <v>377.84909409943771</v>
      </c>
      <c r="I428">
        <v>27</v>
      </c>
      <c r="J428">
        <v>1380443.8347225261</v>
      </c>
      <c r="K428">
        <v>54863.513399999996</v>
      </c>
      <c r="L428">
        <v>248479890.25005469</v>
      </c>
      <c r="M428">
        <v>6850610.6877272716</v>
      </c>
      <c r="N428">
        <v>2070665752.0837891</v>
      </c>
      <c r="O428">
        <v>105300000</v>
      </c>
      <c r="P428">
        <v>29.527822849999996</v>
      </c>
      <c r="Q428">
        <v>20637.635329101762</v>
      </c>
      <c r="R428">
        <v>248534753.76345468</v>
      </c>
      <c r="S428">
        <v>2182.8163627715162</v>
      </c>
      <c r="T428">
        <v>20667.163151951761</v>
      </c>
      <c r="U428">
        <f>Sustainable_Friendly_Table[[#This Row],[Total Energy(MJ)]]*AHP!$P$13/TOPSIS!$B$12</f>
        <v>2.4450646813178059E-2</v>
      </c>
      <c r="V428">
        <f>Sustainable_Friendly_Table[[#This Row],[Total Cost(LKR Million)]]*AHP!$P$14/TOPSIS!$C$12</f>
        <v>7.4059527401677721E-3</v>
      </c>
      <c r="W428">
        <f>Sustainable_Friendly_Table[[#This Row],[Total Carbon (Metric T)]]*AHP!$P$15/TOPSIS!$D$12</f>
        <v>1.3459672113647117E-2</v>
      </c>
      <c r="X428">
        <f>((Sustainable_Friendly_Table[[#This Row],[Weighted Energy]]-TOPSIS!$B$13)^2+(Sustainable_Friendly_Table[[#This Row],[Weighted Cost]]-TOPSIS!$C$13)^2+(Sustainable_Friendly_Table[[#This Row],[Weighted Co2]]-TOPSIS!$D$13)^2)^0.5</f>
        <v>4.4940261438301491E-3</v>
      </c>
      <c r="Y428">
        <f>((Sustainable_Friendly_Table[[#This Row],[Weighted Energy]]-TOPSIS!$B$14)^2+(Sustainable_Friendly_Table[[#This Row],[Weighted Cost]]-TOPSIS!$C$14)^2+(Sustainable_Friendly_Table[[#This Row],[Weighted Co2]]-TOPSIS!$D$14)^2)^0.5</f>
        <v>1.8200547391757132E-3</v>
      </c>
      <c r="Z428">
        <f>Sustainable_Friendly_Table[[#This Row],[S- Worst-Euclidean Distance]]/(Sustainable_Friendly_Table[[#This Row],[S+ Best-Euclidean Distance]]+Sustainable_Friendly_Table[[#This Row],[S- Worst-Euclidean Distance]])</f>
        <v>0.28825331396598508</v>
      </c>
      <c r="AA428">
        <v>427</v>
      </c>
    </row>
    <row r="429" spans="1:27" x14ac:dyDescent="0.3">
      <c r="A429">
        <v>165</v>
      </c>
      <c r="B429" t="s">
        <v>140</v>
      </c>
      <c r="C429" t="s">
        <v>148</v>
      </c>
      <c r="D429" t="s">
        <v>280</v>
      </c>
      <c r="E429" t="s">
        <v>152</v>
      </c>
      <c r="F429" t="s">
        <v>154</v>
      </c>
      <c r="G429" t="s">
        <v>218</v>
      </c>
      <c r="H429">
        <v>378.24380241304311</v>
      </c>
      <c r="I429">
        <v>27</v>
      </c>
      <c r="J429">
        <v>1380825.9123700962</v>
      </c>
      <c r="K429">
        <v>43946.449763636367</v>
      </c>
      <c r="L429">
        <v>248548664.22661731</v>
      </c>
      <c r="M429">
        <v>5698007.0172727266</v>
      </c>
      <c r="N429">
        <v>2071238868.5551443</v>
      </c>
      <c r="O429">
        <v>101147400</v>
      </c>
      <c r="P429">
        <v>22.968374518181815</v>
      </c>
      <c r="Q429">
        <v>20643.347389932936</v>
      </c>
      <c r="R429">
        <v>248592610.67638093</v>
      </c>
      <c r="S429">
        <v>2178.0842755724175</v>
      </c>
      <c r="T429">
        <v>20666.315764451119</v>
      </c>
      <c r="U429">
        <f>Sustainable_Friendly_Table[[#This Row],[Total Energy(MJ)]]*AHP!$P$13/TOPSIS!$B$12</f>
        <v>2.4456338729186743E-2</v>
      </c>
      <c r="V429">
        <f>Sustainable_Friendly_Table[[#This Row],[Total Cost(LKR Million)]]*AHP!$P$14/TOPSIS!$C$12</f>
        <v>7.3898975122720176E-3</v>
      </c>
      <c r="W429">
        <f>Sustainable_Friendly_Table[[#This Row],[Total Carbon (Metric T)]]*AHP!$P$15/TOPSIS!$D$12</f>
        <v>1.3459120245070478E-2</v>
      </c>
      <c r="X429">
        <f>((Sustainable_Friendly_Table[[#This Row],[Weighted Energy]]-TOPSIS!$B$13)^2+(Sustainable_Friendly_Table[[#This Row],[Weighted Cost]]-TOPSIS!$C$13)^2+(Sustainable_Friendly_Table[[#This Row],[Weighted Co2]]-TOPSIS!$D$13)^2)^0.5</f>
        <v>4.4944652696169776E-3</v>
      </c>
      <c r="Y429">
        <f>((Sustainable_Friendly_Table[[#This Row],[Weighted Energy]]-TOPSIS!$B$14)^2+(Sustainable_Friendly_Table[[#This Row],[Weighted Cost]]-TOPSIS!$C$14)^2+(Sustainable_Friendly_Table[[#This Row],[Weighted Co2]]-TOPSIS!$D$14)^2)^0.5</f>
        <v>1.819707897929277E-3</v>
      </c>
      <c r="Z429">
        <f>Sustainable_Friendly_Table[[#This Row],[S- Worst-Euclidean Distance]]/(Sustainable_Friendly_Table[[#This Row],[S+ Best-Euclidean Distance]]+Sustainable_Friendly_Table[[#This Row],[S- Worst-Euclidean Distance]])</f>
        <v>0.28819417042317702</v>
      </c>
      <c r="AA429">
        <v>428</v>
      </c>
    </row>
    <row r="430" spans="1:27" x14ac:dyDescent="0.3">
      <c r="A430">
        <v>164</v>
      </c>
      <c r="B430" t="s">
        <v>140</v>
      </c>
      <c r="C430" t="s">
        <v>148</v>
      </c>
      <c r="D430" t="s">
        <v>280</v>
      </c>
      <c r="E430" t="s">
        <v>152</v>
      </c>
      <c r="F430" t="s">
        <v>154</v>
      </c>
      <c r="G430" t="s">
        <v>220</v>
      </c>
      <c r="H430">
        <v>378.24380241304311</v>
      </c>
      <c r="I430">
        <v>27</v>
      </c>
      <c r="J430">
        <v>1380825.9123700962</v>
      </c>
      <c r="K430">
        <v>43946.449763636367</v>
      </c>
      <c r="L430">
        <v>248548664.22661731</v>
      </c>
      <c r="M430">
        <v>5698007.0172727266</v>
      </c>
      <c r="N430">
        <v>2071238868.5551443</v>
      </c>
      <c r="O430">
        <v>105300000</v>
      </c>
      <c r="P430">
        <v>22.968374518181815</v>
      </c>
      <c r="Q430">
        <v>20643.347389932936</v>
      </c>
      <c r="R430">
        <v>248592610.67638093</v>
      </c>
      <c r="S430">
        <v>2182.2368755724174</v>
      </c>
      <c r="T430">
        <v>20666.315764451119</v>
      </c>
      <c r="U430">
        <f>Sustainable_Friendly_Table[[#This Row],[Total Energy(MJ)]]*AHP!$P$13/TOPSIS!$B$12</f>
        <v>2.4456338729186743E-2</v>
      </c>
      <c r="V430">
        <f>Sustainable_Friendly_Table[[#This Row],[Total Cost(LKR Million)]]*AHP!$P$14/TOPSIS!$C$12</f>
        <v>7.4039866312072327E-3</v>
      </c>
      <c r="W430">
        <f>Sustainable_Friendly_Table[[#This Row],[Total Carbon (Metric T)]]*AHP!$P$15/TOPSIS!$D$12</f>
        <v>1.3459120245070478E-2</v>
      </c>
      <c r="X430">
        <f>((Sustainable_Friendly_Table[[#This Row],[Weighted Energy]]-TOPSIS!$B$13)^2+(Sustainable_Friendly_Table[[#This Row],[Weighted Cost]]-TOPSIS!$C$13)^2+(Sustainable_Friendly_Table[[#This Row],[Weighted Co2]]-TOPSIS!$D$13)^2)^0.5</f>
        <v>4.4980790865005978E-3</v>
      </c>
      <c r="Y430">
        <f>((Sustainable_Friendly_Table[[#This Row],[Weighted Energy]]-TOPSIS!$B$14)^2+(Sustainable_Friendly_Table[[#This Row],[Weighted Cost]]-TOPSIS!$C$14)^2+(Sustainable_Friendly_Table[[#This Row],[Weighted Co2]]-TOPSIS!$D$14)^2)^0.5</f>
        <v>1.8160040115672432E-3</v>
      </c>
      <c r="Z430">
        <f>Sustainable_Friendly_Table[[#This Row],[S- Worst-Euclidean Distance]]/(Sustainable_Friendly_Table[[#This Row],[S+ Best-Euclidean Distance]]+Sustainable_Friendly_Table[[#This Row],[S- Worst-Euclidean Distance]])</f>
        <v>0.28761167430991758</v>
      </c>
      <c r="AA430">
        <v>429</v>
      </c>
    </row>
    <row r="431" spans="1:27" x14ac:dyDescent="0.3">
      <c r="A431">
        <v>172</v>
      </c>
      <c r="B431" t="s">
        <v>140</v>
      </c>
      <c r="C431" t="s">
        <v>148</v>
      </c>
      <c r="D431" t="s">
        <v>280</v>
      </c>
      <c r="E431" t="s">
        <v>280</v>
      </c>
      <c r="F431" t="s">
        <v>154</v>
      </c>
      <c r="G431" t="s">
        <v>219</v>
      </c>
      <c r="H431">
        <v>378.31181571949764</v>
      </c>
      <c r="I431">
        <v>54</v>
      </c>
      <c r="J431">
        <v>1380891.749250744</v>
      </c>
      <c r="K431">
        <v>54863.513399999996</v>
      </c>
      <c r="L431">
        <v>248560514.86513391</v>
      </c>
      <c r="M431">
        <v>6855215.7627272718</v>
      </c>
      <c r="N431">
        <v>2071337623.876116</v>
      </c>
      <c r="O431">
        <v>100656000</v>
      </c>
      <c r="P431">
        <v>29.518612699999998</v>
      </c>
      <c r="Q431">
        <v>20644.331651298624</v>
      </c>
      <c r="R431">
        <v>248615378.3785339</v>
      </c>
      <c r="S431">
        <v>2178.8488396388434</v>
      </c>
      <c r="T431">
        <v>20673.850263998625</v>
      </c>
      <c r="U431">
        <f>Sustainable_Friendly_Table[[#This Row],[Total Energy(MJ)]]*AHP!$P$13/TOPSIS!$B$12</f>
        <v>2.4458578597195788E-2</v>
      </c>
      <c r="V431">
        <f>Sustainable_Friendly_Table[[#This Row],[Total Cost(LKR Million)]]*AHP!$P$14/TOPSIS!$C$12</f>
        <v>7.3924915579459257E-3</v>
      </c>
      <c r="W431">
        <f>Sustainable_Friendly_Table[[#This Row],[Total Carbon (Metric T)]]*AHP!$P$15/TOPSIS!$D$12</f>
        <v>1.3464027154291847E-2</v>
      </c>
      <c r="X431">
        <f>((Sustainable_Friendly_Table[[#This Row],[Weighted Energy]]-TOPSIS!$B$13)^2+(Sustainable_Friendly_Table[[#This Row],[Weighted Cost]]-TOPSIS!$C$13)^2+(Sustainable_Friendly_Table[[#This Row],[Weighted Co2]]-TOPSIS!$D$13)^2)^0.5</f>
        <v>4.4993116935912875E-3</v>
      </c>
      <c r="Y431">
        <f>((Sustainable_Friendly_Table[[#This Row],[Weighted Energy]]-TOPSIS!$B$14)^2+(Sustainable_Friendly_Table[[#This Row],[Weighted Cost]]-TOPSIS!$C$14)^2+(Sustainable_Friendly_Table[[#This Row],[Weighted Co2]]-TOPSIS!$D$14)^2)^0.5</f>
        <v>1.8148441429840954E-3</v>
      </c>
      <c r="Z431">
        <f>Sustainable_Friendly_Table[[#This Row],[S- Worst-Euclidean Distance]]/(Sustainable_Friendly_Table[[#This Row],[S+ Best-Euclidean Distance]]+Sustainable_Friendly_Table[[#This Row],[S- Worst-Euclidean Distance]])</f>
        <v>0.28742466767630725</v>
      </c>
      <c r="AA431">
        <v>430</v>
      </c>
    </row>
    <row r="432" spans="1:27" x14ac:dyDescent="0.3">
      <c r="A432">
        <v>174</v>
      </c>
      <c r="B432" t="s">
        <v>140</v>
      </c>
      <c r="C432" t="s">
        <v>148</v>
      </c>
      <c r="D432" t="s">
        <v>280</v>
      </c>
      <c r="E432" t="s">
        <v>280</v>
      </c>
      <c r="F432" t="s">
        <v>154</v>
      </c>
      <c r="G432" t="s">
        <v>218</v>
      </c>
      <c r="H432">
        <v>378.31181571949764</v>
      </c>
      <c r="I432">
        <v>27</v>
      </c>
      <c r="J432">
        <v>1380891.749250744</v>
      </c>
      <c r="K432">
        <v>54863.513399999996</v>
      </c>
      <c r="L432">
        <v>248560514.86513391</v>
      </c>
      <c r="M432">
        <v>6855215.7627272718</v>
      </c>
      <c r="N432">
        <v>2071337623.876116</v>
      </c>
      <c r="O432">
        <v>101147400</v>
      </c>
      <c r="P432">
        <v>29.518612699999998</v>
      </c>
      <c r="Q432">
        <v>20644.331651298624</v>
      </c>
      <c r="R432">
        <v>248615378.3785339</v>
      </c>
      <c r="S432">
        <v>2179.3402396388437</v>
      </c>
      <c r="T432">
        <v>20673.850263998625</v>
      </c>
      <c r="U432">
        <f>Sustainable_Friendly_Table[[#This Row],[Total Energy(MJ)]]*AHP!$P$13/TOPSIS!$B$12</f>
        <v>2.4458578597195788E-2</v>
      </c>
      <c r="V432">
        <f>Sustainable_Friendly_Table[[#This Row],[Total Cost(LKR Million)]]*AHP!$P$14/TOPSIS!$C$12</f>
        <v>7.3941588008888445E-3</v>
      </c>
      <c r="W432">
        <f>Sustainable_Friendly_Table[[#This Row],[Total Carbon (Metric T)]]*AHP!$P$15/TOPSIS!$D$12</f>
        <v>1.3464027154291847E-2</v>
      </c>
      <c r="X432">
        <f>((Sustainable_Friendly_Table[[#This Row],[Weighted Energy]]-TOPSIS!$B$13)^2+(Sustainable_Friendly_Table[[#This Row],[Weighted Cost]]-TOPSIS!$C$13)^2+(Sustainable_Friendly_Table[[#This Row],[Weighted Co2]]-TOPSIS!$D$13)^2)^0.5</f>
        <v>4.4997376871024255E-3</v>
      </c>
      <c r="Y432">
        <f>((Sustainable_Friendly_Table[[#This Row],[Weighted Energy]]-TOPSIS!$B$14)^2+(Sustainable_Friendly_Table[[#This Row],[Weighted Cost]]-TOPSIS!$C$14)^2+(Sustainable_Friendly_Table[[#This Row],[Weighted Co2]]-TOPSIS!$D$14)^2)^0.5</f>
        <v>1.8144017377040847E-3</v>
      </c>
      <c r="Z432">
        <f>Sustainable_Friendly_Table[[#This Row],[S- Worst-Euclidean Distance]]/(Sustainable_Friendly_Table[[#This Row],[S+ Best-Euclidean Distance]]+Sustainable_Friendly_Table[[#This Row],[S- Worst-Euclidean Distance]])</f>
        <v>0.28735534894522624</v>
      </c>
      <c r="AA432">
        <v>431</v>
      </c>
    </row>
    <row r="433" spans="1:27" x14ac:dyDescent="0.3">
      <c r="A433">
        <v>173</v>
      </c>
      <c r="B433" t="s">
        <v>140</v>
      </c>
      <c r="C433" t="s">
        <v>148</v>
      </c>
      <c r="D433" t="s">
        <v>280</v>
      </c>
      <c r="E433" t="s">
        <v>280</v>
      </c>
      <c r="F433" t="s">
        <v>154</v>
      </c>
      <c r="G433" t="s">
        <v>220</v>
      </c>
      <c r="H433">
        <v>378.31181571949764</v>
      </c>
      <c r="I433">
        <v>27</v>
      </c>
      <c r="J433">
        <v>1380891.749250744</v>
      </c>
      <c r="K433">
        <v>54863.513399999996</v>
      </c>
      <c r="L433">
        <v>248560514.86513391</v>
      </c>
      <c r="M433">
        <v>6855215.7627272718</v>
      </c>
      <c r="N433">
        <v>2071337623.876116</v>
      </c>
      <c r="O433">
        <v>105300000</v>
      </c>
      <c r="P433">
        <v>29.518612699999998</v>
      </c>
      <c r="Q433">
        <v>20644.331651298624</v>
      </c>
      <c r="R433">
        <v>248615378.3785339</v>
      </c>
      <c r="S433">
        <v>2183.4928396388436</v>
      </c>
      <c r="T433">
        <v>20673.850263998625</v>
      </c>
      <c r="U433">
        <f>Sustainable_Friendly_Table[[#This Row],[Total Energy(MJ)]]*AHP!$P$13/TOPSIS!$B$12</f>
        <v>2.4458578597195788E-2</v>
      </c>
      <c r="V433">
        <f>Sustainable_Friendly_Table[[#This Row],[Total Cost(LKR Million)]]*AHP!$P$14/TOPSIS!$C$12</f>
        <v>7.4082479198240596E-3</v>
      </c>
      <c r="W433">
        <f>Sustainable_Friendly_Table[[#This Row],[Total Carbon (Metric T)]]*AHP!$P$15/TOPSIS!$D$12</f>
        <v>1.3464027154291847E-2</v>
      </c>
      <c r="X433">
        <f>((Sustainable_Friendly_Table[[#This Row],[Weighted Energy]]-TOPSIS!$B$13)^2+(Sustainable_Friendly_Table[[#This Row],[Weighted Cost]]-TOPSIS!$C$13)^2+(Sustainable_Friendly_Table[[#This Row],[Weighted Co2]]-TOPSIS!$D$13)^2)^0.5</f>
        <v>4.503360604810035E-3</v>
      </c>
      <c r="Y433">
        <f>((Sustainable_Friendly_Table[[#This Row],[Weighted Energy]]-TOPSIS!$B$14)^2+(Sustainable_Friendly_Table[[#This Row],[Weighted Cost]]-TOPSIS!$C$14)^2+(Sustainable_Friendly_Table[[#This Row],[Weighted Co2]]-TOPSIS!$D$14)^2)^0.5</f>
        <v>1.8107201544219952E-3</v>
      </c>
      <c r="Z433">
        <f>Sustainable_Friendly_Table[[#This Row],[S- Worst-Euclidean Distance]]/(Sustainable_Friendly_Table[[#This Row],[S+ Best-Euclidean Distance]]+Sustainable_Friendly_Table[[#This Row],[S- Worst-Euclidean Distance]])</f>
        <v>0.28677494372787049</v>
      </c>
      <c r="AA433">
        <v>432</v>
      </c>
    </row>
    <row r="434" spans="1:27" x14ac:dyDescent="0.3">
      <c r="A434">
        <v>148</v>
      </c>
      <c r="B434" t="s">
        <v>140</v>
      </c>
      <c r="C434" t="s">
        <v>148</v>
      </c>
      <c r="D434" t="s">
        <v>151</v>
      </c>
      <c r="E434" t="s">
        <v>152</v>
      </c>
      <c r="F434" t="s">
        <v>155</v>
      </c>
      <c r="G434" t="s">
        <v>219</v>
      </c>
      <c r="H434">
        <v>377.74250894914496</v>
      </c>
      <c r="I434">
        <v>54</v>
      </c>
      <c r="J434">
        <v>1381419.1772655621</v>
      </c>
      <c r="K434">
        <v>44765.229536363637</v>
      </c>
      <c r="L434">
        <v>248655451.90780118</v>
      </c>
      <c r="M434">
        <v>5720694.6013636356</v>
      </c>
      <c r="N434">
        <v>2072128765.8983431</v>
      </c>
      <c r="O434">
        <v>100656000</v>
      </c>
      <c r="P434">
        <v>22.704658077272725</v>
      </c>
      <c r="Q434">
        <v>20652.216700120152</v>
      </c>
      <c r="R434">
        <v>248700217.13733754</v>
      </c>
      <c r="S434">
        <v>2178.5054604997067</v>
      </c>
      <c r="T434">
        <v>20674.921358197425</v>
      </c>
      <c r="U434">
        <f>Sustainable_Friendly_Table[[#This Row],[Total Energy(MJ)]]*AHP!$P$13/TOPSIS!$B$12</f>
        <v>2.4466924965243574E-2</v>
      </c>
      <c r="V434">
        <f>Sustainable_Friendly_Table[[#This Row],[Total Cost(LKR Million)]]*AHP!$P$14/TOPSIS!$C$12</f>
        <v>7.3913265265123243E-3</v>
      </c>
      <c r="W434">
        <f>Sustainable_Friendly_Table[[#This Row],[Total Carbon (Metric T)]]*AHP!$P$15/TOPSIS!$D$12</f>
        <v>1.3464724713826877E-2</v>
      </c>
      <c r="X434">
        <f>((Sustainable_Friendly_Table[[#This Row],[Weighted Energy]]-TOPSIS!$B$13)^2+(Sustainable_Friendly_Table[[#This Row],[Weighted Cost]]-TOPSIS!$C$13)^2+(Sustainable_Friendly_Table[[#This Row],[Weighted Co2]]-TOPSIS!$D$13)^2)^0.5</f>
        <v>4.5064107597295169E-3</v>
      </c>
      <c r="Y434">
        <f>((Sustainable_Friendly_Table[[#This Row],[Weighted Energy]]-TOPSIS!$B$14)^2+(Sustainable_Friendly_Table[[#This Row],[Weighted Cost]]-TOPSIS!$C$14)^2+(Sustainable_Friendly_Table[[#This Row],[Weighted Co2]]-TOPSIS!$D$14)^2)^0.5</f>
        <v>1.8077846972457956E-3</v>
      </c>
      <c r="Z434">
        <f>Sustainable_Friendly_Table[[#This Row],[S- Worst-Euclidean Distance]]/(Sustainable_Friendly_Table[[#This Row],[S+ Best-Euclidean Distance]]+Sustainable_Friendly_Table[[#This Row],[S- Worst-Euclidean Distance]])</f>
        <v>0.28630483639031634</v>
      </c>
      <c r="AA434">
        <v>433</v>
      </c>
    </row>
    <row r="435" spans="1:27" x14ac:dyDescent="0.3">
      <c r="A435">
        <v>150</v>
      </c>
      <c r="B435" t="s">
        <v>140</v>
      </c>
      <c r="C435" t="s">
        <v>148</v>
      </c>
      <c r="D435" t="s">
        <v>151</v>
      </c>
      <c r="E435" t="s">
        <v>152</v>
      </c>
      <c r="F435" t="s">
        <v>155</v>
      </c>
      <c r="G435" t="s">
        <v>218</v>
      </c>
      <c r="H435">
        <v>377.74250894914496</v>
      </c>
      <c r="I435">
        <v>27</v>
      </c>
      <c r="J435">
        <v>1381419.1772655621</v>
      </c>
      <c r="K435">
        <v>44765.229536363637</v>
      </c>
      <c r="L435">
        <v>248655451.90780118</v>
      </c>
      <c r="M435">
        <v>5720694.6013636356</v>
      </c>
      <c r="N435">
        <v>2072128765.8983431</v>
      </c>
      <c r="O435">
        <v>101147400</v>
      </c>
      <c r="P435">
        <v>22.704658077272725</v>
      </c>
      <c r="Q435">
        <v>20652.216700120152</v>
      </c>
      <c r="R435">
        <v>248700217.13733754</v>
      </c>
      <c r="S435">
        <v>2178.9968604997066</v>
      </c>
      <c r="T435">
        <v>20674.921358197425</v>
      </c>
      <c r="U435">
        <f>Sustainable_Friendly_Table[[#This Row],[Total Energy(MJ)]]*AHP!$P$13/TOPSIS!$B$12</f>
        <v>2.4466924965243574E-2</v>
      </c>
      <c r="V435">
        <f>Sustainable_Friendly_Table[[#This Row],[Total Cost(LKR Million)]]*AHP!$P$14/TOPSIS!$C$12</f>
        <v>7.3929937694552422E-3</v>
      </c>
      <c r="W435">
        <f>Sustainable_Friendly_Table[[#This Row],[Total Carbon (Metric T)]]*AHP!$P$15/TOPSIS!$D$12</f>
        <v>1.3464724713826877E-2</v>
      </c>
      <c r="X435">
        <f>((Sustainable_Friendly_Table[[#This Row],[Weighted Energy]]-TOPSIS!$B$13)^2+(Sustainable_Friendly_Table[[#This Row],[Weighted Cost]]-TOPSIS!$C$13)^2+(Sustainable_Friendly_Table[[#This Row],[Weighted Co2]]-TOPSIS!$D$13)^2)^0.5</f>
        <v>4.506835651237758E-3</v>
      </c>
      <c r="Y435">
        <f>((Sustainable_Friendly_Table[[#This Row],[Weighted Energy]]-TOPSIS!$B$14)^2+(Sustainable_Friendly_Table[[#This Row],[Weighted Cost]]-TOPSIS!$C$14)^2+(Sustainable_Friendly_Table[[#This Row],[Weighted Co2]]-TOPSIS!$D$14)^2)^0.5</f>
        <v>1.8073394892147759E-3</v>
      </c>
      <c r="Z435">
        <f>Sustainable_Friendly_Table[[#This Row],[S- Worst-Euclidean Distance]]/(Sustainable_Friendly_Table[[#This Row],[S+ Best-Euclidean Distance]]+Sustainable_Friendly_Table[[#This Row],[S- Worst-Euclidean Distance]])</f>
        <v>0.28623524831229891</v>
      </c>
      <c r="AA435">
        <v>434</v>
      </c>
    </row>
    <row r="436" spans="1:27" x14ac:dyDescent="0.3">
      <c r="A436">
        <v>149</v>
      </c>
      <c r="B436" t="s">
        <v>140</v>
      </c>
      <c r="C436" t="s">
        <v>148</v>
      </c>
      <c r="D436" t="s">
        <v>151</v>
      </c>
      <c r="E436" t="s">
        <v>152</v>
      </c>
      <c r="F436" t="s">
        <v>155</v>
      </c>
      <c r="G436" t="s">
        <v>220</v>
      </c>
      <c r="H436">
        <v>377.74250894914496</v>
      </c>
      <c r="I436">
        <v>27</v>
      </c>
      <c r="J436">
        <v>1381419.1772655621</v>
      </c>
      <c r="K436">
        <v>44765.229536363637</v>
      </c>
      <c r="L436">
        <v>248655451.90780118</v>
      </c>
      <c r="M436">
        <v>5720694.6013636356</v>
      </c>
      <c r="N436">
        <v>2072128765.8983431</v>
      </c>
      <c r="O436">
        <v>105300000</v>
      </c>
      <c r="P436">
        <v>22.704658077272725</v>
      </c>
      <c r="Q436">
        <v>20652.216700120152</v>
      </c>
      <c r="R436">
        <v>248700217.13733754</v>
      </c>
      <c r="S436">
        <v>2183.1494604997069</v>
      </c>
      <c r="T436">
        <v>20674.921358197425</v>
      </c>
      <c r="U436">
        <f>Sustainable_Friendly_Table[[#This Row],[Total Energy(MJ)]]*AHP!$P$13/TOPSIS!$B$12</f>
        <v>2.4466924965243574E-2</v>
      </c>
      <c r="V436">
        <f>Sustainable_Friendly_Table[[#This Row],[Total Cost(LKR Million)]]*AHP!$P$14/TOPSIS!$C$12</f>
        <v>7.4070828883904599E-3</v>
      </c>
      <c r="W436">
        <f>Sustainable_Friendly_Table[[#This Row],[Total Carbon (Metric T)]]*AHP!$P$15/TOPSIS!$D$12</f>
        <v>1.3464724713826877E-2</v>
      </c>
      <c r="X436">
        <f>((Sustainable_Friendly_Table[[#This Row],[Weighted Energy]]-TOPSIS!$B$13)^2+(Sustainable_Friendly_Table[[#This Row],[Weighted Cost]]-TOPSIS!$C$13)^2+(Sustainable_Friendly_Table[[#This Row],[Weighted Co2]]-TOPSIS!$D$13)^2)^0.5</f>
        <v>4.5104492285092763E-3</v>
      </c>
      <c r="Y436">
        <f>((Sustainable_Friendly_Table[[#This Row],[Weighted Energy]]-TOPSIS!$B$14)^2+(Sustainable_Friendly_Table[[#This Row],[Weighted Cost]]-TOPSIS!$C$14)^2+(Sustainable_Friendly_Table[[#This Row],[Weighted Co2]]-TOPSIS!$D$14)^2)^0.5</f>
        <v>1.8036343899440028E-3</v>
      </c>
      <c r="Z436">
        <f>Sustainable_Friendly_Table[[#This Row],[S- Worst-Euclidean Distance]]/(Sustainable_Friendly_Table[[#This Row],[S+ Best-Euclidean Distance]]+Sustainable_Friendly_Table[[#This Row],[S- Worst-Euclidean Distance]])</f>
        <v>0.28565259805441534</v>
      </c>
      <c r="AA436">
        <v>435</v>
      </c>
    </row>
    <row r="437" spans="1:27" x14ac:dyDescent="0.3">
      <c r="A437">
        <v>157</v>
      </c>
      <c r="B437" t="s">
        <v>140</v>
      </c>
      <c r="C437" t="s">
        <v>148</v>
      </c>
      <c r="D437" t="s">
        <v>151</v>
      </c>
      <c r="E437" t="s">
        <v>280</v>
      </c>
      <c r="F437" t="s">
        <v>155</v>
      </c>
      <c r="G437" t="s">
        <v>219</v>
      </c>
      <c r="H437">
        <v>377.81052225559949</v>
      </c>
      <c r="I437">
        <v>54</v>
      </c>
      <c r="J437">
        <v>1381485.0141462099</v>
      </c>
      <c r="K437">
        <v>55682.293172727266</v>
      </c>
      <c r="L437">
        <v>248667302.54631779</v>
      </c>
      <c r="M437">
        <v>6877903.3468181808</v>
      </c>
      <c r="N437">
        <v>2072227521.2193151</v>
      </c>
      <c r="O437">
        <v>100656000</v>
      </c>
      <c r="P437">
        <v>29.254896259090906</v>
      </c>
      <c r="Q437">
        <v>20653.200961485836</v>
      </c>
      <c r="R437">
        <v>248722984.8394905</v>
      </c>
      <c r="S437">
        <v>2179.7614245661334</v>
      </c>
      <c r="T437">
        <v>20682.455857744928</v>
      </c>
      <c r="U437">
        <f>Sustainable_Friendly_Table[[#This Row],[Total Energy(MJ)]]*AHP!$P$13/TOPSIS!$B$12</f>
        <v>2.4469164833252618E-2</v>
      </c>
      <c r="V437">
        <f>Sustainable_Friendly_Table[[#This Row],[Total Cost(LKR Million)]]*AHP!$P$14/TOPSIS!$C$12</f>
        <v>7.3955878151291538E-3</v>
      </c>
      <c r="W437">
        <f>Sustainable_Friendly_Table[[#This Row],[Total Carbon (Metric T)]]*AHP!$P$15/TOPSIS!$D$12</f>
        <v>1.3469631623048244E-2</v>
      </c>
      <c r="X437">
        <f>((Sustainable_Friendly_Table[[#This Row],[Weighted Energy]]-TOPSIS!$B$13)^2+(Sustainable_Friendly_Table[[#This Row],[Weighted Cost]]-TOPSIS!$C$13)^2+(Sustainable_Friendly_Table[[#This Row],[Weighted Co2]]-TOPSIS!$D$13)^2)^0.5</f>
        <v>4.5116819183103618E-3</v>
      </c>
      <c r="Y437">
        <f>((Sustainable_Friendly_Table[[#This Row],[Weighted Energy]]-TOPSIS!$B$14)^2+(Sustainable_Friendly_Table[[#This Row],[Weighted Cost]]-TOPSIS!$C$14)^2+(Sustainable_Friendly_Table[[#This Row],[Weighted Co2]]-TOPSIS!$D$14)^2)^0.5</f>
        <v>1.8024752279184092E-3</v>
      </c>
      <c r="Z437">
        <f>Sustainable_Friendly_Table[[#This Row],[S- Worst-Euclidean Distance]]/(Sustainable_Friendly_Table[[#This Row],[S+ Best-Euclidean Distance]]+Sustainable_Friendly_Table[[#This Row],[S- Worst-Euclidean Distance]])</f>
        <v>0.28546569022200619</v>
      </c>
      <c r="AA437">
        <v>436</v>
      </c>
    </row>
    <row r="438" spans="1:27" x14ac:dyDescent="0.3">
      <c r="A438">
        <v>159</v>
      </c>
      <c r="B438" t="s">
        <v>140</v>
      </c>
      <c r="C438" t="s">
        <v>148</v>
      </c>
      <c r="D438" t="s">
        <v>151</v>
      </c>
      <c r="E438" t="s">
        <v>280</v>
      </c>
      <c r="F438" t="s">
        <v>155</v>
      </c>
      <c r="G438" t="s">
        <v>218</v>
      </c>
      <c r="H438">
        <v>377.81052225559949</v>
      </c>
      <c r="I438">
        <v>27</v>
      </c>
      <c r="J438">
        <v>1381485.0141462099</v>
      </c>
      <c r="K438">
        <v>55682.293172727266</v>
      </c>
      <c r="L438">
        <v>248667302.54631779</v>
      </c>
      <c r="M438">
        <v>6877903.3468181808</v>
      </c>
      <c r="N438">
        <v>2072227521.2193151</v>
      </c>
      <c r="O438">
        <v>101147400</v>
      </c>
      <c r="P438">
        <v>29.254896259090906</v>
      </c>
      <c r="Q438">
        <v>20653.200961485836</v>
      </c>
      <c r="R438">
        <v>248722984.8394905</v>
      </c>
      <c r="S438">
        <v>2180.2528245661333</v>
      </c>
      <c r="T438">
        <v>20682.455857744928</v>
      </c>
      <c r="U438">
        <f>Sustainable_Friendly_Table[[#This Row],[Total Energy(MJ)]]*AHP!$P$13/TOPSIS!$B$12</f>
        <v>2.4469164833252618E-2</v>
      </c>
      <c r="V438">
        <f>Sustainable_Friendly_Table[[#This Row],[Total Cost(LKR Million)]]*AHP!$P$14/TOPSIS!$C$12</f>
        <v>7.3972550580720716E-3</v>
      </c>
      <c r="W438">
        <f>Sustainable_Friendly_Table[[#This Row],[Total Carbon (Metric T)]]*AHP!$P$15/TOPSIS!$D$12</f>
        <v>1.3469631623048244E-2</v>
      </c>
      <c r="X438">
        <f>((Sustainable_Friendly_Table[[#This Row],[Weighted Energy]]-TOPSIS!$B$13)^2+(Sustainable_Friendly_Table[[#This Row],[Weighted Cost]]-TOPSIS!$C$13)^2+(Sustainable_Friendly_Table[[#This Row],[Weighted Co2]]-TOPSIS!$D$13)^2)^0.5</f>
        <v>4.5121078880138851E-3</v>
      </c>
      <c r="Y438">
        <f>((Sustainable_Friendly_Table[[#This Row],[Weighted Energy]]-TOPSIS!$B$14)^2+(Sustainable_Friendly_Table[[#This Row],[Weighted Cost]]-TOPSIS!$C$14)^2+(Sustainable_Friendly_Table[[#This Row],[Weighted Co2]]-TOPSIS!$D$14)^2)^0.5</f>
        <v>1.8020326506879183E-3</v>
      </c>
      <c r="Z438">
        <f>Sustainable_Friendly_Table[[#This Row],[S- Worst-Euclidean Distance]]/(Sustainable_Friendly_Table[[#This Row],[S+ Best-Euclidean Distance]]+Sustainable_Friendly_Table[[#This Row],[S- Worst-Euclidean Distance]])</f>
        <v>0.28539634802908886</v>
      </c>
      <c r="AA438">
        <v>437</v>
      </c>
    </row>
    <row r="439" spans="1:27" x14ac:dyDescent="0.3">
      <c r="A439">
        <v>166</v>
      </c>
      <c r="B439" t="s">
        <v>140</v>
      </c>
      <c r="C439" t="s">
        <v>148</v>
      </c>
      <c r="D439" t="s">
        <v>280</v>
      </c>
      <c r="E439" t="s">
        <v>152</v>
      </c>
      <c r="F439" t="s">
        <v>155</v>
      </c>
      <c r="G439" t="s">
        <v>219</v>
      </c>
      <c r="H439">
        <v>378.20523056920501</v>
      </c>
      <c r="I439">
        <v>54</v>
      </c>
      <c r="J439">
        <v>1381867.09179378</v>
      </c>
      <c r="K439">
        <v>44765.229536363637</v>
      </c>
      <c r="L439">
        <v>248736076.52288041</v>
      </c>
      <c r="M439">
        <v>5725299.6763636358</v>
      </c>
      <c r="N439">
        <v>2072800637.69067</v>
      </c>
      <c r="O439">
        <v>100656000</v>
      </c>
      <c r="P439">
        <v>22.695447927272724</v>
      </c>
      <c r="Q439">
        <v>20658.91302231701</v>
      </c>
      <c r="R439">
        <v>248780841.75241676</v>
      </c>
      <c r="S439">
        <v>2179.1819373670342</v>
      </c>
      <c r="T439">
        <v>20681.608470244282</v>
      </c>
      <c r="U439">
        <f>Sustainable_Friendly_Table[[#This Row],[Total Energy(MJ)]]*AHP!$P$13/TOPSIS!$B$12</f>
        <v>2.4474856749261302E-2</v>
      </c>
      <c r="V439">
        <f>Sustainable_Friendly_Table[[#This Row],[Total Cost(LKR Million)]]*AHP!$P$14/TOPSIS!$C$12</f>
        <v>7.3936217061686118E-3</v>
      </c>
      <c r="W439">
        <f>Sustainable_Friendly_Table[[#This Row],[Total Carbon (Metric T)]]*AHP!$P$15/TOPSIS!$D$12</f>
        <v>1.3469079754471602E-2</v>
      </c>
      <c r="X439">
        <f>((Sustainable_Friendly_Table[[#This Row],[Weighted Energy]]-TOPSIS!$B$13)^2+(Sustainable_Friendly_Table[[#This Row],[Weighted Cost]]-TOPSIS!$C$13)^2+(Sustainable_Friendly_Table[[#This Row],[Weighted Co2]]-TOPSIS!$D$13)^2)^0.5</f>
        <v>4.5157456515493724E-3</v>
      </c>
      <c r="Y439">
        <f>((Sustainable_Friendly_Table[[#This Row],[Weighted Energy]]-TOPSIS!$B$14)^2+(Sustainable_Friendly_Table[[#This Row],[Weighted Cost]]-TOPSIS!$C$14)^2+(Sustainable_Friendly_Table[[#This Row],[Weighted Co2]]-TOPSIS!$D$14)^2)^0.5</f>
        <v>1.7984517881180838E-3</v>
      </c>
      <c r="Z439">
        <f>Sustainable_Friendly_Table[[#This Row],[S- Worst-Euclidean Distance]]/(Sustainable_Friendly_Table[[#This Row],[S+ Best-Euclidean Distance]]+Sustainable_Friendly_Table[[#This Row],[S- Worst-Euclidean Distance]])</f>
        <v>0.28482666329369666</v>
      </c>
      <c r="AA439">
        <v>438</v>
      </c>
    </row>
    <row r="440" spans="1:27" x14ac:dyDescent="0.3">
      <c r="A440">
        <v>158</v>
      </c>
      <c r="B440" t="s">
        <v>140</v>
      </c>
      <c r="C440" t="s">
        <v>148</v>
      </c>
      <c r="D440" t="s">
        <v>151</v>
      </c>
      <c r="E440" t="s">
        <v>280</v>
      </c>
      <c r="F440" t="s">
        <v>155</v>
      </c>
      <c r="G440" t="s">
        <v>220</v>
      </c>
      <c r="H440">
        <v>377.81052225559949</v>
      </c>
      <c r="I440">
        <v>27</v>
      </c>
      <c r="J440">
        <v>1381485.0141462099</v>
      </c>
      <c r="K440">
        <v>55682.293172727266</v>
      </c>
      <c r="L440">
        <v>248667302.54631779</v>
      </c>
      <c r="M440">
        <v>6877903.3468181808</v>
      </c>
      <c r="N440">
        <v>2072227521.2193151</v>
      </c>
      <c r="O440">
        <v>105300000</v>
      </c>
      <c r="P440">
        <v>29.254896259090906</v>
      </c>
      <c r="Q440">
        <v>20653.200961485836</v>
      </c>
      <c r="R440">
        <v>248722984.8394905</v>
      </c>
      <c r="S440">
        <v>2184.4054245661337</v>
      </c>
      <c r="T440">
        <v>20682.455857744928</v>
      </c>
      <c r="U440">
        <f>Sustainable_Friendly_Table[[#This Row],[Total Energy(MJ)]]*AHP!$P$13/TOPSIS!$B$12</f>
        <v>2.4469164833252618E-2</v>
      </c>
      <c r="V440">
        <f>Sustainable_Friendly_Table[[#This Row],[Total Cost(LKR Million)]]*AHP!$P$14/TOPSIS!$C$12</f>
        <v>7.4113441770072876E-3</v>
      </c>
      <c r="W440">
        <f>Sustainable_Friendly_Table[[#This Row],[Total Carbon (Metric T)]]*AHP!$P$15/TOPSIS!$D$12</f>
        <v>1.3469631623048244E-2</v>
      </c>
      <c r="X440">
        <f>((Sustainable_Friendly_Table[[#This Row],[Weighted Energy]]-TOPSIS!$B$13)^2+(Sustainable_Friendly_Table[[#This Row],[Weighted Cost]]-TOPSIS!$C$13)^2+(Sustainable_Friendly_Table[[#This Row],[Weighted Co2]]-TOPSIS!$D$13)^2)^0.5</f>
        <v>4.5157305416038337E-3</v>
      </c>
      <c r="Y440">
        <f>((Sustainable_Friendly_Table[[#This Row],[Weighted Energy]]-TOPSIS!$B$14)^2+(Sustainable_Friendly_Table[[#This Row],[Weighted Cost]]-TOPSIS!$C$14)^2+(Sustainable_Friendly_Table[[#This Row],[Weighted Co2]]-TOPSIS!$D$14)^2)^0.5</f>
        <v>1.7983500029369014E-3</v>
      </c>
      <c r="Z440">
        <f>Sustainable_Friendly_Table[[#This Row],[S- Worst-Euclidean Distance]]/(Sustainable_Friendly_Table[[#This Row],[S+ Best-Euclidean Distance]]+Sustainable_Friendly_Table[[#This Row],[S- Worst-Euclidean Distance]])</f>
        <v>0.28481581605603468</v>
      </c>
      <c r="AA440">
        <v>439</v>
      </c>
    </row>
    <row r="441" spans="1:27" x14ac:dyDescent="0.3">
      <c r="A441">
        <v>168</v>
      </c>
      <c r="B441" t="s">
        <v>140</v>
      </c>
      <c r="C441" t="s">
        <v>148</v>
      </c>
      <c r="D441" t="s">
        <v>280</v>
      </c>
      <c r="E441" t="s">
        <v>152</v>
      </c>
      <c r="F441" t="s">
        <v>155</v>
      </c>
      <c r="G441" t="s">
        <v>218</v>
      </c>
      <c r="H441">
        <v>378.20523056920501</v>
      </c>
      <c r="I441">
        <v>27</v>
      </c>
      <c r="J441">
        <v>1381867.09179378</v>
      </c>
      <c r="K441">
        <v>44765.229536363637</v>
      </c>
      <c r="L441">
        <v>248736076.52288041</v>
      </c>
      <c r="M441">
        <v>5725299.6763636358</v>
      </c>
      <c r="N441">
        <v>2072800637.69067</v>
      </c>
      <c r="O441">
        <v>101147400</v>
      </c>
      <c r="P441">
        <v>22.695447927272724</v>
      </c>
      <c r="Q441">
        <v>20658.91302231701</v>
      </c>
      <c r="R441">
        <v>248780841.75241676</v>
      </c>
      <c r="S441">
        <v>2179.673337367034</v>
      </c>
      <c r="T441">
        <v>20681.608470244282</v>
      </c>
      <c r="U441">
        <f>Sustainable_Friendly_Table[[#This Row],[Total Energy(MJ)]]*AHP!$P$13/TOPSIS!$B$12</f>
        <v>2.4474856749261302E-2</v>
      </c>
      <c r="V441">
        <f>Sustainable_Friendly_Table[[#This Row],[Total Cost(LKR Million)]]*AHP!$P$14/TOPSIS!$C$12</f>
        <v>7.3952889491115305E-3</v>
      </c>
      <c r="W441">
        <f>Sustainable_Friendly_Table[[#This Row],[Total Carbon (Metric T)]]*AHP!$P$15/TOPSIS!$D$12</f>
        <v>1.3469079754471602E-2</v>
      </c>
      <c r="X441">
        <f>((Sustainable_Friendly_Table[[#This Row],[Weighted Energy]]-TOPSIS!$B$13)^2+(Sustainable_Friendly_Table[[#This Row],[Weighted Cost]]-TOPSIS!$C$13)^2+(Sustainable_Friendly_Table[[#This Row],[Weighted Co2]]-TOPSIS!$D$13)^2)^0.5</f>
        <v>4.5161705121256153E-3</v>
      </c>
      <c r="Y441">
        <f>((Sustainable_Friendly_Table[[#This Row],[Weighted Energy]]-TOPSIS!$B$14)^2+(Sustainable_Friendly_Table[[#This Row],[Weighted Cost]]-TOPSIS!$C$14)^2+(Sustainable_Friendly_Table[[#This Row],[Weighted Co2]]-TOPSIS!$D$14)^2)^0.5</f>
        <v>1.7980063974047356E-3</v>
      </c>
      <c r="Z441">
        <f>Sustainable_Friendly_Table[[#This Row],[S- Worst-Euclidean Distance]]/(Sustainable_Friendly_Table[[#This Row],[S+ Best-Euclidean Distance]]+Sustainable_Friendly_Table[[#This Row],[S- Worst-Euclidean Distance]])</f>
        <v>0.28475705118285505</v>
      </c>
      <c r="AA441">
        <v>440</v>
      </c>
    </row>
    <row r="442" spans="1:27" x14ac:dyDescent="0.3">
      <c r="A442">
        <v>167</v>
      </c>
      <c r="B442" t="s">
        <v>140</v>
      </c>
      <c r="C442" t="s">
        <v>148</v>
      </c>
      <c r="D442" t="s">
        <v>280</v>
      </c>
      <c r="E442" t="s">
        <v>152</v>
      </c>
      <c r="F442" t="s">
        <v>155</v>
      </c>
      <c r="G442" t="s">
        <v>220</v>
      </c>
      <c r="H442">
        <v>378.20523056920501</v>
      </c>
      <c r="I442">
        <v>27</v>
      </c>
      <c r="J442">
        <v>1381867.09179378</v>
      </c>
      <c r="K442">
        <v>44765.229536363637</v>
      </c>
      <c r="L442">
        <v>248736076.52288041</v>
      </c>
      <c r="M442">
        <v>5725299.6763636358</v>
      </c>
      <c r="N442">
        <v>2072800637.69067</v>
      </c>
      <c r="O442">
        <v>105300000</v>
      </c>
      <c r="P442">
        <v>22.695447927272724</v>
      </c>
      <c r="Q442">
        <v>20658.91302231701</v>
      </c>
      <c r="R442">
        <v>248780841.75241676</v>
      </c>
      <c r="S442">
        <v>2183.8259373670339</v>
      </c>
      <c r="T442">
        <v>20681.608470244282</v>
      </c>
      <c r="U442">
        <f>Sustainable_Friendly_Table[[#This Row],[Total Energy(MJ)]]*AHP!$P$13/TOPSIS!$B$12</f>
        <v>2.4474856749261302E-2</v>
      </c>
      <c r="V442">
        <f>Sustainable_Friendly_Table[[#This Row],[Total Cost(LKR Million)]]*AHP!$P$14/TOPSIS!$C$12</f>
        <v>7.4093780680467439E-3</v>
      </c>
      <c r="W442">
        <f>Sustainable_Friendly_Table[[#This Row],[Total Carbon (Metric T)]]*AHP!$P$15/TOPSIS!$D$12</f>
        <v>1.3469079754471602E-2</v>
      </c>
      <c r="X442">
        <f>((Sustainable_Friendly_Table[[#This Row],[Weighted Energy]]-TOPSIS!$B$13)^2+(Sustainable_Friendly_Table[[#This Row],[Weighted Cost]]-TOPSIS!$C$13)^2+(Sustainable_Friendly_Table[[#This Row],[Weighted Co2]]-TOPSIS!$D$13)^2)^0.5</f>
        <v>4.5197837807137969E-3</v>
      </c>
      <c r="Y442">
        <f>((Sustainable_Friendly_Table[[#This Row],[Weighted Energy]]-TOPSIS!$B$14)^2+(Sustainable_Friendly_Table[[#This Row],[Weighted Cost]]-TOPSIS!$C$14)^2+(Sustainable_Friendly_Table[[#This Row],[Weighted Co2]]-TOPSIS!$D$14)^2)^0.5</f>
        <v>1.7943000480800913E-3</v>
      </c>
      <c r="Z442">
        <f>Sustainable_Friendly_Table[[#This Row],[S- Worst-Euclidean Distance]]/(Sustainable_Friendly_Table[[#This Row],[S+ Best-Euclidean Distance]]+Sustainable_Friendly_Table[[#This Row],[S- Worst-Euclidean Distance]])</f>
        <v>0.28417425183644374</v>
      </c>
      <c r="AA442">
        <v>441</v>
      </c>
    </row>
    <row r="443" spans="1:27" x14ac:dyDescent="0.3">
      <c r="A443">
        <v>175</v>
      </c>
      <c r="B443" t="s">
        <v>140</v>
      </c>
      <c r="C443" t="s">
        <v>148</v>
      </c>
      <c r="D443" t="s">
        <v>280</v>
      </c>
      <c r="E443" t="s">
        <v>280</v>
      </c>
      <c r="F443" t="s">
        <v>155</v>
      </c>
      <c r="G443" t="s">
        <v>219</v>
      </c>
      <c r="H443">
        <v>378.27324387565955</v>
      </c>
      <c r="I443">
        <v>54</v>
      </c>
      <c r="J443">
        <v>1381932.9286744283</v>
      </c>
      <c r="K443">
        <v>55682.293172727266</v>
      </c>
      <c r="L443">
        <v>248747927.16139707</v>
      </c>
      <c r="M443">
        <v>6882508.4218181809</v>
      </c>
      <c r="N443">
        <v>2072899393.0116422</v>
      </c>
      <c r="O443">
        <v>100656000</v>
      </c>
      <c r="P443">
        <v>29.245686109090908</v>
      </c>
      <c r="Q443">
        <v>20659.897283682702</v>
      </c>
      <c r="R443">
        <v>248803609.45456979</v>
      </c>
      <c r="S443">
        <v>2180.4379014334604</v>
      </c>
      <c r="T443">
        <v>20689.142969791792</v>
      </c>
      <c r="U443">
        <f>Sustainable_Friendly_Table[[#This Row],[Total Energy(MJ)]]*AHP!$P$13/TOPSIS!$B$12</f>
        <v>2.447709661727035E-2</v>
      </c>
      <c r="V443">
        <f>Sustainable_Friendly_Table[[#This Row],[Total Cost(LKR Million)]]*AHP!$P$14/TOPSIS!$C$12</f>
        <v>7.3978829947854386E-3</v>
      </c>
      <c r="W443">
        <f>Sustainable_Friendly_Table[[#This Row],[Total Carbon (Metric T)]]*AHP!$P$15/TOPSIS!$D$12</f>
        <v>1.3473986663692974E-2</v>
      </c>
      <c r="X443">
        <f>((Sustainable_Friendly_Table[[#This Row],[Weighted Energy]]-TOPSIS!$B$13)^2+(Sustainable_Friendly_Table[[#This Row],[Weighted Cost]]-TOPSIS!$C$13)^2+(Sustainable_Friendly_Table[[#This Row],[Weighted Co2]]-TOPSIS!$D$13)^2)^0.5</f>
        <v>4.5210167461327156E-3</v>
      </c>
      <c r="Y443">
        <f>((Sustainable_Friendly_Table[[#This Row],[Weighted Energy]]-TOPSIS!$B$14)^2+(Sustainable_Friendly_Table[[#This Row],[Weighted Cost]]-TOPSIS!$C$14)^2+(Sustainable_Friendly_Table[[#This Row],[Weighted Co2]]-TOPSIS!$D$14)^2)^0.5</f>
        <v>1.7931419638643228E-3</v>
      </c>
      <c r="Z443">
        <f>Sustainable_Friendly_Table[[#This Row],[S- Worst-Euclidean Distance]]/(Sustainable_Friendly_Table[[#This Row],[S+ Best-Euclidean Distance]]+Sustainable_Friendly_Table[[#This Row],[S- Worst-Euclidean Distance]])</f>
        <v>0.28398747105062294</v>
      </c>
      <c r="AA443">
        <v>442</v>
      </c>
    </row>
    <row r="444" spans="1:27" x14ac:dyDescent="0.3">
      <c r="A444">
        <v>177</v>
      </c>
      <c r="B444" t="s">
        <v>140</v>
      </c>
      <c r="C444" t="s">
        <v>148</v>
      </c>
      <c r="D444" t="s">
        <v>280</v>
      </c>
      <c r="E444" t="s">
        <v>280</v>
      </c>
      <c r="F444" t="s">
        <v>155</v>
      </c>
      <c r="G444" t="s">
        <v>218</v>
      </c>
      <c r="H444">
        <v>378.27324387565955</v>
      </c>
      <c r="I444">
        <v>27</v>
      </c>
      <c r="J444">
        <v>1381932.9286744283</v>
      </c>
      <c r="K444">
        <v>55682.293172727266</v>
      </c>
      <c r="L444">
        <v>248747927.16139707</v>
      </c>
      <c r="M444">
        <v>6882508.4218181809</v>
      </c>
      <c r="N444">
        <v>2072899393.0116422</v>
      </c>
      <c r="O444">
        <v>101147400</v>
      </c>
      <c r="P444">
        <v>29.245686109090908</v>
      </c>
      <c r="Q444">
        <v>20659.897283682702</v>
      </c>
      <c r="R444">
        <v>248803609.45456979</v>
      </c>
      <c r="S444">
        <v>2180.9293014334603</v>
      </c>
      <c r="T444">
        <v>20689.142969791792</v>
      </c>
      <c r="U444">
        <f>Sustainable_Friendly_Table[[#This Row],[Total Energy(MJ)]]*AHP!$P$13/TOPSIS!$B$12</f>
        <v>2.447709661727035E-2</v>
      </c>
      <c r="V444">
        <f>Sustainable_Friendly_Table[[#This Row],[Total Cost(LKR Million)]]*AHP!$P$14/TOPSIS!$C$12</f>
        <v>7.3995502377283574E-3</v>
      </c>
      <c r="W444">
        <f>Sustainable_Friendly_Table[[#This Row],[Total Carbon (Metric T)]]*AHP!$P$15/TOPSIS!$D$12</f>
        <v>1.3473986663692974E-2</v>
      </c>
      <c r="X444">
        <f>((Sustainable_Friendly_Table[[#This Row],[Weighted Energy]]-TOPSIS!$B$13)^2+(Sustainable_Friendly_Table[[#This Row],[Weighted Cost]]-TOPSIS!$C$13)^2+(Sustainable_Friendly_Table[[#This Row],[Weighted Co2]]-TOPSIS!$D$13)^2)^0.5</f>
        <v>4.5214426827203148E-3</v>
      </c>
      <c r="Y444">
        <f>((Sustainable_Friendly_Table[[#This Row],[Weighted Energy]]-TOPSIS!$B$14)^2+(Sustainable_Friendly_Table[[#This Row],[Weighted Cost]]-TOPSIS!$C$14)^2+(Sustainable_Friendly_Table[[#This Row],[Weighted Co2]]-TOPSIS!$D$14)^2)^0.5</f>
        <v>1.7926992170191776E-3</v>
      </c>
      <c r="Z444">
        <f>Sustainable_Friendly_Table[[#This Row],[S- Worst-Euclidean Distance]]/(Sustainable_Friendly_Table[[#This Row],[S+ Best-Euclidean Distance]]+Sustainable_Friendly_Table[[#This Row],[S- Worst-Euclidean Distance]])</f>
        <v>0.2839181072400575</v>
      </c>
      <c r="AA444">
        <v>443</v>
      </c>
    </row>
    <row r="445" spans="1:27" x14ac:dyDescent="0.3">
      <c r="A445">
        <v>176</v>
      </c>
      <c r="B445" t="s">
        <v>140</v>
      </c>
      <c r="C445" t="s">
        <v>148</v>
      </c>
      <c r="D445" t="s">
        <v>280</v>
      </c>
      <c r="E445" t="s">
        <v>280</v>
      </c>
      <c r="F445" t="s">
        <v>155</v>
      </c>
      <c r="G445" t="s">
        <v>220</v>
      </c>
      <c r="H445">
        <v>378.27324387565955</v>
      </c>
      <c r="I445">
        <v>27</v>
      </c>
      <c r="J445">
        <v>1381932.9286744283</v>
      </c>
      <c r="K445">
        <v>55682.293172727266</v>
      </c>
      <c r="L445">
        <v>248747927.16139707</v>
      </c>
      <c r="M445">
        <v>6882508.4218181809</v>
      </c>
      <c r="N445">
        <v>2072899393.0116422</v>
      </c>
      <c r="O445">
        <v>105300000</v>
      </c>
      <c r="P445">
        <v>29.245686109090908</v>
      </c>
      <c r="Q445">
        <v>20659.897283682702</v>
      </c>
      <c r="R445">
        <v>248803609.45456979</v>
      </c>
      <c r="S445">
        <v>2185.0819014334602</v>
      </c>
      <c r="T445">
        <v>20689.142969791792</v>
      </c>
      <c r="U445">
        <f>Sustainable_Friendly_Table[[#This Row],[Total Energy(MJ)]]*AHP!$P$13/TOPSIS!$B$12</f>
        <v>2.447709661727035E-2</v>
      </c>
      <c r="V445">
        <f>Sustainable_Friendly_Table[[#This Row],[Total Cost(LKR Million)]]*AHP!$P$14/TOPSIS!$C$12</f>
        <v>7.4136393566635716E-3</v>
      </c>
      <c r="W445">
        <f>Sustainable_Friendly_Table[[#This Row],[Total Carbon (Metric T)]]*AHP!$P$15/TOPSIS!$D$12</f>
        <v>1.3473986663692974E-2</v>
      </c>
      <c r="X445">
        <f>((Sustainable_Friendly_Table[[#This Row],[Weighted Energy]]-TOPSIS!$B$13)^2+(Sustainable_Friendly_Table[[#This Row],[Weighted Cost]]-TOPSIS!$C$13)^2+(Sustainable_Friendly_Table[[#This Row],[Weighted Co2]]-TOPSIS!$D$13)^2)^0.5</f>
        <v>4.5250650093164313E-3</v>
      </c>
      <c r="Y445">
        <f>((Sustainable_Friendly_Table[[#This Row],[Weighted Energy]]-TOPSIS!$B$14)^2+(Sustainable_Friendly_Table[[#This Row],[Weighted Cost]]-TOPSIS!$C$14)^2+(Sustainable_Friendly_Table[[#This Row],[Weighted Co2]]-TOPSIS!$D$14)^2)^0.5</f>
        <v>1.7890154319449882E-3</v>
      </c>
      <c r="Z445">
        <f>Sustainable_Friendly_Table[[#This Row],[S- Worst-Euclidean Distance]]/(Sustainable_Friendly_Table[[#This Row],[S+ Best-Euclidean Distance]]+Sustainable_Friendly_Table[[#This Row],[S- Worst-Euclidean Distance]])</f>
        <v>0.28333744693116086</v>
      </c>
      <c r="AA445">
        <v>444</v>
      </c>
    </row>
    <row r="446" spans="1:27" x14ac:dyDescent="0.3">
      <c r="A446">
        <v>403</v>
      </c>
      <c r="B446" t="s">
        <v>142</v>
      </c>
      <c r="C446" t="s">
        <v>280</v>
      </c>
      <c r="D446" t="s">
        <v>151</v>
      </c>
      <c r="E446" t="s">
        <v>152</v>
      </c>
      <c r="F446" t="s">
        <v>280</v>
      </c>
      <c r="G446" t="s">
        <v>219</v>
      </c>
      <c r="H446">
        <v>405.64446589627573</v>
      </c>
      <c r="I446">
        <v>58</v>
      </c>
      <c r="J446">
        <v>1387967.3794641388</v>
      </c>
      <c r="K446">
        <v>38257.782090909081</v>
      </c>
      <c r="L446">
        <v>249834128.30354497</v>
      </c>
      <c r="M446">
        <v>5134219.6386363627</v>
      </c>
      <c r="N446">
        <v>2081951069.196208</v>
      </c>
      <c r="O446">
        <v>108112000</v>
      </c>
      <c r="P446">
        <v>19.806539068181817</v>
      </c>
      <c r="Q446">
        <v>20750.112322988876</v>
      </c>
      <c r="R446">
        <v>249872386.08563587</v>
      </c>
      <c r="S446">
        <v>2195.1972888348446</v>
      </c>
      <c r="T446">
        <v>20769.918862057057</v>
      </c>
      <c r="U446">
        <f>Sustainable_Friendly_Table[[#This Row],[Total Energy(MJ)]]*AHP!$P$13/TOPSIS!$B$12</f>
        <v>2.4582241992444909E-2</v>
      </c>
      <c r="V446">
        <f>Sustainable_Friendly_Table[[#This Row],[Total Cost(LKR Million)]]*AHP!$P$14/TOPSIS!$C$12</f>
        <v>7.4479592757922802E-3</v>
      </c>
      <c r="W446">
        <f>Sustainable_Friendly_Table[[#This Row],[Total Carbon (Metric T)]]*AHP!$P$15/TOPSIS!$D$12</f>
        <v>1.3526592675296219E-2</v>
      </c>
      <c r="X446">
        <f>((Sustainable_Friendly_Table[[#This Row],[Weighted Energy]]-TOPSIS!$B$13)^2+(Sustainable_Friendly_Table[[#This Row],[Weighted Cost]]-TOPSIS!$C$13)^2+(Sustainable_Friendly_Table[[#This Row],[Weighted Co2]]-TOPSIS!$D$13)^2)^0.5</f>
        <v>4.6474268194038231E-3</v>
      </c>
      <c r="Y446">
        <f>((Sustainable_Friendly_Table[[#This Row],[Weighted Energy]]-TOPSIS!$B$14)^2+(Sustainable_Friendly_Table[[#This Row],[Weighted Cost]]-TOPSIS!$C$14)^2+(Sustainable_Friendly_Table[[#This Row],[Weighted Co2]]-TOPSIS!$D$14)^2)^0.5</f>
        <v>1.6666651441112506E-3</v>
      </c>
      <c r="Z446">
        <f>Sustainable_Friendly_Table[[#This Row],[S- Worst-Euclidean Distance]]/(Sustainable_Friendly_Table[[#This Row],[S+ Best-Euclidean Distance]]+Sustainable_Friendly_Table[[#This Row],[S- Worst-Euclidean Distance]])</f>
        <v>0.26395959288236487</v>
      </c>
      <c r="AA446">
        <v>445</v>
      </c>
    </row>
    <row r="447" spans="1:27" x14ac:dyDescent="0.3">
      <c r="A447">
        <v>405</v>
      </c>
      <c r="B447" t="s">
        <v>142</v>
      </c>
      <c r="C447" t="s">
        <v>280</v>
      </c>
      <c r="D447" t="s">
        <v>151</v>
      </c>
      <c r="E447" t="s">
        <v>152</v>
      </c>
      <c r="F447" t="s">
        <v>280</v>
      </c>
      <c r="G447" t="s">
        <v>218</v>
      </c>
      <c r="H447">
        <v>405.64446589627573</v>
      </c>
      <c r="I447">
        <v>29</v>
      </c>
      <c r="J447">
        <v>1387967.3794641388</v>
      </c>
      <c r="K447">
        <v>38257.782090909081</v>
      </c>
      <c r="L447">
        <v>249834128.30354497</v>
      </c>
      <c r="M447">
        <v>5134219.6386363627</v>
      </c>
      <c r="N447">
        <v>2081951069.196208</v>
      </c>
      <c r="O447">
        <v>108639800</v>
      </c>
      <c r="P447">
        <v>19.806539068181817</v>
      </c>
      <c r="Q447">
        <v>20750.112322988876</v>
      </c>
      <c r="R447">
        <v>249872386.08563587</v>
      </c>
      <c r="S447">
        <v>2195.7250888348444</v>
      </c>
      <c r="T447">
        <v>20769.918862057057</v>
      </c>
      <c r="U447">
        <f>Sustainable_Friendly_Table[[#This Row],[Total Energy(MJ)]]*AHP!$P$13/TOPSIS!$B$12</f>
        <v>2.4582241992444909E-2</v>
      </c>
      <c r="V447">
        <f>Sustainable_Friendly_Table[[#This Row],[Total Cost(LKR Million)]]*AHP!$P$14/TOPSIS!$C$12</f>
        <v>7.4497500182124522E-3</v>
      </c>
      <c r="W447">
        <f>Sustainable_Friendly_Table[[#This Row],[Total Carbon (Metric T)]]*AHP!$P$15/TOPSIS!$D$12</f>
        <v>1.3526592675296219E-2</v>
      </c>
      <c r="X447">
        <f>((Sustainable_Friendly_Table[[#This Row],[Weighted Energy]]-TOPSIS!$B$13)^2+(Sustainable_Friendly_Table[[#This Row],[Weighted Cost]]-TOPSIS!$C$13)^2+(Sustainable_Friendly_Table[[#This Row],[Weighted Co2]]-TOPSIS!$D$13)^2)^0.5</f>
        <v>4.6478911800923329E-3</v>
      </c>
      <c r="Y447">
        <f>((Sustainable_Friendly_Table[[#This Row],[Weighted Energy]]-TOPSIS!$B$14)^2+(Sustainable_Friendly_Table[[#This Row],[Weighted Cost]]-TOPSIS!$C$14)^2+(Sustainable_Friendly_Table[[#This Row],[Weighted Co2]]-TOPSIS!$D$14)^2)^0.5</f>
        <v>1.6662073850066004E-3</v>
      </c>
      <c r="Z447">
        <f>Sustainable_Friendly_Table[[#This Row],[S- Worst-Euclidean Distance]]/(Sustainable_Friendly_Table[[#This Row],[S+ Best-Euclidean Distance]]+Sustainable_Friendly_Table[[#This Row],[S- Worst-Euclidean Distance]])</f>
        <v>0.26388681896993688</v>
      </c>
      <c r="AA447">
        <v>446</v>
      </c>
    </row>
    <row r="448" spans="1:27" x14ac:dyDescent="0.3">
      <c r="A448">
        <v>404</v>
      </c>
      <c r="B448" t="s">
        <v>142</v>
      </c>
      <c r="C448" t="s">
        <v>280</v>
      </c>
      <c r="D448" t="s">
        <v>151</v>
      </c>
      <c r="E448" t="s">
        <v>152</v>
      </c>
      <c r="F448" t="s">
        <v>280</v>
      </c>
      <c r="G448" t="s">
        <v>220</v>
      </c>
      <c r="H448">
        <v>405.64446589627573</v>
      </c>
      <c r="I448">
        <v>29</v>
      </c>
      <c r="J448">
        <v>1387967.3794641388</v>
      </c>
      <c r="K448">
        <v>38257.782090909081</v>
      </c>
      <c r="L448">
        <v>249834128.30354497</v>
      </c>
      <c r="M448">
        <v>5134219.6386363627</v>
      </c>
      <c r="N448">
        <v>2081951069.196208</v>
      </c>
      <c r="O448">
        <v>113100000</v>
      </c>
      <c r="P448">
        <v>19.806539068181817</v>
      </c>
      <c r="Q448">
        <v>20750.112322988876</v>
      </c>
      <c r="R448">
        <v>249872386.08563587</v>
      </c>
      <c r="S448">
        <v>2200.1852888348444</v>
      </c>
      <c r="T448">
        <v>20769.918862057057</v>
      </c>
      <c r="U448">
        <f>Sustainable_Friendly_Table[[#This Row],[Total Energy(MJ)]]*AHP!$P$13/TOPSIS!$B$12</f>
        <v>2.4582241992444909E-2</v>
      </c>
      <c r="V448">
        <f>Sustainable_Friendly_Table[[#This Row],[Total Cost(LKR Million)]]*AHP!$P$14/TOPSIS!$C$12</f>
        <v>7.4648827755873113E-3</v>
      </c>
      <c r="W448">
        <f>Sustainable_Friendly_Table[[#This Row],[Total Carbon (Metric T)]]*AHP!$P$15/TOPSIS!$D$12</f>
        <v>1.3526592675296219E-2</v>
      </c>
      <c r="X448">
        <f>((Sustainable_Friendly_Table[[#This Row],[Weighted Energy]]-TOPSIS!$B$13)^2+(Sustainable_Friendly_Table[[#This Row],[Weighted Cost]]-TOPSIS!$C$13)^2+(Sustainable_Friendly_Table[[#This Row],[Weighted Co2]]-TOPSIS!$D$13)^2)^0.5</f>
        <v>4.6518409588122171E-3</v>
      </c>
      <c r="Y448">
        <f>((Sustainable_Friendly_Table[[#This Row],[Weighted Energy]]-TOPSIS!$B$14)^2+(Sustainable_Friendly_Table[[#This Row],[Weighted Cost]]-TOPSIS!$C$14)^2+(Sustainable_Friendly_Table[[#This Row],[Weighted Co2]]-TOPSIS!$D$14)^2)^0.5</f>
        <v>1.6624110638173125E-3</v>
      </c>
      <c r="Z448">
        <f>Sustainable_Friendly_Table[[#This Row],[S- Worst-Euclidean Distance]]/(Sustainable_Friendly_Table[[#This Row],[S+ Best-Euclidean Distance]]+Sustainable_Friendly_Table[[#This Row],[S- Worst-Euclidean Distance]])</f>
        <v>0.2632791750882652</v>
      </c>
      <c r="AA448">
        <v>447</v>
      </c>
    </row>
    <row r="449" spans="1:27" x14ac:dyDescent="0.3">
      <c r="A449">
        <v>412</v>
      </c>
      <c r="B449" t="s">
        <v>142</v>
      </c>
      <c r="C449" t="s">
        <v>280</v>
      </c>
      <c r="D449" t="s">
        <v>151</v>
      </c>
      <c r="E449" t="s">
        <v>280</v>
      </c>
      <c r="F449" t="s">
        <v>280</v>
      </c>
      <c r="G449" t="s">
        <v>219</v>
      </c>
      <c r="H449">
        <v>405.71247920273021</v>
      </c>
      <c r="I449">
        <v>58</v>
      </c>
      <c r="J449">
        <v>1388033.2163447866</v>
      </c>
      <c r="K449">
        <v>49174.845727272725</v>
      </c>
      <c r="L449">
        <v>249845978.9420616</v>
      </c>
      <c r="M449">
        <v>6291428.3840909088</v>
      </c>
      <c r="N449">
        <v>2082049824.51718</v>
      </c>
      <c r="O449">
        <v>108112000</v>
      </c>
      <c r="P449">
        <v>26.35677725</v>
      </c>
      <c r="Q449">
        <v>20751.096584354556</v>
      </c>
      <c r="R449">
        <v>249895153.78778887</v>
      </c>
      <c r="S449">
        <v>2196.4532529012708</v>
      </c>
      <c r="T449">
        <v>20777.453361604556</v>
      </c>
      <c r="U449">
        <f>Sustainable_Friendly_Table[[#This Row],[Total Energy(MJ)]]*AHP!$P$13/TOPSIS!$B$12</f>
        <v>2.4584481860453949E-2</v>
      </c>
      <c r="V449">
        <f>Sustainable_Friendly_Table[[#This Row],[Total Cost(LKR Million)]]*AHP!$P$14/TOPSIS!$C$12</f>
        <v>7.452220564409107E-3</v>
      </c>
      <c r="W449">
        <f>Sustainable_Friendly_Table[[#This Row],[Total Carbon (Metric T)]]*AHP!$P$15/TOPSIS!$D$12</f>
        <v>1.3531499584517584E-2</v>
      </c>
      <c r="X449">
        <f>((Sustainable_Friendly_Table[[#This Row],[Weighted Energy]]-TOPSIS!$B$13)^2+(Sustainable_Friendly_Table[[#This Row],[Weighted Cost]]-TOPSIS!$C$13)^2+(Sustainable_Friendly_Table[[#This Row],[Weighted Co2]]-TOPSIS!$D$13)^2)^0.5</f>
        <v>4.6527108491800596E-3</v>
      </c>
      <c r="Y449">
        <f>((Sustainable_Friendly_Table[[#This Row],[Weighted Energy]]-TOPSIS!$B$14)^2+(Sustainable_Friendly_Table[[#This Row],[Weighted Cost]]-TOPSIS!$C$14)^2+(Sustainable_Friendly_Table[[#This Row],[Weighted Co2]]-TOPSIS!$D$14)^2)^0.5</f>
        <v>1.6613881382807774E-3</v>
      </c>
      <c r="Z449">
        <f>Sustainable_Friendly_Table[[#This Row],[S- Worst-Euclidean Distance]]/(Sustainable_Friendly_Table[[#This Row],[S+ Best-Euclidean Distance]]+Sustainable_Friendly_Table[[#This Row],[S- Worst-Euclidean Distance]])</f>
        <v>0.26312354962760742</v>
      </c>
      <c r="AA449">
        <v>448</v>
      </c>
    </row>
    <row r="450" spans="1:27" x14ac:dyDescent="0.3">
      <c r="A450">
        <v>414</v>
      </c>
      <c r="B450" t="s">
        <v>142</v>
      </c>
      <c r="C450" t="s">
        <v>280</v>
      </c>
      <c r="D450" t="s">
        <v>151</v>
      </c>
      <c r="E450" t="s">
        <v>280</v>
      </c>
      <c r="F450" t="s">
        <v>280</v>
      </c>
      <c r="G450" t="s">
        <v>218</v>
      </c>
      <c r="H450">
        <v>405.71247920273021</v>
      </c>
      <c r="I450">
        <v>29</v>
      </c>
      <c r="J450">
        <v>1388033.2163447866</v>
      </c>
      <c r="K450">
        <v>49174.845727272725</v>
      </c>
      <c r="L450">
        <v>249845978.9420616</v>
      </c>
      <c r="M450">
        <v>6291428.3840909088</v>
      </c>
      <c r="N450">
        <v>2082049824.51718</v>
      </c>
      <c r="O450">
        <v>108639800</v>
      </c>
      <c r="P450">
        <v>26.35677725</v>
      </c>
      <c r="Q450">
        <v>20751.096584354556</v>
      </c>
      <c r="R450">
        <v>249895153.78778887</v>
      </c>
      <c r="S450">
        <v>2196.9810529012707</v>
      </c>
      <c r="T450">
        <v>20777.453361604556</v>
      </c>
      <c r="U450">
        <f>Sustainable_Friendly_Table[[#This Row],[Total Energy(MJ)]]*AHP!$P$13/TOPSIS!$B$12</f>
        <v>2.4584481860453949E-2</v>
      </c>
      <c r="V450">
        <f>Sustainable_Friendly_Table[[#This Row],[Total Cost(LKR Million)]]*AHP!$P$14/TOPSIS!$C$12</f>
        <v>7.454011306829279E-3</v>
      </c>
      <c r="W450">
        <f>Sustainable_Friendly_Table[[#This Row],[Total Carbon (Metric T)]]*AHP!$P$15/TOPSIS!$D$12</f>
        <v>1.3531499584517584E-2</v>
      </c>
      <c r="X450">
        <f>((Sustainable_Friendly_Table[[#This Row],[Weighted Energy]]-TOPSIS!$B$13)^2+(Sustainable_Friendly_Table[[#This Row],[Weighted Cost]]-TOPSIS!$C$13)^2+(Sustainable_Friendly_Table[[#This Row],[Weighted Co2]]-TOPSIS!$D$13)^2)^0.5</f>
        <v>4.653176322479578E-3</v>
      </c>
      <c r="Y450">
        <f>((Sustainable_Friendly_Table[[#This Row],[Weighted Energy]]-TOPSIS!$B$14)^2+(Sustainable_Friendly_Table[[#This Row],[Weighted Cost]]-TOPSIS!$C$14)^2+(Sustainable_Friendly_Table[[#This Row],[Weighted Co2]]-TOPSIS!$D$14)^2)^0.5</f>
        <v>1.6609335191439198E-3</v>
      </c>
      <c r="Z450">
        <f>Sustainable_Friendly_Table[[#This Row],[S- Worst-Euclidean Distance]]/(Sustainable_Friendly_Table[[#This Row],[S+ Best-Euclidean Distance]]+Sustainable_Friendly_Table[[#This Row],[S- Worst-Euclidean Distance]])</f>
        <v>0.26305109679828709</v>
      </c>
      <c r="AA450">
        <v>449</v>
      </c>
    </row>
    <row r="451" spans="1:27" x14ac:dyDescent="0.3">
      <c r="A451">
        <v>421</v>
      </c>
      <c r="B451" t="s">
        <v>142</v>
      </c>
      <c r="C451" t="s">
        <v>280</v>
      </c>
      <c r="D451" t="s">
        <v>280</v>
      </c>
      <c r="E451" t="s">
        <v>152</v>
      </c>
      <c r="F451" t="s">
        <v>280</v>
      </c>
      <c r="G451" t="s">
        <v>219</v>
      </c>
      <c r="H451">
        <v>406.10718751633561</v>
      </c>
      <c r="I451">
        <v>58</v>
      </c>
      <c r="J451">
        <v>1388415.2939923566</v>
      </c>
      <c r="K451">
        <v>38257.782090909081</v>
      </c>
      <c r="L451">
        <v>249914752.91862419</v>
      </c>
      <c r="M451">
        <v>5138824.7136363629</v>
      </c>
      <c r="N451">
        <v>2082622940.9885349</v>
      </c>
      <c r="O451">
        <v>108112000</v>
      </c>
      <c r="P451">
        <v>19.797328918181815</v>
      </c>
      <c r="Q451">
        <v>20756.808645185731</v>
      </c>
      <c r="R451">
        <v>249953010.70071509</v>
      </c>
      <c r="S451">
        <v>2195.8737657021711</v>
      </c>
      <c r="T451">
        <v>20776.605974103913</v>
      </c>
      <c r="U451">
        <f>Sustainable_Friendly_Table[[#This Row],[Total Energy(MJ)]]*AHP!$P$13/TOPSIS!$B$12</f>
        <v>2.4590173776462634E-2</v>
      </c>
      <c r="V451">
        <f>Sustainable_Friendly_Table[[#This Row],[Total Cost(LKR Million)]]*AHP!$P$14/TOPSIS!$C$12</f>
        <v>7.4502544554485642E-3</v>
      </c>
      <c r="W451">
        <f>Sustainable_Friendly_Table[[#This Row],[Total Carbon (Metric T)]]*AHP!$P$15/TOPSIS!$D$12</f>
        <v>1.3530947715940945E-2</v>
      </c>
      <c r="X451">
        <f>((Sustainable_Friendly_Table[[#This Row],[Weighted Energy]]-TOPSIS!$B$13)^2+(Sustainable_Friendly_Table[[#This Row],[Weighted Cost]]-TOPSIS!$C$13)^2+(Sustainable_Friendly_Table[[#This Row],[Weighted Co2]]-TOPSIS!$D$13)^2)^0.5</f>
        <v>4.6567612215941811E-3</v>
      </c>
      <c r="Y451">
        <f>((Sustainable_Friendly_Table[[#This Row],[Weighted Energy]]-TOPSIS!$B$14)^2+(Sustainable_Friendly_Table[[#This Row],[Weighted Cost]]-TOPSIS!$C$14)^2+(Sustainable_Friendly_Table[[#This Row],[Weighted Co2]]-TOPSIS!$D$14)^2)^0.5</f>
        <v>1.6573304451233512E-3</v>
      </c>
      <c r="Z451">
        <f>Sustainable_Friendly_Table[[#This Row],[S- Worst-Euclidean Distance]]/(Sustainable_Friendly_Table[[#This Row],[S+ Best-Euclidean Distance]]+Sustainable_Friendly_Table[[#This Row],[S- Worst-Euclidean Distance]])</f>
        <v>0.26248121386317108</v>
      </c>
      <c r="AA451">
        <v>450</v>
      </c>
    </row>
    <row r="452" spans="1:27" x14ac:dyDescent="0.3">
      <c r="A452">
        <v>413</v>
      </c>
      <c r="B452" t="s">
        <v>142</v>
      </c>
      <c r="C452" t="s">
        <v>280</v>
      </c>
      <c r="D452" t="s">
        <v>151</v>
      </c>
      <c r="E452" t="s">
        <v>280</v>
      </c>
      <c r="F452" t="s">
        <v>280</v>
      </c>
      <c r="G452" t="s">
        <v>220</v>
      </c>
      <c r="H452">
        <v>405.71247920273021</v>
      </c>
      <c r="I452">
        <v>29</v>
      </c>
      <c r="J452">
        <v>1388033.2163447866</v>
      </c>
      <c r="K452">
        <v>49174.845727272725</v>
      </c>
      <c r="L452">
        <v>249845978.9420616</v>
      </c>
      <c r="M452">
        <v>6291428.3840909088</v>
      </c>
      <c r="N452">
        <v>2082049824.51718</v>
      </c>
      <c r="O452">
        <v>113100000</v>
      </c>
      <c r="P452">
        <v>26.35677725</v>
      </c>
      <c r="Q452">
        <v>20751.096584354556</v>
      </c>
      <c r="R452">
        <v>249895153.78778887</v>
      </c>
      <c r="S452">
        <v>2201.4412529012707</v>
      </c>
      <c r="T452">
        <v>20777.453361604556</v>
      </c>
      <c r="U452">
        <f>Sustainable_Friendly_Table[[#This Row],[Total Energy(MJ)]]*AHP!$P$13/TOPSIS!$B$12</f>
        <v>2.4584481860453949E-2</v>
      </c>
      <c r="V452">
        <f>Sustainable_Friendly_Table[[#This Row],[Total Cost(LKR Million)]]*AHP!$P$14/TOPSIS!$C$12</f>
        <v>7.4691440642041399E-3</v>
      </c>
      <c r="W452">
        <f>Sustainable_Friendly_Table[[#This Row],[Total Carbon (Metric T)]]*AHP!$P$15/TOPSIS!$D$12</f>
        <v>1.3531499584517584E-2</v>
      </c>
      <c r="X452">
        <f>((Sustainable_Friendly_Table[[#This Row],[Weighted Energy]]-TOPSIS!$B$13)^2+(Sustainable_Friendly_Table[[#This Row],[Weighted Cost]]-TOPSIS!$C$13)^2+(Sustainable_Friendly_Table[[#This Row],[Weighted Co2]]-TOPSIS!$D$13)^2)^0.5</f>
        <v>4.6571354653135149E-3</v>
      </c>
      <c r="Y452">
        <f>((Sustainable_Friendly_Table[[#This Row],[Weighted Energy]]-TOPSIS!$B$14)^2+(Sustainable_Friendly_Table[[#This Row],[Weighted Cost]]-TOPSIS!$C$14)^2+(Sustainable_Friendly_Table[[#This Row],[Weighted Co2]]-TOPSIS!$D$14)^2)^0.5</f>
        <v>1.6571640294071571E-3</v>
      </c>
      <c r="Z452">
        <f>Sustainable_Friendly_Table[[#This Row],[S- Worst-Euclidean Distance]]/(Sustainable_Friendly_Table[[#This Row],[S+ Best-Euclidean Distance]]+Sustainable_Friendly_Table[[#This Row],[S- Worst-Euclidean Distance]])</f>
        <v>0.26244621921920186</v>
      </c>
      <c r="AA452">
        <v>451</v>
      </c>
    </row>
    <row r="453" spans="1:27" x14ac:dyDescent="0.3">
      <c r="A453">
        <v>423</v>
      </c>
      <c r="B453" t="s">
        <v>142</v>
      </c>
      <c r="C453" t="s">
        <v>280</v>
      </c>
      <c r="D453" t="s">
        <v>280</v>
      </c>
      <c r="E453" t="s">
        <v>152</v>
      </c>
      <c r="F453" t="s">
        <v>280</v>
      </c>
      <c r="G453" t="s">
        <v>218</v>
      </c>
      <c r="H453">
        <v>406.10718751633561</v>
      </c>
      <c r="I453">
        <v>29</v>
      </c>
      <c r="J453">
        <v>1388415.2939923566</v>
      </c>
      <c r="K453">
        <v>38257.782090909081</v>
      </c>
      <c r="L453">
        <v>249914752.91862419</v>
      </c>
      <c r="M453">
        <v>5138824.7136363629</v>
      </c>
      <c r="N453">
        <v>2082622940.9885349</v>
      </c>
      <c r="O453">
        <v>108639800</v>
      </c>
      <c r="P453">
        <v>19.797328918181815</v>
      </c>
      <c r="Q453">
        <v>20756.808645185731</v>
      </c>
      <c r="R453">
        <v>249953010.70071509</v>
      </c>
      <c r="S453">
        <v>2196.4015657021714</v>
      </c>
      <c r="T453">
        <v>20776.605974103913</v>
      </c>
      <c r="U453">
        <f>Sustainable_Friendly_Table[[#This Row],[Total Energy(MJ)]]*AHP!$P$13/TOPSIS!$B$12</f>
        <v>2.4590173776462634E-2</v>
      </c>
      <c r="V453">
        <f>Sustainable_Friendly_Table[[#This Row],[Total Cost(LKR Million)]]*AHP!$P$14/TOPSIS!$C$12</f>
        <v>7.4520451978687379E-3</v>
      </c>
      <c r="W453">
        <f>Sustainable_Friendly_Table[[#This Row],[Total Carbon (Metric T)]]*AHP!$P$15/TOPSIS!$D$12</f>
        <v>1.3530947715940945E-2</v>
      </c>
      <c r="X453">
        <f>((Sustainable_Friendly_Table[[#This Row],[Weighted Energy]]-TOPSIS!$B$13)^2+(Sustainable_Friendly_Table[[#This Row],[Weighted Cost]]-TOPSIS!$C$13)^2+(Sustainable_Friendly_Table[[#This Row],[Weighted Co2]]-TOPSIS!$D$13)^2)^0.5</f>
        <v>4.6572255340879337E-3</v>
      </c>
      <c r="Y453">
        <f>((Sustainable_Friendly_Table[[#This Row],[Weighted Energy]]-TOPSIS!$B$14)^2+(Sustainable_Friendly_Table[[#This Row],[Weighted Cost]]-TOPSIS!$C$14)^2+(Sustainable_Friendly_Table[[#This Row],[Weighted Co2]]-TOPSIS!$D$14)^2)^0.5</f>
        <v>1.6568725876599764E-3</v>
      </c>
      <c r="Z453">
        <f>Sustainable_Friendly_Table[[#This Row],[S- Worst-Euclidean Distance]]/(Sustainable_Friendly_Table[[#This Row],[S+ Best-Euclidean Distance]]+Sustainable_Friendly_Table[[#This Row],[S- Worst-Euclidean Distance]])</f>
        <v>0.26240843200601233</v>
      </c>
      <c r="AA453">
        <v>452</v>
      </c>
    </row>
    <row r="454" spans="1:27" x14ac:dyDescent="0.3">
      <c r="A454">
        <v>422</v>
      </c>
      <c r="B454" t="s">
        <v>142</v>
      </c>
      <c r="C454" t="s">
        <v>280</v>
      </c>
      <c r="D454" t="s">
        <v>280</v>
      </c>
      <c r="E454" t="s">
        <v>152</v>
      </c>
      <c r="F454" t="s">
        <v>280</v>
      </c>
      <c r="G454" t="s">
        <v>220</v>
      </c>
      <c r="H454">
        <v>406.10718751633561</v>
      </c>
      <c r="I454">
        <v>29</v>
      </c>
      <c r="J454">
        <v>1388415.2939923566</v>
      </c>
      <c r="K454">
        <v>38257.782090909081</v>
      </c>
      <c r="L454">
        <v>249914752.91862419</v>
      </c>
      <c r="M454">
        <v>5138824.7136363629</v>
      </c>
      <c r="N454">
        <v>2082622940.9885349</v>
      </c>
      <c r="O454">
        <v>113100000</v>
      </c>
      <c r="P454">
        <v>19.797328918181815</v>
      </c>
      <c r="Q454">
        <v>20756.808645185731</v>
      </c>
      <c r="R454">
        <v>249953010.70071509</v>
      </c>
      <c r="S454">
        <v>2200.8617657021714</v>
      </c>
      <c r="T454">
        <v>20776.605974103913</v>
      </c>
      <c r="U454">
        <f>Sustainable_Friendly_Table[[#This Row],[Total Energy(MJ)]]*AHP!$P$13/TOPSIS!$B$12</f>
        <v>2.4590173776462634E-2</v>
      </c>
      <c r="V454">
        <f>Sustainable_Friendly_Table[[#This Row],[Total Cost(LKR Million)]]*AHP!$P$14/TOPSIS!$C$12</f>
        <v>7.4671779552435971E-3</v>
      </c>
      <c r="W454">
        <f>Sustainable_Friendly_Table[[#This Row],[Total Carbon (Metric T)]]*AHP!$P$15/TOPSIS!$D$12</f>
        <v>1.3530947715940945E-2</v>
      </c>
      <c r="X454">
        <f>((Sustainable_Friendly_Table[[#This Row],[Weighted Energy]]-TOPSIS!$B$13)^2+(Sustainable_Friendly_Table[[#This Row],[Weighted Cost]]-TOPSIS!$C$13)^2+(Sustainable_Friendly_Table[[#This Row],[Weighted Co2]]-TOPSIS!$D$13)^2)^0.5</f>
        <v>4.6611748545036637E-3</v>
      </c>
      <c r="Y454">
        <f>((Sustainable_Friendly_Table[[#This Row],[Weighted Energy]]-TOPSIS!$B$14)^2+(Sustainable_Friendly_Table[[#This Row],[Weighted Cost]]-TOPSIS!$C$14)^2+(Sustainable_Friendly_Table[[#This Row],[Weighted Co2]]-TOPSIS!$D$14)^2)^0.5</f>
        <v>1.6530758396953486E-3</v>
      </c>
      <c r="Z454">
        <f>Sustainable_Friendly_Table[[#This Row],[S- Worst-Euclidean Distance]]/(Sustainable_Friendly_Table[[#This Row],[S+ Best-Euclidean Distance]]+Sustainable_Friendly_Table[[#This Row],[S- Worst-Euclidean Distance]])</f>
        <v>0.26180079311929311</v>
      </c>
      <c r="AA454">
        <v>453</v>
      </c>
    </row>
    <row r="455" spans="1:27" x14ac:dyDescent="0.3">
      <c r="A455">
        <v>430</v>
      </c>
      <c r="B455" t="s">
        <v>142</v>
      </c>
      <c r="C455" t="s">
        <v>280</v>
      </c>
      <c r="D455" t="s">
        <v>280</v>
      </c>
      <c r="E455" t="s">
        <v>280</v>
      </c>
      <c r="F455" t="s">
        <v>280</v>
      </c>
      <c r="G455" t="s">
        <v>219</v>
      </c>
      <c r="H455">
        <v>406.17520082279015</v>
      </c>
      <c r="I455">
        <v>58</v>
      </c>
      <c r="J455">
        <v>1388481.1308730049</v>
      </c>
      <c r="K455">
        <v>49174.845727272725</v>
      </c>
      <c r="L455">
        <v>249926603.55714086</v>
      </c>
      <c r="M455">
        <v>6296033.459090909</v>
      </c>
      <c r="N455">
        <v>2082721696.3095071</v>
      </c>
      <c r="O455">
        <v>108112000</v>
      </c>
      <c r="P455">
        <v>26.347567099999999</v>
      </c>
      <c r="Q455">
        <v>20757.792906551422</v>
      </c>
      <c r="R455">
        <v>249975778.40286812</v>
      </c>
      <c r="S455">
        <v>2197.1297297685983</v>
      </c>
      <c r="T455">
        <v>20784.140473651423</v>
      </c>
      <c r="U455">
        <f>Sustainable_Friendly_Table[[#This Row],[Total Energy(MJ)]]*AHP!$P$13/TOPSIS!$B$12</f>
        <v>2.4592413644471681E-2</v>
      </c>
      <c r="V455">
        <f>Sustainable_Friendly_Table[[#This Row],[Total Cost(LKR Million)]]*AHP!$P$14/TOPSIS!$C$12</f>
        <v>7.4545157440653945E-3</v>
      </c>
      <c r="W455">
        <f>Sustainable_Friendly_Table[[#This Row],[Total Carbon (Metric T)]]*AHP!$P$15/TOPSIS!$D$12</f>
        <v>1.3535854625162316E-2</v>
      </c>
      <c r="X455">
        <f>((Sustainable_Friendly_Table[[#This Row],[Weighted Energy]]-TOPSIS!$B$13)^2+(Sustainable_Friendly_Table[[#This Row],[Weighted Cost]]-TOPSIS!$C$13)^2+(Sustainable_Friendly_Table[[#This Row],[Weighted Co2]]-TOPSIS!$D$13)^2)^0.5</f>
        <v>4.6620451640916076E-3</v>
      </c>
      <c r="Y455">
        <f>((Sustainable_Friendly_Table[[#This Row],[Weighted Energy]]-TOPSIS!$B$14)^2+(Sustainable_Friendly_Table[[#This Row],[Weighted Cost]]-TOPSIS!$C$14)^2+(Sustainable_Friendly_Table[[#This Row],[Weighted Co2]]-TOPSIS!$D$14)^2)^0.5</f>
        <v>1.6520532317331855E-3</v>
      </c>
      <c r="Z455">
        <f>Sustainable_Friendly_Table[[#This Row],[S- Worst-Euclidean Distance]]/(Sustainable_Friendly_Table[[#This Row],[S+ Best-Euclidean Distance]]+Sustainable_Friendly_Table[[#This Row],[S- Worst-Euclidean Distance]])</f>
        <v>0.26164515155886836</v>
      </c>
      <c r="AA455">
        <v>454</v>
      </c>
    </row>
    <row r="456" spans="1:27" x14ac:dyDescent="0.3">
      <c r="A456">
        <v>432</v>
      </c>
      <c r="B456" t="s">
        <v>142</v>
      </c>
      <c r="C456" t="s">
        <v>280</v>
      </c>
      <c r="D456" t="s">
        <v>280</v>
      </c>
      <c r="E456" t="s">
        <v>280</v>
      </c>
      <c r="F456" t="s">
        <v>280</v>
      </c>
      <c r="G456" t="s">
        <v>218</v>
      </c>
      <c r="H456">
        <v>406.17520082279015</v>
      </c>
      <c r="I456">
        <v>29</v>
      </c>
      <c r="J456">
        <v>1388481.1308730049</v>
      </c>
      <c r="K456">
        <v>49174.845727272725</v>
      </c>
      <c r="L456">
        <v>249926603.55714086</v>
      </c>
      <c r="M456">
        <v>6296033.459090909</v>
      </c>
      <c r="N456">
        <v>2082721696.3095071</v>
      </c>
      <c r="O456">
        <v>108639800</v>
      </c>
      <c r="P456">
        <v>26.347567099999999</v>
      </c>
      <c r="Q456">
        <v>20757.792906551422</v>
      </c>
      <c r="R456">
        <v>249975778.40286812</v>
      </c>
      <c r="S456">
        <v>2197.6575297685981</v>
      </c>
      <c r="T456">
        <v>20784.140473651423</v>
      </c>
      <c r="U456">
        <f>Sustainable_Friendly_Table[[#This Row],[Total Energy(MJ)]]*AHP!$P$13/TOPSIS!$B$12</f>
        <v>2.4592413644471681E-2</v>
      </c>
      <c r="V456">
        <f>Sustainable_Friendly_Table[[#This Row],[Total Cost(LKR Million)]]*AHP!$P$14/TOPSIS!$C$12</f>
        <v>7.4563064864855656E-3</v>
      </c>
      <c r="W456">
        <f>Sustainable_Friendly_Table[[#This Row],[Total Carbon (Metric T)]]*AHP!$P$15/TOPSIS!$D$12</f>
        <v>1.3535854625162316E-2</v>
      </c>
      <c r="X456">
        <f>((Sustainable_Friendly_Table[[#This Row],[Weighted Energy]]-TOPSIS!$B$13)^2+(Sustainable_Friendly_Table[[#This Row],[Weighted Cost]]-TOPSIS!$C$13)^2+(Sustainable_Friendly_Table[[#This Row],[Weighted Co2]]-TOPSIS!$D$13)^2)^0.5</f>
        <v>4.6625105870322509E-3</v>
      </c>
      <c r="Y456">
        <f>((Sustainable_Friendly_Table[[#This Row],[Weighted Energy]]-TOPSIS!$B$14)^2+(Sustainable_Friendly_Table[[#This Row],[Weighted Cost]]-TOPSIS!$C$14)^2+(Sustainable_Friendly_Table[[#This Row],[Weighted Co2]]-TOPSIS!$D$14)^2)^0.5</f>
        <v>1.6515985316132207E-3</v>
      </c>
      <c r="Z456">
        <f>Sustainable_Friendly_Table[[#This Row],[S- Worst-Euclidean Distance]]/(Sustainable_Friendly_Table[[#This Row],[S+ Best-Euclidean Distance]]+Sustainable_Friendly_Table[[#This Row],[S- Worst-Euclidean Distance]])</f>
        <v>0.26157269387950144</v>
      </c>
      <c r="AA456">
        <v>455</v>
      </c>
    </row>
    <row r="457" spans="1:27" x14ac:dyDescent="0.3">
      <c r="A457">
        <v>431</v>
      </c>
      <c r="B457" t="s">
        <v>142</v>
      </c>
      <c r="C457" t="s">
        <v>280</v>
      </c>
      <c r="D457" t="s">
        <v>280</v>
      </c>
      <c r="E457" t="s">
        <v>280</v>
      </c>
      <c r="F457" t="s">
        <v>280</v>
      </c>
      <c r="G457" t="s">
        <v>220</v>
      </c>
      <c r="H457">
        <v>406.17520082279015</v>
      </c>
      <c r="I457">
        <v>29</v>
      </c>
      <c r="J457">
        <v>1388481.1308730049</v>
      </c>
      <c r="K457">
        <v>49174.845727272725</v>
      </c>
      <c r="L457">
        <v>249926603.55714086</v>
      </c>
      <c r="M457">
        <v>6296033.459090909</v>
      </c>
      <c r="N457">
        <v>2082721696.3095071</v>
      </c>
      <c r="O457">
        <v>113100000</v>
      </c>
      <c r="P457">
        <v>26.347567099999999</v>
      </c>
      <c r="Q457">
        <v>20757.792906551422</v>
      </c>
      <c r="R457">
        <v>249975778.40286812</v>
      </c>
      <c r="S457">
        <v>2202.1177297685981</v>
      </c>
      <c r="T457">
        <v>20784.140473651423</v>
      </c>
      <c r="U457">
        <f>Sustainable_Friendly_Table[[#This Row],[Total Energy(MJ)]]*AHP!$P$13/TOPSIS!$B$12</f>
        <v>2.4592413644471681E-2</v>
      </c>
      <c r="V457">
        <f>Sustainable_Friendly_Table[[#This Row],[Total Cost(LKR Million)]]*AHP!$P$14/TOPSIS!$C$12</f>
        <v>7.4714392438604265E-3</v>
      </c>
      <c r="W457">
        <f>Sustainable_Friendly_Table[[#This Row],[Total Carbon (Metric T)]]*AHP!$P$15/TOPSIS!$D$12</f>
        <v>1.3535854625162316E-2</v>
      </c>
      <c r="X457">
        <f>((Sustainable_Friendly_Table[[#This Row],[Weighted Energy]]-TOPSIS!$B$13)^2+(Sustainable_Friendly_Table[[#This Row],[Weighted Cost]]-TOPSIS!$C$13)^2+(Sustainable_Friendly_Table[[#This Row],[Weighted Co2]]-TOPSIS!$D$13)^2)^0.5</f>
        <v>4.6664692534268267E-3</v>
      </c>
      <c r="Y457">
        <f>((Sustainable_Friendly_Table[[#This Row],[Weighted Energy]]-TOPSIS!$B$14)^2+(Sustainable_Friendly_Table[[#This Row],[Weighted Cost]]-TOPSIS!$C$14)^2+(Sustainable_Friendly_Table[[#This Row],[Weighted Co2]]-TOPSIS!$D$14)^2)^0.5</f>
        <v>1.647828765304771E-3</v>
      </c>
      <c r="Z457">
        <f>Sustainable_Friendly_Table[[#This Row],[S- Worst-Euclidean Distance]]/(Sustainable_Friendly_Table[[#This Row],[S+ Best-Euclidean Distance]]+Sustainable_Friendly_Table[[#This Row],[S- Worst-Euclidean Distance]])</f>
        <v>0.26096784795656247</v>
      </c>
      <c r="AA457">
        <v>456</v>
      </c>
    </row>
    <row r="458" spans="1:27" x14ac:dyDescent="0.3">
      <c r="A458">
        <v>151</v>
      </c>
      <c r="B458" t="s">
        <v>140</v>
      </c>
      <c r="C458" t="s">
        <v>148</v>
      </c>
      <c r="D458" t="s">
        <v>151</v>
      </c>
      <c r="E458" t="s">
        <v>152</v>
      </c>
      <c r="F458" t="s">
        <v>280</v>
      </c>
      <c r="G458" t="s">
        <v>219</v>
      </c>
      <c r="H458">
        <v>377.2074623724759</v>
      </c>
      <c r="I458">
        <v>54</v>
      </c>
      <c r="J458">
        <v>1395861.8232712343</v>
      </c>
      <c r="K458">
        <v>46129.862490909087</v>
      </c>
      <c r="L458">
        <v>251255128.18882218</v>
      </c>
      <c r="M458">
        <v>5682484.878636363</v>
      </c>
      <c r="N458">
        <v>2093792734.9068515</v>
      </c>
      <c r="O458">
        <v>100656000</v>
      </c>
      <c r="P458">
        <v>22.977584668181816</v>
      </c>
      <c r="Q458">
        <v>20868.134257904956</v>
      </c>
      <c r="R458">
        <v>251301258.0513131</v>
      </c>
      <c r="S458">
        <v>2200.1312197854882</v>
      </c>
      <c r="T458">
        <v>20891.111842573137</v>
      </c>
      <c r="U458">
        <f>Sustainable_Friendly_Table[[#This Row],[Total Energy(MJ)]]*AHP!$P$13/TOPSIS!$B$12</f>
        <v>2.4722813253586422E-2</v>
      </c>
      <c r="V458">
        <f>Sustainable_Friendly_Table[[#This Row],[Total Cost(LKR Million)]]*AHP!$P$14/TOPSIS!$C$12</f>
        <v>7.4646993278034909E-3</v>
      </c>
      <c r="W458">
        <f>Sustainable_Friendly_Table[[#This Row],[Total Carbon (Metric T)]]*AHP!$P$15/TOPSIS!$D$12</f>
        <v>1.3605520671762345E-2</v>
      </c>
      <c r="X458">
        <f>((Sustainable_Friendly_Table[[#This Row],[Weighted Energy]]-TOPSIS!$B$13)^2+(Sustainable_Friendly_Table[[#This Row],[Weighted Cost]]-TOPSIS!$C$13)^2+(Sustainable_Friendly_Table[[#This Row],[Weighted Co2]]-TOPSIS!$D$13)^2)^0.5</f>
        <v>4.8075334158123413E-3</v>
      </c>
      <c r="Y458">
        <f>((Sustainable_Friendly_Table[[#This Row],[Weighted Energy]]-TOPSIS!$B$14)^2+(Sustainable_Friendly_Table[[#This Row],[Weighted Cost]]-TOPSIS!$C$14)^2+(Sustainable_Friendly_Table[[#This Row],[Weighted Co2]]-TOPSIS!$D$14)^2)^0.5</f>
        <v>1.5067537161358086E-3</v>
      </c>
      <c r="Z458">
        <f>Sustainable_Friendly_Table[[#This Row],[S- Worst-Euclidean Distance]]/(Sustainable_Friendly_Table[[#This Row],[S+ Best-Euclidean Distance]]+Sustainable_Friendly_Table[[#This Row],[S- Worst-Euclidean Distance]])</f>
        <v>0.23862610056361647</v>
      </c>
      <c r="AA458">
        <v>457</v>
      </c>
    </row>
    <row r="459" spans="1:27" x14ac:dyDescent="0.3">
      <c r="A459">
        <v>153</v>
      </c>
      <c r="B459" t="s">
        <v>140</v>
      </c>
      <c r="C459" t="s">
        <v>148</v>
      </c>
      <c r="D459" t="s">
        <v>151</v>
      </c>
      <c r="E459" t="s">
        <v>152</v>
      </c>
      <c r="F459" t="s">
        <v>280</v>
      </c>
      <c r="G459" t="s">
        <v>218</v>
      </c>
      <c r="H459">
        <v>377.2074623724759</v>
      </c>
      <c r="I459">
        <v>27</v>
      </c>
      <c r="J459">
        <v>1395861.8232712343</v>
      </c>
      <c r="K459">
        <v>46129.862490909087</v>
      </c>
      <c r="L459">
        <v>251255128.18882218</v>
      </c>
      <c r="M459">
        <v>5682484.878636363</v>
      </c>
      <c r="N459">
        <v>2093792734.9068515</v>
      </c>
      <c r="O459">
        <v>101147400</v>
      </c>
      <c r="P459">
        <v>22.977584668181816</v>
      </c>
      <c r="Q459">
        <v>20868.134257904956</v>
      </c>
      <c r="R459">
        <v>251301258.0513131</v>
      </c>
      <c r="S459">
        <v>2200.622619785488</v>
      </c>
      <c r="T459">
        <v>20891.111842573137</v>
      </c>
      <c r="U459">
        <f>Sustainable_Friendly_Table[[#This Row],[Total Energy(MJ)]]*AHP!$P$13/TOPSIS!$B$12</f>
        <v>2.4722813253586422E-2</v>
      </c>
      <c r="V459">
        <f>Sustainable_Friendly_Table[[#This Row],[Total Cost(LKR Million)]]*AHP!$P$14/TOPSIS!$C$12</f>
        <v>7.4663665707464097E-3</v>
      </c>
      <c r="W459">
        <f>Sustainable_Friendly_Table[[#This Row],[Total Carbon (Metric T)]]*AHP!$P$15/TOPSIS!$D$12</f>
        <v>1.3605520671762345E-2</v>
      </c>
      <c r="X459">
        <f>((Sustainable_Friendly_Table[[#This Row],[Weighted Energy]]-TOPSIS!$B$13)^2+(Sustainable_Friendly_Table[[#This Row],[Weighted Cost]]-TOPSIS!$C$13)^2+(Sustainable_Friendly_Table[[#This Row],[Weighted Co2]]-TOPSIS!$D$13)^2)^0.5</f>
        <v>4.8079571396367812E-3</v>
      </c>
      <c r="Y459">
        <f>((Sustainable_Friendly_Table[[#This Row],[Weighted Energy]]-TOPSIS!$B$14)^2+(Sustainable_Friendly_Table[[#This Row],[Weighted Cost]]-TOPSIS!$C$14)^2+(Sustainable_Friendly_Table[[#This Row],[Weighted Co2]]-TOPSIS!$D$14)^2)^0.5</f>
        <v>1.5063007466433896E-3</v>
      </c>
      <c r="Z459">
        <f>Sustainable_Friendly_Table[[#This Row],[S- Worst-Euclidean Distance]]/(Sustainable_Friendly_Table[[#This Row],[S+ Best-Euclidean Distance]]+Sustainable_Friendly_Table[[#This Row],[S- Worst-Euclidean Distance]])</f>
        <v>0.23855546823900395</v>
      </c>
      <c r="AA459">
        <v>458</v>
      </c>
    </row>
    <row r="460" spans="1:27" x14ac:dyDescent="0.3">
      <c r="A460">
        <v>152</v>
      </c>
      <c r="B460" t="s">
        <v>140</v>
      </c>
      <c r="C460" t="s">
        <v>148</v>
      </c>
      <c r="D460" t="s">
        <v>151</v>
      </c>
      <c r="E460" t="s">
        <v>152</v>
      </c>
      <c r="F460" t="s">
        <v>280</v>
      </c>
      <c r="G460" t="s">
        <v>220</v>
      </c>
      <c r="H460">
        <v>377.2074623724759</v>
      </c>
      <c r="I460">
        <v>27</v>
      </c>
      <c r="J460">
        <v>1395861.8232712343</v>
      </c>
      <c r="K460">
        <v>46129.862490909087</v>
      </c>
      <c r="L460">
        <v>251255128.18882218</v>
      </c>
      <c r="M460">
        <v>5682484.878636363</v>
      </c>
      <c r="N460">
        <v>2093792734.9068515</v>
      </c>
      <c r="O460">
        <v>105300000</v>
      </c>
      <c r="P460">
        <v>22.977584668181816</v>
      </c>
      <c r="Q460">
        <v>20868.134257904956</v>
      </c>
      <c r="R460">
        <v>251301258.0513131</v>
      </c>
      <c r="S460">
        <v>2204.7752197854879</v>
      </c>
      <c r="T460">
        <v>20891.111842573137</v>
      </c>
      <c r="U460">
        <f>Sustainable_Friendly_Table[[#This Row],[Total Energy(MJ)]]*AHP!$P$13/TOPSIS!$B$12</f>
        <v>2.4722813253586422E-2</v>
      </c>
      <c r="V460">
        <f>Sustainable_Friendly_Table[[#This Row],[Total Cost(LKR Million)]]*AHP!$P$14/TOPSIS!$C$12</f>
        <v>7.4804556896816247E-3</v>
      </c>
      <c r="W460">
        <f>Sustainable_Friendly_Table[[#This Row],[Total Carbon (Metric T)]]*AHP!$P$15/TOPSIS!$D$12</f>
        <v>1.3605520671762345E-2</v>
      </c>
      <c r="X460">
        <f>((Sustainable_Friendly_Table[[#This Row],[Weighted Energy]]-TOPSIS!$B$13)^2+(Sustainable_Friendly_Table[[#This Row],[Weighted Cost]]-TOPSIS!$C$13)^2+(Sustainable_Friendly_Table[[#This Row],[Weighted Co2]]-TOPSIS!$D$13)^2)^0.5</f>
        <v>4.8115594175406947E-3</v>
      </c>
      <c r="Y460">
        <f>((Sustainable_Friendly_Table[[#This Row],[Weighted Energy]]-TOPSIS!$B$14)^2+(Sustainable_Friendly_Table[[#This Row],[Weighted Cost]]-TOPSIS!$C$14)^2+(Sustainable_Friendly_Table[[#This Row],[Weighted Co2]]-TOPSIS!$D$14)^2)^0.5</f>
        <v>1.5025413268526045E-3</v>
      </c>
      <c r="Z460">
        <f>Sustainable_Friendly_Table[[#This Row],[S- Worst-Euclidean Distance]]/(Sustainable_Friendly_Table[[#This Row],[S+ Best-Euclidean Distance]]+Sustainable_Friendly_Table[[#This Row],[S- Worst-Euclidean Distance]])</f>
        <v>0.23796600461068168</v>
      </c>
      <c r="AA460">
        <v>459</v>
      </c>
    </row>
    <row r="461" spans="1:27" x14ac:dyDescent="0.3">
      <c r="A461">
        <v>160</v>
      </c>
      <c r="B461" t="s">
        <v>140</v>
      </c>
      <c r="C461" t="s">
        <v>148</v>
      </c>
      <c r="D461" t="s">
        <v>151</v>
      </c>
      <c r="E461" t="s">
        <v>280</v>
      </c>
      <c r="F461" t="s">
        <v>280</v>
      </c>
      <c r="G461" t="s">
        <v>219</v>
      </c>
      <c r="H461">
        <v>377.27547567893043</v>
      </c>
      <c r="I461">
        <v>54</v>
      </c>
      <c r="J461">
        <v>1395927.6601518826</v>
      </c>
      <c r="K461">
        <v>57046.926127272716</v>
      </c>
      <c r="L461">
        <v>251266978.82733884</v>
      </c>
      <c r="M461">
        <v>6839693.6240909081</v>
      </c>
      <c r="N461">
        <v>2093891490.2278237</v>
      </c>
      <c r="O461">
        <v>100656000</v>
      </c>
      <c r="P461">
        <v>29.527822849999996</v>
      </c>
      <c r="Q461">
        <v>20869.118519270643</v>
      </c>
      <c r="R461">
        <v>251324025.75346613</v>
      </c>
      <c r="S461">
        <v>2201.3871838519144</v>
      </c>
      <c r="T461">
        <v>20898.646342120643</v>
      </c>
      <c r="U461">
        <f>Sustainable_Friendly_Table[[#This Row],[Total Energy(MJ)]]*AHP!$P$13/TOPSIS!$B$12</f>
        <v>2.472505312159547E-2</v>
      </c>
      <c r="V461">
        <f>Sustainable_Friendly_Table[[#This Row],[Total Cost(LKR Million)]]*AHP!$P$14/TOPSIS!$C$12</f>
        <v>7.4689606164203186E-3</v>
      </c>
      <c r="W461">
        <f>Sustainable_Friendly_Table[[#This Row],[Total Carbon (Metric T)]]*AHP!$P$15/TOPSIS!$D$12</f>
        <v>1.3610427580983712E-2</v>
      </c>
      <c r="X461">
        <f>((Sustainable_Friendly_Table[[#This Row],[Weighted Energy]]-TOPSIS!$B$13)^2+(Sustainable_Friendly_Table[[#This Row],[Weighted Cost]]-TOPSIS!$C$13)^2+(Sustainable_Friendly_Table[[#This Row],[Weighted Co2]]-TOPSIS!$D$13)^2)^0.5</f>
        <v>4.8128023774170704E-3</v>
      </c>
      <c r="Y461">
        <f>((Sustainable_Friendly_Table[[#This Row],[Weighted Energy]]-TOPSIS!$B$14)^2+(Sustainable_Friendly_Table[[#This Row],[Weighted Cost]]-TOPSIS!$C$14)^2+(Sustainable_Friendly_Table[[#This Row],[Weighted Co2]]-TOPSIS!$D$14)^2)^0.5</f>
        <v>1.5014298452038679E-3</v>
      </c>
      <c r="Z461">
        <f>Sustainable_Friendly_Table[[#This Row],[S- Worst-Euclidean Distance]]/(Sustainable_Friendly_Table[[#This Row],[S+ Best-Euclidean Distance]]+Sustainable_Friendly_Table[[#This Row],[S- Worst-Euclidean Distance]])</f>
        <v>0.2377850215620749</v>
      </c>
      <c r="AA461">
        <v>460</v>
      </c>
    </row>
    <row r="462" spans="1:27" x14ac:dyDescent="0.3">
      <c r="A462">
        <v>162</v>
      </c>
      <c r="B462" t="s">
        <v>140</v>
      </c>
      <c r="C462" t="s">
        <v>148</v>
      </c>
      <c r="D462" t="s">
        <v>151</v>
      </c>
      <c r="E462" t="s">
        <v>280</v>
      </c>
      <c r="F462" t="s">
        <v>280</v>
      </c>
      <c r="G462" t="s">
        <v>218</v>
      </c>
      <c r="H462">
        <v>377.27547567893043</v>
      </c>
      <c r="I462">
        <v>27</v>
      </c>
      <c r="J462">
        <v>1395927.6601518826</v>
      </c>
      <c r="K462">
        <v>57046.926127272716</v>
      </c>
      <c r="L462">
        <v>251266978.82733884</v>
      </c>
      <c r="M462">
        <v>6839693.6240909081</v>
      </c>
      <c r="N462">
        <v>2093891490.2278237</v>
      </c>
      <c r="O462">
        <v>101147400</v>
      </c>
      <c r="P462">
        <v>29.527822849999996</v>
      </c>
      <c r="Q462">
        <v>20869.118519270643</v>
      </c>
      <c r="R462">
        <v>251324025.75346613</v>
      </c>
      <c r="S462">
        <v>2201.8785838519143</v>
      </c>
      <c r="T462">
        <v>20898.646342120643</v>
      </c>
      <c r="U462">
        <f>Sustainable_Friendly_Table[[#This Row],[Total Energy(MJ)]]*AHP!$P$13/TOPSIS!$B$12</f>
        <v>2.472505312159547E-2</v>
      </c>
      <c r="V462">
        <f>Sustainable_Friendly_Table[[#This Row],[Total Cost(LKR Million)]]*AHP!$P$14/TOPSIS!$C$12</f>
        <v>7.4706278593632365E-3</v>
      </c>
      <c r="W462">
        <f>Sustainable_Friendly_Table[[#This Row],[Total Carbon (Metric T)]]*AHP!$P$15/TOPSIS!$D$12</f>
        <v>1.3610427580983712E-2</v>
      </c>
      <c r="X462">
        <f>((Sustainable_Friendly_Table[[#This Row],[Weighted Energy]]-TOPSIS!$B$13)^2+(Sustainable_Friendly_Table[[#This Row],[Weighted Cost]]-TOPSIS!$C$13)^2+(Sustainable_Friendly_Table[[#This Row],[Weighted Co2]]-TOPSIS!$D$13)^2)^0.5</f>
        <v>4.8132271134562277E-3</v>
      </c>
      <c r="Y462">
        <f>((Sustainable_Friendly_Table[[#This Row],[Weighted Energy]]-TOPSIS!$B$14)^2+(Sustainable_Friendly_Table[[#This Row],[Weighted Cost]]-TOPSIS!$C$14)^2+(Sustainable_Friendly_Table[[#This Row],[Weighted Co2]]-TOPSIS!$D$14)^2)^0.5</f>
        <v>1.5009800023734572E-3</v>
      </c>
      <c r="Z462">
        <f>Sustainable_Friendly_Table[[#This Row],[S- Worst-Euclidean Distance]]/(Sustainable_Friendly_Table[[#This Row],[S+ Best-Euclidean Distance]]+Sustainable_Friendly_Table[[#This Row],[S- Worst-Euclidean Distance]])</f>
        <v>0.23771472408792357</v>
      </c>
      <c r="AA462">
        <v>461</v>
      </c>
    </row>
    <row r="463" spans="1:27" x14ac:dyDescent="0.3">
      <c r="A463">
        <v>169</v>
      </c>
      <c r="B463" t="s">
        <v>140</v>
      </c>
      <c r="C463" t="s">
        <v>148</v>
      </c>
      <c r="D463" t="s">
        <v>280</v>
      </c>
      <c r="E463" t="s">
        <v>152</v>
      </c>
      <c r="F463" t="s">
        <v>280</v>
      </c>
      <c r="G463" t="s">
        <v>219</v>
      </c>
      <c r="H463">
        <v>377.6701839925359</v>
      </c>
      <c r="I463">
        <v>54</v>
      </c>
      <c r="J463">
        <v>1396309.7377994524</v>
      </c>
      <c r="K463">
        <v>46129.862490909087</v>
      </c>
      <c r="L463">
        <v>251335752.8039014</v>
      </c>
      <c r="M463">
        <v>5687089.9536363631</v>
      </c>
      <c r="N463">
        <v>2094464606.6991785</v>
      </c>
      <c r="O463">
        <v>100656000</v>
      </c>
      <c r="P463">
        <v>22.968374518181815</v>
      </c>
      <c r="Q463">
        <v>20874.83058010181</v>
      </c>
      <c r="R463">
        <v>251381882.66639233</v>
      </c>
      <c r="S463">
        <v>2200.8076966528147</v>
      </c>
      <c r="T463">
        <v>20897.798954619993</v>
      </c>
      <c r="U463">
        <f>Sustainable_Friendly_Table[[#This Row],[Total Energy(MJ)]]*AHP!$P$13/TOPSIS!$B$12</f>
        <v>2.4730745037604151E-2</v>
      </c>
      <c r="V463">
        <f>Sustainable_Friendly_Table[[#This Row],[Total Cost(LKR Million)]]*AHP!$P$14/TOPSIS!$C$12</f>
        <v>7.4669945074597758E-3</v>
      </c>
      <c r="W463">
        <f>Sustainable_Friendly_Table[[#This Row],[Total Carbon (Metric T)]]*AHP!$P$15/TOPSIS!$D$12</f>
        <v>1.3609875712407068E-2</v>
      </c>
      <c r="X463">
        <f>((Sustainable_Friendly_Table[[#This Row],[Weighted Energy]]-TOPSIS!$B$13)^2+(Sustainable_Friendly_Table[[#This Row],[Weighted Cost]]-TOPSIS!$C$13)^2+(Sustainable_Friendly_Table[[#This Row],[Weighted Co2]]-TOPSIS!$D$13)^2)^0.5</f>
        <v>4.8168683655737893E-3</v>
      </c>
      <c r="Y463">
        <f>((Sustainable_Friendly_Table[[#This Row],[Weighted Energy]]-TOPSIS!$B$14)^2+(Sustainable_Friendly_Table[[#This Row],[Weighted Cost]]-TOPSIS!$C$14)^2+(Sustainable_Friendly_Table[[#This Row],[Weighted Co2]]-TOPSIS!$D$14)^2)^0.5</f>
        <v>1.4974219634793255E-3</v>
      </c>
      <c r="Z463">
        <f>Sustainable_Friendly_Table[[#This Row],[S- Worst-Euclidean Distance]]/(Sustainable_Friendly_Table[[#This Row],[S+ Best-Euclidean Distance]]+Sustainable_Friendly_Table[[#This Row],[S- Worst-Euclidean Distance]])</f>
        <v>0.23714810144054266</v>
      </c>
      <c r="AA463">
        <v>462</v>
      </c>
    </row>
    <row r="464" spans="1:27" x14ac:dyDescent="0.3">
      <c r="A464">
        <v>161</v>
      </c>
      <c r="B464" t="s">
        <v>140</v>
      </c>
      <c r="C464" t="s">
        <v>148</v>
      </c>
      <c r="D464" t="s">
        <v>151</v>
      </c>
      <c r="E464" t="s">
        <v>280</v>
      </c>
      <c r="F464" t="s">
        <v>280</v>
      </c>
      <c r="G464" t="s">
        <v>220</v>
      </c>
      <c r="H464">
        <v>377.27547567893043</v>
      </c>
      <c r="I464">
        <v>27</v>
      </c>
      <c r="J464">
        <v>1395927.6601518826</v>
      </c>
      <c r="K464">
        <v>57046.926127272716</v>
      </c>
      <c r="L464">
        <v>251266978.82733884</v>
      </c>
      <c r="M464">
        <v>6839693.6240909081</v>
      </c>
      <c r="N464">
        <v>2093891490.2278237</v>
      </c>
      <c r="O464">
        <v>105300000</v>
      </c>
      <c r="P464">
        <v>29.527822849999996</v>
      </c>
      <c r="Q464">
        <v>20869.118519270643</v>
      </c>
      <c r="R464">
        <v>251324025.75346613</v>
      </c>
      <c r="S464">
        <v>2206.0311838519142</v>
      </c>
      <c r="T464">
        <v>20898.646342120643</v>
      </c>
      <c r="U464">
        <f>Sustainable_Friendly_Table[[#This Row],[Total Energy(MJ)]]*AHP!$P$13/TOPSIS!$B$12</f>
        <v>2.472505312159547E-2</v>
      </c>
      <c r="V464">
        <f>Sustainable_Friendly_Table[[#This Row],[Total Cost(LKR Million)]]*AHP!$P$14/TOPSIS!$C$12</f>
        <v>7.4847169782984516E-3</v>
      </c>
      <c r="W464">
        <f>Sustainable_Friendly_Table[[#This Row],[Total Carbon (Metric T)]]*AHP!$P$15/TOPSIS!$D$12</f>
        <v>1.3610427580983712E-2</v>
      </c>
      <c r="X464">
        <f>((Sustainable_Friendly_Table[[#This Row],[Weighted Energy]]-TOPSIS!$B$13)^2+(Sustainable_Friendly_Table[[#This Row],[Weighted Cost]]-TOPSIS!$C$13)^2+(Sustainable_Friendly_Table[[#This Row],[Weighted Co2]]-TOPSIS!$D$13)^2)^0.5</f>
        <v>4.8168379143640186E-3</v>
      </c>
      <c r="Y464">
        <f>((Sustainable_Friendly_Table[[#This Row],[Weighted Energy]]-TOPSIS!$B$14)^2+(Sustainable_Friendly_Table[[#This Row],[Weighted Cost]]-TOPSIS!$C$14)^2+(Sustainable_Friendly_Table[[#This Row],[Weighted Co2]]-TOPSIS!$D$14)^2)^0.5</f>
        <v>1.4972473218178935E-3</v>
      </c>
      <c r="Z464">
        <f>Sustainable_Friendly_Table[[#This Row],[S- Worst-Euclidean Distance]]/(Sustainable_Friendly_Table[[#This Row],[S+ Best-Euclidean Distance]]+Sustainable_Friendly_Table[[#This Row],[S- Worst-Euclidean Distance]])</f>
        <v>0.23712814537854884</v>
      </c>
      <c r="AA464">
        <v>463</v>
      </c>
    </row>
    <row r="465" spans="1:27" x14ac:dyDescent="0.3">
      <c r="A465">
        <v>171</v>
      </c>
      <c r="B465" t="s">
        <v>140</v>
      </c>
      <c r="C465" t="s">
        <v>148</v>
      </c>
      <c r="D465" t="s">
        <v>280</v>
      </c>
      <c r="E465" t="s">
        <v>152</v>
      </c>
      <c r="F465" t="s">
        <v>280</v>
      </c>
      <c r="G465" t="s">
        <v>218</v>
      </c>
      <c r="H465">
        <v>377.6701839925359</v>
      </c>
      <c r="I465">
        <v>27</v>
      </c>
      <c r="J465">
        <v>1396309.7377994524</v>
      </c>
      <c r="K465">
        <v>46129.862490909087</v>
      </c>
      <c r="L465">
        <v>251335752.8039014</v>
      </c>
      <c r="M465">
        <v>5687089.9536363631</v>
      </c>
      <c r="N465">
        <v>2094464606.6991785</v>
      </c>
      <c r="O465">
        <v>101147400</v>
      </c>
      <c r="P465">
        <v>22.968374518181815</v>
      </c>
      <c r="Q465">
        <v>20874.83058010181</v>
      </c>
      <c r="R465">
        <v>251381882.66639233</v>
      </c>
      <c r="S465">
        <v>2201.299096652815</v>
      </c>
      <c r="T465">
        <v>20897.798954619993</v>
      </c>
      <c r="U465">
        <f>Sustainable_Friendly_Table[[#This Row],[Total Energy(MJ)]]*AHP!$P$13/TOPSIS!$B$12</f>
        <v>2.4730745037604151E-2</v>
      </c>
      <c r="V465">
        <f>Sustainable_Friendly_Table[[#This Row],[Total Cost(LKR Million)]]*AHP!$P$14/TOPSIS!$C$12</f>
        <v>7.4686617504026954E-3</v>
      </c>
      <c r="W465">
        <f>Sustainable_Friendly_Table[[#This Row],[Total Carbon (Metric T)]]*AHP!$P$15/TOPSIS!$D$12</f>
        <v>1.3609875712407068E-2</v>
      </c>
      <c r="X465">
        <f>((Sustainable_Friendly_Table[[#This Row],[Weighted Energy]]-TOPSIS!$B$13)^2+(Sustainable_Friendly_Table[[#This Row],[Weighted Cost]]-TOPSIS!$C$13)^2+(Sustainable_Friendly_Table[[#This Row],[Weighted Co2]]-TOPSIS!$D$13)^2)^0.5</f>
        <v>4.8172920626573697E-3</v>
      </c>
      <c r="Y465">
        <f>((Sustainable_Friendly_Table[[#This Row],[Weighted Energy]]-TOPSIS!$B$14)^2+(Sustainable_Friendly_Table[[#This Row],[Weighted Cost]]-TOPSIS!$C$14)^2+(Sustainable_Friendly_Table[[#This Row],[Weighted Co2]]-TOPSIS!$D$14)^2)^0.5</f>
        <v>1.4969687265283169E-3</v>
      </c>
      <c r="Z465">
        <f>Sustainable_Friendly_Table[[#This Row],[S- Worst-Euclidean Distance]]/(Sustainable_Friendly_Table[[#This Row],[S+ Best-Euclidean Distance]]+Sustainable_Friendly_Table[[#This Row],[S- Worst-Euclidean Distance]])</f>
        <v>0.23707743099432105</v>
      </c>
      <c r="AA465">
        <v>464</v>
      </c>
    </row>
    <row r="466" spans="1:27" x14ac:dyDescent="0.3">
      <c r="A466">
        <v>170</v>
      </c>
      <c r="B466" t="s">
        <v>140</v>
      </c>
      <c r="C466" t="s">
        <v>148</v>
      </c>
      <c r="D466" t="s">
        <v>280</v>
      </c>
      <c r="E466" t="s">
        <v>152</v>
      </c>
      <c r="F466" t="s">
        <v>280</v>
      </c>
      <c r="G466" t="s">
        <v>220</v>
      </c>
      <c r="H466">
        <v>377.6701839925359</v>
      </c>
      <c r="I466">
        <v>27</v>
      </c>
      <c r="J466">
        <v>1396309.7377994524</v>
      </c>
      <c r="K466">
        <v>46129.862490909087</v>
      </c>
      <c r="L466">
        <v>251335752.8039014</v>
      </c>
      <c r="M466">
        <v>5687089.9536363631</v>
      </c>
      <c r="N466">
        <v>2094464606.6991785</v>
      </c>
      <c r="O466">
        <v>105300000</v>
      </c>
      <c r="P466">
        <v>22.968374518181815</v>
      </c>
      <c r="Q466">
        <v>20874.83058010181</v>
      </c>
      <c r="R466">
        <v>251381882.66639233</v>
      </c>
      <c r="S466">
        <v>2205.4516966528149</v>
      </c>
      <c r="T466">
        <v>20897.798954619993</v>
      </c>
      <c r="U466">
        <f>Sustainable_Friendly_Table[[#This Row],[Total Energy(MJ)]]*AHP!$P$13/TOPSIS!$B$12</f>
        <v>2.4730745037604151E-2</v>
      </c>
      <c r="V466">
        <f>Sustainable_Friendly_Table[[#This Row],[Total Cost(LKR Million)]]*AHP!$P$14/TOPSIS!$C$12</f>
        <v>7.4827508693379096E-3</v>
      </c>
      <c r="W466">
        <f>Sustainable_Friendly_Table[[#This Row],[Total Carbon (Metric T)]]*AHP!$P$15/TOPSIS!$D$12</f>
        <v>1.3609875712407068E-2</v>
      </c>
      <c r="X466">
        <f>((Sustainable_Friendly_Table[[#This Row],[Weighted Energy]]-TOPSIS!$B$13)^2+(Sustainable_Friendly_Table[[#This Row],[Weighted Cost]]-TOPSIS!$C$13)^2+(Sustainable_Friendly_Table[[#This Row],[Weighted Co2]]-TOPSIS!$D$13)^2)^0.5</f>
        <v>4.8208940729910525E-3</v>
      </c>
      <c r="Y466">
        <f>((Sustainable_Friendly_Table[[#This Row],[Weighted Energy]]-TOPSIS!$B$14)^2+(Sustainable_Friendly_Table[[#This Row],[Weighted Cost]]-TOPSIS!$C$14)^2+(Sustainable_Friendly_Table[[#This Row],[Weighted Co2]]-TOPSIS!$D$14)^2)^0.5</f>
        <v>1.4932074677966468E-3</v>
      </c>
      <c r="Z466">
        <f>Sustainable_Friendly_Table[[#This Row],[S- Worst-Euclidean Distance]]/(Sustainable_Friendly_Table[[#This Row],[S+ Best-Euclidean Distance]]+Sustainable_Friendly_Table[[#This Row],[S- Worst-Euclidean Distance]])</f>
        <v>0.23648771850608624</v>
      </c>
      <c r="AA466">
        <v>465</v>
      </c>
    </row>
    <row r="467" spans="1:27" x14ac:dyDescent="0.3">
      <c r="A467">
        <v>178</v>
      </c>
      <c r="B467" t="s">
        <v>140</v>
      </c>
      <c r="C467" t="s">
        <v>148</v>
      </c>
      <c r="D467" t="s">
        <v>280</v>
      </c>
      <c r="E467" t="s">
        <v>280</v>
      </c>
      <c r="F467" t="s">
        <v>280</v>
      </c>
      <c r="G467" t="s">
        <v>219</v>
      </c>
      <c r="H467">
        <v>377.73819729899043</v>
      </c>
      <c r="I467">
        <v>54</v>
      </c>
      <c r="J467">
        <v>1396375.5746801007</v>
      </c>
      <c r="K467">
        <v>57046.926127272716</v>
      </c>
      <c r="L467">
        <v>251347603.44241813</v>
      </c>
      <c r="M467">
        <v>6844298.6990909083</v>
      </c>
      <c r="N467">
        <v>2094563362.0201511</v>
      </c>
      <c r="O467">
        <v>100656000</v>
      </c>
      <c r="P467">
        <v>29.518612699999998</v>
      </c>
      <c r="Q467">
        <v>20875.814841467505</v>
      </c>
      <c r="R467">
        <v>251404650.36854541</v>
      </c>
      <c r="S467">
        <v>2202.0636607192423</v>
      </c>
      <c r="T467">
        <v>20905.333454167507</v>
      </c>
      <c r="U467">
        <f>Sustainable_Friendly_Table[[#This Row],[Total Energy(MJ)]]*AHP!$P$13/TOPSIS!$B$12</f>
        <v>2.4732984905613205E-2</v>
      </c>
      <c r="V467">
        <f>Sustainable_Friendly_Table[[#This Row],[Total Cost(LKR Million)]]*AHP!$P$14/TOPSIS!$C$12</f>
        <v>7.471255796076607E-3</v>
      </c>
      <c r="W467">
        <f>Sustainable_Friendly_Table[[#This Row],[Total Carbon (Metric T)]]*AHP!$P$15/TOPSIS!$D$12</f>
        <v>1.3614782621628444E-2</v>
      </c>
      <c r="X467">
        <f>((Sustainable_Friendly_Table[[#This Row],[Weighted Energy]]-TOPSIS!$B$13)^2+(Sustainable_Friendly_Table[[#This Row],[Weighted Cost]]-TOPSIS!$C$13)^2+(Sustainable_Friendly_Table[[#This Row],[Weighted Co2]]-TOPSIS!$D$13)^2)^0.5</f>
        <v>4.8221372713670623E-3</v>
      </c>
      <c r="Y467">
        <f>((Sustainable_Friendly_Table[[#This Row],[Weighted Energy]]-TOPSIS!$B$14)^2+(Sustainable_Friendly_Table[[#This Row],[Weighted Cost]]-TOPSIS!$C$14)^2+(Sustainable_Friendly_Table[[#This Row],[Weighted Co2]]-TOPSIS!$D$14)^2)^0.5</f>
        <v>1.4920975800572572E-3</v>
      </c>
      <c r="Z467">
        <f>Sustainable_Friendly_Table[[#This Row],[S- Worst-Euclidean Distance]]/(Sustainable_Friendly_Table[[#This Row],[S+ Best-Euclidean Distance]]+Sustainable_Friendly_Table[[#This Row],[S- Worst-Euclidean Distance]])</f>
        <v>0.23630695011616185</v>
      </c>
      <c r="AA467">
        <v>466</v>
      </c>
    </row>
    <row r="468" spans="1:27" x14ac:dyDescent="0.3">
      <c r="A468">
        <v>180</v>
      </c>
      <c r="B468" t="s">
        <v>140</v>
      </c>
      <c r="C468" t="s">
        <v>148</v>
      </c>
      <c r="D468" t="s">
        <v>280</v>
      </c>
      <c r="E468" t="s">
        <v>280</v>
      </c>
      <c r="F468" t="s">
        <v>280</v>
      </c>
      <c r="G468" t="s">
        <v>218</v>
      </c>
      <c r="H468">
        <v>377.73819729899043</v>
      </c>
      <c r="I468">
        <v>27</v>
      </c>
      <c r="J468">
        <v>1396375.5746801007</v>
      </c>
      <c r="K468">
        <v>57046.926127272716</v>
      </c>
      <c r="L468">
        <v>251347603.44241813</v>
      </c>
      <c r="M468">
        <v>6844298.6990909083</v>
      </c>
      <c r="N468">
        <v>2094563362.0201511</v>
      </c>
      <c r="O468">
        <v>101147400</v>
      </c>
      <c r="P468">
        <v>29.518612699999998</v>
      </c>
      <c r="Q468">
        <v>20875.814841467505</v>
      </c>
      <c r="R468">
        <v>251404650.36854541</v>
      </c>
      <c r="S468">
        <v>2202.5550607192422</v>
      </c>
      <c r="T468">
        <v>20905.333454167507</v>
      </c>
      <c r="U468">
        <f>Sustainable_Friendly_Table[[#This Row],[Total Energy(MJ)]]*AHP!$P$13/TOPSIS!$B$12</f>
        <v>2.4732984905613205E-2</v>
      </c>
      <c r="V468">
        <f>Sustainable_Friendly_Table[[#This Row],[Total Cost(LKR Million)]]*AHP!$P$14/TOPSIS!$C$12</f>
        <v>7.4729230390195257E-3</v>
      </c>
      <c r="W468">
        <f>Sustainable_Friendly_Table[[#This Row],[Total Carbon (Metric T)]]*AHP!$P$15/TOPSIS!$D$12</f>
        <v>1.3614782621628444E-2</v>
      </c>
      <c r="X468">
        <f>((Sustainable_Friendly_Table[[#This Row],[Weighted Energy]]-TOPSIS!$B$13)^2+(Sustainable_Friendly_Table[[#This Row],[Weighted Cost]]-TOPSIS!$C$13)^2+(Sustainable_Friendly_Table[[#This Row],[Weighted Co2]]-TOPSIS!$D$13)^2)^0.5</f>
        <v>4.8225619787401709E-3</v>
      </c>
      <c r="Y468">
        <f>((Sustainable_Friendly_Table[[#This Row],[Weighted Energy]]-TOPSIS!$B$14)^2+(Sustainable_Friendly_Table[[#This Row],[Weighted Cost]]-TOPSIS!$C$14)^2+(Sustainable_Friendly_Table[[#This Row],[Weighted Co2]]-TOPSIS!$D$14)^2)^0.5</f>
        <v>1.4916474882199899E-3</v>
      </c>
      <c r="Z468">
        <f>Sustainable_Friendly_Table[[#This Row],[S- Worst-Euclidean Distance]]/(Sustainable_Friendly_Table[[#This Row],[S+ Best-Euclidean Distance]]+Sustainable_Friendly_Table[[#This Row],[S- Worst-Euclidean Distance]])</f>
        <v>0.23623661774687862</v>
      </c>
      <c r="AA468">
        <v>467</v>
      </c>
    </row>
    <row r="469" spans="1:27" x14ac:dyDescent="0.3">
      <c r="A469">
        <v>179</v>
      </c>
      <c r="B469" t="s">
        <v>140</v>
      </c>
      <c r="C469" t="s">
        <v>148</v>
      </c>
      <c r="D469" t="s">
        <v>280</v>
      </c>
      <c r="E469" t="s">
        <v>280</v>
      </c>
      <c r="F469" t="s">
        <v>280</v>
      </c>
      <c r="G469" t="s">
        <v>220</v>
      </c>
      <c r="H469">
        <v>377.73819729899043</v>
      </c>
      <c r="I469">
        <v>27</v>
      </c>
      <c r="J469">
        <v>1396375.5746801007</v>
      </c>
      <c r="K469">
        <v>57046.926127272716</v>
      </c>
      <c r="L469">
        <v>251347603.44241813</v>
      </c>
      <c r="M469">
        <v>6844298.6990909083</v>
      </c>
      <c r="N469">
        <v>2094563362.0201511</v>
      </c>
      <c r="O469">
        <v>105300000</v>
      </c>
      <c r="P469">
        <v>29.518612699999998</v>
      </c>
      <c r="Q469">
        <v>20875.814841467505</v>
      </c>
      <c r="R469">
        <v>251404650.36854541</v>
      </c>
      <c r="S469">
        <v>2206.7076607192421</v>
      </c>
      <c r="T469">
        <v>20905.333454167507</v>
      </c>
      <c r="U469">
        <f>Sustainable_Friendly_Table[[#This Row],[Total Energy(MJ)]]*AHP!$P$13/TOPSIS!$B$12</f>
        <v>2.4732984905613205E-2</v>
      </c>
      <c r="V469">
        <f>Sustainable_Friendly_Table[[#This Row],[Total Cost(LKR Million)]]*AHP!$P$14/TOPSIS!$C$12</f>
        <v>7.4870121579547391E-3</v>
      </c>
      <c r="W469">
        <f>Sustainable_Friendly_Table[[#This Row],[Total Carbon (Metric T)]]*AHP!$P$15/TOPSIS!$D$12</f>
        <v>1.3614782621628444E-2</v>
      </c>
      <c r="X469">
        <f>((Sustainable_Friendly_Table[[#This Row],[Weighted Energy]]-TOPSIS!$B$13)^2+(Sustainable_Friendly_Table[[#This Row],[Weighted Cost]]-TOPSIS!$C$13)^2+(Sustainable_Friendly_Table[[#This Row],[Weighted Co2]]-TOPSIS!$D$13)^2)^0.5</f>
        <v>4.8261724959281303E-3</v>
      </c>
      <c r="Y469">
        <f>((Sustainable_Friendly_Table[[#This Row],[Weighted Energy]]-TOPSIS!$B$14)^2+(Sustainable_Friendly_Table[[#This Row],[Weighted Cost]]-TOPSIS!$C$14)^2+(Sustainable_Friendly_Table[[#This Row],[Weighted Co2]]-TOPSIS!$D$14)^2)^0.5</f>
        <v>1.4879131286460066E-3</v>
      </c>
      <c r="Z469">
        <f>Sustainable_Friendly_Table[[#This Row],[S- Worst-Euclidean Distance]]/(Sustainable_Friendly_Table[[#This Row],[S+ Best-Euclidean Distance]]+Sustainable_Friendly_Table[[#This Row],[S- Worst-Euclidean Distance]])</f>
        <v>0.2356498180599762</v>
      </c>
      <c r="AA469">
        <v>468</v>
      </c>
    </row>
    <row r="470" spans="1:27" x14ac:dyDescent="0.3">
      <c r="A470">
        <v>253</v>
      </c>
      <c r="B470" t="s">
        <v>141</v>
      </c>
      <c r="C470" t="s">
        <v>148</v>
      </c>
      <c r="D470" t="s">
        <v>151</v>
      </c>
      <c r="E470" t="s">
        <v>152</v>
      </c>
      <c r="F470" t="s">
        <v>154</v>
      </c>
      <c r="G470" t="s">
        <v>219</v>
      </c>
      <c r="H470">
        <v>385.43990871021083</v>
      </c>
      <c r="I470">
        <v>55</v>
      </c>
      <c r="J470">
        <v>1403979.320198108</v>
      </c>
      <c r="K470">
        <v>40316.029763636354</v>
      </c>
      <c r="L470">
        <v>252716277.63565943</v>
      </c>
      <c r="M470">
        <v>5421120.4422727264</v>
      </c>
      <c r="N470">
        <v>2105968980.2971621</v>
      </c>
      <c r="O470">
        <v>102520000</v>
      </c>
      <c r="P470">
        <v>21.525416668181812</v>
      </c>
      <c r="Q470">
        <v>20989.490836961711</v>
      </c>
      <c r="R470">
        <v>252756593.66542307</v>
      </c>
      <c r="S470">
        <v>2213.9101007394347</v>
      </c>
      <c r="T470">
        <v>21011.016253629892</v>
      </c>
      <c r="U470">
        <f>Sustainable_Friendly_Table[[#This Row],[Total Energy(MJ)]]*AHP!$P$13/TOPSIS!$B$12</f>
        <v>2.486598798692416E-2</v>
      </c>
      <c r="V470">
        <f>Sustainable_Friendly_Table[[#This Row],[Total Cost(LKR Million)]]*AHP!$P$14/TOPSIS!$C$12</f>
        <v>7.5114489045877515E-3</v>
      </c>
      <c r="W470">
        <f>Sustainable_Friendly_Table[[#This Row],[Total Carbon (Metric T)]]*AHP!$P$15/TOPSIS!$D$12</f>
        <v>1.3683609476013716E-2</v>
      </c>
      <c r="X470">
        <f>((Sustainable_Friendly_Table[[#This Row],[Weighted Energy]]-TOPSIS!$B$13)^2+(Sustainable_Friendly_Table[[#This Row],[Weighted Cost]]-TOPSIS!$C$13)^2+(Sustainable_Friendly_Table[[#This Row],[Weighted Co2]]-TOPSIS!$D$13)^2)^0.5</f>
        <v>4.9771453173618205E-3</v>
      </c>
      <c r="Y470">
        <f>((Sustainable_Friendly_Table[[#This Row],[Weighted Energy]]-TOPSIS!$B$14)^2+(Sustainable_Friendly_Table[[#This Row],[Weighted Cost]]-TOPSIS!$C$14)^2+(Sustainable_Friendly_Table[[#This Row],[Weighted Co2]]-TOPSIS!$D$14)^2)^0.5</f>
        <v>1.3371038850877486E-3</v>
      </c>
      <c r="Z470">
        <f>Sustainable_Friendly_Table[[#This Row],[S- Worst-Euclidean Distance]]/(Sustainable_Friendly_Table[[#This Row],[S+ Best-Euclidean Distance]]+Sustainable_Friendly_Table[[#This Row],[S- Worst-Euclidean Distance]])</f>
        <v>0.21175975832075625</v>
      </c>
      <c r="AA470">
        <v>469</v>
      </c>
    </row>
    <row r="471" spans="1:27" x14ac:dyDescent="0.3">
      <c r="A471">
        <v>255</v>
      </c>
      <c r="B471" t="s">
        <v>141</v>
      </c>
      <c r="C471" t="s">
        <v>148</v>
      </c>
      <c r="D471" t="s">
        <v>151</v>
      </c>
      <c r="E471" t="s">
        <v>152</v>
      </c>
      <c r="F471" t="s">
        <v>154</v>
      </c>
      <c r="G471" t="s">
        <v>218</v>
      </c>
      <c r="H471">
        <v>385.43990871021083</v>
      </c>
      <c r="I471">
        <v>28</v>
      </c>
      <c r="J471">
        <v>1403979.320198108</v>
      </c>
      <c r="K471">
        <v>40316.029763636354</v>
      </c>
      <c r="L471">
        <v>252716277.63565943</v>
      </c>
      <c r="M471">
        <v>5421120.4422727264</v>
      </c>
      <c r="N471">
        <v>2105968980.2971621</v>
      </c>
      <c r="O471">
        <v>104893600</v>
      </c>
      <c r="P471">
        <v>21.525416668181812</v>
      </c>
      <c r="Q471">
        <v>20989.490836961711</v>
      </c>
      <c r="R471">
        <v>252756593.66542307</v>
      </c>
      <c r="S471">
        <v>2216.2837007394346</v>
      </c>
      <c r="T471">
        <v>21011.016253629892</v>
      </c>
      <c r="U471">
        <f>Sustainable_Friendly_Table[[#This Row],[Total Energy(MJ)]]*AHP!$P$13/TOPSIS!$B$12</f>
        <v>2.486598798692416E-2</v>
      </c>
      <c r="V471">
        <f>Sustainable_Friendly_Table[[#This Row],[Total Cost(LKR Million)]]*AHP!$P$14/TOPSIS!$C$12</f>
        <v>7.519502156214353E-3</v>
      </c>
      <c r="W471">
        <f>Sustainable_Friendly_Table[[#This Row],[Total Carbon (Metric T)]]*AHP!$P$15/TOPSIS!$D$12</f>
        <v>1.3683609476013716E-2</v>
      </c>
      <c r="X471">
        <f>((Sustainable_Friendly_Table[[#This Row],[Weighted Energy]]-TOPSIS!$B$13)^2+(Sustainable_Friendly_Table[[#This Row],[Weighted Cost]]-TOPSIS!$C$13)^2+(Sustainable_Friendly_Table[[#This Row],[Weighted Co2]]-TOPSIS!$D$13)^2)^0.5</f>
        <v>4.9792027457936511E-3</v>
      </c>
      <c r="Y471">
        <f>((Sustainable_Friendly_Table[[#This Row],[Weighted Energy]]-TOPSIS!$B$14)^2+(Sustainable_Friendly_Table[[#This Row],[Weighted Cost]]-TOPSIS!$C$14)^2+(Sustainable_Friendly_Table[[#This Row],[Weighted Co2]]-TOPSIS!$D$14)^2)^0.5</f>
        <v>1.3349377242116145E-3</v>
      </c>
      <c r="Z471">
        <f>Sustainable_Friendly_Table[[#This Row],[S- Worst-Euclidean Distance]]/(Sustainable_Friendly_Table[[#This Row],[S+ Best-Euclidean Distance]]+Sustainable_Friendly_Table[[#This Row],[S- Worst-Euclidean Distance]])</f>
        <v>0.21142033987889744</v>
      </c>
      <c r="AA471">
        <v>470</v>
      </c>
    </row>
    <row r="472" spans="1:27" x14ac:dyDescent="0.3">
      <c r="A472">
        <v>262</v>
      </c>
      <c r="B472" t="s">
        <v>141</v>
      </c>
      <c r="C472" t="s">
        <v>148</v>
      </c>
      <c r="D472" t="s">
        <v>151</v>
      </c>
      <c r="E472" t="s">
        <v>280</v>
      </c>
      <c r="F472" t="s">
        <v>154</v>
      </c>
      <c r="G472" t="s">
        <v>219</v>
      </c>
      <c r="H472">
        <v>385.50792201666547</v>
      </c>
      <c r="I472">
        <v>55</v>
      </c>
      <c r="J472">
        <v>1404045.157078756</v>
      </c>
      <c r="K472">
        <v>51233.093399999998</v>
      </c>
      <c r="L472">
        <v>252728128.27417609</v>
      </c>
      <c r="M472">
        <v>6578329.1877272716</v>
      </c>
      <c r="N472">
        <v>2106067735.618134</v>
      </c>
      <c r="O472">
        <v>102520000</v>
      </c>
      <c r="P472">
        <v>28.075654849999999</v>
      </c>
      <c r="Q472">
        <v>20990.475098327403</v>
      </c>
      <c r="R472">
        <v>252779361.36757609</v>
      </c>
      <c r="S472">
        <v>2215.1660648058614</v>
      </c>
      <c r="T472">
        <v>21018.550753177402</v>
      </c>
      <c r="U472">
        <f>Sustainable_Friendly_Table[[#This Row],[Total Energy(MJ)]]*AHP!$P$13/TOPSIS!$B$12</f>
        <v>2.4868227854933207E-2</v>
      </c>
      <c r="V472">
        <f>Sustainable_Friendly_Table[[#This Row],[Total Cost(LKR Million)]]*AHP!$P$14/TOPSIS!$C$12</f>
        <v>7.5157101932045792E-3</v>
      </c>
      <c r="W472">
        <f>Sustainable_Friendly_Table[[#This Row],[Total Carbon (Metric T)]]*AHP!$P$15/TOPSIS!$D$12</f>
        <v>1.3688516385235086E-2</v>
      </c>
      <c r="X472">
        <f>((Sustainable_Friendly_Table[[#This Row],[Weighted Energy]]-TOPSIS!$B$13)^2+(Sustainable_Friendly_Table[[#This Row],[Weighted Cost]]-TOPSIS!$C$13)^2+(Sustainable_Friendly_Table[[#This Row],[Weighted Co2]]-TOPSIS!$D$13)^2)^0.5</f>
        <v>4.9824161660073892E-3</v>
      </c>
      <c r="Y472">
        <f>((Sustainable_Friendly_Table[[#This Row],[Weighted Energy]]-TOPSIS!$B$14)^2+(Sustainable_Friendly_Table[[#This Row],[Weighted Cost]]-TOPSIS!$C$14)^2+(Sustainable_Friendly_Table[[#This Row],[Weighted Co2]]-TOPSIS!$D$14)^2)^0.5</f>
        <v>1.3317799291671728E-3</v>
      </c>
      <c r="Z472">
        <f>Sustainable_Friendly_Table[[#This Row],[S- Worst-Euclidean Distance]]/(Sustainable_Friendly_Table[[#This Row],[S+ Best-Euclidean Distance]]+Sustainable_Friendly_Table[[#This Row],[S- Worst-Euclidean Distance]])</f>
        <v>0.21091836697706401</v>
      </c>
      <c r="AA472">
        <v>471</v>
      </c>
    </row>
    <row r="473" spans="1:27" x14ac:dyDescent="0.3">
      <c r="A473">
        <v>254</v>
      </c>
      <c r="B473" t="s">
        <v>141</v>
      </c>
      <c r="C473" t="s">
        <v>148</v>
      </c>
      <c r="D473" t="s">
        <v>151</v>
      </c>
      <c r="E473" t="s">
        <v>152</v>
      </c>
      <c r="F473" t="s">
        <v>154</v>
      </c>
      <c r="G473" t="s">
        <v>220</v>
      </c>
      <c r="H473">
        <v>385.43990871021083</v>
      </c>
      <c r="I473">
        <v>28</v>
      </c>
      <c r="J473">
        <v>1403979.320198108</v>
      </c>
      <c r="K473">
        <v>40316.029763636354</v>
      </c>
      <c r="L473">
        <v>252716277.63565943</v>
      </c>
      <c r="M473">
        <v>5421120.4422727264</v>
      </c>
      <c r="N473">
        <v>2105968980.2971621</v>
      </c>
      <c r="O473">
        <v>109200000</v>
      </c>
      <c r="P473">
        <v>21.525416668181812</v>
      </c>
      <c r="Q473">
        <v>20989.490836961711</v>
      </c>
      <c r="R473">
        <v>252756593.66542307</v>
      </c>
      <c r="S473">
        <v>2220.5901007394345</v>
      </c>
      <c r="T473">
        <v>21011.016253629892</v>
      </c>
      <c r="U473">
        <f>Sustainable_Friendly_Table[[#This Row],[Total Energy(MJ)]]*AHP!$P$13/TOPSIS!$B$12</f>
        <v>2.486598798692416E-2</v>
      </c>
      <c r="V473">
        <f>Sustainable_Friendly_Table[[#This Row],[Total Cost(LKR Million)]]*AHP!$P$14/TOPSIS!$C$12</f>
        <v>7.5341130943693902E-3</v>
      </c>
      <c r="W473">
        <f>Sustainable_Friendly_Table[[#This Row],[Total Carbon (Metric T)]]*AHP!$P$15/TOPSIS!$D$12</f>
        <v>1.3683609476013716E-2</v>
      </c>
      <c r="X473">
        <f>((Sustainable_Friendly_Table[[#This Row],[Weighted Energy]]-TOPSIS!$B$13)^2+(Sustainable_Friendly_Table[[#This Row],[Weighted Cost]]-TOPSIS!$C$13)^2+(Sustainable_Friendly_Table[[#This Row],[Weighted Co2]]-TOPSIS!$D$13)^2)^0.5</f>
        <v>4.9829665777736667E-3</v>
      </c>
      <c r="Y473">
        <f>((Sustainable_Friendly_Table[[#This Row],[Weighted Energy]]-TOPSIS!$B$14)^2+(Sustainable_Friendly_Table[[#This Row],[Weighted Cost]]-TOPSIS!$C$14)^2+(Sustainable_Friendly_Table[[#This Row],[Weighted Co2]]-TOPSIS!$D$14)^2)^0.5</f>
        <v>1.3311230703427503E-3</v>
      </c>
      <c r="Z473">
        <f>Sustainable_Friendly_Table[[#This Row],[S- Worst-Euclidean Distance]]/(Sustainable_Friendly_Table[[#This Row],[S+ Best-Euclidean Distance]]+Sustainable_Friendly_Table[[#This Row],[S- Worst-Euclidean Distance]])</f>
        <v>0.21081789213110766</v>
      </c>
      <c r="AA473">
        <v>472</v>
      </c>
    </row>
    <row r="474" spans="1:27" x14ac:dyDescent="0.3">
      <c r="A474">
        <v>264</v>
      </c>
      <c r="B474" t="s">
        <v>141</v>
      </c>
      <c r="C474" t="s">
        <v>148</v>
      </c>
      <c r="D474" t="s">
        <v>151</v>
      </c>
      <c r="E474" t="s">
        <v>280</v>
      </c>
      <c r="F474" t="s">
        <v>154</v>
      </c>
      <c r="G474" t="s">
        <v>218</v>
      </c>
      <c r="H474">
        <v>385.50792201666547</v>
      </c>
      <c r="I474">
        <v>28</v>
      </c>
      <c r="J474">
        <v>1404045.157078756</v>
      </c>
      <c r="K474">
        <v>51233.093399999998</v>
      </c>
      <c r="L474">
        <v>252728128.27417609</v>
      </c>
      <c r="M474">
        <v>6578329.1877272716</v>
      </c>
      <c r="N474">
        <v>2106067735.618134</v>
      </c>
      <c r="O474">
        <v>104893600</v>
      </c>
      <c r="P474">
        <v>28.075654849999999</v>
      </c>
      <c r="Q474">
        <v>20990.475098327403</v>
      </c>
      <c r="R474">
        <v>252779361.36757609</v>
      </c>
      <c r="S474">
        <v>2217.5396648058613</v>
      </c>
      <c r="T474">
        <v>21018.550753177402</v>
      </c>
      <c r="U474">
        <f>Sustainable_Friendly_Table[[#This Row],[Total Energy(MJ)]]*AHP!$P$13/TOPSIS!$B$12</f>
        <v>2.4868227854933207E-2</v>
      </c>
      <c r="V474">
        <f>Sustainable_Friendly_Table[[#This Row],[Total Cost(LKR Million)]]*AHP!$P$14/TOPSIS!$C$12</f>
        <v>7.5237634448311807E-3</v>
      </c>
      <c r="W474">
        <f>Sustainable_Friendly_Table[[#This Row],[Total Carbon (Metric T)]]*AHP!$P$15/TOPSIS!$D$12</f>
        <v>1.3688516385235086E-2</v>
      </c>
      <c r="X474">
        <f>((Sustainable_Friendly_Table[[#This Row],[Weighted Energy]]-TOPSIS!$B$13)^2+(Sustainable_Friendly_Table[[#This Row],[Weighted Cost]]-TOPSIS!$C$13)^2+(Sustainable_Friendly_Table[[#This Row],[Weighted Co2]]-TOPSIS!$D$13)^2)^0.5</f>
        <v>4.9844783036274796E-3</v>
      </c>
      <c r="Y474">
        <f>((Sustainable_Friendly_Table[[#This Row],[Weighted Energy]]-TOPSIS!$B$14)^2+(Sustainable_Friendly_Table[[#This Row],[Weighted Cost]]-TOPSIS!$C$14)^2+(Sustainable_Friendly_Table[[#This Row],[Weighted Co2]]-TOPSIS!$D$14)^2)^0.5</f>
        <v>1.3296309044986971E-3</v>
      </c>
      <c r="Z474">
        <f>Sustainable_Friendly_Table[[#This Row],[S- Worst-Euclidean Distance]]/(Sustainable_Friendly_Table[[#This Row],[S+ Best-Euclidean Distance]]+Sustainable_Friendly_Table[[#This Row],[S- Worst-Euclidean Distance]])</f>
        <v>0.21058091659033698</v>
      </c>
      <c r="AA474">
        <v>473</v>
      </c>
    </row>
    <row r="475" spans="1:27" x14ac:dyDescent="0.3">
      <c r="A475">
        <v>271</v>
      </c>
      <c r="B475" t="s">
        <v>141</v>
      </c>
      <c r="C475" t="s">
        <v>148</v>
      </c>
      <c r="D475" t="s">
        <v>280</v>
      </c>
      <c r="E475" t="s">
        <v>152</v>
      </c>
      <c r="F475" t="s">
        <v>154</v>
      </c>
      <c r="G475" t="s">
        <v>219</v>
      </c>
      <c r="H475">
        <v>385.90263033027088</v>
      </c>
      <c r="I475">
        <v>55</v>
      </c>
      <c r="J475">
        <v>1404427.2347263261</v>
      </c>
      <c r="K475">
        <v>40316.029763636354</v>
      </c>
      <c r="L475">
        <v>252796902.25073871</v>
      </c>
      <c r="M475">
        <v>5425725.5172727266</v>
      </c>
      <c r="N475">
        <v>2106640852.0894892</v>
      </c>
      <c r="O475">
        <v>102520000</v>
      </c>
      <c r="P475">
        <v>21.516206518181814</v>
      </c>
      <c r="Q475">
        <v>20996.187159158577</v>
      </c>
      <c r="R475">
        <v>252837218.28050235</v>
      </c>
      <c r="S475">
        <v>2214.5865776067621</v>
      </c>
      <c r="T475">
        <v>21017.70336567676</v>
      </c>
      <c r="U475">
        <f>Sustainable_Friendly_Table[[#This Row],[Total Energy(MJ)]]*AHP!$P$13/TOPSIS!$B$12</f>
        <v>2.4873919770941891E-2</v>
      </c>
      <c r="V475">
        <f>Sustainable_Friendly_Table[[#This Row],[Total Cost(LKR Million)]]*AHP!$P$14/TOPSIS!$C$12</f>
        <v>7.5137440842440381E-3</v>
      </c>
      <c r="W475">
        <f>Sustainable_Friendly_Table[[#This Row],[Total Carbon (Metric T)]]*AHP!$P$15/TOPSIS!$D$12</f>
        <v>1.3687964516658446E-2</v>
      </c>
      <c r="X475">
        <f>((Sustainable_Friendly_Table[[#This Row],[Weighted Energy]]-TOPSIS!$B$13)^2+(Sustainable_Friendly_Table[[#This Row],[Weighted Cost]]-TOPSIS!$C$13)^2+(Sustainable_Friendly_Table[[#This Row],[Weighted Co2]]-TOPSIS!$D$13)^2)^0.5</f>
        <v>4.9864802051709017E-3</v>
      </c>
      <c r="Y475">
        <f>((Sustainable_Friendly_Table[[#This Row],[Weighted Energy]]-TOPSIS!$B$14)^2+(Sustainable_Friendly_Table[[#This Row],[Weighted Cost]]-TOPSIS!$C$14)^2+(Sustainable_Friendly_Table[[#This Row],[Weighted Co2]]-TOPSIS!$D$14)^2)^0.5</f>
        <v>1.3277720415979465E-3</v>
      </c>
      <c r="Z475">
        <f>Sustainable_Friendly_Table[[#This Row],[S- Worst-Euclidean Distance]]/(Sustainable_Friendly_Table[[#This Row],[S+ Best-Euclidean Distance]]+Sustainable_Friendly_Table[[#This Row],[S- Worst-Euclidean Distance]])</f>
        <v>0.21028175462540302</v>
      </c>
      <c r="AA475">
        <v>474</v>
      </c>
    </row>
    <row r="476" spans="1:27" x14ac:dyDescent="0.3">
      <c r="A476">
        <v>263</v>
      </c>
      <c r="B476" t="s">
        <v>141</v>
      </c>
      <c r="C476" t="s">
        <v>148</v>
      </c>
      <c r="D476" t="s">
        <v>151</v>
      </c>
      <c r="E476" t="s">
        <v>280</v>
      </c>
      <c r="F476" t="s">
        <v>154</v>
      </c>
      <c r="G476" t="s">
        <v>220</v>
      </c>
      <c r="H476">
        <v>385.50792201666547</v>
      </c>
      <c r="I476">
        <v>28</v>
      </c>
      <c r="J476">
        <v>1404045.157078756</v>
      </c>
      <c r="K476">
        <v>51233.093399999998</v>
      </c>
      <c r="L476">
        <v>252728128.27417609</v>
      </c>
      <c r="M476">
        <v>6578329.1877272716</v>
      </c>
      <c r="N476">
        <v>2106067735.618134</v>
      </c>
      <c r="O476">
        <v>109200000</v>
      </c>
      <c r="P476">
        <v>28.075654849999999</v>
      </c>
      <c r="Q476">
        <v>20990.475098327403</v>
      </c>
      <c r="R476">
        <v>252779361.36757609</v>
      </c>
      <c r="S476">
        <v>2221.8460648058613</v>
      </c>
      <c r="T476">
        <v>21018.550753177402</v>
      </c>
      <c r="U476">
        <f>Sustainable_Friendly_Table[[#This Row],[Total Energy(MJ)]]*AHP!$P$13/TOPSIS!$B$12</f>
        <v>2.4868227854933207E-2</v>
      </c>
      <c r="V476">
        <f>Sustainable_Friendly_Table[[#This Row],[Total Cost(LKR Million)]]*AHP!$P$14/TOPSIS!$C$12</f>
        <v>7.5383743829862187E-3</v>
      </c>
      <c r="W476">
        <f>Sustainable_Friendly_Table[[#This Row],[Total Carbon (Metric T)]]*AHP!$P$15/TOPSIS!$D$12</f>
        <v>1.3688516385235086E-2</v>
      </c>
      <c r="X476">
        <f>((Sustainable_Friendly_Table[[#This Row],[Weighted Energy]]-TOPSIS!$B$13)^2+(Sustainable_Friendly_Table[[#This Row],[Weighted Cost]]-TOPSIS!$C$13)^2+(Sustainable_Friendly_Table[[#This Row],[Weighted Co2]]-TOPSIS!$D$13)^2)^0.5</f>
        <v>4.9882506366132348E-3</v>
      </c>
      <c r="Y476">
        <f>((Sustainable_Friendly_Table[[#This Row],[Weighted Energy]]-TOPSIS!$B$14)^2+(Sustainable_Friendly_Table[[#This Row],[Weighted Cost]]-TOPSIS!$C$14)^2+(Sustainable_Friendly_Table[[#This Row],[Weighted Co2]]-TOPSIS!$D$14)^2)^0.5</f>
        <v>1.3258479422325665E-3</v>
      </c>
      <c r="Z476">
        <f>Sustainable_Friendly_Table[[#This Row],[S- Worst-Euclidean Distance]]/(Sustainable_Friendly_Table[[#This Row],[S+ Best-Euclidean Distance]]+Sustainable_Friendly_Table[[#This Row],[S- Worst-Euclidean Distance]])</f>
        <v>0.2099821416590755</v>
      </c>
      <c r="AA476">
        <v>475</v>
      </c>
    </row>
    <row r="477" spans="1:27" x14ac:dyDescent="0.3">
      <c r="A477">
        <v>273</v>
      </c>
      <c r="B477" t="s">
        <v>141</v>
      </c>
      <c r="C477" t="s">
        <v>148</v>
      </c>
      <c r="D477" t="s">
        <v>280</v>
      </c>
      <c r="E477" t="s">
        <v>152</v>
      </c>
      <c r="F477" t="s">
        <v>154</v>
      </c>
      <c r="G477" t="s">
        <v>218</v>
      </c>
      <c r="H477">
        <v>385.90263033027088</v>
      </c>
      <c r="I477">
        <v>28</v>
      </c>
      <c r="J477">
        <v>1404427.2347263261</v>
      </c>
      <c r="K477">
        <v>40316.029763636354</v>
      </c>
      <c r="L477">
        <v>252796902.25073871</v>
      </c>
      <c r="M477">
        <v>5425725.5172727266</v>
      </c>
      <c r="N477">
        <v>2106640852.0894892</v>
      </c>
      <c r="O477">
        <v>104893600</v>
      </c>
      <c r="P477">
        <v>21.516206518181814</v>
      </c>
      <c r="Q477">
        <v>20996.187159158577</v>
      </c>
      <c r="R477">
        <v>252837218.28050235</v>
      </c>
      <c r="S477">
        <v>2216.960177606762</v>
      </c>
      <c r="T477">
        <v>21017.70336567676</v>
      </c>
      <c r="U477">
        <f>Sustainable_Friendly_Table[[#This Row],[Total Energy(MJ)]]*AHP!$P$13/TOPSIS!$B$12</f>
        <v>2.4873919770941891E-2</v>
      </c>
      <c r="V477">
        <f>Sustainable_Friendly_Table[[#This Row],[Total Cost(LKR Million)]]*AHP!$P$14/TOPSIS!$C$12</f>
        <v>7.5217973358706397E-3</v>
      </c>
      <c r="W477">
        <f>Sustainable_Friendly_Table[[#This Row],[Total Carbon (Metric T)]]*AHP!$P$15/TOPSIS!$D$12</f>
        <v>1.3687964516658446E-2</v>
      </c>
      <c r="X477">
        <f>((Sustainable_Friendly_Table[[#This Row],[Weighted Energy]]-TOPSIS!$B$13)^2+(Sustainable_Friendly_Table[[#This Row],[Weighted Cost]]-TOPSIS!$C$13)^2+(Sustainable_Friendly_Table[[#This Row],[Weighted Co2]]-TOPSIS!$D$13)^2)^0.5</f>
        <v>4.9885374888299847E-3</v>
      </c>
      <c r="Y477">
        <f>((Sustainable_Friendly_Table[[#This Row],[Weighted Energy]]-TOPSIS!$B$14)^2+(Sustainable_Friendly_Table[[#This Row],[Weighted Cost]]-TOPSIS!$C$14)^2+(Sustainable_Friendly_Table[[#This Row],[Weighted Co2]]-TOPSIS!$D$14)^2)^0.5</f>
        <v>1.325604575193641E-3</v>
      </c>
      <c r="Z477">
        <f>Sustainable_Friendly_Table[[#This Row],[S- Worst-Euclidean Distance]]/(Sustainable_Friendly_Table[[#This Row],[S+ Best-Euclidean Distance]]+Sustainable_Friendly_Table[[#This Row],[S- Worst-Euclidean Distance]])</f>
        <v>0.20994215235456903</v>
      </c>
      <c r="AA477">
        <v>476</v>
      </c>
    </row>
    <row r="478" spans="1:27" x14ac:dyDescent="0.3">
      <c r="A478">
        <v>280</v>
      </c>
      <c r="B478" t="s">
        <v>141</v>
      </c>
      <c r="C478" t="s">
        <v>148</v>
      </c>
      <c r="D478" t="s">
        <v>280</v>
      </c>
      <c r="E478" t="s">
        <v>280</v>
      </c>
      <c r="F478" t="s">
        <v>154</v>
      </c>
      <c r="G478" t="s">
        <v>219</v>
      </c>
      <c r="H478">
        <v>385.97064363672536</v>
      </c>
      <c r="I478">
        <v>55</v>
      </c>
      <c r="J478">
        <v>1404493.0716069744</v>
      </c>
      <c r="K478">
        <v>51233.093399999998</v>
      </c>
      <c r="L478">
        <v>252808752.88925537</v>
      </c>
      <c r="M478">
        <v>6582934.2627272718</v>
      </c>
      <c r="N478">
        <v>2106739607.4104614</v>
      </c>
      <c r="O478">
        <v>102520000</v>
      </c>
      <c r="P478">
        <v>28.066444700000002</v>
      </c>
      <c r="Q478">
        <v>20997.171420524264</v>
      </c>
      <c r="R478">
        <v>252859985.98265538</v>
      </c>
      <c r="S478">
        <v>2215.8425416731889</v>
      </c>
      <c r="T478">
        <v>21025.237865224266</v>
      </c>
      <c r="U478">
        <f>Sustainable_Friendly_Table[[#This Row],[Total Energy(MJ)]]*AHP!$P$13/TOPSIS!$B$12</f>
        <v>2.4876159638950939E-2</v>
      </c>
      <c r="V478">
        <f>Sustainable_Friendly_Table[[#This Row],[Total Cost(LKR Million)]]*AHP!$P$14/TOPSIS!$C$12</f>
        <v>7.5180053728608675E-3</v>
      </c>
      <c r="W478">
        <f>Sustainable_Friendly_Table[[#This Row],[Total Carbon (Metric T)]]*AHP!$P$15/TOPSIS!$D$12</f>
        <v>1.3692871425879816E-2</v>
      </c>
      <c r="X478">
        <f>((Sustainable_Friendly_Table[[#This Row],[Weighted Energy]]-TOPSIS!$B$13)^2+(Sustainable_Friendly_Table[[#This Row],[Weighted Cost]]-TOPSIS!$C$13)^2+(Sustainable_Friendly_Table[[#This Row],[Weighted Co2]]-TOPSIS!$D$13)^2)^0.5</f>
        <v>4.9917509964379179E-3</v>
      </c>
      <c r="Y478">
        <f>((Sustainable_Friendly_Table[[#This Row],[Weighted Energy]]-TOPSIS!$B$14)^2+(Sustainable_Friendly_Table[[#This Row],[Weighted Cost]]-TOPSIS!$C$14)^2+(Sustainable_Friendly_Table[[#This Row],[Weighted Co2]]-TOPSIS!$D$14)^2)^0.5</f>
        <v>1.3224475064771315E-3</v>
      </c>
      <c r="Z478">
        <f>Sustainable_Friendly_Table[[#This Row],[S- Worst-Euclidean Distance]]/(Sustainable_Friendly_Table[[#This Row],[S+ Best-Euclidean Distance]]+Sustainable_Friendly_Table[[#This Row],[S- Worst-Euclidean Distance]])</f>
        <v>0.20944028064157352</v>
      </c>
      <c r="AA478">
        <v>477</v>
      </c>
    </row>
    <row r="479" spans="1:27" x14ac:dyDescent="0.3">
      <c r="A479">
        <v>272</v>
      </c>
      <c r="B479" t="s">
        <v>141</v>
      </c>
      <c r="C479" t="s">
        <v>148</v>
      </c>
      <c r="D479" t="s">
        <v>280</v>
      </c>
      <c r="E479" t="s">
        <v>152</v>
      </c>
      <c r="F479" t="s">
        <v>154</v>
      </c>
      <c r="G479" t="s">
        <v>220</v>
      </c>
      <c r="H479">
        <v>385.90263033027088</v>
      </c>
      <c r="I479">
        <v>28</v>
      </c>
      <c r="J479">
        <v>1404427.2347263261</v>
      </c>
      <c r="K479">
        <v>40316.029763636354</v>
      </c>
      <c r="L479">
        <v>252796902.25073871</v>
      </c>
      <c r="M479">
        <v>5425725.5172727266</v>
      </c>
      <c r="N479">
        <v>2106640852.0894892</v>
      </c>
      <c r="O479">
        <v>109200000</v>
      </c>
      <c r="P479">
        <v>21.516206518181814</v>
      </c>
      <c r="Q479">
        <v>20996.187159158577</v>
      </c>
      <c r="R479">
        <v>252837218.28050235</v>
      </c>
      <c r="S479">
        <v>2221.266577606762</v>
      </c>
      <c r="T479">
        <v>21017.70336567676</v>
      </c>
      <c r="U479">
        <f>Sustainable_Friendly_Table[[#This Row],[Total Energy(MJ)]]*AHP!$P$13/TOPSIS!$B$12</f>
        <v>2.4873919770941891E-2</v>
      </c>
      <c r="V479">
        <f>Sustainable_Friendly_Table[[#This Row],[Total Cost(LKR Million)]]*AHP!$P$14/TOPSIS!$C$12</f>
        <v>7.5364082740256768E-3</v>
      </c>
      <c r="W479">
        <f>Sustainable_Friendly_Table[[#This Row],[Total Carbon (Metric T)]]*AHP!$P$15/TOPSIS!$D$12</f>
        <v>1.3687964516658446E-2</v>
      </c>
      <c r="X479">
        <f>((Sustainable_Friendly_Table[[#This Row],[Weighted Energy]]-TOPSIS!$B$13)^2+(Sustainable_Friendly_Table[[#This Row],[Weighted Cost]]-TOPSIS!$C$13)^2+(Sustainable_Friendly_Table[[#This Row],[Weighted Co2]]-TOPSIS!$D$13)^2)^0.5</f>
        <v>4.9923010003813445E-3</v>
      </c>
      <c r="Y479">
        <f>((Sustainable_Friendly_Table[[#This Row],[Weighted Energy]]-TOPSIS!$B$14)^2+(Sustainable_Friendly_Table[[#This Row],[Weighted Cost]]-TOPSIS!$C$14)^2+(Sustainable_Friendly_Table[[#This Row],[Weighted Co2]]-TOPSIS!$D$14)^2)^0.5</f>
        <v>1.3217883567749281E-3</v>
      </c>
      <c r="Z479">
        <f>Sustainable_Friendly_Table[[#This Row],[S- Worst-Euclidean Distance]]/(Sustainable_Friendly_Table[[#This Row],[S+ Best-Euclidean Distance]]+Sustainable_Friendly_Table[[#This Row],[S- Worst-Euclidean Distance]])</f>
        <v>0.20933950756918535</v>
      </c>
      <c r="AA479">
        <v>478</v>
      </c>
    </row>
    <row r="480" spans="1:27" x14ac:dyDescent="0.3">
      <c r="A480">
        <v>282</v>
      </c>
      <c r="B480" t="s">
        <v>141</v>
      </c>
      <c r="C480" t="s">
        <v>148</v>
      </c>
      <c r="D480" t="s">
        <v>280</v>
      </c>
      <c r="E480" t="s">
        <v>280</v>
      </c>
      <c r="F480" t="s">
        <v>154</v>
      </c>
      <c r="G480" t="s">
        <v>218</v>
      </c>
      <c r="H480">
        <v>385.97064363672536</v>
      </c>
      <c r="I480">
        <v>28</v>
      </c>
      <c r="J480">
        <v>1404493.0716069744</v>
      </c>
      <c r="K480">
        <v>51233.093399999998</v>
      </c>
      <c r="L480">
        <v>252808752.88925537</v>
      </c>
      <c r="M480">
        <v>6582934.2627272718</v>
      </c>
      <c r="N480">
        <v>2106739607.4104614</v>
      </c>
      <c r="O480">
        <v>104893600</v>
      </c>
      <c r="P480">
        <v>28.066444700000002</v>
      </c>
      <c r="Q480">
        <v>20997.171420524264</v>
      </c>
      <c r="R480">
        <v>252859985.98265538</v>
      </c>
      <c r="S480">
        <v>2218.2161416731888</v>
      </c>
      <c r="T480">
        <v>21025.237865224266</v>
      </c>
      <c r="U480">
        <f>Sustainable_Friendly_Table[[#This Row],[Total Energy(MJ)]]*AHP!$P$13/TOPSIS!$B$12</f>
        <v>2.4876159638950939E-2</v>
      </c>
      <c r="V480">
        <f>Sustainable_Friendly_Table[[#This Row],[Total Cost(LKR Million)]]*AHP!$P$14/TOPSIS!$C$12</f>
        <v>7.5260586244874673E-3</v>
      </c>
      <c r="W480">
        <f>Sustainable_Friendly_Table[[#This Row],[Total Carbon (Metric T)]]*AHP!$P$15/TOPSIS!$D$12</f>
        <v>1.3692871425879816E-2</v>
      </c>
      <c r="X480">
        <f>((Sustainable_Friendly_Table[[#This Row],[Weighted Energy]]-TOPSIS!$B$13)^2+(Sustainable_Friendly_Table[[#This Row],[Weighted Cost]]-TOPSIS!$C$13)^2+(Sustainable_Friendly_Table[[#This Row],[Weighted Co2]]-TOPSIS!$D$13)^2)^0.5</f>
        <v>4.9938129806590525E-3</v>
      </c>
      <c r="Y480">
        <f>((Sustainable_Friendly_Table[[#This Row],[Weighted Energy]]-TOPSIS!$B$14)^2+(Sustainable_Friendly_Table[[#This Row],[Weighted Cost]]-TOPSIS!$C$14)^2+(Sustainable_Friendly_Table[[#This Row],[Weighted Co2]]-TOPSIS!$D$14)^2)^0.5</f>
        <v>1.3202972912081915E-3</v>
      </c>
      <c r="Z480">
        <f>Sustainable_Friendly_Table[[#This Row],[S- Worst-Euclidean Distance]]/(Sustainable_Friendly_Table[[#This Row],[S+ Best-Euclidean Distance]]+Sustainable_Friendly_Table[[#This Row],[S- Worst-Euclidean Distance]])</f>
        <v>0.20910266599093555</v>
      </c>
      <c r="AA480">
        <v>479</v>
      </c>
    </row>
    <row r="481" spans="1:27" x14ac:dyDescent="0.3">
      <c r="A481">
        <v>281</v>
      </c>
      <c r="B481" t="s">
        <v>141</v>
      </c>
      <c r="C481" t="s">
        <v>148</v>
      </c>
      <c r="D481" t="s">
        <v>280</v>
      </c>
      <c r="E481" t="s">
        <v>280</v>
      </c>
      <c r="F481" t="s">
        <v>154</v>
      </c>
      <c r="G481" t="s">
        <v>220</v>
      </c>
      <c r="H481">
        <v>385.97064363672536</v>
      </c>
      <c r="I481">
        <v>28</v>
      </c>
      <c r="J481">
        <v>1404493.0716069744</v>
      </c>
      <c r="K481">
        <v>51233.093399999998</v>
      </c>
      <c r="L481">
        <v>252808752.88925537</v>
      </c>
      <c r="M481">
        <v>6582934.2627272718</v>
      </c>
      <c r="N481">
        <v>2106739607.4104614</v>
      </c>
      <c r="O481">
        <v>109200000</v>
      </c>
      <c r="P481">
        <v>28.066444700000002</v>
      </c>
      <c r="Q481">
        <v>20997.171420524264</v>
      </c>
      <c r="R481">
        <v>252859985.98265538</v>
      </c>
      <c r="S481">
        <v>2222.5225416731887</v>
      </c>
      <c r="T481">
        <v>21025.237865224266</v>
      </c>
      <c r="U481">
        <f>Sustainable_Friendly_Table[[#This Row],[Total Energy(MJ)]]*AHP!$P$13/TOPSIS!$B$12</f>
        <v>2.4876159638950939E-2</v>
      </c>
      <c r="V481">
        <f>Sustainable_Friendly_Table[[#This Row],[Total Cost(LKR Million)]]*AHP!$P$14/TOPSIS!$C$12</f>
        <v>7.5406695626425062E-3</v>
      </c>
      <c r="W481">
        <f>Sustainable_Friendly_Table[[#This Row],[Total Carbon (Metric T)]]*AHP!$P$15/TOPSIS!$D$12</f>
        <v>1.3692871425879816E-2</v>
      </c>
      <c r="X481">
        <f>((Sustainable_Friendly_Table[[#This Row],[Weighted Energy]]-TOPSIS!$B$13)^2+(Sustainable_Friendly_Table[[#This Row],[Weighted Cost]]-TOPSIS!$C$13)^2+(Sustainable_Friendly_Table[[#This Row],[Weighted Co2]]-TOPSIS!$D$13)^2)^0.5</f>
        <v>4.9975849777261555E-3</v>
      </c>
      <c r="Y481">
        <f>((Sustainable_Friendly_Table[[#This Row],[Weighted Energy]]-TOPSIS!$B$14)^2+(Sustainable_Friendly_Table[[#This Row],[Weighted Cost]]-TOPSIS!$C$14)^2+(Sustainable_Friendly_Table[[#This Row],[Weighted Co2]]-TOPSIS!$D$14)^2)^0.5</f>
        <v>1.3165129814597426E-3</v>
      </c>
      <c r="Z481">
        <f>Sustainable_Friendly_Table[[#This Row],[S- Worst-Euclidean Distance]]/(Sustainable_Friendly_Table[[#This Row],[S+ Best-Euclidean Distance]]+Sustainable_Friendly_Table[[#This Row],[S- Worst-Euclidean Distance]])</f>
        <v>0.2085037308527101</v>
      </c>
      <c r="AA481">
        <v>480</v>
      </c>
    </row>
    <row r="482" spans="1:27" x14ac:dyDescent="0.3">
      <c r="A482">
        <v>256</v>
      </c>
      <c r="B482" t="s">
        <v>141</v>
      </c>
      <c r="C482" t="s">
        <v>148</v>
      </c>
      <c r="D482" t="s">
        <v>151</v>
      </c>
      <c r="E482" t="s">
        <v>152</v>
      </c>
      <c r="F482" t="s">
        <v>155</v>
      </c>
      <c r="G482" t="s">
        <v>219</v>
      </c>
      <c r="H482">
        <v>385.40133686637273</v>
      </c>
      <c r="I482">
        <v>55</v>
      </c>
      <c r="J482">
        <v>1405020.4996217922</v>
      </c>
      <c r="K482">
        <v>41134.809536363631</v>
      </c>
      <c r="L482">
        <v>252903689.93192258</v>
      </c>
      <c r="M482">
        <v>5448413.1013636356</v>
      </c>
      <c r="N482">
        <v>2107530749.4326882</v>
      </c>
      <c r="O482">
        <v>102520000</v>
      </c>
      <c r="P482">
        <v>21.252490077272725</v>
      </c>
      <c r="Q482">
        <v>21005.056469345793</v>
      </c>
      <c r="R482">
        <v>252944824.74145895</v>
      </c>
      <c r="S482">
        <v>2215.4991625340517</v>
      </c>
      <c r="T482">
        <v>21026.308959423066</v>
      </c>
      <c r="U482">
        <f>Sustainable_Friendly_Table[[#This Row],[Total Energy(MJ)]]*AHP!$P$13/TOPSIS!$B$12</f>
        <v>2.4884506006998722E-2</v>
      </c>
      <c r="V482">
        <f>Sustainable_Friendly_Table[[#This Row],[Total Cost(LKR Million)]]*AHP!$P$14/TOPSIS!$C$12</f>
        <v>7.5168403414272653E-3</v>
      </c>
      <c r="W482">
        <f>Sustainable_Friendly_Table[[#This Row],[Total Carbon (Metric T)]]*AHP!$P$15/TOPSIS!$D$12</f>
        <v>1.3693568985414847E-2</v>
      </c>
      <c r="X482">
        <f>((Sustainable_Friendly_Table[[#This Row],[Weighted Energy]]-TOPSIS!$B$13)^2+(Sustainable_Friendly_Table[[#This Row],[Weighted Cost]]-TOPSIS!$C$13)^2+(Sustainable_Friendly_Table[[#This Row],[Weighted Co2]]-TOPSIS!$D$13)^2)^0.5</f>
        <v>4.9988506288760042E-3</v>
      </c>
      <c r="Y482">
        <f>((Sustainable_Friendly_Table[[#This Row],[Weighted Energy]]-TOPSIS!$B$14)^2+(Sustainable_Friendly_Table[[#This Row],[Weighted Cost]]-TOPSIS!$C$14)^2+(Sustainable_Friendly_Table[[#This Row],[Weighted Co2]]-TOPSIS!$D$14)^2)^0.5</f>
        <v>1.3154052743228732E-3</v>
      </c>
      <c r="Z482">
        <f>Sustainable_Friendly_Table[[#This Row],[S- Worst-Euclidean Distance]]/(Sustainable_Friendly_Table[[#This Row],[S+ Best-Euclidean Distance]]+Sustainable_Friendly_Table[[#This Row],[S- Worst-Euclidean Distance]])</f>
        <v>0.20832308580595746</v>
      </c>
      <c r="AA482">
        <v>481</v>
      </c>
    </row>
    <row r="483" spans="1:27" x14ac:dyDescent="0.3">
      <c r="A483">
        <v>258</v>
      </c>
      <c r="B483" t="s">
        <v>141</v>
      </c>
      <c r="C483" t="s">
        <v>148</v>
      </c>
      <c r="D483" t="s">
        <v>151</v>
      </c>
      <c r="E483" t="s">
        <v>152</v>
      </c>
      <c r="F483" t="s">
        <v>155</v>
      </c>
      <c r="G483" t="s">
        <v>218</v>
      </c>
      <c r="H483">
        <v>385.40133686637273</v>
      </c>
      <c r="I483">
        <v>28</v>
      </c>
      <c r="J483">
        <v>1405020.4996217922</v>
      </c>
      <c r="K483">
        <v>41134.809536363631</v>
      </c>
      <c r="L483">
        <v>252903689.93192258</v>
      </c>
      <c r="M483">
        <v>5448413.1013636356</v>
      </c>
      <c r="N483">
        <v>2107530749.4326882</v>
      </c>
      <c r="O483">
        <v>104893600</v>
      </c>
      <c r="P483">
        <v>21.252490077272725</v>
      </c>
      <c r="Q483">
        <v>21005.056469345793</v>
      </c>
      <c r="R483">
        <v>252944824.74145895</v>
      </c>
      <c r="S483">
        <v>2217.8727625340521</v>
      </c>
      <c r="T483">
        <v>21026.308959423066</v>
      </c>
      <c r="U483">
        <f>Sustainable_Friendly_Table[[#This Row],[Total Energy(MJ)]]*AHP!$P$13/TOPSIS!$B$12</f>
        <v>2.4884506006998722E-2</v>
      </c>
      <c r="V483">
        <f>Sustainable_Friendly_Table[[#This Row],[Total Cost(LKR Million)]]*AHP!$P$14/TOPSIS!$C$12</f>
        <v>7.5248935930538677E-3</v>
      </c>
      <c r="W483">
        <f>Sustainable_Friendly_Table[[#This Row],[Total Carbon (Metric T)]]*AHP!$P$15/TOPSIS!$D$12</f>
        <v>1.3693568985414847E-2</v>
      </c>
      <c r="X483">
        <f>((Sustainable_Friendly_Table[[#This Row],[Weighted Energy]]-TOPSIS!$B$13)^2+(Sustainable_Friendly_Table[[#This Row],[Weighted Cost]]-TOPSIS!$C$13)^2+(Sustainable_Friendly_Table[[#This Row],[Weighted Co2]]-TOPSIS!$D$13)^2)^0.5</f>
        <v>5.0009078096473003E-3</v>
      </c>
      <c r="Y483">
        <f>((Sustainable_Friendly_Table[[#This Row],[Weighted Energy]]-TOPSIS!$B$14)^2+(Sustainable_Friendly_Table[[#This Row],[Weighted Cost]]-TOPSIS!$C$14)^2+(Sustainable_Friendly_Table[[#This Row],[Weighted Co2]]-TOPSIS!$D$14)^2)^0.5</f>
        <v>1.3132363842499799E-3</v>
      </c>
      <c r="Z483">
        <f>Sustainable_Friendly_Table[[#This Row],[S- Worst-Euclidean Distance]]/(Sustainable_Friendly_Table[[#This Row],[S+ Best-Euclidean Distance]]+Sustainable_Friendly_Table[[#This Row],[S- Worst-Euclidean Distance]])</f>
        <v>0.20798327436349071</v>
      </c>
      <c r="AA483">
        <v>482</v>
      </c>
    </row>
    <row r="484" spans="1:27" x14ac:dyDescent="0.3">
      <c r="A484">
        <v>265</v>
      </c>
      <c r="B484" t="s">
        <v>141</v>
      </c>
      <c r="C484" t="s">
        <v>148</v>
      </c>
      <c r="D484" t="s">
        <v>151</v>
      </c>
      <c r="E484" t="s">
        <v>280</v>
      </c>
      <c r="F484" t="s">
        <v>155</v>
      </c>
      <c r="G484" t="s">
        <v>219</v>
      </c>
      <c r="H484">
        <v>385.46935017282726</v>
      </c>
      <c r="I484">
        <v>55</v>
      </c>
      <c r="J484">
        <v>1405086.3365024398</v>
      </c>
      <c r="K484">
        <v>52051.873172727268</v>
      </c>
      <c r="L484">
        <v>252915540.57043916</v>
      </c>
      <c r="M484">
        <v>6605621.8468181808</v>
      </c>
      <c r="N484">
        <v>2107629504.7536595</v>
      </c>
      <c r="O484">
        <v>102520000</v>
      </c>
      <c r="P484">
        <v>27.802728259090909</v>
      </c>
      <c r="Q484">
        <v>21006.040730711473</v>
      </c>
      <c r="R484">
        <v>252967592.44361189</v>
      </c>
      <c r="S484">
        <v>2216.7551266004775</v>
      </c>
      <c r="T484">
        <v>21033.843458970565</v>
      </c>
      <c r="U484">
        <f>Sustainable_Friendly_Table[[#This Row],[Total Energy(MJ)]]*AHP!$P$13/TOPSIS!$B$12</f>
        <v>2.4886745875007762E-2</v>
      </c>
      <c r="V484">
        <f>Sustainable_Friendly_Table[[#This Row],[Total Cost(LKR Million)]]*AHP!$P$14/TOPSIS!$C$12</f>
        <v>7.5211016300440912E-3</v>
      </c>
      <c r="W484">
        <f>Sustainable_Friendly_Table[[#This Row],[Total Carbon (Metric T)]]*AHP!$P$15/TOPSIS!$D$12</f>
        <v>1.3698475894636212E-2</v>
      </c>
      <c r="X484">
        <f>((Sustainable_Friendly_Table[[#This Row],[Weighted Energy]]-TOPSIS!$B$13)^2+(Sustainable_Friendly_Table[[#This Row],[Weighted Cost]]-TOPSIS!$C$13)^2+(Sustainable_Friendly_Table[[#This Row],[Weighted Co2]]-TOPSIS!$D$13)^2)^0.5</f>
        <v>5.0041212611770733E-3</v>
      </c>
      <c r="Y484">
        <f>((Sustainable_Friendly_Table[[#This Row],[Weighted Energy]]-TOPSIS!$B$14)^2+(Sustainable_Friendly_Table[[#This Row],[Weighted Cost]]-TOPSIS!$C$14)^2+(Sustainable_Friendly_Table[[#This Row],[Weighted Co2]]-TOPSIS!$D$14)^2)^0.5</f>
        <v>1.3100796393836686E-3</v>
      </c>
      <c r="Z484">
        <f>Sustainable_Friendly_Table[[#This Row],[S- Worst-Euclidean Distance]]/(Sustainable_Friendly_Table[[#This Row],[S+ Best-Euclidean Distance]]+Sustainable_Friendly_Table[[#This Row],[S- Worst-Euclidean Distance]])</f>
        <v>0.20748146281936089</v>
      </c>
      <c r="AA484">
        <v>483</v>
      </c>
    </row>
    <row r="485" spans="1:27" x14ac:dyDescent="0.3">
      <c r="A485">
        <v>257</v>
      </c>
      <c r="B485" t="s">
        <v>141</v>
      </c>
      <c r="C485" t="s">
        <v>148</v>
      </c>
      <c r="D485" t="s">
        <v>151</v>
      </c>
      <c r="E485" t="s">
        <v>152</v>
      </c>
      <c r="F485" t="s">
        <v>155</v>
      </c>
      <c r="G485" t="s">
        <v>220</v>
      </c>
      <c r="H485">
        <v>385.40133686637273</v>
      </c>
      <c r="I485">
        <v>28</v>
      </c>
      <c r="J485">
        <v>1405020.4996217922</v>
      </c>
      <c r="K485">
        <v>41134.809536363631</v>
      </c>
      <c r="L485">
        <v>252903689.93192258</v>
      </c>
      <c r="M485">
        <v>5448413.1013636356</v>
      </c>
      <c r="N485">
        <v>2107530749.4326882</v>
      </c>
      <c r="O485">
        <v>109200000</v>
      </c>
      <c r="P485">
        <v>21.252490077272725</v>
      </c>
      <c r="Q485">
        <v>21005.056469345793</v>
      </c>
      <c r="R485">
        <v>252944824.74145895</v>
      </c>
      <c r="S485">
        <v>2222.179162534052</v>
      </c>
      <c r="T485">
        <v>21026.308959423066</v>
      </c>
      <c r="U485">
        <f>Sustainable_Friendly_Table[[#This Row],[Total Energy(MJ)]]*AHP!$P$13/TOPSIS!$B$12</f>
        <v>2.4884506006998722E-2</v>
      </c>
      <c r="V485">
        <f>Sustainable_Friendly_Table[[#This Row],[Total Cost(LKR Million)]]*AHP!$P$14/TOPSIS!$C$12</f>
        <v>7.5395045312089048E-3</v>
      </c>
      <c r="W485">
        <f>Sustainable_Friendly_Table[[#This Row],[Total Carbon (Metric T)]]*AHP!$P$15/TOPSIS!$D$12</f>
        <v>1.3693568985414847E-2</v>
      </c>
      <c r="X485">
        <f>((Sustainable_Friendly_Table[[#This Row],[Weighted Energy]]-TOPSIS!$B$13)^2+(Sustainable_Friendly_Table[[#This Row],[Weighted Cost]]-TOPSIS!$C$13)^2+(Sustainable_Friendly_Table[[#This Row],[Weighted Co2]]-TOPSIS!$D$13)^2)^0.5</f>
        <v>5.0046710581198228E-3</v>
      </c>
      <c r="Y485">
        <f>((Sustainable_Friendly_Table[[#This Row],[Weighted Energy]]-TOPSIS!$B$14)^2+(Sustainable_Friendly_Table[[#This Row],[Weighted Cost]]-TOPSIS!$C$14)^2+(Sustainable_Friendly_Table[[#This Row],[Weighted Co2]]-TOPSIS!$D$14)^2)^0.5</f>
        <v>1.3094186686059752E-3</v>
      </c>
      <c r="Z485">
        <f>Sustainable_Friendly_Table[[#This Row],[S- Worst-Euclidean Distance]]/(Sustainable_Friendly_Table[[#This Row],[S+ Best-Euclidean Distance]]+Sustainable_Friendly_Table[[#This Row],[S- Worst-Euclidean Distance]])</f>
        <v>0.2073804341207835</v>
      </c>
      <c r="AA485">
        <v>484</v>
      </c>
    </row>
    <row r="486" spans="1:27" x14ac:dyDescent="0.3">
      <c r="A486">
        <v>267</v>
      </c>
      <c r="B486" t="s">
        <v>141</v>
      </c>
      <c r="C486" t="s">
        <v>148</v>
      </c>
      <c r="D486" t="s">
        <v>151</v>
      </c>
      <c r="E486" t="s">
        <v>280</v>
      </c>
      <c r="F486" t="s">
        <v>155</v>
      </c>
      <c r="G486" t="s">
        <v>218</v>
      </c>
      <c r="H486">
        <v>385.46935017282726</v>
      </c>
      <c r="I486">
        <v>28</v>
      </c>
      <c r="J486">
        <v>1405086.3365024398</v>
      </c>
      <c r="K486">
        <v>52051.873172727268</v>
      </c>
      <c r="L486">
        <v>252915540.57043916</v>
      </c>
      <c r="M486">
        <v>6605621.8468181808</v>
      </c>
      <c r="N486">
        <v>2107629504.7536595</v>
      </c>
      <c r="O486">
        <v>104893600</v>
      </c>
      <c r="P486">
        <v>27.802728259090909</v>
      </c>
      <c r="Q486">
        <v>21006.040730711473</v>
      </c>
      <c r="R486">
        <v>252967592.44361189</v>
      </c>
      <c r="S486">
        <v>2219.1287266004779</v>
      </c>
      <c r="T486">
        <v>21033.843458970565</v>
      </c>
      <c r="U486">
        <f>Sustainable_Friendly_Table[[#This Row],[Total Energy(MJ)]]*AHP!$P$13/TOPSIS!$B$12</f>
        <v>2.4886745875007762E-2</v>
      </c>
      <c r="V486">
        <f>Sustainable_Friendly_Table[[#This Row],[Total Cost(LKR Million)]]*AHP!$P$14/TOPSIS!$C$12</f>
        <v>7.5291548816706936E-3</v>
      </c>
      <c r="W486">
        <f>Sustainable_Friendly_Table[[#This Row],[Total Carbon (Metric T)]]*AHP!$P$15/TOPSIS!$D$12</f>
        <v>1.3698475894636212E-2</v>
      </c>
      <c r="X486">
        <f>((Sustainable_Friendly_Table[[#This Row],[Weighted Energy]]-TOPSIS!$B$13)^2+(Sustainable_Friendly_Table[[#This Row],[Weighted Cost]]-TOPSIS!$C$13)^2+(Sustainable_Friendly_Table[[#This Row],[Weighted Co2]]-TOPSIS!$D$13)^2)^0.5</f>
        <v>5.0061831310690913E-3</v>
      </c>
      <c r="Y486">
        <f>((Sustainable_Friendly_Table[[#This Row],[Weighted Energy]]-TOPSIS!$B$14)^2+(Sustainable_Friendly_Table[[#This Row],[Weighted Cost]]-TOPSIS!$C$14)^2+(Sustainable_Friendly_Table[[#This Row],[Weighted Co2]]-TOPSIS!$D$14)^2)^0.5</f>
        <v>1.3079281559734621E-3</v>
      </c>
      <c r="Z486">
        <f>Sustainable_Friendly_Table[[#This Row],[S- Worst-Euclidean Distance]]/(Sustainable_Friendly_Table[[#This Row],[S+ Best-Euclidean Distance]]+Sustainable_Friendly_Table[[#This Row],[S- Worst-Euclidean Distance]])</f>
        <v>0.20714366543673612</v>
      </c>
      <c r="AA486">
        <v>485</v>
      </c>
    </row>
    <row r="487" spans="1:27" x14ac:dyDescent="0.3">
      <c r="A487">
        <v>274</v>
      </c>
      <c r="B487" t="s">
        <v>141</v>
      </c>
      <c r="C487" t="s">
        <v>148</v>
      </c>
      <c r="D487" t="s">
        <v>280</v>
      </c>
      <c r="E487" t="s">
        <v>152</v>
      </c>
      <c r="F487" t="s">
        <v>155</v>
      </c>
      <c r="G487" t="s">
        <v>219</v>
      </c>
      <c r="H487">
        <v>385.86405848643278</v>
      </c>
      <c r="I487">
        <v>55</v>
      </c>
      <c r="J487">
        <v>1405468.4141500101</v>
      </c>
      <c r="K487">
        <v>41134.809536363631</v>
      </c>
      <c r="L487">
        <v>252984314.54700181</v>
      </c>
      <c r="M487">
        <v>5453018.1763636358</v>
      </c>
      <c r="N487">
        <v>2108202621.2250152</v>
      </c>
      <c r="O487">
        <v>102520000</v>
      </c>
      <c r="P487">
        <v>21.243279927272724</v>
      </c>
      <c r="Q487">
        <v>21011.752791542651</v>
      </c>
      <c r="R487">
        <v>253025449.35653818</v>
      </c>
      <c r="S487">
        <v>2216.1756394013787</v>
      </c>
      <c r="T487">
        <v>21032.996071469923</v>
      </c>
      <c r="U487">
        <f>Sustainable_Friendly_Table[[#This Row],[Total Energy(MJ)]]*AHP!$P$13/TOPSIS!$B$12</f>
        <v>2.489243779101645E-2</v>
      </c>
      <c r="V487">
        <f>Sustainable_Friendly_Table[[#This Row],[Total Cost(LKR Million)]]*AHP!$P$14/TOPSIS!$C$12</f>
        <v>7.519135521083551E-3</v>
      </c>
      <c r="W487">
        <f>Sustainable_Friendly_Table[[#This Row],[Total Carbon (Metric T)]]*AHP!$P$15/TOPSIS!$D$12</f>
        <v>1.3697924026059571E-2</v>
      </c>
      <c r="X487">
        <f>((Sustainable_Friendly_Table[[#This Row],[Weighted Energy]]-TOPSIS!$B$13)^2+(Sustainable_Friendly_Table[[#This Row],[Weighted Cost]]-TOPSIS!$C$13)^2+(Sustainable_Friendly_Table[[#This Row],[Weighted Co2]]-TOPSIS!$D$13)^2)^0.5</f>
        <v>5.00818551921538E-3</v>
      </c>
      <c r="Y487">
        <f>((Sustainable_Friendly_Table[[#This Row],[Weighted Energy]]-TOPSIS!$B$14)^2+(Sustainable_Friendly_Table[[#This Row],[Weighted Cost]]-TOPSIS!$C$14)^2+(Sustainable_Friendly_Table[[#This Row],[Weighted Co2]]-TOPSIS!$D$14)^2)^0.5</f>
        <v>1.3060735390049835E-3</v>
      </c>
      <c r="Z487">
        <f>Sustainable_Friendly_Table[[#This Row],[S- Worst-Euclidean Distance]]/(Sustainable_Friendly_Table[[#This Row],[S+ Best-Euclidean Distance]]+Sustainable_Friendly_Table[[#This Row],[S- Worst-Euclidean Distance]])</f>
        <v>0.20684509884095453</v>
      </c>
      <c r="AA487">
        <v>486</v>
      </c>
    </row>
    <row r="488" spans="1:27" x14ac:dyDescent="0.3">
      <c r="A488">
        <v>266</v>
      </c>
      <c r="B488" t="s">
        <v>141</v>
      </c>
      <c r="C488" t="s">
        <v>148</v>
      </c>
      <c r="D488" t="s">
        <v>151</v>
      </c>
      <c r="E488" t="s">
        <v>280</v>
      </c>
      <c r="F488" t="s">
        <v>155</v>
      </c>
      <c r="G488" t="s">
        <v>220</v>
      </c>
      <c r="H488">
        <v>385.46935017282726</v>
      </c>
      <c r="I488">
        <v>28</v>
      </c>
      <c r="J488">
        <v>1405086.3365024398</v>
      </c>
      <c r="K488">
        <v>52051.873172727268</v>
      </c>
      <c r="L488">
        <v>252915540.57043916</v>
      </c>
      <c r="M488">
        <v>6605621.8468181808</v>
      </c>
      <c r="N488">
        <v>2107629504.7536595</v>
      </c>
      <c r="O488">
        <v>109200000</v>
      </c>
      <c r="P488">
        <v>27.802728259090909</v>
      </c>
      <c r="Q488">
        <v>21006.040730711473</v>
      </c>
      <c r="R488">
        <v>252967592.44361189</v>
      </c>
      <c r="S488">
        <v>2223.4351266004778</v>
      </c>
      <c r="T488">
        <v>21033.843458970565</v>
      </c>
      <c r="U488">
        <f>Sustainable_Friendly_Table[[#This Row],[Total Energy(MJ)]]*AHP!$P$13/TOPSIS!$B$12</f>
        <v>2.4886745875007762E-2</v>
      </c>
      <c r="V488">
        <f>Sustainable_Friendly_Table[[#This Row],[Total Cost(LKR Million)]]*AHP!$P$14/TOPSIS!$C$12</f>
        <v>7.5437658198257308E-3</v>
      </c>
      <c r="W488">
        <f>Sustainable_Friendly_Table[[#This Row],[Total Carbon (Metric T)]]*AHP!$P$15/TOPSIS!$D$12</f>
        <v>1.3698475894636212E-2</v>
      </c>
      <c r="X488">
        <f>((Sustainable_Friendly_Table[[#This Row],[Weighted Energy]]-TOPSIS!$B$13)^2+(Sustainable_Friendly_Table[[#This Row],[Weighted Cost]]-TOPSIS!$C$13)^2+(Sustainable_Friendly_Table[[#This Row],[Weighted Co2]]-TOPSIS!$D$13)^2)^0.5</f>
        <v>5.0099548445111204E-3</v>
      </c>
      <c r="Y488">
        <f>((Sustainable_Friendly_Table[[#This Row],[Weighted Energy]]-TOPSIS!$B$14)^2+(Sustainable_Friendly_Table[[#This Row],[Weighted Cost]]-TOPSIS!$C$14)^2+(Sustainable_Friendly_Table[[#This Row],[Weighted Co2]]-TOPSIS!$D$14)^2)^0.5</f>
        <v>1.3041426428166926E-3</v>
      </c>
      <c r="Z488">
        <f>Sustainable_Friendly_Table[[#This Row],[S- Worst-Euclidean Distance]]/(Sustainable_Friendly_Table[[#This Row],[S+ Best-Euclidean Distance]]+Sustainable_Friendly_Table[[#This Row],[S- Worst-Euclidean Distance]])</f>
        <v>0.20654458462734607</v>
      </c>
      <c r="AA488">
        <v>487</v>
      </c>
    </row>
    <row r="489" spans="1:27" x14ac:dyDescent="0.3">
      <c r="A489">
        <v>276</v>
      </c>
      <c r="B489" t="s">
        <v>141</v>
      </c>
      <c r="C489" t="s">
        <v>148</v>
      </c>
      <c r="D489" t="s">
        <v>280</v>
      </c>
      <c r="E489" t="s">
        <v>152</v>
      </c>
      <c r="F489" t="s">
        <v>155</v>
      </c>
      <c r="G489" t="s">
        <v>218</v>
      </c>
      <c r="H489">
        <v>385.86405848643278</v>
      </c>
      <c r="I489">
        <v>28</v>
      </c>
      <c r="J489">
        <v>1405468.4141500101</v>
      </c>
      <c r="K489">
        <v>41134.809536363631</v>
      </c>
      <c r="L489">
        <v>252984314.54700181</v>
      </c>
      <c r="M489">
        <v>5453018.1763636358</v>
      </c>
      <c r="N489">
        <v>2108202621.2250152</v>
      </c>
      <c r="O489">
        <v>104893600</v>
      </c>
      <c r="P489">
        <v>21.243279927272724</v>
      </c>
      <c r="Q489">
        <v>21011.752791542651</v>
      </c>
      <c r="R489">
        <v>253025449.35653818</v>
      </c>
      <c r="S489">
        <v>2218.5492394013786</v>
      </c>
      <c r="T489">
        <v>21032.996071469923</v>
      </c>
      <c r="U489">
        <f>Sustainable_Friendly_Table[[#This Row],[Total Energy(MJ)]]*AHP!$P$13/TOPSIS!$B$12</f>
        <v>2.489243779101645E-2</v>
      </c>
      <c r="V489">
        <f>Sustainable_Friendly_Table[[#This Row],[Total Cost(LKR Million)]]*AHP!$P$14/TOPSIS!$C$12</f>
        <v>7.5271887727101517E-3</v>
      </c>
      <c r="W489">
        <f>Sustainable_Friendly_Table[[#This Row],[Total Carbon (Metric T)]]*AHP!$P$15/TOPSIS!$D$12</f>
        <v>1.3697924026059571E-2</v>
      </c>
      <c r="X489">
        <f>((Sustainable_Friendly_Table[[#This Row],[Weighted Energy]]-TOPSIS!$B$13)^2+(Sustainable_Friendly_Table[[#This Row],[Weighted Cost]]-TOPSIS!$C$13)^2+(Sustainable_Friendly_Table[[#This Row],[Weighted Co2]]-TOPSIS!$D$13)^2)^0.5</f>
        <v>5.0102425563014969E-3</v>
      </c>
      <c r="Y489">
        <f>((Sustainable_Friendly_Table[[#This Row],[Weighted Energy]]-TOPSIS!$B$14)^2+(Sustainable_Friendly_Table[[#This Row],[Weighted Cost]]-TOPSIS!$C$14)^2+(Sustainable_Friendly_Table[[#This Row],[Weighted Co2]]-TOPSIS!$D$14)^2)^0.5</f>
        <v>1.3039033023231178E-3</v>
      </c>
      <c r="Z489">
        <f>Sustainable_Friendly_Table[[#This Row],[S- Worst-Euclidean Distance]]/(Sustainable_Friendly_Table[[#This Row],[S+ Best-Euclidean Distance]]+Sustainable_Friendly_Table[[#This Row],[S- Worst-Euclidean Distance]])</f>
        <v>0.20650509689162327</v>
      </c>
      <c r="AA489">
        <v>488</v>
      </c>
    </row>
    <row r="490" spans="1:27" x14ac:dyDescent="0.3">
      <c r="A490">
        <v>283</v>
      </c>
      <c r="B490" t="s">
        <v>141</v>
      </c>
      <c r="C490" t="s">
        <v>148</v>
      </c>
      <c r="D490" t="s">
        <v>280</v>
      </c>
      <c r="E490" t="s">
        <v>280</v>
      </c>
      <c r="F490" t="s">
        <v>155</v>
      </c>
      <c r="G490" t="s">
        <v>219</v>
      </c>
      <c r="H490">
        <v>385.93207179288731</v>
      </c>
      <c r="I490">
        <v>55</v>
      </c>
      <c r="J490">
        <v>1405534.2510306581</v>
      </c>
      <c r="K490">
        <v>52051.873172727268</v>
      </c>
      <c r="L490">
        <v>252996165.18551847</v>
      </c>
      <c r="M490">
        <v>6610226.9218181809</v>
      </c>
      <c r="N490">
        <v>2108301376.5459874</v>
      </c>
      <c r="O490">
        <v>102520000</v>
      </c>
      <c r="P490">
        <v>27.793518109090911</v>
      </c>
      <c r="Q490">
        <v>21012.737052908338</v>
      </c>
      <c r="R490">
        <v>253048217.0586912</v>
      </c>
      <c r="S490">
        <v>2217.4316034678059</v>
      </c>
      <c r="T490">
        <v>21040.530571017429</v>
      </c>
      <c r="U490">
        <f>Sustainable_Friendly_Table[[#This Row],[Total Energy(MJ)]]*AHP!$P$13/TOPSIS!$B$12</f>
        <v>2.4894677659025498E-2</v>
      </c>
      <c r="V490">
        <f>Sustainable_Friendly_Table[[#This Row],[Total Cost(LKR Million)]]*AHP!$P$14/TOPSIS!$C$12</f>
        <v>7.5233968097003804E-3</v>
      </c>
      <c r="W490">
        <f>Sustainable_Friendly_Table[[#This Row],[Total Carbon (Metric T)]]*AHP!$P$15/TOPSIS!$D$12</f>
        <v>1.370283093528094E-2</v>
      </c>
      <c r="X490">
        <f>((Sustainable_Friendly_Table[[#This Row],[Weighted Energy]]-TOPSIS!$B$13)^2+(Sustainable_Friendly_Table[[#This Row],[Weighted Cost]]-TOPSIS!$C$13)^2+(Sustainable_Friendly_Table[[#This Row],[Weighted Co2]]-TOPSIS!$D$13)^2)^0.5</f>
        <v>5.0134560947864854E-3</v>
      </c>
      <c r="Y490">
        <f>((Sustainable_Friendly_Table[[#This Row],[Weighted Energy]]-TOPSIS!$B$14)^2+(Sustainable_Friendly_Table[[#This Row],[Weighted Cost]]-TOPSIS!$C$14)^2+(Sustainable_Friendly_Table[[#This Row],[Weighted Co2]]-TOPSIS!$D$14)^2)^0.5</f>
        <v>1.3007473036000599E-3</v>
      </c>
      <c r="Z490">
        <f>Sustainable_Friendly_Table[[#This Row],[S- Worst-Euclidean Distance]]/(Sustainable_Friendly_Table[[#This Row],[S+ Best-Euclidean Distance]]+Sustainable_Friendly_Table[[#This Row],[S- Worst-Euclidean Distance]])</f>
        <v>0.20600338974389662</v>
      </c>
      <c r="AA490">
        <v>489</v>
      </c>
    </row>
    <row r="491" spans="1:27" x14ac:dyDescent="0.3">
      <c r="A491">
        <v>275</v>
      </c>
      <c r="B491" t="s">
        <v>141</v>
      </c>
      <c r="C491" t="s">
        <v>148</v>
      </c>
      <c r="D491" t="s">
        <v>280</v>
      </c>
      <c r="E491" t="s">
        <v>152</v>
      </c>
      <c r="F491" t="s">
        <v>155</v>
      </c>
      <c r="G491" t="s">
        <v>220</v>
      </c>
      <c r="H491">
        <v>385.86405848643278</v>
      </c>
      <c r="I491">
        <v>28</v>
      </c>
      <c r="J491">
        <v>1405468.4141500101</v>
      </c>
      <c r="K491">
        <v>41134.809536363631</v>
      </c>
      <c r="L491">
        <v>252984314.54700181</v>
      </c>
      <c r="M491">
        <v>5453018.1763636358</v>
      </c>
      <c r="N491">
        <v>2108202621.2250152</v>
      </c>
      <c r="O491">
        <v>109200000</v>
      </c>
      <c r="P491">
        <v>21.243279927272724</v>
      </c>
      <c r="Q491">
        <v>21011.752791542651</v>
      </c>
      <c r="R491">
        <v>253025449.35653818</v>
      </c>
      <c r="S491">
        <v>2222.8556394013785</v>
      </c>
      <c r="T491">
        <v>21032.996071469923</v>
      </c>
      <c r="U491">
        <f>Sustainable_Friendly_Table[[#This Row],[Total Energy(MJ)]]*AHP!$P$13/TOPSIS!$B$12</f>
        <v>2.489243779101645E-2</v>
      </c>
      <c r="V491">
        <f>Sustainable_Friendly_Table[[#This Row],[Total Cost(LKR Million)]]*AHP!$P$14/TOPSIS!$C$12</f>
        <v>7.5417997108651897E-3</v>
      </c>
      <c r="W491">
        <f>Sustainable_Friendly_Table[[#This Row],[Total Carbon (Metric T)]]*AHP!$P$15/TOPSIS!$D$12</f>
        <v>1.3697924026059571E-2</v>
      </c>
      <c r="X491">
        <f>((Sustainable_Friendly_Table[[#This Row],[Weighted Energy]]-TOPSIS!$B$13)^2+(Sustainable_Friendly_Table[[#This Row],[Weighted Cost]]-TOPSIS!$C$13)^2+(Sustainable_Friendly_Table[[#This Row],[Weighted Co2]]-TOPSIS!$D$13)^2)^0.5</f>
        <v>5.014005486816046E-3</v>
      </c>
      <c r="Y491">
        <f>((Sustainable_Friendly_Table[[#This Row],[Weighted Energy]]-TOPSIS!$B$14)^2+(Sustainable_Friendly_Table[[#This Row],[Weighted Cost]]-TOPSIS!$C$14)^2+(Sustainable_Friendly_Table[[#This Row],[Weighted Co2]]-TOPSIS!$D$14)^2)^0.5</f>
        <v>1.3000839742266805E-3</v>
      </c>
      <c r="Z491">
        <f>Sustainable_Friendly_Table[[#This Row],[S- Worst-Euclidean Distance]]/(Sustainable_Friendly_Table[[#This Row],[S+ Best-Euclidean Distance]]+Sustainable_Friendly_Table[[#This Row],[S- Worst-Euclidean Distance]])</f>
        <v>0.2059020516335828</v>
      </c>
      <c r="AA491">
        <v>490</v>
      </c>
    </row>
    <row r="492" spans="1:27" x14ac:dyDescent="0.3">
      <c r="A492">
        <v>285</v>
      </c>
      <c r="B492" t="s">
        <v>141</v>
      </c>
      <c r="C492" t="s">
        <v>148</v>
      </c>
      <c r="D492" t="s">
        <v>280</v>
      </c>
      <c r="E492" t="s">
        <v>280</v>
      </c>
      <c r="F492" t="s">
        <v>155</v>
      </c>
      <c r="G492" t="s">
        <v>218</v>
      </c>
      <c r="H492">
        <v>385.93207179288731</v>
      </c>
      <c r="I492">
        <v>28</v>
      </c>
      <c r="J492">
        <v>1405534.2510306581</v>
      </c>
      <c r="K492">
        <v>52051.873172727268</v>
      </c>
      <c r="L492">
        <v>252996165.18551847</v>
      </c>
      <c r="M492">
        <v>6610226.9218181809</v>
      </c>
      <c r="N492">
        <v>2108301376.5459874</v>
      </c>
      <c r="O492">
        <v>104893600</v>
      </c>
      <c r="P492">
        <v>27.793518109090911</v>
      </c>
      <c r="Q492">
        <v>21012.737052908338</v>
      </c>
      <c r="R492">
        <v>253048217.0586912</v>
      </c>
      <c r="S492">
        <v>2219.8052034678058</v>
      </c>
      <c r="T492">
        <v>21040.530571017429</v>
      </c>
      <c r="U492">
        <f>Sustainable_Friendly_Table[[#This Row],[Total Energy(MJ)]]*AHP!$P$13/TOPSIS!$B$12</f>
        <v>2.4894677659025498E-2</v>
      </c>
      <c r="V492">
        <f>Sustainable_Friendly_Table[[#This Row],[Total Cost(LKR Million)]]*AHP!$P$14/TOPSIS!$C$12</f>
        <v>7.5314500613269811E-3</v>
      </c>
      <c r="W492">
        <f>Sustainable_Friendly_Table[[#This Row],[Total Carbon (Metric T)]]*AHP!$P$15/TOPSIS!$D$12</f>
        <v>1.370283093528094E-2</v>
      </c>
      <c r="X492">
        <f>((Sustainable_Friendly_Table[[#This Row],[Weighted Energy]]-TOPSIS!$B$13)^2+(Sustainable_Friendly_Table[[#This Row],[Weighted Cost]]-TOPSIS!$C$13)^2+(Sustainable_Friendly_Table[[#This Row],[Weighted Co2]]-TOPSIS!$D$13)^2)^0.5</f>
        <v>5.0155178124403725E-3</v>
      </c>
      <c r="Y492">
        <f>((Sustainable_Friendly_Table[[#This Row],[Weighted Energy]]-TOPSIS!$B$14)^2+(Sustainable_Friendly_Table[[#This Row],[Weighted Cost]]-TOPSIS!$C$14)^2+(Sustainable_Friendly_Table[[#This Row],[Weighted Co2]]-TOPSIS!$D$14)^2)^0.5</f>
        <v>1.298594592165671E-3</v>
      </c>
      <c r="Z492">
        <f>Sustainable_Friendly_Table[[#This Row],[S- Worst-Euclidean Distance]]/(Sustainable_Friendly_Table[[#This Row],[S+ Best-Euclidean Distance]]+Sustainable_Friendly_Table[[#This Row],[S- Worst-Euclidean Distance]])</f>
        <v>0.20566542198684445</v>
      </c>
      <c r="AA492">
        <v>491</v>
      </c>
    </row>
    <row r="493" spans="1:27" x14ac:dyDescent="0.3">
      <c r="A493">
        <v>284</v>
      </c>
      <c r="B493" t="s">
        <v>141</v>
      </c>
      <c r="C493" t="s">
        <v>148</v>
      </c>
      <c r="D493" t="s">
        <v>280</v>
      </c>
      <c r="E493" t="s">
        <v>280</v>
      </c>
      <c r="F493" t="s">
        <v>155</v>
      </c>
      <c r="G493" t="s">
        <v>220</v>
      </c>
      <c r="H493">
        <v>385.93207179288731</v>
      </c>
      <c r="I493">
        <v>28</v>
      </c>
      <c r="J493">
        <v>1405534.2510306581</v>
      </c>
      <c r="K493">
        <v>52051.873172727268</v>
      </c>
      <c r="L493">
        <v>252996165.18551847</v>
      </c>
      <c r="M493">
        <v>6610226.9218181809</v>
      </c>
      <c r="N493">
        <v>2108301376.5459874</v>
      </c>
      <c r="O493">
        <v>109200000</v>
      </c>
      <c r="P493">
        <v>27.793518109090911</v>
      </c>
      <c r="Q493">
        <v>21012.737052908338</v>
      </c>
      <c r="R493">
        <v>253048217.0586912</v>
      </c>
      <c r="S493">
        <v>2224.1116034678057</v>
      </c>
      <c r="T493">
        <v>21040.530571017429</v>
      </c>
      <c r="U493">
        <f>Sustainable_Friendly_Table[[#This Row],[Total Energy(MJ)]]*AHP!$P$13/TOPSIS!$B$12</f>
        <v>2.4894677659025498E-2</v>
      </c>
      <c r="V493">
        <f>Sustainable_Friendly_Table[[#This Row],[Total Cost(LKR Million)]]*AHP!$P$14/TOPSIS!$C$12</f>
        <v>7.54606099948202E-3</v>
      </c>
      <c r="W493">
        <f>Sustainable_Friendly_Table[[#This Row],[Total Carbon (Metric T)]]*AHP!$P$15/TOPSIS!$D$12</f>
        <v>1.370283093528094E-2</v>
      </c>
      <c r="X493">
        <f>((Sustainable_Friendly_Table[[#This Row],[Weighted Energy]]-TOPSIS!$B$13)^2+(Sustainable_Friendly_Table[[#This Row],[Weighted Cost]]-TOPSIS!$C$13)^2+(Sustainable_Friendly_Table[[#This Row],[Weighted Co2]]-TOPSIS!$D$13)^2)^0.5</f>
        <v>5.0192891925652586E-3</v>
      </c>
      <c r="Y493">
        <f>((Sustainable_Friendly_Table[[#This Row],[Weighted Energy]]-TOPSIS!$B$14)^2+(Sustainable_Friendly_Table[[#This Row],[Weighted Cost]]-TOPSIS!$C$14)^2+(Sustainable_Friendly_Table[[#This Row],[Weighted Co2]]-TOPSIS!$D$14)^2)^0.5</f>
        <v>1.2948076906949216E-3</v>
      </c>
      <c r="Z493">
        <f>Sustainable_Friendly_Table[[#This Row],[S- Worst-Euclidean Distance]]/(Sustainable_Friendly_Table[[#This Row],[S+ Best-Euclidean Distance]]+Sustainable_Friendly_Table[[#This Row],[S- Worst-Euclidean Distance]])</f>
        <v>0.20506617409176797</v>
      </c>
      <c r="AA493">
        <v>492</v>
      </c>
    </row>
    <row r="494" spans="1:27" x14ac:dyDescent="0.3">
      <c r="A494">
        <v>259</v>
      </c>
      <c r="B494" t="s">
        <v>141</v>
      </c>
      <c r="C494" t="s">
        <v>148</v>
      </c>
      <c r="D494" t="s">
        <v>151</v>
      </c>
      <c r="E494" t="s">
        <v>152</v>
      </c>
      <c r="F494" t="s">
        <v>280</v>
      </c>
      <c r="G494" t="s">
        <v>219</v>
      </c>
      <c r="H494">
        <v>384.86629028970361</v>
      </c>
      <c r="I494">
        <v>55</v>
      </c>
      <c r="J494">
        <v>1419463.1456274644</v>
      </c>
      <c r="K494">
        <v>42499.442490909089</v>
      </c>
      <c r="L494">
        <v>255503366.21294358</v>
      </c>
      <c r="M494">
        <v>5410203.378636363</v>
      </c>
      <c r="N494">
        <v>2129194718.4411964</v>
      </c>
      <c r="O494">
        <v>102520000</v>
      </c>
      <c r="P494">
        <v>21.525416668181812</v>
      </c>
      <c r="Q494">
        <v>21220.974027130593</v>
      </c>
      <c r="R494">
        <v>255545865.65543449</v>
      </c>
      <c r="S494">
        <v>2237.1249218198327</v>
      </c>
      <c r="T494">
        <v>21242.499443798773</v>
      </c>
      <c r="U494">
        <f>Sustainable_Friendly_Table[[#This Row],[Total Energy(MJ)]]*AHP!$P$13/TOPSIS!$B$12</f>
        <v>2.5140394295341571E-2</v>
      </c>
      <c r="V494">
        <f>Sustainable_Friendly_Table[[#This Row],[Total Cost(LKR Million)]]*AHP!$P$14/TOPSIS!$C$12</f>
        <v>7.5902131427184301E-3</v>
      </c>
      <c r="W494">
        <f>Sustainable_Friendly_Table[[#This Row],[Total Carbon (Metric T)]]*AHP!$P$15/TOPSIS!$D$12</f>
        <v>1.3834364943350309E-2</v>
      </c>
      <c r="X494">
        <f>((Sustainable_Friendly_Table[[#This Row],[Weighted Energy]]-TOPSIS!$B$13)^2+(Sustainable_Friendly_Table[[#This Row],[Weighted Cost]]-TOPSIS!$C$13)^2+(Sustainable_Friendly_Table[[#This Row],[Weighted Co2]]-TOPSIS!$D$13)^2)^0.5</f>
        <v>5.299973085957442E-3</v>
      </c>
      <c r="Y494">
        <f>((Sustainable_Friendly_Table[[#This Row],[Weighted Energy]]-TOPSIS!$B$14)^2+(Sustainable_Friendly_Table[[#This Row],[Weighted Cost]]-TOPSIS!$C$14)^2+(Sustainable_Friendly_Table[[#This Row],[Weighted Co2]]-TOPSIS!$D$14)^2)^0.5</f>
        <v>1.0144356946215855E-3</v>
      </c>
      <c r="Z494">
        <f>Sustainable_Friendly_Table[[#This Row],[S- Worst-Euclidean Distance]]/(Sustainable_Friendly_Table[[#This Row],[S+ Best-Euclidean Distance]]+Sustainable_Friendly_Table[[#This Row],[S- Worst-Euclidean Distance]])</f>
        <v>0.16065410553425752</v>
      </c>
      <c r="AA494">
        <v>493</v>
      </c>
    </row>
    <row r="495" spans="1:27" x14ac:dyDescent="0.3">
      <c r="A495">
        <v>261</v>
      </c>
      <c r="B495" t="s">
        <v>141</v>
      </c>
      <c r="C495" t="s">
        <v>148</v>
      </c>
      <c r="D495" t="s">
        <v>151</v>
      </c>
      <c r="E495" t="s">
        <v>152</v>
      </c>
      <c r="F495" t="s">
        <v>280</v>
      </c>
      <c r="G495" t="s">
        <v>218</v>
      </c>
      <c r="H495">
        <v>384.86629028970361</v>
      </c>
      <c r="I495">
        <v>28</v>
      </c>
      <c r="J495">
        <v>1419463.1456274644</v>
      </c>
      <c r="K495">
        <v>42499.442490909089</v>
      </c>
      <c r="L495">
        <v>255503366.21294358</v>
      </c>
      <c r="M495">
        <v>5410203.378636363</v>
      </c>
      <c r="N495">
        <v>2129194718.4411964</v>
      </c>
      <c r="O495">
        <v>104893600</v>
      </c>
      <c r="P495">
        <v>21.525416668181812</v>
      </c>
      <c r="Q495">
        <v>21220.974027130593</v>
      </c>
      <c r="R495">
        <v>255545865.65543449</v>
      </c>
      <c r="S495">
        <v>2239.4985218198326</v>
      </c>
      <c r="T495">
        <v>21242.499443798773</v>
      </c>
      <c r="U495">
        <f>Sustainable_Friendly_Table[[#This Row],[Total Energy(MJ)]]*AHP!$P$13/TOPSIS!$B$12</f>
        <v>2.5140394295341571E-2</v>
      </c>
      <c r="V495">
        <f>Sustainable_Friendly_Table[[#This Row],[Total Cost(LKR Million)]]*AHP!$P$14/TOPSIS!$C$12</f>
        <v>7.5982663943450317E-3</v>
      </c>
      <c r="W495">
        <f>Sustainable_Friendly_Table[[#This Row],[Total Carbon (Metric T)]]*AHP!$P$15/TOPSIS!$D$12</f>
        <v>1.3834364943350309E-2</v>
      </c>
      <c r="X495">
        <f>((Sustainable_Friendly_Table[[#This Row],[Weighted Energy]]-TOPSIS!$B$13)^2+(Sustainable_Friendly_Table[[#This Row],[Weighted Cost]]-TOPSIS!$C$13)^2+(Sustainable_Friendly_Table[[#This Row],[Weighted Co2]]-TOPSIS!$D$13)^2)^0.5</f>
        <v>5.3020248775268184E-3</v>
      </c>
      <c r="Y495">
        <f>((Sustainable_Friendly_Table[[#This Row],[Weighted Energy]]-TOPSIS!$B$14)^2+(Sustainable_Friendly_Table[[#This Row],[Weighted Cost]]-TOPSIS!$C$14)^2+(Sustainable_Friendly_Table[[#This Row],[Weighted Co2]]-TOPSIS!$D$14)^2)^0.5</f>
        <v>1.0122056722754521E-3</v>
      </c>
      <c r="Z495">
        <f>Sustainable_Friendly_Table[[#This Row],[S- Worst-Euclidean Distance]]/(Sustainable_Friendly_Table[[#This Row],[S+ Best-Euclidean Distance]]+Sustainable_Friendly_Table[[#This Row],[S- Worst-Euclidean Distance]])</f>
        <v>0.16030546624673836</v>
      </c>
      <c r="AA495">
        <v>494</v>
      </c>
    </row>
    <row r="496" spans="1:27" x14ac:dyDescent="0.3">
      <c r="A496">
        <v>268</v>
      </c>
      <c r="B496" t="s">
        <v>141</v>
      </c>
      <c r="C496" t="s">
        <v>148</v>
      </c>
      <c r="D496" t="s">
        <v>151</v>
      </c>
      <c r="E496" t="s">
        <v>280</v>
      </c>
      <c r="F496" t="s">
        <v>280</v>
      </c>
      <c r="G496" t="s">
        <v>219</v>
      </c>
      <c r="H496">
        <v>384.93430359615814</v>
      </c>
      <c r="I496">
        <v>55</v>
      </c>
      <c r="J496">
        <v>1419528.9825081122</v>
      </c>
      <c r="K496">
        <v>53416.506127272718</v>
      </c>
      <c r="L496">
        <v>255515216.85146019</v>
      </c>
      <c r="M496">
        <v>6567412.1240909081</v>
      </c>
      <c r="N496">
        <v>2129293473.7621684</v>
      </c>
      <c r="O496">
        <v>102520000</v>
      </c>
      <c r="P496">
        <v>28.075654849999999</v>
      </c>
      <c r="Q496">
        <v>21221.958288496277</v>
      </c>
      <c r="R496">
        <v>255568633.35758746</v>
      </c>
      <c r="S496">
        <v>2238.380885886259</v>
      </c>
      <c r="T496">
        <v>21250.033943346276</v>
      </c>
      <c r="U496">
        <f>Sustainable_Friendly_Table[[#This Row],[Total Energy(MJ)]]*AHP!$P$13/TOPSIS!$B$12</f>
        <v>2.5142634163350615E-2</v>
      </c>
      <c r="V496">
        <f>Sustainable_Friendly_Table[[#This Row],[Total Cost(LKR Million)]]*AHP!$P$14/TOPSIS!$C$12</f>
        <v>7.5944744313352569E-3</v>
      </c>
      <c r="W496">
        <f>Sustainable_Friendly_Table[[#This Row],[Total Carbon (Metric T)]]*AHP!$P$15/TOPSIS!$D$12</f>
        <v>1.3839271852571678E-2</v>
      </c>
      <c r="X496">
        <f>((Sustainable_Friendly_Table[[#This Row],[Weighted Energy]]-TOPSIS!$B$13)^2+(Sustainable_Friendly_Table[[#This Row],[Weighted Cost]]-TOPSIS!$C$13)^2+(Sustainable_Friendly_Table[[#This Row],[Weighted Co2]]-TOPSIS!$D$13)^2)^0.5</f>
        <v>5.3052417552775207E-3</v>
      </c>
      <c r="Y496">
        <f>((Sustainable_Friendly_Table[[#This Row],[Weighted Energy]]-TOPSIS!$B$14)^2+(Sustainable_Friendly_Table[[#This Row],[Weighted Cost]]-TOPSIS!$C$14)^2+(Sustainable_Friendly_Table[[#This Row],[Weighted Co2]]-TOPSIS!$D$14)^2)^0.5</f>
        <v>1.0090841330880078E-3</v>
      </c>
      <c r="Z496">
        <f>Sustainable_Friendly_Table[[#This Row],[S- Worst-Euclidean Distance]]/(Sustainable_Friendly_Table[[#This Row],[S+ Best-Euclidean Distance]]+Sustainable_Friendly_Table[[#This Row],[S- Worst-Euclidean Distance]])</f>
        <v>0.15980868756668029</v>
      </c>
      <c r="AA496">
        <v>495</v>
      </c>
    </row>
    <row r="497" spans="1:27" x14ac:dyDescent="0.3">
      <c r="A497">
        <v>260</v>
      </c>
      <c r="B497" t="s">
        <v>141</v>
      </c>
      <c r="C497" t="s">
        <v>148</v>
      </c>
      <c r="D497" t="s">
        <v>151</v>
      </c>
      <c r="E497" t="s">
        <v>152</v>
      </c>
      <c r="F497" t="s">
        <v>280</v>
      </c>
      <c r="G497" t="s">
        <v>220</v>
      </c>
      <c r="H497">
        <v>384.86629028970361</v>
      </c>
      <c r="I497">
        <v>28</v>
      </c>
      <c r="J497">
        <v>1419463.1456274644</v>
      </c>
      <c r="K497">
        <v>42499.442490909089</v>
      </c>
      <c r="L497">
        <v>255503366.21294358</v>
      </c>
      <c r="M497">
        <v>5410203.378636363</v>
      </c>
      <c r="N497">
        <v>2129194718.4411964</v>
      </c>
      <c r="O497">
        <v>109200000</v>
      </c>
      <c r="P497">
        <v>21.525416668181812</v>
      </c>
      <c r="Q497">
        <v>21220.974027130593</v>
      </c>
      <c r="R497">
        <v>255545865.65543449</v>
      </c>
      <c r="S497">
        <v>2243.804921819833</v>
      </c>
      <c r="T497">
        <v>21242.499443798773</v>
      </c>
      <c r="U497">
        <f>Sustainable_Friendly_Table[[#This Row],[Total Energy(MJ)]]*AHP!$P$13/TOPSIS!$B$12</f>
        <v>2.5140394295341571E-2</v>
      </c>
      <c r="V497">
        <f>Sustainable_Friendly_Table[[#This Row],[Total Cost(LKR Million)]]*AHP!$P$14/TOPSIS!$C$12</f>
        <v>7.6128773325000697E-3</v>
      </c>
      <c r="W497">
        <f>Sustainable_Friendly_Table[[#This Row],[Total Carbon (Metric T)]]*AHP!$P$15/TOPSIS!$D$12</f>
        <v>1.3834364943350309E-2</v>
      </c>
      <c r="X497">
        <f>((Sustainable_Friendly_Table[[#This Row],[Weighted Energy]]-TOPSIS!$B$13)^2+(Sustainable_Friendly_Table[[#This Row],[Weighted Cost]]-TOPSIS!$C$13)^2+(Sustainable_Friendly_Table[[#This Row],[Weighted Co2]]-TOPSIS!$D$13)^2)^0.5</f>
        <v>5.3057766040635335E-3</v>
      </c>
      <c r="Y497">
        <f>((Sustainable_Friendly_Table[[#This Row],[Weighted Energy]]-TOPSIS!$B$14)^2+(Sustainable_Friendly_Table[[#This Row],[Weighted Cost]]-TOPSIS!$C$14)^2+(Sustainable_Friendly_Table[[#This Row],[Weighted Co2]]-TOPSIS!$D$14)^2)^0.5</f>
        <v>1.0083113917269491E-3</v>
      </c>
      <c r="Z497">
        <f>Sustainable_Friendly_Table[[#This Row],[S- Worst-Euclidean Distance]]/(Sustainable_Friendly_Table[[#This Row],[S+ Best-Euclidean Distance]]+Sustainable_Friendly_Table[[#This Row],[S- Worst-Euclidean Distance]])</f>
        <v>0.15969232490886676</v>
      </c>
      <c r="AA497">
        <v>496</v>
      </c>
    </row>
    <row r="498" spans="1:27" x14ac:dyDescent="0.3">
      <c r="A498">
        <v>270</v>
      </c>
      <c r="B498" t="s">
        <v>141</v>
      </c>
      <c r="C498" t="s">
        <v>148</v>
      </c>
      <c r="D498" t="s">
        <v>151</v>
      </c>
      <c r="E498" t="s">
        <v>280</v>
      </c>
      <c r="F498" t="s">
        <v>280</v>
      </c>
      <c r="G498" t="s">
        <v>218</v>
      </c>
      <c r="H498">
        <v>384.93430359615814</v>
      </c>
      <c r="I498">
        <v>28</v>
      </c>
      <c r="J498">
        <v>1419528.9825081122</v>
      </c>
      <c r="K498">
        <v>53416.506127272718</v>
      </c>
      <c r="L498">
        <v>255515216.85146019</v>
      </c>
      <c r="M498">
        <v>6567412.1240909081</v>
      </c>
      <c r="N498">
        <v>2129293473.7621684</v>
      </c>
      <c r="O498">
        <v>104893600</v>
      </c>
      <c r="P498">
        <v>28.075654849999999</v>
      </c>
      <c r="Q498">
        <v>21221.958288496277</v>
      </c>
      <c r="R498">
        <v>255568633.35758746</v>
      </c>
      <c r="S498">
        <v>2240.7544858862589</v>
      </c>
      <c r="T498">
        <v>21250.033943346276</v>
      </c>
      <c r="U498">
        <f>Sustainable_Friendly_Table[[#This Row],[Total Energy(MJ)]]*AHP!$P$13/TOPSIS!$B$12</f>
        <v>2.5142634163350615E-2</v>
      </c>
      <c r="V498">
        <f>Sustainable_Friendly_Table[[#This Row],[Total Cost(LKR Million)]]*AHP!$P$14/TOPSIS!$C$12</f>
        <v>7.6025276829618585E-3</v>
      </c>
      <c r="W498">
        <f>Sustainable_Friendly_Table[[#This Row],[Total Carbon (Metric T)]]*AHP!$P$15/TOPSIS!$D$12</f>
        <v>1.3839271852571678E-2</v>
      </c>
      <c r="X498">
        <f>((Sustainable_Friendly_Table[[#This Row],[Weighted Energy]]-TOPSIS!$B$13)^2+(Sustainable_Friendly_Table[[#This Row],[Weighted Cost]]-TOPSIS!$C$13)^2+(Sustainable_Friendly_Table[[#This Row],[Weighted Co2]]-TOPSIS!$D$13)^2)^0.5</f>
        <v>5.3072979760363089E-3</v>
      </c>
      <c r="Y498">
        <f>((Sustainable_Friendly_Table[[#This Row],[Weighted Energy]]-TOPSIS!$B$14)^2+(Sustainable_Friendly_Table[[#This Row],[Weighted Cost]]-TOPSIS!$C$14)^2+(Sustainable_Friendly_Table[[#This Row],[Weighted Co2]]-TOPSIS!$D$14)^2)^0.5</f>
        <v>1.0068763412520762E-3</v>
      </c>
      <c r="Z498">
        <f>Sustainable_Friendly_Table[[#This Row],[S- Worst-Euclidean Distance]]/(Sustainable_Friendly_Table[[#This Row],[S+ Best-Euclidean Distance]]+Sustainable_Friendly_Table[[#This Row],[S- Worst-Euclidean Distance]])</f>
        <v>0.15946286729766404</v>
      </c>
      <c r="AA498">
        <v>497</v>
      </c>
    </row>
    <row r="499" spans="1:27" x14ac:dyDescent="0.3">
      <c r="A499">
        <v>277</v>
      </c>
      <c r="B499" t="s">
        <v>141</v>
      </c>
      <c r="C499" t="s">
        <v>148</v>
      </c>
      <c r="D499" t="s">
        <v>280</v>
      </c>
      <c r="E499" t="s">
        <v>152</v>
      </c>
      <c r="F499" t="s">
        <v>280</v>
      </c>
      <c r="G499" t="s">
        <v>219</v>
      </c>
      <c r="H499">
        <v>385.32901190976366</v>
      </c>
      <c r="I499">
        <v>55</v>
      </c>
      <c r="J499">
        <v>1419911.0601556825</v>
      </c>
      <c r="K499">
        <v>42499.442490909089</v>
      </c>
      <c r="L499">
        <v>255583990.82802287</v>
      </c>
      <c r="M499">
        <v>5414808.4536363631</v>
      </c>
      <c r="N499">
        <v>2129866590.2335238</v>
      </c>
      <c r="O499">
        <v>102520000</v>
      </c>
      <c r="P499">
        <v>21.516206518181814</v>
      </c>
      <c r="Q499">
        <v>21227.670349327451</v>
      </c>
      <c r="R499">
        <v>255626490.27051377</v>
      </c>
      <c r="S499">
        <v>2237.8013986871606</v>
      </c>
      <c r="T499">
        <v>21249.186555845634</v>
      </c>
      <c r="U499">
        <f>Sustainable_Friendly_Table[[#This Row],[Total Energy(MJ)]]*AHP!$P$13/TOPSIS!$B$12</f>
        <v>2.5148326079359302E-2</v>
      </c>
      <c r="V499">
        <f>Sustainable_Friendly_Table[[#This Row],[Total Cost(LKR Million)]]*AHP!$P$14/TOPSIS!$C$12</f>
        <v>7.5925083223747185E-3</v>
      </c>
      <c r="W499">
        <f>Sustainable_Friendly_Table[[#This Row],[Total Carbon (Metric T)]]*AHP!$P$15/TOPSIS!$D$12</f>
        <v>1.3838719983995038E-2</v>
      </c>
      <c r="X499">
        <f>((Sustainable_Friendly_Table[[#This Row],[Weighted Energy]]-TOPSIS!$B$13)^2+(Sustainable_Friendly_Table[[#This Row],[Weighted Cost]]-TOPSIS!$C$13)^2+(Sustainable_Friendly_Table[[#This Row],[Weighted Co2]]-TOPSIS!$D$13)^2)^0.5</f>
        <v>5.3093080292981737E-3</v>
      </c>
      <c r="Y499">
        <f>((Sustainable_Friendly_Table[[#This Row],[Weighted Energy]]-TOPSIS!$B$14)^2+(Sustainable_Friendly_Table[[#This Row],[Weighted Cost]]-TOPSIS!$C$14)^2+(Sustainable_Friendly_Table[[#This Row],[Weighted Co2]]-TOPSIS!$D$14)^2)^0.5</f>
        <v>1.0051066038620382E-3</v>
      </c>
      <c r="Z499">
        <f>Sustainable_Friendly_Table[[#This Row],[S- Worst-Euclidean Distance]]/(Sustainable_Friendly_Table[[#This Row],[S+ Best-Euclidean Distance]]+Sustainable_Friendly_Table[[#This Row],[S- Worst-Euclidean Distance]])</f>
        <v>0.15917652898238752</v>
      </c>
      <c r="AA499">
        <v>498</v>
      </c>
    </row>
    <row r="500" spans="1:27" x14ac:dyDescent="0.3">
      <c r="A500">
        <v>269</v>
      </c>
      <c r="B500" t="s">
        <v>141</v>
      </c>
      <c r="C500" t="s">
        <v>148</v>
      </c>
      <c r="D500" t="s">
        <v>151</v>
      </c>
      <c r="E500" t="s">
        <v>280</v>
      </c>
      <c r="F500" t="s">
        <v>280</v>
      </c>
      <c r="G500" t="s">
        <v>220</v>
      </c>
      <c r="H500">
        <v>384.93430359615814</v>
      </c>
      <c r="I500">
        <v>28</v>
      </c>
      <c r="J500">
        <v>1419528.9825081122</v>
      </c>
      <c r="K500">
        <v>53416.506127272718</v>
      </c>
      <c r="L500">
        <v>255515216.85146019</v>
      </c>
      <c r="M500">
        <v>6567412.1240909081</v>
      </c>
      <c r="N500">
        <v>2129293473.7621684</v>
      </c>
      <c r="O500">
        <v>109200000</v>
      </c>
      <c r="P500">
        <v>28.075654849999999</v>
      </c>
      <c r="Q500">
        <v>21221.958288496277</v>
      </c>
      <c r="R500">
        <v>255568633.35758746</v>
      </c>
      <c r="S500">
        <v>2245.0608858862593</v>
      </c>
      <c r="T500">
        <v>21250.033943346276</v>
      </c>
      <c r="U500">
        <f>Sustainable_Friendly_Table[[#This Row],[Total Energy(MJ)]]*AHP!$P$13/TOPSIS!$B$12</f>
        <v>2.5142634163350615E-2</v>
      </c>
      <c r="V500">
        <f>Sustainable_Friendly_Table[[#This Row],[Total Cost(LKR Million)]]*AHP!$P$14/TOPSIS!$C$12</f>
        <v>7.6171386211168982E-3</v>
      </c>
      <c r="W500">
        <f>Sustainable_Friendly_Table[[#This Row],[Total Carbon (Metric T)]]*AHP!$P$15/TOPSIS!$D$12</f>
        <v>1.3839271852571678E-2</v>
      </c>
      <c r="X500">
        <f>((Sustainable_Friendly_Table[[#This Row],[Weighted Energy]]-TOPSIS!$B$13)^2+(Sustainable_Friendly_Table[[#This Row],[Weighted Cost]]-TOPSIS!$C$13)^2+(Sustainable_Friendly_Table[[#This Row],[Weighted Co2]]-TOPSIS!$D$13)^2)^0.5</f>
        <v>5.311057700647083E-3</v>
      </c>
      <c r="Y500">
        <f>((Sustainable_Friendly_Table[[#This Row],[Weighted Energy]]-TOPSIS!$B$14)^2+(Sustainable_Friendly_Table[[#This Row],[Weighted Cost]]-TOPSIS!$C$14)^2+(Sustainable_Friendly_Table[[#This Row],[Weighted Co2]]-TOPSIS!$D$14)^2)^0.5</f>
        <v>1.0030234439542208E-3</v>
      </c>
      <c r="Z500">
        <f>Sustainable_Friendly_Table[[#This Row],[S- Worst-Euclidean Distance]]/(Sustainable_Friendly_Table[[#This Row],[S+ Best-Euclidean Distance]]+Sustainable_Friendly_Table[[#This Row],[S- Worst-Euclidean Distance]])</f>
        <v>0.15885501326061208</v>
      </c>
      <c r="AA500">
        <v>499</v>
      </c>
    </row>
    <row r="501" spans="1:27" x14ac:dyDescent="0.3">
      <c r="A501">
        <v>279</v>
      </c>
      <c r="B501" t="s">
        <v>141</v>
      </c>
      <c r="C501" t="s">
        <v>148</v>
      </c>
      <c r="D501" t="s">
        <v>280</v>
      </c>
      <c r="E501" t="s">
        <v>152</v>
      </c>
      <c r="F501" t="s">
        <v>280</v>
      </c>
      <c r="G501" t="s">
        <v>218</v>
      </c>
      <c r="H501">
        <v>385.32901190976366</v>
      </c>
      <c r="I501">
        <v>28</v>
      </c>
      <c r="J501">
        <v>1419911.0601556825</v>
      </c>
      <c r="K501">
        <v>42499.442490909089</v>
      </c>
      <c r="L501">
        <v>255583990.82802287</v>
      </c>
      <c r="M501">
        <v>5414808.4536363631</v>
      </c>
      <c r="N501">
        <v>2129866590.2335238</v>
      </c>
      <c r="O501">
        <v>104893600</v>
      </c>
      <c r="P501">
        <v>21.516206518181814</v>
      </c>
      <c r="Q501">
        <v>21227.670349327451</v>
      </c>
      <c r="R501">
        <v>255626490.27051377</v>
      </c>
      <c r="S501">
        <v>2240.1749986871605</v>
      </c>
      <c r="T501">
        <v>21249.186555845634</v>
      </c>
      <c r="U501">
        <f>Sustainable_Friendly_Table[[#This Row],[Total Energy(MJ)]]*AHP!$P$13/TOPSIS!$B$12</f>
        <v>2.5148326079359302E-2</v>
      </c>
      <c r="V501">
        <f>Sustainable_Friendly_Table[[#This Row],[Total Cost(LKR Million)]]*AHP!$P$14/TOPSIS!$C$12</f>
        <v>7.60056157400132E-3</v>
      </c>
      <c r="W501">
        <f>Sustainable_Friendly_Table[[#This Row],[Total Carbon (Metric T)]]*AHP!$P$15/TOPSIS!$D$12</f>
        <v>1.3838719983995038E-2</v>
      </c>
      <c r="X501">
        <f>((Sustainable_Friendly_Table[[#This Row],[Weighted Energy]]-TOPSIS!$B$13)^2+(Sustainable_Friendly_Table[[#This Row],[Weighted Cost]]-TOPSIS!$C$13)^2+(Sustainable_Friendly_Table[[#This Row],[Weighted Co2]]-TOPSIS!$D$13)^2)^0.5</f>
        <v>5.3113596947795471E-3</v>
      </c>
      <c r="Y501">
        <f>((Sustainable_Friendly_Table[[#This Row],[Weighted Energy]]-TOPSIS!$B$14)^2+(Sustainable_Friendly_Table[[#This Row],[Weighted Cost]]-TOPSIS!$C$14)^2+(Sustainable_Friendly_Table[[#This Row],[Weighted Co2]]-TOPSIS!$D$14)^2)^0.5</f>
        <v>1.0028742677474093E-3</v>
      </c>
      <c r="Z501">
        <f>Sustainable_Friendly_Table[[#This Row],[S- Worst-Euclidean Distance]]/(Sustainable_Friendly_Table[[#This Row],[S+ Best-Euclidean Distance]]+Sustainable_Friendly_Table[[#This Row],[S- Worst-Euclidean Distance]])</f>
        <v>0.1588275432458095</v>
      </c>
      <c r="AA501">
        <v>500</v>
      </c>
    </row>
    <row r="502" spans="1:27" x14ac:dyDescent="0.3">
      <c r="A502">
        <v>286</v>
      </c>
      <c r="B502" t="s">
        <v>141</v>
      </c>
      <c r="C502" t="s">
        <v>148</v>
      </c>
      <c r="D502" t="s">
        <v>280</v>
      </c>
      <c r="E502" t="s">
        <v>280</v>
      </c>
      <c r="F502" t="s">
        <v>280</v>
      </c>
      <c r="G502" t="s">
        <v>219</v>
      </c>
      <c r="H502">
        <v>385.3970252162182</v>
      </c>
      <c r="I502">
        <v>55</v>
      </c>
      <c r="J502">
        <v>1419976.8970363303</v>
      </c>
      <c r="K502">
        <v>53416.506127272718</v>
      </c>
      <c r="L502">
        <v>255595841.46653947</v>
      </c>
      <c r="M502">
        <v>6572017.1990909083</v>
      </c>
      <c r="N502">
        <v>2129965345.5544956</v>
      </c>
      <c r="O502">
        <v>102520000</v>
      </c>
      <c r="P502">
        <v>28.066444700000002</v>
      </c>
      <c r="Q502">
        <v>21228.654610693138</v>
      </c>
      <c r="R502">
        <v>255649257.97266674</v>
      </c>
      <c r="S502">
        <v>2239.0573627535869</v>
      </c>
      <c r="T502">
        <v>21256.72105539314</v>
      </c>
      <c r="U502">
        <f>Sustainable_Friendly_Table[[#This Row],[Total Energy(MJ)]]*AHP!$P$13/TOPSIS!$B$12</f>
        <v>2.5150565947368343E-2</v>
      </c>
      <c r="V502">
        <f>Sustainable_Friendly_Table[[#This Row],[Total Cost(LKR Million)]]*AHP!$P$14/TOPSIS!$C$12</f>
        <v>7.5967696109915453E-3</v>
      </c>
      <c r="W502">
        <f>Sustainable_Friendly_Table[[#This Row],[Total Carbon (Metric T)]]*AHP!$P$15/TOPSIS!$D$12</f>
        <v>1.3843626893216407E-2</v>
      </c>
      <c r="X502">
        <f>((Sustainable_Friendly_Table[[#This Row],[Weighted Energy]]-TOPSIS!$B$13)^2+(Sustainable_Friendly_Table[[#This Row],[Weighted Cost]]-TOPSIS!$C$13)^2+(Sustainable_Friendly_Table[[#This Row],[Weighted Co2]]-TOPSIS!$D$13)^2)^0.5</f>
        <v>5.3145766484979321E-3</v>
      </c>
      <c r="Y502">
        <f>((Sustainable_Friendly_Table[[#This Row],[Weighted Energy]]-TOPSIS!$B$14)^2+(Sustainable_Friendly_Table[[#This Row],[Weighted Cost]]-TOPSIS!$C$14)^2+(Sustainable_Friendly_Table[[#This Row],[Weighted Co2]]-TOPSIS!$D$14)^2)^0.5</f>
        <v>9.99754033238836E-4</v>
      </c>
      <c r="Z502">
        <f>Sustainable_Friendly_Table[[#This Row],[S- Worst-Euclidean Distance]]/(Sustainable_Friendly_Table[[#This Row],[S+ Best-Euclidean Distance]]+Sustainable_Friendly_Table[[#This Row],[S- Worst-Euclidean Distance]])</f>
        <v>0.15833095915145387</v>
      </c>
      <c r="AA502">
        <v>501</v>
      </c>
    </row>
    <row r="503" spans="1:27" x14ac:dyDescent="0.3">
      <c r="A503">
        <v>278</v>
      </c>
      <c r="B503" t="s">
        <v>141</v>
      </c>
      <c r="C503" t="s">
        <v>148</v>
      </c>
      <c r="D503" t="s">
        <v>280</v>
      </c>
      <c r="E503" t="s">
        <v>152</v>
      </c>
      <c r="F503" t="s">
        <v>280</v>
      </c>
      <c r="G503" t="s">
        <v>220</v>
      </c>
      <c r="H503">
        <v>385.32901190976366</v>
      </c>
      <c r="I503">
        <v>28</v>
      </c>
      <c r="J503">
        <v>1419911.0601556825</v>
      </c>
      <c r="K503">
        <v>42499.442490909089</v>
      </c>
      <c r="L503">
        <v>255583990.82802287</v>
      </c>
      <c r="M503">
        <v>5414808.4536363631</v>
      </c>
      <c r="N503">
        <v>2129866590.2335238</v>
      </c>
      <c r="O503">
        <v>109200000</v>
      </c>
      <c r="P503">
        <v>21.516206518181814</v>
      </c>
      <c r="Q503">
        <v>21227.670349327451</v>
      </c>
      <c r="R503">
        <v>255626490.27051377</v>
      </c>
      <c r="S503">
        <v>2244.4813986871604</v>
      </c>
      <c r="T503">
        <v>21249.186555845634</v>
      </c>
      <c r="U503">
        <f>Sustainable_Friendly_Table[[#This Row],[Total Energy(MJ)]]*AHP!$P$13/TOPSIS!$B$12</f>
        <v>2.5148326079359302E-2</v>
      </c>
      <c r="V503">
        <f>Sustainable_Friendly_Table[[#This Row],[Total Cost(LKR Million)]]*AHP!$P$14/TOPSIS!$C$12</f>
        <v>7.6151725121563572E-3</v>
      </c>
      <c r="W503">
        <f>Sustainable_Friendly_Table[[#This Row],[Total Carbon (Metric T)]]*AHP!$P$15/TOPSIS!$D$12</f>
        <v>1.3838719983995038E-2</v>
      </c>
      <c r="X503">
        <f>((Sustainable_Friendly_Table[[#This Row],[Weighted Energy]]-TOPSIS!$B$13)^2+(Sustainable_Friendly_Table[[#This Row],[Weighted Cost]]-TOPSIS!$C$13)^2+(Sustainable_Friendly_Table[[#This Row],[Weighted Co2]]-TOPSIS!$D$13)^2)^0.5</f>
        <v>5.3151111415566275E-3</v>
      </c>
      <c r="Y503">
        <f>((Sustainable_Friendly_Table[[#This Row],[Weighted Energy]]-TOPSIS!$B$14)^2+(Sustainable_Friendly_Table[[#This Row],[Weighted Cost]]-TOPSIS!$C$14)^2+(Sustainable_Friendly_Table[[#This Row],[Weighted Co2]]-TOPSIS!$D$14)^2)^0.5</f>
        <v>9.9897717995240786E-4</v>
      </c>
      <c r="Z503">
        <f>Sustainable_Friendly_Table[[#This Row],[S- Worst-Euclidean Distance]]/(Sustainable_Friendly_Table[[#This Row],[S+ Best-Euclidean Distance]]+Sustainable_Friendly_Table[[#This Row],[S- Worst-Euclidean Distance]])</f>
        <v>0.15821400162385713</v>
      </c>
      <c r="AA503">
        <v>502</v>
      </c>
    </row>
    <row r="504" spans="1:27" x14ac:dyDescent="0.3">
      <c r="A504">
        <v>288</v>
      </c>
      <c r="B504" t="s">
        <v>141</v>
      </c>
      <c r="C504" t="s">
        <v>148</v>
      </c>
      <c r="D504" t="s">
        <v>280</v>
      </c>
      <c r="E504" t="s">
        <v>280</v>
      </c>
      <c r="F504" t="s">
        <v>280</v>
      </c>
      <c r="G504" t="s">
        <v>218</v>
      </c>
      <c r="H504">
        <v>385.3970252162182</v>
      </c>
      <c r="I504">
        <v>28</v>
      </c>
      <c r="J504">
        <v>1419976.8970363303</v>
      </c>
      <c r="K504">
        <v>53416.506127272718</v>
      </c>
      <c r="L504">
        <v>255595841.46653947</v>
      </c>
      <c r="M504">
        <v>6572017.1990909083</v>
      </c>
      <c r="N504">
        <v>2129965345.5544956</v>
      </c>
      <c r="O504">
        <v>104893600</v>
      </c>
      <c r="P504">
        <v>28.066444700000002</v>
      </c>
      <c r="Q504">
        <v>21228.654610693138</v>
      </c>
      <c r="R504">
        <v>255649257.97266674</v>
      </c>
      <c r="S504">
        <v>2241.4309627535868</v>
      </c>
      <c r="T504">
        <v>21256.72105539314</v>
      </c>
      <c r="U504">
        <f>Sustainable_Friendly_Table[[#This Row],[Total Energy(MJ)]]*AHP!$P$13/TOPSIS!$B$12</f>
        <v>2.5150565947368343E-2</v>
      </c>
      <c r="V504">
        <f>Sustainable_Friendly_Table[[#This Row],[Total Cost(LKR Million)]]*AHP!$P$14/TOPSIS!$C$12</f>
        <v>7.6048228626181468E-3</v>
      </c>
      <c r="W504">
        <f>Sustainable_Friendly_Table[[#This Row],[Total Carbon (Metric T)]]*AHP!$P$15/TOPSIS!$D$12</f>
        <v>1.3843626893216407E-2</v>
      </c>
      <c r="X504">
        <f>((Sustainable_Friendly_Table[[#This Row],[Weighted Energy]]-TOPSIS!$B$13)^2+(Sustainable_Friendly_Table[[#This Row],[Weighted Cost]]-TOPSIS!$C$13)^2+(Sustainable_Friendly_Table[[#This Row],[Weighted Co2]]-TOPSIS!$D$13)^2)^0.5</f>
        <v>5.3166327355363861E-3</v>
      </c>
      <c r="Y504">
        <f>((Sustainable_Friendly_Table[[#This Row],[Weighted Energy]]-TOPSIS!$B$14)^2+(Sustainable_Friendly_Table[[#This Row],[Weighted Cost]]-TOPSIS!$C$14)^2+(Sustainable_Friendly_Table[[#This Row],[Weighted Co2]]-TOPSIS!$D$14)^2)^0.5</f>
        <v>9.9754412093857356E-4</v>
      </c>
      <c r="Z504">
        <f>Sustainable_Friendly_Table[[#This Row],[S- Worst-Euclidean Distance]]/(Sustainable_Friendly_Table[[#This Row],[S+ Best-Euclidean Distance]]+Sustainable_Friendly_Table[[#This Row],[S- Worst-Euclidean Distance]])</f>
        <v>0.15798482424761798</v>
      </c>
      <c r="AA504">
        <v>503</v>
      </c>
    </row>
    <row r="505" spans="1:27" x14ac:dyDescent="0.3">
      <c r="A505">
        <v>287</v>
      </c>
      <c r="B505" t="s">
        <v>141</v>
      </c>
      <c r="C505" t="s">
        <v>148</v>
      </c>
      <c r="D505" t="s">
        <v>280</v>
      </c>
      <c r="E505" t="s">
        <v>280</v>
      </c>
      <c r="F505" t="s">
        <v>280</v>
      </c>
      <c r="G505" t="s">
        <v>220</v>
      </c>
      <c r="H505">
        <v>385.3970252162182</v>
      </c>
      <c r="I505">
        <v>28</v>
      </c>
      <c r="J505">
        <v>1419976.8970363303</v>
      </c>
      <c r="K505">
        <v>53416.506127272718</v>
      </c>
      <c r="L505">
        <v>255595841.46653947</v>
      </c>
      <c r="M505">
        <v>6572017.1990909083</v>
      </c>
      <c r="N505">
        <v>2129965345.5544956</v>
      </c>
      <c r="O505">
        <v>109200000</v>
      </c>
      <c r="P505">
        <v>28.066444700000002</v>
      </c>
      <c r="Q505">
        <v>21228.654610693138</v>
      </c>
      <c r="R505">
        <v>255649257.97266674</v>
      </c>
      <c r="S505">
        <v>2245.7373627535867</v>
      </c>
      <c r="T505">
        <v>21256.72105539314</v>
      </c>
      <c r="U505">
        <f>Sustainable_Friendly_Table[[#This Row],[Total Energy(MJ)]]*AHP!$P$13/TOPSIS!$B$12</f>
        <v>2.5150565947368343E-2</v>
      </c>
      <c r="V505">
        <f>Sustainable_Friendly_Table[[#This Row],[Total Cost(LKR Million)]]*AHP!$P$14/TOPSIS!$C$12</f>
        <v>7.6194338007731848E-3</v>
      </c>
      <c r="W505">
        <f>Sustainable_Friendly_Table[[#This Row],[Total Carbon (Metric T)]]*AHP!$P$15/TOPSIS!$D$12</f>
        <v>1.3843626893216407E-2</v>
      </c>
      <c r="X505">
        <f>((Sustainable_Friendly_Table[[#This Row],[Weighted Energy]]-TOPSIS!$B$13)^2+(Sustainable_Friendly_Table[[#This Row],[Weighted Cost]]-TOPSIS!$C$13)^2+(Sustainable_Friendly_Table[[#This Row],[Weighted Co2]]-TOPSIS!$D$13)^2)^0.5</f>
        <v>5.3203921666731208E-3</v>
      </c>
      <c r="Y505">
        <f>((Sustainable_Friendly_Table[[#This Row],[Weighted Energy]]-TOPSIS!$B$14)^2+(Sustainable_Friendly_Table[[#This Row],[Weighted Cost]]-TOPSIS!$C$14)^2+(Sustainable_Friendly_Table[[#This Row],[Weighted Co2]]-TOPSIS!$D$14)^2)^0.5</f>
        <v>9.9368878690652275E-4</v>
      </c>
      <c r="Z505">
        <f>Sustainable_Friendly_Table[[#This Row],[S- Worst-Euclidean Distance]]/(Sustainable_Friendly_Table[[#This Row],[S+ Best-Euclidean Distance]]+Sustainable_Friendly_Table[[#This Row],[S- Worst-Euclidean Distance]])</f>
        <v>0.15737663077366318</v>
      </c>
      <c r="AA505">
        <v>504</v>
      </c>
    </row>
    <row r="506" spans="1:27" x14ac:dyDescent="0.3">
      <c r="A506">
        <v>361</v>
      </c>
      <c r="B506" t="s">
        <v>142</v>
      </c>
      <c r="C506" t="s">
        <v>148</v>
      </c>
      <c r="D506" t="s">
        <v>151</v>
      </c>
      <c r="E506" t="s">
        <v>152</v>
      </c>
      <c r="F506" t="s">
        <v>154</v>
      </c>
      <c r="G506" t="s">
        <v>219</v>
      </c>
      <c r="H506">
        <v>406.0844784305695</v>
      </c>
      <c r="I506">
        <v>58</v>
      </c>
      <c r="J506">
        <v>1451503.7007148743</v>
      </c>
      <c r="K506">
        <v>36685.609763636356</v>
      </c>
      <c r="L506">
        <v>261270666.12867737</v>
      </c>
      <c r="M506">
        <v>5511880.9422727264</v>
      </c>
      <c r="N506">
        <v>2177255551.0723114</v>
      </c>
      <c r="O506">
        <v>108112000</v>
      </c>
      <c r="P506">
        <v>22.251500668181812</v>
      </c>
      <c r="Q506">
        <v>21699.980325687371</v>
      </c>
      <c r="R506">
        <v>261307351.73844099</v>
      </c>
      <c r="S506">
        <v>2290.8794320145839</v>
      </c>
      <c r="T506">
        <v>21722.231826355553</v>
      </c>
      <c r="U506">
        <f>Sustainable_Friendly_Table[[#This Row],[Total Energy(MJ)]]*AHP!$P$13/TOPSIS!$B$12</f>
        <v>2.5707204607386337E-2</v>
      </c>
      <c r="V506">
        <f>Sustainable_Friendly_Table[[#This Row],[Total Cost(LKR Million)]]*AHP!$P$14/TOPSIS!$C$12</f>
        <v>7.7725937446155701E-3</v>
      </c>
      <c r="W506">
        <f>Sustainable_Friendly_Table[[#This Row],[Total Carbon (Metric T)]]*AHP!$P$15/TOPSIS!$D$12</f>
        <v>1.4146794884704076E-2</v>
      </c>
      <c r="X506">
        <f>((Sustainable_Friendly_Table[[#This Row],[Weighted Energy]]-TOPSIS!$B$13)^2+(Sustainable_Friendly_Table[[#This Row],[Weighted Cost]]-TOPSIS!$C$13)^2+(Sustainable_Friendly_Table[[#This Row],[Weighted Co2]]-TOPSIS!$D$13)^2)^0.5</f>
        <v>5.9722985378376833E-3</v>
      </c>
      <c r="Y506">
        <f>((Sustainable_Friendly_Table[[#This Row],[Weighted Energy]]-TOPSIS!$B$14)^2+(Sustainable_Friendly_Table[[#This Row],[Weighted Cost]]-TOPSIS!$C$14)^2+(Sustainable_Friendly_Table[[#This Row],[Weighted Co2]]-TOPSIS!$D$14)^2)^0.5</f>
        <v>3.4211703710868658E-4</v>
      </c>
      <c r="Z506">
        <f>Sustainable_Friendly_Table[[#This Row],[S- Worst-Euclidean Distance]]/(Sustainable_Friendly_Table[[#This Row],[S+ Best-Euclidean Distance]]+Sustainable_Friendly_Table[[#This Row],[S- Worst-Euclidean Distance]])</f>
        <v>5.4180316934808695E-2</v>
      </c>
      <c r="AA506">
        <v>505</v>
      </c>
    </row>
    <row r="507" spans="1:27" x14ac:dyDescent="0.3">
      <c r="A507">
        <v>363</v>
      </c>
      <c r="B507" t="s">
        <v>142</v>
      </c>
      <c r="C507" t="s">
        <v>148</v>
      </c>
      <c r="D507" t="s">
        <v>151</v>
      </c>
      <c r="E507" t="s">
        <v>152</v>
      </c>
      <c r="F507" t="s">
        <v>154</v>
      </c>
      <c r="G507" t="s">
        <v>218</v>
      </c>
      <c r="H507">
        <v>406.0844784305695</v>
      </c>
      <c r="I507">
        <v>29</v>
      </c>
      <c r="J507">
        <v>1451503.7007148743</v>
      </c>
      <c r="K507">
        <v>36685.609763636356</v>
      </c>
      <c r="L507">
        <v>261270666.12867737</v>
      </c>
      <c r="M507">
        <v>5511880.9422727264</v>
      </c>
      <c r="N507">
        <v>2177255551.0723114</v>
      </c>
      <c r="O507">
        <v>108639800</v>
      </c>
      <c r="P507">
        <v>22.251500668181812</v>
      </c>
      <c r="Q507">
        <v>21699.980325687371</v>
      </c>
      <c r="R507">
        <v>261307351.73844099</v>
      </c>
      <c r="S507">
        <v>2291.4072320145842</v>
      </c>
      <c r="T507">
        <v>21722.231826355553</v>
      </c>
      <c r="U507">
        <f>Sustainable_Friendly_Table[[#This Row],[Total Energy(MJ)]]*AHP!$P$13/TOPSIS!$B$12</f>
        <v>2.5707204607386337E-2</v>
      </c>
      <c r="V507">
        <f>Sustainable_Friendly_Table[[#This Row],[Total Cost(LKR Million)]]*AHP!$P$14/TOPSIS!$C$12</f>
        <v>7.774384487035743E-3</v>
      </c>
      <c r="W507">
        <f>Sustainable_Friendly_Table[[#This Row],[Total Carbon (Metric T)]]*AHP!$P$15/TOPSIS!$D$12</f>
        <v>1.4146794884704076E-2</v>
      </c>
      <c r="X507">
        <f>((Sustainable_Friendly_Table[[#This Row],[Weighted Energy]]-TOPSIS!$B$13)^2+(Sustainable_Friendly_Table[[#This Row],[Weighted Cost]]-TOPSIS!$C$13)^2+(Sustainable_Friendly_Table[[#This Row],[Weighted Co2]]-TOPSIS!$D$13)^2)^0.5</f>
        <v>5.9727572258340645E-3</v>
      </c>
      <c r="Y507">
        <f>((Sustainable_Friendly_Table[[#This Row],[Weighted Energy]]-TOPSIS!$B$14)^2+(Sustainable_Friendly_Table[[#This Row],[Weighted Cost]]-TOPSIS!$C$14)^2+(Sustainable_Friendly_Table[[#This Row],[Weighted Co2]]-TOPSIS!$D$14)^2)^0.5</f>
        <v>3.4158613520447159E-4</v>
      </c>
      <c r="Z507">
        <f>Sustainable_Friendly_Table[[#This Row],[S- Worst-Euclidean Distance]]/(Sustainable_Friendly_Table[[#This Row],[S+ Best-Euclidean Distance]]+Sustainable_Friendly_Table[[#This Row],[S- Worst-Euclidean Distance]])</f>
        <v>5.409685784782696E-2</v>
      </c>
      <c r="AA507">
        <v>506</v>
      </c>
    </row>
    <row r="508" spans="1:27" x14ac:dyDescent="0.3">
      <c r="A508">
        <v>362</v>
      </c>
      <c r="B508" t="s">
        <v>142</v>
      </c>
      <c r="C508" t="s">
        <v>148</v>
      </c>
      <c r="D508" t="s">
        <v>151</v>
      </c>
      <c r="E508" t="s">
        <v>152</v>
      </c>
      <c r="F508" t="s">
        <v>154</v>
      </c>
      <c r="G508" t="s">
        <v>220</v>
      </c>
      <c r="H508">
        <v>406.0844784305695</v>
      </c>
      <c r="I508">
        <v>29</v>
      </c>
      <c r="J508">
        <v>1451503.7007148743</v>
      </c>
      <c r="K508">
        <v>36685.609763636356</v>
      </c>
      <c r="L508">
        <v>261270666.12867737</v>
      </c>
      <c r="M508">
        <v>5511880.9422727264</v>
      </c>
      <c r="N508">
        <v>2177255551.0723114</v>
      </c>
      <c r="O508">
        <v>113100000</v>
      </c>
      <c r="P508">
        <v>22.251500668181812</v>
      </c>
      <c r="Q508">
        <v>21699.980325687371</v>
      </c>
      <c r="R508">
        <v>261307351.73844099</v>
      </c>
      <c r="S508">
        <v>2295.8674320145842</v>
      </c>
      <c r="T508">
        <v>21722.231826355553</v>
      </c>
      <c r="U508">
        <f>Sustainable_Friendly_Table[[#This Row],[Total Energy(MJ)]]*AHP!$P$13/TOPSIS!$B$12</f>
        <v>2.5707204607386337E-2</v>
      </c>
      <c r="V508">
        <f>Sustainable_Friendly_Table[[#This Row],[Total Cost(LKR Million)]]*AHP!$P$14/TOPSIS!$C$12</f>
        <v>7.789517244410603E-3</v>
      </c>
      <c r="W508">
        <f>Sustainable_Friendly_Table[[#This Row],[Total Carbon (Metric T)]]*AHP!$P$15/TOPSIS!$D$12</f>
        <v>1.4146794884704076E-2</v>
      </c>
      <c r="X508">
        <f>((Sustainable_Friendly_Table[[#This Row],[Weighted Energy]]-TOPSIS!$B$13)^2+(Sustainable_Friendly_Table[[#This Row],[Weighted Cost]]-TOPSIS!$C$13)^2+(Sustainable_Friendly_Table[[#This Row],[Weighted Co2]]-TOPSIS!$D$13)^2)^0.5</f>
        <v>5.9766534107442053E-3</v>
      </c>
      <c r="Y508">
        <f>((Sustainable_Friendly_Table[[#This Row],[Weighted Energy]]-TOPSIS!$B$14)^2+(Sustainable_Friendly_Table[[#This Row],[Weighted Cost]]-TOPSIS!$C$14)^2+(Sustainable_Friendly_Table[[#This Row],[Weighted Co2]]-TOPSIS!$D$14)^2)^0.5</f>
        <v>3.3744601393414115E-4</v>
      </c>
      <c r="Z508">
        <f>Sustainable_Friendly_Table[[#This Row],[S- Worst-Euclidean Distance]]/(Sustainable_Friendly_Table[[#This Row],[S+ Best-Euclidean Distance]]+Sustainable_Friendly_Table[[#This Row],[S- Worst-Euclidean Distance]])</f>
        <v>5.3443253144739855E-2</v>
      </c>
      <c r="AA508">
        <v>507</v>
      </c>
    </row>
    <row r="509" spans="1:27" x14ac:dyDescent="0.3">
      <c r="A509">
        <v>370</v>
      </c>
      <c r="B509" t="s">
        <v>142</v>
      </c>
      <c r="C509" t="s">
        <v>148</v>
      </c>
      <c r="D509" t="s">
        <v>151</v>
      </c>
      <c r="E509" t="s">
        <v>280</v>
      </c>
      <c r="F509" t="s">
        <v>154</v>
      </c>
      <c r="G509" t="s">
        <v>219</v>
      </c>
      <c r="H509">
        <v>406.15249173702404</v>
      </c>
      <c r="I509">
        <v>58</v>
      </c>
      <c r="J509">
        <v>1451569.5375955224</v>
      </c>
      <c r="K509">
        <v>47602.6734</v>
      </c>
      <c r="L509">
        <v>261282516.76719403</v>
      </c>
      <c r="M509">
        <v>6669089.6877272716</v>
      </c>
      <c r="N509">
        <v>2177354306.3932838</v>
      </c>
      <c r="O509">
        <v>108112000</v>
      </c>
      <c r="P509">
        <v>28.80173885</v>
      </c>
      <c r="Q509">
        <v>21700.964587053062</v>
      </c>
      <c r="R509">
        <v>261330119.44059405</v>
      </c>
      <c r="S509">
        <v>2292.1353960810111</v>
      </c>
      <c r="T509">
        <v>21729.766325903063</v>
      </c>
      <c r="U509">
        <f>Sustainable_Friendly_Table[[#This Row],[Total Energy(MJ)]]*AHP!$P$13/TOPSIS!$B$12</f>
        <v>2.5709444475395384E-2</v>
      </c>
      <c r="V509">
        <f>Sustainable_Friendly_Table[[#This Row],[Total Cost(LKR Million)]]*AHP!$P$14/TOPSIS!$C$12</f>
        <v>7.7768550332323995E-3</v>
      </c>
      <c r="W509">
        <f>Sustainable_Friendly_Table[[#This Row],[Total Carbon (Metric T)]]*AHP!$P$15/TOPSIS!$D$12</f>
        <v>1.4151701793925447E-2</v>
      </c>
      <c r="X509">
        <f>((Sustainable_Friendly_Table[[#This Row],[Weighted Energy]]-TOPSIS!$B$13)^2+(Sustainable_Friendly_Table[[#This Row],[Weighted Cost]]-TOPSIS!$C$13)^2+(Sustainable_Friendly_Table[[#This Row],[Weighted Co2]]-TOPSIS!$D$13)^2)^0.5</f>
        <v>5.9775734909059408E-3</v>
      </c>
      <c r="Y509">
        <f>((Sustainable_Friendly_Table[[#This Row],[Weighted Energy]]-TOPSIS!$B$14)^2+(Sustainable_Friendly_Table[[#This Row],[Weighted Cost]]-TOPSIS!$C$14)^2+(Sustainable_Friendly_Table[[#This Row],[Weighted Co2]]-TOPSIS!$D$14)^2)^0.5</f>
        <v>3.3671162775292127E-4</v>
      </c>
      <c r="Z509">
        <f>Sustainable_Friendly_Table[[#This Row],[S- Worst-Euclidean Distance]]/(Sustainable_Friendly_Table[[#This Row],[S+ Best-Euclidean Distance]]+Sustainable_Friendly_Table[[#This Row],[S- Worst-Euclidean Distance]])</f>
        <v>5.3325375941281207E-2</v>
      </c>
      <c r="AA509">
        <v>508</v>
      </c>
    </row>
    <row r="510" spans="1:27" x14ac:dyDescent="0.3">
      <c r="A510">
        <v>372</v>
      </c>
      <c r="B510" t="s">
        <v>142</v>
      </c>
      <c r="C510" t="s">
        <v>148</v>
      </c>
      <c r="D510" t="s">
        <v>151</v>
      </c>
      <c r="E510" t="s">
        <v>280</v>
      </c>
      <c r="F510" t="s">
        <v>154</v>
      </c>
      <c r="G510" t="s">
        <v>218</v>
      </c>
      <c r="H510">
        <v>406.15249173702404</v>
      </c>
      <c r="I510">
        <v>29</v>
      </c>
      <c r="J510">
        <v>1451569.5375955224</v>
      </c>
      <c r="K510">
        <v>47602.6734</v>
      </c>
      <c r="L510">
        <v>261282516.76719403</v>
      </c>
      <c r="M510">
        <v>6669089.6877272716</v>
      </c>
      <c r="N510">
        <v>2177354306.3932838</v>
      </c>
      <c r="O510">
        <v>108639800</v>
      </c>
      <c r="P510">
        <v>28.80173885</v>
      </c>
      <c r="Q510">
        <v>21700.964587053062</v>
      </c>
      <c r="R510">
        <v>261330119.44059405</v>
      </c>
      <c r="S510">
        <v>2292.6631960810114</v>
      </c>
      <c r="T510">
        <v>21729.766325903063</v>
      </c>
      <c r="U510">
        <f>Sustainable_Friendly_Table[[#This Row],[Total Energy(MJ)]]*AHP!$P$13/TOPSIS!$B$12</f>
        <v>2.5709444475395384E-2</v>
      </c>
      <c r="V510">
        <f>Sustainable_Friendly_Table[[#This Row],[Total Cost(LKR Million)]]*AHP!$P$14/TOPSIS!$C$12</f>
        <v>7.7786457756525733E-3</v>
      </c>
      <c r="W510">
        <f>Sustainable_Friendly_Table[[#This Row],[Total Carbon (Metric T)]]*AHP!$P$15/TOPSIS!$D$12</f>
        <v>1.4151701793925447E-2</v>
      </c>
      <c r="X510">
        <f>((Sustainable_Friendly_Table[[#This Row],[Weighted Energy]]-TOPSIS!$B$13)^2+(Sustainable_Friendly_Table[[#This Row],[Weighted Cost]]-TOPSIS!$C$13)^2+(Sustainable_Friendly_Table[[#This Row],[Weighted Co2]]-TOPSIS!$D$13)^2)^0.5</f>
        <v>5.9780330506460843E-3</v>
      </c>
      <c r="Y510">
        <f>((Sustainable_Friendly_Table[[#This Row],[Weighted Energy]]-TOPSIS!$B$14)^2+(Sustainable_Friendly_Table[[#This Row],[Weighted Cost]]-TOPSIS!$C$14)^2+(Sustainable_Friendly_Table[[#This Row],[Weighted Co2]]-TOPSIS!$D$14)^2)^0.5</f>
        <v>3.3619488795712563E-4</v>
      </c>
      <c r="Z510">
        <f>Sustainable_Friendly_Table[[#This Row],[S- Worst-Euclidean Distance]]/(Sustainable_Friendly_Table[[#This Row],[S+ Best-Euclidean Distance]]+Sustainable_Friendly_Table[[#This Row],[S- Worst-Euclidean Distance]])</f>
        <v>5.3244021474380974E-2</v>
      </c>
      <c r="AA510">
        <v>509</v>
      </c>
    </row>
    <row r="511" spans="1:27" x14ac:dyDescent="0.3">
      <c r="A511">
        <v>379</v>
      </c>
      <c r="B511" t="s">
        <v>142</v>
      </c>
      <c r="C511" t="s">
        <v>148</v>
      </c>
      <c r="D511" t="s">
        <v>280</v>
      </c>
      <c r="E511" t="s">
        <v>152</v>
      </c>
      <c r="F511" t="s">
        <v>154</v>
      </c>
      <c r="G511" t="s">
        <v>219</v>
      </c>
      <c r="H511">
        <v>406.54720005062956</v>
      </c>
      <c r="I511">
        <v>58</v>
      </c>
      <c r="J511">
        <v>1451951.6152430924</v>
      </c>
      <c r="K511">
        <v>36685.609763636356</v>
      </c>
      <c r="L511">
        <v>261351290.74375665</v>
      </c>
      <c r="M511">
        <v>5516486.0172727266</v>
      </c>
      <c r="N511">
        <v>2177927422.8646388</v>
      </c>
      <c r="O511">
        <v>108112000</v>
      </c>
      <c r="P511">
        <v>22.242290518181814</v>
      </c>
      <c r="Q511">
        <v>21706.676647884233</v>
      </c>
      <c r="R511">
        <v>261387976.35352027</v>
      </c>
      <c r="S511">
        <v>2291.5559088819118</v>
      </c>
      <c r="T511">
        <v>21728.918938402414</v>
      </c>
      <c r="U511">
        <f>Sustainable_Friendly_Table[[#This Row],[Total Energy(MJ)]]*AHP!$P$13/TOPSIS!$B$12</f>
        <v>2.5715136391404068E-2</v>
      </c>
      <c r="V511">
        <f>Sustainable_Friendly_Table[[#This Row],[Total Cost(LKR Million)]]*AHP!$P$14/TOPSIS!$C$12</f>
        <v>7.7748889242718585E-3</v>
      </c>
      <c r="W511">
        <f>Sustainable_Friendly_Table[[#This Row],[Total Carbon (Metric T)]]*AHP!$P$15/TOPSIS!$D$12</f>
        <v>1.4151149925348801E-2</v>
      </c>
      <c r="X511">
        <f>((Sustainable_Friendly_Table[[#This Row],[Weighted Energy]]-TOPSIS!$B$13)^2+(Sustainable_Friendly_Table[[#This Row],[Weighted Cost]]-TOPSIS!$C$13)^2+(Sustainable_Friendly_Table[[#This Row],[Weighted Co2]]-TOPSIS!$D$13)^2)^0.5</f>
        <v>5.9816333036875509E-3</v>
      </c>
      <c r="Y511">
        <f>((Sustainable_Friendly_Table[[#This Row],[Weighted Energy]]-TOPSIS!$B$14)^2+(Sustainable_Friendly_Table[[#This Row],[Weighted Cost]]-TOPSIS!$C$14)^2+(Sustainable_Friendly_Table[[#This Row],[Weighted Co2]]-TOPSIS!$D$14)^2)^0.5</f>
        <v>3.3279677028759944E-4</v>
      </c>
      <c r="Z511">
        <f>Sustainable_Friendly_Table[[#This Row],[S- Worst-Euclidean Distance]]/(Sustainable_Friendly_Table[[#This Row],[S+ Best-Euclidean Distance]]+Sustainable_Friendly_Table[[#This Row],[S- Worst-Euclidean Distance]])</f>
        <v>5.2704165916607017E-2</v>
      </c>
      <c r="AA511">
        <v>510</v>
      </c>
    </row>
    <row r="512" spans="1:27" x14ac:dyDescent="0.3">
      <c r="A512">
        <v>381</v>
      </c>
      <c r="B512" t="s">
        <v>142</v>
      </c>
      <c r="C512" t="s">
        <v>148</v>
      </c>
      <c r="D512" t="s">
        <v>280</v>
      </c>
      <c r="E512" t="s">
        <v>152</v>
      </c>
      <c r="F512" t="s">
        <v>154</v>
      </c>
      <c r="G512" t="s">
        <v>218</v>
      </c>
      <c r="H512">
        <v>406.54720005062956</v>
      </c>
      <c r="I512">
        <v>29</v>
      </c>
      <c r="J512">
        <v>1451951.6152430924</v>
      </c>
      <c r="K512">
        <v>36685.609763636356</v>
      </c>
      <c r="L512">
        <v>261351290.74375665</v>
      </c>
      <c r="M512">
        <v>5516486.0172727266</v>
      </c>
      <c r="N512">
        <v>2177927422.8646388</v>
      </c>
      <c r="O512">
        <v>108639800</v>
      </c>
      <c r="P512">
        <v>22.242290518181814</v>
      </c>
      <c r="Q512">
        <v>21706.676647884233</v>
      </c>
      <c r="R512">
        <v>261387976.35352027</v>
      </c>
      <c r="S512">
        <v>2292.0837088819117</v>
      </c>
      <c r="T512">
        <v>21728.918938402414</v>
      </c>
      <c r="U512">
        <f>Sustainable_Friendly_Table[[#This Row],[Total Energy(MJ)]]*AHP!$P$13/TOPSIS!$B$12</f>
        <v>2.5715136391404068E-2</v>
      </c>
      <c r="V512">
        <f>Sustainable_Friendly_Table[[#This Row],[Total Cost(LKR Million)]]*AHP!$P$14/TOPSIS!$C$12</f>
        <v>7.7766796666920305E-3</v>
      </c>
      <c r="W512">
        <f>Sustainable_Friendly_Table[[#This Row],[Total Carbon (Metric T)]]*AHP!$P$15/TOPSIS!$D$12</f>
        <v>1.4151149925348801E-2</v>
      </c>
      <c r="X512">
        <f>((Sustainable_Friendly_Table[[#This Row],[Weighted Energy]]-TOPSIS!$B$13)^2+(Sustainable_Friendly_Table[[#This Row],[Weighted Cost]]-TOPSIS!$C$13)^2+(Sustainable_Friendly_Table[[#This Row],[Weighted Co2]]-TOPSIS!$D$13)^2)^0.5</f>
        <v>5.9820919629867018E-3</v>
      </c>
      <c r="Y512">
        <f>((Sustainable_Friendly_Table[[#This Row],[Weighted Energy]]-TOPSIS!$B$14)^2+(Sustainable_Friendly_Table[[#This Row],[Weighted Cost]]-TOPSIS!$C$14)^2+(Sustainable_Friendly_Table[[#This Row],[Weighted Co2]]-TOPSIS!$D$14)^2)^0.5</f>
        <v>3.3226334608094132E-4</v>
      </c>
      <c r="Z512">
        <f>Sustainable_Friendly_Table[[#This Row],[S- Worst-Euclidean Distance]]/(Sustainable_Friendly_Table[[#This Row],[S+ Best-Euclidean Distance]]+Sustainable_Friendly_Table[[#This Row],[S- Worst-Euclidean Distance]])</f>
        <v>5.2620311942820054E-2</v>
      </c>
      <c r="AA512">
        <v>511</v>
      </c>
    </row>
    <row r="513" spans="1:27" x14ac:dyDescent="0.3">
      <c r="A513">
        <v>371</v>
      </c>
      <c r="B513" t="s">
        <v>142</v>
      </c>
      <c r="C513" t="s">
        <v>148</v>
      </c>
      <c r="D513" t="s">
        <v>151</v>
      </c>
      <c r="E513" t="s">
        <v>280</v>
      </c>
      <c r="F513" t="s">
        <v>154</v>
      </c>
      <c r="G513" t="s">
        <v>220</v>
      </c>
      <c r="H513">
        <v>406.15249173702404</v>
      </c>
      <c r="I513">
        <v>29</v>
      </c>
      <c r="J513">
        <v>1451569.5375955224</v>
      </c>
      <c r="K513">
        <v>47602.6734</v>
      </c>
      <c r="L513">
        <v>261282516.76719403</v>
      </c>
      <c r="M513">
        <v>6669089.6877272716</v>
      </c>
      <c r="N513">
        <v>2177354306.3932838</v>
      </c>
      <c r="O513">
        <v>113100000</v>
      </c>
      <c r="P513">
        <v>28.80173885</v>
      </c>
      <c r="Q513">
        <v>21700.964587053062</v>
      </c>
      <c r="R513">
        <v>261330119.44059405</v>
      </c>
      <c r="S513">
        <v>2297.1233960810114</v>
      </c>
      <c r="T513">
        <v>21729.766325903063</v>
      </c>
      <c r="U513">
        <f>Sustainable_Friendly_Table[[#This Row],[Total Energy(MJ)]]*AHP!$P$13/TOPSIS!$B$12</f>
        <v>2.5709444475395384E-2</v>
      </c>
      <c r="V513">
        <f>Sustainable_Friendly_Table[[#This Row],[Total Cost(LKR Million)]]*AHP!$P$14/TOPSIS!$C$12</f>
        <v>7.7937785330274333E-3</v>
      </c>
      <c r="W513">
        <f>Sustainable_Friendly_Table[[#This Row],[Total Carbon (Metric T)]]*AHP!$P$15/TOPSIS!$D$12</f>
        <v>1.4151701793925447E-2</v>
      </c>
      <c r="X513">
        <f>((Sustainable_Friendly_Table[[#This Row],[Weighted Energy]]-TOPSIS!$B$13)^2+(Sustainable_Friendly_Table[[#This Row],[Weighted Cost]]-TOPSIS!$C$13)^2+(Sustainable_Friendly_Table[[#This Row],[Weighted Co2]]-TOPSIS!$D$13)^2)^0.5</f>
        <v>5.9819365792456985E-3</v>
      </c>
      <c r="Y513">
        <f>((Sustainable_Friendly_Table[[#This Row],[Weighted Energy]]-TOPSIS!$B$14)^2+(Sustainable_Friendly_Table[[#This Row],[Weighted Cost]]-TOPSIS!$C$14)^2+(Sustainable_Friendly_Table[[#This Row],[Weighted Co2]]-TOPSIS!$D$14)^2)^0.5</f>
        <v>3.3218172336554397E-4</v>
      </c>
      <c r="Z513">
        <f>Sustainable_Friendly_Table[[#This Row],[S- Worst-Euclidean Distance]]/(Sustainable_Friendly_Table[[#This Row],[S+ Best-Euclidean Distance]]+Sustainable_Friendly_Table[[#This Row],[S- Worst-Euclidean Distance]])</f>
        <v>5.2609360079327018E-2</v>
      </c>
      <c r="AA513">
        <v>512</v>
      </c>
    </row>
    <row r="514" spans="1:27" x14ac:dyDescent="0.3">
      <c r="A514">
        <v>380</v>
      </c>
      <c r="B514" t="s">
        <v>142</v>
      </c>
      <c r="C514" t="s">
        <v>148</v>
      </c>
      <c r="D514" t="s">
        <v>280</v>
      </c>
      <c r="E514" t="s">
        <v>152</v>
      </c>
      <c r="F514" t="s">
        <v>154</v>
      </c>
      <c r="G514" t="s">
        <v>220</v>
      </c>
      <c r="H514">
        <v>406.54720005062956</v>
      </c>
      <c r="I514">
        <v>29</v>
      </c>
      <c r="J514">
        <v>1451951.6152430924</v>
      </c>
      <c r="K514">
        <v>36685.609763636356</v>
      </c>
      <c r="L514">
        <v>261351290.74375665</v>
      </c>
      <c r="M514">
        <v>5516486.0172727266</v>
      </c>
      <c r="N514">
        <v>2177927422.8646388</v>
      </c>
      <c r="O514">
        <v>113100000</v>
      </c>
      <c r="P514">
        <v>22.242290518181814</v>
      </c>
      <c r="Q514">
        <v>21706.676647884233</v>
      </c>
      <c r="R514">
        <v>261387976.35352027</v>
      </c>
      <c r="S514">
        <v>2296.5439088819116</v>
      </c>
      <c r="T514">
        <v>21728.918938402414</v>
      </c>
      <c r="U514">
        <f>Sustainable_Friendly_Table[[#This Row],[Total Energy(MJ)]]*AHP!$P$13/TOPSIS!$B$12</f>
        <v>2.5715136391404068E-2</v>
      </c>
      <c r="V514">
        <f>Sustainable_Friendly_Table[[#This Row],[Total Cost(LKR Million)]]*AHP!$P$14/TOPSIS!$C$12</f>
        <v>7.7918124240668905E-3</v>
      </c>
      <c r="W514">
        <f>Sustainable_Friendly_Table[[#This Row],[Total Carbon (Metric T)]]*AHP!$P$15/TOPSIS!$D$12</f>
        <v>1.4151149925348801E-2</v>
      </c>
      <c r="X514">
        <f>((Sustainable_Friendly_Table[[#This Row],[Weighted Energy]]-TOPSIS!$B$13)^2+(Sustainable_Friendly_Table[[#This Row],[Weighted Cost]]-TOPSIS!$C$13)^2+(Sustainable_Friendly_Table[[#This Row],[Weighted Co2]]-TOPSIS!$D$13)^2)^0.5</f>
        <v>5.9859878743471527E-3</v>
      </c>
      <c r="Y514">
        <f>((Sustainable_Friendly_Table[[#This Row],[Weighted Energy]]-TOPSIS!$B$14)^2+(Sustainable_Friendly_Table[[#This Row],[Weighted Cost]]-TOPSIS!$C$14)^2+(Sustainable_Friendly_Table[[#This Row],[Weighted Co2]]-TOPSIS!$D$14)^2)^0.5</f>
        <v>3.281114452419437E-4</v>
      </c>
      <c r="Z514">
        <f>Sustainable_Friendly_Table[[#This Row],[S- Worst-Euclidean Distance]]/(Sustainable_Friendly_Table[[#This Row],[S+ Best-Euclidean Distance]]+Sustainable_Friendly_Table[[#This Row],[S- Worst-Euclidean Distance]])</f>
        <v>5.1964885034988056E-2</v>
      </c>
      <c r="AA514">
        <v>513</v>
      </c>
    </row>
    <row r="515" spans="1:27" x14ac:dyDescent="0.3">
      <c r="A515">
        <v>388</v>
      </c>
      <c r="B515" t="s">
        <v>142</v>
      </c>
      <c r="C515" t="s">
        <v>148</v>
      </c>
      <c r="D515" t="s">
        <v>280</v>
      </c>
      <c r="E515" t="s">
        <v>280</v>
      </c>
      <c r="F515" t="s">
        <v>154</v>
      </c>
      <c r="G515" t="s">
        <v>219</v>
      </c>
      <c r="H515">
        <v>406.61521335708409</v>
      </c>
      <c r="I515">
        <v>58</v>
      </c>
      <c r="J515">
        <v>1452017.4521237405</v>
      </c>
      <c r="K515">
        <v>47602.6734</v>
      </c>
      <c r="L515">
        <v>261363141.38227326</v>
      </c>
      <c r="M515">
        <v>6673694.7627272718</v>
      </c>
      <c r="N515">
        <v>2178026178.1856103</v>
      </c>
      <c r="O515">
        <v>108112000</v>
      </c>
      <c r="P515">
        <v>28.792528699999995</v>
      </c>
      <c r="Q515">
        <v>21707.660909249917</v>
      </c>
      <c r="R515">
        <v>261410744.05567327</v>
      </c>
      <c r="S515">
        <v>2292.8118729483376</v>
      </c>
      <c r="T515">
        <v>21736.453437949916</v>
      </c>
      <c r="U515">
        <f>Sustainable_Friendly_Table[[#This Row],[Total Energy(MJ)]]*AHP!$P$13/TOPSIS!$B$12</f>
        <v>2.5717376259413113E-2</v>
      </c>
      <c r="V515">
        <f>Sustainable_Friendly_Table[[#This Row],[Total Cost(LKR Million)]]*AHP!$P$14/TOPSIS!$C$12</f>
        <v>7.7791502128886844E-3</v>
      </c>
      <c r="W515">
        <f>Sustainable_Friendly_Table[[#This Row],[Total Carbon (Metric T)]]*AHP!$P$15/TOPSIS!$D$12</f>
        <v>1.4156056834570168E-2</v>
      </c>
      <c r="X515">
        <f>((Sustainable_Friendly_Table[[#This Row],[Weighted Energy]]-TOPSIS!$B$13)^2+(Sustainable_Friendly_Table[[#This Row],[Weighted Cost]]-TOPSIS!$C$13)^2+(Sustainable_Friendly_Table[[#This Row],[Weighted Co2]]-TOPSIS!$D$13)^2)^0.5</f>
        <v>5.9869082026226131E-3</v>
      </c>
      <c r="Y515">
        <f>((Sustainable_Friendly_Table[[#This Row],[Weighted Energy]]-TOPSIS!$B$14)^2+(Sustainable_Friendly_Table[[#This Row],[Weighted Cost]]-TOPSIS!$C$14)^2+(Sustainable_Friendly_Table[[#This Row],[Weighted Co2]]-TOPSIS!$D$14)^2)^0.5</f>
        <v>3.2738689072791556E-4</v>
      </c>
      <c r="Z515">
        <f>Sustainable_Friendly_Table[[#This Row],[S- Worst-Euclidean Distance]]/(Sustainable_Friendly_Table[[#This Row],[S+ Best-Euclidean Distance]]+Sustainable_Friendly_Table[[#This Row],[S- Worst-Euclidean Distance]])</f>
        <v>5.184852558960712E-2</v>
      </c>
      <c r="AA515">
        <v>514</v>
      </c>
    </row>
    <row r="516" spans="1:27" x14ac:dyDescent="0.3">
      <c r="A516">
        <v>390</v>
      </c>
      <c r="B516" t="s">
        <v>142</v>
      </c>
      <c r="C516" t="s">
        <v>148</v>
      </c>
      <c r="D516" t="s">
        <v>280</v>
      </c>
      <c r="E516" t="s">
        <v>280</v>
      </c>
      <c r="F516" t="s">
        <v>154</v>
      </c>
      <c r="G516" t="s">
        <v>218</v>
      </c>
      <c r="H516">
        <v>406.61521335708409</v>
      </c>
      <c r="I516">
        <v>29</v>
      </c>
      <c r="J516">
        <v>1452017.4521237405</v>
      </c>
      <c r="K516">
        <v>47602.6734</v>
      </c>
      <c r="L516">
        <v>261363141.38227326</v>
      </c>
      <c r="M516">
        <v>6673694.7627272718</v>
      </c>
      <c r="N516">
        <v>2178026178.1856103</v>
      </c>
      <c r="O516">
        <v>108639800</v>
      </c>
      <c r="P516">
        <v>28.792528699999995</v>
      </c>
      <c r="Q516">
        <v>21707.660909249917</v>
      </c>
      <c r="R516">
        <v>261410744.05567327</v>
      </c>
      <c r="S516">
        <v>2293.3396729483375</v>
      </c>
      <c r="T516">
        <v>21736.453437949916</v>
      </c>
      <c r="U516">
        <f>Sustainable_Friendly_Table[[#This Row],[Total Energy(MJ)]]*AHP!$P$13/TOPSIS!$B$12</f>
        <v>2.5717376259413113E-2</v>
      </c>
      <c r="V516">
        <f>Sustainable_Friendly_Table[[#This Row],[Total Cost(LKR Million)]]*AHP!$P$14/TOPSIS!$C$12</f>
        <v>7.7809409553088555E-3</v>
      </c>
      <c r="W516">
        <f>Sustainable_Friendly_Table[[#This Row],[Total Carbon (Metric T)]]*AHP!$P$15/TOPSIS!$D$12</f>
        <v>1.4156056834570168E-2</v>
      </c>
      <c r="X516">
        <f>((Sustainable_Friendly_Table[[#This Row],[Weighted Energy]]-TOPSIS!$B$13)^2+(Sustainable_Friendly_Table[[#This Row],[Weighted Cost]]-TOPSIS!$C$13)^2+(Sustainable_Friendly_Table[[#This Row],[Weighted Co2]]-TOPSIS!$D$13)^2)^0.5</f>
        <v>5.9873677323358503E-3</v>
      </c>
      <c r="Y516">
        <f>((Sustainable_Friendly_Table[[#This Row],[Weighted Energy]]-TOPSIS!$B$14)^2+(Sustainable_Friendly_Table[[#This Row],[Weighted Cost]]-TOPSIS!$C$14)^2+(Sustainable_Friendly_Table[[#This Row],[Weighted Co2]]-TOPSIS!$D$14)^2)^0.5</f>
        <v>3.2686798374285595E-4</v>
      </c>
      <c r="Z516">
        <f>Sustainable_Friendly_Table[[#This Row],[S- Worst-Euclidean Distance]]/(Sustainable_Friendly_Table[[#This Row],[S+ Best-Euclidean Distance]]+Sustainable_Friendly_Table[[#This Row],[S- Worst-Euclidean Distance]])</f>
        <v>5.1766832668364321E-2</v>
      </c>
      <c r="AA516">
        <v>515</v>
      </c>
    </row>
    <row r="517" spans="1:27" x14ac:dyDescent="0.3">
      <c r="A517">
        <v>389</v>
      </c>
      <c r="B517" t="s">
        <v>142</v>
      </c>
      <c r="C517" t="s">
        <v>148</v>
      </c>
      <c r="D517" t="s">
        <v>280</v>
      </c>
      <c r="E517" t="s">
        <v>280</v>
      </c>
      <c r="F517" t="s">
        <v>154</v>
      </c>
      <c r="G517" t="s">
        <v>220</v>
      </c>
      <c r="H517">
        <v>406.61521335708409</v>
      </c>
      <c r="I517">
        <v>29</v>
      </c>
      <c r="J517">
        <v>1452017.4521237405</v>
      </c>
      <c r="K517">
        <v>47602.6734</v>
      </c>
      <c r="L517">
        <v>261363141.38227326</v>
      </c>
      <c r="M517">
        <v>6673694.7627272718</v>
      </c>
      <c r="N517">
        <v>2178026178.1856103</v>
      </c>
      <c r="O517">
        <v>113100000</v>
      </c>
      <c r="P517">
        <v>28.792528699999995</v>
      </c>
      <c r="Q517">
        <v>21707.660909249917</v>
      </c>
      <c r="R517">
        <v>261410744.05567327</v>
      </c>
      <c r="S517">
        <v>2297.7998729483375</v>
      </c>
      <c r="T517">
        <v>21736.453437949916</v>
      </c>
      <c r="U517">
        <f>Sustainable_Friendly_Table[[#This Row],[Total Energy(MJ)]]*AHP!$P$13/TOPSIS!$B$12</f>
        <v>2.5717376259413113E-2</v>
      </c>
      <c r="V517">
        <f>Sustainable_Friendly_Table[[#This Row],[Total Cost(LKR Million)]]*AHP!$P$14/TOPSIS!$C$12</f>
        <v>7.7960737126837147E-3</v>
      </c>
      <c r="W517">
        <f>Sustainable_Friendly_Table[[#This Row],[Total Carbon (Metric T)]]*AHP!$P$15/TOPSIS!$D$12</f>
        <v>1.4156056834570168E-2</v>
      </c>
      <c r="X517">
        <f>((Sustainable_Friendly_Table[[#This Row],[Weighted Energy]]-TOPSIS!$B$13)^2+(Sustainable_Friendly_Table[[#This Row],[Weighted Cost]]-TOPSIS!$C$13)^2+(Sustainable_Friendly_Table[[#This Row],[Weighted Co2]]-TOPSIS!$D$13)^2)^0.5</f>
        <v>5.9912709762212461E-3</v>
      </c>
      <c r="Y517">
        <f>((Sustainable_Friendly_Table[[#This Row],[Weighted Energy]]-TOPSIS!$B$14)^2+(Sustainable_Friendly_Table[[#This Row],[Weighted Cost]]-TOPSIS!$C$14)^2+(Sustainable_Friendly_Table[[#This Row],[Weighted Co2]]-TOPSIS!$D$14)^2)^0.5</f>
        <v>3.2284646233071696E-4</v>
      </c>
      <c r="Z517">
        <f>Sustainable_Friendly_Table[[#This Row],[S- Worst-Euclidean Distance]]/(Sustainable_Friendly_Table[[#This Row],[S+ Best-Euclidean Distance]]+Sustainable_Friendly_Table[[#This Row],[S- Worst-Euclidean Distance]])</f>
        <v>5.1130892871824124E-2</v>
      </c>
      <c r="AA517">
        <v>516</v>
      </c>
    </row>
    <row r="518" spans="1:27" x14ac:dyDescent="0.3">
      <c r="A518">
        <v>364</v>
      </c>
      <c r="B518" t="s">
        <v>142</v>
      </c>
      <c r="C518" t="s">
        <v>148</v>
      </c>
      <c r="D518" t="s">
        <v>151</v>
      </c>
      <c r="E518" t="s">
        <v>152</v>
      </c>
      <c r="F518" t="s">
        <v>155</v>
      </c>
      <c r="G518" t="s">
        <v>219</v>
      </c>
      <c r="H518">
        <v>406.04590658673129</v>
      </c>
      <c r="I518">
        <v>58</v>
      </c>
      <c r="J518">
        <v>1452544.8801385583</v>
      </c>
      <c r="K518">
        <v>37504.389536363633</v>
      </c>
      <c r="L518">
        <v>261458078.42494053</v>
      </c>
      <c r="M518">
        <v>5539173.6013636356</v>
      </c>
      <c r="N518">
        <v>2178817320.2078376</v>
      </c>
      <c r="O518">
        <v>108112000</v>
      </c>
      <c r="P518">
        <v>21.978574077272722</v>
      </c>
      <c r="Q518">
        <v>21715.545958071449</v>
      </c>
      <c r="R518">
        <v>261495582.81447688</v>
      </c>
      <c r="S518">
        <v>2292.4684938092014</v>
      </c>
      <c r="T518">
        <v>21737.52453214872</v>
      </c>
      <c r="U518">
        <f>Sustainable_Friendly_Table[[#This Row],[Total Energy(MJ)]]*AHP!$P$13/TOPSIS!$B$12</f>
        <v>2.5725722627460899E-2</v>
      </c>
      <c r="V518">
        <f>Sustainable_Friendly_Table[[#This Row],[Total Cost(LKR Million)]]*AHP!$P$14/TOPSIS!$C$12</f>
        <v>7.7779851814550856E-3</v>
      </c>
      <c r="W518">
        <f>Sustainable_Friendly_Table[[#This Row],[Total Carbon (Metric T)]]*AHP!$P$15/TOPSIS!$D$12</f>
        <v>1.4156754394105204E-2</v>
      </c>
      <c r="X518">
        <f>((Sustainable_Friendly_Table[[#This Row],[Weighted Energy]]-TOPSIS!$B$13)^2+(Sustainable_Friendly_Table[[#This Row],[Weighted Cost]]-TOPSIS!$C$13)^2+(Sustainable_Friendly_Table[[#This Row],[Weighted Co2]]-TOPSIS!$D$13)^2)^0.5</f>
        <v>5.9940036159441528E-3</v>
      </c>
      <c r="Y518">
        <f>((Sustainable_Friendly_Table[[#This Row],[Weighted Energy]]-TOPSIS!$B$14)^2+(Sustainable_Friendly_Table[[#This Row],[Weighted Cost]]-TOPSIS!$C$14)^2+(Sustainable_Friendly_Table[[#This Row],[Weighted Co2]]-TOPSIS!$D$14)^2)^0.5</f>
        <v>3.2044613665301594E-4</v>
      </c>
      <c r="Z518">
        <f>Sustainable_Friendly_Table[[#This Row],[S- Worst-Euclidean Distance]]/(Sustainable_Friendly_Table[[#This Row],[S+ Best-Euclidean Distance]]+Sustainable_Friendly_Table[[#This Row],[S- Worst-Euclidean Distance]])</f>
        <v>5.0748069777768787E-2</v>
      </c>
      <c r="AA518">
        <v>517</v>
      </c>
    </row>
    <row r="519" spans="1:27" x14ac:dyDescent="0.3">
      <c r="A519">
        <v>366</v>
      </c>
      <c r="B519" t="s">
        <v>142</v>
      </c>
      <c r="C519" t="s">
        <v>148</v>
      </c>
      <c r="D519" t="s">
        <v>151</v>
      </c>
      <c r="E519" t="s">
        <v>152</v>
      </c>
      <c r="F519" t="s">
        <v>155</v>
      </c>
      <c r="G519" t="s">
        <v>218</v>
      </c>
      <c r="H519">
        <v>406.04590658673129</v>
      </c>
      <c r="I519">
        <v>29</v>
      </c>
      <c r="J519">
        <v>1452544.8801385583</v>
      </c>
      <c r="K519">
        <v>37504.389536363633</v>
      </c>
      <c r="L519">
        <v>261458078.42494053</v>
      </c>
      <c r="M519">
        <v>5539173.6013636356</v>
      </c>
      <c r="N519">
        <v>2178817320.2078376</v>
      </c>
      <c r="O519">
        <v>108639800</v>
      </c>
      <c r="P519">
        <v>21.978574077272722</v>
      </c>
      <c r="Q519">
        <v>21715.545958071449</v>
      </c>
      <c r="R519">
        <v>261495582.81447688</v>
      </c>
      <c r="S519">
        <v>2292.9962938092012</v>
      </c>
      <c r="T519">
        <v>21737.52453214872</v>
      </c>
      <c r="U519">
        <f>Sustainable_Friendly_Table[[#This Row],[Total Energy(MJ)]]*AHP!$P$13/TOPSIS!$B$12</f>
        <v>2.5725722627460899E-2</v>
      </c>
      <c r="V519">
        <f>Sustainable_Friendly_Table[[#This Row],[Total Cost(LKR Million)]]*AHP!$P$14/TOPSIS!$C$12</f>
        <v>7.7797759238752567E-3</v>
      </c>
      <c r="W519">
        <f>Sustainable_Friendly_Table[[#This Row],[Total Carbon (Metric T)]]*AHP!$P$15/TOPSIS!$D$12</f>
        <v>1.4156754394105204E-2</v>
      </c>
      <c r="X519">
        <f>((Sustainable_Friendly_Table[[#This Row],[Weighted Energy]]-TOPSIS!$B$13)^2+(Sustainable_Friendly_Table[[#This Row],[Weighted Cost]]-TOPSIS!$C$13)^2+(Sustainable_Friendly_Table[[#This Row],[Weighted Co2]]-TOPSIS!$D$13)^2)^0.5</f>
        <v>5.9944622536968048E-3</v>
      </c>
      <c r="Y519">
        <f>((Sustainable_Friendly_Table[[#This Row],[Weighted Energy]]-TOPSIS!$B$14)^2+(Sustainable_Friendly_Table[[#This Row],[Weighted Cost]]-TOPSIS!$C$14)^2+(Sustainable_Friendly_Table[[#This Row],[Weighted Co2]]-TOPSIS!$D$14)^2)^0.5</f>
        <v>3.1990945051538135E-4</v>
      </c>
      <c r="Z519">
        <f>Sustainable_Friendly_Table[[#This Row],[S- Worst-Euclidean Distance]]/(Sustainable_Friendly_Table[[#This Row],[S+ Best-Euclidean Distance]]+Sustainable_Friendly_Table[[#This Row],[S- Worst-Euclidean Distance]])</f>
        <v>5.0663702661339433E-2</v>
      </c>
      <c r="AA519">
        <v>518</v>
      </c>
    </row>
    <row r="520" spans="1:27" x14ac:dyDescent="0.3">
      <c r="A520">
        <v>365</v>
      </c>
      <c r="B520" t="s">
        <v>142</v>
      </c>
      <c r="C520" t="s">
        <v>148</v>
      </c>
      <c r="D520" t="s">
        <v>151</v>
      </c>
      <c r="E520" t="s">
        <v>152</v>
      </c>
      <c r="F520" t="s">
        <v>155</v>
      </c>
      <c r="G520" t="s">
        <v>220</v>
      </c>
      <c r="H520">
        <v>406.04590658673129</v>
      </c>
      <c r="I520">
        <v>29</v>
      </c>
      <c r="J520">
        <v>1452544.8801385583</v>
      </c>
      <c r="K520">
        <v>37504.389536363633</v>
      </c>
      <c r="L520">
        <v>261458078.42494053</v>
      </c>
      <c r="M520">
        <v>5539173.6013636356</v>
      </c>
      <c r="N520">
        <v>2178817320.2078376</v>
      </c>
      <c r="O520">
        <v>113100000</v>
      </c>
      <c r="P520">
        <v>21.978574077272722</v>
      </c>
      <c r="Q520">
        <v>21715.545958071449</v>
      </c>
      <c r="R520">
        <v>261495582.81447688</v>
      </c>
      <c r="S520">
        <v>2297.4564938092012</v>
      </c>
      <c r="T520">
        <v>21737.52453214872</v>
      </c>
      <c r="U520">
        <f>Sustainable_Friendly_Table[[#This Row],[Total Energy(MJ)]]*AHP!$P$13/TOPSIS!$B$12</f>
        <v>2.5725722627460899E-2</v>
      </c>
      <c r="V520">
        <f>Sustainable_Friendly_Table[[#This Row],[Total Cost(LKR Million)]]*AHP!$P$14/TOPSIS!$C$12</f>
        <v>7.7949086812501168E-3</v>
      </c>
      <c r="W520">
        <f>Sustainable_Friendly_Table[[#This Row],[Total Carbon (Metric T)]]*AHP!$P$15/TOPSIS!$D$12</f>
        <v>1.4156754394105204E-2</v>
      </c>
      <c r="X520">
        <f>((Sustainable_Friendly_Table[[#This Row],[Weighted Energy]]-TOPSIS!$B$13)^2+(Sustainable_Friendly_Table[[#This Row],[Weighted Cost]]-TOPSIS!$C$13)^2+(Sustainable_Friendly_Table[[#This Row],[Weighted Co2]]-TOPSIS!$D$13)^2)^0.5</f>
        <v>5.9983579418882863E-3</v>
      </c>
      <c r="Y520">
        <f>((Sustainable_Friendly_Table[[#This Row],[Weighted Energy]]-TOPSIS!$B$14)^2+(Sustainable_Friendly_Table[[#This Row],[Weighted Cost]]-TOPSIS!$C$14)^2+(Sustainable_Friendly_Table[[#This Row],[Weighted Co2]]-TOPSIS!$D$14)^2)^0.5</f>
        <v>3.1574349668101593E-4</v>
      </c>
      <c r="Z520">
        <f>Sustainable_Friendly_Table[[#This Row],[S- Worst-Euclidean Distance]]/(Sustainable_Friendly_Table[[#This Row],[S+ Best-Euclidean Distance]]+Sustainable_Friendly_Table[[#This Row],[S- Worst-Euclidean Distance]])</f>
        <v>5.0006085545651217E-2</v>
      </c>
      <c r="AA520">
        <v>519</v>
      </c>
    </row>
    <row r="521" spans="1:27" x14ac:dyDescent="0.3">
      <c r="A521">
        <v>373</v>
      </c>
      <c r="B521" t="s">
        <v>142</v>
      </c>
      <c r="C521" t="s">
        <v>148</v>
      </c>
      <c r="D521" t="s">
        <v>151</v>
      </c>
      <c r="E521" t="s">
        <v>280</v>
      </c>
      <c r="F521" t="s">
        <v>155</v>
      </c>
      <c r="G521" t="s">
        <v>219</v>
      </c>
      <c r="H521">
        <v>406.11391989318594</v>
      </c>
      <c r="I521">
        <v>58</v>
      </c>
      <c r="J521">
        <v>1452610.7170192066</v>
      </c>
      <c r="K521">
        <v>48421.45317272727</v>
      </c>
      <c r="L521">
        <v>261469929.06345719</v>
      </c>
      <c r="M521">
        <v>6696382.3468181808</v>
      </c>
      <c r="N521">
        <v>2178916075.52881</v>
      </c>
      <c r="O521">
        <v>108112000</v>
      </c>
      <c r="P521">
        <v>28.528812259090909</v>
      </c>
      <c r="Q521">
        <v>21716.530219437136</v>
      </c>
      <c r="R521">
        <v>261518350.5166299</v>
      </c>
      <c r="S521">
        <v>2293.7244578756281</v>
      </c>
      <c r="T521">
        <v>21745.059031696226</v>
      </c>
      <c r="U521">
        <f>Sustainable_Friendly_Table[[#This Row],[Total Energy(MJ)]]*AHP!$P$13/TOPSIS!$B$12</f>
        <v>2.5727962495469943E-2</v>
      </c>
      <c r="V521">
        <f>Sustainable_Friendly_Table[[#This Row],[Total Cost(LKR Million)]]*AHP!$P$14/TOPSIS!$C$12</f>
        <v>7.7822464700719133E-3</v>
      </c>
      <c r="W521">
        <f>Sustainable_Friendly_Table[[#This Row],[Total Carbon (Metric T)]]*AHP!$P$15/TOPSIS!$D$12</f>
        <v>1.4161661303326571E-2</v>
      </c>
      <c r="X521">
        <f>((Sustainable_Friendly_Table[[#This Row],[Weighted Energy]]-TOPSIS!$B$13)^2+(Sustainable_Friendly_Table[[#This Row],[Weighted Cost]]-TOPSIS!$C$13)^2+(Sustainable_Friendly_Table[[#This Row],[Weighted Co2]]-TOPSIS!$D$13)^2)^0.5</f>
        <v>5.9992783739105026E-3</v>
      </c>
      <c r="Y521">
        <f>((Sustainable_Friendly_Table[[#This Row],[Weighted Energy]]-TOPSIS!$B$14)^2+(Sustainable_Friendly_Table[[#This Row],[Weighted Cost]]-TOPSIS!$C$14)^2+(Sustainable_Friendly_Table[[#This Row],[Weighted Co2]]-TOPSIS!$D$14)^2)^0.5</f>
        <v>3.1502861024875238E-4</v>
      </c>
      <c r="Z521">
        <f>Sustainable_Friendly_Table[[#This Row],[S- Worst-Euclidean Distance]]/(Sustainable_Friendly_Table[[#This Row],[S+ Best-Euclidean Distance]]+Sustainable_Friendly_Table[[#This Row],[S- Worst-Euclidean Distance]])</f>
        <v>4.9891240802682986E-2</v>
      </c>
      <c r="AA521">
        <v>520</v>
      </c>
    </row>
    <row r="522" spans="1:27" x14ac:dyDescent="0.3">
      <c r="A522">
        <v>375</v>
      </c>
      <c r="B522" t="s">
        <v>142</v>
      </c>
      <c r="C522" t="s">
        <v>148</v>
      </c>
      <c r="D522" t="s">
        <v>151</v>
      </c>
      <c r="E522" t="s">
        <v>280</v>
      </c>
      <c r="F522" t="s">
        <v>155</v>
      </c>
      <c r="G522" t="s">
        <v>218</v>
      </c>
      <c r="H522">
        <v>406.11391989318594</v>
      </c>
      <c r="I522">
        <v>29</v>
      </c>
      <c r="J522">
        <v>1452610.7170192066</v>
      </c>
      <c r="K522">
        <v>48421.45317272727</v>
      </c>
      <c r="L522">
        <v>261469929.06345719</v>
      </c>
      <c r="M522">
        <v>6696382.3468181808</v>
      </c>
      <c r="N522">
        <v>2178916075.52881</v>
      </c>
      <c r="O522">
        <v>108639800</v>
      </c>
      <c r="P522">
        <v>28.528812259090909</v>
      </c>
      <c r="Q522">
        <v>21716.530219437136</v>
      </c>
      <c r="R522">
        <v>261518350.5166299</v>
      </c>
      <c r="S522">
        <v>2294.2522578756279</v>
      </c>
      <c r="T522">
        <v>21745.059031696226</v>
      </c>
      <c r="U522">
        <f>Sustainable_Friendly_Table[[#This Row],[Total Energy(MJ)]]*AHP!$P$13/TOPSIS!$B$12</f>
        <v>2.5727962495469943E-2</v>
      </c>
      <c r="V522">
        <f>Sustainable_Friendly_Table[[#This Row],[Total Cost(LKR Million)]]*AHP!$P$14/TOPSIS!$C$12</f>
        <v>7.7840372124920853E-3</v>
      </c>
      <c r="W522">
        <f>Sustainable_Friendly_Table[[#This Row],[Total Carbon (Metric T)]]*AHP!$P$15/TOPSIS!$D$12</f>
        <v>1.4161661303326571E-2</v>
      </c>
      <c r="X522">
        <f>((Sustainable_Friendly_Table[[#This Row],[Weighted Energy]]-TOPSIS!$B$13)^2+(Sustainable_Friendly_Table[[#This Row],[Weighted Cost]]-TOPSIS!$C$13)^2+(Sustainable_Friendly_Table[[#This Row],[Weighted Co2]]-TOPSIS!$D$13)^2)^0.5</f>
        <v>5.9997378803123584E-3</v>
      </c>
      <c r="Y522">
        <f>((Sustainable_Friendly_Table[[#This Row],[Weighted Energy]]-TOPSIS!$B$14)^2+(Sustainable_Friendly_Table[[#This Row],[Weighted Cost]]-TOPSIS!$C$14)^2+(Sustainable_Friendly_Table[[#This Row],[Weighted Co2]]-TOPSIS!$D$14)^2)^0.5</f>
        <v>3.1450694276764627E-4</v>
      </c>
      <c r="Z522">
        <f>Sustainable_Friendly_Table[[#This Row],[S- Worst-Euclidean Distance]]/(Sustainable_Friendly_Table[[#This Row],[S+ Best-Euclidean Distance]]+Sustainable_Friendly_Table[[#This Row],[S- Worst-Euclidean Distance]])</f>
        <v>4.980911440399835E-2</v>
      </c>
      <c r="AA522">
        <v>521</v>
      </c>
    </row>
    <row r="523" spans="1:27" x14ac:dyDescent="0.3">
      <c r="A523">
        <v>382</v>
      </c>
      <c r="B523" t="s">
        <v>142</v>
      </c>
      <c r="C523" t="s">
        <v>148</v>
      </c>
      <c r="D523" t="s">
        <v>280</v>
      </c>
      <c r="E523" t="s">
        <v>152</v>
      </c>
      <c r="F523" t="s">
        <v>155</v>
      </c>
      <c r="G523" t="s">
        <v>219</v>
      </c>
      <c r="H523">
        <v>406.50862820679134</v>
      </c>
      <c r="I523">
        <v>58</v>
      </c>
      <c r="J523">
        <v>1452992.7946667769</v>
      </c>
      <c r="K523">
        <v>37504.389536363633</v>
      </c>
      <c r="L523">
        <v>261538703.04001987</v>
      </c>
      <c r="M523">
        <v>5543778.6763636358</v>
      </c>
      <c r="N523">
        <v>2179489192.0001655</v>
      </c>
      <c r="O523">
        <v>108112000</v>
      </c>
      <c r="P523">
        <v>21.969363927272724</v>
      </c>
      <c r="Q523">
        <v>21722.242280268314</v>
      </c>
      <c r="R523">
        <v>261576207.42955622</v>
      </c>
      <c r="S523">
        <v>2293.1449706765288</v>
      </c>
      <c r="T523">
        <v>21744.211644195588</v>
      </c>
      <c r="U523">
        <f>Sustainable_Friendly_Table[[#This Row],[Total Energy(MJ)]]*AHP!$P$13/TOPSIS!$B$12</f>
        <v>2.5733654411478638E-2</v>
      </c>
      <c r="V523">
        <f>Sustainable_Friendly_Table[[#This Row],[Total Cost(LKR Million)]]*AHP!$P$14/TOPSIS!$C$12</f>
        <v>7.7802803611113722E-3</v>
      </c>
      <c r="W523">
        <f>Sustainable_Friendly_Table[[#This Row],[Total Carbon (Metric T)]]*AHP!$P$15/TOPSIS!$D$12</f>
        <v>1.4161109434749936E-2</v>
      </c>
      <c r="X523">
        <f>((Sustainable_Friendly_Table[[#This Row],[Weighted Energy]]-TOPSIS!$B$13)^2+(Sustainable_Friendly_Table[[#This Row],[Weighted Cost]]-TOPSIS!$C$13)^2+(Sustainable_Friendly_Table[[#This Row],[Weighted Co2]]-TOPSIS!$D$13)^2)^0.5</f>
        <v>6.0033383847087713E-3</v>
      </c>
      <c r="Y523">
        <f>((Sustainable_Friendly_Table[[#This Row],[Weighted Energy]]-TOPSIS!$B$14)^2+(Sustainable_Friendly_Table[[#This Row],[Weighted Cost]]-TOPSIS!$C$14)^2+(Sustainable_Friendly_Table[[#This Row],[Weighted Co2]]-TOPSIS!$D$14)^2)^0.5</f>
        <v>3.1112796140783471E-4</v>
      </c>
      <c r="Z523">
        <f>Sustainable_Friendly_Table[[#This Row],[S- Worst-Euclidean Distance]]/(Sustainable_Friendly_Table[[#This Row],[S+ Best-Euclidean Distance]]+Sustainable_Friendly_Table[[#This Row],[S- Worst-Euclidean Distance]])</f>
        <v>4.9272249522586853E-2</v>
      </c>
      <c r="AA523">
        <v>522</v>
      </c>
    </row>
    <row r="524" spans="1:27" x14ac:dyDescent="0.3">
      <c r="A524">
        <v>384</v>
      </c>
      <c r="B524" t="s">
        <v>142</v>
      </c>
      <c r="C524" t="s">
        <v>148</v>
      </c>
      <c r="D524" t="s">
        <v>280</v>
      </c>
      <c r="E524" t="s">
        <v>152</v>
      </c>
      <c r="F524" t="s">
        <v>155</v>
      </c>
      <c r="G524" t="s">
        <v>218</v>
      </c>
      <c r="H524">
        <v>406.50862820679134</v>
      </c>
      <c r="I524">
        <v>29</v>
      </c>
      <c r="J524">
        <v>1452992.7946667769</v>
      </c>
      <c r="K524">
        <v>37504.389536363633</v>
      </c>
      <c r="L524">
        <v>261538703.04001987</v>
      </c>
      <c r="M524">
        <v>5543778.6763636358</v>
      </c>
      <c r="N524">
        <v>2179489192.0001655</v>
      </c>
      <c r="O524">
        <v>108639800</v>
      </c>
      <c r="P524">
        <v>21.969363927272724</v>
      </c>
      <c r="Q524">
        <v>21722.242280268314</v>
      </c>
      <c r="R524">
        <v>261576207.42955622</v>
      </c>
      <c r="S524">
        <v>2293.6727706765291</v>
      </c>
      <c r="T524">
        <v>21744.211644195588</v>
      </c>
      <c r="U524">
        <f>Sustainable_Friendly_Table[[#This Row],[Total Energy(MJ)]]*AHP!$P$13/TOPSIS!$B$12</f>
        <v>2.5733654411478638E-2</v>
      </c>
      <c r="V524">
        <f>Sustainable_Friendly_Table[[#This Row],[Total Cost(LKR Million)]]*AHP!$P$14/TOPSIS!$C$12</f>
        <v>7.7820711035315451E-3</v>
      </c>
      <c r="W524">
        <f>Sustainable_Friendly_Table[[#This Row],[Total Carbon (Metric T)]]*AHP!$P$15/TOPSIS!$D$12</f>
        <v>1.4161109434749936E-2</v>
      </c>
      <c r="X524">
        <f>((Sustainable_Friendly_Table[[#This Row],[Weighted Energy]]-TOPSIS!$B$13)^2+(Sustainable_Friendly_Table[[#This Row],[Weighted Cost]]-TOPSIS!$C$13)^2+(Sustainable_Friendly_Table[[#This Row],[Weighted Co2]]-TOPSIS!$D$13)^2)^0.5</f>
        <v>6.0037969939458376E-3</v>
      </c>
      <c r="Y524">
        <f>((Sustainable_Friendly_Table[[#This Row],[Weighted Energy]]-TOPSIS!$B$14)^2+(Sustainable_Friendly_Table[[#This Row],[Weighted Cost]]-TOPSIS!$C$14)^2+(Sustainable_Friendly_Table[[#This Row],[Weighted Co2]]-TOPSIS!$D$14)^2)^0.5</f>
        <v>3.1058840698607775E-4</v>
      </c>
      <c r="Z524">
        <f>Sustainable_Friendly_Table[[#This Row],[S- Worst-Euclidean Distance]]/(Sustainable_Friendly_Table[[#This Row],[S+ Best-Euclidean Distance]]+Sustainable_Friendly_Table[[#This Row],[S- Worst-Euclidean Distance]])</f>
        <v>4.9187432705681738E-2</v>
      </c>
      <c r="AA524">
        <v>523</v>
      </c>
    </row>
    <row r="525" spans="1:27" x14ac:dyDescent="0.3">
      <c r="A525">
        <v>374</v>
      </c>
      <c r="B525" t="s">
        <v>142</v>
      </c>
      <c r="C525" t="s">
        <v>148</v>
      </c>
      <c r="D525" t="s">
        <v>151</v>
      </c>
      <c r="E525" t="s">
        <v>280</v>
      </c>
      <c r="F525" t="s">
        <v>155</v>
      </c>
      <c r="G525" t="s">
        <v>220</v>
      </c>
      <c r="H525">
        <v>406.11391989318594</v>
      </c>
      <c r="I525">
        <v>29</v>
      </c>
      <c r="J525">
        <v>1452610.7170192066</v>
      </c>
      <c r="K525">
        <v>48421.45317272727</v>
      </c>
      <c r="L525">
        <v>261469929.06345719</v>
      </c>
      <c r="M525">
        <v>6696382.3468181808</v>
      </c>
      <c r="N525">
        <v>2178916075.52881</v>
      </c>
      <c r="O525">
        <v>113100000</v>
      </c>
      <c r="P525">
        <v>28.528812259090909</v>
      </c>
      <c r="Q525">
        <v>21716.530219437136</v>
      </c>
      <c r="R525">
        <v>261518350.5166299</v>
      </c>
      <c r="S525">
        <v>2298.7124578756279</v>
      </c>
      <c r="T525">
        <v>21745.059031696226</v>
      </c>
      <c r="U525">
        <f>Sustainable_Friendly_Table[[#This Row],[Total Energy(MJ)]]*AHP!$P$13/TOPSIS!$B$12</f>
        <v>2.5727962495469943E-2</v>
      </c>
      <c r="V525">
        <f>Sustainable_Friendly_Table[[#This Row],[Total Cost(LKR Million)]]*AHP!$P$14/TOPSIS!$C$12</f>
        <v>7.7991699698669453E-3</v>
      </c>
      <c r="W525">
        <f>Sustainable_Friendly_Table[[#This Row],[Total Carbon (Metric T)]]*AHP!$P$15/TOPSIS!$D$12</f>
        <v>1.4161661303326571E-2</v>
      </c>
      <c r="X525">
        <f>((Sustainable_Friendly_Table[[#This Row],[Weighted Energy]]-TOPSIS!$B$13)^2+(Sustainable_Friendly_Table[[#This Row],[Weighted Cost]]-TOPSIS!$C$13)^2+(Sustainable_Friendly_Table[[#This Row],[Weighted Co2]]-TOPSIS!$D$13)^2)^0.5</f>
        <v>6.0036408862095521E-3</v>
      </c>
      <c r="Y525">
        <f>((Sustainable_Friendly_Table[[#This Row],[Weighted Energy]]-TOPSIS!$B$14)^2+(Sustainable_Friendly_Table[[#This Row],[Weighted Cost]]-TOPSIS!$C$14)^2+(Sustainable_Friendly_Table[[#This Row],[Weighted Co2]]-TOPSIS!$D$14)^2)^0.5</f>
        <v>3.1047622503154484E-4</v>
      </c>
      <c r="Z525">
        <f>Sustainable_Friendly_Table[[#This Row],[S- Worst-Euclidean Distance]]/(Sustainable_Friendly_Table[[#This Row],[S+ Best-Euclidean Distance]]+Sustainable_Friendly_Table[[#This Row],[S- Worst-Euclidean Distance]])</f>
        <v>4.9171755854638864E-2</v>
      </c>
      <c r="AA525">
        <v>524</v>
      </c>
    </row>
    <row r="526" spans="1:27" x14ac:dyDescent="0.3">
      <c r="A526">
        <v>383</v>
      </c>
      <c r="B526" t="s">
        <v>142</v>
      </c>
      <c r="C526" t="s">
        <v>148</v>
      </c>
      <c r="D526" t="s">
        <v>280</v>
      </c>
      <c r="E526" t="s">
        <v>152</v>
      </c>
      <c r="F526" t="s">
        <v>155</v>
      </c>
      <c r="G526" t="s">
        <v>220</v>
      </c>
      <c r="H526">
        <v>406.50862820679134</v>
      </c>
      <c r="I526">
        <v>29</v>
      </c>
      <c r="J526">
        <v>1452992.7946667769</v>
      </c>
      <c r="K526">
        <v>37504.389536363633</v>
      </c>
      <c r="L526">
        <v>261538703.04001987</v>
      </c>
      <c r="M526">
        <v>5543778.6763636358</v>
      </c>
      <c r="N526">
        <v>2179489192.0001655</v>
      </c>
      <c r="O526">
        <v>113100000</v>
      </c>
      <c r="P526">
        <v>21.969363927272724</v>
      </c>
      <c r="Q526">
        <v>21722.242280268314</v>
      </c>
      <c r="R526">
        <v>261576207.42955622</v>
      </c>
      <c r="S526">
        <v>2298.1329706765291</v>
      </c>
      <c r="T526">
        <v>21744.211644195588</v>
      </c>
      <c r="U526">
        <f>Sustainable_Friendly_Table[[#This Row],[Total Energy(MJ)]]*AHP!$P$13/TOPSIS!$B$12</f>
        <v>2.5733654411478638E-2</v>
      </c>
      <c r="V526">
        <f>Sustainable_Friendly_Table[[#This Row],[Total Cost(LKR Million)]]*AHP!$P$14/TOPSIS!$C$12</f>
        <v>7.797203860906406E-3</v>
      </c>
      <c r="W526">
        <f>Sustainable_Friendly_Table[[#This Row],[Total Carbon (Metric T)]]*AHP!$P$15/TOPSIS!$D$12</f>
        <v>1.4161109434749936E-2</v>
      </c>
      <c r="X526">
        <f>((Sustainable_Friendly_Table[[#This Row],[Weighted Energy]]-TOPSIS!$B$13)^2+(Sustainable_Friendly_Table[[#This Row],[Weighted Cost]]-TOPSIS!$C$13)^2+(Sustainable_Friendly_Table[[#This Row],[Weighted Co2]]-TOPSIS!$D$13)^2)^0.5</f>
        <v>6.0076924103456995E-3</v>
      </c>
      <c r="Y526">
        <f>((Sustainable_Friendly_Table[[#This Row],[Weighted Energy]]-TOPSIS!$B$14)^2+(Sustainable_Friendly_Table[[#This Row],[Weighted Cost]]-TOPSIS!$C$14)^2+(Sustainable_Friendly_Table[[#This Row],[Weighted Co2]]-TOPSIS!$D$14)^2)^0.5</f>
        <v>3.0640907707702049E-4</v>
      </c>
      <c r="Z526">
        <f>Sustainable_Friendly_Table[[#This Row],[S- Worst-Euclidean Distance]]/(Sustainable_Friendly_Table[[#This Row],[S+ Best-Euclidean Distance]]+Sustainable_Friendly_Table[[#This Row],[S- Worst-Euclidean Distance]])</f>
        <v>4.8527740279019502E-2</v>
      </c>
      <c r="AA526">
        <v>525</v>
      </c>
    </row>
    <row r="527" spans="1:27" x14ac:dyDescent="0.3">
      <c r="A527">
        <v>391</v>
      </c>
      <c r="B527" t="s">
        <v>142</v>
      </c>
      <c r="C527" t="s">
        <v>148</v>
      </c>
      <c r="D527" t="s">
        <v>280</v>
      </c>
      <c r="E527" t="s">
        <v>280</v>
      </c>
      <c r="F527" t="s">
        <v>155</v>
      </c>
      <c r="G527" t="s">
        <v>219</v>
      </c>
      <c r="H527">
        <v>406.57664151324587</v>
      </c>
      <c r="I527">
        <v>58</v>
      </c>
      <c r="J527">
        <v>1453058.6315474245</v>
      </c>
      <c r="K527">
        <v>48421.45317272727</v>
      </c>
      <c r="L527">
        <v>261550553.67853642</v>
      </c>
      <c r="M527">
        <v>6700987.4218181809</v>
      </c>
      <c r="N527">
        <v>2179587947.321137</v>
      </c>
      <c r="O527">
        <v>108112000</v>
      </c>
      <c r="P527">
        <v>28.519602109090904</v>
      </c>
      <c r="Q527">
        <v>21723.226541633998</v>
      </c>
      <c r="R527">
        <v>261598975.13170913</v>
      </c>
      <c r="S527">
        <v>2294.4009347429551</v>
      </c>
      <c r="T527">
        <v>21751.74614374309</v>
      </c>
      <c r="U527">
        <f>Sustainable_Friendly_Table[[#This Row],[Total Energy(MJ)]]*AHP!$P$13/TOPSIS!$B$12</f>
        <v>2.5735894279487675E-2</v>
      </c>
      <c r="V527">
        <f>Sustainable_Friendly_Table[[#This Row],[Total Cost(LKR Million)]]*AHP!$P$14/TOPSIS!$C$12</f>
        <v>7.7845416497281991E-3</v>
      </c>
      <c r="W527">
        <f>Sustainable_Friendly_Table[[#This Row],[Total Carbon (Metric T)]]*AHP!$P$15/TOPSIS!$D$12</f>
        <v>1.4166016343971303E-2</v>
      </c>
      <c r="X527">
        <f>((Sustainable_Friendly_Table[[#This Row],[Weighted Energy]]-TOPSIS!$B$13)^2+(Sustainable_Friendly_Table[[#This Row],[Weighted Cost]]-TOPSIS!$C$13)^2+(Sustainable_Friendly_Table[[#This Row],[Weighted Co2]]-TOPSIS!$D$13)^2)^0.5</f>
        <v>6.0086130890380143E-3</v>
      </c>
      <c r="Y527">
        <f>((Sustainable_Friendly_Table[[#This Row],[Weighted Energy]]-TOPSIS!$B$14)^2+(Sustainable_Friendly_Table[[#This Row],[Weighted Cost]]-TOPSIS!$C$14)^2+(Sustainable_Friendly_Table[[#This Row],[Weighted Co2]]-TOPSIS!$D$14)^2)^0.5</f>
        <v>3.0570531541314696E-4</v>
      </c>
      <c r="Z527">
        <f>Sustainable_Friendly_Table[[#This Row],[S- Worst-Euclidean Distance]]/(Sustainable_Friendly_Table[[#This Row],[S+ Best-Euclidean Distance]]+Sustainable_Friendly_Table[[#This Row],[S- Worst-Euclidean Distance]])</f>
        <v>4.8414618305856368E-2</v>
      </c>
      <c r="AA527">
        <v>526</v>
      </c>
    </row>
    <row r="528" spans="1:27" x14ac:dyDescent="0.3">
      <c r="A528">
        <v>393</v>
      </c>
      <c r="B528" t="s">
        <v>142</v>
      </c>
      <c r="C528" t="s">
        <v>148</v>
      </c>
      <c r="D528" t="s">
        <v>280</v>
      </c>
      <c r="E528" t="s">
        <v>280</v>
      </c>
      <c r="F528" t="s">
        <v>155</v>
      </c>
      <c r="G528" t="s">
        <v>218</v>
      </c>
      <c r="H528">
        <v>406.57664151324587</v>
      </c>
      <c r="I528">
        <v>29</v>
      </c>
      <c r="J528">
        <v>1453058.6315474245</v>
      </c>
      <c r="K528">
        <v>48421.45317272727</v>
      </c>
      <c r="L528">
        <v>261550553.67853642</v>
      </c>
      <c r="M528">
        <v>6700987.4218181809</v>
      </c>
      <c r="N528">
        <v>2179587947.321137</v>
      </c>
      <c r="O528">
        <v>108639800</v>
      </c>
      <c r="P528">
        <v>28.519602109090904</v>
      </c>
      <c r="Q528">
        <v>21723.226541633998</v>
      </c>
      <c r="R528">
        <v>261598975.13170913</v>
      </c>
      <c r="S528">
        <v>2294.9287347429554</v>
      </c>
      <c r="T528">
        <v>21751.74614374309</v>
      </c>
      <c r="U528">
        <f>Sustainable_Friendly_Table[[#This Row],[Total Energy(MJ)]]*AHP!$P$13/TOPSIS!$B$12</f>
        <v>2.5735894279487675E-2</v>
      </c>
      <c r="V528">
        <f>Sustainable_Friendly_Table[[#This Row],[Total Cost(LKR Million)]]*AHP!$P$14/TOPSIS!$C$12</f>
        <v>7.7863323921483719E-3</v>
      </c>
      <c r="W528">
        <f>Sustainable_Friendly_Table[[#This Row],[Total Carbon (Metric T)]]*AHP!$P$15/TOPSIS!$D$12</f>
        <v>1.4166016343971303E-2</v>
      </c>
      <c r="X528">
        <f>((Sustainable_Friendly_Table[[#This Row],[Weighted Energy]]-TOPSIS!$B$13)^2+(Sustainable_Friendly_Table[[#This Row],[Weighted Cost]]-TOPSIS!$C$13)^2+(Sustainable_Friendly_Table[[#This Row],[Weighted Co2]]-TOPSIS!$D$13)^2)^0.5</f>
        <v>6.0090725656040209E-3</v>
      </c>
      <c r="Y528">
        <f>((Sustainable_Friendly_Table[[#This Row],[Weighted Energy]]-TOPSIS!$B$14)^2+(Sustainable_Friendly_Table[[#This Row],[Weighted Cost]]-TOPSIS!$C$14)^2+(Sustainable_Friendly_Table[[#This Row],[Weighted Co2]]-TOPSIS!$D$14)^2)^0.5</f>
        <v>3.0518117864112714E-4</v>
      </c>
      <c r="Z528">
        <f>Sustainable_Friendly_Table[[#This Row],[S- Worst-Euclidean Distance]]/(Sustainable_Friendly_Table[[#This Row],[S+ Best-Euclidean Distance]]+Sustainable_Friendly_Table[[#This Row],[S- Worst-Euclidean Distance]])</f>
        <v>4.8332105582432644E-2</v>
      </c>
      <c r="AA528">
        <v>527</v>
      </c>
    </row>
    <row r="529" spans="1:27" x14ac:dyDescent="0.3">
      <c r="A529">
        <v>392</v>
      </c>
      <c r="B529" t="s">
        <v>142</v>
      </c>
      <c r="C529" t="s">
        <v>148</v>
      </c>
      <c r="D529" t="s">
        <v>280</v>
      </c>
      <c r="E529" t="s">
        <v>280</v>
      </c>
      <c r="F529" t="s">
        <v>155</v>
      </c>
      <c r="G529" t="s">
        <v>220</v>
      </c>
      <c r="H529">
        <v>406.57664151324587</v>
      </c>
      <c r="I529">
        <v>29</v>
      </c>
      <c r="J529">
        <v>1453058.6315474245</v>
      </c>
      <c r="K529">
        <v>48421.45317272727</v>
      </c>
      <c r="L529">
        <v>261550553.67853642</v>
      </c>
      <c r="M529">
        <v>6700987.4218181809</v>
      </c>
      <c r="N529">
        <v>2179587947.321137</v>
      </c>
      <c r="O529">
        <v>113100000</v>
      </c>
      <c r="P529">
        <v>28.519602109090904</v>
      </c>
      <c r="Q529">
        <v>21723.226541633998</v>
      </c>
      <c r="R529">
        <v>261598975.13170913</v>
      </c>
      <c r="S529">
        <v>2299.3889347429554</v>
      </c>
      <c r="T529">
        <v>21751.74614374309</v>
      </c>
      <c r="U529">
        <f>Sustainable_Friendly_Table[[#This Row],[Total Energy(MJ)]]*AHP!$P$13/TOPSIS!$B$12</f>
        <v>2.5735894279487675E-2</v>
      </c>
      <c r="V529">
        <f>Sustainable_Friendly_Table[[#This Row],[Total Cost(LKR Million)]]*AHP!$P$14/TOPSIS!$C$12</f>
        <v>7.8014651495232328E-3</v>
      </c>
      <c r="W529">
        <f>Sustainable_Friendly_Table[[#This Row],[Total Carbon (Metric T)]]*AHP!$P$15/TOPSIS!$D$12</f>
        <v>1.4166016343971303E-2</v>
      </c>
      <c r="X529">
        <f>((Sustainable_Friendly_Table[[#This Row],[Weighted Energy]]-TOPSIS!$B$13)^2+(Sustainable_Friendly_Table[[#This Row],[Weighted Cost]]-TOPSIS!$C$13)^2+(Sustainable_Friendly_Table[[#This Row],[Weighted Co2]]-TOPSIS!$D$13)^2)^0.5</f>
        <v>6.0129752886238126E-3</v>
      </c>
      <c r="Y529">
        <f>((Sustainable_Friendly_Table[[#This Row],[Weighted Energy]]-TOPSIS!$B$14)^2+(Sustainable_Friendly_Table[[#This Row],[Weighted Cost]]-TOPSIS!$C$14)^2+(Sustainable_Friendly_Table[[#This Row],[Weighted Co2]]-TOPSIS!$D$14)^2)^0.5</f>
        <v>3.0114097338508248E-4</v>
      </c>
      <c r="Z529">
        <f>Sustainable_Friendly_Table[[#This Row],[S- Worst-Euclidean Distance]]/(Sustainable_Friendly_Table[[#This Row],[S+ Best-Euclidean Distance]]+Sustainable_Friendly_Table[[#This Row],[S- Worst-Euclidean Distance]])</f>
        <v>4.7693289272641874E-2</v>
      </c>
      <c r="AA529">
        <v>528</v>
      </c>
    </row>
    <row r="530" spans="1:27" x14ac:dyDescent="0.3">
      <c r="A530">
        <v>367</v>
      </c>
      <c r="B530" t="s">
        <v>142</v>
      </c>
      <c r="C530" t="s">
        <v>148</v>
      </c>
      <c r="D530" t="s">
        <v>151</v>
      </c>
      <c r="E530" t="s">
        <v>152</v>
      </c>
      <c r="F530" t="s">
        <v>280</v>
      </c>
      <c r="G530" t="s">
        <v>219</v>
      </c>
      <c r="H530">
        <v>405.51086001006234</v>
      </c>
      <c r="I530">
        <v>58</v>
      </c>
      <c r="J530">
        <v>1466987.5261442307</v>
      </c>
      <c r="K530">
        <v>38869.02249090909</v>
      </c>
      <c r="L530">
        <v>264057754.70596153</v>
      </c>
      <c r="M530">
        <v>5500963.878636363</v>
      </c>
      <c r="N530">
        <v>2200481289.2163458</v>
      </c>
      <c r="O530">
        <v>108112000</v>
      </c>
      <c r="P530">
        <v>22.251500668181812</v>
      </c>
      <c r="Q530">
        <v>21931.463515856249</v>
      </c>
      <c r="R530">
        <v>264096623.72845244</v>
      </c>
      <c r="S530">
        <v>2314.0942530949819</v>
      </c>
      <c r="T530">
        <v>21953.715016524431</v>
      </c>
      <c r="U530">
        <f>Sustainable_Friendly_Table[[#This Row],[Total Energy(MJ)]]*AHP!$P$13/TOPSIS!$B$12</f>
        <v>2.5981610915803748E-2</v>
      </c>
      <c r="V530">
        <f>Sustainable_Friendly_Table[[#This Row],[Total Cost(LKR Million)]]*AHP!$P$14/TOPSIS!$C$12</f>
        <v>7.8513579827462487E-3</v>
      </c>
      <c r="W530">
        <f>Sustainable_Friendly_Table[[#This Row],[Total Carbon (Metric T)]]*AHP!$P$15/TOPSIS!$D$12</f>
        <v>1.429755035204067E-2</v>
      </c>
      <c r="X530">
        <f>((Sustainable_Friendly_Table[[#This Row],[Weighted Energy]]-TOPSIS!$B$13)^2+(Sustainable_Friendly_Table[[#This Row],[Weighted Cost]]-TOPSIS!$C$13)^2+(Sustainable_Friendly_Table[[#This Row],[Weighted Co2]]-TOPSIS!$D$13)^2)^0.5</f>
        <v>6.2951213281262327E-3</v>
      </c>
      <c r="Y530">
        <f>((Sustainable_Friendly_Table[[#This Row],[Weighted Energy]]-TOPSIS!$B$14)^2+(Sustainable_Friendly_Table[[#This Row],[Weighted Cost]]-TOPSIS!$C$14)^2+(Sustainable_Friendly_Table[[#This Row],[Weighted Co2]]-TOPSIS!$D$14)^2)^0.5</f>
        <v>2.7213142427096232E-5</v>
      </c>
      <c r="Z530">
        <f>Sustainable_Friendly_Table[[#This Row],[S- Worst-Euclidean Distance]]/(Sustainable_Friendly_Table[[#This Row],[S+ Best-Euclidean Distance]]+Sustainable_Friendly_Table[[#This Row],[S- Worst-Euclidean Distance]])</f>
        <v>4.3042870562832701E-3</v>
      </c>
      <c r="AA530">
        <v>529</v>
      </c>
    </row>
    <row r="531" spans="1:27" x14ac:dyDescent="0.3">
      <c r="A531">
        <v>369</v>
      </c>
      <c r="B531" t="s">
        <v>142</v>
      </c>
      <c r="C531" t="s">
        <v>148</v>
      </c>
      <c r="D531" t="s">
        <v>151</v>
      </c>
      <c r="E531" t="s">
        <v>152</v>
      </c>
      <c r="F531" t="s">
        <v>280</v>
      </c>
      <c r="G531" t="s">
        <v>218</v>
      </c>
      <c r="H531">
        <v>405.51086001006234</v>
      </c>
      <c r="I531">
        <v>29</v>
      </c>
      <c r="J531">
        <v>1466987.5261442307</v>
      </c>
      <c r="K531">
        <v>38869.02249090909</v>
      </c>
      <c r="L531">
        <v>264057754.70596153</v>
      </c>
      <c r="M531">
        <v>5500963.878636363</v>
      </c>
      <c r="N531">
        <v>2200481289.2163458</v>
      </c>
      <c r="O531">
        <v>108639800</v>
      </c>
      <c r="P531">
        <v>22.251500668181812</v>
      </c>
      <c r="Q531">
        <v>21931.463515856249</v>
      </c>
      <c r="R531">
        <v>264096623.72845244</v>
      </c>
      <c r="S531">
        <v>2314.6220530949822</v>
      </c>
      <c r="T531">
        <v>21953.715016524431</v>
      </c>
      <c r="U531">
        <f>Sustainable_Friendly_Table[[#This Row],[Total Energy(MJ)]]*AHP!$P$13/TOPSIS!$B$12</f>
        <v>2.5981610915803748E-2</v>
      </c>
      <c r="V531">
        <f>Sustainable_Friendly_Table[[#This Row],[Total Cost(LKR Million)]]*AHP!$P$14/TOPSIS!$C$12</f>
        <v>7.8531487251664225E-3</v>
      </c>
      <c r="W531">
        <f>Sustainable_Friendly_Table[[#This Row],[Total Carbon (Metric T)]]*AHP!$P$15/TOPSIS!$D$12</f>
        <v>1.429755035204067E-2</v>
      </c>
      <c r="X531">
        <f>((Sustainable_Friendly_Table[[#This Row],[Weighted Energy]]-TOPSIS!$B$13)^2+(Sustainable_Friendly_Table[[#This Row],[Weighted Cost]]-TOPSIS!$C$13)^2+(Sustainable_Friendly_Table[[#This Row],[Weighted Co2]]-TOPSIS!$D$13)^2)^0.5</f>
        <v>6.2955788997080741E-3</v>
      </c>
      <c r="Y531">
        <f>((Sustainable_Friendly_Table[[#This Row],[Weighted Energy]]-TOPSIS!$B$14)^2+(Sustainable_Friendly_Table[[#This Row],[Weighted Cost]]-TOPSIS!$C$14)^2+(Sustainable_Friendly_Table[[#This Row],[Weighted Co2]]-TOPSIS!$D$14)^2)^0.5</f>
        <v>2.5684017004450721E-5</v>
      </c>
      <c r="Z531">
        <f>Sustainable_Friendly_Table[[#This Row],[S- Worst-Euclidean Distance]]/(Sustainable_Friendly_Table[[#This Row],[S+ Best-Euclidean Distance]]+Sustainable_Friendly_Table[[#This Row],[S- Worst-Euclidean Distance]])</f>
        <v>4.0631148146908769E-3</v>
      </c>
      <c r="AA531">
        <v>530</v>
      </c>
    </row>
    <row r="532" spans="1:27" x14ac:dyDescent="0.3">
      <c r="A532">
        <v>385</v>
      </c>
      <c r="B532" t="s">
        <v>142</v>
      </c>
      <c r="C532" t="s">
        <v>148</v>
      </c>
      <c r="D532" t="s">
        <v>280</v>
      </c>
      <c r="E532" t="s">
        <v>152</v>
      </c>
      <c r="F532" t="s">
        <v>280</v>
      </c>
      <c r="G532" t="s">
        <v>219</v>
      </c>
      <c r="H532">
        <v>405.97358163012228</v>
      </c>
      <c r="I532">
        <v>58</v>
      </c>
      <c r="J532">
        <v>1467435.4406724488</v>
      </c>
      <c r="K532">
        <v>38869.02249090909</v>
      </c>
      <c r="L532">
        <v>264138379.32104081</v>
      </c>
      <c r="M532">
        <v>5505568.9536363631</v>
      </c>
      <c r="N532">
        <v>2201153161.0086732</v>
      </c>
      <c r="O532">
        <v>108112000</v>
      </c>
      <c r="P532">
        <v>22.242290518181814</v>
      </c>
      <c r="Q532">
        <v>21938.15983805311</v>
      </c>
      <c r="R532">
        <v>264177248.34353173</v>
      </c>
      <c r="S532">
        <v>2314.7707299623094</v>
      </c>
      <c r="T532">
        <v>21960.402128571292</v>
      </c>
      <c r="U532">
        <f>Sustainable_Friendly_Table[[#This Row],[Total Energy(MJ)]]*AHP!$P$13/TOPSIS!$B$12</f>
        <v>2.5989542699821483E-2</v>
      </c>
      <c r="V532">
        <f>Sustainable_Friendly_Table[[#This Row],[Total Cost(LKR Million)]]*AHP!$P$14/TOPSIS!$C$12</f>
        <v>7.8536531624025362E-3</v>
      </c>
      <c r="W532">
        <f>Sustainable_Friendly_Table[[#This Row],[Total Carbon (Metric T)]]*AHP!$P$15/TOPSIS!$D$12</f>
        <v>1.4301905392685397E-2</v>
      </c>
      <c r="X532">
        <f>((Sustainable_Friendly_Table[[#This Row],[Weighted Energy]]-TOPSIS!$B$13)^2+(Sustainable_Friendly_Table[[#This Row],[Weighted Cost]]-TOPSIS!$C$13)^2+(Sustainable_Friendly_Table[[#This Row],[Weighted Co2]]-TOPSIS!$D$13)^2)^0.5</f>
        <v>6.3044561543584409E-3</v>
      </c>
      <c r="Y532">
        <f>((Sustainable_Friendly_Table[[#This Row],[Weighted Energy]]-TOPSIS!$B$14)^2+(Sustainable_Friendly_Table[[#This Row],[Weighted Cost]]-TOPSIS!$C$14)^2+(Sustainable_Friendly_Table[[#This Row],[Weighted Co2]]-TOPSIS!$D$14)^2)^0.5</f>
        <v>2.1860695937232227E-5</v>
      </c>
      <c r="Z532">
        <f>Sustainable_Friendly_Table[[#This Row],[S- Worst-Euclidean Distance]]/(Sustainable_Friendly_Table[[#This Row],[S+ Best-Euclidean Distance]]+Sustainable_Friendly_Table[[#This Row],[S- Worst-Euclidean Distance]])</f>
        <v>3.4555170811924356E-3</v>
      </c>
      <c r="AA532">
        <v>531</v>
      </c>
    </row>
    <row r="533" spans="1:27" x14ac:dyDescent="0.3">
      <c r="A533">
        <v>376</v>
      </c>
      <c r="B533" t="s">
        <v>142</v>
      </c>
      <c r="C533" t="s">
        <v>148</v>
      </c>
      <c r="D533" t="s">
        <v>151</v>
      </c>
      <c r="E533" t="s">
        <v>280</v>
      </c>
      <c r="F533" t="s">
        <v>280</v>
      </c>
      <c r="G533" t="s">
        <v>219</v>
      </c>
      <c r="H533">
        <v>405.57887331651688</v>
      </c>
      <c r="I533">
        <v>58</v>
      </c>
      <c r="J533">
        <v>1467053.3630248788</v>
      </c>
      <c r="K533">
        <v>49786.08612727272</v>
      </c>
      <c r="L533">
        <v>264069605.34447819</v>
      </c>
      <c r="M533">
        <v>6658172.6240909081</v>
      </c>
      <c r="N533">
        <v>2200580044.5373182</v>
      </c>
      <c r="O533">
        <v>108112000</v>
      </c>
      <c r="P533">
        <v>28.80173885</v>
      </c>
      <c r="Q533">
        <v>21932.447777221936</v>
      </c>
      <c r="R533">
        <v>264119391.43060547</v>
      </c>
      <c r="S533">
        <v>2315.3502171614091</v>
      </c>
      <c r="T533">
        <v>21961.249516071937</v>
      </c>
      <c r="U533">
        <f>Sustainable_Friendly_Table[[#This Row],[Total Energy(MJ)]]*AHP!$P$13/TOPSIS!$B$12</f>
        <v>2.5983850783812795E-2</v>
      </c>
      <c r="V533">
        <f>Sustainable_Friendly_Table[[#This Row],[Total Cost(LKR Million)]]*AHP!$P$14/TOPSIS!$C$12</f>
        <v>7.855619271363079E-3</v>
      </c>
      <c r="W533">
        <f>Sustainable_Friendly_Table[[#This Row],[Total Carbon (Metric T)]]*AHP!$P$15/TOPSIS!$D$12</f>
        <v>1.4302457261262039E-2</v>
      </c>
      <c r="X533">
        <f>((Sustainable_Friendly_Table[[#This Row],[Weighted Energy]]-TOPSIS!$B$13)^2+(Sustainable_Friendly_Table[[#This Row],[Weighted Cost]]-TOPSIS!$C$13)^2+(Sustainable_Friendly_Table[[#This Row],[Weighted Co2]]-TOPSIS!$D$13)^2)^0.5</f>
        <v>6.3003942399555372E-3</v>
      </c>
      <c r="Y533">
        <f>((Sustainable_Friendly_Table[[#This Row],[Weighted Energy]]-TOPSIS!$B$14)^2+(Sustainable_Friendly_Table[[#This Row],[Weighted Cost]]-TOPSIS!$C$14)^2+(Sustainable_Friendly_Table[[#This Row],[Weighted Co2]]-TOPSIS!$D$14)^2)^0.5</f>
        <v>2.1242344893486293E-5</v>
      </c>
      <c r="Z533">
        <f>Sustainable_Friendly_Table[[#This Row],[S- Worst-Euclidean Distance]]/(Sustainable_Friendly_Table[[#This Row],[S+ Best-Euclidean Distance]]+Sustainable_Friendly_Table[[#This Row],[S- Worst-Euclidean Distance]])</f>
        <v>3.3602603706131286E-3</v>
      </c>
      <c r="AA533">
        <v>532</v>
      </c>
    </row>
    <row r="534" spans="1:27" x14ac:dyDescent="0.3">
      <c r="A534">
        <v>387</v>
      </c>
      <c r="B534" t="s">
        <v>142</v>
      </c>
      <c r="C534" t="s">
        <v>148</v>
      </c>
      <c r="D534" t="s">
        <v>280</v>
      </c>
      <c r="E534" t="s">
        <v>152</v>
      </c>
      <c r="F534" t="s">
        <v>280</v>
      </c>
      <c r="G534" t="s">
        <v>218</v>
      </c>
      <c r="H534">
        <v>405.97358163012228</v>
      </c>
      <c r="I534">
        <v>29</v>
      </c>
      <c r="J534">
        <v>1467435.4406724488</v>
      </c>
      <c r="K534">
        <v>38869.02249090909</v>
      </c>
      <c r="L534">
        <v>264138379.32104081</v>
      </c>
      <c r="M534">
        <v>5505568.9536363631</v>
      </c>
      <c r="N534">
        <v>2201153161.0086732</v>
      </c>
      <c r="O534">
        <v>108639800</v>
      </c>
      <c r="P534">
        <v>22.242290518181814</v>
      </c>
      <c r="Q534">
        <v>21938.15983805311</v>
      </c>
      <c r="R534">
        <v>264177248.34353173</v>
      </c>
      <c r="S534">
        <v>2315.2985299623092</v>
      </c>
      <c r="T534">
        <v>21960.402128571292</v>
      </c>
      <c r="U534">
        <f>Sustainable_Friendly_Table[[#This Row],[Total Energy(MJ)]]*AHP!$P$13/TOPSIS!$B$12</f>
        <v>2.5989542699821483E-2</v>
      </c>
      <c r="V534">
        <f>Sustainable_Friendly_Table[[#This Row],[Total Cost(LKR Million)]]*AHP!$P$14/TOPSIS!$C$12</f>
        <v>7.8554439048227082E-3</v>
      </c>
      <c r="W534">
        <f>Sustainable_Friendly_Table[[#This Row],[Total Carbon (Metric T)]]*AHP!$P$15/TOPSIS!$D$12</f>
        <v>1.4301905392685397E-2</v>
      </c>
      <c r="X534">
        <f>((Sustainable_Friendly_Table[[#This Row],[Weighted Energy]]-TOPSIS!$B$13)^2+(Sustainable_Friendly_Table[[#This Row],[Weighted Cost]]-TOPSIS!$C$13)^2+(Sustainable_Friendly_Table[[#This Row],[Weighted Co2]]-TOPSIS!$D$13)^2)^0.5</f>
        <v>6.3049137003609252E-3</v>
      </c>
      <c r="Y534">
        <f>((Sustainable_Friendly_Table[[#This Row],[Weighted Energy]]-TOPSIS!$B$14)^2+(Sustainable_Friendly_Table[[#This Row],[Weighted Cost]]-TOPSIS!$C$14)^2+(Sustainable_Friendly_Table[[#This Row],[Weighted Co2]]-TOPSIS!$D$14)^2)^0.5</f>
        <v>2.0130171055719951E-5</v>
      </c>
      <c r="Z534">
        <f>Sustainable_Friendly_Table[[#This Row],[S- Worst-Euclidean Distance]]/(Sustainable_Friendly_Table[[#This Row],[S+ Best-Euclidean Distance]]+Sustainable_Friendly_Table[[#This Row],[S- Worst-Euclidean Distance]])</f>
        <v>3.1826136648142041E-3</v>
      </c>
      <c r="AA534">
        <v>533</v>
      </c>
    </row>
    <row r="535" spans="1:27" x14ac:dyDescent="0.3">
      <c r="A535">
        <v>378</v>
      </c>
      <c r="B535" t="s">
        <v>142</v>
      </c>
      <c r="C535" t="s">
        <v>148</v>
      </c>
      <c r="D535" t="s">
        <v>151</v>
      </c>
      <c r="E535" t="s">
        <v>280</v>
      </c>
      <c r="F535" t="s">
        <v>280</v>
      </c>
      <c r="G535" t="s">
        <v>218</v>
      </c>
      <c r="H535">
        <v>405.57887331651688</v>
      </c>
      <c r="I535">
        <v>29</v>
      </c>
      <c r="J535">
        <v>1467053.3630248788</v>
      </c>
      <c r="K535">
        <v>49786.08612727272</v>
      </c>
      <c r="L535">
        <v>264069605.34447819</v>
      </c>
      <c r="M535">
        <v>6658172.6240909081</v>
      </c>
      <c r="N535">
        <v>2200580044.5373182</v>
      </c>
      <c r="O535">
        <v>108639800</v>
      </c>
      <c r="P535">
        <v>28.80173885</v>
      </c>
      <c r="Q535">
        <v>21932.447777221936</v>
      </c>
      <c r="R535">
        <v>264119391.43060547</v>
      </c>
      <c r="S535">
        <v>2315.8780171614089</v>
      </c>
      <c r="T535">
        <v>21961.249516071937</v>
      </c>
      <c r="U535">
        <f>Sustainable_Friendly_Table[[#This Row],[Total Energy(MJ)]]*AHP!$P$13/TOPSIS!$B$12</f>
        <v>2.5983850783812795E-2</v>
      </c>
      <c r="V535">
        <f>Sustainable_Friendly_Table[[#This Row],[Total Cost(LKR Million)]]*AHP!$P$14/TOPSIS!$C$12</f>
        <v>7.8574100137832493E-3</v>
      </c>
      <c r="W535">
        <f>Sustainable_Friendly_Table[[#This Row],[Total Carbon (Metric T)]]*AHP!$P$15/TOPSIS!$D$12</f>
        <v>1.4302457261262039E-2</v>
      </c>
      <c r="X535">
        <f>((Sustainable_Friendly_Table[[#This Row],[Weighted Energy]]-TOPSIS!$B$13)^2+(Sustainable_Friendly_Table[[#This Row],[Weighted Cost]]-TOPSIS!$C$13)^2+(Sustainable_Friendly_Table[[#This Row],[Weighted Co2]]-TOPSIS!$D$13)^2)^0.5</f>
        <v>6.3008526397008539E-3</v>
      </c>
      <c r="Y535">
        <f>((Sustainable_Friendly_Table[[#This Row],[Weighted Energy]]-TOPSIS!$B$14)^2+(Sustainable_Friendly_Table[[#This Row],[Weighted Cost]]-TOPSIS!$C$14)^2+(Sustainable_Friendly_Table[[#This Row],[Weighted Co2]]-TOPSIS!$D$14)^2)^0.5</f>
        <v>1.963702029033315E-5</v>
      </c>
      <c r="Z535">
        <f>Sustainable_Friendly_Table[[#This Row],[S- Worst-Euclidean Distance]]/(Sustainable_Friendly_Table[[#This Row],[S+ Best-Euclidean Distance]]+Sustainable_Friendly_Table[[#This Row],[S- Worst-Euclidean Distance]])</f>
        <v>3.1068827490749397E-3</v>
      </c>
      <c r="AA535">
        <v>534</v>
      </c>
    </row>
    <row r="536" spans="1:27" x14ac:dyDescent="0.3">
      <c r="A536">
        <v>394</v>
      </c>
      <c r="B536" t="s">
        <v>142</v>
      </c>
      <c r="C536" t="s">
        <v>148</v>
      </c>
      <c r="D536" t="s">
        <v>280</v>
      </c>
      <c r="E536" t="s">
        <v>280</v>
      </c>
      <c r="F536" t="s">
        <v>280</v>
      </c>
      <c r="G536" t="s">
        <v>219</v>
      </c>
      <c r="H536">
        <v>406.04159493657693</v>
      </c>
      <c r="I536">
        <v>58</v>
      </c>
      <c r="J536">
        <v>1467501.2775530969</v>
      </c>
      <c r="K536">
        <v>49786.08612727272</v>
      </c>
      <c r="L536">
        <v>264150229.95955747</v>
      </c>
      <c r="M536">
        <v>6662777.6990909083</v>
      </c>
      <c r="N536">
        <v>2201251916.3296456</v>
      </c>
      <c r="O536">
        <v>108112000</v>
      </c>
      <c r="P536">
        <v>28.792528699999995</v>
      </c>
      <c r="Q536">
        <v>21939.144099418801</v>
      </c>
      <c r="R536">
        <v>264200016.04568475</v>
      </c>
      <c r="S536">
        <v>2316.0266940287365</v>
      </c>
      <c r="T536">
        <v>21967.936628118801</v>
      </c>
      <c r="U536">
        <f>Sustainable_Friendly_Table[[#This Row],[Total Energy(MJ)]]*AHP!$P$13/TOPSIS!$B$12</f>
        <v>2.5991782567830531E-2</v>
      </c>
      <c r="V536">
        <f>Sustainable_Friendly_Table[[#This Row],[Total Cost(LKR Million)]]*AHP!$P$14/TOPSIS!$C$12</f>
        <v>7.8579144510193665E-3</v>
      </c>
      <c r="W536">
        <f>Sustainable_Friendly_Table[[#This Row],[Total Carbon (Metric T)]]*AHP!$P$15/TOPSIS!$D$12</f>
        <v>1.4306812301906769E-2</v>
      </c>
      <c r="X536">
        <f>((Sustainable_Friendly_Table[[#This Row],[Weighted Energy]]-TOPSIS!$B$13)^2+(Sustainable_Friendly_Table[[#This Row],[Weighted Cost]]-TOPSIS!$C$13)^2+(Sustainable_Friendly_Table[[#This Row],[Weighted Co2]]-TOPSIS!$D$13)^2)^0.5</f>
        <v>6.3097290177935375E-3</v>
      </c>
      <c r="Y536">
        <f>((Sustainable_Friendly_Table[[#This Row],[Weighted Energy]]-TOPSIS!$B$14)^2+(Sustainable_Friendly_Table[[#This Row],[Weighted Cost]]-TOPSIS!$C$14)^2+(Sustainable_Friendly_Table[[#This Row],[Weighted Co2]]-TOPSIS!$D$14)^2)^0.5</f>
        <v>1.6923499795032035E-5</v>
      </c>
      <c r="Z536">
        <f>Sustainable_Friendly_Table[[#This Row],[S- Worst-Euclidean Distance]]/(Sustainable_Friendly_Table[[#This Row],[S+ Best-Euclidean Distance]]+Sustainable_Friendly_Table[[#This Row],[S- Worst-Euclidean Distance]])</f>
        <v>2.674953262880083E-3</v>
      </c>
      <c r="AA536">
        <v>535</v>
      </c>
    </row>
    <row r="537" spans="1:27" x14ac:dyDescent="0.3">
      <c r="A537">
        <v>368</v>
      </c>
      <c r="B537" t="s">
        <v>142</v>
      </c>
      <c r="C537" t="s">
        <v>148</v>
      </c>
      <c r="D537" t="s">
        <v>151</v>
      </c>
      <c r="E537" t="s">
        <v>152</v>
      </c>
      <c r="F537" t="s">
        <v>280</v>
      </c>
      <c r="G537" t="s">
        <v>220</v>
      </c>
      <c r="H537">
        <v>405.51086001006234</v>
      </c>
      <c r="I537">
        <v>29</v>
      </c>
      <c r="J537">
        <v>1466987.5261442307</v>
      </c>
      <c r="K537">
        <v>38869.02249090909</v>
      </c>
      <c r="L537">
        <v>264057754.70596153</v>
      </c>
      <c r="M537">
        <v>5500963.878636363</v>
      </c>
      <c r="N537">
        <v>2200481289.2163458</v>
      </c>
      <c r="O537">
        <v>113100000</v>
      </c>
      <c r="P537">
        <v>22.251500668181812</v>
      </c>
      <c r="Q537">
        <v>21931.463515856249</v>
      </c>
      <c r="R537">
        <v>264096623.72845244</v>
      </c>
      <c r="S537">
        <v>2319.0822530949822</v>
      </c>
      <c r="T537">
        <v>21953.715016524431</v>
      </c>
      <c r="U537">
        <f>Sustainable_Friendly_Table[[#This Row],[Total Energy(MJ)]]*AHP!$P$13/TOPSIS!$B$12</f>
        <v>2.5981610915803748E-2</v>
      </c>
      <c r="V537">
        <f>Sustainable_Friendly_Table[[#This Row],[Total Cost(LKR Million)]]*AHP!$P$14/TOPSIS!$C$12</f>
        <v>7.8682814825412808E-3</v>
      </c>
      <c r="W537">
        <f>Sustainable_Friendly_Table[[#This Row],[Total Carbon (Metric T)]]*AHP!$P$15/TOPSIS!$D$12</f>
        <v>1.429755035204067E-2</v>
      </c>
      <c r="X537">
        <f>((Sustainable_Friendly_Table[[#This Row],[Weighted Energy]]-TOPSIS!$B$13)^2+(Sustainable_Friendly_Table[[#This Row],[Weighted Cost]]-TOPSIS!$C$13)^2+(Sustainable_Friendly_Table[[#This Row],[Weighted Co2]]-TOPSIS!$D$13)^2)^0.5</f>
        <v>6.2994646309085436E-3</v>
      </c>
      <c r="Y537">
        <f>((Sustainable_Friendly_Table[[#This Row],[Weighted Energy]]-TOPSIS!$B$14)^2+(Sustainable_Friendly_Table[[#This Row],[Weighted Cost]]-TOPSIS!$C$14)^2+(Sustainable_Friendly_Table[[#This Row],[Weighted Co2]]-TOPSIS!$D$14)^2)^0.5</f>
        <v>1.5239209181991377E-5</v>
      </c>
      <c r="Z537">
        <f>Sustainable_Friendly_Table[[#This Row],[S- Worst-Euclidean Distance]]/(Sustainable_Friendly_Table[[#This Row],[S+ Best-Euclidean Distance]]+Sustainable_Friendly_Table[[#This Row],[S- Worst-Euclidean Distance]])</f>
        <v>2.4132896122920772E-3</v>
      </c>
      <c r="AA537">
        <v>536</v>
      </c>
    </row>
    <row r="538" spans="1:27" x14ac:dyDescent="0.3">
      <c r="A538">
        <v>396</v>
      </c>
      <c r="B538" t="s">
        <v>142</v>
      </c>
      <c r="C538" t="s">
        <v>148</v>
      </c>
      <c r="D538" t="s">
        <v>280</v>
      </c>
      <c r="E538" t="s">
        <v>280</v>
      </c>
      <c r="F538" t="s">
        <v>280</v>
      </c>
      <c r="G538" t="s">
        <v>218</v>
      </c>
      <c r="H538">
        <v>406.04159493657693</v>
      </c>
      <c r="I538">
        <v>29</v>
      </c>
      <c r="J538">
        <v>1467501.2775530969</v>
      </c>
      <c r="K538">
        <v>49786.08612727272</v>
      </c>
      <c r="L538">
        <v>264150229.95955747</v>
      </c>
      <c r="M538">
        <v>6662777.6990909083</v>
      </c>
      <c r="N538">
        <v>2201251916.3296456</v>
      </c>
      <c r="O538">
        <v>108639800</v>
      </c>
      <c r="P538">
        <v>28.792528699999995</v>
      </c>
      <c r="Q538">
        <v>21939.144099418801</v>
      </c>
      <c r="R538">
        <v>264200016.04568475</v>
      </c>
      <c r="S538">
        <v>2316.5544940287364</v>
      </c>
      <c r="T538">
        <v>21967.936628118801</v>
      </c>
      <c r="U538">
        <f>Sustainable_Friendly_Table[[#This Row],[Total Energy(MJ)]]*AHP!$P$13/TOPSIS!$B$12</f>
        <v>2.5991782567830531E-2</v>
      </c>
      <c r="V538">
        <f>Sustainable_Friendly_Table[[#This Row],[Total Cost(LKR Million)]]*AHP!$P$14/TOPSIS!$C$12</f>
        <v>7.8597051934395368E-3</v>
      </c>
      <c r="W538">
        <f>Sustainable_Friendly_Table[[#This Row],[Total Carbon (Metric T)]]*AHP!$P$15/TOPSIS!$D$12</f>
        <v>1.4306812301906769E-2</v>
      </c>
      <c r="X538">
        <f>((Sustainable_Friendly_Table[[#This Row],[Weighted Energy]]-TOPSIS!$B$13)^2+(Sustainable_Friendly_Table[[#This Row],[Weighted Cost]]-TOPSIS!$C$13)^2+(Sustainable_Friendly_Table[[#This Row],[Weighted Co2]]-TOPSIS!$D$13)^2)^0.5</f>
        <v>6.310187390759267E-3</v>
      </c>
      <c r="Y538">
        <f>((Sustainable_Friendly_Table[[#This Row],[Weighted Energy]]-TOPSIS!$B$14)^2+(Sustainable_Friendly_Table[[#This Row],[Weighted Cost]]-TOPSIS!$C$14)^2+(Sustainable_Friendly_Table[[#This Row],[Weighted Co2]]-TOPSIS!$D$14)^2)^0.5</f>
        <v>1.5132757374861777E-5</v>
      </c>
      <c r="Z538">
        <f>Sustainable_Friendly_Table[[#This Row],[S- Worst-Euclidean Distance]]/(Sustainable_Friendly_Table[[#This Row],[S+ Best-Euclidean Distance]]+Sustainable_Friendly_Table[[#This Row],[S- Worst-Euclidean Distance]])</f>
        <v>2.3924097153130985E-3</v>
      </c>
      <c r="AA538">
        <v>537</v>
      </c>
    </row>
    <row r="539" spans="1:27" x14ac:dyDescent="0.3">
      <c r="A539">
        <v>377</v>
      </c>
      <c r="B539" t="s">
        <v>142</v>
      </c>
      <c r="C539" t="s">
        <v>148</v>
      </c>
      <c r="D539" t="s">
        <v>151</v>
      </c>
      <c r="E539" t="s">
        <v>280</v>
      </c>
      <c r="F539" t="s">
        <v>280</v>
      </c>
      <c r="G539" t="s">
        <v>220</v>
      </c>
      <c r="H539">
        <v>405.57887331651688</v>
      </c>
      <c r="I539">
        <v>29</v>
      </c>
      <c r="J539">
        <v>1467053.3630248788</v>
      </c>
      <c r="K539">
        <v>49786.08612727272</v>
      </c>
      <c r="L539">
        <v>264069605.34447819</v>
      </c>
      <c r="M539">
        <v>6658172.6240909081</v>
      </c>
      <c r="N539">
        <v>2200580044.5373182</v>
      </c>
      <c r="O539">
        <v>113100000</v>
      </c>
      <c r="P539">
        <v>28.80173885</v>
      </c>
      <c r="Q539">
        <v>21932.447777221936</v>
      </c>
      <c r="R539">
        <v>264119391.43060547</v>
      </c>
      <c r="S539">
        <v>2320.3382171614089</v>
      </c>
      <c r="T539">
        <v>21961.249516071937</v>
      </c>
      <c r="U539">
        <f>Sustainable_Friendly_Table[[#This Row],[Total Energy(MJ)]]*AHP!$P$13/TOPSIS!$B$12</f>
        <v>2.5983850783812795E-2</v>
      </c>
      <c r="V539">
        <f>Sustainable_Friendly_Table[[#This Row],[Total Cost(LKR Million)]]*AHP!$P$14/TOPSIS!$C$12</f>
        <v>7.8725427711581111E-3</v>
      </c>
      <c r="W539">
        <f>Sustainable_Friendly_Table[[#This Row],[Total Carbon (Metric T)]]*AHP!$P$15/TOPSIS!$D$12</f>
        <v>1.4302457261262039E-2</v>
      </c>
      <c r="X539">
        <f>((Sustainable_Friendly_Table[[#This Row],[Weighted Energy]]-TOPSIS!$B$13)^2+(Sustainable_Friendly_Table[[#This Row],[Weighted Cost]]-TOPSIS!$C$13)^2+(Sustainable_Friendly_Table[[#This Row],[Weighted Co2]]-TOPSIS!$D$13)^2)^0.5</f>
        <v>6.3047453486193171E-3</v>
      </c>
      <c r="Y539">
        <f>((Sustainable_Friendly_Table[[#This Row],[Weighted Energy]]-TOPSIS!$B$14)^2+(Sustainable_Friendly_Table[[#This Row],[Weighted Cost]]-TOPSIS!$C$14)^2+(Sustainable_Friendly_Table[[#This Row],[Weighted Co2]]-TOPSIS!$D$14)^2)^0.5</f>
        <v>9.3352785912305693E-6</v>
      </c>
      <c r="Z539">
        <f>Sustainable_Friendly_Table[[#This Row],[S- Worst-Euclidean Distance]]/(Sustainable_Friendly_Table[[#This Row],[S+ Best-Euclidean Distance]]+Sustainable_Friendly_Table[[#This Row],[S- Worst-Euclidean Distance]])</f>
        <v>1.4784858069439531E-3</v>
      </c>
      <c r="AA539">
        <v>538</v>
      </c>
    </row>
    <row r="540" spans="1:27" x14ac:dyDescent="0.3">
      <c r="A540">
        <v>386</v>
      </c>
      <c r="B540" t="s">
        <v>142</v>
      </c>
      <c r="C540" t="s">
        <v>148</v>
      </c>
      <c r="D540" t="s">
        <v>280</v>
      </c>
      <c r="E540" t="s">
        <v>152</v>
      </c>
      <c r="F540" t="s">
        <v>280</v>
      </c>
      <c r="G540" t="s">
        <v>220</v>
      </c>
      <c r="H540">
        <v>405.97358163012228</v>
      </c>
      <c r="I540">
        <v>29</v>
      </c>
      <c r="J540">
        <v>1467435.4406724488</v>
      </c>
      <c r="K540">
        <v>38869.02249090909</v>
      </c>
      <c r="L540">
        <v>264138379.32104081</v>
      </c>
      <c r="M540">
        <v>5505568.9536363631</v>
      </c>
      <c r="N540">
        <v>2201153161.0086732</v>
      </c>
      <c r="O540">
        <v>113100000</v>
      </c>
      <c r="P540">
        <v>22.242290518181814</v>
      </c>
      <c r="Q540">
        <v>21938.15983805311</v>
      </c>
      <c r="R540">
        <v>264177248.34353173</v>
      </c>
      <c r="S540">
        <v>2319.7587299623092</v>
      </c>
      <c r="T540">
        <v>21960.402128571292</v>
      </c>
      <c r="U540">
        <f>Sustainable_Friendly_Table[[#This Row],[Total Energy(MJ)]]*AHP!$P$13/TOPSIS!$B$12</f>
        <v>2.5989542699821483E-2</v>
      </c>
      <c r="V540">
        <f>Sustainable_Friendly_Table[[#This Row],[Total Cost(LKR Million)]]*AHP!$P$14/TOPSIS!$C$12</f>
        <v>7.8705766621975665E-3</v>
      </c>
      <c r="W540">
        <f>Sustainable_Friendly_Table[[#This Row],[Total Carbon (Metric T)]]*AHP!$P$15/TOPSIS!$D$12</f>
        <v>1.4301905392685397E-2</v>
      </c>
      <c r="X540">
        <f>((Sustainable_Friendly_Table[[#This Row],[Weighted Energy]]-TOPSIS!$B$13)^2+(Sustainable_Friendly_Table[[#This Row],[Weighted Cost]]-TOPSIS!$C$13)^2+(Sustainable_Friendly_Table[[#This Row],[Weighted Co2]]-TOPSIS!$D$13)^2)^0.5</f>
        <v>6.3087991874374028E-3</v>
      </c>
      <c r="Y540">
        <f>((Sustainable_Friendly_Table[[#This Row],[Weighted Energy]]-TOPSIS!$B$14)^2+(Sustainable_Friendly_Table[[#This Row],[Weighted Cost]]-TOPSIS!$C$14)^2+(Sustainable_Friendly_Table[[#This Row],[Weighted Co2]]-TOPSIS!$D$14)^2)^0.5</f>
        <v>6.8741070315123759E-6</v>
      </c>
      <c r="Z540">
        <f>Sustainable_Friendly_Table[[#This Row],[S- Worst-Euclidean Distance]]/(Sustainable_Friendly_Table[[#This Row],[S+ Best-Euclidean Distance]]+Sustainable_Friendly_Table[[#This Row],[S- Worst-Euclidean Distance]])</f>
        <v>1.0884203015270788E-3</v>
      </c>
      <c r="AA540">
        <v>539</v>
      </c>
    </row>
    <row r="541" spans="1:27" x14ac:dyDescent="0.3">
      <c r="A541">
        <v>395</v>
      </c>
      <c r="B541" t="s">
        <v>142</v>
      </c>
      <c r="C541" t="s">
        <v>148</v>
      </c>
      <c r="D541" t="s">
        <v>280</v>
      </c>
      <c r="E541" t="s">
        <v>280</v>
      </c>
      <c r="F541" t="s">
        <v>280</v>
      </c>
      <c r="G541" t="s">
        <v>220</v>
      </c>
      <c r="H541">
        <v>406.04159493657693</v>
      </c>
      <c r="I541">
        <v>29</v>
      </c>
      <c r="J541">
        <v>1467501.2775530969</v>
      </c>
      <c r="K541">
        <v>49786.08612727272</v>
      </c>
      <c r="L541">
        <v>264150229.95955747</v>
      </c>
      <c r="M541">
        <v>6662777.6990909083</v>
      </c>
      <c r="N541">
        <v>2201251916.3296456</v>
      </c>
      <c r="O541">
        <v>113100000</v>
      </c>
      <c r="P541">
        <v>28.792528699999995</v>
      </c>
      <c r="Q541">
        <v>21939.144099418801</v>
      </c>
      <c r="R541">
        <v>264200016.04568475</v>
      </c>
      <c r="S541">
        <v>2321.0146940287368</v>
      </c>
      <c r="T541">
        <v>21967.936628118801</v>
      </c>
      <c r="U541">
        <f>Sustainable_Friendly_Table[[#This Row],[Total Energy(MJ)]]*AHP!$P$13/TOPSIS!$B$12</f>
        <v>2.5991782567830531E-2</v>
      </c>
      <c r="V541">
        <f>Sustainable_Friendly_Table[[#This Row],[Total Cost(LKR Million)]]*AHP!$P$14/TOPSIS!$C$12</f>
        <v>7.8748379508143986E-3</v>
      </c>
      <c r="W541">
        <f>Sustainable_Friendly_Table[[#This Row],[Total Carbon (Metric T)]]*AHP!$P$15/TOPSIS!$D$12</f>
        <v>1.4306812301906769E-2</v>
      </c>
      <c r="X541">
        <f>((Sustainable_Friendly_Table[[#This Row],[Weighted Energy]]-TOPSIS!$B$13)^2+(Sustainable_Friendly_Table[[#This Row],[Weighted Cost]]-TOPSIS!$C$13)^2+(Sustainable_Friendly_Table[[#This Row],[Weighted Co2]]-TOPSIS!$D$13)^2)^0.5</f>
        <v>6.3140798454725516E-3</v>
      </c>
      <c r="Y541">
        <f>((Sustainable_Friendly_Table[[#This Row],[Weighted Energy]]-TOPSIS!$B$14)^2+(Sustainable_Friendly_Table[[#This Row],[Weighted Cost]]-TOPSIS!$C$14)^2+(Sustainable_Friendly_Table[[#This Row],[Weighted Co2]]-TOPSIS!$D$14)^2)^0.5</f>
        <v>0</v>
      </c>
      <c r="Z541">
        <f>Sustainable_Friendly_Table[[#This Row],[S- Worst-Euclidean Distance]]/(Sustainable_Friendly_Table[[#This Row],[S+ Best-Euclidean Distance]]+Sustainable_Friendly_Table[[#This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A5C8C-E06A-4656-B0A3-92DF274F23B4}">
  <sheetPr codeName="Sheet16"/>
  <dimension ref="A1:AB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22.44140625" bestFit="1" customWidth="1"/>
    <col min="22" max="22" width="21.88671875" bestFit="1" customWidth="1"/>
    <col min="23" max="23" width="22.21875" bestFit="1" customWidth="1"/>
    <col min="24" max="24" width="24.33203125" bestFit="1" customWidth="1"/>
    <col min="25" max="25" width="25.88671875" bestFit="1" customWidth="1"/>
    <col min="26" max="26" width="27" bestFit="1" customWidth="1"/>
    <col min="27" max="27" width="19.44140625" bestFit="1" customWidth="1"/>
    <col min="28" max="28" width="7.44140625" bestFit="1" customWidth="1"/>
  </cols>
  <sheetData>
    <row r="1" spans="1:28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  <c r="U1" t="s">
        <v>327</v>
      </c>
      <c r="V1" t="s">
        <v>328</v>
      </c>
      <c r="W1" t="s">
        <v>329</v>
      </c>
      <c r="X1" t="s">
        <v>330</v>
      </c>
      <c r="Y1" t="s">
        <v>323</v>
      </c>
      <c r="Z1" t="s">
        <v>324</v>
      </c>
      <c r="AA1" t="s">
        <v>325</v>
      </c>
      <c r="AB1" t="s">
        <v>326</v>
      </c>
    </row>
    <row r="2" spans="1:28" x14ac:dyDescent="0.3">
      <c r="A2">
        <v>454</v>
      </c>
      <c r="B2" t="s">
        <v>280</v>
      </c>
      <c r="C2" t="s">
        <v>147</v>
      </c>
      <c r="D2" t="s">
        <v>280</v>
      </c>
      <c r="E2" t="s">
        <v>152</v>
      </c>
      <c r="F2" t="s">
        <v>155</v>
      </c>
      <c r="G2" t="s">
        <v>219</v>
      </c>
      <c r="H2">
        <v>317.77501261994769</v>
      </c>
      <c r="I2">
        <v>46</v>
      </c>
      <c r="J2">
        <v>1167294.5879004628</v>
      </c>
      <c r="K2">
        <v>36911.660336363631</v>
      </c>
      <c r="L2">
        <v>210113025.82208329</v>
      </c>
      <c r="M2">
        <v>5824579.0363636352</v>
      </c>
      <c r="N2">
        <v>1750941881.8506942</v>
      </c>
      <c r="O2">
        <v>85744000</v>
      </c>
      <c r="P2">
        <v>22.828802727272723</v>
      </c>
      <c r="Q2">
        <v>17451.054089111916</v>
      </c>
      <c r="R2">
        <v>210149937.48241967</v>
      </c>
      <c r="S2">
        <v>1842.5104608870579</v>
      </c>
      <c r="T2">
        <v>17473.882891839188</v>
      </c>
      <c r="U2">
        <f>Net_Zero_Table[[#This Row],[Total Energy(MJ)]]*AHP!$Q$23/TOPSIS!$B$20</f>
        <v>2.1728022237135176E-2</v>
      </c>
      <c r="V2">
        <f>Net_Zero_Table[[#This Row],[Capital Cost (LKR)]]*AHP!$Q$24/TOPSIS!$C$20</f>
        <v>4.4023788202487545E-3</v>
      </c>
      <c r="W2">
        <f>Net_Zero_Table[[#This Row],[System Cost (LKR)]]*AHP!$Q$25/TOPSIS!$D$20</f>
        <v>2.2622098929942318E-3</v>
      </c>
      <c r="X2">
        <f>Net_Zero_Table[[#This Row],[Embodied Carbon (Metric T)]]*AHP!$Q$26/TOPSIS!$E$20</f>
        <v>1.0290698179559084E-2</v>
      </c>
      <c r="Y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1.9328694994011548E-3</v>
      </c>
      <c r="Z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6.7432175440473464E-3</v>
      </c>
      <c r="AA2">
        <f>Net_Zero_Table[[#This Row],[S- Worst-Euclidean Distance]]/(Net_Zero_Table[[#This Row],[S+ Best-Euclidean Distance]]+Net_Zero_Table[[#This Row],[S- Worst-Euclidean Distance]])</f>
        <v>0.77721875198789003</v>
      </c>
      <c r="AB2">
        <v>1</v>
      </c>
    </row>
    <row r="3" spans="1:28" x14ac:dyDescent="0.3">
      <c r="A3">
        <v>456</v>
      </c>
      <c r="B3" t="s">
        <v>280</v>
      </c>
      <c r="C3" t="s">
        <v>147</v>
      </c>
      <c r="D3" t="s">
        <v>280</v>
      </c>
      <c r="E3" t="s">
        <v>152</v>
      </c>
      <c r="F3" t="s">
        <v>155</v>
      </c>
      <c r="G3" t="s">
        <v>218</v>
      </c>
      <c r="H3">
        <v>317.77501261994769</v>
      </c>
      <c r="I3">
        <v>23</v>
      </c>
      <c r="J3">
        <v>1167294.5879004628</v>
      </c>
      <c r="K3">
        <v>36911.660336363631</v>
      </c>
      <c r="L3">
        <v>210113025.82208329</v>
      </c>
      <c r="M3">
        <v>5824579.0363636352</v>
      </c>
      <c r="N3">
        <v>1750941881.8506942</v>
      </c>
      <c r="O3">
        <v>86162600</v>
      </c>
      <c r="P3">
        <v>22.828802727272723</v>
      </c>
      <c r="Q3">
        <v>17451.054089111916</v>
      </c>
      <c r="R3">
        <v>210149937.48241967</v>
      </c>
      <c r="S3">
        <v>1842.9290608870579</v>
      </c>
      <c r="T3">
        <v>17473.882891839188</v>
      </c>
      <c r="U3">
        <f>Net_Zero_Table[[#This Row],[Total Energy(MJ)]]*AHP!$Q$23/TOPSIS!$B$20</f>
        <v>2.1728022237135176E-2</v>
      </c>
      <c r="V3">
        <f>Net_Zero_Table[[#This Row],[Capital Cost (LKR)]]*AHP!$Q$24/TOPSIS!$C$20</f>
        <v>4.4023788202487545E-3</v>
      </c>
      <c r="W3">
        <f>Net_Zero_Table[[#This Row],[System Cost (LKR)]]*AHP!$Q$25/TOPSIS!$D$20</f>
        <v>2.2732539434374972E-3</v>
      </c>
      <c r="X3">
        <f>Net_Zero_Table[[#This Row],[Embodied Carbon (Metric T)]]*AHP!$Q$26/TOPSIS!$E$20</f>
        <v>1.0290698179559084E-2</v>
      </c>
      <c r="Y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1.9329010509504783E-3</v>
      </c>
      <c r="Z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6.7420444166133228E-3</v>
      </c>
      <c r="AA3">
        <f>Net_Zero_Table[[#This Row],[S- Worst-Euclidean Distance]]/(Net_Zero_Table[[#This Row],[S+ Best-Euclidean Distance]]+Net_Zero_Table[[#This Row],[S- Worst-Euclidean Distance]])</f>
        <v>0.77718579809201971</v>
      </c>
      <c r="AB3">
        <v>2</v>
      </c>
    </row>
    <row r="4" spans="1:28" x14ac:dyDescent="0.3">
      <c r="A4">
        <v>436</v>
      </c>
      <c r="B4" t="s">
        <v>280</v>
      </c>
      <c r="C4" t="s">
        <v>147</v>
      </c>
      <c r="D4" t="s">
        <v>151</v>
      </c>
      <c r="E4" t="s">
        <v>152</v>
      </c>
      <c r="F4" t="s">
        <v>155</v>
      </c>
      <c r="G4" t="s">
        <v>219</v>
      </c>
      <c r="H4">
        <v>317.31229099988775</v>
      </c>
      <c r="I4">
        <v>46</v>
      </c>
      <c r="J4">
        <v>1166846.6733722445</v>
      </c>
      <c r="K4">
        <v>36911.660336363631</v>
      </c>
      <c r="L4">
        <v>210032401.20700401</v>
      </c>
      <c r="M4">
        <v>5819973.961363635</v>
      </c>
      <c r="N4">
        <v>1750270010.0583668</v>
      </c>
      <c r="O4">
        <v>85744000</v>
      </c>
      <c r="P4">
        <v>22.838012877272721</v>
      </c>
      <c r="Q4">
        <v>17444.357766915058</v>
      </c>
      <c r="R4">
        <v>210069312.86734039</v>
      </c>
      <c r="S4">
        <v>1841.8339840197302</v>
      </c>
      <c r="T4">
        <v>17467.195779792331</v>
      </c>
      <c r="U4">
        <f>Net_Zero_Table[[#This Row],[Total Energy(MJ)]]*AHP!$Q$23/TOPSIS!$B$20</f>
        <v>2.1719686220240338E-2</v>
      </c>
      <c r="V4">
        <f>Net_Zero_Table[[#This Row],[Capital Cost (LKR)]]*AHP!$Q$24/TOPSIS!$C$20</f>
        <v>4.398898176494229E-3</v>
      </c>
      <c r="W4">
        <f>Net_Zero_Table[[#This Row],[System Cost (LKR)]]*AHP!$Q$25/TOPSIS!$D$20</f>
        <v>2.2622098929942318E-3</v>
      </c>
      <c r="X4">
        <f>Net_Zero_Table[[#This Row],[Embodied Carbon (Metric T)]]*AHP!$Q$26/TOPSIS!$E$20</f>
        <v>1.0294849902931121E-2</v>
      </c>
      <c r="Y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1.9354892355614472E-3</v>
      </c>
      <c r="Z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6.7484408712702058E-3</v>
      </c>
      <c r="AA4">
        <f>Net_Zero_Table[[#This Row],[S- Worst-Euclidean Distance]]/(Net_Zero_Table[[#This Row],[S+ Best-Euclidean Distance]]+Net_Zero_Table[[#This Row],[S- Worst-Euclidean Distance]])</f>
        <v>0.77711828495270863</v>
      </c>
      <c r="AB4">
        <v>3</v>
      </c>
    </row>
    <row r="5" spans="1:28" x14ac:dyDescent="0.3">
      <c r="A5">
        <v>438</v>
      </c>
      <c r="B5" t="s">
        <v>280</v>
      </c>
      <c r="C5" t="s">
        <v>147</v>
      </c>
      <c r="D5" t="s">
        <v>151</v>
      </c>
      <c r="E5" t="s">
        <v>152</v>
      </c>
      <c r="F5" t="s">
        <v>155</v>
      </c>
      <c r="G5" t="s">
        <v>218</v>
      </c>
      <c r="H5">
        <v>317.31229099988775</v>
      </c>
      <c r="I5">
        <v>23</v>
      </c>
      <c r="J5">
        <v>1166846.6733722445</v>
      </c>
      <c r="K5">
        <v>36911.660336363631</v>
      </c>
      <c r="L5">
        <v>210032401.20700401</v>
      </c>
      <c r="M5">
        <v>5819973.961363635</v>
      </c>
      <c r="N5">
        <v>1750270010.0583668</v>
      </c>
      <c r="O5">
        <v>86162600</v>
      </c>
      <c r="P5">
        <v>22.838012877272721</v>
      </c>
      <c r="Q5">
        <v>17444.357766915058</v>
      </c>
      <c r="R5">
        <v>210069312.86734039</v>
      </c>
      <c r="S5">
        <v>1842.2525840197304</v>
      </c>
      <c r="T5">
        <v>17467.195779792331</v>
      </c>
      <c r="U5">
        <f>Net_Zero_Table[[#This Row],[Total Energy(MJ)]]*AHP!$Q$23/TOPSIS!$B$20</f>
        <v>2.1719686220240338E-2</v>
      </c>
      <c r="V5">
        <f>Net_Zero_Table[[#This Row],[Capital Cost (LKR)]]*AHP!$Q$24/TOPSIS!$C$20</f>
        <v>4.398898176494229E-3</v>
      </c>
      <c r="W5">
        <f>Net_Zero_Table[[#This Row],[System Cost (LKR)]]*AHP!$Q$25/TOPSIS!$D$20</f>
        <v>2.2732539434374972E-3</v>
      </c>
      <c r="X5">
        <f>Net_Zero_Table[[#This Row],[Embodied Carbon (Metric T)]]*AHP!$Q$26/TOPSIS!$E$20</f>
        <v>1.0294849902931121E-2</v>
      </c>
      <c r="Y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1.9355207444056053E-3</v>
      </c>
      <c r="Z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6.7472686520005359E-3</v>
      </c>
      <c r="AA5">
        <f>Net_Zero_Table[[#This Row],[S- Worst-Euclidean Distance]]/(Net_Zero_Table[[#This Row],[S+ Best-Euclidean Distance]]+Net_Zero_Table[[#This Row],[S- Worst-Euclidean Distance]])</f>
        <v>0.77708537475218176</v>
      </c>
      <c r="AB5">
        <v>4</v>
      </c>
    </row>
    <row r="6" spans="1:28" x14ac:dyDescent="0.3">
      <c r="A6">
        <v>455</v>
      </c>
      <c r="B6" t="s">
        <v>280</v>
      </c>
      <c r="C6" t="s">
        <v>147</v>
      </c>
      <c r="D6" t="s">
        <v>280</v>
      </c>
      <c r="E6" t="s">
        <v>152</v>
      </c>
      <c r="F6" t="s">
        <v>155</v>
      </c>
      <c r="G6" t="s">
        <v>220</v>
      </c>
      <c r="H6">
        <v>317.77501261994769</v>
      </c>
      <c r="I6">
        <v>23</v>
      </c>
      <c r="J6">
        <v>1167294.5879004628</v>
      </c>
      <c r="K6">
        <v>36911.660336363631</v>
      </c>
      <c r="L6">
        <v>210113025.82208329</v>
      </c>
      <c r="M6">
        <v>5824579.0363636352</v>
      </c>
      <c r="N6">
        <v>1750941881.8506942</v>
      </c>
      <c r="O6">
        <v>89700000</v>
      </c>
      <c r="P6">
        <v>22.828802727272723</v>
      </c>
      <c r="Q6">
        <v>17451.054089111916</v>
      </c>
      <c r="R6">
        <v>210149937.48241967</v>
      </c>
      <c r="S6">
        <v>1846.4664608870578</v>
      </c>
      <c r="T6">
        <v>17473.882891839188</v>
      </c>
      <c r="U6">
        <f>Net_Zero_Table[[#This Row],[Total Energy(MJ)]]*AHP!$Q$23/TOPSIS!$B$20</f>
        <v>2.1728022237135176E-2</v>
      </c>
      <c r="V6">
        <f>Net_Zero_Table[[#This Row],[Capital Cost (LKR)]]*AHP!$Q$24/TOPSIS!$C$20</f>
        <v>4.4023788202487545E-3</v>
      </c>
      <c r="W6">
        <f>Net_Zero_Table[[#This Row],[System Cost (LKR)]]*AHP!$Q$25/TOPSIS!$D$20</f>
        <v>2.3665822378426777E-3</v>
      </c>
      <c r="X6">
        <f>Net_Zero_Table[[#This Row],[Embodied Carbon (Metric T)]]*AHP!$Q$26/TOPSIS!$E$20</f>
        <v>1.0290698179559084E-2</v>
      </c>
      <c r="Y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1.9356854310771763E-3</v>
      </c>
      <c r="Z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6.7328461070571216E-3</v>
      </c>
      <c r="AA6">
        <f>Net_Zero_Table[[#This Row],[S- Worst-Euclidean Distance]]/(Net_Zero_Table[[#This Row],[S+ Best-Euclidean Distance]]+Net_Zero_Table[[#This Row],[S- Worst-Euclidean Distance]])</f>
        <v>0.77669973021822936</v>
      </c>
      <c r="AB6">
        <v>5</v>
      </c>
    </row>
    <row r="7" spans="1:28" x14ac:dyDescent="0.3">
      <c r="A7">
        <v>437</v>
      </c>
      <c r="B7" t="s">
        <v>280</v>
      </c>
      <c r="C7" t="s">
        <v>147</v>
      </c>
      <c r="D7" t="s">
        <v>151</v>
      </c>
      <c r="E7" t="s">
        <v>152</v>
      </c>
      <c r="F7" t="s">
        <v>155</v>
      </c>
      <c r="G7" t="s">
        <v>220</v>
      </c>
      <c r="H7">
        <v>317.31229099988775</v>
      </c>
      <c r="I7">
        <v>23</v>
      </c>
      <c r="J7">
        <v>1166846.6733722445</v>
      </c>
      <c r="K7">
        <v>36911.660336363631</v>
      </c>
      <c r="L7">
        <v>210032401.20700401</v>
      </c>
      <c r="M7">
        <v>5819973.961363635</v>
      </c>
      <c r="N7">
        <v>1750270010.0583668</v>
      </c>
      <c r="O7">
        <v>89700000</v>
      </c>
      <c r="P7">
        <v>22.838012877272721</v>
      </c>
      <c r="Q7">
        <v>17444.357766915058</v>
      </c>
      <c r="R7">
        <v>210069312.86734039</v>
      </c>
      <c r="S7">
        <v>1845.7899840197304</v>
      </c>
      <c r="T7">
        <v>17467.195779792331</v>
      </c>
      <c r="U7">
        <f>Net_Zero_Table[[#This Row],[Total Energy(MJ)]]*AHP!$Q$23/TOPSIS!$B$20</f>
        <v>2.1719686220240338E-2</v>
      </c>
      <c r="V7">
        <f>Net_Zero_Table[[#This Row],[Capital Cost (LKR)]]*AHP!$Q$24/TOPSIS!$C$20</f>
        <v>4.398898176494229E-3</v>
      </c>
      <c r="W7">
        <f>Net_Zero_Table[[#This Row],[System Cost (LKR)]]*AHP!$Q$25/TOPSIS!$D$20</f>
        <v>2.3665822378426777E-3</v>
      </c>
      <c r="X7">
        <f>Net_Zero_Table[[#This Row],[Embodied Carbon (Metric T)]]*AHP!$Q$26/TOPSIS!$E$20</f>
        <v>1.0294849902931121E-2</v>
      </c>
      <c r="Y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1.9383013613324936E-3</v>
      </c>
      <c r="Z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6.7380774741758864E-3</v>
      </c>
      <c r="AA7">
        <f>Net_Zero_Table[[#This Row],[S- Worst-Euclidean Distance]]/(Net_Zero_Table[[#This Row],[S+ Best-Euclidean Distance]]+Net_Zero_Table[[#This Row],[S- Worst-Euclidean Distance]])</f>
        <v>0.77660019253655355</v>
      </c>
      <c r="AB7">
        <v>6</v>
      </c>
    </row>
    <row r="8" spans="1:28" x14ac:dyDescent="0.3">
      <c r="A8">
        <v>508</v>
      </c>
      <c r="B8" t="s">
        <v>280</v>
      </c>
      <c r="C8" t="s">
        <v>280</v>
      </c>
      <c r="D8" t="s">
        <v>151</v>
      </c>
      <c r="E8" t="s">
        <v>152</v>
      </c>
      <c r="F8" t="s">
        <v>155</v>
      </c>
      <c r="G8" t="s">
        <v>219</v>
      </c>
      <c r="H8">
        <v>365.83761438267874</v>
      </c>
      <c r="I8">
        <v>53</v>
      </c>
      <c r="J8">
        <v>1266585.5045254172</v>
      </c>
      <c r="K8">
        <v>35077.939136363631</v>
      </c>
      <c r="L8">
        <v>227985390.81457511</v>
      </c>
      <c r="M8">
        <v>5208733.5613636356</v>
      </c>
      <c r="N8">
        <v>1899878256.7881258</v>
      </c>
      <c r="O8">
        <v>98792000</v>
      </c>
      <c r="P8">
        <v>19.170570477272726</v>
      </c>
      <c r="Q8">
        <v>18935.453292654987</v>
      </c>
      <c r="R8">
        <v>228020468.75371146</v>
      </c>
      <c r="S8">
        <v>2003.8789903494894</v>
      </c>
      <c r="T8">
        <v>18954.623863132259</v>
      </c>
      <c r="U8">
        <f>Net_Zero_Table[[#This Row],[Total Energy(MJ)]]*AHP!$Q$23/TOPSIS!$B$20</f>
        <v>2.3575709205324404E-2</v>
      </c>
      <c r="V8">
        <f>Net_Zero_Table[[#This Row],[Capital Cost (LKR)]]*AHP!$Q$24/TOPSIS!$C$20</f>
        <v>3.9369056832615603E-3</v>
      </c>
      <c r="W8">
        <f>Net_Zero_Table[[#This Row],[System Cost (LKR)]]*AHP!$Q$25/TOPSIS!$D$20</f>
        <v>2.6064592245368316E-3</v>
      </c>
      <c r="X8">
        <f>Net_Zero_Table[[#This Row],[Embodied Carbon (Metric T)]]*AHP!$Q$26/TOPSIS!$E$20</f>
        <v>8.6416513852431761E-3</v>
      </c>
      <c r="Y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1.9239432779627949E-3</v>
      </c>
      <c r="Z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6.5942919964351735E-3</v>
      </c>
      <c r="AA8">
        <f>Net_Zero_Table[[#This Row],[S- Worst-Euclidean Distance]]/(Net_Zero_Table[[#This Row],[S+ Best-Euclidean Distance]]+Net_Zero_Table[[#This Row],[S- Worst-Euclidean Distance]])</f>
        <v>0.77413827911688304</v>
      </c>
      <c r="AB8">
        <v>7</v>
      </c>
    </row>
    <row r="9" spans="1:28" x14ac:dyDescent="0.3">
      <c r="A9">
        <v>526</v>
      </c>
      <c r="B9" t="s">
        <v>280</v>
      </c>
      <c r="C9" t="s">
        <v>280</v>
      </c>
      <c r="D9" t="s">
        <v>280</v>
      </c>
      <c r="E9" t="s">
        <v>152</v>
      </c>
      <c r="F9" t="s">
        <v>155</v>
      </c>
      <c r="G9" t="s">
        <v>219</v>
      </c>
      <c r="H9">
        <v>366.30033600273879</v>
      </c>
      <c r="I9">
        <v>53</v>
      </c>
      <c r="J9">
        <v>1267033.4190536356</v>
      </c>
      <c r="K9">
        <v>35077.939136363631</v>
      </c>
      <c r="L9">
        <v>228066015.42965442</v>
      </c>
      <c r="M9">
        <v>5213338.6363636358</v>
      </c>
      <c r="N9">
        <v>1900550128.5804534</v>
      </c>
      <c r="O9">
        <v>98792000</v>
      </c>
      <c r="P9">
        <v>19.161360327272728</v>
      </c>
      <c r="Q9">
        <v>18942.149614851853</v>
      </c>
      <c r="R9">
        <v>228101093.36879078</v>
      </c>
      <c r="S9">
        <v>2004.5554672168171</v>
      </c>
      <c r="T9">
        <v>18961.310975179127</v>
      </c>
      <c r="U9">
        <f>Net_Zero_Table[[#This Row],[Total Energy(MJ)]]*AHP!$Q$23/TOPSIS!$B$20</f>
        <v>2.3584045222219248E-2</v>
      </c>
      <c r="V9">
        <f>Net_Zero_Table[[#This Row],[Capital Cost (LKR)]]*AHP!$Q$24/TOPSIS!$C$20</f>
        <v>3.9403863270160849E-3</v>
      </c>
      <c r="W9">
        <f>Net_Zero_Table[[#This Row],[System Cost (LKR)]]*AHP!$Q$25/TOPSIS!$D$20</f>
        <v>2.6064592245368316E-3</v>
      </c>
      <c r="X9">
        <f>Net_Zero_Table[[#This Row],[Embodied Carbon (Metric T)]]*AHP!$Q$26/TOPSIS!$E$20</f>
        <v>8.6374996618711411E-3</v>
      </c>
      <c r="Y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1.9320658681208588E-3</v>
      </c>
      <c r="Z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6.5920915079180284E-3</v>
      </c>
      <c r="AA9">
        <f>Net_Zero_Table[[#This Row],[S- Worst-Euclidean Distance]]/(Net_Zero_Table[[#This Row],[S+ Best-Euclidean Distance]]+Net_Zero_Table[[#This Row],[S- Worst-Euclidean Distance]])</f>
        <v>0.77334230436056595</v>
      </c>
      <c r="AB9">
        <v>8</v>
      </c>
    </row>
    <row r="10" spans="1:28" x14ac:dyDescent="0.3">
      <c r="A10">
        <v>510</v>
      </c>
      <c r="B10" t="s">
        <v>280</v>
      </c>
      <c r="C10" t="s">
        <v>280</v>
      </c>
      <c r="D10" t="s">
        <v>151</v>
      </c>
      <c r="E10" t="s">
        <v>152</v>
      </c>
      <c r="F10" t="s">
        <v>155</v>
      </c>
      <c r="G10" t="s">
        <v>218</v>
      </c>
      <c r="H10">
        <v>365.83761438267874</v>
      </c>
      <c r="I10">
        <v>27</v>
      </c>
      <c r="J10">
        <v>1266585.5045254172</v>
      </c>
      <c r="K10">
        <v>35077.939136363631</v>
      </c>
      <c r="L10">
        <v>227985390.81457511</v>
      </c>
      <c r="M10">
        <v>5208733.5613636356</v>
      </c>
      <c r="N10">
        <v>1899878256.7881258</v>
      </c>
      <c r="O10">
        <v>101147400</v>
      </c>
      <c r="P10">
        <v>19.170570477272726</v>
      </c>
      <c r="Q10">
        <v>18935.453292654987</v>
      </c>
      <c r="R10">
        <v>228020468.75371146</v>
      </c>
      <c r="S10">
        <v>2006.2343903494896</v>
      </c>
      <c r="T10">
        <v>18954.623863132259</v>
      </c>
      <c r="U10">
        <f>Net_Zero_Table[[#This Row],[Total Energy(MJ)]]*AHP!$Q$23/TOPSIS!$B$20</f>
        <v>2.3575709205324404E-2</v>
      </c>
      <c r="V10">
        <f>Net_Zero_Table[[#This Row],[Capital Cost (LKR)]]*AHP!$Q$24/TOPSIS!$C$20</f>
        <v>3.9369056832615603E-3</v>
      </c>
      <c r="W10">
        <f>Net_Zero_Table[[#This Row],[System Cost (LKR)]]*AHP!$Q$25/TOPSIS!$D$20</f>
        <v>2.6686024553396709E-3</v>
      </c>
      <c r="X10">
        <f>Net_Zero_Table[[#This Row],[Embodied Carbon (Metric T)]]*AHP!$Q$26/TOPSIS!$E$20</f>
        <v>8.6416513852431761E-3</v>
      </c>
      <c r="Y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1.9360281633489709E-3</v>
      </c>
      <c r="Z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6.5910265918167222E-3</v>
      </c>
      <c r="AA10">
        <f>Net_Zero_Table[[#This Row],[S- Worst-Euclidean Distance]]/(Net_Zero_Table[[#This Row],[S+ Best-Euclidean Distance]]+Net_Zero_Table[[#This Row],[S- Worst-Euclidean Distance]])</f>
        <v>0.77295464624803489</v>
      </c>
      <c r="AB10">
        <v>9</v>
      </c>
    </row>
    <row r="11" spans="1:28" x14ac:dyDescent="0.3">
      <c r="A11">
        <v>505</v>
      </c>
      <c r="B11" t="s">
        <v>280</v>
      </c>
      <c r="C11" t="s">
        <v>280</v>
      </c>
      <c r="D11" t="s">
        <v>151</v>
      </c>
      <c r="E11" t="s">
        <v>152</v>
      </c>
      <c r="F11" t="s">
        <v>154</v>
      </c>
      <c r="G11" t="s">
        <v>219</v>
      </c>
      <c r="H11">
        <v>365.87618622651684</v>
      </c>
      <c r="I11">
        <v>53</v>
      </c>
      <c r="J11">
        <v>1265544.3251017334</v>
      </c>
      <c r="K11">
        <v>34259.159363636361</v>
      </c>
      <c r="L11">
        <v>227797978.51831204</v>
      </c>
      <c r="M11">
        <v>5181440.9022727264</v>
      </c>
      <c r="N11">
        <v>1898316487.6526003</v>
      </c>
      <c r="O11">
        <v>98792000</v>
      </c>
      <c r="P11">
        <v>19.443497068181816</v>
      </c>
      <c r="Q11">
        <v>18919.887660270913</v>
      </c>
      <c r="R11">
        <v>227832237.67767566</v>
      </c>
      <c r="S11">
        <v>2002.2899285548731</v>
      </c>
      <c r="T11">
        <v>18939.331157339097</v>
      </c>
      <c r="U11">
        <f>Net_Zero_Table[[#This Row],[Total Energy(MJ)]]*AHP!$Q$23/TOPSIS!$B$20</f>
        <v>2.355624743885984E-2</v>
      </c>
      <c r="V11">
        <f>Net_Zero_Table[[#This Row],[Capital Cost (LKR)]]*AHP!$Q$24/TOPSIS!$C$20</f>
        <v>3.9162771324976406E-3</v>
      </c>
      <c r="W11">
        <f>Net_Zero_Table[[#This Row],[System Cost (LKR)]]*AHP!$Q$25/TOPSIS!$D$20</f>
        <v>2.6064592245368316E-3</v>
      </c>
      <c r="X11">
        <f>Net_Zero_Table[[#This Row],[Embodied Carbon (Metric T)]]*AHP!$Q$26/TOPSIS!$E$20</f>
        <v>8.7646804028300752E-3</v>
      </c>
      <c r="Y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1.9177598589376601E-3</v>
      </c>
      <c r="Z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6.5131907952631204E-3</v>
      </c>
      <c r="AA11">
        <f>Net_Zero_Table[[#This Row],[S- Worst-Euclidean Distance]]/(Net_Zero_Table[[#This Row],[S+ Best-Euclidean Distance]]+Net_Zero_Table[[#This Row],[S- Worst-Euclidean Distance]])</f>
        <v>0.77253337878544903</v>
      </c>
      <c r="AB11">
        <v>10</v>
      </c>
    </row>
    <row r="12" spans="1:28" x14ac:dyDescent="0.3">
      <c r="A12">
        <v>528</v>
      </c>
      <c r="B12" t="s">
        <v>280</v>
      </c>
      <c r="C12" t="s">
        <v>280</v>
      </c>
      <c r="D12" t="s">
        <v>280</v>
      </c>
      <c r="E12" t="s">
        <v>152</v>
      </c>
      <c r="F12" t="s">
        <v>155</v>
      </c>
      <c r="G12" t="s">
        <v>218</v>
      </c>
      <c r="H12">
        <v>366.30033600273879</v>
      </c>
      <c r="I12">
        <v>27</v>
      </c>
      <c r="J12">
        <v>1267033.4190536356</v>
      </c>
      <c r="K12">
        <v>35077.939136363631</v>
      </c>
      <c r="L12">
        <v>228066015.42965442</v>
      </c>
      <c r="M12">
        <v>5213338.6363636358</v>
      </c>
      <c r="N12">
        <v>1900550128.5804534</v>
      </c>
      <c r="O12">
        <v>101147400</v>
      </c>
      <c r="P12">
        <v>19.161360327272728</v>
      </c>
      <c r="Q12">
        <v>18942.149614851853</v>
      </c>
      <c r="R12">
        <v>228101093.36879078</v>
      </c>
      <c r="S12">
        <v>2006.9108672168172</v>
      </c>
      <c r="T12">
        <v>18961.310975179127</v>
      </c>
      <c r="U12">
        <f>Net_Zero_Table[[#This Row],[Total Energy(MJ)]]*AHP!$Q$23/TOPSIS!$B$20</f>
        <v>2.3584045222219248E-2</v>
      </c>
      <c r="V12">
        <f>Net_Zero_Table[[#This Row],[Capital Cost (LKR)]]*AHP!$Q$24/TOPSIS!$C$20</f>
        <v>3.9403863270160849E-3</v>
      </c>
      <c r="W12">
        <f>Net_Zero_Table[[#This Row],[System Cost (LKR)]]*AHP!$Q$25/TOPSIS!$D$20</f>
        <v>2.6686024553396709E-3</v>
      </c>
      <c r="X12">
        <f>Net_Zero_Table[[#This Row],[Embodied Carbon (Metric T)]]*AHP!$Q$26/TOPSIS!$E$20</f>
        <v>8.6374996618711411E-3</v>
      </c>
      <c r="Y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1.9441002626458782E-3</v>
      </c>
      <c r="Z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6.5888250127432548E-3</v>
      </c>
      <c r="AA12">
        <f>Net_Zero_Table[[#This Row],[S- Worst-Euclidean Distance]]/(Net_Zero_Table[[#This Row],[S+ Best-Euclidean Distance]]+Net_Zero_Table[[#This Row],[S- Worst-Euclidean Distance]])</f>
        <v>0.77216485555626524</v>
      </c>
      <c r="AB12">
        <v>11</v>
      </c>
    </row>
    <row r="13" spans="1:28" x14ac:dyDescent="0.3">
      <c r="A13">
        <v>523</v>
      </c>
      <c r="B13" t="s">
        <v>280</v>
      </c>
      <c r="C13" t="s">
        <v>280</v>
      </c>
      <c r="D13" t="s">
        <v>280</v>
      </c>
      <c r="E13" t="s">
        <v>152</v>
      </c>
      <c r="F13" t="s">
        <v>154</v>
      </c>
      <c r="G13" t="s">
        <v>219</v>
      </c>
      <c r="H13">
        <v>366.33890784657689</v>
      </c>
      <c r="I13">
        <v>53</v>
      </c>
      <c r="J13">
        <v>1265992.2396299515</v>
      </c>
      <c r="K13">
        <v>34259.159363636361</v>
      </c>
      <c r="L13">
        <v>227878603.13339129</v>
      </c>
      <c r="M13">
        <v>5186045.9772727266</v>
      </c>
      <c r="N13">
        <v>1898988359.4449275</v>
      </c>
      <c r="O13">
        <v>98792000</v>
      </c>
      <c r="P13">
        <v>19.434286918181815</v>
      </c>
      <c r="Q13">
        <v>18926.583982467775</v>
      </c>
      <c r="R13">
        <v>227912862.29275492</v>
      </c>
      <c r="S13">
        <v>2002.9664054222003</v>
      </c>
      <c r="T13">
        <v>18946.018269385957</v>
      </c>
      <c r="U13">
        <f>Net_Zero_Table[[#This Row],[Total Energy(MJ)]]*AHP!$Q$23/TOPSIS!$B$20</f>
        <v>2.3564583455754677E-2</v>
      </c>
      <c r="V13">
        <f>Net_Zero_Table[[#This Row],[Capital Cost (LKR)]]*AHP!$Q$24/TOPSIS!$C$20</f>
        <v>3.9197577762521661E-3</v>
      </c>
      <c r="W13">
        <f>Net_Zero_Table[[#This Row],[System Cost (LKR)]]*AHP!$Q$25/TOPSIS!$D$20</f>
        <v>2.6064592245368316E-3</v>
      </c>
      <c r="X13">
        <f>Net_Zero_Table[[#This Row],[Embodied Carbon (Metric T)]]*AHP!$Q$26/TOPSIS!$E$20</f>
        <v>8.760528679458035E-3</v>
      </c>
      <c r="Y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1.925521753991778E-3</v>
      </c>
      <c r="Z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6.5108485020479445E-3</v>
      </c>
      <c r="AA13">
        <f>Net_Zero_Table[[#This Row],[S- Worst-Euclidean Distance]]/(Net_Zero_Table[[#This Row],[S+ Best-Euclidean Distance]]+Net_Zero_Table[[#This Row],[S- Worst-Euclidean Distance]])</f>
        <v>0.77175945394131218</v>
      </c>
      <c r="AB13">
        <v>12</v>
      </c>
    </row>
    <row r="14" spans="1:28" x14ac:dyDescent="0.3">
      <c r="A14">
        <v>507</v>
      </c>
      <c r="B14" t="s">
        <v>280</v>
      </c>
      <c r="C14" t="s">
        <v>280</v>
      </c>
      <c r="D14" t="s">
        <v>151</v>
      </c>
      <c r="E14" t="s">
        <v>152</v>
      </c>
      <c r="F14" t="s">
        <v>154</v>
      </c>
      <c r="G14" t="s">
        <v>218</v>
      </c>
      <c r="H14">
        <v>365.87618622651684</v>
      </c>
      <c r="I14">
        <v>27</v>
      </c>
      <c r="J14">
        <v>1265544.3251017334</v>
      </c>
      <c r="K14">
        <v>34259.159363636361</v>
      </c>
      <c r="L14">
        <v>227797978.51831204</v>
      </c>
      <c r="M14">
        <v>5181440.9022727264</v>
      </c>
      <c r="N14">
        <v>1898316487.6526003</v>
      </c>
      <c r="O14">
        <v>101147400</v>
      </c>
      <c r="P14">
        <v>19.443497068181816</v>
      </c>
      <c r="Q14">
        <v>18919.887660270913</v>
      </c>
      <c r="R14">
        <v>227832237.67767566</v>
      </c>
      <c r="S14">
        <v>2004.645328554873</v>
      </c>
      <c r="T14">
        <v>18939.331157339097</v>
      </c>
      <c r="U14">
        <f>Net_Zero_Table[[#This Row],[Total Energy(MJ)]]*AHP!$Q$23/TOPSIS!$B$20</f>
        <v>2.355624743885984E-2</v>
      </c>
      <c r="V14">
        <f>Net_Zero_Table[[#This Row],[Capital Cost (LKR)]]*AHP!$Q$24/TOPSIS!$C$20</f>
        <v>3.9162771324976406E-3</v>
      </c>
      <c r="W14">
        <f>Net_Zero_Table[[#This Row],[System Cost (LKR)]]*AHP!$Q$25/TOPSIS!$D$20</f>
        <v>2.6686024553396709E-3</v>
      </c>
      <c r="X14">
        <f>Net_Zero_Table[[#This Row],[Embodied Carbon (Metric T)]]*AHP!$Q$26/TOPSIS!$E$20</f>
        <v>8.7646804028300752E-3</v>
      </c>
      <c r="Y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1.9298834651384417E-3</v>
      </c>
      <c r="Z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6.5098847098306132E-3</v>
      </c>
      <c r="AA14">
        <f>Net_Zero_Table[[#This Row],[S- Worst-Euclidean Distance]]/(Net_Zero_Table[[#This Row],[S+ Best-Euclidean Distance]]+Net_Zero_Table[[#This Row],[S- Worst-Euclidean Distance]])</f>
        <v>0.77133454081568797</v>
      </c>
      <c r="AB14">
        <v>13</v>
      </c>
    </row>
    <row r="15" spans="1:28" x14ac:dyDescent="0.3">
      <c r="A15">
        <v>525</v>
      </c>
      <c r="B15" t="s">
        <v>280</v>
      </c>
      <c r="C15" t="s">
        <v>280</v>
      </c>
      <c r="D15" t="s">
        <v>280</v>
      </c>
      <c r="E15" t="s">
        <v>152</v>
      </c>
      <c r="F15" t="s">
        <v>154</v>
      </c>
      <c r="G15" t="s">
        <v>218</v>
      </c>
      <c r="H15">
        <v>366.33890784657689</v>
      </c>
      <c r="I15">
        <v>27</v>
      </c>
      <c r="J15">
        <v>1265992.2396299515</v>
      </c>
      <c r="K15">
        <v>34259.159363636361</v>
      </c>
      <c r="L15">
        <v>227878603.13339129</v>
      </c>
      <c r="M15">
        <v>5186045.9772727266</v>
      </c>
      <c r="N15">
        <v>1898988359.4449275</v>
      </c>
      <c r="O15">
        <v>101147400</v>
      </c>
      <c r="P15">
        <v>19.434286918181815</v>
      </c>
      <c r="Q15">
        <v>18926.583982467775</v>
      </c>
      <c r="R15">
        <v>227912862.29275492</v>
      </c>
      <c r="S15">
        <v>2005.3218054222002</v>
      </c>
      <c r="T15">
        <v>18946.018269385957</v>
      </c>
      <c r="U15">
        <f>Net_Zero_Table[[#This Row],[Total Energy(MJ)]]*AHP!$Q$23/TOPSIS!$B$20</f>
        <v>2.3564583455754677E-2</v>
      </c>
      <c r="V15">
        <f>Net_Zero_Table[[#This Row],[Capital Cost (LKR)]]*AHP!$Q$24/TOPSIS!$C$20</f>
        <v>3.9197577762521661E-3</v>
      </c>
      <c r="W15">
        <f>Net_Zero_Table[[#This Row],[System Cost (LKR)]]*AHP!$Q$25/TOPSIS!$D$20</f>
        <v>2.6686024553396709E-3</v>
      </c>
      <c r="X15">
        <f>Net_Zero_Table[[#This Row],[Embodied Carbon (Metric T)]]*AHP!$Q$26/TOPSIS!$E$20</f>
        <v>8.760528679458035E-3</v>
      </c>
      <c r="Y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1.9375967943712484E-3</v>
      </c>
      <c r="Z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6.5075412266389927E-3</v>
      </c>
      <c r="AA15">
        <f>Net_Zero_Table[[#This Row],[S- Worst-Euclidean Distance]]/(Net_Zero_Table[[#This Row],[S+ Best-Euclidean Distance]]+Net_Zero_Table[[#This Row],[S- Worst-Euclidean Distance]])</f>
        <v>0.77056659233386149</v>
      </c>
      <c r="AB15">
        <v>14</v>
      </c>
    </row>
    <row r="16" spans="1:28" x14ac:dyDescent="0.3">
      <c r="A16">
        <v>509</v>
      </c>
      <c r="B16" t="s">
        <v>280</v>
      </c>
      <c r="C16" t="s">
        <v>280</v>
      </c>
      <c r="D16" t="s">
        <v>151</v>
      </c>
      <c r="E16" t="s">
        <v>152</v>
      </c>
      <c r="F16" t="s">
        <v>155</v>
      </c>
      <c r="G16" t="s">
        <v>220</v>
      </c>
      <c r="H16">
        <v>365.83761438267874</v>
      </c>
      <c r="I16">
        <v>27</v>
      </c>
      <c r="J16">
        <v>1266585.5045254172</v>
      </c>
      <c r="K16">
        <v>35077.939136363631</v>
      </c>
      <c r="L16">
        <v>227985390.81457511</v>
      </c>
      <c r="M16">
        <v>5208733.5613636356</v>
      </c>
      <c r="N16">
        <v>1899878256.7881258</v>
      </c>
      <c r="O16">
        <v>105300000</v>
      </c>
      <c r="P16">
        <v>19.170570477272726</v>
      </c>
      <c r="Q16">
        <v>18935.453292654987</v>
      </c>
      <c r="R16">
        <v>228020468.75371146</v>
      </c>
      <c r="S16">
        <v>2010.3869903494895</v>
      </c>
      <c r="T16">
        <v>18954.623863132259</v>
      </c>
      <c r="U16">
        <f>Net_Zero_Table[[#This Row],[Total Energy(MJ)]]*AHP!$Q$23/TOPSIS!$B$20</f>
        <v>2.3575709205324404E-2</v>
      </c>
      <c r="V16">
        <f>Net_Zero_Table[[#This Row],[Capital Cost (LKR)]]*AHP!$Q$24/TOPSIS!$C$20</f>
        <v>3.9369056832615603E-3</v>
      </c>
      <c r="W16">
        <f>Net_Zero_Table[[#This Row],[System Cost (LKR)]]*AHP!$Q$25/TOPSIS!$D$20</f>
        <v>2.7781617574674914E-3</v>
      </c>
      <c r="X16">
        <f>Net_Zero_Table[[#This Row],[Embodied Carbon (Metric T)]]*AHP!$Q$26/TOPSIS!$E$20</f>
        <v>8.6416513852431761E-3</v>
      </c>
      <c r="Y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1.9619522066054848E-3</v>
      </c>
      <c r="Z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6.5866938541587171E-3</v>
      </c>
      <c r="AA16">
        <f>Net_Zero_Table[[#This Row],[S- Worst-Euclidean Distance]]/(Net_Zero_Table[[#This Row],[S+ Best-Euclidean Distance]]+Net_Zero_Table[[#This Row],[S- Worst-Euclidean Distance]])</f>
        <v>0.77049556237796823</v>
      </c>
      <c r="AB16">
        <v>15</v>
      </c>
    </row>
    <row r="17" spans="1:28" x14ac:dyDescent="0.3">
      <c r="A17">
        <v>527</v>
      </c>
      <c r="B17" t="s">
        <v>280</v>
      </c>
      <c r="C17" t="s">
        <v>280</v>
      </c>
      <c r="D17" t="s">
        <v>280</v>
      </c>
      <c r="E17" t="s">
        <v>152</v>
      </c>
      <c r="F17" t="s">
        <v>155</v>
      </c>
      <c r="G17" t="s">
        <v>220</v>
      </c>
      <c r="H17">
        <v>366.30033600273879</v>
      </c>
      <c r="I17">
        <v>27</v>
      </c>
      <c r="J17">
        <v>1267033.4190536356</v>
      </c>
      <c r="K17">
        <v>35077.939136363631</v>
      </c>
      <c r="L17">
        <v>228066015.42965442</v>
      </c>
      <c r="M17">
        <v>5213338.6363636358</v>
      </c>
      <c r="N17">
        <v>1900550128.5804534</v>
      </c>
      <c r="O17">
        <v>105300000</v>
      </c>
      <c r="P17">
        <v>19.161360327272728</v>
      </c>
      <c r="Q17">
        <v>18942.149614851853</v>
      </c>
      <c r="R17">
        <v>228101093.36879078</v>
      </c>
      <c r="S17">
        <v>2011.0634672168171</v>
      </c>
      <c r="T17">
        <v>18961.310975179127</v>
      </c>
      <c r="U17">
        <f>Net_Zero_Table[[#This Row],[Total Energy(MJ)]]*AHP!$Q$23/TOPSIS!$B$20</f>
        <v>2.3584045222219248E-2</v>
      </c>
      <c r="V17">
        <f>Net_Zero_Table[[#This Row],[Capital Cost (LKR)]]*AHP!$Q$24/TOPSIS!$C$20</f>
        <v>3.9403863270160849E-3</v>
      </c>
      <c r="W17">
        <f>Net_Zero_Table[[#This Row],[System Cost (LKR)]]*AHP!$Q$25/TOPSIS!$D$20</f>
        <v>2.7781617574674914E-3</v>
      </c>
      <c r="X17">
        <f>Net_Zero_Table[[#This Row],[Embodied Carbon (Metric T)]]*AHP!$Q$26/TOPSIS!$E$20</f>
        <v>8.6374996618711411E-3</v>
      </c>
      <c r="Y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1.9699180802620992E-3</v>
      </c>
      <c r="Z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6.5844908263986684E-3</v>
      </c>
      <c r="AA17">
        <f>Net_Zero_Table[[#This Row],[S- Worst-Euclidean Distance]]/(Net_Zero_Table[[#This Row],[S+ Best-Euclidean Distance]]+Net_Zero_Table[[#This Row],[S- Worst-Euclidean Distance]])</f>
        <v>0.769718971613778</v>
      </c>
      <c r="AB17">
        <v>16</v>
      </c>
    </row>
    <row r="18" spans="1:28" x14ac:dyDescent="0.3">
      <c r="A18">
        <v>506</v>
      </c>
      <c r="B18" t="s">
        <v>280</v>
      </c>
      <c r="C18" t="s">
        <v>280</v>
      </c>
      <c r="D18" t="s">
        <v>151</v>
      </c>
      <c r="E18" t="s">
        <v>152</v>
      </c>
      <c r="F18" t="s">
        <v>154</v>
      </c>
      <c r="G18" t="s">
        <v>220</v>
      </c>
      <c r="H18">
        <v>365.87618622651684</v>
      </c>
      <c r="I18">
        <v>27</v>
      </c>
      <c r="J18">
        <v>1265544.3251017334</v>
      </c>
      <c r="K18">
        <v>34259.159363636361</v>
      </c>
      <c r="L18">
        <v>227797978.51831204</v>
      </c>
      <c r="M18">
        <v>5181440.9022727264</v>
      </c>
      <c r="N18">
        <v>1898316487.6526003</v>
      </c>
      <c r="O18">
        <v>105300000</v>
      </c>
      <c r="P18">
        <v>19.443497068181816</v>
      </c>
      <c r="Q18">
        <v>18919.887660270913</v>
      </c>
      <c r="R18">
        <v>227832237.67767566</v>
      </c>
      <c r="S18">
        <v>2008.7979285548729</v>
      </c>
      <c r="T18">
        <v>18939.331157339097</v>
      </c>
      <c r="U18">
        <f>Net_Zero_Table[[#This Row],[Total Energy(MJ)]]*AHP!$Q$23/TOPSIS!$B$20</f>
        <v>2.355624743885984E-2</v>
      </c>
      <c r="V18">
        <f>Net_Zero_Table[[#This Row],[Capital Cost (LKR)]]*AHP!$Q$24/TOPSIS!$C$20</f>
        <v>3.9162771324976406E-3</v>
      </c>
      <c r="W18">
        <f>Net_Zero_Table[[#This Row],[System Cost (LKR)]]*AHP!$Q$25/TOPSIS!$D$20</f>
        <v>2.7781617574674914E-3</v>
      </c>
      <c r="X18">
        <f>Net_Zero_Table[[#This Row],[Embodied Carbon (Metric T)]]*AHP!$Q$26/TOPSIS!$E$20</f>
        <v>8.7646804028300752E-3</v>
      </c>
      <c r="Y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1.955888954091847E-3</v>
      </c>
      <c r="Z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6.5054979309552832E-3</v>
      </c>
      <c r="AA18">
        <f>Net_Zero_Table[[#This Row],[S- Worst-Euclidean Distance]]/(Net_Zero_Table[[#This Row],[S+ Best-Euclidean Distance]]+Net_Zero_Table[[#This Row],[S- Worst-Euclidean Distance]])</f>
        <v>0.76884534643507763</v>
      </c>
      <c r="AB18">
        <v>17</v>
      </c>
    </row>
    <row r="19" spans="1:28" x14ac:dyDescent="0.3">
      <c r="A19">
        <v>524</v>
      </c>
      <c r="B19" t="s">
        <v>280</v>
      </c>
      <c r="C19" t="s">
        <v>280</v>
      </c>
      <c r="D19" t="s">
        <v>280</v>
      </c>
      <c r="E19" t="s">
        <v>152</v>
      </c>
      <c r="F19" t="s">
        <v>154</v>
      </c>
      <c r="G19" t="s">
        <v>220</v>
      </c>
      <c r="H19">
        <v>366.33890784657689</v>
      </c>
      <c r="I19">
        <v>27</v>
      </c>
      <c r="J19">
        <v>1265992.2396299515</v>
      </c>
      <c r="K19">
        <v>34259.159363636361</v>
      </c>
      <c r="L19">
        <v>227878603.13339129</v>
      </c>
      <c r="M19">
        <v>5186045.9772727266</v>
      </c>
      <c r="N19">
        <v>1898988359.4449275</v>
      </c>
      <c r="O19">
        <v>105300000</v>
      </c>
      <c r="P19">
        <v>19.434286918181815</v>
      </c>
      <c r="Q19">
        <v>18926.583982467775</v>
      </c>
      <c r="R19">
        <v>227912862.29275492</v>
      </c>
      <c r="S19">
        <v>2009.4744054222001</v>
      </c>
      <c r="T19">
        <v>18946.018269385957</v>
      </c>
      <c r="U19">
        <f>Net_Zero_Table[[#This Row],[Total Energy(MJ)]]*AHP!$Q$23/TOPSIS!$B$20</f>
        <v>2.3564583455754677E-2</v>
      </c>
      <c r="V19">
        <f>Net_Zero_Table[[#This Row],[Capital Cost (LKR)]]*AHP!$Q$24/TOPSIS!$C$20</f>
        <v>3.9197577762521661E-3</v>
      </c>
      <c r="W19">
        <f>Net_Zero_Table[[#This Row],[System Cost (LKR)]]*AHP!$Q$25/TOPSIS!$D$20</f>
        <v>2.7781617574674914E-3</v>
      </c>
      <c r="X19">
        <f>Net_Zero_Table[[#This Row],[Embodied Carbon (Metric T)]]*AHP!$Q$26/TOPSIS!$E$20</f>
        <v>8.760528679458035E-3</v>
      </c>
      <c r="Y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1.9635001271406834E-3</v>
      </c>
      <c r="Z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6.503152866939481E-3</v>
      </c>
      <c r="AA19">
        <f>Net_Zero_Table[[#This Row],[S- Worst-Euclidean Distance]]/(Net_Zero_Table[[#This Row],[S+ Best-Euclidean Distance]]+Net_Zero_Table[[#This Row],[S- Worst-Euclidean Distance]])</f>
        <v>0.76809016165968402</v>
      </c>
      <c r="AB19">
        <v>18</v>
      </c>
    </row>
    <row r="20" spans="1:28" x14ac:dyDescent="0.3">
      <c r="A20">
        <v>451</v>
      </c>
      <c r="B20" t="s">
        <v>280</v>
      </c>
      <c r="C20" t="s">
        <v>147</v>
      </c>
      <c r="D20" t="s">
        <v>280</v>
      </c>
      <c r="E20" t="s">
        <v>152</v>
      </c>
      <c r="F20" t="s">
        <v>154</v>
      </c>
      <c r="G20" t="s">
        <v>219</v>
      </c>
      <c r="H20">
        <v>317.81358446378584</v>
      </c>
      <c r="I20">
        <v>46</v>
      </c>
      <c r="J20">
        <v>1166253.4084767788</v>
      </c>
      <c r="K20">
        <v>36092.880563636354</v>
      </c>
      <c r="L20">
        <v>209925613.52582017</v>
      </c>
      <c r="M20">
        <v>5797286.377272726</v>
      </c>
      <c r="N20">
        <v>1749380112.715168</v>
      </c>
      <c r="O20">
        <v>85744000</v>
      </c>
      <c r="P20">
        <v>23.101729318181814</v>
      </c>
      <c r="Q20">
        <v>17435.488456727839</v>
      </c>
      <c r="R20">
        <v>209961706.40638381</v>
      </c>
      <c r="S20">
        <v>1840.9213990924409</v>
      </c>
      <c r="T20">
        <v>17458.590186046022</v>
      </c>
      <c r="U20">
        <f>Net_Zero_Table[[#This Row],[Total Energy(MJ)]]*AHP!$Q$23/TOPSIS!$B$20</f>
        <v>2.1708560470670605E-2</v>
      </c>
      <c r="V20">
        <f>Net_Zero_Table[[#This Row],[Capital Cost (LKR)]]*AHP!$Q$24/TOPSIS!$C$20</f>
        <v>4.3817502694848357E-3</v>
      </c>
      <c r="W20">
        <f>Net_Zero_Table[[#This Row],[System Cost (LKR)]]*AHP!$Q$25/TOPSIS!$D$20</f>
        <v>2.2622098929942318E-3</v>
      </c>
      <c r="X20">
        <f>Net_Zero_Table[[#This Row],[Embodied Carbon (Metric T)]]*AHP!$Q$26/TOPSIS!$E$20</f>
        <v>1.0413727197145979E-2</v>
      </c>
      <c r="Y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2.0422304687881146E-3</v>
      </c>
      <c r="Z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6.6982405073120633E-3</v>
      </c>
      <c r="AA20">
        <f>Net_Zero_Table[[#This Row],[S- Worst-Euclidean Distance]]/(Net_Zero_Table[[#This Row],[S+ Best-Euclidean Distance]]+Net_Zero_Table[[#This Row],[S- Worst-Euclidean Distance]])</f>
        <v>0.76634777755428041</v>
      </c>
      <c r="AB20">
        <v>19</v>
      </c>
    </row>
    <row r="21" spans="1:28" x14ac:dyDescent="0.3">
      <c r="A21">
        <v>453</v>
      </c>
      <c r="B21" t="s">
        <v>280</v>
      </c>
      <c r="C21" t="s">
        <v>147</v>
      </c>
      <c r="D21" t="s">
        <v>280</v>
      </c>
      <c r="E21" t="s">
        <v>152</v>
      </c>
      <c r="F21" t="s">
        <v>154</v>
      </c>
      <c r="G21" t="s">
        <v>218</v>
      </c>
      <c r="H21">
        <v>317.81358446378584</v>
      </c>
      <c r="I21">
        <v>23</v>
      </c>
      <c r="J21">
        <v>1166253.4084767788</v>
      </c>
      <c r="K21">
        <v>36092.880563636354</v>
      </c>
      <c r="L21">
        <v>209925613.52582017</v>
      </c>
      <c r="M21">
        <v>5797286.377272726</v>
      </c>
      <c r="N21">
        <v>1749380112.715168</v>
      </c>
      <c r="O21">
        <v>86162600</v>
      </c>
      <c r="P21">
        <v>23.101729318181814</v>
      </c>
      <c r="Q21">
        <v>17435.488456727839</v>
      </c>
      <c r="R21">
        <v>209961706.40638381</v>
      </c>
      <c r="S21">
        <v>1841.3399990924408</v>
      </c>
      <c r="T21">
        <v>17458.590186046022</v>
      </c>
      <c r="U21">
        <f>Net_Zero_Table[[#This Row],[Total Energy(MJ)]]*AHP!$Q$23/TOPSIS!$B$20</f>
        <v>2.1708560470670605E-2</v>
      </c>
      <c r="V21">
        <f>Net_Zero_Table[[#This Row],[Capital Cost (LKR)]]*AHP!$Q$24/TOPSIS!$C$20</f>
        <v>4.3817502694848357E-3</v>
      </c>
      <c r="W21">
        <f>Net_Zero_Table[[#This Row],[System Cost (LKR)]]*AHP!$Q$25/TOPSIS!$D$20</f>
        <v>2.2732539434374972E-3</v>
      </c>
      <c r="X21">
        <f>Net_Zero_Table[[#This Row],[Embodied Carbon (Metric T)]]*AHP!$Q$26/TOPSIS!$E$20</f>
        <v>1.0413727197145979E-2</v>
      </c>
      <c r="Y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2.0422603307846711E-3</v>
      </c>
      <c r="Z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6.6970595012315007E-3</v>
      </c>
      <c r="AA21">
        <f>Net_Zero_Table[[#This Row],[S- Worst-Euclidean Distance]]/(Net_Zero_Table[[#This Row],[S+ Best-Euclidean Distance]]+Net_Zero_Table[[#This Row],[S- Worst-Euclidean Distance]])</f>
        <v>0.76631358388979809</v>
      </c>
      <c r="AB21">
        <v>20</v>
      </c>
    </row>
    <row r="22" spans="1:28" x14ac:dyDescent="0.3">
      <c r="A22">
        <v>433</v>
      </c>
      <c r="B22" t="s">
        <v>280</v>
      </c>
      <c r="C22" t="s">
        <v>147</v>
      </c>
      <c r="D22" t="s">
        <v>151</v>
      </c>
      <c r="E22" t="s">
        <v>152</v>
      </c>
      <c r="F22" t="s">
        <v>154</v>
      </c>
      <c r="G22" t="s">
        <v>219</v>
      </c>
      <c r="H22">
        <v>317.35086284372585</v>
      </c>
      <c r="I22">
        <v>46</v>
      </c>
      <c r="J22">
        <v>1165805.4939485607</v>
      </c>
      <c r="K22">
        <v>36092.880563636354</v>
      </c>
      <c r="L22">
        <v>209844988.91074091</v>
      </c>
      <c r="M22">
        <v>5792681.3022727259</v>
      </c>
      <c r="N22">
        <v>1748708240.9228411</v>
      </c>
      <c r="O22">
        <v>85744000</v>
      </c>
      <c r="P22">
        <v>23.110939468181812</v>
      </c>
      <c r="Q22">
        <v>17428.792134530981</v>
      </c>
      <c r="R22">
        <v>209881081.79130456</v>
      </c>
      <c r="S22">
        <v>1840.2449222251139</v>
      </c>
      <c r="T22">
        <v>17451.903073999161</v>
      </c>
      <c r="U22">
        <f>Net_Zero_Table[[#This Row],[Total Energy(MJ)]]*AHP!$Q$23/TOPSIS!$B$20</f>
        <v>2.1700224453775768E-2</v>
      </c>
      <c r="V22">
        <f>Net_Zero_Table[[#This Row],[Capital Cost (LKR)]]*AHP!$Q$24/TOPSIS!$C$20</f>
        <v>4.3782696257303102E-3</v>
      </c>
      <c r="W22">
        <f>Net_Zero_Table[[#This Row],[System Cost (LKR)]]*AHP!$Q$25/TOPSIS!$D$20</f>
        <v>2.2622098929942318E-3</v>
      </c>
      <c r="X22">
        <f>Net_Zero_Table[[#This Row],[Embodied Carbon (Metric T)]]*AHP!$Q$26/TOPSIS!$E$20</f>
        <v>1.0417878920518018E-2</v>
      </c>
      <c r="Y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2.0450743263514576E-3</v>
      </c>
      <c r="Z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6.7036099881985058E-3</v>
      </c>
      <c r="AA22">
        <f>Net_Zero_Table[[#This Row],[S- Worst-Euclidean Distance]]/(Net_Zero_Table[[#This Row],[S+ Best-Euclidean Distance]]+Net_Zero_Table[[#This Row],[S- Worst-Euclidean Distance]])</f>
        <v>0.76624207105629716</v>
      </c>
      <c r="AB22">
        <v>21</v>
      </c>
    </row>
    <row r="23" spans="1:28" x14ac:dyDescent="0.3">
      <c r="A23">
        <v>435</v>
      </c>
      <c r="B23" t="s">
        <v>280</v>
      </c>
      <c r="C23" t="s">
        <v>147</v>
      </c>
      <c r="D23" t="s">
        <v>151</v>
      </c>
      <c r="E23" t="s">
        <v>152</v>
      </c>
      <c r="F23" t="s">
        <v>154</v>
      </c>
      <c r="G23" t="s">
        <v>218</v>
      </c>
      <c r="H23">
        <v>317.35086284372585</v>
      </c>
      <c r="I23">
        <v>23</v>
      </c>
      <c r="J23">
        <v>1165805.4939485607</v>
      </c>
      <c r="K23">
        <v>36092.880563636354</v>
      </c>
      <c r="L23">
        <v>209844988.91074091</v>
      </c>
      <c r="M23">
        <v>5792681.3022727259</v>
      </c>
      <c r="N23">
        <v>1748708240.9228411</v>
      </c>
      <c r="O23">
        <v>86162600</v>
      </c>
      <c r="P23">
        <v>23.110939468181812</v>
      </c>
      <c r="Q23">
        <v>17428.792134530981</v>
      </c>
      <c r="R23">
        <v>209881081.79130456</v>
      </c>
      <c r="S23">
        <v>1840.6635222251139</v>
      </c>
      <c r="T23">
        <v>17451.903073999161</v>
      </c>
      <c r="U23">
        <f>Net_Zero_Table[[#This Row],[Total Energy(MJ)]]*AHP!$Q$23/TOPSIS!$B$20</f>
        <v>2.1700224453775768E-2</v>
      </c>
      <c r="V23">
        <f>Net_Zero_Table[[#This Row],[Capital Cost (LKR)]]*AHP!$Q$24/TOPSIS!$C$20</f>
        <v>4.3782696257303102E-3</v>
      </c>
      <c r="W23">
        <f>Net_Zero_Table[[#This Row],[System Cost (LKR)]]*AHP!$Q$25/TOPSIS!$D$20</f>
        <v>2.2732539434374972E-3</v>
      </c>
      <c r="X23">
        <f>Net_Zero_Table[[#This Row],[Embodied Carbon (Metric T)]]*AHP!$Q$26/TOPSIS!$E$20</f>
        <v>1.0417878920518018E-2</v>
      </c>
      <c r="Y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2.0451041468228606E-3</v>
      </c>
      <c r="Z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6.7024299282509277E-3</v>
      </c>
      <c r="AA23">
        <f>Net_Zero_Table[[#This Row],[S- Worst-Euclidean Distance]]/(Net_Zero_Table[[#This Row],[S+ Best-Euclidean Distance]]+Net_Zero_Table[[#This Row],[S- Worst-Euclidean Distance]])</f>
        <v>0.76620792451093023</v>
      </c>
      <c r="AB23">
        <v>22</v>
      </c>
    </row>
    <row r="24" spans="1:28" x14ac:dyDescent="0.3">
      <c r="A24">
        <v>452</v>
      </c>
      <c r="B24" t="s">
        <v>280</v>
      </c>
      <c r="C24" t="s">
        <v>147</v>
      </c>
      <c r="D24" t="s">
        <v>280</v>
      </c>
      <c r="E24" t="s">
        <v>152</v>
      </c>
      <c r="F24" t="s">
        <v>154</v>
      </c>
      <c r="G24" t="s">
        <v>220</v>
      </c>
      <c r="H24">
        <v>317.81358446378584</v>
      </c>
      <c r="I24">
        <v>23</v>
      </c>
      <c r="J24">
        <v>1166253.4084767788</v>
      </c>
      <c r="K24">
        <v>36092.880563636354</v>
      </c>
      <c r="L24">
        <v>209925613.52582017</v>
      </c>
      <c r="M24">
        <v>5797286.377272726</v>
      </c>
      <c r="N24">
        <v>1749380112.715168</v>
      </c>
      <c r="O24">
        <v>89700000</v>
      </c>
      <c r="P24">
        <v>23.101729318181814</v>
      </c>
      <c r="Q24">
        <v>17435.488456727839</v>
      </c>
      <c r="R24">
        <v>209961706.40638381</v>
      </c>
      <c r="S24">
        <v>1844.8773990924408</v>
      </c>
      <c r="T24">
        <v>17458.590186046022</v>
      </c>
      <c r="U24">
        <f>Net_Zero_Table[[#This Row],[Total Energy(MJ)]]*AHP!$Q$23/TOPSIS!$B$20</f>
        <v>2.1708560470670605E-2</v>
      </c>
      <c r="V24">
        <f>Net_Zero_Table[[#This Row],[Capital Cost (LKR)]]*AHP!$Q$24/TOPSIS!$C$20</f>
        <v>4.3817502694848357E-3</v>
      </c>
      <c r="W24">
        <f>Net_Zero_Table[[#This Row],[System Cost (LKR)]]*AHP!$Q$25/TOPSIS!$D$20</f>
        <v>2.3665822378426777E-3</v>
      </c>
      <c r="X24">
        <f>Net_Zero_Table[[#This Row],[Embodied Carbon (Metric T)]]*AHP!$Q$26/TOPSIS!$E$20</f>
        <v>1.0413727197145979E-2</v>
      </c>
      <c r="Y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2.0448958100636044E-3</v>
      </c>
      <c r="Z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6.6877993203117627E-3</v>
      </c>
      <c r="AA24">
        <f>Net_Zero_Table[[#This Row],[S- Worst-Euclidean Distance]]/(Net_Zero_Table[[#This Row],[S+ Best-Euclidean Distance]]+Net_Zero_Table[[#This Row],[S- Worst-Euclidean Distance]])</f>
        <v>0.76583451276676984</v>
      </c>
      <c r="AB24">
        <v>23</v>
      </c>
    </row>
    <row r="25" spans="1:28" x14ac:dyDescent="0.3">
      <c r="A25">
        <v>434</v>
      </c>
      <c r="B25" t="s">
        <v>280</v>
      </c>
      <c r="C25" t="s">
        <v>147</v>
      </c>
      <c r="D25" t="s">
        <v>151</v>
      </c>
      <c r="E25" t="s">
        <v>152</v>
      </c>
      <c r="F25" t="s">
        <v>154</v>
      </c>
      <c r="G25" t="s">
        <v>220</v>
      </c>
      <c r="H25">
        <v>317.35086284372585</v>
      </c>
      <c r="I25">
        <v>23</v>
      </c>
      <c r="J25">
        <v>1165805.4939485607</v>
      </c>
      <c r="K25">
        <v>36092.880563636354</v>
      </c>
      <c r="L25">
        <v>209844988.91074091</v>
      </c>
      <c r="M25">
        <v>5792681.3022727259</v>
      </c>
      <c r="N25">
        <v>1748708240.9228411</v>
      </c>
      <c r="O25">
        <v>89700000</v>
      </c>
      <c r="P25">
        <v>23.110939468181812</v>
      </c>
      <c r="Q25">
        <v>17428.792134530981</v>
      </c>
      <c r="R25">
        <v>209881081.79130456</v>
      </c>
      <c r="S25">
        <v>1844.2009222251138</v>
      </c>
      <c r="T25">
        <v>17451.903073999161</v>
      </c>
      <c r="U25">
        <f>Net_Zero_Table[[#This Row],[Total Energy(MJ)]]*AHP!$Q$23/TOPSIS!$B$20</f>
        <v>2.1700224453775768E-2</v>
      </c>
      <c r="V25">
        <f>Net_Zero_Table[[#This Row],[Capital Cost (LKR)]]*AHP!$Q$24/TOPSIS!$C$20</f>
        <v>4.3782696257303102E-3</v>
      </c>
      <c r="W25">
        <f>Net_Zero_Table[[#This Row],[System Cost (LKR)]]*AHP!$Q$25/TOPSIS!$D$20</f>
        <v>2.3665822378426777E-3</v>
      </c>
      <c r="X25">
        <f>Net_Zero_Table[[#This Row],[Embodied Carbon (Metric T)]]*AHP!$Q$26/TOPSIS!$E$20</f>
        <v>1.0417878920518018E-2</v>
      </c>
      <c r="Y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2.0477359660539809E-3</v>
      </c>
      <c r="Z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6.6931771774577349E-3</v>
      </c>
      <c r="AA25">
        <f>Net_Zero_Table[[#This Row],[S- Worst-Euclidean Distance]]/(Net_Zero_Table[[#This Row],[S+ Best-Euclidean Distance]]+Net_Zero_Table[[#This Row],[S- Worst-Euclidean Distance]])</f>
        <v>0.76572974328500298</v>
      </c>
      <c r="AB25">
        <v>24</v>
      </c>
    </row>
    <row r="26" spans="1:28" x14ac:dyDescent="0.3">
      <c r="A26">
        <v>457</v>
      </c>
      <c r="B26" t="s">
        <v>280</v>
      </c>
      <c r="C26" t="s">
        <v>147</v>
      </c>
      <c r="D26" t="s">
        <v>280</v>
      </c>
      <c r="E26" t="s">
        <v>152</v>
      </c>
      <c r="F26" t="s">
        <v>280</v>
      </c>
      <c r="G26" t="s">
        <v>219</v>
      </c>
      <c r="H26">
        <v>317.23996604327863</v>
      </c>
      <c r="I26">
        <v>46</v>
      </c>
      <c r="J26">
        <v>1181737.233906135</v>
      </c>
      <c r="K26">
        <v>38276.293290909089</v>
      </c>
      <c r="L26">
        <v>212712702.10310429</v>
      </c>
      <c r="M26">
        <v>5786369.3136363626</v>
      </c>
      <c r="N26">
        <v>1772605850.8592024</v>
      </c>
      <c r="O26">
        <v>85744000</v>
      </c>
      <c r="P26">
        <v>23.101729318181814</v>
      </c>
      <c r="Q26">
        <v>17666.971646896716</v>
      </c>
      <c r="R26">
        <v>212750978.39639521</v>
      </c>
      <c r="S26">
        <v>1864.1362201728386</v>
      </c>
      <c r="T26">
        <v>17690.073376214899</v>
      </c>
      <c r="U26">
        <f>Net_Zero_Table[[#This Row],[Total Energy(MJ)]]*AHP!$Q$23/TOPSIS!$B$20</f>
        <v>2.1996951533501431E-2</v>
      </c>
      <c r="V26">
        <f>Net_Zero_Table[[#This Row],[Capital Cost (LKR)]]*AHP!$Q$24/TOPSIS!$C$20</f>
        <v>4.3734988491792677E-3</v>
      </c>
      <c r="W26">
        <f>Net_Zero_Table[[#This Row],[System Cost (LKR)]]*AHP!$Q$25/TOPSIS!$D$20</f>
        <v>2.2622098929942318E-3</v>
      </c>
      <c r="X26">
        <f>Net_Zero_Table[[#This Row],[Embodied Carbon (Metric T)]]*AHP!$Q$26/TOPSIS!$E$20</f>
        <v>1.0413727197145979E-2</v>
      </c>
      <c r="Y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2.0611200942779796E-3</v>
      </c>
      <c r="Z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6.4600105718243461E-3</v>
      </c>
      <c r="AA26">
        <f>Net_Zero_Table[[#This Row],[S- Worst-Euclidean Distance]]/(Net_Zero_Table[[#This Row],[S+ Best-Euclidean Distance]]+Net_Zero_Table[[#This Row],[S- Worst-Euclidean Distance]])</f>
        <v>0.75811659566760725</v>
      </c>
      <c r="AB26">
        <v>25</v>
      </c>
    </row>
    <row r="27" spans="1:28" x14ac:dyDescent="0.3">
      <c r="A27">
        <v>439</v>
      </c>
      <c r="B27" t="s">
        <v>280</v>
      </c>
      <c r="C27" t="s">
        <v>147</v>
      </c>
      <c r="D27" t="s">
        <v>151</v>
      </c>
      <c r="E27" t="s">
        <v>152</v>
      </c>
      <c r="F27" t="s">
        <v>280</v>
      </c>
      <c r="G27" t="s">
        <v>219</v>
      </c>
      <c r="H27">
        <v>316.77724442321863</v>
      </c>
      <c r="I27">
        <v>46</v>
      </c>
      <c r="J27">
        <v>1181289.3193779169</v>
      </c>
      <c r="K27">
        <v>38276.293290909089</v>
      </c>
      <c r="L27">
        <v>212632077.48802504</v>
      </c>
      <c r="M27">
        <v>5781764.2386363624</v>
      </c>
      <c r="N27">
        <v>1771933979.0668755</v>
      </c>
      <c r="O27">
        <v>85744000</v>
      </c>
      <c r="P27">
        <v>23.110939468181812</v>
      </c>
      <c r="Q27">
        <v>17660.275324699855</v>
      </c>
      <c r="R27">
        <v>212670353.78131595</v>
      </c>
      <c r="S27">
        <v>1863.4597433055117</v>
      </c>
      <c r="T27">
        <v>17683.386264168035</v>
      </c>
      <c r="U27">
        <f>Net_Zero_Table[[#This Row],[Total Energy(MJ)]]*AHP!$Q$23/TOPSIS!$B$20</f>
        <v>2.1988615516606594E-2</v>
      </c>
      <c r="V27">
        <f>Net_Zero_Table[[#This Row],[Capital Cost (LKR)]]*AHP!$Q$24/TOPSIS!$C$20</f>
        <v>4.370018205424743E-3</v>
      </c>
      <c r="W27">
        <f>Net_Zero_Table[[#This Row],[System Cost (LKR)]]*AHP!$Q$25/TOPSIS!$D$20</f>
        <v>2.2622098929942318E-3</v>
      </c>
      <c r="X27">
        <f>Net_Zero_Table[[#This Row],[Embodied Carbon (Metric T)]]*AHP!$Q$26/TOPSIS!$E$20</f>
        <v>1.0417878920518018E-2</v>
      </c>
      <c r="Y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2.0627867390151521E-3</v>
      </c>
      <c r="Z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6.4652105103489002E-3</v>
      </c>
      <c r="AA27">
        <f>Net_Zero_Table[[#This Row],[S- Worst-Euclidean Distance]]/(Net_Zero_Table[[#This Row],[S+ Best-Euclidean Distance]]+Net_Zero_Table[[#This Row],[S- Worst-Euclidean Distance]])</f>
        <v>0.75811592350490287</v>
      </c>
      <c r="AB27">
        <v>26</v>
      </c>
    </row>
    <row r="28" spans="1:28" x14ac:dyDescent="0.3">
      <c r="A28">
        <v>459</v>
      </c>
      <c r="B28" t="s">
        <v>280</v>
      </c>
      <c r="C28" t="s">
        <v>147</v>
      </c>
      <c r="D28" t="s">
        <v>280</v>
      </c>
      <c r="E28" t="s">
        <v>152</v>
      </c>
      <c r="F28" t="s">
        <v>280</v>
      </c>
      <c r="G28" t="s">
        <v>218</v>
      </c>
      <c r="H28">
        <v>317.23996604327863</v>
      </c>
      <c r="I28">
        <v>23</v>
      </c>
      <c r="J28">
        <v>1181737.233906135</v>
      </c>
      <c r="K28">
        <v>38276.293290909089</v>
      </c>
      <c r="L28">
        <v>212712702.10310429</v>
      </c>
      <c r="M28">
        <v>5786369.3136363626</v>
      </c>
      <c r="N28">
        <v>1772605850.8592024</v>
      </c>
      <c r="O28">
        <v>86162600</v>
      </c>
      <c r="P28">
        <v>23.101729318181814</v>
      </c>
      <c r="Q28">
        <v>17666.971646896716</v>
      </c>
      <c r="R28">
        <v>212750978.39639521</v>
      </c>
      <c r="S28">
        <v>1864.5548201728386</v>
      </c>
      <c r="T28">
        <v>17690.073376214899</v>
      </c>
      <c r="U28">
        <f>Net_Zero_Table[[#This Row],[Total Energy(MJ)]]*AHP!$Q$23/TOPSIS!$B$20</f>
        <v>2.1996951533501431E-2</v>
      </c>
      <c r="V28">
        <f>Net_Zero_Table[[#This Row],[Capital Cost (LKR)]]*AHP!$Q$24/TOPSIS!$C$20</f>
        <v>4.3734988491792677E-3</v>
      </c>
      <c r="W28">
        <f>Net_Zero_Table[[#This Row],[System Cost (LKR)]]*AHP!$Q$25/TOPSIS!$D$20</f>
        <v>2.2732539434374972E-3</v>
      </c>
      <c r="X28">
        <f>Net_Zero_Table[[#This Row],[Embodied Carbon (Metric T)]]*AHP!$Q$26/TOPSIS!$E$20</f>
        <v>1.0413727197145979E-2</v>
      </c>
      <c r="Y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2.061149682601111E-3</v>
      </c>
      <c r="Z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6.4587860049177418E-3</v>
      </c>
      <c r="AA28">
        <f>Net_Zero_Table[[#This Row],[S- Worst-Euclidean Distance]]/(Net_Zero_Table[[#This Row],[S+ Best-Euclidean Distance]]+Net_Zero_Table[[#This Row],[S- Worst-Euclidean Distance]])</f>
        <v>0.75807919705068183</v>
      </c>
      <c r="AB28">
        <v>27</v>
      </c>
    </row>
    <row r="29" spans="1:28" x14ac:dyDescent="0.3">
      <c r="A29">
        <v>441</v>
      </c>
      <c r="B29" t="s">
        <v>280</v>
      </c>
      <c r="C29" t="s">
        <v>147</v>
      </c>
      <c r="D29" t="s">
        <v>151</v>
      </c>
      <c r="E29" t="s">
        <v>152</v>
      </c>
      <c r="F29" t="s">
        <v>280</v>
      </c>
      <c r="G29" t="s">
        <v>218</v>
      </c>
      <c r="H29">
        <v>316.77724442321863</v>
      </c>
      <c r="I29">
        <v>23</v>
      </c>
      <c r="J29">
        <v>1181289.3193779169</v>
      </c>
      <c r="K29">
        <v>38276.293290909089</v>
      </c>
      <c r="L29">
        <v>212632077.48802504</v>
      </c>
      <c r="M29">
        <v>5781764.2386363624</v>
      </c>
      <c r="N29">
        <v>1771933979.0668755</v>
      </c>
      <c r="O29">
        <v>86162600</v>
      </c>
      <c r="P29">
        <v>23.110939468181812</v>
      </c>
      <c r="Q29">
        <v>17660.275324699855</v>
      </c>
      <c r="R29">
        <v>212670353.78131595</v>
      </c>
      <c r="S29">
        <v>1863.8783433055116</v>
      </c>
      <c r="T29">
        <v>17683.386264168035</v>
      </c>
      <c r="U29">
        <f>Net_Zero_Table[[#This Row],[Total Energy(MJ)]]*AHP!$Q$23/TOPSIS!$B$20</f>
        <v>2.1988615516606594E-2</v>
      </c>
      <c r="V29">
        <f>Net_Zero_Table[[#This Row],[Capital Cost (LKR)]]*AHP!$Q$24/TOPSIS!$C$20</f>
        <v>4.370018205424743E-3</v>
      </c>
      <c r="W29">
        <f>Net_Zero_Table[[#This Row],[System Cost (LKR)]]*AHP!$Q$25/TOPSIS!$D$20</f>
        <v>2.2732539434374972E-3</v>
      </c>
      <c r="X29">
        <f>Net_Zero_Table[[#This Row],[Embodied Carbon (Metric T)]]*AHP!$Q$26/TOPSIS!$E$20</f>
        <v>1.0417878920518018E-2</v>
      </c>
      <c r="Y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2.0628163034325082E-3</v>
      </c>
      <c r="Z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6.4639869285422324E-3</v>
      </c>
      <c r="AA29">
        <f>Net_Zero_Table[[#This Row],[S- Worst-Euclidean Distance]]/(Net_Zero_Table[[#This Row],[S+ Best-Euclidean Distance]]+Net_Zero_Table[[#This Row],[S- Worst-Euclidean Distance]])</f>
        <v>0.75807858498515202</v>
      </c>
      <c r="AB29">
        <v>28</v>
      </c>
    </row>
    <row r="30" spans="1:28" x14ac:dyDescent="0.3">
      <c r="A30">
        <v>440</v>
      </c>
      <c r="B30" t="s">
        <v>280</v>
      </c>
      <c r="C30" t="s">
        <v>147</v>
      </c>
      <c r="D30" t="s">
        <v>151</v>
      </c>
      <c r="E30" t="s">
        <v>152</v>
      </c>
      <c r="F30" t="s">
        <v>280</v>
      </c>
      <c r="G30" t="s">
        <v>220</v>
      </c>
      <c r="H30">
        <v>316.77724442321863</v>
      </c>
      <c r="I30">
        <v>23</v>
      </c>
      <c r="J30">
        <v>1181289.3193779169</v>
      </c>
      <c r="K30">
        <v>38276.293290909089</v>
      </c>
      <c r="L30">
        <v>212632077.48802504</v>
      </c>
      <c r="M30">
        <v>5781764.2386363624</v>
      </c>
      <c r="N30">
        <v>1771933979.0668755</v>
      </c>
      <c r="O30">
        <v>89700000</v>
      </c>
      <c r="P30">
        <v>23.110939468181812</v>
      </c>
      <c r="Q30">
        <v>17660.275324699855</v>
      </c>
      <c r="R30">
        <v>212670353.78131595</v>
      </c>
      <c r="S30">
        <v>1867.4157433055118</v>
      </c>
      <c r="T30">
        <v>17683.386264168035</v>
      </c>
      <c r="U30">
        <f>Net_Zero_Table[[#This Row],[Total Energy(MJ)]]*AHP!$Q$23/TOPSIS!$B$20</f>
        <v>2.1988615516606594E-2</v>
      </c>
      <c r="V30">
        <f>Net_Zero_Table[[#This Row],[Capital Cost (LKR)]]*AHP!$Q$24/TOPSIS!$C$20</f>
        <v>4.370018205424743E-3</v>
      </c>
      <c r="W30">
        <f>Net_Zero_Table[[#This Row],[System Cost (LKR)]]*AHP!$Q$25/TOPSIS!$D$20</f>
        <v>2.3665822378426777E-3</v>
      </c>
      <c r="X30">
        <f>Net_Zero_Table[[#This Row],[Embodied Carbon (Metric T)]]*AHP!$Q$26/TOPSIS!$E$20</f>
        <v>1.0417878920518018E-2</v>
      </c>
      <c r="Y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2.0654255534939834E-3</v>
      </c>
      <c r="Z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6.4543923647460578E-3</v>
      </c>
      <c r="AA30">
        <f>Net_Zero_Table[[#This Row],[S- Worst-Euclidean Distance]]/(Net_Zero_Table[[#This Row],[S+ Best-Euclidean Distance]]+Net_Zero_Table[[#This Row],[S- Worst-Euclidean Distance]])</f>
        <v>0.75757397947764549</v>
      </c>
      <c r="AB30">
        <v>29</v>
      </c>
    </row>
    <row r="31" spans="1:28" x14ac:dyDescent="0.3">
      <c r="A31">
        <v>458</v>
      </c>
      <c r="B31" t="s">
        <v>280</v>
      </c>
      <c r="C31" t="s">
        <v>147</v>
      </c>
      <c r="D31" t="s">
        <v>280</v>
      </c>
      <c r="E31" t="s">
        <v>152</v>
      </c>
      <c r="F31" t="s">
        <v>280</v>
      </c>
      <c r="G31" t="s">
        <v>220</v>
      </c>
      <c r="H31">
        <v>317.23996604327863</v>
      </c>
      <c r="I31">
        <v>23</v>
      </c>
      <c r="J31">
        <v>1181737.233906135</v>
      </c>
      <c r="K31">
        <v>38276.293290909089</v>
      </c>
      <c r="L31">
        <v>212712702.10310429</v>
      </c>
      <c r="M31">
        <v>5786369.3136363626</v>
      </c>
      <c r="N31">
        <v>1772605850.8592024</v>
      </c>
      <c r="O31">
        <v>89700000</v>
      </c>
      <c r="P31">
        <v>23.101729318181814</v>
      </c>
      <c r="Q31">
        <v>17666.971646896716</v>
      </c>
      <c r="R31">
        <v>212750978.39639521</v>
      </c>
      <c r="S31">
        <v>1868.0922201728388</v>
      </c>
      <c r="T31">
        <v>17690.073376214899</v>
      </c>
      <c r="U31">
        <f>Net_Zero_Table[[#This Row],[Total Energy(MJ)]]*AHP!$Q$23/TOPSIS!$B$20</f>
        <v>2.1996951533501431E-2</v>
      </c>
      <c r="V31">
        <f>Net_Zero_Table[[#This Row],[Capital Cost (LKR)]]*AHP!$Q$24/TOPSIS!$C$20</f>
        <v>4.3734988491792677E-3</v>
      </c>
      <c r="W31">
        <f>Net_Zero_Table[[#This Row],[System Cost (LKR)]]*AHP!$Q$25/TOPSIS!$D$20</f>
        <v>2.3665822378426777E-3</v>
      </c>
      <c r="X31">
        <f>Net_Zero_Table[[#This Row],[Embodied Carbon (Metric T)]]*AHP!$Q$26/TOPSIS!$E$20</f>
        <v>1.0413727197145979E-2</v>
      </c>
      <c r="Y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2.0637610398022417E-3</v>
      </c>
      <c r="Z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6.449183703620842E-3</v>
      </c>
      <c r="AA31">
        <f>Net_Zero_Table[[#This Row],[S- Worst-Euclidean Distance]]/(Net_Zero_Table[[#This Row],[S+ Best-Euclidean Distance]]+Net_Zero_Table[[#This Row],[S- Worst-Euclidean Distance]])</f>
        <v>0.75757377711200835</v>
      </c>
      <c r="AB31">
        <v>30</v>
      </c>
    </row>
    <row r="32" spans="1:28" x14ac:dyDescent="0.3">
      <c r="A32">
        <v>511</v>
      </c>
      <c r="B32" t="s">
        <v>280</v>
      </c>
      <c r="C32" t="s">
        <v>280</v>
      </c>
      <c r="D32" t="s">
        <v>151</v>
      </c>
      <c r="E32" t="s">
        <v>152</v>
      </c>
      <c r="F32" t="s">
        <v>280</v>
      </c>
      <c r="G32" t="s">
        <v>219</v>
      </c>
      <c r="H32">
        <v>365.30256780600968</v>
      </c>
      <c r="I32">
        <v>52</v>
      </c>
      <c r="J32">
        <v>1281028.1505310896</v>
      </c>
      <c r="K32">
        <v>36442.572090909089</v>
      </c>
      <c r="L32">
        <v>230585067.09559613</v>
      </c>
      <c r="M32">
        <v>5170523.8386363629</v>
      </c>
      <c r="N32">
        <v>1921542225.7966344</v>
      </c>
      <c r="O32">
        <v>96928000</v>
      </c>
      <c r="P32">
        <v>19.443497068181816</v>
      </c>
      <c r="Q32">
        <v>19151.370850439791</v>
      </c>
      <c r="R32">
        <v>230621509.66768706</v>
      </c>
      <c r="S32">
        <v>2023.6407496352708</v>
      </c>
      <c r="T32">
        <v>19170.814347507974</v>
      </c>
      <c r="U32">
        <f>Net_Zero_Table[[#This Row],[Total Energy(MJ)]]*AHP!$Q$23/TOPSIS!$B$20</f>
        <v>2.3844638501690663E-2</v>
      </c>
      <c r="V32">
        <f>Net_Zero_Table[[#This Row],[Capital Cost (LKR)]]*AHP!$Q$24/TOPSIS!$C$20</f>
        <v>3.9080257121920725E-3</v>
      </c>
      <c r="W32">
        <f>Net_Zero_Table[[#This Row],[System Cost (LKR)]]*AHP!$Q$25/TOPSIS!$D$20</f>
        <v>2.5572807486021749E-3</v>
      </c>
      <c r="X32">
        <f>Net_Zero_Table[[#This Row],[Embodied Carbon (Metric T)]]*AHP!$Q$26/TOPSIS!$E$20</f>
        <v>8.7646804028300752E-3</v>
      </c>
      <c r="Y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2.1902664873394259E-3</v>
      </c>
      <c r="Z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6.3560921161990745E-3</v>
      </c>
      <c r="AA32">
        <f>Net_Zero_Table[[#This Row],[S- Worst-Euclidean Distance]]/(Net_Zero_Table[[#This Row],[S+ Best-Euclidean Distance]]+Net_Zero_Table[[#This Row],[S- Worst-Euclidean Distance]])</f>
        <v>0.74371933253156763</v>
      </c>
      <c r="AB32">
        <v>31</v>
      </c>
    </row>
    <row r="33" spans="1:28" x14ac:dyDescent="0.3">
      <c r="A33">
        <v>513</v>
      </c>
      <c r="B33" t="s">
        <v>280</v>
      </c>
      <c r="C33" t="s">
        <v>280</v>
      </c>
      <c r="D33" t="s">
        <v>151</v>
      </c>
      <c r="E33" t="s">
        <v>152</v>
      </c>
      <c r="F33" t="s">
        <v>280</v>
      </c>
      <c r="G33" t="s">
        <v>218</v>
      </c>
      <c r="H33">
        <v>365.30256780600968</v>
      </c>
      <c r="I33">
        <v>26</v>
      </c>
      <c r="J33">
        <v>1281028.1505310896</v>
      </c>
      <c r="K33">
        <v>36442.572090909089</v>
      </c>
      <c r="L33">
        <v>230585067.09559613</v>
      </c>
      <c r="M33">
        <v>5170523.8386363629</v>
      </c>
      <c r="N33">
        <v>1921542225.7966344</v>
      </c>
      <c r="O33">
        <v>97401200</v>
      </c>
      <c r="P33">
        <v>19.443497068181816</v>
      </c>
      <c r="Q33">
        <v>19151.370850439791</v>
      </c>
      <c r="R33">
        <v>230621509.66768706</v>
      </c>
      <c r="S33">
        <v>2024.1139496352707</v>
      </c>
      <c r="T33">
        <v>19170.814347507974</v>
      </c>
      <c r="U33">
        <f>Net_Zero_Table[[#This Row],[Total Energy(MJ)]]*AHP!$Q$23/TOPSIS!$B$20</f>
        <v>2.3844638501690663E-2</v>
      </c>
      <c r="V33">
        <f>Net_Zero_Table[[#This Row],[Capital Cost (LKR)]]*AHP!$Q$24/TOPSIS!$C$20</f>
        <v>3.9080257121920725E-3</v>
      </c>
      <c r="W33">
        <f>Net_Zero_Table[[#This Row],[System Cost (LKR)]]*AHP!$Q$25/TOPSIS!$D$20</f>
        <v>2.5697653273641275E-3</v>
      </c>
      <c r="X33">
        <f>Net_Zero_Table[[#This Row],[Embodied Carbon (Metric T)]]*AHP!$Q$26/TOPSIS!$E$20</f>
        <v>8.7646804028300752E-3</v>
      </c>
      <c r="Y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2.1919833076333951E-3</v>
      </c>
      <c r="Z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6.3552662607227507E-3</v>
      </c>
      <c r="AA33">
        <f>Net_Zero_Table[[#This Row],[S- Worst-Euclidean Distance]]/(Net_Zero_Table[[#This Row],[S+ Best-Euclidean Distance]]+Net_Zero_Table[[#This Row],[S- Worst-Euclidean Distance]])</f>
        <v>0.74354518490385324</v>
      </c>
      <c r="AB33">
        <v>32</v>
      </c>
    </row>
    <row r="34" spans="1:28" x14ac:dyDescent="0.3">
      <c r="A34">
        <v>529</v>
      </c>
      <c r="B34" t="s">
        <v>280</v>
      </c>
      <c r="C34" t="s">
        <v>280</v>
      </c>
      <c r="D34" t="s">
        <v>280</v>
      </c>
      <c r="E34" t="s">
        <v>152</v>
      </c>
      <c r="F34" t="s">
        <v>280</v>
      </c>
      <c r="G34" t="s">
        <v>219</v>
      </c>
      <c r="H34">
        <v>365.76528942606973</v>
      </c>
      <c r="I34">
        <v>52</v>
      </c>
      <c r="J34">
        <v>1281476.0650593077</v>
      </c>
      <c r="K34">
        <v>36442.572090909089</v>
      </c>
      <c r="L34">
        <v>230665691.71067539</v>
      </c>
      <c r="M34">
        <v>5175128.9136363631</v>
      </c>
      <c r="N34">
        <v>1922214097.5889616</v>
      </c>
      <c r="O34">
        <v>96928000</v>
      </c>
      <c r="P34">
        <v>19.434286918181815</v>
      </c>
      <c r="Q34">
        <v>19158.067172636649</v>
      </c>
      <c r="R34">
        <v>230702134.28276631</v>
      </c>
      <c r="S34">
        <v>2024.317226502598</v>
      </c>
      <c r="T34">
        <v>19177.501459554831</v>
      </c>
      <c r="U34">
        <f>Net_Zero_Table[[#This Row],[Total Energy(MJ)]]*AHP!$Q$23/TOPSIS!$B$20</f>
        <v>2.38529745185855E-2</v>
      </c>
      <c r="V34">
        <f>Net_Zero_Table[[#This Row],[Capital Cost (LKR)]]*AHP!$Q$24/TOPSIS!$C$20</f>
        <v>3.9115063559465989E-3</v>
      </c>
      <c r="W34">
        <f>Net_Zero_Table[[#This Row],[System Cost (LKR)]]*AHP!$Q$25/TOPSIS!$D$20</f>
        <v>2.5572807486021749E-3</v>
      </c>
      <c r="X34">
        <f>Net_Zero_Table[[#This Row],[Embodied Carbon (Metric T)]]*AHP!$Q$26/TOPSIS!$E$20</f>
        <v>8.760528679458035E-3</v>
      </c>
      <c r="Y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2.1981467328502477E-3</v>
      </c>
      <c r="Z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6.3540657453132164E-3</v>
      </c>
      <c r="AA34">
        <f>Net_Zero_Table[[#This Row],[S- Worst-Euclidean Distance]]/(Net_Zero_Table[[#This Row],[S+ Best-Euclidean Distance]]+Net_Zero_Table[[#This Row],[S- Worst-Euclidean Distance]])</f>
        <v>0.74297332550345074</v>
      </c>
      <c r="AB34">
        <v>33</v>
      </c>
    </row>
    <row r="35" spans="1:28" x14ac:dyDescent="0.3">
      <c r="A35">
        <v>512</v>
      </c>
      <c r="B35" t="s">
        <v>280</v>
      </c>
      <c r="C35" t="s">
        <v>280</v>
      </c>
      <c r="D35" t="s">
        <v>151</v>
      </c>
      <c r="E35" t="s">
        <v>152</v>
      </c>
      <c r="F35" t="s">
        <v>280</v>
      </c>
      <c r="G35" t="s">
        <v>220</v>
      </c>
      <c r="H35">
        <v>365.30256780600968</v>
      </c>
      <c r="I35">
        <v>26</v>
      </c>
      <c r="J35">
        <v>1281028.1505310896</v>
      </c>
      <c r="K35">
        <v>36442.572090909089</v>
      </c>
      <c r="L35">
        <v>230585067.09559613</v>
      </c>
      <c r="M35">
        <v>5170523.8386363629</v>
      </c>
      <c r="N35">
        <v>1921542225.7966344</v>
      </c>
      <c r="O35">
        <v>101400000</v>
      </c>
      <c r="P35">
        <v>19.443497068181816</v>
      </c>
      <c r="Q35">
        <v>19151.370850439791</v>
      </c>
      <c r="R35">
        <v>230621509.66768706</v>
      </c>
      <c r="S35">
        <v>2028.1127496352708</v>
      </c>
      <c r="T35">
        <v>19170.814347507974</v>
      </c>
      <c r="U35">
        <f>Net_Zero_Table[[#This Row],[Total Energy(MJ)]]*AHP!$Q$23/TOPSIS!$B$20</f>
        <v>2.3844638501690663E-2</v>
      </c>
      <c r="V35">
        <f>Net_Zero_Table[[#This Row],[Capital Cost (LKR)]]*AHP!$Q$24/TOPSIS!$C$20</f>
        <v>3.9080257121920725E-3</v>
      </c>
      <c r="W35">
        <f>Net_Zero_Table[[#This Row],[System Cost (LKR)]]*AHP!$Q$25/TOPSIS!$D$20</f>
        <v>2.6752668775612879E-3</v>
      </c>
      <c r="X35">
        <f>Net_Zero_Table[[#This Row],[Embodied Carbon (Metric T)]]*AHP!$Q$26/TOPSIS!$E$20</f>
        <v>8.7646804028300752E-3</v>
      </c>
      <c r="Y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2.2092570127154997E-3</v>
      </c>
      <c r="Z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6.349263362907716E-3</v>
      </c>
      <c r="AA35">
        <f>Net_Zero_Table[[#This Row],[S- Worst-Euclidean Distance]]/(Net_Zero_Table[[#This Row],[S+ Best-Euclidean Distance]]+Net_Zero_Table[[#This Row],[S- Worst-Euclidean Distance]])</f>
        <v>0.74186460792825693</v>
      </c>
      <c r="AB35">
        <v>34</v>
      </c>
    </row>
    <row r="36" spans="1:28" x14ac:dyDescent="0.3">
      <c r="A36">
        <v>220</v>
      </c>
      <c r="B36" t="s">
        <v>141</v>
      </c>
      <c r="C36" t="s">
        <v>147</v>
      </c>
      <c r="D36" t="s">
        <v>151</v>
      </c>
      <c r="E36" t="s">
        <v>152</v>
      </c>
      <c r="F36" t="s">
        <v>155</v>
      </c>
      <c r="G36" t="s">
        <v>219</v>
      </c>
      <c r="H36">
        <v>337.00961936979496</v>
      </c>
      <c r="I36">
        <v>48</v>
      </c>
      <c r="J36">
        <v>1226261.5217885273</v>
      </c>
      <c r="K36">
        <v>42357.290336363629</v>
      </c>
      <c r="L36">
        <v>220727073.9219349</v>
      </c>
      <c r="M36">
        <v>5692909.2613636348</v>
      </c>
      <c r="N36">
        <v>1839392282.6827908</v>
      </c>
      <c r="O36">
        <v>89472000</v>
      </c>
      <c r="P36">
        <v>22.474970877272725</v>
      </c>
      <c r="Q36">
        <v>18332.609750738484</v>
      </c>
      <c r="R36">
        <v>220769431.21227127</v>
      </c>
      <c r="S36">
        <v>1934.5571919441545</v>
      </c>
      <c r="T36">
        <v>18355.084721615756</v>
      </c>
      <c r="U36">
        <f>Net_Zero_Table[[#This Row],[Total Energy(MJ)]]*AHP!$Q$23/TOPSIS!$B$20</f>
        <v>2.2826003034434422E-2</v>
      </c>
      <c r="V36">
        <f>Net_Zero_Table[[#This Row],[Capital Cost (LKR)]]*AHP!$Q$24/TOPSIS!$C$20</f>
        <v>4.3028591424989944E-3</v>
      </c>
      <c r="W36">
        <f>Net_Zero_Table[[#This Row],[System Cost (LKR)]]*AHP!$Q$25/TOPSIS!$D$20</f>
        <v>2.3605668448635456E-3</v>
      </c>
      <c r="X36">
        <f>Net_Zero_Table[[#This Row],[Embodied Carbon (Metric T)]]*AHP!$Q$26/TOPSIS!$E$20</f>
        <v>1.0131198935636184E-2</v>
      </c>
      <c r="Y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2.0825153037683573E-3</v>
      </c>
      <c r="Z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5.9701512925143096E-3</v>
      </c>
      <c r="AA36">
        <f>Net_Zero_Table[[#This Row],[S- Worst-Euclidean Distance]]/(Net_Zero_Table[[#This Row],[S+ Best-Euclidean Distance]]+Net_Zero_Table[[#This Row],[S- Worst-Euclidean Distance]])</f>
        <v>0.74138811300970731</v>
      </c>
      <c r="AB36">
        <v>35</v>
      </c>
    </row>
    <row r="37" spans="1:28" x14ac:dyDescent="0.3">
      <c r="A37">
        <v>222</v>
      </c>
      <c r="B37" t="s">
        <v>141</v>
      </c>
      <c r="C37" t="s">
        <v>147</v>
      </c>
      <c r="D37" t="s">
        <v>151</v>
      </c>
      <c r="E37" t="s">
        <v>152</v>
      </c>
      <c r="F37" t="s">
        <v>155</v>
      </c>
      <c r="G37" t="s">
        <v>218</v>
      </c>
      <c r="H37">
        <v>337.00961936979496</v>
      </c>
      <c r="I37">
        <v>24</v>
      </c>
      <c r="J37">
        <v>1226261.5217885273</v>
      </c>
      <c r="K37">
        <v>42357.290336363629</v>
      </c>
      <c r="L37">
        <v>220727073.9219349</v>
      </c>
      <c r="M37">
        <v>5692909.2613636348</v>
      </c>
      <c r="N37">
        <v>1839392282.6827908</v>
      </c>
      <c r="O37">
        <v>89908800</v>
      </c>
      <c r="P37">
        <v>22.474970877272725</v>
      </c>
      <c r="Q37">
        <v>18332.609750738484</v>
      </c>
      <c r="R37">
        <v>220769431.21227127</v>
      </c>
      <c r="S37">
        <v>1934.9939919441545</v>
      </c>
      <c r="T37">
        <v>18355.084721615756</v>
      </c>
      <c r="U37">
        <f>Net_Zero_Table[[#This Row],[Total Energy(MJ)]]*AHP!$Q$23/TOPSIS!$B$20</f>
        <v>2.2826003034434422E-2</v>
      </c>
      <c r="V37">
        <f>Net_Zero_Table[[#This Row],[Capital Cost (LKR)]]*AHP!$Q$24/TOPSIS!$C$20</f>
        <v>4.3028591424989944E-3</v>
      </c>
      <c r="W37">
        <f>Net_Zero_Table[[#This Row],[System Cost (LKR)]]*AHP!$Q$25/TOPSIS!$D$20</f>
        <v>2.3720910714130411E-3</v>
      </c>
      <c r="X37">
        <f>Net_Zero_Table[[#This Row],[Embodied Carbon (Metric T)]]*AHP!$Q$26/TOPSIS!$E$20</f>
        <v>1.0131198935636184E-2</v>
      </c>
      <c r="Y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2.0830913983354397E-3</v>
      </c>
      <c r="Z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5.968958972125963E-3</v>
      </c>
      <c r="AA37">
        <f>Net_Zero_Table[[#This Row],[S- Worst-Euclidean Distance]]/(Net_Zero_Table[[#This Row],[S+ Best-Euclidean Distance]]+Net_Zero_Table[[#This Row],[S- Worst-Euclidean Distance]])</f>
        <v>0.74129677504537606</v>
      </c>
      <c r="AB37">
        <v>36</v>
      </c>
    </row>
    <row r="38" spans="1:28" x14ac:dyDescent="0.3">
      <c r="A38">
        <v>531</v>
      </c>
      <c r="B38" t="s">
        <v>280</v>
      </c>
      <c r="C38" t="s">
        <v>280</v>
      </c>
      <c r="D38" t="s">
        <v>280</v>
      </c>
      <c r="E38" t="s">
        <v>152</v>
      </c>
      <c r="F38" t="s">
        <v>280</v>
      </c>
      <c r="G38" t="s">
        <v>218</v>
      </c>
      <c r="H38">
        <v>365.76528942606973</v>
      </c>
      <c r="I38">
        <v>27</v>
      </c>
      <c r="J38">
        <v>1281476.0650593077</v>
      </c>
      <c r="K38">
        <v>36442.572090909089</v>
      </c>
      <c r="L38">
        <v>230665691.71067539</v>
      </c>
      <c r="M38">
        <v>5175128.9136363631</v>
      </c>
      <c r="N38">
        <v>1922214097.5889616</v>
      </c>
      <c r="O38">
        <v>101147400</v>
      </c>
      <c r="P38">
        <v>19.434286918181815</v>
      </c>
      <c r="Q38">
        <v>19158.067172636649</v>
      </c>
      <c r="R38">
        <v>230702134.28276631</v>
      </c>
      <c r="S38">
        <v>2028.536626502598</v>
      </c>
      <c r="T38">
        <v>19177.501459554831</v>
      </c>
      <c r="U38">
        <f>Net_Zero_Table[[#This Row],[Total Energy(MJ)]]*AHP!$Q$23/TOPSIS!$B$20</f>
        <v>2.38529745185855E-2</v>
      </c>
      <c r="V38">
        <f>Net_Zero_Table[[#This Row],[Capital Cost (LKR)]]*AHP!$Q$24/TOPSIS!$C$20</f>
        <v>3.9115063559465989E-3</v>
      </c>
      <c r="W38">
        <f>Net_Zero_Table[[#This Row],[System Cost (LKR)]]*AHP!$Q$25/TOPSIS!$D$20</f>
        <v>2.6686024553396709E-3</v>
      </c>
      <c r="X38">
        <f>Net_Zero_Table[[#This Row],[Embodied Carbon (Metric T)]]*AHP!$Q$26/TOPSIS!$E$20</f>
        <v>8.760528679458035E-3</v>
      </c>
      <c r="Y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2.2158378018349418E-3</v>
      </c>
      <c r="Z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6.3475624125947233E-3</v>
      </c>
      <c r="AA38">
        <f>Net_Zero_Table[[#This Row],[S- Worst-Euclidean Distance]]/(Net_Zero_Table[[#This Row],[S+ Best-Euclidean Distance]]+Net_Zero_Table[[#This Row],[S- Worst-Euclidean Distance]])</f>
        <v>0.74124322741553428</v>
      </c>
      <c r="AB38">
        <v>37</v>
      </c>
    </row>
    <row r="39" spans="1:28" x14ac:dyDescent="0.3">
      <c r="A39">
        <v>238</v>
      </c>
      <c r="B39" t="s">
        <v>141</v>
      </c>
      <c r="C39" t="s">
        <v>147</v>
      </c>
      <c r="D39" t="s">
        <v>280</v>
      </c>
      <c r="E39" t="s">
        <v>152</v>
      </c>
      <c r="F39" t="s">
        <v>155</v>
      </c>
      <c r="G39" t="s">
        <v>219</v>
      </c>
      <c r="H39">
        <v>337.47234098985501</v>
      </c>
      <c r="I39">
        <v>48</v>
      </c>
      <c r="J39">
        <v>1226709.4363167451</v>
      </c>
      <c r="K39">
        <v>42357.290336363629</v>
      </c>
      <c r="L39">
        <v>220807698.53701413</v>
      </c>
      <c r="M39">
        <v>5697514.336363635</v>
      </c>
      <c r="N39">
        <v>1840064154.4751177</v>
      </c>
      <c r="O39">
        <v>89472000</v>
      </c>
      <c r="P39">
        <v>22.465760727272727</v>
      </c>
      <c r="Q39">
        <v>18339.306072935338</v>
      </c>
      <c r="R39">
        <v>220850055.8273505</v>
      </c>
      <c r="S39">
        <v>1935.2336688114813</v>
      </c>
      <c r="T39">
        <v>18361.771833662609</v>
      </c>
      <c r="U39">
        <f>Net_Zero_Table[[#This Row],[Total Energy(MJ)]]*AHP!$Q$23/TOPSIS!$B$20</f>
        <v>2.2834339051329255E-2</v>
      </c>
      <c r="V39">
        <f>Net_Zero_Table[[#This Row],[Capital Cost (LKR)]]*AHP!$Q$24/TOPSIS!$C$20</f>
        <v>4.3063397862535199E-3</v>
      </c>
      <c r="W39">
        <f>Net_Zero_Table[[#This Row],[System Cost (LKR)]]*AHP!$Q$25/TOPSIS!$D$20</f>
        <v>2.3605668448635456E-3</v>
      </c>
      <c r="X39">
        <f>Net_Zero_Table[[#This Row],[Embodied Carbon (Metric T)]]*AHP!$Q$26/TOPSIS!$E$20</f>
        <v>1.0127047212264147E-2</v>
      </c>
      <c r="Y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2.0846752203263195E-3</v>
      </c>
      <c r="Z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5.9658503142385492E-3</v>
      </c>
      <c r="AA39">
        <f>Net_Zero_Table[[#This Row],[S- Worst-Euclidean Distance]]/(Net_Zero_Table[[#This Row],[S+ Best-Euclidean Distance]]+Net_Zero_Table[[#This Row],[S- Worst-Euclidean Distance]])</f>
        <v>0.74105103929230665</v>
      </c>
      <c r="AB39">
        <v>38</v>
      </c>
    </row>
    <row r="40" spans="1:28" x14ac:dyDescent="0.3">
      <c r="A40">
        <v>240</v>
      </c>
      <c r="B40" t="s">
        <v>141</v>
      </c>
      <c r="C40" t="s">
        <v>147</v>
      </c>
      <c r="D40" t="s">
        <v>280</v>
      </c>
      <c r="E40" t="s">
        <v>152</v>
      </c>
      <c r="F40" t="s">
        <v>155</v>
      </c>
      <c r="G40" t="s">
        <v>218</v>
      </c>
      <c r="H40">
        <v>337.47234098985501</v>
      </c>
      <c r="I40">
        <v>24</v>
      </c>
      <c r="J40">
        <v>1226709.4363167451</v>
      </c>
      <c r="K40">
        <v>42357.290336363629</v>
      </c>
      <c r="L40">
        <v>220807698.53701413</v>
      </c>
      <c r="M40">
        <v>5697514.336363635</v>
      </c>
      <c r="N40">
        <v>1840064154.4751177</v>
      </c>
      <c r="O40">
        <v>89908800</v>
      </c>
      <c r="P40">
        <v>22.465760727272727</v>
      </c>
      <c r="Q40">
        <v>18339.306072935338</v>
      </c>
      <c r="R40">
        <v>220850055.8273505</v>
      </c>
      <c r="S40">
        <v>1935.6704688114812</v>
      </c>
      <c r="T40">
        <v>18361.771833662609</v>
      </c>
      <c r="U40">
        <f>Net_Zero_Table[[#This Row],[Total Energy(MJ)]]*AHP!$Q$23/TOPSIS!$B$20</f>
        <v>2.2834339051329255E-2</v>
      </c>
      <c r="V40">
        <f>Net_Zero_Table[[#This Row],[Capital Cost (LKR)]]*AHP!$Q$24/TOPSIS!$C$20</f>
        <v>4.3063397862535199E-3</v>
      </c>
      <c r="W40">
        <f>Net_Zero_Table[[#This Row],[System Cost (LKR)]]*AHP!$Q$25/TOPSIS!$D$20</f>
        <v>2.3720910714130411E-3</v>
      </c>
      <c r="X40">
        <f>Net_Zero_Table[[#This Row],[Embodied Carbon (Metric T)]]*AHP!$Q$26/TOPSIS!$E$20</f>
        <v>1.0127047212264147E-2</v>
      </c>
      <c r="Y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2.0852507181709041E-3</v>
      </c>
      <c r="Z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5.9646571340952149E-3</v>
      </c>
      <c r="AA40">
        <f>Net_Zero_Table[[#This Row],[S- Worst-Euclidean Distance]]/(Net_Zero_Table[[#This Row],[S+ Best-Euclidean Distance]]+Net_Zero_Table[[#This Row],[S- Worst-Euclidean Distance]])</f>
        <v>0.74095967849074351</v>
      </c>
      <c r="AB40">
        <v>39</v>
      </c>
    </row>
    <row r="41" spans="1:28" x14ac:dyDescent="0.3">
      <c r="A41">
        <v>221</v>
      </c>
      <c r="B41" t="s">
        <v>141</v>
      </c>
      <c r="C41" t="s">
        <v>147</v>
      </c>
      <c r="D41" t="s">
        <v>151</v>
      </c>
      <c r="E41" t="s">
        <v>152</v>
      </c>
      <c r="F41" t="s">
        <v>155</v>
      </c>
      <c r="G41" t="s">
        <v>220</v>
      </c>
      <c r="H41">
        <v>337.00961936979496</v>
      </c>
      <c r="I41">
        <v>24</v>
      </c>
      <c r="J41">
        <v>1226261.5217885273</v>
      </c>
      <c r="K41">
        <v>42357.290336363629</v>
      </c>
      <c r="L41">
        <v>220727073.9219349</v>
      </c>
      <c r="M41">
        <v>5692909.2613636348</v>
      </c>
      <c r="N41">
        <v>1839392282.6827908</v>
      </c>
      <c r="O41">
        <v>93600000</v>
      </c>
      <c r="P41">
        <v>22.474970877272725</v>
      </c>
      <c r="Q41">
        <v>18332.609750738484</v>
      </c>
      <c r="R41">
        <v>220769431.21227127</v>
      </c>
      <c r="S41">
        <v>1938.6851919441544</v>
      </c>
      <c r="T41">
        <v>18355.084721615756</v>
      </c>
      <c r="U41">
        <f>Net_Zero_Table[[#This Row],[Total Energy(MJ)]]*AHP!$Q$23/TOPSIS!$B$20</f>
        <v>2.2826003034434422E-2</v>
      </c>
      <c r="V41">
        <f>Net_Zero_Table[[#This Row],[Capital Cost (LKR)]]*AHP!$Q$24/TOPSIS!$C$20</f>
        <v>4.3028591424989944E-3</v>
      </c>
      <c r="W41">
        <f>Net_Zero_Table[[#This Row],[System Cost (LKR)]]*AHP!$Q$25/TOPSIS!$D$20</f>
        <v>2.4694771177488813E-3</v>
      </c>
      <c r="X41">
        <f>Net_Zero_Table[[#This Row],[Embodied Carbon (Metric T)]]*AHP!$Q$26/TOPSIS!$E$20</f>
        <v>1.0131198935636184E-2</v>
      </c>
      <c r="Y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2.0904917131875662E-3</v>
      </c>
      <c r="Z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5.9597635786564082E-3</v>
      </c>
      <c r="AA41">
        <f>Net_Zero_Table[[#This Row],[S- Worst-Euclidean Distance]]/(Net_Zero_Table[[#This Row],[S+ Best-Euclidean Distance]]+Net_Zero_Table[[#This Row],[S- Worst-Euclidean Distance]])</f>
        <v>0.74031982373210881</v>
      </c>
      <c r="AB41">
        <v>40</v>
      </c>
    </row>
    <row r="42" spans="1:28" x14ac:dyDescent="0.3">
      <c r="A42">
        <v>239</v>
      </c>
      <c r="B42" t="s">
        <v>141</v>
      </c>
      <c r="C42" t="s">
        <v>147</v>
      </c>
      <c r="D42" t="s">
        <v>280</v>
      </c>
      <c r="E42" t="s">
        <v>152</v>
      </c>
      <c r="F42" t="s">
        <v>155</v>
      </c>
      <c r="G42" t="s">
        <v>220</v>
      </c>
      <c r="H42">
        <v>337.47234098985501</v>
      </c>
      <c r="I42">
        <v>24</v>
      </c>
      <c r="J42">
        <v>1226709.4363167451</v>
      </c>
      <c r="K42">
        <v>42357.290336363629</v>
      </c>
      <c r="L42">
        <v>220807698.53701413</v>
      </c>
      <c r="M42">
        <v>5697514.336363635</v>
      </c>
      <c r="N42">
        <v>1840064154.4751177</v>
      </c>
      <c r="O42">
        <v>93600000</v>
      </c>
      <c r="P42">
        <v>22.465760727272727</v>
      </c>
      <c r="Q42">
        <v>18339.306072935338</v>
      </c>
      <c r="R42">
        <v>220850055.8273505</v>
      </c>
      <c r="S42">
        <v>1939.3616688114812</v>
      </c>
      <c r="T42">
        <v>18361.771833662609</v>
      </c>
      <c r="U42">
        <f>Net_Zero_Table[[#This Row],[Total Energy(MJ)]]*AHP!$Q$23/TOPSIS!$B$20</f>
        <v>2.2834339051329255E-2</v>
      </c>
      <c r="V42">
        <f>Net_Zero_Table[[#This Row],[Capital Cost (LKR)]]*AHP!$Q$24/TOPSIS!$C$20</f>
        <v>4.3063397862535199E-3</v>
      </c>
      <c r="W42">
        <f>Net_Zero_Table[[#This Row],[System Cost (LKR)]]*AHP!$Q$25/TOPSIS!$D$20</f>
        <v>2.4694771177488813E-3</v>
      </c>
      <c r="X42">
        <f>Net_Zero_Table[[#This Row],[Embodied Carbon (Metric T)]]*AHP!$Q$26/TOPSIS!$E$20</f>
        <v>1.0127047212264147E-2</v>
      </c>
      <c r="Y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2.0926433969310348E-3</v>
      </c>
      <c r="Z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5.9554550984680724E-3</v>
      </c>
      <c r="AA42">
        <f>Net_Zero_Table[[#This Row],[S- Worst-Euclidean Distance]]/(Net_Zero_Table[[#This Row],[S+ Best-Euclidean Distance]]+Net_Zero_Table[[#This Row],[S- Worst-Euclidean Distance]])</f>
        <v>0.73998287941836871</v>
      </c>
      <c r="AB42">
        <v>41</v>
      </c>
    </row>
    <row r="43" spans="1:28" x14ac:dyDescent="0.3">
      <c r="A43">
        <v>530</v>
      </c>
      <c r="B43" t="s">
        <v>280</v>
      </c>
      <c r="C43" t="s">
        <v>280</v>
      </c>
      <c r="D43" t="s">
        <v>280</v>
      </c>
      <c r="E43" t="s">
        <v>152</v>
      </c>
      <c r="F43" t="s">
        <v>280</v>
      </c>
      <c r="G43" t="s">
        <v>220</v>
      </c>
      <c r="H43">
        <v>365.76528942606973</v>
      </c>
      <c r="I43">
        <v>27</v>
      </c>
      <c r="J43">
        <v>1281476.0650593077</v>
      </c>
      <c r="K43">
        <v>36442.572090909089</v>
      </c>
      <c r="L43">
        <v>230665691.71067539</v>
      </c>
      <c r="M43">
        <v>5175128.9136363631</v>
      </c>
      <c r="N43">
        <v>1922214097.5889616</v>
      </c>
      <c r="O43">
        <v>105300000</v>
      </c>
      <c r="P43">
        <v>19.434286918181815</v>
      </c>
      <c r="Q43">
        <v>19158.067172636649</v>
      </c>
      <c r="R43">
        <v>230702134.28276631</v>
      </c>
      <c r="S43">
        <v>2032.6892265025981</v>
      </c>
      <c r="T43">
        <v>19177.501459554831</v>
      </c>
      <c r="U43">
        <f>Net_Zero_Table[[#This Row],[Total Energy(MJ)]]*AHP!$Q$23/TOPSIS!$B$20</f>
        <v>2.38529745185855E-2</v>
      </c>
      <c r="V43">
        <f>Net_Zero_Table[[#This Row],[Capital Cost (LKR)]]*AHP!$Q$24/TOPSIS!$C$20</f>
        <v>3.9115063559465989E-3</v>
      </c>
      <c r="W43">
        <f>Net_Zero_Table[[#This Row],[System Cost (LKR)]]*AHP!$Q$25/TOPSIS!$D$20</f>
        <v>2.7781617574674914E-3</v>
      </c>
      <c r="X43">
        <f>Net_Zero_Table[[#This Row],[Embodied Carbon (Metric T)]]*AHP!$Q$26/TOPSIS!$E$20</f>
        <v>8.760528679458035E-3</v>
      </c>
      <c r="Y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2.238523749207153E-3</v>
      </c>
      <c r="Z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6.3430633747553252E-3</v>
      </c>
      <c r="AA43">
        <f>Net_Zero_Table[[#This Row],[S- Worst-Euclidean Distance]]/(Net_Zero_Table[[#This Row],[S+ Best-Euclidean Distance]]+Net_Zero_Table[[#This Row],[S- Worst-Euclidean Distance]])</f>
        <v>0.73914804838880055</v>
      </c>
      <c r="AB43">
        <v>42</v>
      </c>
    </row>
    <row r="44" spans="1:28" x14ac:dyDescent="0.3">
      <c r="A44">
        <v>4</v>
      </c>
      <c r="B44" t="s">
        <v>139</v>
      </c>
      <c r="C44" t="s">
        <v>147</v>
      </c>
      <c r="D44" t="s">
        <v>151</v>
      </c>
      <c r="E44" t="s">
        <v>152</v>
      </c>
      <c r="F44" t="s">
        <v>155</v>
      </c>
      <c r="G44" t="s">
        <v>219</v>
      </c>
      <c r="H44">
        <v>323.32823925838818</v>
      </c>
      <c r="I44">
        <v>46</v>
      </c>
      <c r="J44">
        <v>1184878.6269202274</v>
      </c>
      <c r="K44">
        <v>49618.130336363625</v>
      </c>
      <c r="L44">
        <v>213278152.84564093</v>
      </c>
      <c r="M44">
        <v>5602148.7613636348</v>
      </c>
      <c r="N44">
        <v>1777317940.3803411</v>
      </c>
      <c r="O44">
        <v>85744000</v>
      </c>
      <c r="P44">
        <v>23.564096877272721</v>
      </c>
      <c r="Q44">
        <v>17713.935472457397</v>
      </c>
      <c r="R44">
        <v>213327770.9759773</v>
      </c>
      <c r="S44">
        <v>1868.6640891417048</v>
      </c>
      <c r="T44">
        <v>17737.499569334668</v>
      </c>
      <c r="U44">
        <f>Net_Zero_Table[[#This Row],[Total Energy(MJ)]]*AHP!$Q$23/TOPSIS!$B$20</f>
        <v>2.2056587820552063E-2</v>
      </c>
      <c r="V44">
        <f>Net_Zero_Table[[#This Row],[Capital Cost (LKR)]]*AHP!$Q$24/TOPSIS!$C$20</f>
        <v>4.2342598325023975E-3</v>
      </c>
      <c r="W44">
        <f>Net_Zero_Table[[#This Row],[System Cost (LKR)]]*AHP!$Q$25/TOPSIS!$D$20</f>
        <v>2.2622098929942318E-3</v>
      </c>
      <c r="X44">
        <f>Net_Zero_Table[[#This Row],[Embodied Carbon (Metric T)]]*AHP!$Q$26/TOPSIS!$E$20</f>
        <v>1.0622151837520995E-2</v>
      </c>
      <c r="Y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2.2322985954788144E-3</v>
      </c>
      <c r="Z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6.3252367738372796E-3</v>
      </c>
      <c r="AA44">
        <f>Net_Zero_Table[[#This Row],[S- Worst-Euclidean Distance]]/(Net_Zero_Table[[#This Row],[S+ Best-Euclidean Distance]]+Net_Zero_Table[[#This Row],[S- Worst-Euclidean Distance]])</f>
        <v>0.7391423465822945</v>
      </c>
      <c r="AB44">
        <v>43</v>
      </c>
    </row>
    <row r="45" spans="1:28" x14ac:dyDescent="0.3">
      <c r="A45">
        <v>6</v>
      </c>
      <c r="B45" t="s">
        <v>139</v>
      </c>
      <c r="C45" t="s">
        <v>147</v>
      </c>
      <c r="D45" t="s">
        <v>151</v>
      </c>
      <c r="E45" t="s">
        <v>152</v>
      </c>
      <c r="F45" t="s">
        <v>155</v>
      </c>
      <c r="G45" t="s">
        <v>218</v>
      </c>
      <c r="H45">
        <v>323.32823925838818</v>
      </c>
      <c r="I45">
        <v>23</v>
      </c>
      <c r="J45">
        <v>1184878.6269202274</v>
      </c>
      <c r="K45">
        <v>49618.130336363625</v>
      </c>
      <c r="L45">
        <v>213278152.84564093</v>
      </c>
      <c r="M45">
        <v>5602148.7613636348</v>
      </c>
      <c r="N45">
        <v>1777317940.3803411</v>
      </c>
      <c r="O45">
        <v>86162600</v>
      </c>
      <c r="P45">
        <v>23.564096877272721</v>
      </c>
      <c r="Q45">
        <v>17713.935472457397</v>
      </c>
      <c r="R45">
        <v>213327770.9759773</v>
      </c>
      <c r="S45">
        <v>1869.0826891417048</v>
      </c>
      <c r="T45">
        <v>17737.499569334668</v>
      </c>
      <c r="U45">
        <f>Net_Zero_Table[[#This Row],[Total Energy(MJ)]]*AHP!$Q$23/TOPSIS!$B$20</f>
        <v>2.2056587820552063E-2</v>
      </c>
      <c r="V45">
        <f>Net_Zero_Table[[#This Row],[Capital Cost (LKR)]]*AHP!$Q$24/TOPSIS!$C$20</f>
        <v>4.2342598325023975E-3</v>
      </c>
      <c r="W45">
        <f>Net_Zero_Table[[#This Row],[System Cost (LKR)]]*AHP!$Q$25/TOPSIS!$D$20</f>
        <v>2.2732539434374972E-3</v>
      </c>
      <c r="X45">
        <f>Net_Zero_Table[[#This Row],[Embodied Carbon (Metric T)]]*AHP!$Q$26/TOPSIS!$E$20</f>
        <v>1.0622151837520995E-2</v>
      </c>
      <c r="Y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2.2323259149207761E-3</v>
      </c>
      <c r="Z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6.3239861095943598E-3</v>
      </c>
      <c r="AA45">
        <f>Net_Zero_Table[[#This Row],[S- Worst-Euclidean Distance]]/(Net_Zero_Table[[#This Row],[S+ Best-Euclidean Distance]]+Net_Zero_Table[[#This Row],[S- Worst-Euclidean Distance]])</f>
        <v>0.73910185737443623</v>
      </c>
      <c r="AB45">
        <v>44</v>
      </c>
    </row>
    <row r="46" spans="1:28" x14ac:dyDescent="0.3">
      <c r="A46">
        <v>22</v>
      </c>
      <c r="B46" t="s">
        <v>139</v>
      </c>
      <c r="C46" t="s">
        <v>147</v>
      </c>
      <c r="D46" t="s">
        <v>280</v>
      </c>
      <c r="E46" t="s">
        <v>152</v>
      </c>
      <c r="F46" t="s">
        <v>155</v>
      </c>
      <c r="G46" t="s">
        <v>219</v>
      </c>
      <c r="H46">
        <v>323.79096087844812</v>
      </c>
      <c r="I46">
        <v>47</v>
      </c>
      <c r="J46">
        <v>1185326.5414484458</v>
      </c>
      <c r="K46">
        <v>49618.130336363625</v>
      </c>
      <c r="L46">
        <v>213358777.46072024</v>
      </c>
      <c r="M46">
        <v>5606753.836363635</v>
      </c>
      <c r="N46">
        <v>1777989812.1726687</v>
      </c>
      <c r="O46">
        <v>87608000</v>
      </c>
      <c r="P46">
        <v>23.554886727272724</v>
      </c>
      <c r="Q46">
        <v>17720.631794654266</v>
      </c>
      <c r="R46">
        <v>213408395.59105662</v>
      </c>
      <c r="S46">
        <v>1871.2045660090323</v>
      </c>
      <c r="T46">
        <v>17744.18668138154</v>
      </c>
      <c r="U46">
        <f>Net_Zero_Table[[#This Row],[Total Energy(MJ)]]*AHP!$Q$23/TOPSIS!$B$20</f>
        <v>2.2064923837446907E-2</v>
      </c>
      <c r="V46">
        <f>Net_Zero_Table[[#This Row],[Capital Cost (LKR)]]*AHP!$Q$24/TOPSIS!$C$20</f>
        <v>4.237740476256923E-3</v>
      </c>
      <c r="W46">
        <f>Net_Zero_Table[[#This Row],[System Cost (LKR)]]*AHP!$Q$25/TOPSIS!$D$20</f>
        <v>2.3113883689288889E-3</v>
      </c>
      <c r="X46">
        <f>Net_Zero_Table[[#This Row],[Embodied Carbon (Metric T)]]*AHP!$Q$26/TOPSIS!$E$20</f>
        <v>1.0618000114148958E-2</v>
      </c>
      <c r="Y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2.230962677510885E-3</v>
      </c>
      <c r="Z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6.3143750380024125E-3</v>
      </c>
      <c r="AA46">
        <f>Net_Zero_Table[[#This Row],[S- Worst-Euclidean Distance]]/(Net_Zero_Table[[#This Row],[S+ Best-Euclidean Distance]]+Net_Zero_Table[[#This Row],[S- Worst-Euclidean Distance]])</f>
        <v>0.73892633014833675</v>
      </c>
      <c r="AB46">
        <v>45</v>
      </c>
    </row>
    <row r="47" spans="1:28" x14ac:dyDescent="0.3">
      <c r="A47">
        <v>5</v>
      </c>
      <c r="B47" t="s">
        <v>139</v>
      </c>
      <c r="C47" t="s">
        <v>147</v>
      </c>
      <c r="D47" t="s">
        <v>151</v>
      </c>
      <c r="E47" t="s">
        <v>152</v>
      </c>
      <c r="F47" t="s">
        <v>155</v>
      </c>
      <c r="G47" t="s">
        <v>220</v>
      </c>
      <c r="H47">
        <v>323.32823925838818</v>
      </c>
      <c r="I47">
        <v>23</v>
      </c>
      <c r="J47">
        <v>1184878.6269202274</v>
      </c>
      <c r="K47">
        <v>49618.130336363625</v>
      </c>
      <c r="L47">
        <v>213278152.84564093</v>
      </c>
      <c r="M47">
        <v>5602148.7613636348</v>
      </c>
      <c r="N47">
        <v>1777317940.3803411</v>
      </c>
      <c r="O47">
        <v>89700000</v>
      </c>
      <c r="P47">
        <v>23.564096877272721</v>
      </c>
      <c r="Q47">
        <v>17713.935472457397</v>
      </c>
      <c r="R47">
        <v>213327770.9759773</v>
      </c>
      <c r="S47">
        <v>1872.6200891417047</v>
      </c>
      <c r="T47">
        <v>17737.499569334668</v>
      </c>
      <c r="U47">
        <f>Net_Zero_Table[[#This Row],[Total Energy(MJ)]]*AHP!$Q$23/TOPSIS!$B$20</f>
        <v>2.2056587820552063E-2</v>
      </c>
      <c r="V47">
        <f>Net_Zero_Table[[#This Row],[Capital Cost (LKR)]]*AHP!$Q$24/TOPSIS!$C$20</f>
        <v>4.2342598325023975E-3</v>
      </c>
      <c r="W47">
        <f>Net_Zero_Table[[#This Row],[System Cost (LKR)]]*AHP!$Q$25/TOPSIS!$D$20</f>
        <v>2.3665822378426777E-3</v>
      </c>
      <c r="X47">
        <f>Net_Zero_Table[[#This Row],[Embodied Carbon (Metric T)]]*AHP!$Q$26/TOPSIS!$E$20</f>
        <v>1.0622151837520995E-2</v>
      </c>
      <c r="Y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2.2347372565350607E-3</v>
      </c>
      <c r="Z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6.3141788143882783E-3</v>
      </c>
      <c r="AA47">
        <f>Net_Zero_Table[[#This Row],[S- Worst-Euclidean Distance]]/(Net_Zero_Table[[#This Row],[S+ Best-Euclidean Distance]]+Net_Zero_Table[[#This Row],[S- Worst-Euclidean Distance]])</f>
        <v>0.73859408163616536</v>
      </c>
      <c r="AB47">
        <v>46</v>
      </c>
    </row>
    <row r="48" spans="1:28" x14ac:dyDescent="0.3">
      <c r="A48">
        <v>24</v>
      </c>
      <c r="B48" t="s">
        <v>139</v>
      </c>
      <c r="C48" t="s">
        <v>147</v>
      </c>
      <c r="D48" t="s">
        <v>280</v>
      </c>
      <c r="E48" t="s">
        <v>152</v>
      </c>
      <c r="F48" t="s">
        <v>155</v>
      </c>
      <c r="G48" t="s">
        <v>218</v>
      </c>
      <c r="H48">
        <v>323.79096087844812</v>
      </c>
      <c r="I48">
        <v>24</v>
      </c>
      <c r="J48">
        <v>1185326.5414484458</v>
      </c>
      <c r="K48">
        <v>49618.130336363625</v>
      </c>
      <c r="L48">
        <v>213358777.46072024</v>
      </c>
      <c r="M48">
        <v>5606753.836363635</v>
      </c>
      <c r="N48">
        <v>1777989812.1726687</v>
      </c>
      <c r="O48">
        <v>89908800</v>
      </c>
      <c r="P48">
        <v>23.554886727272724</v>
      </c>
      <c r="Q48">
        <v>17720.631794654266</v>
      </c>
      <c r="R48">
        <v>213408395.59105662</v>
      </c>
      <c r="S48">
        <v>1873.5053660090323</v>
      </c>
      <c r="T48">
        <v>17744.18668138154</v>
      </c>
      <c r="U48">
        <f>Net_Zero_Table[[#This Row],[Total Energy(MJ)]]*AHP!$Q$23/TOPSIS!$B$20</f>
        <v>2.2064923837446907E-2</v>
      </c>
      <c r="V48">
        <f>Net_Zero_Table[[#This Row],[Capital Cost (LKR)]]*AHP!$Q$24/TOPSIS!$C$20</f>
        <v>4.237740476256923E-3</v>
      </c>
      <c r="W48">
        <f>Net_Zero_Table[[#This Row],[System Cost (LKR)]]*AHP!$Q$25/TOPSIS!$D$20</f>
        <v>2.3720910714130411E-3</v>
      </c>
      <c r="X48">
        <f>Net_Zero_Table[[#This Row],[Embodied Carbon (Metric T)]]*AHP!$Q$26/TOPSIS!$E$20</f>
        <v>1.0618000114148958E-2</v>
      </c>
      <c r="Y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2.2331255717764702E-3</v>
      </c>
      <c r="Z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6.3081981688311393E-3</v>
      </c>
      <c r="AA48">
        <f>Net_Zero_Table[[#This Row],[S- Worst-Euclidean Distance]]/(Net_Zero_Table[[#This Row],[S+ Best-Euclidean Distance]]+Net_Zero_Table[[#This Row],[S- Worst-Euclidean Distance]])</f>
        <v>0.73855041213815276</v>
      </c>
      <c r="AB48">
        <v>47</v>
      </c>
    </row>
    <row r="49" spans="1:28" x14ac:dyDescent="0.3">
      <c r="A49">
        <v>23</v>
      </c>
      <c r="B49" t="s">
        <v>139</v>
      </c>
      <c r="C49" t="s">
        <v>147</v>
      </c>
      <c r="D49" t="s">
        <v>280</v>
      </c>
      <c r="E49" t="s">
        <v>152</v>
      </c>
      <c r="F49" t="s">
        <v>155</v>
      </c>
      <c r="G49" t="s">
        <v>220</v>
      </c>
      <c r="H49">
        <v>323.79096087844812</v>
      </c>
      <c r="I49">
        <v>24</v>
      </c>
      <c r="J49">
        <v>1185326.5414484458</v>
      </c>
      <c r="K49">
        <v>49618.130336363625</v>
      </c>
      <c r="L49">
        <v>213358777.46072024</v>
      </c>
      <c r="M49">
        <v>5606753.836363635</v>
      </c>
      <c r="N49">
        <v>1777989812.1726687</v>
      </c>
      <c r="O49">
        <v>93600000</v>
      </c>
      <c r="P49">
        <v>23.554886727272724</v>
      </c>
      <c r="Q49">
        <v>17720.631794654266</v>
      </c>
      <c r="R49">
        <v>213408395.59105662</v>
      </c>
      <c r="S49">
        <v>1877.1965660090323</v>
      </c>
      <c r="T49">
        <v>17744.18668138154</v>
      </c>
      <c r="U49">
        <f>Net_Zero_Table[[#This Row],[Total Energy(MJ)]]*AHP!$Q$23/TOPSIS!$B$20</f>
        <v>2.2064923837446907E-2</v>
      </c>
      <c r="V49">
        <f>Net_Zero_Table[[#This Row],[Capital Cost (LKR)]]*AHP!$Q$24/TOPSIS!$C$20</f>
        <v>4.237740476256923E-3</v>
      </c>
      <c r="W49">
        <f>Net_Zero_Table[[#This Row],[System Cost (LKR)]]*AHP!$Q$25/TOPSIS!$D$20</f>
        <v>2.4694771177488813E-3</v>
      </c>
      <c r="X49">
        <f>Net_Zero_Table[[#This Row],[Embodied Carbon (Metric T)]]*AHP!$Q$26/TOPSIS!$E$20</f>
        <v>1.0618000114148958E-2</v>
      </c>
      <c r="Y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2.2400302784580336E-3</v>
      </c>
      <c r="Z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6.2994979831571462E-3</v>
      </c>
      <c r="AA49">
        <f>Net_Zero_Table[[#This Row],[S- Worst-Euclidean Distance]]/(Net_Zero_Table[[#This Row],[S+ Best-Euclidean Distance]]+Net_Zero_Table[[#This Row],[S- Worst-Euclidean Distance]])</f>
        <v>0.73768688271378224</v>
      </c>
      <c r="AB49">
        <v>48</v>
      </c>
    </row>
    <row r="50" spans="1:28" x14ac:dyDescent="0.3">
      <c r="A50">
        <v>217</v>
      </c>
      <c r="B50" t="s">
        <v>141</v>
      </c>
      <c r="C50" t="s">
        <v>147</v>
      </c>
      <c r="D50" t="s">
        <v>151</v>
      </c>
      <c r="E50" t="s">
        <v>152</v>
      </c>
      <c r="F50" t="s">
        <v>154</v>
      </c>
      <c r="G50" t="s">
        <v>219</v>
      </c>
      <c r="H50">
        <v>337.04819121363317</v>
      </c>
      <c r="I50">
        <v>48</v>
      </c>
      <c r="J50">
        <v>1225220.3423648432</v>
      </c>
      <c r="K50">
        <v>41538.510563636359</v>
      </c>
      <c r="L50">
        <v>220539661.62567177</v>
      </c>
      <c r="M50">
        <v>5665616.6022727257</v>
      </c>
      <c r="N50">
        <v>1837830513.5472648</v>
      </c>
      <c r="O50">
        <v>89472000</v>
      </c>
      <c r="P50">
        <v>22.747897468181815</v>
      </c>
      <c r="Q50">
        <v>18317.044118354406</v>
      </c>
      <c r="R50">
        <v>220581200.13623542</v>
      </c>
      <c r="S50">
        <v>1932.9681301495375</v>
      </c>
      <c r="T50">
        <v>18339.79201582259</v>
      </c>
      <c r="U50">
        <f>Net_Zero_Table[[#This Row],[Total Energy(MJ)]]*AHP!$Q$23/TOPSIS!$B$20</f>
        <v>2.2806541267969851E-2</v>
      </c>
      <c r="V50">
        <f>Net_Zero_Table[[#This Row],[Capital Cost (LKR)]]*AHP!$Q$24/TOPSIS!$C$20</f>
        <v>4.2822305917350747E-3</v>
      </c>
      <c r="W50">
        <f>Net_Zero_Table[[#This Row],[System Cost (LKR)]]*AHP!$Q$25/TOPSIS!$D$20</f>
        <v>2.3605668448635456E-3</v>
      </c>
      <c r="X50">
        <f>Net_Zero_Table[[#This Row],[Embodied Carbon (Metric T)]]*AHP!$Q$26/TOPSIS!$E$20</f>
        <v>1.0254227953223082E-2</v>
      </c>
      <c r="Y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2.1664979361907997E-3</v>
      </c>
      <c r="Z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5.9127212038212014E-3</v>
      </c>
      <c r="AA50">
        <f>Net_Zero_Table[[#This Row],[S- Worst-Euclidean Distance]]/(Net_Zero_Table[[#This Row],[S+ Best-Euclidean Distance]]+Net_Zero_Table[[#This Row],[S- Worst-Euclidean Distance]])</f>
        <v>0.73184315233370667</v>
      </c>
      <c r="AB50">
        <v>49</v>
      </c>
    </row>
    <row r="51" spans="1:28" x14ac:dyDescent="0.3">
      <c r="A51">
        <v>219</v>
      </c>
      <c r="B51" t="s">
        <v>141</v>
      </c>
      <c r="C51" t="s">
        <v>147</v>
      </c>
      <c r="D51" t="s">
        <v>151</v>
      </c>
      <c r="E51" t="s">
        <v>152</v>
      </c>
      <c r="F51" t="s">
        <v>154</v>
      </c>
      <c r="G51" t="s">
        <v>218</v>
      </c>
      <c r="H51">
        <v>337.04819121363317</v>
      </c>
      <c r="I51">
        <v>24</v>
      </c>
      <c r="J51">
        <v>1225220.3423648432</v>
      </c>
      <c r="K51">
        <v>41538.510563636359</v>
      </c>
      <c r="L51">
        <v>220539661.62567177</v>
      </c>
      <c r="M51">
        <v>5665616.6022727257</v>
      </c>
      <c r="N51">
        <v>1837830513.5472648</v>
      </c>
      <c r="O51">
        <v>89908800</v>
      </c>
      <c r="P51">
        <v>22.747897468181815</v>
      </c>
      <c r="Q51">
        <v>18317.044118354406</v>
      </c>
      <c r="R51">
        <v>220581200.13623542</v>
      </c>
      <c r="S51">
        <v>1933.4049301495377</v>
      </c>
      <c r="T51">
        <v>18339.79201582259</v>
      </c>
      <c r="U51">
        <f>Net_Zero_Table[[#This Row],[Total Energy(MJ)]]*AHP!$Q$23/TOPSIS!$B$20</f>
        <v>2.2806541267969851E-2</v>
      </c>
      <c r="V51">
        <f>Net_Zero_Table[[#This Row],[Capital Cost (LKR)]]*AHP!$Q$24/TOPSIS!$C$20</f>
        <v>4.2822305917350747E-3</v>
      </c>
      <c r="W51">
        <f>Net_Zero_Table[[#This Row],[System Cost (LKR)]]*AHP!$Q$25/TOPSIS!$D$20</f>
        <v>2.3720910714130411E-3</v>
      </c>
      <c r="X51">
        <f>Net_Zero_Table[[#This Row],[Embodied Carbon (Metric T)]]*AHP!$Q$26/TOPSIS!$E$20</f>
        <v>1.0254227953223082E-2</v>
      </c>
      <c r="Y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2.1670517047151132E-3</v>
      </c>
      <c r="Z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5.9115173001125171E-3</v>
      </c>
      <c r="AA51">
        <f>Net_Zero_Table[[#This Row],[S- Worst-Euclidean Distance]]/(Net_Zero_Table[[#This Row],[S+ Best-Euclidean Distance]]+Net_Zero_Table[[#This Row],[S- Worst-Euclidean Distance]])</f>
        <v>0.73175302415314936</v>
      </c>
      <c r="AB51">
        <v>50</v>
      </c>
    </row>
    <row r="52" spans="1:28" x14ac:dyDescent="0.3">
      <c r="A52">
        <v>235</v>
      </c>
      <c r="B52" t="s">
        <v>141</v>
      </c>
      <c r="C52" t="s">
        <v>147</v>
      </c>
      <c r="D52" t="s">
        <v>280</v>
      </c>
      <c r="E52" t="s">
        <v>152</v>
      </c>
      <c r="F52" t="s">
        <v>154</v>
      </c>
      <c r="G52" t="s">
        <v>219</v>
      </c>
      <c r="H52">
        <v>337.51091283369311</v>
      </c>
      <c r="I52">
        <v>48</v>
      </c>
      <c r="J52">
        <v>1225668.2568930613</v>
      </c>
      <c r="K52">
        <v>41538.510563636359</v>
      </c>
      <c r="L52">
        <v>220620286.24075106</v>
      </c>
      <c r="M52">
        <v>5670221.6772727259</v>
      </c>
      <c r="N52">
        <v>1838502385.339592</v>
      </c>
      <c r="O52">
        <v>89472000</v>
      </c>
      <c r="P52">
        <v>22.738687318181814</v>
      </c>
      <c r="Q52">
        <v>18323.740440551264</v>
      </c>
      <c r="R52">
        <v>220661824.7513147</v>
      </c>
      <c r="S52">
        <v>1933.6446070168647</v>
      </c>
      <c r="T52">
        <v>18346.479127869447</v>
      </c>
      <c r="U52">
        <f>Net_Zero_Table[[#This Row],[Total Energy(MJ)]]*AHP!$Q$23/TOPSIS!$B$20</f>
        <v>2.2814877284864692E-2</v>
      </c>
      <c r="V52">
        <f>Net_Zero_Table[[#This Row],[Capital Cost (LKR)]]*AHP!$Q$24/TOPSIS!$C$20</f>
        <v>4.2857112354895994E-3</v>
      </c>
      <c r="W52">
        <f>Net_Zero_Table[[#This Row],[System Cost (LKR)]]*AHP!$Q$25/TOPSIS!$D$20</f>
        <v>2.3605668448635456E-3</v>
      </c>
      <c r="X52">
        <f>Net_Zero_Table[[#This Row],[Embodied Carbon (Metric T)]]*AHP!$Q$26/TOPSIS!$E$20</f>
        <v>1.0250076229851043E-2</v>
      </c>
      <c r="Y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2.1682307206420171E-3</v>
      </c>
      <c r="Z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5.9082523572635531E-3</v>
      </c>
      <c r="AA52">
        <f>Net_Zero_Table[[#This Row],[S- Worst-Euclidean Distance]]/(Net_Zero_Table[[#This Row],[S+ Best-Euclidean Distance]]+Net_Zero_Table[[#This Row],[S- Worst-Euclidean Distance]])</f>
        <v>0.73153776220078548</v>
      </c>
      <c r="AB52">
        <v>51</v>
      </c>
    </row>
    <row r="53" spans="1:28" x14ac:dyDescent="0.3">
      <c r="A53">
        <v>237</v>
      </c>
      <c r="B53" t="s">
        <v>141</v>
      </c>
      <c r="C53" t="s">
        <v>147</v>
      </c>
      <c r="D53" t="s">
        <v>280</v>
      </c>
      <c r="E53" t="s">
        <v>152</v>
      </c>
      <c r="F53" t="s">
        <v>154</v>
      </c>
      <c r="G53" t="s">
        <v>218</v>
      </c>
      <c r="H53">
        <v>337.51091283369311</v>
      </c>
      <c r="I53">
        <v>24</v>
      </c>
      <c r="J53">
        <v>1225668.2568930613</v>
      </c>
      <c r="K53">
        <v>41538.510563636359</v>
      </c>
      <c r="L53">
        <v>220620286.24075106</v>
      </c>
      <c r="M53">
        <v>5670221.6772727259</v>
      </c>
      <c r="N53">
        <v>1838502385.339592</v>
      </c>
      <c r="O53">
        <v>89908800</v>
      </c>
      <c r="P53">
        <v>22.738687318181814</v>
      </c>
      <c r="Q53">
        <v>18323.740440551264</v>
      </c>
      <c r="R53">
        <v>220661824.7513147</v>
      </c>
      <c r="S53">
        <v>1934.0814070168649</v>
      </c>
      <c r="T53">
        <v>18346.479127869447</v>
      </c>
      <c r="U53">
        <f>Net_Zero_Table[[#This Row],[Total Energy(MJ)]]*AHP!$Q$23/TOPSIS!$B$20</f>
        <v>2.2814877284864692E-2</v>
      </c>
      <c r="V53">
        <f>Net_Zero_Table[[#This Row],[Capital Cost (LKR)]]*AHP!$Q$24/TOPSIS!$C$20</f>
        <v>4.2857112354895994E-3</v>
      </c>
      <c r="W53">
        <f>Net_Zero_Table[[#This Row],[System Cost (LKR)]]*AHP!$Q$25/TOPSIS!$D$20</f>
        <v>2.3720910714130411E-3</v>
      </c>
      <c r="X53">
        <f>Net_Zero_Table[[#This Row],[Embodied Carbon (Metric T)]]*AHP!$Q$26/TOPSIS!$E$20</f>
        <v>1.0250076229851043E-2</v>
      </c>
      <c r="Y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2.1687840467242204E-3</v>
      </c>
      <c r="Z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5.9070475427681363E-3</v>
      </c>
      <c r="AA53">
        <f>Net_Zero_Table[[#This Row],[S- Worst-Euclidean Distance]]/(Net_Zero_Table[[#This Row],[S+ Best-Euclidean Distance]]+Net_Zero_Table[[#This Row],[S- Worst-Euclidean Distance]])</f>
        <v>0.73144758868596604</v>
      </c>
      <c r="AB53">
        <v>52</v>
      </c>
    </row>
    <row r="54" spans="1:28" x14ac:dyDescent="0.3">
      <c r="A54">
        <v>218</v>
      </c>
      <c r="B54" t="s">
        <v>141</v>
      </c>
      <c r="C54" t="s">
        <v>147</v>
      </c>
      <c r="D54" t="s">
        <v>151</v>
      </c>
      <c r="E54" t="s">
        <v>152</v>
      </c>
      <c r="F54" t="s">
        <v>154</v>
      </c>
      <c r="G54" t="s">
        <v>220</v>
      </c>
      <c r="H54">
        <v>337.04819121363317</v>
      </c>
      <c r="I54">
        <v>24</v>
      </c>
      <c r="J54">
        <v>1225220.3423648432</v>
      </c>
      <c r="K54">
        <v>41538.510563636359</v>
      </c>
      <c r="L54">
        <v>220539661.62567177</v>
      </c>
      <c r="M54">
        <v>5665616.6022727257</v>
      </c>
      <c r="N54">
        <v>1837830513.5472648</v>
      </c>
      <c r="O54">
        <v>93600000</v>
      </c>
      <c r="P54">
        <v>22.747897468181815</v>
      </c>
      <c r="Q54">
        <v>18317.044118354406</v>
      </c>
      <c r="R54">
        <v>220581200.13623542</v>
      </c>
      <c r="S54">
        <v>1937.0961301495377</v>
      </c>
      <c r="T54">
        <v>18339.79201582259</v>
      </c>
      <c r="U54">
        <f>Net_Zero_Table[[#This Row],[Total Energy(MJ)]]*AHP!$Q$23/TOPSIS!$B$20</f>
        <v>2.2806541267969851E-2</v>
      </c>
      <c r="V54">
        <f>Net_Zero_Table[[#This Row],[Capital Cost (LKR)]]*AHP!$Q$24/TOPSIS!$C$20</f>
        <v>4.2822305917350747E-3</v>
      </c>
      <c r="W54">
        <f>Net_Zero_Table[[#This Row],[System Cost (LKR)]]*AHP!$Q$25/TOPSIS!$D$20</f>
        <v>2.4694771177488813E-3</v>
      </c>
      <c r="X54">
        <f>Net_Zero_Table[[#This Row],[Embodied Carbon (Metric T)]]*AHP!$Q$26/TOPSIS!$E$20</f>
        <v>1.0254227953223082E-2</v>
      </c>
      <c r="Y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2.1741662585909719E-3</v>
      </c>
      <c r="Z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5.9022324159665211E-3</v>
      </c>
      <c r="AA54">
        <f>Net_Zero_Table[[#This Row],[S- Worst-Euclidean Distance]]/(Net_Zero_Table[[#This Row],[S+ Best-Euclidean Distance]]+Net_Zero_Table[[#This Row],[S- Worst-Euclidean Distance]])</f>
        <v>0.73080003276211536</v>
      </c>
      <c r="AB54">
        <v>53</v>
      </c>
    </row>
    <row r="55" spans="1:28" x14ac:dyDescent="0.3">
      <c r="A55">
        <v>236</v>
      </c>
      <c r="B55" t="s">
        <v>141</v>
      </c>
      <c r="C55" t="s">
        <v>147</v>
      </c>
      <c r="D55" t="s">
        <v>280</v>
      </c>
      <c r="E55" t="s">
        <v>152</v>
      </c>
      <c r="F55" t="s">
        <v>154</v>
      </c>
      <c r="G55" t="s">
        <v>220</v>
      </c>
      <c r="H55">
        <v>337.51091283369311</v>
      </c>
      <c r="I55">
        <v>24</v>
      </c>
      <c r="J55">
        <v>1225668.2568930613</v>
      </c>
      <c r="K55">
        <v>41538.510563636359</v>
      </c>
      <c r="L55">
        <v>220620286.24075106</v>
      </c>
      <c r="M55">
        <v>5670221.6772727259</v>
      </c>
      <c r="N55">
        <v>1838502385.339592</v>
      </c>
      <c r="O55">
        <v>93600000</v>
      </c>
      <c r="P55">
        <v>22.738687318181814</v>
      </c>
      <c r="Q55">
        <v>18323.740440551264</v>
      </c>
      <c r="R55">
        <v>220661824.7513147</v>
      </c>
      <c r="S55">
        <v>1937.7726070168649</v>
      </c>
      <c r="T55">
        <v>18346.479127869447</v>
      </c>
      <c r="U55">
        <f>Net_Zero_Table[[#This Row],[Total Energy(MJ)]]*AHP!$Q$23/TOPSIS!$B$20</f>
        <v>2.2814877284864692E-2</v>
      </c>
      <c r="V55">
        <f>Net_Zero_Table[[#This Row],[Capital Cost (LKR)]]*AHP!$Q$24/TOPSIS!$C$20</f>
        <v>4.2857112354895994E-3</v>
      </c>
      <c r="W55">
        <f>Net_Zero_Table[[#This Row],[System Cost (LKR)]]*AHP!$Q$25/TOPSIS!$D$20</f>
        <v>2.4694771177488813E-3</v>
      </c>
      <c r="X55">
        <f>Net_Zero_Table[[#This Row],[Embodied Carbon (Metric T)]]*AHP!$Q$26/TOPSIS!$E$20</f>
        <v>1.0250076229851043E-2</v>
      </c>
      <c r="Y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2.1758929363395324E-3</v>
      </c>
      <c r="Z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5.8977556218513744E-3</v>
      </c>
      <c r="AA55">
        <f>Net_Zero_Table[[#This Row],[S- Worst-Euclidean Distance]]/(Net_Zero_Table[[#This Row],[S+ Best-Euclidean Distance]]+Net_Zero_Table[[#This Row],[S- Worst-Euclidean Distance]])</f>
        <v>0.73049446967418008</v>
      </c>
      <c r="AB55">
        <v>54</v>
      </c>
    </row>
    <row r="56" spans="1:28" x14ac:dyDescent="0.3">
      <c r="A56">
        <v>76</v>
      </c>
      <c r="B56" t="s">
        <v>139</v>
      </c>
      <c r="C56" t="s">
        <v>280</v>
      </c>
      <c r="D56" t="s">
        <v>151</v>
      </c>
      <c r="E56" t="s">
        <v>152</v>
      </c>
      <c r="F56" t="s">
        <v>155</v>
      </c>
      <c r="G56" t="s">
        <v>219</v>
      </c>
      <c r="H56">
        <v>371.85356264117917</v>
      </c>
      <c r="I56">
        <v>53</v>
      </c>
      <c r="J56">
        <v>1284617.4580734004</v>
      </c>
      <c r="K56">
        <v>47784.409136363625</v>
      </c>
      <c r="L56">
        <v>231231142.45321208</v>
      </c>
      <c r="M56">
        <v>4990908.3613636354</v>
      </c>
      <c r="N56">
        <v>1926926187.1101005</v>
      </c>
      <c r="O56">
        <v>98792000</v>
      </c>
      <c r="P56">
        <v>19.896654477272726</v>
      </c>
      <c r="Q56">
        <v>19205.030998197337</v>
      </c>
      <c r="R56">
        <v>231278926.86234844</v>
      </c>
      <c r="S56">
        <v>2030.7090954714643</v>
      </c>
      <c r="T56">
        <v>19224.927652674611</v>
      </c>
      <c r="U56">
        <f>Net_Zero_Table[[#This Row],[Total Energy(MJ)]]*AHP!$Q$23/TOPSIS!$B$20</f>
        <v>2.3912610805636135E-2</v>
      </c>
      <c r="V56">
        <f>Net_Zero_Table[[#This Row],[Capital Cost (LKR)]]*AHP!$Q$24/TOPSIS!$C$20</f>
        <v>3.7722673392697284E-3</v>
      </c>
      <c r="W56">
        <f>Net_Zero_Table[[#This Row],[System Cost (LKR)]]*AHP!$Q$25/TOPSIS!$D$20</f>
        <v>2.6064592245368316E-3</v>
      </c>
      <c r="X56">
        <f>Net_Zero_Table[[#This Row],[Embodied Carbon (Metric T)]]*AHP!$Q$26/TOPSIS!$E$20</f>
        <v>8.9689533198330524E-3</v>
      </c>
      <c r="Y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2.2932779192337887E-3</v>
      </c>
      <c r="Z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6.1864675240355651E-3</v>
      </c>
      <c r="AA56">
        <f>Net_Zero_Table[[#This Row],[S- Worst-Euclidean Distance]]/(Net_Zero_Table[[#This Row],[S+ Best-Euclidean Distance]]+Net_Zero_Table[[#This Row],[S- Worst-Euclidean Distance]])</f>
        <v>0.72955816485575786</v>
      </c>
      <c r="AB56">
        <v>55</v>
      </c>
    </row>
    <row r="57" spans="1:28" x14ac:dyDescent="0.3">
      <c r="A57">
        <v>94</v>
      </c>
      <c r="B57" t="s">
        <v>139</v>
      </c>
      <c r="C57" t="s">
        <v>280</v>
      </c>
      <c r="D57" t="s">
        <v>280</v>
      </c>
      <c r="E57" t="s">
        <v>152</v>
      </c>
      <c r="F57" t="s">
        <v>155</v>
      </c>
      <c r="G57" t="s">
        <v>219</v>
      </c>
      <c r="H57">
        <v>372.31628426123922</v>
      </c>
      <c r="I57">
        <v>53</v>
      </c>
      <c r="J57">
        <v>1285065.3726016185</v>
      </c>
      <c r="K57">
        <v>47784.409136363625</v>
      </c>
      <c r="L57">
        <v>231311767.06829134</v>
      </c>
      <c r="M57">
        <v>4995513.4363636356</v>
      </c>
      <c r="N57">
        <v>1927598058.9024277</v>
      </c>
      <c r="O57">
        <v>98792000</v>
      </c>
      <c r="P57">
        <v>19.887444327272725</v>
      </c>
      <c r="Q57">
        <v>19211.727320394195</v>
      </c>
      <c r="R57">
        <v>231359551.47742769</v>
      </c>
      <c r="S57">
        <v>2031.3855723387915</v>
      </c>
      <c r="T57">
        <v>19231.614764721468</v>
      </c>
      <c r="U57">
        <f>Net_Zero_Table[[#This Row],[Total Energy(MJ)]]*AHP!$Q$23/TOPSIS!$B$20</f>
        <v>2.3920946822530972E-2</v>
      </c>
      <c r="V57">
        <f>Net_Zero_Table[[#This Row],[Capital Cost (LKR)]]*AHP!$Q$24/TOPSIS!$C$20</f>
        <v>3.7757479830242534E-3</v>
      </c>
      <c r="W57">
        <f>Net_Zero_Table[[#This Row],[System Cost (LKR)]]*AHP!$Q$25/TOPSIS!$D$20</f>
        <v>2.6064592245368316E-3</v>
      </c>
      <c r="X57">
        <f>Net_Zero_Table[[#This Row],[Embodied Carbon (Metric T)]]*AHP!$Q$26/TOPSIS!$E$20</f>
        <v>8.9648015964610139E-3</v>
      </c>
      <c r="Y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2.3004776466243183E-3</v>
      </c>
      <c r="Z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6.184263654332371E-3</v>
      </c>
      <c r="AA57">
        <f>Net_Zero_Table[[#This Row],[S- Worst-Euclidean Distance]]/(Net_Zero_Table[[#This Row],[S+ Best-Euclidean Distance]]+Net_Zero_Table[[#This Row],[S- Worst-Euclidean Distance]])</f>
        <v>0.72886885232848175</v>
      </c>
      <c r="AB57">
        <v>56</v>
      </c>
    </row>
    <row r="58" spans="1:28" x14ac:dyDescent="0.3">
      <c r="A58">
        <v>78</v>
      </c>
      <c r="B58" t="s">
        <v>139</v>
      </c>
      <c r="C58" t="s">
        <v>280</v>
      </c>
      <c r="D58" t="s">
        <v>151</v>
      </c>
      <c r="E58" t="s">
        <v>152</v>
      </c>
      <c r="F58" t="s">
        <v>155</v>
      </c>
      <c r="G58" t="s">
        <v>218</v>
      </c>
      <c r="H58">
        <v>371.85356264117917</v>
      </c>
      <c r="I58">
        <v>27</v>
      </c>
      <c r="J58">
        <v>1284617.4580734004</v>
      </c>
      <c r="K58">
        <v>47784.409136363625</v>
      </c>
      <c r="L58">
        <v>231231142.45321208</v>
      </c>
      <c r="M58">
        <v>4990908.3613636354</v>
      </c>
      <c r="N58">
        <v>1926926187.1101005</v>
      </c>
      <c r="O58">
        <v>101147400</v>
      </c>
      <c r="P58">
        <v>19.896654477272726</v>
      </c>
      <c r="Q58">
        <v>19205.030998197337</v>
      </c>
      <c r="R58">
        <v>231278926.86234844</v>
      </c>
      <c r="S58">
        <v>2033.0644954714642</v>
      </c>
      <c r="T58">
        <v>19224.927652674611</v>
      </c>
      <c r="U58">
        <f>Net_Zero_Table[[#This Row],[Total Energy(MJ)]]*AHP!$Q$23/TOPSIS!$B$20</f>
        <v>2.3912610805636135E-2</v>
      </c>
      <c r="V58">
        <f>Net_Zero_Table[[#This Row],[Capital Cost (LKR)]]*AHP!$Q$24/TOPSIS!$C$20</f>
        <v>3.7722673392697284E-3</v>
      </c>
      <c r="W58">
        <f>Net_Zero_Table[[#This Row],[System Cost (LKR)]]*AHP!$Q$25/TOPSIS!$D$20</f>
        <v>2.6686024553396709E-3</v>
      </c>
      <c r="X58">
        <f>Net_Zero_Table[[#This Row],[Embodied Carbon (Metric T)]]*AHP!$Q$26/TOPSIS!$E$20</f>
        <v>8.9689533198330524E-3</v>
      </c>
      <c r="Y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2.3034259109655383E-3</v>
      </c>
      <c r="Z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6.1829867398962533E-3</v>
      </c>
      <c r="AA58">
        <f>Net_Zero_Table[[#This Row],[S- Worst-Euclidean Distance]]/(Net_Zero_Table[[#This Row],[S+ Best-Euclidean Distance]]+Net_Zero_Table[[#This Row],[S- Worst-Euclidean Distance]])</f>
        <v>0.72857484007313422</v>
      </c>
      <c r="AB58">
        <v>57</v>
      </c>
    </row>
    <row r="59" spans="1:28" x14ac:dyDescent="0.3">
      <c r="A59">
        <v>1</v>
      </c>
      <c r="B59" t="s">
        <v>139</v>
      </c>
      <c r="C59" t="s">
        <v>147</v>
      </c>
      <c r="D59" t="s">
        <v>151</v>
      </c>
      <c r="E59" t="s">
        <v>152</v>
      </c>
      <c r="F59" t="s">
        <v>154</v>
      </c>
      <c r="G59" t="s">
        <v>219</v>
      </c>
      <c r="H59">
        <v>323.36681110222628</v>
      </c>
      <c r="I59">
        <v>46</v>
      </c>
      <c r="J59">
        <v>1183837.4474965436</v>
      </c>
      <c r="K59">
        <v>48799.350563636355</v>
      </c>
      <c r="L59">
        <v>213090740.54937786</v>
      </c>
      <c r="M59">
        <v>5574856.1022727257</v>
      </c>
      <c r="N59">
        <v>1775756171.2448156</v>
      </c>
      <c r="O59">
        <v>85744000</v>
      </c>
      <c r="P59">
        <v>23.837023468181812</v>
      </c>
      <c r="Q59">
        <v>17698.36984007333</v>
      </c>
      <c r="R59">
        <v>213139539.8999415</v>
      </c>
      <c r="S59">
        <v>1867.0750273470883</v>
      </c>
      <c r="T59">
        <v>17722.206863541513</v>
      </c>
      <c r="U59">
        <f>Net_Zero_Table[[#This Row],[Total Energy(MJ)]]*AHP!$Q$23/TOPSIS!$B$20</f>
        <v>2.2037126054087499E-2</v>
      </c>
      <c r="V59">
        <f>Net_Zero_Table[[#This Row],[Capital Cost (LKR)]]*AHP!$Q$24/TOPSIS!$C$20</f>
        <v>4.2136312817384778E-3</v>
      </c>
      <c r="W59">
        <f>Net_Zero_Table[[#This Row],[System Cost (LKR)]]*AHP!$Q$25/TOPSIS!$D$20</f>
        <v>2.2622098929942318E-3</v>
      </c>
      <c r="X59">
        <f>Net_Zero_Table[[#This Row],[Embodied Carbon (Metric T)]]*AHP!$Q$26/TOPSIS!$E$20</f>
        <v>1.0745180855107894E-2</v>
      </c>
      <c r="Y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2.3438391177676705E-3</v>
      </c>
      <c r="Z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6.2832927114070984E-3</v>
      </c>
      <c r="AA59">
        <f>Net_Zero_Table[[#This Row],[S- Worst-Euclidean Distance]]/(Net_Zero_Table[[#This Row],[S+ Best-Euclidean Distance]]+Net_Zero_Table[[#This Row],[S- Worst-Euclidean Distance]])</f>
        <v>0.72831768840700895</v>
      </c>
      <c r="AB59">
        <v>58</v>
      </c>
    </row>
    <row r="60" spans="1:28" x14ac:dyDescent="0.3">
      <c r="A60">
        <v>3</v>
      </c>
      <c r="B60" t="s">
        <v>139</v>
      </c>
      <c r="C60" t="s">
        <v>147</v>
      </c>
      <c r="D60" t="s">
        <v>151</v>
      </c>
      <c r="E60" t="s">
        <v>152</v>
      </c>
      <c r="F60" t="s">
        <v>154</v>
      </c>
      <c r="G60" t="s">
        <v>218</v>
      </c>
      <c r="H60">
        <v>323.36681110222628</v>
      </c>
      <c r="I60">
        <v>23</v>
      </c>
      <c r="J60">
        <v>1183837.4474965436</v>
      </c>
      <c r="K60">
        <v>48799.350563636355</v>
      </c>
      <c r="L60">
        <v>213090740.54937786</v>
      </c>
      <c r="M60">
        <v>5574856.1022727257</v>
      </c>
      <c r="N60">
        <v>1775756171.2448156</v>
      </c>
      <c r="O60">
        <v>86162600</v>
      </c>
      <c r="P60">
        <v>23.837023468181812</v>
      </c>
      <c r="Q60">
        <v>17698.36984007333</v>
      </c>
      <c r="R60">
        <v>213139539.8999415</v>
      </c>
      <c r="S60">
        <v>1867.4936273470882</v>
      </c>
      <c r="T60">
        <v>17722.206863541513</v>
      </c>
      <c r="U60">
        <f>Net_Zero_Table[[#This Row],[Total Energy(MJ)]]*AHP!$Q$23/TOPSIS!$B$20</f>
        <v>2.2037126054087499E-2</v>
      </c>
      <c r="V60">
        <f>Net_Zero_Table[[#This Row],[Capital Cost (LKR)]]*AHP!$Q$24/TOPSIS!$C$20</f>
        <v>4.2136312817384778E-3</v>
      </c>
      <c r="W60">
        <f>Net_Zero_Table[[#This Row],[System Cost (LKR)]]*AHP!$Q$25/TOPSIS!$D$20</f>
        <v>2.2732539434374972E-3</v>
      </c>
      <c r="X60">
        <f>Net_Zero_Table[[#This Row],[Embodied Carbon (Metric T)]]*AHP!$Q$26/TOPSIS!$E$20</f>
        <v>1.0745180855107894E-2</v>
      </c>
      <c r="Y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2.3438651371246008E-3</v>
      </c>
      <c r="Z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6.2820336966989054E-3</v>
      </c>
      <c r="AA60">
        <f>Net_Zero_Table[[#This Row],[S- Worst-Euclidean Distance]]/(Net_Zero_Table[[#This Row],[S+ Best-Euclidean Distance]]+Net_Zero_Table[[#This Row],[S- Worst-Euclidean Distance]])</f>
        <v>0.72827583741952351</v>
      </c>
      <c r="AB60">
        <v>59</v>
      </c>
    </row>
    <row r="61" spans="1:28" x14ac:dyDescent="0.3">
      <c r="A61">
        <v>19</v>
      </c>
      <c r="B61" t="s">
        <v>139</v>
      </c>
      <c r="C61" t="s">
        <v>147</v>
      </c>
      <c r="D61" t="s">
        <v>280</v>
      </c>
      <c r="E61" t="s">
        <v>152</v>
      </c>
      <c r="F61" t="s">
        <v>154</v>
      </c>
      <c r="G61" t="s">
        <v>219</v>
      </c>
      <c r="H61">
        <v>323.82953272228627</v>
      </c>
      <c r="I61">
        <v>47</v>
      </c>
      <c r="J61">
        <v>1184285.362024762</v>
      </c>
      <c r="K61">
        <v>48799.350563636355</v>
      </c>
      <c r="L61">
        <v>213171365.16445717</v>
      </c>
      <c r="M61">
        <v>5579461.1772727259</v>
      </c>
      <c r="N61">
        <v>1776428043.037143</v>
      </c>
      <c r="O61">
        <v>87608000</v>
      </c>
      <c r="P61">
        <v>23.827813318181811</v>
      </c>
      <c r="Q61">
        <v>17705.066162270192</v>
      </c>
      <c r="R61">
        <v>213220164.51502082</v>
      </c>
      <c r="S61">
        <v>1869.6155042144158</v>
      </c>
      <c r="T61">
        <v>17728.893975588373</v>
      </c>
      <c r="U61">
        <f>Net_Zero_Table[[#This Row],[Total Energy(MJ)]]*AHP!$Q$23/TOPSIS!$B$20</f>
        <v>2.2045462070982343E-2</v>
      </c>
      <c r="V61">
        <f>Net_Zero_Table[[#This Row],[Capital Cost (LKR)]]*AHP!$Q$24/TOPSIS!$C$20</f>
        <v>4.2171119254930034E-3</v>
      </c>
      <c r="W61">
        <f>Net_Zero_Table[[#This Row],[System Cost (LKR)]]*AHP!$Q$25/TOPSIS!$D$20</f>
        <v>2.3113883689288889E-3</v>
      </c>
      <c r="X61">
        <f>Net_Zero_Table[[#This Row],[Embodied Carbon (Metric T)]]*AHP!$Q$26/TOPSIS!$E$20</f>
        <v>1.0741029131735854E-2</v>
      </c>
      <c r="Y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2.3422488393958886E-3</v>
      </c>
      <c r="Z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6.2722395951740981E-3</v>
      </c>
      <c r="AA61">
        <f>Net_Zero_Table[[#This Row],[S- Worst-Euclidean Distance]]/(Net_Zero_Table[[#This Row],[S+ Best-Euclidean Distance]]+Net_Zero_Table[[#This Row],[S- Worst-Euclidean Distance]])</f>
        <v>0.7281035482041589</v>
      </c>
      <c r="AB61">
        <v>60</v>
      </c>
    </row>
    <row r="62" spans="1:28" x14ac:dyDescent="0.3">
      <c r="A62">
        <v>96</v>
      </c>
      <c r="B62" t="s">
        <v>139</v>
      </c>
      <c r="C62" t="s">
        <v>280</v>
      </c>
      <c r="D62" t="s">
        <v>280</v>
      </c>
      <c r="E62" t="s">
        <v>152</v>
      </c>
      <c r="F62" t="s">
        <v>155</v>
      </c>
      <c r="G62" t="s">
        <v>218</v>
      </c>
      <c r="H62">
        <v>372.31628426123922</v>
      </c>
      <c r="I62">
        <v>27</v>
      </c>
      <c r="J62">
        <v>1285065.3726016185</v>
      </c>
      <c r="K62">
        <v>47784.409136363625</v>
      </c>
      <c r="L62">
        <v>231311767.06829134</v>
      </c>
      <c r="M62">
        <v>4995513.4363636356</v>
      </c>
      <c r="N62">
        <v>1927598058.9024277</v>
      </c>
      <c r="O62">
        <v>101147400</v>
      </c>
      <c r="P62">
        <v>19.887444327272725</v>
      </c>
      <c r="Q62">
        <v>19211.727320394195</v>
      </c>
      <c r="R62">
        <v>231359551.47742769</v>
      </c>
      <c r="S62">
        <v>2033.7409723387914</v>
      </c>
      <c r="T62">
        <v>19231.614764721468</v>
      </c>
      <c r="U62">
        <f>Net_Zero_Table[[#This Row],[Total Energy(MJ)]]*AHP!$Q$23/TOPSIS!$B$20</f>
        <v>2.3920946822530972E-2</v>
      </c>
      <c r="V62">
        <f>Net_Zero_Table[[#This Row],[Capital Cost (LKR)]]*AHP!$Q$24/TOPSIS!$C$20</f>
        <v>3.7757479830242534E-3</v>
      </c>
      <c r="W62">
        <f>Net_Zero_Table[[#This Row],[System Cost (LKR)]]*AHP!$Q$25/TOPSIS!$D$20</f>
        <v>2.6686024553396709E-3</v>
      </c>
      <c r="X62">
        <f>Net_Zero_Table[[#This Row],[Embodied Carbon (Metric T)]]*AHP!$Q$26/TOPSIS!$E$20</f>
        <v>8.9648015964610139E-3</v>
      </c>
      <c r="Y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2.3105940177972255E-3</v>
      </c>
      <c r="Z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6.1807816290565167E-3</v>
      </c>
      <c r="AA62">
        <f>Net_Zero_Table[[#This Row],[S- Worst-Euclidean Distance]]/(Net_Zero_Table[[#This Row],[S+ Best-Euclidean Distance]]+Net_Zero_Table[[#This Row],[S- Worst-Euclidean Distance]])</f>
        <v>0.72788931806905088</v>
      </c>
      <c r="AB62">
        <v>61</v>
      </c>
    </row>
    <row r="63" spans="1:28" x14ac:dyDescent="0.3">
      <c r="A63">
        <v>2</v>
      </c>
      <c r="B63" t="s">
        <v>139</v>
      </c>
      <c r="C63" t="s">
        <v>147</v>
      </c>
      <c r="D63" t="s">
        <v>151</v>
      </c>
      <c r="E63" t="s">
        <v>152</v>
      </c>
      <c r="F63" t="s">
        <v>154</v>
      </c>
      <c r="G63" t="s">
        <v>220</v>
      </c>
      <c r="H63">
        <v>323.36681110222628</v>
      </c>
      <c r="I63">
        <v>23</v>
      </c>
      <c r="J63">
        <v>1183837.4474965436</v>
      </c>
      <c r="K63">
        <v>48799.350563636355</v>
      </c>
      <c r="L63">
        <v>213090740.54937786</v>
      </c>
      <c r="M63">
        <v>5574856.1022727257</v>
      </c>
      <c r="N63">
        <v>1775756171.2448156</v>
      </c>
      <c r="O63">
        <v>89700000</v>
      </c>
      <c r="P63">
        <v>23.837023468181812</v>
      </c>
      <c r="Q63">
        <v>17698.36984007333</v>
      </c>
      <c r="R63">
        <v>213139539.8999415</v>
      </c>
      <c r="S63">
        <v>1871.0310273470884</v>
      </c>
      <c r="T63">
        <v>17722.206863541513</v>
      </c>
      <c r="U63">
        <f>Net_Zero_Table[[#This Row],[Total Energy(MJ)]]*AHP!$Q$23/TOPSIS!$B$20</f>
        <v>2.2037126054087499E-2</v>
      </c>
      <c r="V63">
        <f>Net_Zero_Table[[#This Row],[Capital Cost (LKR)]]*AHP!$Q$24/TOPSIS!$C$20</f>
        <v>4.2136312817384778E-3</v>
      </c>
      <c r="W63">
        <f>Net_Zero_Table[[#This Row],[System Cost (LKR)]]*AHP!$Q$25/TOPSIS!$D$20</f>
        <v>2.3665822378426777E-3</v>
      </c>
      <c r="X63">
        <f>Net_Zero_Table[[#This Row],[Embodied Carbon (Metric T)]]*AHP!$Q$26/TOPSIS!$E$20</f>
        <v>1.0745180855107894E-2</v>
      </c>
      <c r="Y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2.3461618435962799E-3</v>
      </c>
      <c r="Z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6.2721608040760468E-3</v>
      </c>
      <c r="AA63">
        <f>Net_Zero_Table[[#This Row],[S- Worst-Euclidean Distance]]/(Net_Zero_Table[[#This Row],[S+ Best-Euclidean Distance]]+Net_Zero_Table[[#This Row],[S- Worst-Euclidean Distance]])</f>
        <v>0.72777047930203198</v>
      </c>
      <c r="AB63">
        <v>62</v>
      </c>
    </row>
    <row r="64" spans="1:28" x14ac:dyDescent="0.3">
      <c r="A64">
        <v>21</v>
      </c>
      <c r="B64" t="s">
        <v>139</v>
      </c>
      <c r="C64" t="s">
        <v>147</v>
      </c>
      <c r="D64" t="s">
        <v>280</v>
      </c>
      <c r="E64" t="s">
        <v>152</v>
      </c>
      <c r="F64" t="s">
        <v>154</v>
      </c>
      <c r="G64" t="s">
        <v>218</v>
      </c>
      <c r="H64">
        <v>323.82953272228627</v>
      </c>
      <c r="I64">
        <v>24</v>
      </c>
      <c r="J64">
        <v>1184285.362024762</v>
      </c>
      <c r="K64">
        <v>48799.350563636355</v>
      </c>
      <c r="L64">
        <v>213171365.16445717</v>
      </c>
      <c r="M64">
        <v>5579461.1772727259</v>
      </c>
      <c r="N64">
        <v>1776428043.037143</v>
      </c>
      <c r="O64">
        <v>89908800</v>
      </c>
      <c r="P64">
        <v>23.827813318181811</v>
      </c>
      <c r="Q64">
        <v>17705.066162270192</v>
      </c>
      <c r="R64">
        <v>213220164.51502082</v>
      </c>
      <c r="S64">
        <v>1871.9163042144157</v>
      </c>
      <c r="T64">
        <v>17728.893975588373</v>
      </c>
      <c r="U64">
        <f>Net_Zero_Table[[#This Row],[Total Energy(MJ)]]*AHP!$Q$23/TOPSIS!$B$20</f>
        <v>2.2045462070982343E-2</v>
      </c>
      <c r="V64">
        <f>Net_Zero_Table[[#This Row],[Capital Cost (LKR)]]*AHP!$Q$24/TOPSIS!$C$20</f>
        <v>4.2171119254930034E-3</v>
      </c>
      <c r="W64">
        <f>Net_Zero_Table[[#This Row],[System Cost (LKR)]]*AHP!$Q$25/TOPSIS!$D$20</f>
        <v>2.3720910714130411E-3</v>
      </c>
      <c r="X64">
        <f>Net_Zero_Table[[#This Row],[Embodied Carbon (Metric T)]]*AHP!$Q$26/TOPSIS!$E$20</f>
        <v>1.0741029131735854E-2</v>
      </c>
      <c r="Y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2.3443090616484079E-3</v>
      </c>
      <c r="Z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6.2660211901944844E-3</v>
      </c>
      <c r="AA64">
        <f>Net_Zero_Table[[#This Row],[S- Worst-Euclidean Distance]]/(Net_Zero_Table[[#This Row],[S+ Best-Euclidean Distance]]+Net_Zero_Table[[#This Row],[S- Worst-Euclidean Distance]])</f>
        <v>0.72773296806511578</v>
      </c>
      <c r="AB64">
        <v>63</v>
      </c>
    </row>
    <row r="65" spans="1:28" x14ac:dyDescent="0.3">
      <c r="A65">
        <v>20</v>
      </c>
      <c r="B65" t="s">
        <v>139</v>
      </c>
      <c r="C65" t="s">
        <v>147</v>
      </c>
      <c r="D65" t="s">
        <v>280</v>
      </c>
      <c r="E65" t="s">
        <v>152</v>
      </c>
      <c r="F65" t="s">
        <v>154</v>
      </c>
      <c r="G65" t="s">
        <v>220</v>
      </c>
      <c r="H65">
        <v>323.82953272228627</v>
      </c>
      <c r="I65">
        <v>24</v>
      </c>
      <c r="J65">
        <v>1184285.362024762</v>
      </c>
      <c r="K65">
        <v>48799.350563636355</v>
      </c>
      <c r="L65">
        <v>213171365.16445717</v>
      </c>
      <c r="M65">
        <v>5579461.1772727259</v>
      </c>
      <c r="N65">
        <v>1776428043.037143</v>
      </c>
      <c r="O65">
        <v>93600000</v>
      </c>
      <c r="P65">
        <v>23.827813318181811</v>
      </c>
      <c r="Q65">
        <v>17705.066162270192</v>
      </c>
      <c r="R65">
        <v>213220164.51502082</v>
      </c>
      <c r="S65">
        <v>1875.6075042144157</v>
      </c>
      <c r="T65">
        <v>17728.893975588373</v>
      </c>
      <c r="U65">
        <f>Net_Zero_Table[[#This Row],[Total Energy(MJ)]]*AHP!$Q$23/TOPSIS!$B$20</f>
        <v>2.2045462070982343E-2</v>
      </c>
      <c r="V65">
        <f>Net_Zero_Table[[#This Row],[Capital Cost (LKR)]]*AHP!$Q$24/TOPSIS!$C$20</f>
        <v>4.2171119254930034E-3</v>
      </c>
      <c r="W65">
        <f>Net_Zero_Table[[#This Row],[System Cost (LKR)]]*AHP!$Q$25/TOPSIS!$D$20</f>
        <v>2.4694771177488813E-3</v>
      </c>
      <c r="X65">
        <f>Net_Zero_Table[[#This Row],[Embodied Carbon (Metric T)]]*AHP!$Q$26/TOPSIS!$E$20</f>
        <v>1.0741029131735854E-2</v>
      </c>
      <c r="Y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2.3508872379622184E-3</v>
      </c>
      <c r="Z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6.2572623613304495E-3</v>
      </c>
      <c r="AA65">
        <f>Net_Zero_Table[[#This Row],[S- Worst-Euclidean Distance]]/(Net_Zero_Table[[#This Row],[S+ Best-Euclidean Distance]]+Net_Zero_Table[[#This Row],[S- Worst-Euclidean Distance]])</f>
        <v>0.72689981617473387</v>
      </c>
      <c r="AB65">
        <v>64</v>
      </c>
    </row>
    <row r="66" spans="1:28" x14ac:dyDescent="0.3">
      <c r="A66">
        <v>77</v>
      </c>
      <c r="B66" t="s">
        <v>139</v>
      </c>
      <c r="C66" t="s">
        <v>280</v>
      </c>
      <c r="D66" t="s">
        <v>151</v>
      </c>
      <c r="E66" t="s">
        <v>152</v>
      </c>
      <c r="F66" t="s">
        <v>155</v>
      </c>
      <c r="G66" t="s">
        <v>220</v>
      </c>
      <c r="H66">
        <v>371.85356264117917</v>
      </c>
      <c r="I66">
        <v>27</v>
      </c>
      <c r="J66">
        <v>1284617.4580734004</v>
      </c>
      <c r="K66">
        <v>47784.409136363625</v>
      </c>
      <c r="L66">
        <v>231231142.45321208</v>
      </c>
      <c r="M66">
        <v>4990908.3613636354</v>
      </c>
      <c r="N66">
        <v>1926926187.1101005</v>
      </c>
      <c r="O66">
        <v>105300000</v>
      </c>
      <c r="P66">
        <v>19.896654477272726</v>
      </c>
      <c r="Q66">
        <v>19205.030998197337</v>
      </c>
      <c r="R66">
        <v>231278926.86234844</v>
      </c>
      <c r="S66">
        <v>2037.2170954714641</v>
      </c>
      <c r="T66">
        <v>19224.927652674611</v>
      </c>
      <c r="U66">
        <f>Net_Zero_Table[[#This Row],[Total Energy(MJ)]]*AHP!$Q$23/TOPSIS!$B$20</f>
        <v>2.3912610805636135E-2</v>
      </c>
      <c r="V66">
        <f>Net_Zero_Table[[#This Row],[Capital Cost (LKR)]]*AHP!$Q$24/TOPSIS!$C$20</f>
        <v>3.7722673392697284E-3</v>
      </c>
      <c r="W66">
        <f>Net_Zero_Table[[#This Row],[System Cost (LKR)]]*AHP!$Q$25/TOPSIS!$D$20</f>
        <v>2.7781617574674914E-3</v>
      </c>
      <c r="X66">
        <f>Net_Zero_Table[[#This Row],[Embodied Carbon (Metric T)]]*AHP!$Q$26/TOPSIS!$E$20</f>
        <v>8.9689533198330524E-3</v>
      </c>
      <c r="Y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2.3252574780077929E-3</v>
      </c>
      <c r="Z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6.1783678605364682E-3</v>
      </c>
      <c r="AA66">
        <f>Net_Zero_Table[[#This Row],[S- Worst-Euclidean Distance]]/(Net_Zero_Table[[#This Row],[S+ Best-Euclidean Distance]]+Net_Zero_Table[[#This Row],[S- Worst-Euclidean Distance]])</f>
        <v>0.72655692302574393</v>
      </c>
      <c r="AB66">
        <v>65</v>
      </c>
    </row>
    <row r="67" spans="1:28" x14ac:dyDescent="0.3">
      <c r="A67">
        <v>73</v>
      </c>
      <c r="B67" t="s">
        <v>139</v>
      </c>
      <c r="C67" t="s">
        <v>280</v>
      </c>
      <c r="D67" t="s">
        <v>151</v>
      </c>
      <c r="E67" t="s">
        <v>152</v>
      </c>
      <c r="F67" t="s">
        <v>154</v>
      </c>
      <c r="G67" t="s">
        <v>219</v>
      </c>
      <c r="H67">
        <v>371.89213448501727</v>
      </c>
      <c r="I67">
        <v>53</v>
      </c>
      <c r="J67">
        <v>1283576.2786497166</v>
      </c>
      <c r="K67">
        <v>46965.629363636355</v>
      </c>
      <c r="L67">
        <v>231043730.15694901</v>
      </c>
      <c r="M67">
        <v>4963615.7022727262</v>
      </c>
      <c r="N67">
        <v>1925364417.974575</v>
      </c>
      <c r="O67">
        <v>98792000</v>
      </c>
      <c r="P67">
        <v>20.169581068181813</v>
      </c>
      <c r="Q67">
        <v>19189.465365813263</v>
      </c>
      <c r="R67">
        <v>231090695.78631264</v>
      </c>
      <c r="S67">
        <v>2029.1200336768477</v>
      </c>
      <c r="T67">
        <v>19209.634946881444</v>
      </c>
      <c r="U67">
        <f>Net_Zero_Table[[#This Row],[Total Energy(MJ)]]*AHP!$Q$23/TOPSIS!$B$20</f>
        <v>2.3893149039171575E-2</v>
      </c>
      <c r="V67">
        <f>Net_Zero_Table[[#This Row],[Capital Cost (LKR)]]*AHP!$Q$24/TOPSIS!$C$20</f>
        <v>3.7516387885058082E-3</v>
      </c>
      <c r="W67">
        <f>Net_Zero_Table[[#This Row],[System Cost (LKR)]]*AHP!$Q$25/TOPSIS!$D$20</f>
        <v>2.6064592245368316E-3</v>
      </c>
      <c r="X67">
        <f>Net_Zero_Table[[#This Row],[Embodied Carbon (Metric T)]]*AHP!$Q$26/TOPSIS!$E$20</f>
        <v>9.0919823374199481E-3</v>
      </c>
      <c r="Y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2.3042532685998819E-3</v>
      </c>
      <c r="Z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6.1060267112477981E-3</v>
      </c>
      <c r="AA67">
        <f>Net_Zero_Table[[#This Row],[S- Worst-Euclidean Distance]]/(Net_Zero_Table[[#This Row],[S+ Best-Euclidean Distance]]+Net_Zero_Table[[#This Row],[S- Worst-Euclidean Distance]])</f>
        <v>0.7260194340591245</v>
      </c>
      <c r="AB67">
        <v>66</v>
      </c>
    </row>
    <row r="68" spans="1:28" x14ac:dyDescent="0.3">
      <c r="A68">
        <v>95</v>
      </c>
      <c r="B68" t="s">
        <v>139</v>
      </c>
      <c r="C68" t="s">
        <v>280</v>
      </c>
      <c r="D68" t="s">
        <v>280</v>
      </c>
      <c r="E68" t="s">
        <v>152</v>
      </c>
      <c r="F68" t="s">
        <v>155</v>
      </c>
      <c r="G68" t="s">
        <v>220</v>
      </c>
      <c r="H68">
        <v>372.31628426123922</v>
      </c>
      <c r="I68">
        <v>27</v>
      </c>
      <c r="J68">
        <v>1285065.3726016185</v>
      </c>
      <c r="K68">
        <v>47784.409136363625</v>
      </c>
      <c r="L68">
        <v>231311767.06829134</v>
      </c>
      <c r="M68">
        <v>4995513.4363636356</v>
      </c>
      <c r="N68">
        <v>1927598058.9024277</v>
      </c>
      <c r="O68">
        <v>105300000</v>
      </c>
      <c r="P68">
        <v>19.887444327272725</v>
      </c>
      <c r="Q68">
        <v>19211.727320394195</v>
      </c>
      <c r="R68">
        <v>231359551.47742769</v>
      </c>
      <c r="S68">
        <v>2037.8935723387913</v>
      </c>
      <c r="T68">
        <v>19231.614764721468</v>
      </c>
      <c r="U68">
        <f>Net_Zero_Table[[#This Row],[Total Energy(MJ)]]*AHP!$Q$23/TOPSIS!$B$20</f>
        <v>2.3920946822530972E-2</v>
      </c>
      <c r="V68">
        <f>Net_Zero_Table[[#This Row],[Capital Cost (LKR)]]*AHP!$Q$24/TOPSIS!$C$20</f>
        <v>3.7757479830242534E-3</v>
      </c>
      <c r="W68">
        <f>Net_Zero_Table[[#This Row],[System Cost (LKR)]]*AHP!$Q$25/TOPSIS!$D$20</f>
        <v>2.7781617574674914E-3</v>
      </c>
      <c r="X68">
        <f>Net_Zero_Table[[#This Row],[Embodied Carbon (Metric T)]]*AHP!$Q$26/TOPSIS!$E$20</f>
        <v>8.9648015964610139E-3</v>
      </c>
      <c r="Y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2.3323584901991522E-3</v>
      </c>
      <c r="Z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6.1761611005914999E-3</v>
      </c>
      <c r="AA68">
        <f>Net_Zero_Table[[#This Row],[S- Worst-Euclidean Distance]]/(Net_Zero_Table[[#This Row],[S+ Best-Euclidean Distance]]+Net_Zero_Table[[#This Row],[S- Worst-Euclidean Distance]])</f>
        <v>0.7258796356626338</v>
      </c>
      <c r="AB68">
        <v>67</v>
      </c>
    </row>
    <row r="69" spans="1:28" x14ac:dyDescent="0.3">
      <c r="A69">
        <v>91</v>
      </c>
      <c r="B69" t="s">
        <v>139</v>
      </c>
      <c r="C69" t="s">
        <v>280</v>
      </c>
      <c r="D69" t="s">
        <v>280</v>
      </c>
      <c r="E69" t="s">
        <v>152</v>
      </c>
      <c r="F69" t="s">
        <v>154</v>
      </c>
      <c r="G69" t="s">
        <v>219</v>
      </c>
      <c r="H69">
        <v>372.35485610507732</v>
      </c>
      <c r="I69">
        <v>53</v>
      </c>
      <c r="J69">
        <v>1284024.1931779343</v>
      </c>
      <c r="K69">
        <v>46965.629363636355</v>
      </c>
      <c r="L69">
        <v>231124354.77202818</v>
      </c>
      <c r="M69">
        <v>4968220.7772727264</v>
      </c>
      <c r="N69">
        <v>1926036289.7669015</v>
      </c>
      <c r="O69">
        <v>98792000</v>
      </c>
      <c r="P69">
        <v>20.160370918181815</v>
      </c>
      <c r="Q69">
        <v>19196.161688010114</v>
      </c>
      <c r="R69">
        <v>231171320.4013918</v>
      </c>
      <c r="S69">
        <v>2029.7965105441742</v>
      </c>
      <c r="T69">
        <v>19216.322058928297</v>
      </c>
      <c r="U69">
        <f>Net_Zero_Table[[#This Row],[Total Energy(MJ)]]*AHP!$Q$23/TOPSIS!$B$20</f>
        <v>2.3901485056066398E-2</v>
      </c>
      <c r="V69">
        <f>Net_Zero_Table[[#This Row],[Capital Cost (LKR)]]*AHP!$Q$24/TOPSIS!$C$20</f>
        <v>3.7551194322603333E-3</v>
      </c>
      <c r="W69">
        <f>Net_Zero_Table[[#This Row],[System Cost (LKR)]]*AHP!$Q$25/TOPSIS!$D$20</f>
        <v>2.6064592245368316E-3</v>
      </c>
      <c r="X69">
        <f>Net_Zero_Table[[#This Row],[Embodied Carbon (Metric T)]]*AHP!$Q$26/TOPSIS!$E$20</f>
        <v>9.0878306140479113E-3</v>
      </c>
      <c r="Y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2.3110965536363281E-3</v>
      </c>
      <c r="Z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6.1036717707806777E-3</v>
      </c>
      <c r="AA69">
        <f>Net_Zero_Table[[#This Row],[S- Worst-Euclidean Distance]]/(Net_Zero_Table[[#This Row],[S+ Best-Euclidean Distance]]+Net_Zero_Table[[#This Row],[S- Worst-Euclidean Distance]])</f>
        <v>0.72535232527670968</v>
      </c>
      <c r="AB69">
        <v>68</v>
      </c>
    </row>
    <row r="70" spans="1:28" x14ac:dyDescent="0.3">
      <c r="A70">
        <v>75</v>
      </c>
      <c r="B70" t="s">
        <v>139</v>
      </c>
      <c r="C70" t="s">
        <v>280</v>
      </c>
      <c r="D70" t="s">
        <v>151</v>
      </c>
      <c r="E70" t="s">
        <v>152</v>
      </c>
      <c r="F70" t="s">
        <v>154</v>
      </c>
      <c r="G70" t="s">
        <v>218</v>
      </c>
      <c r="H70">
        <v>371.89213448501727</v>
      </c>
      <c r="I70">
        <v>27</v>
      </c>
      <c r="J70">
        <v>1283576.2786497166</v>
      </c>
      <c r="K70">
        <v>46965.629363636355</v>
      </c>
      <c r="L70">
        <v>231043730.15694901</v>
      </c>
      <c r="M70">
        <v>4963615.7022727262</v>
      </c>
      <c r="N70">
        <v>1925364417.974575</v>
      </c>
      <c r="O70">
        <v>101147400</v>
      </c>
      <c r="P70">
        <v>20.169581068181813</v>
      </c>
      <c r="Q70">
        <v>19189.465365813263</v>
      </c>
      <c r="R70">
        <v>231090695.78631264</v>
      </c>
      <c r="S70">
        <v>2031.4754336768476</v>
      </c>
      <c r="T70">
        <v>19209.634946881444</v>
      </c>
      <c r="U70">
        <f>Net_Zero_Table[[#This Row],[Total Energy(MJ)]]*AHP!$Q$23/TOPSIS!$B$20</f>
        <v>2.3893149039171575E-2</v>
      </c>
      <c r="V70">
        <f>Net_Zero_Table[[#This Row],[Capital Cost (LKR)]]*AHP!$Q$24/TOPSIS!$C$20</f>
        <v>3.7516387885058082E-3</v>
      </c>
      <c r="W70">
        <f>Net_Zero_Table[[#This Row],[System Cost (LKR)]]*AHP!$Q$25/TOPSIS!$D$20</f>
        <v>2.6686024553396709E-3</v>
      </c>
      <c r="X70">
        <f>Net_Zero_Table[[#This Row],[Embodied Carbon (Metric T)]]*AHP!$Q$26/TOPSIS!$E$20</f>
        <v>9.0919823374199481E-3</v>
      </c>
      <c r="Y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2.3143531360437205E-3</v>
      </c>
      <c r="Z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6.1025000449207506E-3</v>
      </c>
      <c r="AA70">
        <f>Net_Zero_Table[[#This Row],[S- Worst-Euclidean Distance]]/(Net_Zero_Table[[#This Row],[S+ Best-Euclidean Distance]]+Net_Zero_Table[[#This Row],[S- Worst-Euclidean Distance]])</f>
        <v>0.7250334434634248</v>
      </c>
      <c r="AB70">
        <v>69</v>
      </c>
    </row>
    <row r="71" spans="1:28" x14ac:dyDescent="0.3">
      <c r="A71">
        <v>93</v>
      </c>
      <c r="B71" t="s">
        <v>139</v>
      </c>
      <c r="C71" t="s">
        <v>280</v>
      </c>
      <c r="D71" t="s">
        <v>280</v>
      </c>
      <c r="E71" t="s">
        <v>152</v>
      </c>
      <c r="F71" t="s">
        <v>154</v>
      </c>
      <c r="G71" t="s">
        <v>218</v>
      </c>
      <c r="H71">
        <v>372.35485610507732</v>
      </c>
      <c r="I71">
        <v>27</v>
      </c>
      <c r="J71">
        <v>1284024.1931779343</v>
      </c>
      <c r="K71">
        <v>46965.629363636355</v>
      </c>
      <c r="L71">
        <v>231124354.77202818</v>
      </c>
      <c r="M71">
        <v>4968220.7772727264</v>
      </c>
      <c r="N71">
        <v>1926036289.7669015</v>
      </c>
      <c r="O71">
        <v>101147400</v>
      </c>
      <c r="P71">
        <v>20.160370918181815</v>
      </c>
      <c r="Q71">
        <v>19196.161688010114</v>
      </c>
      <c r="R71">
        <v>231171320.4013918</v>
      </c>
      <c r="S71">
        <v>2032.1519105441741</v>
      </c>
      <c r="T71">
        <v>19216.322058928297</v>
      </c>
      <c r="U71">
        <f>Net_Zero_Table[[#This Row],[Total Energy(MJ)]]*AHP!$Q$23/TOPSIS!$B$20</f>
        <v>2.3901485056066398E-2</v>
      </c>
      <c r="V71">
        <f>Net_Zero_Table[[#This Row],[Capital Cost (LKR)]]*AHP!$Q$24/TOPSIS!$C$20</f>
        <v>3.7551194322603333E-3</v>
      </c>
      <c r="W71">
        <f>Net_Zero_Table[[#This Row],[System Cost (LKR)]]*AHP!$Q$25/TOPSIS!$D$20</f>
        <v>2.6686024553396709E-3</v>
      </c>
      <c r="X71">
        <f>Net_Zero_Table[[#This Row],[Embodied Carbon (Metric T)]]*AHP!$Q$26/TOPSIS!$E$20</f>
        <v>9.0878306140479113E-3</v>
      </c>
      <c r="Y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2.321166644748256E-3</v>
      </c>
      <c r="Z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6.1001437429958234E-3</v>
      </c>
      <c r="AA71">
        <f>Net_Zero_Table[[#This Row],[S- Worst-Euclidean Distance]]/(Net_Zero_Table[[#This Row],[S+ Best-Euclidean Distance]]+Net_Zero_Table[[#This Row],[S- Worst-Euclidean Distance]])</f>
        <v>0.72436989757243042</v>
      </c>
      <c r="AB71">
        <v>70</v>
      </c>
    </row>
    <row r="72" spans="1:28" x14ac:dyDescent="0.3">
      <c r="A72">
        <v>74</v>
      </c>
      <c r="B72" t="s">
        <v>139</v>
      </c>
      <c r="C72" t="s">
        <v>280</v>
      </c>
      <c r="D72" t="s">
        <v>151</v>
      </c>
      <c r="E72" t="s">
        <v>152</v>
      </c>
      <c r="F72" t="s">
        <v>154</v>
      </c>
      <c r="G72" t="s">
        <v>220</v>
      </c>
      <c r="H72">
        <v>371.89213448501727</v>
      </c>
      <c r="I72">
        <v>27</v>
      </c>
      <c r="J72">
        <v>1283576.2786497166</v>
      </c>
      <c r="K72">
        <v>46965.629363636355</v>
      </c>
      <c r="L72">
        <v>231043730.15694901</v>
      </c>
      <c r="M72">
        <v>4963615.7022727262</v>
      </c>
      <c r="N72">
        <v>1925364417.974575</v>
      </c>
      <c r="O72">
        <v>105300000</v>
      </c>
      <c r="P72">
        <v>20.169581068181813</v>
      </c>
      <c r="Q72">
        <v>19189.465365813263</v>
      </c>
      <c r="R72">
        <v>231090695.78631264</v>
      </c>
      <c r="S72">
        <v>2035.6280336768477</v>
      </c>
      <c r="T72">
        <v>19209.634946881444</v>
      </c>
      <c r="U72">
        <f>Net_Zero_Table[[#This Row],[Total Energy(MJ)]]*AHP!$Q$23/TOPSIS!$B$20</f>
        <v>2.3893149039171575E-2</v>
      </c>
      <c r="V72">
        <f>Net_Zero_Table[[#This Row],[Capital Cost (LKR)]]*AHP!$Q$24/TOPSIS!$C$20</f>
        <v>3.7516387885058082E-3</v>
      </c>
      <c r="W72">
        <f>Net_Zero_Table[[#This Row],[System Cost (LKR)]]*AHP!$Q$25/TOPSIS!$D$20</f>
        <v>2.7781617574674914E-3</v>
      </c>
      <c r="X72">
        <f>Net_Zero_Table[[#This Row],[Embodied Carbon (Metric T)]]*AHP!$Q$26/TOPSIS!$E$20</f>
        <v>9.0919823374199481E-3</v>
      </c>
      <c r="Y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2.3360825863053612E-3</v>
      </c>
      <c r="Z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6.0978202000907533E-3</v>
      </c>
      <c r="AA72">
        <f>Net_Zero_Table[[#This Row],[S- Worst-Euclidean Distance]]/(Net_Zero_Table[[#This Row],[S+ Best-Euclidean Distance]]+Net_Zero_Table[[#This Row],[S- Worst-Euclidean Distance]])</f>
        <v>0.72301286302784251</v>
      </c>
      <c r="AB72">
        <v>71</v>
      </c>
    </row>
    <row r="73" spans="1:28" x14ac:dyDescent="0.3">
      <c r="A73">
        <v>92</v>
      </c>
      <c r="B73" t="s">
        <v>139</v>
      </c>
      <c r="C73" t="s">
        <v>280</v>
      </c>
      <c r="D73" t="s">
        <v>280</v>
      </c>
      <c r="E73" t="s">
        <v>152</v>
      </c>
      <c r="F73" t="s">
        <v>154</v>
      </c>
      <c r="G73" t="s">
        <v>220</v>
      </c>
      <c r="H73">
        <v>372.35485610507732</v>
      </c>
      <c r="I73">
        <v>27</v>
      </c>
      <c r="J73">
        <v>1284024.1931779343</v>
      </c>
      <c r="K73">
        <v>46965.629363636355</v>
      </c>
      <c r="L73">
        <v>231124354.77202818</v>
      </c>
      <c r="M73">
        <v>4968220.7772727264</v>
      </c>
      <c r="N73">
        <v>1926036289.7669015</v>
      </c>
      <c r="O73">
        <v>105300000</v>
      </c>
      <c r="P73">
        <v>20.160370918181815</v>
      </c>
      <c r="Q73">
        <v>19196.161688010114</v>
      </c>
      <c r="R73">
        <v>231171320.4013918</v>
      </c>
      <c r="S73">
        <v>2036.3045105441743</v>
      </c>
      <c r="T73">
        <v>19216.322058928297</v>
      </c>
      <c r="U73">
        <f>Net_Zero_Table[[#This Row],[Total Energy(MJ)]]*AHP!$Q$23/TOPSIS!$B$20</f>
        <v>2.3901485056066398E-2</v>
      </c>
      <c r="V73">
        <f>Net_Zero_Table[[#This Row],[Capital Cost (LKR)]]*AHP!$Q$24/TOPSIS!$C$20</f>
        <v>3.7551194322603333E-3</v>
      </c>
      <c r="W73">
        <f>Net_Zero_Table[[#This Row],[System Cost (LKR)]]*AHP!$Q$25/TOPSIS!$D$20</f>
        <v>2.7781617574674914E-3</v>
      </c>
      <c r="X73">
        <f>Net_Zero_Table[[#This Row],[Embodied Carbon (Metric T)]]*AHP!$Q$26/TOPSIS!$E$20</f>
        <v>9.0878306140479113E-3</v>
      </c>
      <c r="Y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2.3428329015138102E-3</v>
      </c>
      <c r="Z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6.0954620890944907E-3</v>
      </c>
      <c r="AA73">
        <f>Net_Zero_Table[[#This Row],[S- Worst-Euclidean Distance]]/(Net_Zero_Table[[#This Row],[S+ Best-Euclidean Distance]]+Net_Zero_Table[[#This Row],[S- Worst-Euclidean Distance]])</f>
        <v>0.72235707520045822</v>
      </c>
      <c r="AB73">
        <v>72</v>
      </c>
    </row>
    <row r="74" spans="1:28" x14ac:dyDescent="0.3">
      <c r="A74">
        <v>7</v>
      </c>
      <c r="B74" t="s">
        <v>139</v>
      </c>
      <c r="C74" t="s">
        <v>147</v>
      </c>
      <c r="D74" t="s">
        <v>151</v>
      </c>
      <c r="E74" t="s">
        <v>152</v>
      </c>
      <c r="F74" t="s">
        <v>280</v>
      </c>
      <c r="G74" t="s">
        <v>219</v>
      </c>
      <c r="H74">
        <v>322.79319268171906</v>
      </c>
      <c r="I74">
        <v>46</v>
      </c>
      <c r="J74">
        <v>1199321.2729258998</v>
      </c>
      <c r="K74">
        <v>50982.763290909075</v>
      </c>
      <c r="L74">
        <v>215877829.12666196</v>
      </c>
      <c r="M74">
        <v>5563939.0386363622</v>
      </c>
      <c r="N74">
        <v>1798981909.3888497</v>
      </c>
      <c r="O74">
        <v>85744000</v>
      </c>
      <c r="P74">
        <v>23.837023468181812</v>
      </c>
      <c r="Q74">
        <v>17929.8530302422</v>
      </c>
      <c r="R74">
        <v>215928811.88995287</v>
      </c>
      <c r="S74">
        <v>1890.2898484274863</v>
      </c>
      <c r="T74">
        <v>17953.690053710383</v>
      </c>
      <c r="U74">
        <f>Net_Zero_Table[[#This Row],[Total Energy(MJ)]]*AHP!$Q$23/TOPSIS!$B$20</f>
        <v>2.2325517116918318E-2</v>
      </c>
      <c r="V74">
        <f>Net_Zero_Table[[#This Row],[Capital Cost (LKR)]]*AHP!$Q$24/TOPSIS!$C$20</f>
        <v>4.2053798614329098E-3</v>
      </c>
      <c r="W74">
        <f>Net_Zero_Table[[#This Row],[System Cost (LKR)]]*AHP!$Q$25/TOPSIS!$D$20</f>
        <v>2.2622098929942318E-3</v>
      </c>
      <c r="X74">
        <f>Net_Zero_Table[[#This Row],[Embodied Carbon (Metric T)]]*AHP!$Q$26/TOPSIS!$E$20</f>
        <v>1.0745180855107894E-2</v>
      </c>
      <c r="Y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2.4007035972499415E-3</v>
      </c>
      <c r="Z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6.0446143953099872E-3</v>
      </c>
      <c r="AA74">
        <f>Net_Zero_Table[[#This Row],[S- Worst-Euclidean Distance]]/(Net_Zero_Table[[#This Row],[S+ Best-Euclidean Distance]]+Net_Zero_Table[[#This Row],[S- Worst-Euclidean Distance]])</f>
        <v>0.71573555911513465</v>
      </c>
      <c r="AB74">
        <v>73</v>
      </c>
    </row>
    <row r="75" spans="1:28" x14ac:dyDescent="0.3">
      <c r="A75">
        <v>9</v>
      </c>
      <c r="B75" t="s">
        <v>139</v>
      </c>
      <c r="C75" t="s">
        <v>147</v>
      </c>
      <c r="D75" t="s">
        <v>151</v>
      </c>
      <c r="E75" t="s">
        <v>152</v>
      </c>
      <c r="F75" t="s">
        <v>280</v>
      </c>
      <c r="G75" t="s">
        <v>218</v>
      </c>
      <c r="H75">
        <v>322.79319268171906</v>
      </c>
      <c r="I75">
        <v>23</v>
      </c>
      <c r="J75">
        <v>1199321.2729258998</v>
      </c>
      <c r="K75">
        <v>50982.763290909075</v>
      </c>
      <c r="L75">
        <v>215877829.12666196</v>
      </c>
      <c r="M75">
        <v>5563939.0386363622</v>
      </c>
      <c r="N75">
        <v>1798981909.3888497</v>
      </c>
      <c r="O75">
        <v>86162600</v>
      </c>
      <c r="P75">
        <v>23.837023468181812</v>
      </c>
      <c r="Q75">
        <v>17929.8530302422</v>
      </c>
      <c r="R75">
        <v>215928811.88995287</v>
      </c>
      <c r="S75">
        <v>1890.7084484274862</v>
      </c>
      <c r="T75">
        <v>17953.690053710383</v>
      </c>
      <c r="U75">
        <f>Net_Zero_Table[[#This Row],[Total Energy(MJ)]]*AHP!$Q$23/TOPSIS!$B$20</f>
        <v>2.2325517116918318E-2</v>
      </c>
      <c r="V75">
        <f>Net_Zero_Table[[#This Row],[Capital Cost (LKR)]]*AHP!$Q$24/TOPSIS!$C$20</f>
        <v>4.2053798614329098E-3</v>
      </c>
      <c r="W75">
        <f>Net_Zero_Table[[#This Row],[System Cost (LKR)]]*AHP!$Q$25/TOPSIS!$D$20</f>
        <v>2.2732539434374972E-3</v>
      </c>
      <c r="X75">
        <f>Net_Zero_Table[[#This Row],[Embodied Carbon (Metric T)]]*AHP!$Q$26/TOPSIS!$E$20</f>
        <v>1.0745180855107894E-2</v>
      </c>
      <c r="Y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2.4007290003036585E-3</v>
      </c>
      <c r="Z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6.043305656445625E-3</v>
      </c>
      <c r="AA75">
        <f>Net_Zero_Table[[#This Row],[S- Worst-Euclidean Distance]]/(Net_Zero_Table[[#This Row],[S+ Best-Euclidean Distance]]+Net_Zero_Table[[#This Row],[S- Worst-Euclidean Distance]])</f>
        <v>0.71568934781849047</v>
      </c>
      <c r="AB75">
        <v>74</v>
      </c>
    </row>
    <row r="76" spans="1:28" x14ac:dyDescent="0.3">
      <c r="A76">
        <v>25</v>
      </c>
      <c r="B76" t="s">
        <v>139</v>
      </c>
      <c r="C76" t="s">
        <v>147</v>
      </c>
      <c r="D76" t="s">
        <v>280</v>
      </c>
      <c r="E76" t="s">
        <v>152</v>
      </c>
      <c r="F76" t="s">
        <v>280</v>
      </c>
      <c r="G76" t="s">
        <v>219</v>
      </c>
      <c r="H76">
        <v>323.255914301779</v>
      </c>
      <c r="I76">
        <v>46</v>
      </c>
      <c r="J76">
        <v>1199769.1874541179</v>
      </c>
      <c r="K76">
        <v>50982.763290909075</v>
      </c>
      <c r="L76">
        <v>215958453.74174124</v>
      </c>
      <c r="M76">
        <v>5568544.1136363624</v>
      </c>
      <c r="N76">
        <v>1799653781.1811769</v>
      </c>
      <c r="O76">
        <v>85744000</v>
      </c>
      <c r="P76">
        <v>23.827813318181811</v>
      </c>
      <c r="Q76">
        <v>17936.549352439066</v>
      </c>
      <c r="R76">
        <v>216009436.50503215</v>
      </c>
      <c r="S76">
        <v>1890.9663252948133</v>
      </c>
      <c r="T76">
        <v>17960.377165757247</v>
      </c>
      <c r="U76">
        <f>Net_Zero_Table[[#This Row],[Total Energy(MJ)]]*AHP!$Q$23/TOPSIS!$B$20</f>
        <v>2.2333853133813159E-2</v>
      </c>
      <c r="V76">
        <f>Net_Zero_Table[[#This Row],[Capital Cost (LKR)]]*AHP!$Q$24/TOPSIS!$C$20</f>
        <v>4.2088605051874353E-3</v>
      </c>
      <c r="W76">
        <f>Net_Zero_Table[[#This Row],[System Cost (LKR)]]*AHP!$Q$25/TOPSIS!$D$20</f>
        <v>2.2622098929942318E-3</v>
      </c>
      <c r="X76">
        <f>Net_Zero_Table[[#This Row],[Embodied Carbon (Metric T)]]*AHP!$Q$26/TOPSIS!$E$20</f>
        <v>1.0741029131735854E-2</v>
      </c>
      <c r="Y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2.3996369892260914E-3</v>
      </c>
      <c r="Z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6.0391974498917225E-3</v>
      </c>
      <c r="AA76">
        <f>Net_Zero_Table[[#This Row],[S- Worst-Euclidean Distance]]/(Net_Zero_Table[[#This Row],[S+ Best-Euclidean Distance]]+Net_Zero_Table[[#This Row],[S- Worst-Euclidean Distance]])</f>
        <v>0.71564355166127103</v>
      </c>
      <c r="AB76">
        <v>75</v>
      </c>
    </row>
    <row r="77" spans="1:28" x14ac:dyDescent="0.3">
      <c r="A77">
        <v>27</v>
      </c>
      <c r="B77" t="s">
        <v>139</v>
      </c>
      <c r="C77" t="s">
        <v>147</v>
      </c>
      <c r="D77" t="s">
        <v>280</v>
      </c>
      <c r="E77" t="s">
        <v>152</v>
      </c>
      <c r="F77" t="s">
        <v>280</v>
      </c>
      <c r="G77" t="s">
        <v>218</v>
      </c>
      <c r="H77">
        <v>323.255914301779</v>
      </c>
      <c r="I77">
        <v>23</v>
      </c>
      <c r="J77">
        <v>1199769.1874541179</v>
      </c>
      <c r="K77">
        <v>50982.763290909075</v>
      </c>
      <c r="L77">
        <v>215958453.74174124</v>
      </c>
      <c r="M77">
        <v>5568544.1136363624</v>
      </c>
      <c r="N77">
        <v>1799653781.1811769</v>
      </c>
      <c r="O77">
        <v>86162600</v>
      </c>
      <c r="P77">
        <v>23.827813318181811</v>
      </c>
      <c r="Q77">
        <v>17936.549352439066</v>
      </c>
      <c r="R77">
        <v>216009436.50503215</v>
      </c>
      <c r="S77">
        <v>1891.3849252948132</v>
      </c>
      <c r="T77">
        <v>17960.377165757247</v>
      </c>
      <c r="U77">
        <f>Net_Zero_Table[[#This Row],[Total Energy(MJ)]]*AHP!$Q$23/TOPSIS!$B$20</f>
        <v>2.2333853133813159E-2</v>
      </c>
      <c r="V77">
        <f>Net_Zero_Table[[#This Row],[Capital Cost (LKR)]]*AHP!$Q$24/TOPSIS!$C$20</f>
        <v>4.2088605051874353E-3</v>
      </c>
      <c r="W77">
        <f>Net_Zero_Table[[#This Row],[System Cost (LKR)]]*AHP!$Q$25/TOPSIS!$D$20</f>
        <v>2.2732539434374972E-3</v>
      </c>
      <c r="X77">
        <f>Net_Zero_Table[[#This Row],[Embodied Carbon (Metric T)]]*AHP!$Q$26/TOPSIS!$E$20</f>
        <v>1.0741029131735854E-2</v>
      </c>
      <c r="Y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2.399662403571022E-3</v>
      </c>
      <c r="Z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6.0378875368805648E-3</v>
      </c>
      <c r="AA77">
        <f>Net_Zero_Table[[#This Row],[S- Worst-Euclidean Distance]]/(Net_Zero_Table[[#This Row],[S+ Best-Euclidean Distance]]+Net_Zero_Table[[#This Row],[S- Worst-Euclidean Distance]])</f>
        <v>0.71559725032660493</v>
      </c>
      <c r="AB77">
        <v>76</v>
      </c>
    </row>
    <row r="78" spans="1:28" x14ac:dyDescent="0.3">
      <c r="A78">
        <v>8</v>
      </c>
      <c r="B78" t="s">
        <v>139</v>
      </c>
      <c r="C78" t="s">
        <v>147</v>
      </c>
      <c r="D78" t="s">
        <v>151</v>
      </c>
      <c r="E78" t="s">
        <v>152</v>
      </c>
      <c r="F78" t="s">
        <v>280</v>
      </c>
      <c r="G78" t="s">
        <v>220</v>
      </c>
      <c r="H78">
        <v>322.79319268171906</v>
      </c>
      <c r="I78">
        <v>23</v>
      </c>
      <c r="J78">
        <v>1199321.2729258998</v>
      </c>
      <c r="K78">
        <v>50982.763290909075</v>
      </c>
      <c r="L78">
        <v>215877829.12666196</v>
      </c>
      <c r="M78">
        <v>5563939.0386363622</v>
      </c>
      <c r="N78">
        <v>1798981909.3888497</v>
      </c>
      <c r="O78">
        <v>89700000</v>
      </c>
      <c r="P78">
        <v>23.837023468181812</v>
      </c>
      <c r="Q78">
        <v>17929.8530302422</v>
      </c>
      <c r="R78">
        <v>215928811.88995287</v>
      </c>
      <c r="S78">
        <v>1894.2458484274862</v>
      </c>
      <c r="T78">
        <v>17953.690053710383</v>
      </c>
      <c r="U78">
        <f>Net_Zero_Table[[#This Row],[Total Energy(MJ)]]*AHP!$Q$23/TOPSIS!$B$20</f>
        <v>2.2325517116918318E-2</v>
      </c>
      <c r="V78">
        <f>Net_Zero_Table[[#This Row],[Capital Cost (LKR)]]*AHP!$Q$24/TOPSIS!$C$20</f>
        <v>4.2053798614329098E-3</v>
      </c>
      <c r="W78">
        <f>Net_Zero_Table[[#This Row],[System Cost (LKR)]]*AHP!$Q$25/TOPSIS!$D$20</f>
        <v>2.3665822378426777E-3</v>
      </c>
      <c r="X78">
        <f>Net_Zero_Table[[#This Row],[Embodied Carbon (Metric T)]]*AHP!$Q$26/TOPSIS!$E$20</f>
        <v>1.0745180855107894E-2</v>
      </c>
      <c r="Y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2.4029713581767828E-3</v>
      </c>
      <c r="Z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6.0330421051866569E-3</v>
      </c>
      <c r="AA78">
        <f>Net_Zero_Table[[#This Row],[S- Worst-Euclidean Distance]]/(Net_Zero_Table[[#This Row],[S+ Best-Euclidean Distance]]+Net_Zero_Table[[#This Row],[S- Worst-Euclidean Distance]])</f>
        <v>0.71515320967509244</v>
      </c>
      <c r="AB78">
        <v>77</v>
      </c>
    </row>
    <row r="79" spans="1:28" x14ac:dyDescent="0.3">
      <c r="A79">
        <v>26</v>
      </c>
      <c r="B79" t="s">
        <v>139</v>
      </c>
      <c r="C79" t="s">
        <v>147</v>
      </c>
      <c r="D79" t="s">
        <v>280</v>
      </c>
      <c r="E79" t="s">
        <v>152</v>
      </c>
      <c r="F79" t="s">
        <v>280</v>
      </c>
      <c r="G79" t="s">
        <v>220</v>
      </c>
      <c r="H79">
        <v>323.255914301779</v>
      </c>
      <c r="I79">
        <v>23</v>
      </c>
      <c r="J79">
        <v>1199769.1874541179</v>
      </c>
      <c r="K79">
        <v>50982.763290909075</v>
      </c>
      <c r="L79">
        <v>215958453.74174124</v>
      </c>
      <c r="M79">
        <v>5568544.1136363624</v>
      </c>
      <c r="N79">
        <v>1799653781.1811769</v>
      </c>
      <c r="O79">
        <v>89700000</v>
      </c>
      <c r="P79">
        <v>23.827813318181811</v>
      </c>
      <c r="Q79">
        <v>17936.549352439066</v>
      </c>
      <c r="R79">
        <v>216009436.50503215</v>
      </c>
      <c r="S79">
        <v>1894.9223252948132</v>
      </c>
      <c r="T79">
        <v>17960.377165757247</v>
      </c>
      <c r="U79">
        <f>Net_Zero_Table[[#This Row],[Total Energy(MJ)]]*AHP!$Q$23/TOPSIS!$B$20</f>
        <v>2.2333853133813159E-2</v>
      </c>
      <c r="V79">
        <f>Net_Zero_Table[[#This Row],[Capital Cost (LKR)]]*AHP!$Q$24/TOPSIS!$C$20</f>
        <v>4.2088605051874353E-3</v>
      </c>
      <c r="W79">
        <f>Net_Zero_Table[[#This Row],[System Cost (LKR)]]*AHP!$Q$25/TOPSIS!$D$20</f>
        <v>2.3665822378426777E-3</v>
      </c>
      <c r="X79">
        <f>Net_Zero_Table[[#This Row],[Embodied Carbon (Metric T)]]*AHP!$Q$26/TOPSIS!$E$20</f>
        <v>1.0741029131735854E-2</v>
      </c>
      <c r="Y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2.4019057571918229E-3</v>
      </c>
      <c r="Z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6.0276147598983965E-3</v>
      </c>
      <c r="AA79">
        <f>Net_Zero_Table[[#This Row],[S- Worst-Euclidean Distance]]/(Net_Zero_Table[[#This Row],[S+ Best-Euclidean Distance]]+Net_Zero_Table[[#This Row],[S- Worst-Euclidean Distance]])</f>
        <v>0.71506021578307577</v>
      </c>
      <c r="AB79">
        <v>78</v>
      </c>
    </row>
    <row r="80" spans="1:28" x14ac:dyDescent="0.3">
      <c r="A80">
        <v>223</v>
      </c>
      <c r="B80" t="s">
        <v>141</v>
      </c>
      <c r="C80" t="s">
        <v>147</v>
      </c>
      <c r="D80" t="s">
        <v>151</v>
      </c>
      <c r="E80" t="s">
        <v>152</v>
      </c>
      <c r="F80" t="s">
        <v>280</v>
      </c>
      <c r="G80" t="s">
        <v>219</v>
      </c>
      <c r="H80">
        <v>336.4745727931259</v>
      </c>
      <c r="I80">
        <v>48</v>
      </c>
      <c r="J80">
        <v>1240704.1677941997</v>
      </c>
      <c r="K80">
        <v>43721.923290909079</v>
      </c>
      <c r="L80">
        <v>223326750.20295593</v>
      </c>
      <c r="M80">
        <v>5654699.5386363622</v>
      </c>
      <c r="N80">
        <v>1861056251.6912994</v>
      </c>
      <c r="O80">
        <v>89472000</v>
      </c>
      <c r="P80">
        <v>22.747897468181815</v>
      </c>
      <c r="Q80">
        <v>18548.527308523284</v>
      </c>
      <c r="R80">
        <v>223370472.12624684</v>
      </c>
      <c r="S80">
        <v>1956.182951229936</v>
      </c>
      <c r="T80">
        <v>18571.275205991467</v>
      </c>
      <c r="U80">
        <f>Net_Zero_Table[[#This Row],[Total Energy(MJ)]]*AHP!$Q$23/TOPSIS!$B$20</f>
        <v>2.3094932330800674E-2</v>
      </c>
      <c r="V80">
        <f>Net_Zero_Table[[#This Row],[Capital Cost (LKR)]]*AHP!$Q$24/TOPSIS!$C$20</f>
        <v>4.2739791714295075E-3</v>
      </c>
      <c r="W80">
        <f>Net_Zero_Table[[#This Row],[System Cost (LKR)]]*AHP!$Q$25/TOPSIS!$D$20</f>
        <v>2.3605668448635456E-3</v>
      </c>
      <c r="X80">
        <f>Net_Zero_Table[[#This Row],[Embodied Carbon (Metric T)]]*AHP!$Q$26/TOPSIS!$E$20</f>
        <v>1.0254227953223082E-2</v>
      </c>
      <c r="Y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2.3251155064835903E-3</v>
      </c>
      <c r="Z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5.6974135170254694E-3</v>
      </c>
      <c r="AA80">
        <f>Net_Zero_Table[[#This Row],[S- Worst-Euclidean Distance]]/(Net_Zero_Table[[#This Row],[S+ Best-Euclidean Distance]]+Net_Zero_Table[[#This Row],[S- Worst-Euclidean Distance]])</f>
        <v>0.71017674106629991</v>
      </c>
      <c r="AB80">
        <v>79</v>
      </c>
    </row>
    <row r="81" spans="1:28" x14ac:dyDescent="0.3">
      <c r="A81">
        <v>225</v>
      </c>
      <c r="B81" t="s">
        <v>141</v>
      </c>
      <c r="C81" t="s">
        <v>147</v>
      </c>
      <c r="D81" t="s">
        <v>151</v>
      </c>
      <c r="E81" t="s">
        <v>152</v>
      </c>
      <c r="F81" t="s">
        <v>280</v>
      </c>
      <c r="G81" t="s">
        <v>218</v>
      </c>
      <c r="H81">
        <v>336.4745727931259</v>
      </c>
      <c r="I81">
        <v>24</v>
      </c>
      <c r="J81">
        <v>1240704.1677941997</v>
      </c>
      <c r="K81">
        <v>43721.923290909079</v>
      </c>
      <c r="L81">
        <v>223326750.20295593</v>
      </c>
      <c r="M81">
        <v>5654699.5386363622</v>
      </c>
      <c r="N81">
        <v>1861056251.6912994</v>
      </c>
      <c r="O81">
        <v>89908800</v>
      </c>
      <c r="P81">
        <v>22.747897468181815</v>
      </c>
      <c r="Q81">
        <v>18548.527308523284</v>
      </c>
      <c r="R81">
        <v>223370472.12624684</v>
      </c>
      <c r="S81">
        <v>1956.6197512299359</v>
      </c>
      <c r="T81">
        <v>18571.275205991467</v>
      </c>
      <c r="U81">
        <f>Net_Zero_Table[[#This Row],[Total Energy(MJ)]]*AHP!$Q$23/TOPSIS!$B$20</f>
        <v>2.3094932330800674E-2</v>
      </c>
      <c r="V81">
        <f>Net_Zero_Table[[#This Row],[Capital Cost (LKR)]]*AHP!$Q$24/TOPSIS!$C$20</f>
        <v>4.2739791714295075E-3</v>
      </c>
      <c r="W81">
        <f>Net_Zero_Table[[#This Row],[System Cost (LKR)]]*AHP!$Q$25/TOPSIS!$D$20</f>
        <v>2.3720910714130411E-3</v>
      </c>
      <c r="X81">
        <f>Net_Zero_Table[[#This Row],[Embodied Carbon (Metric T)]]*AHP!$Q$26/TOPSIS!$E$20</f>
        <v>1.0254227953223082E-2</v>
      </c>
      <c r="Y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2.3256315060387637E-3</v>
      </c>
      <c r="Z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5.6961641074847269E-3</v>
      </c>
      <c r="AA81">
        <f>Net_Zero_Table[[#This Row],[S- Worst-Euclidean Distance]]/(Net_Zero_Table[[#This Row],[S+ Best-Euclidean Distance]]+Net_Zero_Table[[#This Row],[S- Worst-Euclidean Distance]])</f>
        <v>0.71008591865415849</v>
      </c>
      <c r="AB81">
        <v>80</v>
      </c>
    </row>
    <row r="82" spans="1:28" x14ac:dyDescent="0.3">
      <c r="A82">
        <v>241</v>
      </c>
      <c r="B82" t="s">
        <v>141</v>
      </c>
      <c r="C82" t="s">
        <v>147</v>
      </c>
      <c r="D82" t="s">
        <v>280</v>
      </c>
      <c r="E82" t="s">
        <v>152</v>
      </c>
      <c r="F82" t="s">
        <v>280</v>
      </c>
      <c r="G82" t="s">
        <v>219</v>
      </c>
      <c r="H82">
        <v>336.9372944131859</v>
      </c>
      <c r="I82">
        <v>48</v>
      </c>
      <c r="J82">
        <v>1241152.0823224175</v>
      </c>
      <c r="K82">
        <v>43721.923290909079</v>
      </c>
      <c r="L82">
        <v>223407374.81803516</v>
      </c>
      <c r="M82">
        <v>5659304.6136363624</v>
      </c>
      <c r="N82">
        <v>1861728123.4836264</v>
      </c>
      <c r="O82">
        <v>89472000</v>
      </c>
      <c r="P82">
        <v>22.738687318181814</v>
      </c>
      <c r="Q82">
        <v>18555.223630720142</v>
      </c>
      <c r="R82">
        <v>223451096.74132606</v>
      </c>
      <c r="S82">
        <v>1956.8594280972627</v>
      </c>
      <c r="T82">
        <v>18577.962318038324</v>
      </c>
      <c r="U82">
        <f>Net_Zero_Table[[#This Row],[Total Energy(MJ)]]*AHP!$Q$23/TOPSIS!$B$20</f>
        <v>2.3103268347695508E-2</v>
      </c>
      <c r="V82">
        <f>Net_Zero_Table[[#This Row],[Capital Cost (LKR)]]*AHP!$Q$24/TOPSIS!$C$20</f>
        <v>4.2774598151840322E-3</v>
      </c>
      <c r="W82">
        <f>Net_Zero_Table[[#This Row],[System Cost (LKR)]]*AHP!$Q$25/TOPSIS!$D$20</f>
        <v>2.3605668448635456E-3</v>
      </c>
      <c r="X82">
        <f>Net_Zero_Table[[#This Row],[Embodied Carbon (Metric T)]]*AHP!$Q$26/TOPSIS!$E$20</f>
        <v>1.0250076229851043E-2</v>
      </c>
      <c r="Y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2.3277508229925048E-3</v>
      </c>
      <c r="Z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5.6931928908138304E-3</v>
      </c>
      <c r="AA82">
        <f>Net_Zero_Table[[#This Row],[S- Worst-Euclidean Distance]]/(Net_Zero_Table[[#This Row],[S+ Best-Euclidean Distance]]+Net_Zero_Table[[#This Row],[S- Worst-Euclidean Distance]])</f>
        <v>0.70979090415685364</v>
      </c>
      <c r="AB82">
        <v>81</v>
      </c>
    </row>
    <row r="83" spans="1:28" x14ac:dyDescent="0.3">
      <c r="A83">
        <v>243</v>
      </c>
      <c r="B83" t="s">
        <v>141</v>
      </c>
      <c r="C83" t="s">
        <v>147</v>
      </c>
      <c r="D83" t="s">
        <v>280</v>
      </c>
      <c r="E83" t="s">
        <v>152</v>
      </c>
      <c r="F83" t="s">
        <v>280</v>
      </c>
      <c r="G83" t="s">
        <v>218</v>
      </c>
      <c r="H83">
        <v>336.9372944131859</v>
      </c>
      <c r="I83">
        <v>24</v>
      </c>
      <c r="J83">
        <v>1241152.0823224175</v>
      </c>
      <c r="K83">
        <v>43721.923290909079</v>
      </c>
      <c r="L83">
        <v>223407374.81803516</v>
      </c>
      <c r="M83">
        <v>5659304.6136363624</v>
      </c>
      <c r="N83">
        <v>1861728123.4836264</v>
      </c>
      <c r="O83">
        <v>89908800</v>
      </c>
      <c r="P83">
        <v>22.738687318181814</v>
      </c>
      <c r="Q83">
        <v>18555.223630720142</v>
      </c>
      <c r="R83">
        <v>223451096.74132606</v>
      </c>
      <c r="S83">
        <v>1957.2962280972627</v>
      </c>
      <c r="T83">
        <v>18577.962318038324</v>
      </c>
      <c r="U83">
        <f>Net_Zero_Table[[#This Row],[Total Energy(MJ)]]*AHP!$Q$23/TOPSIS!$B$20</f>
        <v>2.3103268347695508E-2</v>
      </c>
      <c r="V83">
        <f>Net_Zero_Table[[#This Row],[Capital Cost (LKR)]]*AHP!$Q$24/TOPSIS!$C$20</f>
        <v>4.2774598151840322E-3</v>
      </c>
      <c r="W83">
        <f>Net_Zero_Table[[#This Row],[System Cost (LKR)]]*AHP!$Q$25/TOPSIS!$D$20</f>
        <v>2.3720910714130411E-3</v>
      </c>
      <c r="X83">
        <f>Net_Zero_Table[[#This Row],[Embodied Carbon (Metric T)]]*AHP!$Q$26/TOPSIS!$E$20</f>
        <v>1.0250076229851043E-2</v>
      </c>
      <c r="Y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2.3282662384985029E-3</v>
      </c>
      <c r="Z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5.6919425548248364E-3</v>
      </c>
      <c r="AA83">
        <f>Net_Zero_Table[[#This Row],[S- Worst-Euclidean Distance]]/(Net_Zero_Table[[#This Row],[S+ Best-Euclidean Distance]]+Net_Zero_Table[[#This Row],[S- Worst-Euclidean Distance]])</f>
        <v>0.70970004665754627</v>
      </c>
      <c r="AB83">
        <v>82</v>
      </c>
    </row>
    <row r="84" spans="1:28" x14ac:dyDescent="0.3">
      <c r="A84">
        <v>224</v>
      </c>
      <c r="B84" t="s">
        <v>141</v>
      </c>
      <c r="C84" t="s">
        <v>147</v>
      </c>
      <c r="D84" t="s">
        <v>151</v>
      </c>
      <c r="E84" t="s">
        <v>152</v>
      </c>
      <c r="F84" t="s">
        <v>280</v>
      </c>
      <c r="G84" t="s">
        <v>220</v>
      </c>
      <c r="H84">
        <v>336.4745727931259</v>
      </c>
      <c r="I84">
        <v>24</v>
      </c>
      <c r="J84">
        <v>1240704.1677941997</v>
      </c>
      <c r="K84">
        <v>43721.923290909079</v>
      </c>
      <c r="L84">
        <v>223326750.20295593</v>
      </c>
      <c r="M84">
        <v>5654699.5386363622</v>
      </c>
      <c r="N84">
        <v>1861056251.6912994</v>
      </c>
      <c r="O84">
        <v>93600000</v>
      </c>
      <c r="P84">
        <v>22.747897468181815</v>
      </c>
      <c r="Q84">
        <v>18548.527308523284</v>
      </c>
      <c r="R84">
        <v>223370472.12624684</v>
      </c>
      <c r="S84">
        <v>1960.3109512299359</v>
      </c>
      <c r="T84">
        <v>18571.275205991467</v>
      </c>
      <c r="U84">
        <f>Net_Zero_Table[[#This Row],[Total Energy(MJ)]]*AHP!$Q$23/TOPSIS!$B$20</f>
        <v>2.3094932330800674E-2</v>
      </c>
      <c r="V84">
        <f>Net_Zero_Table[[#This Row],[Capital Cost (LKR)]]*AHP!$Q$24/TOPSIS!$C$20</f>
        <v>4.2739791714295075E-3</v>
      </c>
      <c r="W84">
        <f>Net_Zero_Table[[#This Row],[System Cost (LKR)]]*AHP!$Q$25/TOPSIS!$D$20</f>
        <v>2.4694771177488813E-3</v>
      </c>
      <c r="X84">
        <f>Net_Zero_Table[[#This Row],[Embodied Carbon (Metric T)]]*AHP!$Q$26/TOPSIS!$E$20</f>
        <v>1.0254227953223082E-2</v>
      </c>
      <c r="Y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2.3322623632359451E-3</v>
      </c>
      <c r="Z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5.6865276084754647E-3</v>
      </c>
      <c r="AA84">
        <f>Net_Zero_Table[[#This Row],[S- Worst-Euclidean Distance]]/(Net_Zero_Table[[#This Row],[S+ Best-Euclidean Distance]]+Net_Zero_Table[[#This Row],[S- Worst-Euclidean Distance]])</f>
        <v>0.70915033671368477</v>
      </c>
      <c r="AB84">
        <v>83</v>
      </c>
    </row>
    <row r="85" spans="1:28" x14ac:dyDescent="0.3">
      <c r="A85">
        <v>242</v>
      </c>
      <c r="B85" t="s">
        <v>141</v>
      </c>
      <c r="C85" t="s">
        <v>147</v>
      </c>
      <c r="D85" t="s">
        <v>280</v>
      </c>
      <c r="E85" t="s">
        <v>152</v>
      </c>
      <c r="F85" t="s">
        <v>280</v>
      </c>
      <c r="G85" t="s">
        <v>220</v>
      </c>
      <c r="H85">
        <v>336.9372944131859</v>
      </c>
      <c r="I85">
        <v>24</v>
      </c>
      <c r="J85">
        <v>1241152.0823224175</v>
      </c>
      <c r="K85">
        <v>43721.923290909079</v>
      </c>
      <c r="L85">
        <v>223407374.81803516</v>
      </c>
      <c r="M85">
        <v>5659304.6136363624</v>
      </c>
      <c r="N85">
        <v>1861728123.4836264</v>
      </c>
      <c r="O85">
        <v>93600000</v>
      </c>
      <c r="P85">
        <v>22.738687318181814</v>
      </c>
      <c r="Q85">
        <v>18555.223630720142</v>
      </c>
      <c r="R85">
        <v>223451096.74132606</v>
      </c>
      <c r="S85">
        <v>1960.9874280972626</v>
      </c>
      <c r="T85">
        <v>18577.962318038324</v>
      </c>
      <c r="U85">
        <f>Net_Zero_Table[[#This Row],[Total Energy(MJ)]]*AHP!$Q$23/TOPSIS!$B$20</f>
        <v>2.3103268347695508E-2</v>
      </c>
      <c r="V85">
        <f>Net_Zero_Table[[#This Row],[Capital Cost (LKR)]]*AHP!$Q$24/TOPSIS!$C$20</f>
        <v>4.2774598151840322E-3</v>
      </c>
      <c r="W85">
        <f>Net_Zero_Table[[#This Row],[System Cost (LKR)]]*AHP!$Q$25/TOPSIS!$D$20</f>
        <v>2.4694771177488813E-3</v>
      </c>
      <c r="X85">
        <f>Net_Zero_Table[[#This Row],[Embodied Carbon (Metric T)]]*AHP!$Q$26/TOPSIS!$E$20</f>
        <v>1.0250076229851043E-2</v>
      </c>
      <c r="Y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2.3348896133262393E-3</v>
      </c>
      <c r="Z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5.6822988965719049E-3</v>
      </c>
      <c r="AA85">
        <f>Net_Zero_Table[[#This Row],[S- Worst-Euclidean Distance]]/(Net_Zero_Table[[#This Row],[S+ Best-Euclidean Distance]]+Net_Zero_Table[[#This Row],[S- Worst-Euclidean Distance]])</f>
        <v>0.70876453629055269</v>
      </c>
      <c r="AB85">
        <v>84</v>
      </c>
    </row>
    <row r="86" spans="1:28" x14ac:dyDescent="0.3">
      <c r="A86">
        <v>112</v>
      </c>
      <c r="B86" t="s">
        <v>140</v>
      </c>
      <c r="C86" t="s">
        <v>147</v>
      </c>
      <c r="D86" t="s">
        <v>151</v>
      </c>
      <c r="E86" t="s">
        <v>152</v>
      </c>
      <c r="F86" t="s">
        <v>155</v>
      </c>
      <c r="G86" t="s">
        <v>219</v>
      </c>
      <c r="H86">
        <v>329.35079145256719</v>
      </c>
      <c r="I86">
        <v>47</v>
      </c>
      <c r="J86">
        <v>1202660.1994322974</v>
      </c>
      <c r="K86">
        <v>45987.710336363627</v>
      </c>
      <c r="L86">
        <v>216478835.89781353</v>
      </c>
      <c r="M86">
        <v>5965190.7613636348</v>
      </c>
      <c r="N86">
        <v>1803990299.1484461</v>
      </c>
      <c r="O86">
        <v>87608000</v>
      </c>
      <c r="P86">
        <v>23.927138877272721</v>
      </c>
      <c r="Q86">
        <v>17979.769981512844</v>
      </c>
      <c r="R86">
        <v>216524823.60814989</v>
      </c>
      <c r="S86">
        <v>1897.5634899098097</v>
      </c>
      <c r="T86">
        <v>18003.697120390116</v>
      </c>
      <c r="U86">
        <f>Net_Zero_Table[[#This Row],[Total Energy(MJ)]]*AHP!$Q$23/TOPSIS!$B$20</f>
        <v>2.2387140527430446E-2</v>
      </c>
      <c r="V86">
        <f>Net_Zero_Table[[#This Row],[Capital Cost (LKR)]]*AHP!$Q$24/TOPSIS!$C$20</f>
        <v>4.5086570724887842E-3</v>
      </c>
      <c r="W86">
        <f>Net_Zero_Table[[#This Row],[System Cost (LKR)]]*AHP!$Q$25/TOPSIS!$D$20</f>
        <v>2.3113883689288889E-3</v>
      </c>
      <c r="X86">
        <f>Net_Zero_Table[[#This Row],[Embodied Carbon (Metric T)]]*AHP!$Q$26/TOPSIS!$E$20</f>
        <v>1.0785802804815933E-2</v>
      </c>
      <c r="Y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2.5308183938988356E-3</v>
      </c>
      <c r="Z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5.9145018821337488E-3</v>
      </c>
      <c r="AA86">
        <f>Net_Zero_Table[[#This Row],[S- Worst-Euclidean Distance]]/(Net_Zero_Table[[#This Row],[S+ Best-Euclidean Distance]]+Net_Zero_Table[[#This Row],[S- Worst-Euclidean Distance]])</f>
        <v>0.70032890273194526</v>
      </c>
      <c r="AB86">
        <v>85</v>
      </c>
    </row>
    <row r="87" spans="1:28" x14ac:dyDescent="0.3">
      <c r="A87">
        <v>130</v>
      </c>
      <c r="B87" t="s">
        <v>140</v>
      </c>
      <c r="C87" t="s">
        <v>147</v>
      </c>
      <c r="D87" t="s">
        <v>280</v>
      </c>
      <c r="E87" t="s">
        <v>152</v>
      </c>
      <c r="F87" t="s">
        <v>155</v>
      </c>
      <c r="G87" t="s">
        <v>219</v>
      </c>
      <c r="H87">
        <v>329.81351307262725</v>
      </c>
      <c r="I87">
        <v>47</v>
      </c>
      <c r="J87">
        <v>1203108.1139605155</v>
      </c>
      <c r="K87">
        <v>45987.710336363627</v>
      </c>
      <c r="L87">
        <v>216559460.51289278</v>
      </c>
      <c r="M87">
        <v>5969795.836363635</v>
      </c>
      <c r="N87">
        <v>1804662170.940773</v>
      </c>
      <c r="O87">
        <v>87608000</v>
      </c>
      <c r="P87">
        <v>23.917928727272724</v>
      </c>
      <c r="Q87">
        <v>17986.466303709705</v>
      </c>
      <c r="R87">
        <v>216605448.22322914</v>
      </c>
      <c r="S87">
        <v>1898.2399667771365</v>
      </c>
      <c r="T87">
        <v>18010.384232436976</v>
      </c>
      <c r="U87">
        <f>Net_Zero_Table[[#This Row],[Total Energy(MJ)]]*AHP!$Q$23/TOPSIS!$B$20</f>
        <v>2.2395476544325287E-2</v>
      </c>
      <c r="V87">
        <f>Net_Zero_Table[[#This Row],[Capital Cost (LKR)]]*AHP!$Q$24/TOPSIS!$C$20</f>
        <v>4.5121377162433097E-3</v>
      </c>
      <c r="W87">
        <f>Net_Zero_Table[[#This Row],[System Cost (LKR)]]*AHP!$Q$25/TOPSIS!$D$20</f>
        <v>2.3113883689288889E-3</v>
      </c>
      <c r="X87">
        <f>Net_Zero_Table[[#This Row],[Embodied Carbon (Metric T)]]*AHP!$Q$26/TOPSIS!$E$20</f>
        <v>1.0781651081443895E-2</v>
      </c>
      <c r="Y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2.5303602404316457E-3</v>
      </c>
      <c r="Z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5.9092026915482402E-3</v>
      </c>
      <c r="AA87">
        <f>Net_Zero_Table[[#This Row],[S- Worst-Euclidean Distance]]/(Net_Zero_Table[[#This Row],[S+ Best-Euclidean Distance]]+Net_Zero_Table[[#This Row],[S- Worst-Euclidean Distance]])</f>
        <v>0.7001787579729517</v>
      </c>
      <c r="AB87">
        <v>86</v>
      </c>
    </row>
    <row r="88" spans="1:28" x14ac:dyDescent="0.3">
      <c r="A88">
        <v>114</v>
      </c>
      <c r="B88" t="s">
        <v>140</v>
      </c>
      <c r="C88" t="s">
        <v>147</v>
      </c>
      <c r="D88" t="s">
        <v>151</v>
      </c>
      <c r="E88" t="s">
        <v>152</v>
      </c>
      <c r="F88" t="s">
        <v>155</v>
      </c>
      <c r="G88" t="s">
        <v>218</v>
      </c>
      <c r="H88">
        <v>329.35079145256719</v>
      </c>
      <c r="I88">
        <v>24</v>
      </c>
      <c r="J88">
        <v>1202660.1994322974</v>
      </c>
      <c r="K88">
        <v>45987.710336363627</v>
      </c>
      <c r="L88">
        <v>216478835.89781353</v>
      </c>
      <c r="M88">
        <v>5965190.7613636348</v>
      </c>
      <c r="N88">
        <v>1803990299.1484461</v>
      </c>
      <c r="O88">
        <v>89908800</v>
      </c>
      <c r="P88">
        <v>23.927138877272721</v>
      </c>
      <c r="Q88">
        <v>17979.769981512844</v>
      </c>
      <c r="R88">
        <v>216524823.60814989</v>
      </c>
      <c r="S88">
        <v>1899.8642899098099</v>
      </c>
      <c r="T88">
        <v>18003.697120390116</v>
      </c>
      <c r="U88">
        <f>Net_Zero_Table[[#This Row],[Total Energy(MJ)]]*AHP!$Q$23/TOPSIS!$B$20</f>
        <v>2.2387140527430446E-2</v>
      </c>
      <c r="V88">
        <f>Net_Zero_Table[[#This Row],[Capital Cost (LKR)]]*AHP!$Q$24/TOPSIS!$C$20</f>
        <v>4.5086570724887842E-3</v>
      </c>
      <c r="W88">
        <f>Net_Zero_Table[[#This Row],[System Cost (LKR)]]*AHP!$Q$25/TOPSIS!$D$20</f>
        <v>2.3720910714130411E-3</v>
      </c>
      <c r="X88">
        <f>Net_Zero_Table[[#This Row],[Embodied Carbon (Metric T)]]*AHP!$Q$26/TOPSIS!$E$20</f>
        <v>1.0785802804815933E-2</v>
      </c>
      <c r="Y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2.5327252306107215E-3</v>
      </c>
      <c r="Z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5.9079069500509417E-3</v>
      </c>
      <c r="AA88">
        <f>Net_Zero_Table[[#This Row],[S- Worst-Euclidean Distance]]/(Net_Zero_Table[[#This Row],[S+ Best-Euclidean Distance]]+Net_Zero_Table[[#This Row],[S- Worst-Euclidean Distance]])</f>
        <v>0.69993654783187342</v>
      </c>
      <c r="AB88">
        <v>87</v>
      </c>
    </row>
    <row r="89" spans="1:28" x14ac:dyDescent="0.3">
      <c r="A89">
        <v>132</v>
      </c>
      <c r="B89" t="s">
        <v>140</v>
      </c>
      <c r="C89" t="s">
        <v>147</v>
      </c>
      <c r="D89" t="s">
        <v>280</v>
      </c>
      <c r="E89" t="s">
        <v>152</v>
      </c>
      <c r="F89" t="s">
        <v>155</v>
      </c>
      <c r="G89" t="s">
        <v>218</v>
      </c>
      <c r="H89">
        <v>329.81351307262725</v>
      </c>
      <c r="I89">
        <v>24</v>
      </c>
      <c r="J89">
        <v>1203108.1139605155</v>
      </c>
      <c r="K89">
        <v>45987.710336363627</v>
      </c>
      <c r="L89">
        <v>216559460.51289278</v>
      </c>
      <c r="M89">
        <v>5969795.836363635</v>
      </c>
      <c r="N89">
        <v>1804662170.940773</v>
      </c>
      <c r="O89">
        <v>89908800</v>
      </c>
      <c r="P89">
        <v>23.917928727272724</v>
      </c>
      <c r="Q89">
        <v>17986.466303709705</v>
      </c>
      <c r="R89">
        <v>216605448.22322914</v>
      </c>
      <c r="S89">
        <v>1900.5407667771365</v>
      </c>
      <c r="T89">
        <v>18010.384232436976</v>
      </c>
      <c r="U89">
        <f>Net_Zero_Table[[#This Row],[Total Energy(MJ)]]*AHP!$Q$23/TOPSIS!$B$20</f>
        <v>2.2395476544325287E-2</v>
      </c>
      <c r="V89">
        <f>Net_Zero_Table[[#This Row],[Capital Cost (LKR)]]*AHP!$Q$24/TOPSIS!$C$20</f>
        <v>4.5121377162433097E-3</v>
      </c>
      <c r="W89">
        <f>Net_Zero_Table[[#This Row],[System Cost (LKR)]]*AHP!$Q$25/TOPSIS!$D$20</f>
        <v>2.3720910714130411E-3</v>
      </c>
      <c r="X89">
        <f>Net_Zero_Table[[#This Row],[Embodied Carbon (Metric T)]]*AHP!$Q$26/TOPSIS!$E$20</f>
        <v>1.0781651081443895E-2</v>
      </c>
      <c r="Y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2.5322674221402342E-3</v>
      </c>
      <c r="Z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5.9026018387231174E-3</v>
      </c>
      <c r="AA89">
        <f>Net_Zero_Table[[#This Row],[S- Worst-Euclidean Distance]]/(Net_Zero_Table[[#This Row],[S+ Best-Euclidean Distance]]+Net_Zero_Table[[#This Row],[S- Worst-Euclidean Distance]])</f>
        <v>0.6997858124618942</v>
      </c>
      <c r="AB89">
        <v>88</v>
      </c>
    </row>
    <row r="90" spans="1:28" x14ac:dyDescent="0.3">
      <c r="A90">
        <v>113</v>
      </c>
      <c r="B90" t="s">
        <v>140</v>
      </c>
      <c r="C90" t="s">
        <v>147</v>
      </c>
      <c r="D90" t="s">
        <v>151</v>
      </c>
      <c r="E90" t="s">
        <v>152</v>
      </c>
      <c r="F90" t="s">
        <v>155</v>
      </c>
      <c r="G90" t="s">
        <v>220</v>
      </c>
      <c r="H90">
        <v>329.35079145256719</v>
      </c>
      <c r="I90">
        <v>24</v>
      </c>
      <c r="J90">
        <v>1202660.1994322974</v>
      </c>
      <c r="K90">
        <v>45987.710336363627</v>
      </c>
      <c r="L90">
        <v>216478835.89781353</v>
      </c>
      <c r="M90">
        <v>5965190.7613636348</v>
      </c>
      <c r="N90">
        <v>1803990299.1484461</v>
      </c>
      <c r="O90">
        <v>93600000</v>
      </c>
      <c r="P90">
        <v>23.927138877272721</v>
      </c>
      <c r="Q90">
        <v>17979.769981512844</v>
      </c>
      <c r="R90">
        <v>216524823.60814989</v>
      </c>
      <c r="S90">
        <v>1903.5554899098099</v>
      </c>
      <c r="T90">
        <v>18003.697120390116</v>
      </c>
      <c r="U90">
        <f>Net_Zero_Table[[#This Row],[Total Energy(MJ)]]*AHP!$Q$23/TOPSIS!$B$20</f>
        <v>2.2387140527430446E-2</v>
      </c>
      <c r="V90">
        <f>Net_Zero_Table[[#This Row],[Capital Cost (LKR)]]*AHP!$Q$24/TOPSIS!$C$20</f>
        <v>4.5086570724887842E-3</v>
      </c>
      <c r="W90">
        <f>Net_Zero_Table[[#This Row],[System Cost (LKR)]]*AHP!$Q$25/TOPSIS!$D$20</f>
        <v>2.4694771177488813E-3</v>
      </c>
      <c r="X90">
        <f>Net_Zero_Table[[#This Row],[Embodied Carbon (Metric T)]]*AHP!$Q$26/TOPSIS!$E$20</f>
        <v>1.0785802804815933E-2</v>
      </c>
      <c r="Y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2.5388152596947499E-3</v>
      </c>
      <c r="Z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5.8986163829339369E-3</v>
      </c>
      <c r="AA90">
        <f>Net_Zero_Table[[#This Row],[S- Worst-Euclidean Distance]]/(Net_Zero_Table[[#This Row],[S+ Best-Euclidean Distance]]+Net_Zero_Table[[#This Row],[S- Worst-Euclidean Distance]])</f>
        <v>0.69910093886061042</v>
      </c>
      <c r="AB90">
        <v>89</v>
      </c>
    </row>
    <row r="91" spans="1:28" x14ac:dyDescent="0.3">
      <c r="A91">
        <v>131</v>
      </c>
      <c r="B91" t="s">
        <v>140</v>
      </c>
      <c r="C91" t="s">
        <v>147</v>
      </c>
      <c r="D91" t="s">
        <v>280</v>
      </c>
      <c r="E91" t="s">
        <v>152</v>
      </c>
      <c r="F91" t="s">
        <v>155</v>
      </c>
      <c r="G91" t="s">
        <v>220</v>
      </c>
      <c r="H91">
        <v>329.81351307262725</v>
      </c>
      <c r="I91">
        <v>24</v>
      </c>
      <c r="J91">
        <v>1203108.1139605155</v>
      </c>
      <c r="K91">
        <v>45987.710336363627</v>
      </c>
      <c r="L91">
        <v>216559460.51289278</v>
      </c>
      <c r="M91">
        <v>5969795.836363635</v>
      </c>
      <c r="N91">
        <v>1804662170.940773</v>
      </c>
      <c r="O91">
        <v>93600000</v>
      </c>
      <c r="P91">
        <v>23.917928727272724</v>
      </c>
      <c r="Q91">
        <v>17986.466303709705</v>
      </c>
      <c r="R91">
        <v>216605448.22322914</v>
      </c>
      <c r="S91">
        <v>1904.2319667771367</v>
      </c>
      <c r="T91">
        <v>18010.384232436976</v>
      </c>
      <c r="U91">
        <f>Net_Zero_Table[[#This Row],[Total Energy(MJ)]]*AHP!$Q$23/TOPSIS!$B$20</f>
        <v>2.2395476544325287E-2</v>
      </c>
      <c r="V91">
        <f>Net_Zero_Table[[#This Row],[Capital Cost (LKR)]]*AHP!$Q$24/TOPSIS!$C$20</f>
        <v>4.5121377162433097E-3</v>
      </c>
      <c r="W91">
        <f>Net_Zero_Table[[#This Row],[System Cost (LKR)]]*AHP!$Q$25/TOPSIS!$D$20</f>
        <v>2.4694771177488813E-3</v>
      </c>
      <c r="X91">
        <f>Net_Zero_Table[[#This Row],[Embodied Carbon (Metric T)]]*AHP!$Q$26/TOPSIS!$E$20</f>
        <v>1.0781651081443895E-2</v>
      </c>
      <c r="Y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2.5383585495984476E-3</v>
      </c>
      <c r="Z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5.8933029083065077E-3</v>
      </c>
      <c r="AA91">
        <f>Net_Zero_Table[[#This Row],[S- Worst-Euclidean Distance]]/(Net_Zero_Table[[#This Row],[S+ Best-Euclidean Distance]]+Net_Zero_Table[[#This Row],[S- Worst-Euclidean Distance]])</f>
        <v>0.69894918548720264</v>
      </c>
      <c r="AB91">
        <v>90</v>
      </c>
    </row>
    <row r="92" spans="1:28" x14ac:dyDescent="0.3">
      <c r="A92">
        <v>79</v>
      </c>
      <c r="B92" t="s">
        <v>139</v>
      </c>
      <c r="C92" t="s">
        <v>280</v>
      </c>
      <c r="D92" t="s">
        <v>151</v>
      </c>
      <c r="E92" t="s">
        <v>152</v>
      </c>
      <c r="F92" t="s">
        <v>280</v>
      </c>
      <c r="G92" t="s">
        <v>219</v>
      </c>
      <c r="H92">
        <v>371.31851606451011</v>
      </c>
      <c r="I92">
        <v>53</v>
      </c>
      <c r="J92">
        <v>1299060.1040790728</v>
      </c>
      <c r="K92">
        <v>49149.042090909075</v>
      </c>
      <c r="L92">
        <v>233830818.73423311</v>
      </c>
      <c r="M92">
        <v>4952698.6386363627</v>
      </c>
      <c r="N92">
        <v>1948590156.1186092</v>
      </c>
      <c r="O92">
        <v>98792000</v>
      </c>
      <c r="P92">
        <v>20.169581068181813</v>
      </c>
      <c r="Q92">
        <v>19420.948555982141</v>
      </c>
      <c r="R92">
        <v>233879967.77632403</v>
      </c>
      <c r="S92">
        <v>2052.3348547572455</v>
      </c>
      <c r="T92">
        <v>19441.118137050322</v>
      </c>
      <c r="U92">
        <f>Net_Zero_Table[[#This Row],[Total Energy(MJ)]]*AHP!$Q$23/TOPSIS!$B$20</f>
        <v>2.4181540102002394E-2</v>
      </c>
      <c r="V92">
        <f>Net_Zero_Table[[#This Row],[Capital Cost (LKR)]]*AHP!$Q$24/TOPSIS!$C$20</f>
        <v>3.7433873682002411E-3</v>
      </c>
      <c r="W92">
        <f>Net_Zero_Table[[#This Row],[System Cost (LKR)]]*AHP!$Q$25/TOPSIS!$D$20</f>
        <v>2.6064592245368316E-3</v>
      </c>
      <c r="X92">
        <f>Net_Zero_Table[[#This Row],[Embodied Carbon (Metric T)]]*AHP!$Q$26/TOPSIS!$E$20</f>
        <v>9.0919823374199481E-3</v>
      </c>
      <c r="Y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2.5802178491005621E-3</v>
      </c>
      <c r="Z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5.9514118627710336E-3</v>
      </c>
      <c r="AA92">
        <f>Net_Zero_Table[[#This Row],[S- Worst-Euclidean Distance]]/(Net_Zero_Table[[#This Row],[S+ Best-Euclidean Distance]]+Net_Zero_Table[[#This Row],[S- Worst-Euclidean Distance]])</f>
        <v>0.69757034280212149</v>
      </c>
      <c r="AB92">
        <v>91</v>
      </c>
    </row>
    <row r="93" spans="1:28" x14ac:dyDescent="0.3">
      <c r="A93">
        <v>97</v>
      </c>
      <c r="B93" t="s">
        <v>139</v>
      </c>
      <c r="C93" t="s">
        <v>280</v>
      </c>
      <c r="D93" t="s">
        <v>280</v>
      </c>
      <c r="E93" t="s">
        <v>152</v>
      </c>
      <c r="F93" t="s">
        <v>280</v>
      </c>
      <c r="G93" t="s">
        <v>219</v>
      </c>
      <c r="H93">
        <v>371.78123768457016</v>
      </c>
      <c r="I93">
        <v>53</v>
      </c>
      <c r="J93">
        <v>1299508.0186072907</v>
      </c>
      <c r="K93">
        <v>49149.042090909075</v>
      </c>
      <c r="L93">
        <v>233911443.34931234</v>
      </c>
      <c r="M93">
        <v>4957303.7136363629</v>
      </c>
      <c r="N93">
        <v>1949262027.9109361</v>
      </c>
      <c r="O93">
        <v>98792000</v>
      </c>
      <c r="P93">
        <v>20.160370918181815</v>
      </c>
      <c r="Q93">
        <v>19427.644878178995</v>
      </c>
      <c r="R93">
        <v>233960592.39140326</v>
      </c>
      <c r="S93">
        <v>2053.0113316245724</v>
      </c>
      <c r="T93">
        <v>19447.805249097179</v>
      </c>
      <c r="U93">
        <f>Net_Zero_Table[[#This Row],[Total Energy(MJ)]]*AHP!$Q$23/TOPSIS!$B$20</f>
        <v>2.4189876118897228E-2</v>
      </c>
      <c r="V93">
        <f>Net_Zero_Table[[#This Row],[Capital Cost (LKR)]]*AHP!$Q$24/TOPSIS!$C$20</f>
        <v>3.7468680119547662E-3</v>
      </c>
      <c r="W93">
        <f>Net_Zero_Table[[#This Row],[System Cost (LKR)]]*AHP!$Q$25/TOPSIS!$D$20</f>
        <v>2.6064592245368316E-3</v>
      </c>
      <c r="X93">
        <f>Net_Zero_Table[[#This Row],[Embodied Carbon (Metric T)]]*AHP!$Q$26/TOPSIS!$E$20</f>
        <v>9.0878306140479113E-3</v>
      </c>
      <c r="Y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2.5872492976573977E-3</v>
      </c>
      <c r="Z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5.9493949837206217E-3</v>
      </c>
      <c r="AA93">
        <f>Net_Zero_Table[[#This Row],[S- Worst-Euclidean Distance]]/(Net_Zero_Table[[#This Row],[S+ Best-Euclidean Distance]]+Net_Zero_Table[[#This Row],[S- Worst-Euclidean Distance]])</f>
        <v>0.69692431681834666</v>
      </c>
      <c r="AB93">
        <v>92</v>
      </c>
    </row>
    <row r="94" spans="1:28" x14ac:dyDescent="0.3">
      <c r="A94">
        <v>81</v>
      </c>
      <c r="B94" t="s">
        <v>139</v>
      </c>
      <c r="C94" t="s">
        <v>280</v>
      </c>
      <c r="D94" t="s">
        <v>151</v>
      </c>
      <c r="E94" t="s">
        <v>152</v>
      </c>
      <c r="F94" t="s">
        <v>280</v>
      </c>
      <c r="G94" t="s">
        <v>218</v>
      </c>
      <c r="H94">
        <v>371.31851606451011</v>
      </c>
      <c r="I94">
        <v>27</v>
      </c>
      <c r="J94">
        <v>1299060.1040790728</v>
      </c>
      <c r="K94">
        <v>49149.042090909075</v>
      </c>
      <c r="L94">
        <v>233830818.73423311</v>
      </c>
      <c r="M94">
        <v>4952698.6386363627</v>
      </c>
      <c r="N94">
        <v>1948590156.1186092</v>
      </c>
      <c r="O94">
        <v>101147400</v>
      </c>
      <c r="P94">
        <v>20.169581068181813</v>
      </c>
      <c r="Q94">
        <v>19420.948555982141</v>
      </c>
      <c r="R94">
        <v>233879967.77632403</v>
      </c>
      <c r="S94">
        <v>2054.6902547572454</v>
      </c>
      <c r="T94">
        <v>19441.118137050322</v>
      </c>
      <c r="U94">
        <f>Net_Zero_Table[[#This Row],[Total Energy(MJ)]]*AHP!$Q$23/TOPSIS!$B$20</f>
        <v>2.4181540102002394E-2</v>
      </c>
      <c r="V94">
        <f>Net_Zero_Table[[#This Row],[Capital Cost (LKR)]]*AHP!$Q$24/TOPSIS!$C$20</f>
        <v>3.7433873682002411E-3</v>
      </c>
      <c r="W94">
        <f>Net_Zero_Table[[#This Row],[System Cost (LKR)]]*AHP!$Q$25/TOPSIS!$D$20</f>
        <v>2.6686024553396709E-3</v>
      </c>
      <c r="X94">
        <f>Net_Zero_Table[[#This Row],[Embodied Carbon (Metric T)]]*AHP!$Q$26/TOPSIS!$E$20</f>
        <v>9.0919823374199481E-3</v>
      </c>
      <c r="Y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2.5892414837707387E-3</v>
      </c>
      <c r="Z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5.9477935202996027E-3</v>
      </c>
      <c r="AA94">
        <f>Net_Zero_Table[[#This Row],[S- Worst-Euclidean Distance]]/(Net_Zero_Table[[#This Row],[S+ Best-Euclidean Distance]]+Net_Zero_Table[[#This Row],[S- Worst-Euclidean Distance]])</f>
        <v>0.69670482989278781</v>
      </c>
      <c r="AB94">
        <v>93</v>
      </c>
    </row>
    <row r="95" spans="1:28" x14ac:dyDescent="0.3">
      <c r="A95">
        <v>99</v>
      </c>
      <c r="B95" t="s">
        <v>139</v>
      </c>
      <c r="C95" t="s">
        <v>280</v>
      </c>
      <c r="D95" t="s">
        <v>280</v>
      </c>
      <c r="E95" t="s">
        <v>152</v>
      </c>
      <c r="F95" t="s">
        <v>280</v>
      </c>
      <c r="G95" t="s">
        <v>218</v>
      </c>
      <c r="H95">
        <v>371.78123768457016</v>
      </c>
      <c r="I95">
        <v>27</v>
      </c>
      <c r="J95">
        <v>1299508.0186072907</v>
      </c>
      <c r="K95">
        <v>49149.042090909075</v>
      </c>
      <c r="L95">
        <v>233911443.34931234</v>
      </c>
      <c r="M95">
        <v>4957303.7136363629</v>
      </c>
      <c r="N95">
        <v>1949262027.9109361</v>
      </c>
      <c r="O95">
        <v>101147400</v>
      </c>
      <c r="P95">
        <v>20.160370918181815</v>
      </c>
      <c r="Q95">
        <v>19427.644878178995</v>
      </c>
      <c r="R95">
        <v>233960592.39140326</v>
      </c>
      <c r="S95">
        <v>2055.3667316245724</v>
      </c>
      <c r="T95">
        <v>19447.805249097179</v>
      </c>
      <c r="U95">
        <f>Net_Zero_Table[[#This Row],[Total Energy(MJ)]]*AHP!$Q$23/TOPSIS!$B$20</f>
        <v>2.4189876118897228E-2</v>
      </c>
      <c r="V95">
        <f>Net_Zero_Table[[#This Row],[Capital Cost (LKR)]]*AHP!$Q$24/TOPSIS!$C$20</f>
        <v>3.7468680119547662E-3</v>
      </c>
      <c r="W95">
        <f>Net_Zero_Table[[#This Row],[System Cost (LKR)]]*AHP!$Q$25/TOPSIS!$D$20</f>
        <v>2.6686024553396709E-3</v>
      </c>
      <c r="X95">
        <f>Net_Zero_Table[[#This Row],[Embodied Carbon (Metric T)]]*AHP!$Q$26/TOPSIS!$E$20</f>
        <v>9.0878306140479113E-3</v>
      </c>
      <c r="Y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2.596248493632854E-3</v>
      </c>
      <c r="Z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5.9457754138637162E-3</v>
      </c>
      <c r="AA95">
        <f>Net_Zero_Table[[#This Row],[S- Worst-Euclidean Distance]]/(Net_Zero_Table[[#This Row],[S+ Best-Euclidean Distance]]+Net_Zero_Table[[#This Row],[S- Worst-Euclidean Distance]])</f>
        <v>0.69606166855206775</v>
      </c>
      <c r="AB95">
        <v>94</v>
      </c>
    </row>
    <row r="96" spans="1:28" x14ac:dyDescent="0.3">
      <c r="A96">
        <v>80</v>
      </c>
      <c r="B96" t="s">
        <v>139</v>
      </c>
      <c r="C96" t="s">
        <v>280</v>
      </c>
      <c r="D96" t="s">
        <v>151</v>
      </c>
      <c r="E96" t="s">
        <v>152</v>
      </c>
      <c r="F96" t="s">
        <v>280</v>
      </c>
      <c r="G96" t="s">
        <v>220</v>
      </c>
      <c r="H96">
        <v>371.31851606451011</v>
      </c>
      <c r="I96">
        <v>27</v>
      </c>
      <c r="J96">
        <v>1299060.1040790728</v>
      </c>
      <c r="K96">
        <v>49149.042090909075</v>
      </c>
      <c r="L96">
        <v>233830818.73423311</v>
      </c>
      <c r="M96">
        <v>4952698.6386363627</v>
      </c>
      <c r="N96">
        <v>1948590156.1186092</v>
      </c>
      <c r="O96">
        <v>105300000</v>
      </c>
      <c r="P96">
        <v>20.169581068181813</v>
      </c>
      <c r="Q96">
        <v>19420.948555982141</v>
      </c>
      <c r="R96">
        <v>233879967.77632403</v>
      </c>
      <c r="S96">
        <v>2058.8428547572457</v>
      </c>
      <c r="T96">
        <v>19441.118137050322</v>
      </c>
      <c r="U96">
        <f>Net_Zero_Table[[#This Row],[Total Energy(MJ)]]*AHP!$Q$23/TOPSIS!$B$20</f>
        <v>2.4181540102002394E-2</v>
      </c>
      <c r="V96">
        <f>Net_Zero_Table[[#This Row],[Capital Cost (LKR)]]*AHP!$Q$24/TOPSIS!$C$20</f>
        <v>3.7433873682002411E-3</v>
      </c>
      <c r="W96">
        <f>Net_Zero_Table[[#This Row],[System Cost (LKR)]]*AHP!$Q$25/TOPSIS!$D$20</f>
        <v>2.7781617574674914E-3</v>
      </c>
      <c r="X96">
        <f>Net_Zero_Table[[#This Row],[Embodied Carbon (Metric T)]]*AHP!$Q$26/TOPSIS!$E$20</f>
        <v>9.0919823374199481E-3</v>
      </c>
      <c r="Y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2.6086822100445731E-3</v>
      </c>
      <c r="Z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5.9429918521309629E-3</v>
      </c>
      <c r="AA96">
        <f>Net_Zero_Table[[#This Row],[S- Worst-Euclidean Distance]]/(Net_Zero_Table[[#This Row],[S+ Best-Euclidean Distance]]+Net_Zero_Table[[#This Row],[S- Worst-Euclidean Distance]])</f>
        <v>0.69495069724618019</v>
      </c>
      <c r="AB96">
        <v>95</v>
      </c>
    </row>
    <row r="97" spans="1:28" x14ac:dyDescent="0.3">
      <c r="A97">
        <v>98</v>
      </c>
      <c r="B97" t="s">
        <v>139</v>
      </c>
      <c r="C97" t="s">
        <v>280</v>
      </c>
      <c r="D97" t="s">
        <v>280</v>
      </c>
      <c r="E97" t="s">
        <v>152</v>
      </c>
      <c r="F97" t="s">
        <v>280</v>
      </c>
      <c r="G97" t="s">
        <v>220</v>
      </c>
      <c r="H97">
        <v>371.78123768457016</v>
      </c>
      <c r="I97">
        <v>27</v>
      </c>
      <c r="J97">
        <v>1299508.0186072907</v>
      </c>
      <c r="K97">
        <v>49149.042090909075</v>
      </c>
      <c r="L97">
        <v>233911443.34931234</v>
      </c>
      <c r="M97">
        <v>4957303.7136363629</v>
      </c>
      <c r="N97">
        <v>1949262027.9109361</v>
      </c>
      <c r="O97">
        <v>105300000</v>
      </c>
      <c r="P97">
        <v>20.160370918181815</v>
      </c>
      <c r="Q97">
        <v>19427.644878178995</v>
      </c>
      <c r="R97">
        <v>233960592.39140326</v>
      </c>
      <c r="S97">
        <v>2059.5193316245727</v>
      </c>
      <c r="T97">
        <v>19447.805249097179</v>
      </c>
      <c r="U97">
        <f>Net_Zero_Table[[#This Row],[Total Energy(MJ)]]*AHP!$Q$23/TOPSIS!$B$20</f>
        <v>2.4189876118897228E-2</v>
      </c>
      <c r="V97">
        <f>Net_Zero_Table[[#This Row],[Capital Cost (LKR)]]*AHP!$Q$24/TOPSIS!$C$20</f>
        <v>3.7468680119547662E-3</v>
      </c>
      <c r="W97">
        <f>Net_Zero_Table[[#This Row],[System Cost (LKR)]]*AHP!$Q$25/TOPSIS!$D$20</f>
        <v>2.7781617574674914E-3</v>
      </c>
      <c r="X97">
        <f>Net_Zero_Table[[#This Row],[Embodied Carbon (Metric T)]]*AHP!$Q$26/TOPSIS!$E$20</f>
        <v>9.0878306140479113E-3</v>
      </c>
      <c r="Y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2.6156371408157142E-3</v>
      </c>
      <c r="Z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5.9409721146024006E-3</v>
      </c>
      <c r="AA97">
        <f>Net_Zero_Table[[#This Row],[S- Worst-Euclidean Distance]]/(Net_Zero_Table[[#This Row],[S+ Best-Euclidean Distance]]+Net_Zero_Table[[#This Row],[S- Worst-Euclidean Distance]])</f>
        <v>0.69431382657102503</v>
      </c>
      <c r="AB97">
        <v>96</v>
      </c>
    </row>
    <row r="98" spans="1:28" x14ac:dyDescent="0.3">
      <c r="A98">
        <v>109</v>
      </c>
      <c r="B98" t="s">
        <v>140</v>
      </c>
      <c r="C98" t="s">
        <v>147</v>
      </c>
      <c r="D98" t="s">
        <v>151</v>
      </c>
      <c r="E98" t="s">
        <v>152</v>
      </c>
      <c r="F98" t="s">
        <v>154</v>
      </c>
      <c r="G98" t="s">
        <v>219</v>
      </c>
      <c r="H98">
        <v>329.38936329640541</v>
      </c>
      <c r="I98">
        <v>47</v>
      </c>
      <c r="J98">
        <v>1201619.0200086134</v>
      </c>
      <c r="K98">
        <v>45168.930563636357</v>
      </c>
      <c r="L98">
        <v>216291423.6015504</v>
      </c>
      <c r="M98">
        <v>5937898.1022727257</v>
      </c>
      <c r="N98">
        <v>1802428530.0129199</v>
      </c>
      <c r="O98">
        <v>87608000</v>
      </c>
      <c r="P98">
        <v>24.200065468181812</v>
      </c>
      <c r="Q98">
        <v>17964.20434912877</v>
      </c>
      <c r="R98">
        <v>216336592.53211403</v>
      </c>
      <c r="S98">
        <v>1895.9744281151927</v>
      </c>
      <c r="T98">
        <v>17988.404414596953</v>
      </c>
      <c r="U98">
        <f>Net_Zero_Table[[#This Row],[Total Energy(MJ)]]*AHP!$Q$23/TOPSIS!$B$20</f>
        <v>2.2367678760965879E-2</v>
      </c>
      <c r="V98">
        <f>Net_Zero_Table[[#This Row],[Capital Cost (LKR)]]*AHP!$Q$24/TOPSIS!$C$20</f>
        <v>4.4880285217248645E-3</v>
      </c>
      <c r="W98">
        <f>Net_Zero_Table[[#This Row],[System Cost (LKR)]]*AHP!$Q$25/TOPSIS!$D$20</f>
        <v>2.3113883689288889E-3</v>
      </c>
      <c r="X98">
        <f>Net_Zero_Table[[#This Row],[Embodied Carbon (Metric T)]]*AHP!$Q$26/TOPSIS!$E$20</f>
        <v>1.0908831822402831E-2</v>
      </c>
      <c r="Y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2.6327831386205596E-3</v>
      </c>
      <c r="Z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5.8709931091246084E-3</v>
      </c>
      <c r="AA98">
        <f>Net_Zero_Table[[#This Row],[S- Worst-Euclidean Distance]]/(Net_Zero_Table[[#This Row],[S+ Best-Euclidean Distance]]+Net_Zero_Table[[#This Row],[S- Worst-Euclidean Distance]])</f>
        <v>0.69039835222397117</v>
      </c>
      <c r="AB98">
        <v>97</v>
      </c>
    </row>
    <row r="99" spans="1:28" x14ac:dyDescent="0.3">
      <c r="A99">
        <v>127</v>
      </c>
      <c r="B99" t="s">
        <v>140</v>
      </c>
      <c r="C99" t="s">
        <v>147</v>
      </c>
      <c r="D99" t="s">
        <v>280</v>
      </c>
      <c r="E99" t="s">
        <v>152</v>
      </c>
      <c r="F99" t="s">
        <v>154</v>
      </c>
      <c r="G99" t="s">
        <v>219</v>
      </c>
      <c r="H99">
        <v>329.85208491646534</v>
      </c>
      <c r="I99">
        <v>47</v>
      </c>
      <c r="J99">
        <v>1202066.9345368315</v>
      </c>
      <c r="K99">
        <v>45168.930563636357</v>
      </c>
      <c r="L99">
        <v>216372048.21662965</v>
      </c>
      <c r="M99">
        <v>5942503.1772727259</v>
      </c>
      <c r="N99">
        <v>1803100401.8052471</v>
      </c>
      <c r="O99">
        <v>87608000</v>
      </c>
      <c r="P99">
        <v>24.190855318181814</v>
      </c>
      <c r="Q99">
        <v>17970.900671325628</v>
      </c>
      <c r="R99">
        <v>216417217.14719328</v>
      </c>
      <c r="S99">
        <v>1896.6509049825199</v>
      </c>
      <c r="T99">
        <v>17995.09152664381</v>
      </c>
      <c r="U99">
        <f>Net_Zero_Table[[#This Row],[Total Energy(MJ)]]*AHP!$Q$23/TOPSIS!$B$20</f>
        <v>2.2376014777860716E-2</v>
      </c>
      <c r="V99">
        <f>Net_Zero_Table[[#This Row],[Capital Cost (LKR)]]*AHP!$Q$24/TOPSIS!$C$20</f>
        <v>4.4915091654793892E-3</v>
      </c>
      <c r="W99">
        <f>Net_Zero_Table[[#This Row],[System Cost (LKR)]]*AHP!$Q$25/TOPSIS!$D$20</f>
        <v>2.3113883689288889E-3</v>
      </c>
      <c r="X99">
        <f>Net_Zero_Table[[#This Row],[Embodied Carbon (Metric T)]]*AHP!$Q$26/TOPSIS!$E$20</f>
        <v>1.0904680099030794E-2</v>
      </c>
      <c r="Y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2.6320597685214079E-3</v>
      </c>
      <c r="Z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5.8655276310004365E-3</v>
      </c>
      <c r="AA99">
        <f>Net_Zero_Table[[#This Row],[S- Worst-Euclidean Distance]]/(Net_Zero_Table[[#This Row],[S+ Best-Euclidean Distance]]+Net_Zero_Table[[#This Row],[S- Worst-Euclidean Distance]])</f>
        <v>0.69025799385487785</v>
      </c>
      <c r="AB99">
        <v>98</v>
      </c>
    </row>
    <row r="100" spans="1:28" x14ac:dyDescent="0.3">
      <c r="A100">
        <v>111</v>
      </c>
      <c r="B100" t="s">
        <v>140</v>
      </c>
      <c r="C100" t="s">
        <v>147</v>
      </c>
      <c r="D100" t="s">
        <v>151</v>
      </c>
      <c r="E100" t="s">
        <v>152</v>
      </c>
      <c r="F100" t="s">
        <v>154</v>
      </c>
      <c r="G100" t="s">
        <v>218</v>
      </c>
      <c r="H100">
        <v>329.38936329640541</v>
      </c>
      <c r="I100">
        <v>24</v>
      </c>
      <c r="J100">
        <v>1201619.0200086134</v>
      </c>
      <c r="K100">
        <v>45168.930563636357</v>
      </c>
      <c r="L100">
        <v>216291423.6015504</v>
      </c>
      <c r="M100">
        <v>5937898.1022727257</v>
      </c>
      <c r="N100">
        <v>1802428530.0129199</v>
      </c>
      <c r="O100">
        <v>89908800</v>
      </c>
      <c r="P100">
        <v>24.200065468181812</v>
      </c>
      <c r="Q100">
        <v>17964.20434912877</v>
      </c>
      <c r="R100">
        <v>216336592.53211403</v>
      </c>
      <c r="S100">
        <v>1898.2752281151927</v>
      </c>
      <c r="T100">
        <v>17988.404414596953</v>
      </c>
      <c r="U100">
        <f>Net_Zero_Table[[#This Row],[Total Energy(MJ)]]*AHP!$Q$23/TOPSIS!$B$20</f>
        <v>2.2367678760965879E-2</v>
      </c>
      <c r="V100">
        <f>Net_Zero_Table[[#This Row],[Capital Cost (LKR)]]*AHP!$Q$24/TOPSIS!$C$20</f>
        <v>4.4880285217248645E-3</v>
      </c>
      <c r="W100">
        <f>Net_Zero_Table[[#This Row],[System Cost (LKR)]]*AHP!$Q$25/TOPSIS!$D$20</f>
        <v>2.3720910714130411E-3</v>
      </c>
      <c r="X100">
        <f>Net_Zero_Table[[#This Row],[Embodied Carbon (Metric T)]]*AHP!$Q$26/TOPSIS!$E$20</f>
        <v>1.0908831822402831E-2</v>
      </c>
      <c r="Y1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2.6346161780950515E-3</v>
      </c>
      <c r="Z1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5.864349248133607E-3</v>
      </c>
      <c r="AA100">
        <f>Net_Zero_Table[[#This Row],[S- Worst-Euclidean Distance]]/(Net_Zero_Table[[#This Row],[S+ Best-Euclidean Distance]]+Net_Zero_Table[[#This Row],[S- Worst-Euclidean Distance]])</f>
        <v>0.69000742490793499</v>
      </c>
      <c r="AB100">
        <v>99</v>
      </c>
    </row>
    <row r="101" spans="1:28" x14ac:dyDescent="0.3">
      <c r="A101">
        <v>129</v>
      </c>
      <c r="B101" t="s">
        <v>140</v>
      </c>
      <c r="C101" t="s">
        <v>147</v>
      </c>
      <c r="D101" t="s">
        <v>280</v>
      </c>
      <c r="E101" t="s">
        <v>152</v>
      </c>
      <c r="F101" t="s">
        <v>154</v>
      </c>
      <c r="G101" t="s">
        <v>218</v>
      </c>
      <c r="H101">
        <v>329.85208491646534</v>
      </c>
      <c r="I101">
        <v>24</v>
      </c>
      <c r="J101">
        <v>1202066.9345368315</v>
      </c>
      <c r="K101">
        <v>45168.930563636357</v>
      </c>
      <c r="L101">
        <v>216372048.21662965</v>
      </c>
      <c r="M101">
        <v>5942503.1772727259</v>
      </c>
      <c r="N101">
        <v>1803100401.8052471</v>
      </c>
      <c r="O101">
        <v>89908800</v>
      </c>
      <c r="P101">
        <v>24.190855318181814</v>
      </c>
      <c r="Q101">
        <v>17970.900671325628</v>
      </c>
      <c r="R101">
        <v>216417217.14719328</v>
      </c>
      <c r="S101">
        <v>1898.9517049825199</v>
      </c>
      <c r="T101">
        <v>17995.09152664381</v>
      </c>
      <c r="U101">
        <f>Net_Zero_Table[[#This Row],[Total Energy(MJ)]]*AHP!$Q$23/TOPSIS!$B$20</f>
        <v>2.2376014777860716E-2</v>
      </c>
      <c r="V101">
        <f>Net_Zero_Table[[#This Row],[Capital Cost (LKR)]]*AHP!$Q$24/TOPSIS!$C$20</f>
        <v>4.4915091654793892E-3</v>
      </c>
      <c r="W101">
        <f>Net_Zero_Table[[#This Row],[System Cost (LKR)]]*AHP!$Q$25/TOPSIS!$D$20</f>
        <v>2.3720910714130411E-3</v>
      </c>
      <c r="X101">
        <f>Net_Zero_Table[[#This Row],[Embodied Carbon (Metric T)]]*AHP!$Q$26/TOPSIS!$E$20</f>
        <v>1.0904680099030794E-2</v>
      </c>
      <c r="Y1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2.6338933114202663E-3</v>
      </c>
      <c r="Z1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5.8588775722595672E-3</v>
      </c>
      <c r="AA101">
        <f>Net_Zero_Table[[#This Row],[S- Worst-Euclidean Distance]]/(Net_Zero_Table[[#This Row],[S+ Best-Euclidean Distance]]+Net_Zero_Table[[#This Row],[S- Worst-Euclidean Distance]])</f>
        <v>0.68986643493683575</v>
      </c>
      <c r="AB101">
        <v>100</v>
      </c>
    </row>
    <row r="102" spans="1:28" x14ac:dyDescent="0.3">
      <c r="A102">
        <v>110</v>
      </c>
      <c r="B102" t="s">
        <v>140</v>
      </c>
      <c r="C102" t="s">
        <v>147</v>
      </c>
      <c r="D102" t="s">
        <v>151</v>
      </c>
      <c r="E102" t="s">
        <v>152</v>
      </c>
      <c r="F102" t="s">
        <v>154</v>
      </c>
      <c r="G102" t="s">
        <v>220</v>
      </c>
      <c r="H102">
        <v>329.38936329640541</v>
      </c>
      <c r="I102">
        <v>24</v>
      </c>
      <c r="J102">
        <v>1201619.0200086134</v>
      </c>
      <c r="K102">
        <v>45168.930563636357</v>
      </c>
      <c r="L102">
        <v>216291423.6015504</v>
      </c>
      <c r="M102">
        <v>5937898.1022727257</v>
      </c>
      <c r="N102">
        <v>1802428530.0129199</v>
      </c>
      <c r="O102">
        <v>93600000</v>
      </c>
      <c r="P102">
        <v>24.200065468181812</v>
      </c>
      <c r="Q102">
        <v>17964.20434912877</v>
      </c>
      <c r="R102">
        <v>216336592.53211403</v>
      </c>
      <c r="S102">
        <v>1901.9664281151927</v>
      </c>
      <c r="T102">
        <v>17988.404414596953</v>
      </c>
      <c r="U102">
        <f>Net_Zero_Table[[#This Row],[Total Energy(MJ)]]*AHP!$Q$23/TOPSIS!$B$20</f>
        <v>2.2367678760965879E-2</v>
      </c>
      <c r="V102">
        <f>Net_Zero_Table[[#This Row],[Capital Cost (LKR)]]*AHP!$Q$24/TOPSIS!$C$20</f>
        <v>4.4880285217248645E-3</v>
      </c>
      <c r="W102">
        <f>Net_Zero_Table[[#This Row],[System Cost (LKR)]]*AHP!$Q$25/TOPSIS!$D$20</f>
        <v>2.4694771177488813E-3</v>
      </c>
      <c r="X102">
        <f>Net_Zero_Table[[#This Row],[Embodied Carbon (Metric T)]]*AHP!$Q$26/TOPSIS!$E$20</f>
        <v>1.0908831822402831E-2</v>
      </c>
      <c r="Y1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2.6404712145689001E-3</v>
      </c>
      <c r="Z1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5.8549895650326835E-3</v>
      </c>
      <c r="AA102">
        <f>Net_Zero_Table[[#This Row],[S- Worst-Euclidean Distance]]/(Net_Zero_Table[[#This Row],[S+ Best-Euclidean Distance]]+Net_Zero_Table[[#This Row],[S- Worst-Euclidean Distance]])</f>
        <v>0.68919034728417261</v>
      </c>
      <c r="AB102">
        <v>101</v>
      </c>
    </row>
    <row r="103" spans="1:28" x14ac:dyDescent="0.3">
      <c r="A103">
        <v>128</v>
      </c>
      <c r="B103" t="s">
        <v>140</v>
      </c>
      <c r="C103" t="s">
        <v>147</v>
      </c>
      <c r="D103" t="s">
        <v>280</v>
      </c>
      <c r="E103" t="s">
        <v>152</v>
      </c>
      <c r="F103" t="s">
        <v>154</v>
      </c>
      <c r="G103" t="s">
        <v>220</v>
      </c>
      <c r="H103">
        <v>329.85208491646534</v>
      </c>
      <c r="I103">
        <v>24</v>
      </c>
      <c r="J103">
        <v>1202066.9345368315</v>
      </c>
      <c r="K103">
        <v>45168.930563636357</v>
      </c>
      <c r="L103">
        <v>216372048.21662965</v>
      </c>
      <c r="M103">
        <v>5942503.1772727259</v>
      </c>
      <c r="N103">
        <v>1803100401.8052471</v>
      </c>
      <c r="O103">
        <v>93600000</v>
      </c>
      <c r="P103">
        <v>24.190855318181814</v>
      </c>
      <c r="Q103">
        <v>17970.900671325628</v>
      </c>
      <c r="R103">
        <v>216417217.14719328</v>
      </c>
      <c r="S103">
        <v>1902.6429049825199</v>
      </c>
      <c r="T103">
        <v>17995.09152664381</v>
      </c>
      <c r="U103">
        <f>Net_Zero_Table[[#This Row],[Total Energy(MJ)]]*AHP!$Q$23/TOPSIS!$B$20</f>
        <v>2.2376014777860716E-2</v>
      </c>
      <c r="V103">
        <f>Net_Zero_Table[[#This Row],[Capital Cost (LKR)]]*AHP!$Q$24/TOPSIS!$C$20</f>
        <v>4.4915091654793892E-3</v>
      </c>
      <c r="W103">
        <f>Net_Zero_Table[[#This Row],[System Cost (LKR)]]*AHP!$Q$25/TOPSIS!$D$20</f>
        <v>2.4694771177488813E-3</v>
      </c>
      <c r="X103">
        <f>Net_Zero_Table[[#This Row],[Embodied Carbon (Metric T)]]*AHP!$Q$26/TOPSIS!$E$20</f>
        <v>1.0904680099030794E-2</v>
      </c>
      <c r="Y1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2.6397499512323523E-3</v>
      </c>
      <c r="Z1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5.8495091340455708E-3</v>
      </c>
      <c r="AA103">
        <f>Net_Zero_Table[[#This Row],[S- Worst-Euclidean Distance]]/(Net_Zero_Table[[#This Row],[S+ Best-Euclidean Distance]]+Net_Zero_Table[[#This Row],[S- Worst-Euclidean Distance]])</f>
        <v>0.68904825206593023</v>
      </c>
      <c r="AB103">
        <v>102</v>
      </c>
    </row>
    <row r="104" spans="1:28" x14ac:dyDescent="0.3">
      <c r="A104">
        <v>184</v>
      </c>
      <c r="B104" t="s">
        <v>140</v>
      </c>
      <c r="C104" t="s">
        <v>280</v>
      </c>
      <c r="D104" t="s">
        <v>151</v>
      </c>
      <c r="E104" t="s">
        <v>152</v>
      </c>
      <c r="F104" t="s">
        <v>155</v>
      </c>
      <c r="G104" t="s">
        <v>219</v>
      </c>
      <c r="H104">
        <v>377.87611483535835</v>
      </c>
      <c r="I104">
        <v>54</v>
      </c>
      <c r="J104">
        <v>1302399.0305854704</v>
      </c>
      <c r="K104">
        <v>44153.989136363627</v>
      </c>
      <c r="L104">
        <v>234431825.50538465</v>
      </c>
      <c r="M104">
        <v>5353950.3613636354</v>
      </c>
      <c r="N104">
        <v>1953598545.8782055</v>
      </c>
      <c r="O104">
        <v>100656000</v>
      </c>
      <c r="P104">
        <v>20.259696477272726</v>
      </c>
      <c r="Q104">
        <v>19470.865507252784</v>
      </c>
      <c r="R104">
        <v>234475979.49452102</v>
      </c>
      <c r="S104">
        <v>2059.6084962395694</v>
      </c>
      <c r="T104">
        <v>19491.125203730055</v>
      </c>
      <c r="U104">
        <f>Net_Zero_Table[[#This Row],[Total Energy(MJ)]]*AHP!$Q$23/TOPSIS!$B$20</f>
        <v>2.4243163512514522E-2</v>
      </c>
      <c r="V104">
        <f>Net_Zero_Table[[#This Row],[Capital Cost (LKR)]]*AHP!$Q$24/TOPSIS!$C$20</f>
        <v>4.0466645792561146E-3</v>
      </c>
      <c r="W104">
        <f>Net_Zero_Table[[#This Row],[System Cost (LKR)]]*AHP!$Q$25/TOPSIS!$D$20</f>
        <v>2.6556377004714892E-3</v>
      </c>
      <c r="X104">
        <f>Net_Zero_Table[[#This Row],[Embodied Carbon (Metric T)]]*AHP!$Q$26/TOPSIS!$E$20</f>
        <v>9.1326042871279888E-3</v>
      </c>
      <c r="Y1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2.6734360836982041E-3</v>
      </c>
      <c r="Z1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5.806147160541255E-3</v>
      </c>
      <c r="AA104">
        <f>Net_Zero_Table[[#This Row],[S- Worst-Euclidean Distance]]/(Net_Zero_Table[[#This Row],[S+ Best-Euclidean Distance]]+Net_Zero_Table[[#This Row],[S- Worst-Euclidean Distance]])</f>
        <v>0.68472081626011716</v>
      </c>
      <c r="AB104">
        <v>103</v>
      </c>
    </row>
    <row r="105" spans="1:28" x14ac:dyDescent="0.3">
      <c r="A105">
        <v>186</v>
      </c>
      <c r="B105" t="s">
        <v>140</v>
      </c>
      <c r="C105" t="s">
        <v>280</v>
      </c>
      <c r="D105" t="s">
        <v>151</v>
      </c>
      <c r="E105" t="s">
        <v>152</v>
      </c>
      <c r="F105" t="s">
        <v>155</v>
      </c>
      <c r="G105" t="s">
        <v>218</v>
      </c>
      <c r="H105">
        <v>377.87611483535835</v>
      </c>
      <c r="I105">
        <v>27</v>
      </c>
      <c r="J105">
        <v>1302399.0305854704</v>
      </c>
      <c r="K105">
        <v>44153.989136363627</v>
      </c>
      <c r="L105">
        <v>234431825.50538465</v>
      </c>
      <c r="M105">
        <v>5353950.3613636354</v>
      </c>
      <c r="N105">
        <v>1953598545.8782055</v>
      </c>
      <c r="O105">
        <v>101147400</v>
      </c>
      <c r="P105">
        <v>20.259696477272726</v>
      </c>
      <c r="Q105">
        <v>19470.865507252784</v>
      </c>
      <c r="R105">
        <v>234475979.49452102</v>
      </c>
      <c r="S105">
        <v>2060.0998962395693</v>
      </c>
      <c r="T105">
        <v>19491.125203730055</v>
      </c>
      <c r="U105">
        <f>Net_Zero_Table[[#This Row],[Total Energy(MJ)]]*AHP!$Q$23/TOPSIS!$B$20</f>
        <v>2.4243163512514522E-2</v>
      </c>
      <c r="V105">
        <f>Net_Zero_Table[[#This Row],[Capital Cost (LKR)]]*AHP!$Q$24/TOPSIS!$C$20</f>
        <v>4.0466645792561146E-3</v>
      </c>
      <c r="W105">
        <f>Net_Zero_Table[[#This Row],[System Cost (LKR)]]*AHP!$Q$25/TOPSIS!$D$20</f>
        <v>2.6686024553396709E-3</v>
      </c>
      <c r="X105">
        <f>Net_Zero_Table[[#This Row],[Embodied Carbon (Metric T)]]*AHP!$Q$26/TOPSIS!$E$20</f>
        <v>9.1326042871279888E-3</v>
      </c>
      <c r="Y1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2.6753747342480681E-3</v>
      </c>
      <c r="Z1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5.8054284870645472E-3</v>
      </c>
      <c r="AA105">
        <f>Net_Zero_Table[[#This Row],[S- Worst-Euclidean Distance]]/(Net_Zero_Table[[#This Row],[S+ Best-Euclidean Distance]]+Net_Zero_Table[[#This Row],[S- Worst-Euclidean Distance]])</f>
        <v>0.68453757687423533</v>
      </c>
      <c r="AB105">
        <v>104</v>
      </c>
    </row>
    <row r="106" spans="1:28" x14ac:dyDescent="0.3">
      <c r="A106">
        <v>202</v>
      </c>
      <c r="B106" t="s">
        <v>140</v>
      </c>
      <c r="C106" t="s">
        <v>280</v>
      </c>
      <c r="D106" t="s">
        <v>280</v>
      </c>
      <c r="E106" t="s">
        <v>152</v>
      </c>
      <c r="F106" t="s">
        <v>155</v>
      </c>
      <c r="G106" t="s">
        <v>219</v>
      </c>
      <c r="H106">
        <v>378.33883645541829</v>
      </c>
      <c r="I106">
        <v>54</v>
      </c>
      <c r="J106">
        <v>1302846.9451136882</v>
      </c>
      <c r="K106">
        <v>44153.989136363627</v>
      </c>
      <c r="L106">
        <v>234512450.12046388</v>
      </c>
      <c r="M106">
        <v>5358555.4363636356</v>
      </c>
      <c r="N106">
        <v>1954270417.6705325</v>
      </c>
      <c r="O106">
        <v>100656000</v>
      </c>
      <c r="P106">
        <v>20.250486327272728</v>
      </c>
      <c r="Q106">
        <v>19477.561829449638</v>
      </c>
      <c r="R106">
        <v>234556604.10960025</v>
      </c>
      <c r="S106">
        <v>2060.2849731068964</v>
      </c>
      <c r="T106">
        <v>19497.812315776911</v>
      </c>
      <c r="U106">
        <f>Net_Zero_Table[[#This Row],[Total Energy(MJ)]]*AHP!$Q$23/TOPSIS!$B$20</f>
        <v>2.4251499529409356E-2</v>
      </c>
      <c r="V106">
        <f>Net_Zero_Table[[#This Row],[Capital Cost (LKR)]]*AHP!$Q$24/TOPSIS!$C$20</f>
        <v>4.0501452230106401E-3</v>
      </c>
      <c r="W106">
        <f>Net_Zero_Table[[#This Row],[System Cost (LKR)]]*AHP!$Q$25/TOPSIS!$D$20</f>
        <v>2.6556377004714892E-3</v>
      </c>
      <c r="X106">
        <f>Net_Zero_Table[[#This Row],[Embodied Carbon (Metric T)]]*AHP!$Q$26/TOPSIS!$E$20</f>
        <v>9.1284525637559521E-3</v>
      </c>
      <c r="Y1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2.6807455228496629E-3</v>
      </c>
      <c r="Z1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5.8043211185372012E-3</v>
      </c>
      <c r="AA106">
        <f>Net_Zero_Table[[#This Row],[S- Worst-Euclidean Distance]]/(Net_Zero_Table[[#This Row],[S+ Best-Euclidean Distance]]+Net_Zero_Table[[#This Row],[S- Worst-Euclidean Distance]])</f>
        <v>0.68406311509988316</v>
      </c>
      <c r="AB106">
        <v>105</v>
      </c>
    </row>
    <row r="107" spans="1:28" x14ac:dyDescent="0.3">
      <c r="A107">
        <v>204</v>
      </c>
      <c r="B107" t="s">
        <v>140</v>
      </c>
      <c r="C107" t="s">
        <v>280</v>
      </c>
      <c r="D107" t="s">
        <v>280</v>
      </c>
      <c r="E107" t="s">
        <v>152</v>
      </c>
      <c r="F107" t="s">
        <v>155</v>
      </c>
      <c r="G107" t="s">
        <v>218</v>
      </c>
      <c r="H107">
        <v>378.33883645541829</v>
      </c>
      <c r="I107">
        <v>27</v>
      </c>
      <c r="J107">
        <v>1302846.9451136882</v>
      </c>
      <c r="K107">
        <v>44153.989136363627</v>
      </c>
      <c r="L107">
        <v>234512450.12046388</v>
      </c>
      <c r="M107">
        <v>5358555.4363636356</v>
      </c>
      <c r="N107">
        <v>1954270417.6705325</v>
      </c>
      <c r="O107">
        <v>101147400</v>
      </c>
      <c r="P107">
        <v>20.250486327272728</v>
      </c>
      <c r="Q107">
        <v>19477.561829449638</v>
      </c>
      <c r="R107">
        <v>234556604.10960025</v>
      </c>
      <c r="S107">
        <v>2060.7763731068962</v>
      </c>
      <c r="T107">
        <v>19497.812315776911</v>
      </c>
      <c r="U107">
        <f>Net_Zero_Table[[#This Row],[Total Energy(MJ)]]*AHP!$Q$23/TOPSIS!$B$20</f>
        <v>2.4251499529409356E-2</v>
      </c>
      <c r="V107">
        <f>Net_Zero_Table[[#This Row],[Capital Cost (LKR)]]*AHP!$Q$24/TOPSIS!$C$20</f>
        <v>4.0501452230106401E-3</v>
      </c>
      <c r="W107">
        <f>Net_Zero_Table[[#This Row],[System Cost (LKR)]]*AHP!$Q$25/TOPSIS!$D$20</f>
        <v>2.6686024553396709E-3</v>
      </c>
      <c r="X107">
        <f>Net_Zero_Table[[#This Row],[Embodied Carbon (Metric T)]]*AHP!$Q$26/TOPSIS!$E$20</f>
        <v>9.1284525637559521E-3</v>
      </c>
      <c r="Y1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2.6826788912040593E-3</v>
      </c>
      <c r="Z1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5.8036022189374963E-3</v>
      </c>
      <c r="AA107">
        <f>Net_Zero_Table[[#This Row],[S- Worst-Euclidean Distance]]/(Net_Zero_Table[[#This Row],[S+ Best-Euclidean Distance]]+Net_Zero_Table[[#This Row],[S- Worst-Euclidean Distance]])</f>
        <v>0.68388050591464433</v>
      </c>
      <c r="AB107">
        <v>106</v>
      </c>
    </row>
    <row r="108" spans="1:28" x14ac:dyDescent="0.3">
      <c r="A108">
        <v>185</v>
      </c>
      <c r="B108" t="s">
        <v>140</v>
      </c>
      <c r="C108" t="s">
        <v>280</v>
      </c>
      <c r="D108" t="s">
        <v>151</v>
      </c>
      <c r="E108" t="s">
        <v>152</v>
      </c>
      <c r="F108" t="s">
        <v>155</v>
      </c>
      <c r="G108" t="s">
        <v>220</v>
      </c>
      <c r="H108">
        <v>377.87611483535835</v>
      </c>
      <c r="I108">
        <v>27</v>
      </c>
      <c r="J108">
        <v>1302399.0305854704</v>
      </c>
      <c r="K108">
        <v>44153.989136363627</v>
      </c>
      <c r="L108">
        <v>234431825.50538465</v>
      </c>
      <c r="M108">
        <v>5353950.3613636354</v>
      </c>
      <c r="N108">
        <v>1953598545.8782055</v>
      </c>
      <c r="O108">
        <v>105300000</v>
      </c>
      <c r="P108">
        <v>20.259696477272726</v>
      </c>
      <c r="Q108">
        <v>19470.865507252784</v>
      </c>
      <c r="R108">
        <v>234475979.49452102</v>
      </c>
      <c r="S108">
        <v>2064.2524962395692</v>
      </c>
      <c r="T108">
        <v>19491.125203730055</v>
      </c>
      <c r="U108">
        <f>Net_Zero_Table[[#This Row],[Total Energy(MJ)]]*AHP!$Q$23/TOPSIS!$B$20</f>
        <v>2.4243163512514522E-2</v>
      </c>
      <c r="V108">
        <f>Net_Zero_Table[[#This Row],[Capital Cost (LKR)]]*AHP!$Q$24/TOPSIS!$C$20</f>
        <v>4.0466645792561146E-3</v>
      </c>
      <c r="W108">
        <f>Net_Zero_Table[[#This Row],[System Cost (LKR)]]*AHP!$Q$25/TOPSIS!$D$20</f>
        <v>2.7781617574674914E-3</v>
      </c>
      <c r="X108">
        <f>Net_Zero_Table[[#This Row],[Embodied Carbon (Metric T)]]*AHP!$Q$26/TOPSIS!$E$20</f>
        <v>9.1326042871279888E-3</v>
      </c>
      <c r="Y1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2.6941940131283535E-3</v>
      </c>
      <c r="Z1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5.8005089701506042E-3</v>
      </c>
      <c r="AA108">
        <f>Net_Zero_Table[[#This Row],[S- Worst-Euclidean Distance]]/(Net_Zero_Table[[#This Row],[S+ Best-Euclidean Distance]]+Net_Zero_Table[[#This Row],[S- Worst-Euclidean Distance]])</f>
        <v>0.68283835015401628</v>
      </c>
      <c r="AB108">
        <v>107</v>
      </c>
    </row>
    <row r="109" spans="1:28" x14ac:dyDescent="0.3">
      <c r="A109">
        <v>203</v>
      </c>
      <c r="B109" t="s">
        <v>140</v>
      </c>
      <c r="C109" t="s">
        <v>280</v>
      </c>
      <c r="D109" t="s">
        <v>280</v>
      </c>
      <c r="E109" t="s">
        <v>152</v>
      </c>
      <c r="F109" t="s">
        <v>155</v>
      </c>
      <c r="G109" t="s">
        <v>220</v>
      </c>
      <c r="H109">
        <v>378.33883645541829</v>
      </c>
      <c r="I109">
        <v>27</v>
      </c>
      <c r="J109">
        <v>1302846.9451136882</v>
      </c>
      <c r="K109">
        <v>44153.989136363627</v>
      </c>
      <c r="L109">
        <v>234512450.12046388</v>
      </c>
      <c r="M109">
        <v>5358555.4363636356</v>
      </c>
      <c r="N109">
        <v>1954270417.6705325</v>
      </c>
      <c r="O109">
        <v>105300000</v>
      </c>
      <c r="P109">
        <v>20.250486327272728</v>
      </c>
      <c r="Q109">
        <v>19477.561829449638</v>
      </c>
      <c r="R109">
        <v>234556604.10960025</v>
      </c>
      <c r="S109">
        <v>2064.9289731068961</v>
      </c>
      <c r="T109">
        <v>19497.812315776911</v>
      </c>
      <c r="U109">
        <f>Net_Zero_Table[[#This Row],[Total Energy(MJ)]]*AHP!$Q$23/TOPSIS!$B$20</f>
        <v>2.4251499529409356E-2</v>
      </c>
      <c r="V109">
        <f>Net_Zero_Table[[#This Row],[Capital Cost (LKR)]]*AHP!$Q$24/TOPSIS!$C$20</f>
        <v>4.0501452230106401E-3</v>
      </c>
      <c r="W109">
        <f>Net_Zero_Table[[#This Row],[System Cost (LKR)]]*AHP!$Q$25/TOPSIS!$D$20</f>
        <v>2.7781617574674914E-3</v>
      </c>
      <c r="X109">
        <f>Net_Zero_Table[[#This Row],[Embodied Carbon (Metric T)]]*AHP!$Q$26/TOPSIS!$E$20</f>
        <v>9.1284525637559521E-3</v>
      </c>
      <c r="Y1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2.701447287110297E-3</v>
      </c>
      <c r="Z1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5.7986811526443919E-3</v>
      </c>
      <c r="AA109">
        <f>Net_Zero_Table[[#This Row],[S- Worst-Euclidean Distance]]/(Net_Zero_Table[[#This Row],[S+ Best-Euclidean Distance]]+Net_Zero_Table[[#This Row],[S- Worst-Euclidean Distance]])</f>
        <v>0.68218747442970873</v>
      </c>
      <c r="AB109">
        <v>108</v>
      </c>
    </row>
    <row r="110" spans="1:28" x14ac:dyDescent="0.3">
      <c r="A110">
        <v>181</v>
      </c>
      <c r="B110" t="s">
        <v>140</v>
      </c>
      <c r="C110" t="s">
        <v>280</v>
      </c>
      <c r="D110" t="s">
        <v>151</v>
      </c>
      <c r="E110" t="s">
        <v>152</v>
      </c>
      <c r="F110" t="s">
        <v>154</v>
      </c>
      <c r="G110" t="s">
        <v>219</v>
      </c>
      <c r="H110">
        <v>377.91468667919645</v>
      </c>
      <c r="I110">
        <v>54</v>
      </c>
      <c r="J110">
        <v>1301357.8511617861</v>
      </c>
      <c r="K110">
        <v>43335.209363636357</v>
      </c>
      <c r="L110">
        <v>234244413.20912153</v>
      </c>
      <c r="M110">
        <v>5326657.7022727262</v>
      </c>
      <c r="N110">
        <v>1952036776.7426794</v>
      </c>
      <c r="O110">
        <v>100656000</v>
      </c>
      <c r="P110">
        <v>20.532623068181817</v>
      </c>
      <c r="Q110">
        <v>19455.299874868702</v>
      </c>
      <c r="R110">
        <v>234287748.41848516</v>
      </c>
      <c r="S110">
        <v>2058.0194344449519</v>
      </c>
      <c r="T110">
        <v>19475.832497936884</v>
      </c>
      <c r="U110">
        <f>Net_Zero_Table[[#This Row],[Total Energy(MJ)]]*AHP!$Q$23/TOPSIS!$B$20</f>
        <v>2.4223701746049955E-2</v>
      </c>
      <c r="V110">
        <f>Net_Zero_Table[[#This Row],[Capital Cost (LKR)]]*AHP!$Q$24/TOPSIS!$C$20</f>
        <v>4.0260360284921949E-3</v>
      </c>
      <c r="W110">
        <f>Net_Zero_Table[[#This Row],[System Cost (LKR)]]*AHP!$Q$25/TOPSIS!$D$20</f>
        <v>2.6556377004714892E-3</v>
      </c>
      <c r="X110">
        <f>Net_Zero_Table[[#This Row],[Embodied Carbon (Metric T)]]*AHP!$Q$26/TOPSIS!$E$20</f>
        <v>9.255633304714888E-3</v>
      </c>
      <c r="Y1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2.6858519181321891E-3</v>
      </c>
      <c r="Z1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5.7217660860867919E-3</v>
      </c>
      <c r="AA110">
        <f>Net_Zero_Table[[#This Row],[S- Worst-Euclidean Distance]]/(Net_Zero_Table[[#This Row],[S+ Best-Euclidean Distance]]+Net_Zero_Table[[#This Row],[S- Worst-Euclidean Distance]])</f>
        <v>0.68054543905486464</v>
      </c>
      <c r="AB110">
        <v>109</v>
      </c>
    </row>
    <row r="111" spans="1:28" x14ac:dyDescent="0.3">
      <c r="A111">
        <v>183</v>
      </c>
      <c r="B111" t="s">
        <v>140</v>
      </c>
      <c r="C111" t="s">
        <v>280</v>
      </c>
      <c r="D111" t="s">
        <v>151</v>
      </c>
      <c r="E111" t="s">
        <v>152</v>
      </c>
      <c r="F111" t="s">
        <v>154</v>
      </c>
      <c r="G111" t="s">
        <v>218</v>
      </c>
      <c r="H111">
        <v>377.91468667919645</v>
      </c>
      <c r="I111">
        <v>27</v>
      </c>
      <c r="J111">
        <v>1301357.8511617861</v>
      </c>
      <c r="K111">
        <v>43335.209363636357</v>
      </c>
      <c r="L111">
        <v>234244413.20912153</v>
      </c>
      <c r="M111">
        <v>5326657.7022727262</v>
      </c>
      <c r="N111">
        <v>1952036776.7426794</v>
      </c>
      <c r="O111">
        <v>101147400</v>
      </c>
      <c r="P111">
        <v>20.532623068181817</v>
      </c>
      <c r="Q111">
        <v>19455.299874868702</v>
      </c>
      <c r="R111">
        <v>234287748.41848516</v>
      </c>
      <c r="S111">
        <v>2058.5108344449518</v>
      </c>
      <c r="T111">
        <v>19475.832497936884</v>
      </c>
      <c r="U111">
        <f>Net_Zero_Table[[#This Row],[Total Energy(MJ)]]*AHP!$Q$23/TOPSIS!$B$20</f>
        <v>2.4223701746049955E-2</v>
      </c>
      <c r="V111">
        <f>Net_Zero_Table[[#This Row],[Capital Cost (LKR)]]*AHP!$Q$24/TOPSIS!$C$20</f>
        <v>4.0260360284921949E-3</v>
      </c>
      <c r="W111">
        <f>Net_Zero_Table[[#This Row],[System Cost (LKR)]]*AHP!$Q$25/TOPSIS!$D$20</f>
        <v>2.6686024553396709E-3</v>
      </c>
      <c r="X111">
        <f>Net_Zero_Table[[#This Row],[Embodied Carbon (Metric T)]]*AHP!$Q$26/TOPSIS!$E$20</f>
        <v>9.255633304714888E-3</v>
      </c>
      <c r="Y1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2.6877816133695997E-3</v>
      </c>
      <c r="Z1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5.7210368127160512E-3</v>
      </c>
      <c r="AA111">
        <f>Net_Zero_Table[[#This Row],[S- Worst-Euclidean Distance]]/(Net_Zero_Table[[#This Row],[S+ Best-Euclidean Distance]]+Net_Zero_Table[[#This Row],[S- Worst-Euclidean Distance]])</f>
        <v>0.68036155888065997</v>
      </c>
      <c r="AB111">
        <v>110</v>
      </c>
    </row>
    <row r="112" spans="1:28" x14ac:dyDescent="0.3">
      <c r="A112">
        <v>199</v>
      </c>
      <c r="B112" t="s">
        <v>140</v>
      </c>
      <c r="C112" t="s">
        <v>280</v>
      </c>
      <c r="D112" t="s">
        <v>280</v>
      </c>
      <c r="E112" t="s">
        <v>152</v>
      </c>
      <c r="F112" t="s">
        <v>154</v>
      </c>
      <c r="G112" t="s">
        <v>219</v>
      </c>
      <c r="H112">
        <v>378.37740829925644</v>
      </c>
      <c r="I112">
        <v>54</v>
      </c>
      <c r="J112">
        <v>1301805.7656900045</v>
      </c>
      <c r="K112">
        <v>43335.209363636357</v>
      </c>
      <c r="L112">
        <v>234325037.82420081</v>
      </c>
      <c r="M112">
        <v>5331262.7772727264</v>
      </c>
      <c r="N112">
        <v>1952708648.5350068</v>
      </c>
      <c r="O112">
        <v>100656000</v>
      </c>
      <c r="P112">
        <v>20.523412918181815</v>
      </c>
      <c r="Q112">
        <v>19461.996197065564</v>
      </c>
      <c r="R112">
        <v>234368373.03356445</v>
      </c>
      <c r="S112">
        <v>2058.6959113122793</v>
      </c>
      <c r="T112">
        <v>19482.519609983745</v>
      </c>
      <c r="U112">
        <f>Net_Zero_Table[[#This Row],[Total Energy(MJ)]]*AHP!$Q$23/TOPSIS!$B$20</f>
        <v>2.4232037762944792E-2</v>
      </c>
      <c r="V112">
        <f>Net_Zero_Table[[#This Row],[Capital Cost (LKR)]]*AHP!$Q$24/TOPSIS!$C$20</f>
        <v>4.0295166722467204E-3</v>
      </c>
      <c r="W112">
        <f>Net_Zero_Table[[#This Row],[System Cost (LKR)]]*AHP!$Q$25/TOPSIS!$D$20</f>
        <v>2.6556377004714892E-3</v>
      </c>
      <c r="X112">
        <f>Net_Zero_Table[[#This Row],[Embodied Carbon (Metric T)]]*AHP!$Q$26/TOPSIS!$E$20</f>
        <v>9.2514815813428478E-3</v>
      </c>
      <c r="Y1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2.6928510834052666E-3</v>
      </c>
      <c r="Z1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5.7197828899121922E-3</v>
      </c>
      <c r="AA112">
        <f>Net_Zero_Table[[#This Row],[S- Worst-Euclidean Distance]]/(Net_Zero_Table[[#This Row],[S+ Best-Euclidean Distance]]+Net_Zero_Table[[#This Row],[S- Worst-Euclidean Distance]])</f>
        <v>0.67990392878779193</v>
      </c>
      <c r="AB112">
        <v>111</v>
      </c>
    </row>
    <row r="113" spans="1:28" x14ac:dyDescent="0.3">
      <c r="A113">
        <v>201</v>
      </c>
      <c r="B113" t="s">
        <v>140</v>
      </c>
      <c r="C113" t="s">
        <v>280</v>
      </c>
      <c r="D113" t="s">
        <v>280</v>
      </c>
      <c r="E113" t="s">
        <v>152</v>
      </c>
      <c r="F113" t="s">
        <v>154</v>
      </c>
      <c r="G113" t="s">
        <v>218</v>
      </c>
      <c r="H113">
        <v>378.37740829925644</v>
      </c>
      <c r="I113">
        <v>27</v>
      </c>
      <c r="J113">
        <v>1301805.7656900045</v>
      </c>
      <c r="K113">
        <v>43335.209363636357</v>
      </c>
      <c r="L113">
        <v>234325037.82420081</v>
      </c>
      <c r="M113">
        <v>5331262.7772727264</v>
      </c>
      <c r="N113">
        <v>1952708648.5350068</v>
      </c>
      <c r="O113">
        <v>101147400</v>
      </c>
      <c r="P113">
        <v>20.523412918181815</v>
      </c>
      <c r="Q113">
        <v>19461.996197065564</v>
      </c>
      <c r="R113">
        <v>234368373.03356445</v>
      </c>
      <c r="S113">
        <v>2059.1873113122797</v>
      </c>
      <c r="T113">
        <v>19482.519609983745</v>
      </c>
      <c r="U113">
        <f>Net_Zero_Table[[#This Row],[Total Energy(MJ)]]*AHP!$Q$23/TOPSIS!$B$20</f>
        <v>2.4232037762944792E-2</v>
      </c>
      <c r="V113">
        <f>Net_Zero_Table[[#This Row],[Capital Cost (LKR)]]*AHP!$Q$24/TOPSIS!$C$20</f>
        <v>4.0295166722467204E-3</v>
      </c>
      <c r="W113">
        <f>Net_Zero_Table[[#This Row],[System Cost (LKR)]]*AHP!$Q$25/TOPSIS!$D$20</f>
        <v>2.6686024553396709E-3</v>
      </c>
      <c r="X113">
        <f>Net_Zero_Table[[#This Row],[Embodied Carbon (Metric T)]]*AHP!$Q$26/TOPSIS!$E$20</f>
        <v>9.2514815813428478E-3</v>
      </c>
      <c r="Y1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2.6947757666325877E-3</v>
      </c>
      <c r="Z1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5.719053363651326E-3</v>
      </c>
      <c r="AA113">
        <f>Net_Zero_Table[[#This Row],[S- Worst-Euclidean Distance]]/(Net_Zero_Table[[#This Row],[S+ Best-Euclidean Distance]]+Net_Zero_Table[[#This Row],[S- Worst-Euclidean Distance]])</f>
        <v>0.67972064503505603</v>
      </c>
      <c r="AB113">
        <v>112</v>
      </c>
    </row>
    <row r="114" spans="1:28" x14ac:dyDescent="0.3">
      <c r="A114">
        <v>182</v>
      </c>
      <c r="B114" t="s">
        <v>140</v>
      </c>
      <c r="C114" t="s">
        <v>280</v>
      </c>
      <c r="D114" t="s">
        <v>151</v>
      </c>
      <c r="E114" t="s">
        <v>152</v>
      </c>
      <c r="F114" t="s">
        <v>154</v>
      </c>
      <c r="G114" t="s">
        <v>220</v>
      </c>
      <c r="H114">
        <v>377.91468667919645</v>
      </c>
      <c r="I114">
        <v>27</v>
      </c>
      <c r="J114">
        <v>1301357.8511617861</v>
      </c>
      <c r="K114">
        <v>43335.209363636357</v>
      </c>
      <c r="L114">
        <v>234244413.20912153</v>
      </c>
      <c r="M114">
        <v>5326657.7022727262</v>
      </c>
      <c r="N114">
        <v>1952036776.7426794</v>
      </c>
      <c r="O114">
        <v>105300000</v>
      </c>
      <c r="P114">
        <v>20.532623068181817</v>
      </c>
      <c r="Q114">
        <v>19455.299874868702</v>
      </c>
      <c r="R114">
        <v>234287748.41848516</v>
      </c>
      <c r="S114">
        <v>2062.6634344449521</v>
      </c>
      <c r="T114">
        <v>19475.832497936884</v>
      </c>
      <c r="U114">
        <f>Net_Zero_Table[[#This Row],[Total Energy(MJ)]]*AHP!$Q$23/TOPSIS!$B$20</f>
        <v>2.4223701746049955E-2</v>
      </c>
      <c r="V114">
        <f>Net_Zero_Table[[#This Row],[Capital Cost (LKR)]]*AHP!$Q$24/TOPSIS!$C$20</f>
        <v>4.0260360284921949E-3</v>
      </c>
      <c r="W114">
        <f>Net_Zero_Table[[#This Row],[System Cost (LKR)]]*AHP!$Q$25/TOPSIS!$D$20</f>
        <v>2.7781617574674914E-3</v>
      </c>
      <c r="X114">
        <f>Net_Zero_Table[[#This Row],[Embodied Carbon (Metric T)]]*AHP!$Q$26/TOPSIS!$E$20</f>
        <v>9.255633304714888E-3</v>
      </c>
      <c r="Y1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2.7065146245478576E-3</v>
      </c>
      <c r="Z1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5.7160446645236522E-3</v>
      </c>
      <c r="AA114">
        <f>Net_Zero_Table[[#This Row],[S- Worst-Euclidean Distance]]/(Net_Zero_Table[[#This Row],[S+ Best-Euclidean Distance]]+Net_Zero_Table[[#This Row],[S- Worst-Euclidean Distance]])</f>
        <v>0.6786588812666916</v>
      </c>
      <c r="AB114">
        <v>113</v>
      </c>
    </row>
    <row r="115" spans="1:28" x14ac:dyDescent="0.3">
      <c r="A115">
        <v>200</v>
      </c>
      <c r="B115" t="s">
        <v>140</v>
      </c>
      <c r="C115" t="s">
        <v>280</v>
      </c>
      <c r="D115" t="s">
        <v>280</v>
      </c>
      <c r="E115" t="s">
        <v>152</v>
      </c>
      <c r="F115" t="s">
        <v>154</v>
      </c>
      <c r="G115" t="s">
        <v>220</v>
      </c>
      <c r="H115">
        <v>378.37740829925644</v>
      </c>
      <c r="I115">
        <v>27</v>
      </c>
      <c r="J115">
        <v>1301805.7656900045</v>
      </c>
      <c r="K115">
        <v>43335.209363636357</v>
      </c>
      <c r="L115">
        <v>234325037.82420081</v>
      </c>
      <c r="M115">
        <v>5331262.7772727264</v>
      </c>
      <c r="N115">
        <v>1952708648.5350068</v>
      </c>
      <c r="O115">
        <v>105300000</v>
      </c>
      <c r="P115">
        <v>20.523412918181815</v>
      </c>
      <c r="Q115">
        <v>19461.996197065564</v>
      </c>
      <c r="R115">
        <v>234368373.03356445</v>
      </c>
      <c r="S115">
        <v>2063.3399113122796</v>
      </c>
      <c r="T115">
        <v>19482.519609983745</v>
      </c>
      <c r="U115">
        <f>Net_Zero_Table[[#This Row],[Total Energy(MJ)]]*AHP!$Q$23/TOPSIS!$B$20</f>
        <v>2.4232037762944792E-2</v>
      </c>
      <c r="V115">
        <f>Net_Zero_Table[[#This Row],[Capital Cost (LKR)]]*AHP!$Q$24/TOPSIS!$C$20</f>
        <v>4.0295166722467204E-3</v>
      </c>
      <c r="W115">
        <f>Net_Zero_Table[[#This Row],[System Cost (LKR)]]*AHP!$Q$25/TOPSIS!$D$20</f>
        <v>2.7781617574674914E-3</v>
      </c>
      <c r="X115">
        <f>Net_Zero_Table[[#This Row],[Embodied Carbon (Metric T)]]*AHP!$Q$26/TOPSIS!$E$20</f>
        <v>9.2514815813428478E-3</v>
      </c>
      <c r="Y1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2.7134604924623448E-3</v>
      </c>
      <c r="Z1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5.7140594825980428E-3</v>
      </c>
      <c r="AA115">
        <f>Net_Zero_Table[[#This Row],[S- Worst-Euclidean Distance]]/(Net_Zero_Table[[#This Row],[S+ Best-Euclidean Distance]]+Net_Zero_Table[[#This Row],[S- Worst-Euclidean Distance]])</f>
        <v>0.67802384325491893</v>
      </c>
      <c r="AB115">
        <v>114</v>
      </c>
    </row>
    <row r="116" spans="1:28" x14ac:dyDescent="0.3">
      <c r="A116">
        <v>115</v>
      </c>
      <c r="B116" t="s">
        <v>140</v>
      </c>
      <c r="C116" t="s">
        <v>147</v>
      </c>
      <c r="D116" t="s">
        <v>151</v>
      </c>
      <c r="E116" t="s">
        <v>152</v>
      </c>
      <c r="F116" t="s">
        <v>280</v>
      </c>
      <c r="G116" t="s">
        <v>219</v>
      </c>
      <c r="H116">
        <v>328.81574487589813</v>
      </c>
      <c r="I116">
        <v>47</v>
      </c>
      <c r="J116">
        <v>1217102.84543797</v>
      </c>
      <c r="K116">
        <v>47352.343290909077</v>
      </c>
      <c r="L116">
        <v>219078512.17883462</v>
      </c>
      <c r="M116">
        <v>5926981.0386363622</v>
      </c>
      <c r="N116">
        <v>1825654268.156955</v>
      </c>
      <c r="O116">
        <v>87608000</v>
      </c>
      <c r="P116">
        <v>24.200065468181812</v>
      </c>
      <c r="Q116">
        <v>18195.687539297651</v>
      </c>
      <c r="R116">
        <v>219125864.52212551</v>
      </c>
      <c r="S116">
        <v>1919.1892491955914</v>
      </c>
      <c r="T116">
        <v>18219.887604765834</v>
      </c>
      <c r="U116">
        <f>Net_Zero_Table[[#This Row],[Total Energy(MJ)]]*AHP!$Q$23/TOPSIS!$B$20</f>
        <v>2.2656069823796709E-2</v>
      </c>
      <c r="V116">
        <f>Net_Zero_Table[[#This Row],[Capital Cost (LKR)]]*AHP!$Q$24/TOPSIS!$C$20</f>
        <v>4.4797771014192973E-3</v>
      </c>
      <c r="W116">
        <f>Net_Zero_Table[[#This Row],[System Cost (LKR)]]*AHP!$Q$25/TOPSIS!$D$20</f>
        <v>2.3113883689288889E-3</v>
      </c>
      <c r="X116">
        <f>Net_Zero_Table[[#This Row],[Embodied Carbon (Metric T)]]*AHP!$Q$26/TOPSIS!$E$20</f>
        <v>1.0908831822402831E-2</v>
      </c>
      <c r="Y1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2.7179903542648037E-3</v>
      </c>
      <c r="Z1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5.6313661341770875E-3</v>
      </c>
      <c r="AA116">
        <f>Net_Zero_Table[[#This Row],[S- Worst-Euclidean Distance]]/(Net_Zero_Table[[#This Row],[S+ Best-Euclidean Distance]]+Net_Zero_Table[[#This Row],[S- Worst-Euclidean Distance]])</f>
        <v>0.67446708521460919</v>
      </c>
      <c r="AB116">
        <v>115</v>
      </c>
    </row>
    <row r="117" spans="1:28" x14ac:dyDescent="0.3">
      <c r="A117">
        <v>133</v>
      </c>
      <c r="B117" t="s">
        <v>140</v>
      </c>
      <c r="C117" t="s">
        <v>147</v>
      </c>
      <c r="D117" t="s">
        <v>280</v>
      </c>
      <c r="E117" t="s">
        <v>152</v>
      </c>
      <c r="F117" t="s">
        <v>280</v>
      </c>
      <c r="G117" t="s">
        <v>219</v>
      </c>
      <c r="H117">
        <v>329.27846649595818</v>
      </c>
      <c r="I117">
        <v>47</v>
      </c>
      <c r="J117">
        <v>1217550.7599661876</v>
      </c>
      <c r="K117">
        <v>47352.343290909077</v>
      </c>
      <c r="L117">
        <v>219159136.79391378</v>
      </c>
      <c r="M117">
        <v>5931586.1136363624</v>
      </c>
      <c r="N117">
        <v>1826326139.9492815</v>
      </c>
      <c r="O117">
        <v>87608000</v>
      </c>
      <c r="P117">
        <v>24.190855318181814</v>
      </c>
      <c r="Q117">
        <v>18202.383861494505</v>
      </c>
      <c r="R117">
        <v>219206489.13720468</v>
      </c>
      <c r="S117">
        <v>1919.8657260629177</v>
      </c>
      <c r="T117">
        <v>18226.574716812687</v>
      </c>
      <c r="U117">
        <f>Net_Zero_Table[[#This Row],[Total Energy(MJ)]]*AHP!$Q$23/TOPSIS!$B$20</f>
        <v>2.2664405840691539E-2</v>
      </c>
      <c r="V117">
        <f>Net_Zero_Table[[#This Row],[Capital Cost (LKR)]]*AHP!$Q$24/TOPSIS!$C$20</f>
        <v>4.483257745173822E-3</v>
      </c>
      <c r="W117">
        <f>Net_Zero_Table[[#This Row],[System Cost (LKR)]]*AHP!$Q$25/TOPSIS!$D$20</f>
        <v>2.3113883689288889E-3</v>
      </c>
      <c r="X117">
        <f>Net_Zero_Table[[#This Row],[Embodied Carbon (Metric T)]]*AHP!$Q$26/TOPSIS!$E$20</f>
        <v>1.0904680099030794E-2</v>
      </c>
      <c r="Y1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2.7181636744272398E-3</v>
      </c>
      <c r="Z1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5.6260900690295263E-3</v>
      </c>
      <c r="AA117">
        <f>Net_Zero_Table[[#This Row],[S- Worst-Euclidean Distance]]/(Net_Zero_Table[[#This Row],[S+ Best-Euclidean Distance]]+Net_Zero_Table[[#This Row],[S- Worst-Euclidean Distance]])</f>
        <v>0.67424724151531035</v>
      </c>
      <c r="AB117">
        <v>116</v>
      </c>
    </row>
    <row r="118" spans="1:28" x14ac:dyDescent="0.3">
      <c r="A118">
        <v>117</v>
      </c>
      <c r="B118" t="s">
        <v>140</v>
      </c>
      <c r="C118" t="s">
        <v>147</v>
      </c>
      <c r="D118" t="s">
        <v>151</v>
      </c>
      <c r="E118" t="s">
        <v>152</v>
      </c>
      <c r="F118" t="s">
        <v>280</v>
      </c>
      <c r="G118" t="s">
        <v>218</v>
      </c>
      <c r="H118">
        <v>328.81574487589813</v>
      </c>
      <c r="I118">
        <v>24</v>
      </c>
      <c r="J118">
        <v>1217102.84543797</v>
      </c>
      <c r="K118">
        <v>47352.343290909077</v>
      </c>
      <c r="L118">
        <v>219078512.17883462</v>
      </c>
      <c r="M118">
        <v>5926981.0386363622</v>
      </c>
      <c r="N118">
        <v>1825654268.156955</v>
      </c>
      <c r="O118">
        <v>89908800</v>
      </c>
      <c r="P118">
        <v>24.200065468181812</v>
      </c>
      <c r="Q118">
        <v>18195.687539297651</v>
      </c>
      <c r="R118">
        <v>219125864.52212551</v>
      </c>
      <c r="S118">
        <v>1921.4900491955914</v>
      </c>
      <c r="T118">
        <v>18219.887604765834</v>
      </c>
      <c r="U118">
        <f>Net_Zero_Table[[#This Row],[Total Energy(MJ)]]*AHP!$Q$23/TOPSIS!$B$20</f>
        <v>2.2656069823796709E-2</v>
      </c>
      <c r="V118">
        <f>Net_Zero_Table[[#This Row],[Capital Cost (LKR)]]*AHP!$Q$24/TOPSIS!$C$20</f>
        <v>4.4797771014192973E-3</v>
      </c>
      <c r="W118">
        <f>Net_Zero_Table[[#This Row],[System Cost (LKR)]]*AHP!$Q$25/TOPSIS!$D$20</f>
        <v>2.3720910714130411E-3</v>
      </c>
      <c r="X118">
        <f>Net_Zero_Table[[#This Row],[Embodied Carbon (Metric T)]]*AHP!$Q$26/TOPSIS!$E$20</f>
        <v>1.0908831822402831E-2</v>
      </c>
      <c r="Y1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2.7197659672758548E-3</v>
      </c>
      <c r="Z1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5.6244392212782563E-3</v>
      </c>
      <c r="AA118">
        <f>Net_Zero_Table[[#This Row],[S- Worst-Euclidean Distance]]/(Net_Zero_Table[[#This Row],[S+ Best-Euclidean Distance]]+Net_Zero_Table[[#This Row],[S- Worst-Euclidean Distance]])</f>
        <v>0.67405332133890916</v>
      </c>
      <c r="AB118">
        <v>117</v>
      </c>
    </row>
    <row r="119" spans="1:28" x14ac:dyDescent="0.3">
      <c r="A119">
        <v>135</v>
      </c>
      <c r="B119" t="s">
        <v>140</v>
      </c>
      <c r="C119" t="s">
        <v>147</v>
      </c>
      <c r="D119" t="s">
        <v>280</v>
      </c>
      <c r="E119" t="s">
        <v>152</v>
      </c>
      <c r="F119" t="s">
        <v>280</v>
      </c>
      <c r="G119" t="s">
        <v>218</v>
      </c>
      <c r="H119">
        <v>329.27846649595818</v>
      </c>
      <c r="I119">
        <v>24</v>
      </c>
      <c r="J119">
        <v>1217550.7599661876</v>
      </c>
      <c r="K119">
        <v>47352.343290909077</v>
      </c>
      <c r="L119">
        <v>219159136.79391378</v>
      </c>
      <c r="M119">
        <v>5931586.1136363624</v>
      </c>
      <c r="N119">
        <v>1826326139.9492815</v>
      </c>
      <c r="O119">
        <v>89908800</v>
      </c>
      <c r="P119">
        <v>24.190855318181814</v>
      </c>
      <c r="Q119">
        <v>18202.383861494505</v>
      </c>
      <c r="R119">
        <v>219206489.13720468</v>
      </c>
      <c r="S119">
        <v>1922.1665260629177</v>
      </c>
      <c r="T119">
        <v>18226.574716812687</v>
      </c>
      <c r="U119">
        <f>Net_Zero_Table[[#This Row],[Total Energy(MJ)]]*AHP!$Q$23/TOPSIS!$B$20</f>
        <v>2.2664405840691539E-2</v>
      </c>
      <c r="V119">
        <f>Net_Zero_Table[[#This Row],[Capital Cost (LKR)]]*AHP!$Q$24/TOPSIS!$C$20</f>
        <v>4.483257745173822E-3</v>
      </c>
      <c r="W119">
        <f>Net_Zero_Table[[#This Row],[System Cost (LKR)]]*AHP!$Q$25/TOPSIS!$D$20</f>
        <v>2.3720910714130411E-3</v>
      </c>
      <c r="X119">
        <f>Net_Zero_Table[[#This Row],[Embodied Carbon (Metric T)]]*AHP!$Q$26/TOPSIS!$E$20</f>
        <v>1.0904680099030794E-2</v>
      </c>
      <c r="Y1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2.7199391742925507E-3</v>
      </c>
      <c r="Z1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5.6191566521613572E-3</v>
      </c>
      <c r="AA119">
        <f>Net_Zero_Table[[#This Row],[S- Worst-Euclidean Distance]]/(Net_Zero_Table[[#This Row],[S+ Best-Euclidean Distance]]+Net_Zero_Table[[#This Row],[S- Worst-Euclidean Distance]])</f>
        <v>0.67383284340441862</v>
      </c>
      <c r="AB119">
        <v>118</v>
      </c>
    </row>
    <row r="120" spans="1:28" x14ac:dyDescent="0.3">
      <c r="A120">
        <v>116</v>
      </c>
      <c r="B120" t="s">
        <v>140</v>
      </c>
      <c r="C120" t="s">
        <v>147</v>
      </c>
      <c r="D120" t="s">
        <v>151</v>
      </c>
      <c r="E120" t="s">
        <v>152</v>
      </c>
      <c r="F120" t="s">
        <v>280</v>
      </c>
      <c r="G120" t="s">
        <v>220</v>
      </c>
      <c r="H120">
        <v>328.81574487589813</v>
      </c>
      <c r="I120">
        <v>24</v>
      </c>
      <c r="J120">
        <v>1217102.84543797</v>
      </c>
      <c r="K120">
        <v>47352.343290909077</v>
      </c>
      <c r="L120">
        <v>219078512.17883462</v>
      </c>
      <c r="M120">
        <v>5926981.0386363622</v>
      </c>
      <c r="N120">
        <v>1825654268.156955</v>
      </c>
      <c r="O120">
        <v>93600000</v>
      </c>
      <c r="P120">
        <v>24.200065468181812</v>
      </c>
      <c r="Q120">
        <v>18195.687539297651</v>
      </c>
      <c r="R120">
        <v>219125864.52212551</v>
      </c>
      <c r="S120">
        <v>1925.1812491955914</v>
      </c>
      <c r="T120">
        <v>18219.887604765834</v>
      </c>
      <c r="U120">
        <f>Net_Zero_Table[[#This Row],[Total Energy(MJ)]]*AHP!$Q$23/TOPSIS!$B$20</f>
        <v>2.2656069823796709E-2</v>
      </c>
      <c r="V120">
        <f>Net_Zero_Table[[#This Row],[Capital Cost (LKR)]]*AHP!$Q$24/TOPSIS!$C$20</f>
        <v>4.4797771014192973E-3</v>
      </c>
      <c r="W120">
        <f>Net_Zero_Table[[#This Row],[System Cost (LKR)]]*AHP!$Q$25/TOPSIS!$D$20</f>
        <v>2.4694771177488813E-3</v>
      </c>
      <c r="X120">
        <f>Net_Zero_Table[[#This Row],[Embodied Carbon (Metric T)]]*AHP!$Q$26/TOPSIS!$E$20</f>
        <v>1.0908831822402831E-2</v>
      </c>
      <c r="Y1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2.7254380832884011E-3</v>
      </c>
      <c r="Z1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5.6146796218849004E-3</v>
      </c>
      <c r="AA120">
        <f>Net_Zero_Table[[#This Row],[S- Worst-Euclidean Distance]]/(Net_Zero_Table[[#This Row],[S+ Best-Euclidean Distance]]+Net_Zero_Table[[#This Row],[S- Worst-Euclidean Distance]])</f>
        <v>0.67321347496117045</v>
      </c>
      <c r="AB120">
        <v>119</v>
      </c>
    </row>
    <row r="121" spans="1:28" x14ac:dyDescent="0.3">
      <c r="A121">
        <v>134</v>
      </c>
      <c r="B121" t="s">
        <v>140</v>
      </c>
      <c r="C121" t="s">
        <v>147</v>
      </c>
      <c r="D121" t="s">
        <v>280</v>
      </c>
      <c r="E121" t="s">
        <v>152</v>
      </c>
      <c r="F121" t="s">
        <v>280</v>
      </c>
      <c r="G121" t="s">
        <v>220</v>
      </c>
      <c r="H121">
        <v>329.27846649595818</v>
      </c>
      <c r="I121">
        <v>24</v>
      </c>
      <c r="J121">
        <v>1217550.7599661876</v>
      </c>
      <c r="K121">
        <v>47352.343290909077</v>
      </c>
      <c r="L121">
        <v>219159136.79391378</v>
      </c>
      <c r="M121">
        <v>5931586.1136363624</v>
      </c>
      <c r="N121">
        <v>1826326139.9492815</v>
      </c>
      <c r="O121">
        <v>93600000</v>
      </c>
      <c r="P121">
        <v>24.190855318181814</v>
      </c>
      <c r="Q121">
        <v>18202.383861494505</v>
      </c>
      <c r="R121">
        <v>219206489.13720468</v>
      </c>
      <c r="S121">
        <v>1925.8577260629177</v>
      </c>
      <c r="T121">
        <v>18226.574716812687</v>
      </c>
      <c r="U121">
        <f>Net_Zero_Table[[#This Row],[Total Energy(MJ)]]*AHP!$Q$23/TOPSIS!$B$20</f>
        <v>2.2664405840691539E-2</v>
      </c>
      <c r="V121">
        <f>Net_Zero_Table[[#This Row],[Capital Cost (LKR)]]*AHP!$Q$24/TOPSIS!$C$20</f>
        <v>4.483257745173822E-3</v>
      </c>
      <c r="W121">
        <f>Net_Zero_Table[[#This Row],[System Cost (LKR)]]*AHP!$Q$25/TOPSIS!$D$20</f>
        <v>2.4694771177488813E-3</v>
      </c>
      <c r="X121">
        <f>Net_Zero_Table[[#This Row],[Embodied Carbon (Metric T)]]*AHP!$Q$26/TOPSIS!$E$20</f>
        <v>1.0904680099030794E-2</v>
      </c>
      <c r="Y1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2.7256109298537147E-3</v>
      </c>
      <c r="Z1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5.6093878617979017E-3</v>
      </c>
      <c r="AA121">
        <f>Net_Zero_Table[[#This Row],[S- Worst-Euclidean Distance]]/(Net_Zero_Table[[#This Row],[S+ Best-Euclidean Distance]]+Net_Zero_Table[[#This Row],[S- Worst-Euclidean Distance]])</f>
        <v>0.6729920425922914</v>
      </c>
      <c r="AB121">
        <v>120</v>
      </c>
    </row>
    <row r="122" spans="1:28" x14ac:dyDescent="0.3">
      <c r="A122">
        <v>292</v>
      </c>
      <c r="B122" t="s">
        <v>141</v>
      </c>
      <c r="C122" t="s">
        <v>280</v>
      </c>
      <c r="D122" t="s">
        <v>151</v>
      </c>
      <c r="E122" t="s">
        <v>152</v>
      </c>
      <c r="F122" t="s">
        <v>155</v>
      </c>
      <c r="G122" t="s">
        <v>219</v>
      </c>
      <c r="H122">
        <v>385.53494275258612</v>
      </c>
      <c r="I122">
        <v>55</v>
      </c>
      <c r="J122">
        <v>1326000.3529417</v>
      </c>
      <c r="K122">
        <v>40523.569136363629</v>
      </c>
      <c r="L122">
        <v>238680063.52950603</v>
      </c>
      <c r="M122">
        <v>5081668.8613636354</v>
      </c>
      <c r="N122">
        <v>1989000529.4125502</v>
      </c>
      <c r="O122">
        <v>102520000</v>
      </c>
      <c r="P122">
        <v>18.807528477272726</v>
      </c>
      <c r="Q122">
        <v>19823.705276478413</v>
      </c>
      <c r="R122">
        <v>238720587.09864238</v>
      </c>
      <c r="S122">
        <v>2096.6021982739139</v>
      </c>
      <c r="T122">
        <v>19842.512804955684</v>
      </c>
      <c r="U122">
        <f>Net_Zero_Table[[#This Row],[Total Energy(MJ)]]*AHP!$Q$23/TOPSIS!$B$20</f>
        <v>2.4682026019518494E-2</v>
      </c>
      <c r="V122">
        <f>Net_Zero_Table[[#This Row],[Capital Cost (LKR)]]*AHP!$Q$24/TOPSIS!$C$20</f>
        <v>3.8408666492663252E-3</v>
      </c>
      <c r="W122">
        <f>Net_Zero_Table[[#This Row],[System Cost (LKR)]]*AHP!$Q$25/TOPSIS!$D$20</f>
        <v>2.7048161764061463E-3</v>
      </c>
      <c r="X122">
        <f>Net_Zero_Table[[#This Row],[Embodied Carbon (Metric T)]]*AHP!$Q$26/TOPSIS!$E$20</f>
        <v>8.4780004179482397E-3</v>
      </c>
      <c r="Y1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3.0160504549204079E-3</v>
      </c>
      <c r="Z1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6.1959817944439782E-3</v>
      </c>
      <c r="AA122">
        <f>Net_Zero_Table[[#This Row],[S- Worst-Euclidean Distance]]/(Net_Zero_Table[[#This Row],[S+ Best-Euclidean Distance]]+Net_Zero_Table[[#This Row],[S- Worst-Euclidean Distance]])</f>
        <v>0.67259662436282619</v>
      </c>
      <c r="AB122">
        <v>121</v>
      </c>
    </row>
    <row r="123" spans="1:28" x14ac:dyDescent="0.3">
      <c r="A123">
        <v>310</v>
      </c>
      <c r="B123" t="s">
        <v>141</v>
      </c>
      <c r="C123" t="s">
        <v>280</v>
      </c>
      <c r="D123" t="s">
        <v>280</v>
      </c>
      <c r="E123" t="s">
        <v>152</v>
      </c>
      <c r="F123" t="s">
        <v>155</v>
      </c>
      <c r="G123" t="s">
        <v>219</v>
      </c>
      <c r="H123">
        <v>385.997664372646</v>
      </c>
      <c r="I123">
        <v>55</v>
      </c>
      <c r="J123">
        <v>1326448.2674699181</v>
      </c>
      <c r="K123">
        <v>40523.569136363629</v>
      </c>
      <c r="L123">
        <v>238760688.14458528</v>
      </c>
      <c r="M123">
        <v>5086273.9363636356</v>
      </c>
      <c r="N123">
        <v>1989672401.2048771</v>
      </c>
      <c r="O123">
        <v>102520000</v>
      </c>
      <c r="P123">
        <v>18.798318327272725</v>
      </c>
      <c r="Q123">
        <v>19830.401598675278</v>
      </c>
      <c r="R123">
        <v>238801211.71372163</v>
      </c>
      <c r="S123">
        <v>2097.2786751412409</v>
      </c>
      <c r="T123">
        <v>19849.199917002552</v>
      </c>
      <c r="U123">
        <f>Net_Zero_Table[[#This Row],[Total Energy(MJ)]]*AHP!$Q$23/TOPSIS!$B$20</f>
        <v>2.4690362036413328E-2</v>
      </c>
      <c r="V123">
        <f>Net_Zero_Table[[#This Row],[Capital Cost (LKR)]]*AHP!$Q$24/TOPSIS!$C$20</f>
        <v>3.8443472930208503E-3</v>
      </c>
      <c r="W123">
        <f>Net_Zero_Table[[#This Row],[System Cost (LKR)]]*AHP!$Q$25/TOPSIS!$D$20</f>
        <v>2.7048161764061463E-3</v>
      </c>
      <c r="X123">
        <f>Net_Zero_Table[[#This Row],[Embodied Carbon (Metric T)]]*AHP!$Q$26/TOPSIS!$E$20</f>
        <v>8.4738486945762012E-3</v>
      </c>
      <c r="Y1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3.0244034108625594E-3</v>
      </c>
      <c r="Z1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6.1951843212828999E-3</v>
      </c>
      <c r="AA123">
        <f>Net_Zero_Table[[#This Row],[S- Worst-Euclidean Distance]]/(Net_Zero_Table[[#This Row],[S+ Best-Euclidean Distance]]+Net_Zero_Table[[#This Row],[S- Worst-Euclidean Distance]])</f>
        <v>0.67195893149131503</v>
      </c>
      <c r="AB123">
        <v>122</v>
      </c>
    </row>
    <row r="124" spans="1:28" x14ac:dyDescent="0.3">
      <c r="A124">
        <v>294</v>
      </c>
      <c r="B124" t="s">
        <v>141</v>
      </c>
      <c r="C124" t="s">
        <v>280</v>
      </c>
      <c r="D124" t="s">
        <v>151</v>
      </c>
      <c r="E124" t="s">
        <v>152</v>
      </c>
      <c r="F124" t="s">
        <v>155</v>
      </c>
      <c r="G124" t="s">
        <v>218</v>
      </c>
      <c r="H124">
        <v>385.53494275258612</v>
      </c>
      <c r="I124">
        <v>28</v>
      </c>
      <c r="J124">
        <v>1326000.3529417</v>
      </c>
      <c r="K124">
        <v>40523.569136363629</v>
      </c>
      <c r="L124">
        <v>238680063.52950603</v>
      </c>
      <c r="M124">
        <v>5081668.8613636354</v>
      </c>
      <c r="N124">
        <v>1989000529.4125502</v>
      </c>
      <c r="O124">
        <v>104893600</v>
      </c>
      <c r="P124">
        <v>18.807528477272726</v>
      </c>
      <c r="Q124">
        <v>19823.705276478413</v>
      </c>
      <c r="R124">
        <v>238720587.09864238</v>
      </c>
      <c r="S124">
        <v>2098.9757982739138</v>
      </c>
      <c r="T124">
        <v>19842.512804955684</v>
      </c>
      <c r="U124">
        <f>Net_Zero_Table[[#This Row],[Total Energy(MJ)]]*AHP!$Q$23/TOPSIS!$B$20</f>
        <v>2.4682026019518494E-2</v>
      </c>
      <c r="V124">
        <f>Net_Zero_Table[[#This Row],[Capital Cost (LKR)]]*AHP!$Q$24/TOPSIS!$C$20</f>
        <v>3.8408666492663252E-3</v>
      </c>
      <c r="W124">
        <f>Net_Zero_Table[[#This Row],[System Cost (LKR)]]*AHP!$Q$25/TOPSIS!$D$20</f>
        <v>2.7674395833152138E-3</v>
      </c>
      <c r="X124">
        <f>Net_Zero_Table[[#This Row],[Embodied Carbon (Metric T)]]*AHP!$Q$26/TOPSIS!$E$20</f>
        <v>8.4780004179482397E-3</v>
      </c>
      <c r="Y1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3.0258745949711344E-3</v>
      </c>
      <c r="Z1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6.1934765096919231E-3</v>
      </c>
      <c r="AA124">
        <f>Net_Zero_Table[[#This Row],[S- Worst-Euclidean Distance]]/(Net_Zero_Table[[#This Row],[S+ Best-Euclidean Distance]]+Net_Zero_Table[[#This Row],[S- Worst-Euclidean Distance]])</f>
        <v>0.67179093619282204</v>
      </c>
      <c r="AB124">
        <v>123</v>
      </c>
    </row>
    <row r="125" spans="1:28" x14ac:dyDescent="0.3">
      <c r="A125">
        <v>312</v>
      </c>
      <c r="B125" t="s">
        <v>141</v>
      </c>
      <c r="C125" t="s">
        <v>280</v>
      </c>
      <c r="D125" t="s">
        <v>280</v>
      </c>
      <c r="E125" t="s">
        <v>152</v>
      </c>
      <c r="F125" t="s">
        <v>155</v>
      </c>
      <c r="G125" t="s">
        <v>218</v>
      </c>
      <c r="H125">
        <v>385.997664372646</v>
      </c>
      <c r="I125">
        <v>28</v>
      </c>
      <c r="J125">
        <v>1326448.2674699181</v>
      </c>
      <c r="K125">
        <v>40523.569136363629</v>
      </c>
      <c r="L125">
        <v>238760688.14458528</v>
      </c>
      <c r="M125">
        <v>5086273.9363636356</v>
      </c>
      <c r="N125">
        <v>1989672401.2048771</v>
      </c>
      <c r="O125">
        <v>104893600</v>
      </c>
      <c r="P125">
        <v>18.798318327272725</v>
      </c>
      <c r="Q125">
        <v>19830.401598675278</v>
      </c>
      <c r="R125">
        <v>238801211.71372163</v>
      </c>
      <c r="S125">
        <v>2099.6522751412408</v>
      </c>
      <c r="T125">
        <v>19849.199917002552</v>
      </c>
      <c r="U125">
        <f>Net_Zero_Table[[#This Row],[Total Energy(MJ)]]*AHP!$Q$23/TOPSIS!$B$20</f>
        <v>2.4690362036413328E-2</v>
      </c>
      <c r="V125">
        <f>Net_Zero_Table[[#This Row],[Capital Cost (LKR)]]*AHP!$Q$24/TOPSIS!$C$20</f>
        <v>3.8443472930208503E-3</v>
      </c>
      <c r="W125">
        <f>Net_Zero_Table[[#This Row],[System Cost (LKR)]]*AHP!$Q$25/TOPSIS!$D$20</f>
        <v>2.7674395833152138E-3</v>
      </c>
      <c r="X125">
        <f>Net_Zero_Table[[#This Row],[Embodied Carbon (Metric T)]]*AHP!$Q$26/TOPSIS!$E$20</f>
        <v>8.4738486945762012E-3</v>
      </c>
      <c r="Y1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3.0342005058175063E-3</v>
      </c>
      <c r="Z1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6.1926787139083761E-3</v>
      </c>
      <c r="AA125">
        <f>Net_Zero_Table[[#This Row],[S- Worst-Euclidean Distance]]/(Net_Zero_Table[[#This Row],[S+ Best-Euclidean Distance]]+Net_Zero_Table[[#This Row],[S- Worst-Euclidean Distance]])</f>
        <v>0.67115636462101125</v>
      </c>
      <c r="AB125">
        <v>124</v>
      </c>
    </row>
    <row r="126" spans="1:28" x14ac:dyDescent="0.3">
      <c r="A126">
        <v>289</v>
      </c>
      <c r="B126" t="s">
        <v>141</v>
      </c>
      <c r="C126" t="s">
        <v>280</v>
      </c>
      <c r="D126" t="s">
        <v>151</v>
      </c>
      <c r="E126" t="s">
        <v>152</v>
      </c>
      <c r="F126" t="s">
        <v>154</v>
      </c>
      <c r="G126" t="s">
        <v>219</v>
      </c>
      <c r="H126">
        <v>385.57351459642416</v>
      </c>
      <c r="I126">
        <v>55</v>
      </c>
      <c r="J126">
        <v>1324959.1735180162</v>
      </c>
      <c r="K126">
        <v>39704.789363636359</v>
      </c>
      <c r="L126">
        <v>238492651.23324293</v>
      </c>
      <c r="M126">
        <v>5054376.2022727262</v>
      </c>
      <c r="N126">
        <v>1987438760.2770243</v>
      </c>
      <c r="O126">
        <v>102520000</v>
      </c>
      <c r="P126">
        <v>19.080455068181813</v>
      </c>
      <c r="Q126">
        <v>19808.139644094339</v>
      </c>
      <c r="R126">
        <v>238532356.02260655</v>
      </c>
      <c r="S126">
        <v>2095.0131364792969</v>
      </c>
      <c r="T126">
        <v>19827.220099162521</v>
      </c>
      <c r="U126">
        <f>Net_Zero_Table[[#This Row],[Total Energy(MJ)]]*AHP!$Q$23/TOPSIS!$B$20</f>
        <v>2.4662564253053923E-2</v>
      </c>
      <c r="V126">
        <f>Net_Zero_Table[[#This Row],[Capital Cost (LKR)]]*AHP!$Q$24/TOPSIS!$C$20</f>
        <v>3.8202380985024051E-3</v>
      </c>
      <c r="W126">
        <f>Net_Zero_Table[[#This Row],[System Cost (LKR)]]*AHP!$Q$25/TOPSIS!$D$20</f>
        <v>2.7048161764061463E-3</v>
      </c>
      <c r="X126">
        <f>Net_Zero_Table[[#This Row],[Embodied Carbon (Metric T)]]*AHP!$Q$26/TOPSIS!$E$20</f>
        <v>8.6010294355351354E-3</v>
      </c>
      <c r="Y1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2.9989061979531621E-3</v>
      </c>
      <c r="Z1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6.1030968119549361E-3</v>
      </c>
      <c r="AA126">
        <f>Net_Zero_Table[[#This Row],[S- Worst-Euclidean Distance]]/(Net_Zero_Table[[#This Row],[S+ Best-Euclidean Distance]]+Net_Zero_Table[[#This Row],[S- Worst-Euclidean Distance]])</f>
        <v>0.67052238999606295</v>
      </c>
      <c r="AB126">
        <v>125</v>
      </c>
    </row>
    <row r="127" spans="1:28" x14ac:dyDescent="0.3">
      <c r="A127">
        <v>293</v>
      </c>
      <c r="B127" t="s">
        <v>141</v>
      </c>
      <c r="C127" t="s">
        <v>280</v>
      </c>
      <c r="D127" t="s">
        <v>151</v>
      </c>
      <c r="E127" t="s">
        <v>152</v>
      </c>
      <c r="F127" t="s">
        <v>155</v>
      </c>
      <c r="G127" t="s">
        <v>220</v>
      </c>
      <c r="H127">
        <v>385.53494275258612</v>
      </c>
      <c r="I127">
        <v>28</v>
      </c>
      <c r="J127">
        <v>1326000.3529417</v>
      </c>
      <c r="K127">
        <v>40523.569136363629</v>
      </c>
      <c r="L127">
        <v>238680063.52950603</v>
      </c>
      <c r="M127">
        <v>5081668.8613636354</v>
      </c>
      <c r="N127">
        <v>1989000529.4125502</v>
      </c>
      <c r="O127">
        <v>109200000</v>
      </c>
      <c r="P127">
        <v>18.807528477272726</v>
      </c>
      <c r="Q127">
        <v>19823.705276478413</v>
      </c>
      <c r="R127">
        <v>238720587.09864238</v>
      </c>
      <c r="S127">
        <v>2103.2821982739138</v>
      </c>
      <c r="T127">
        <v>19842.512804955684</v>
      </c>
      <c r="U127">
        <f>Net_Zero_Table[[#This Row],[Total Energy(MJ)]]*AHP!$Q$23/TOPSIS!$B$20</f>
        <v>2.4682026019518494E-2</v>
      </c>
      <c r="V127">
        <f>Net_Zero_Table[[#This Row],[Capital Cost (LKR)]]*AHP!$Q$24/TOPSIS!$C$20</f>
        <v>3.8408666492663252E-3</v>
      </c>
      <c r="W127">
        <f>Net_Zero_Table[[#This Row],[System Cost (LKR)]]*AHP!$Q$25/TOPSIS!$D$20</f>
        <v>2.881056637373695E-3</v>
      </c>
      <c r="X127">
        <f>Net_Zero_Table[[#This Row],[Embodied Carbon (Metric T)]]*AHP!$Q$26/TOPSIS!$E$20</f>
        <v>8.4780004179482397E-3</v>
      </c>
      <c r="Y1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3.0469052032413074E-3</v>
      </c>
      <c r="Z1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6.1905461160439972E-3</v>
      </c>
      <c r="AA127">
        <f>Net_Zero_Table[[#This Row],[S- Worst-Euclidean Distance]]/(Net_Zero_Table[[#This Row],[S+ Best-Euclidean Distance]]+Net_Zero_Table[[#This Row],[S- Worst-Euclidean Distance]])</f>
        <v>0.67015737372491568</v>
      </c>
      <c r="AB127">
        <v>126</v>
      </c>
    </row>
    <row r="128" spans="1:28" x14ac:dyDescent="0.3">
      <c r="A128">
        <v>307</v>
      </c>
      <c r="B128" t="s">
        <v>141</v>
      </c>
      <c r="C128" t="s">
        <v>280</v>
      </c>
      <c r="D128" t="s">
        <v>280</v>
      </c>
      <c r="E128" t="s">
        <v>152</v>
      </c>
      <c r="F128" t="s">
        <v>154</v>
      </c>
      <c r="G128" t="s">
        <v>219</v>
      </c>
      <c r="H128">
        <v>386.03623621648421</v>
      </c>
      <c r="I128">
        <v>55</v>
      </c>
      <c r="J128">
        <v>1325407.0880462341</v>
      </c>
      <c r="K128">
        <v>39704.789363636359</v>
      </c>
      <c r="L128">
        <v>238573275.84832215</v>
      </c>
      <c r="M128">
        <v>5058981.2772727264</v>
      </c>
      <c r="N128">
        <v>1988110632.0693512</v>
      </c>
      <c r="O128">
        <v>102520000</v>
      </c>
      <c r="P128">
        <v>19.071244918181815</v>
      </c>
      <c r="Q128">
        <v>19814.835966291201</v>
      </c>
      <c r="R128">
        <v>238612980.63768578</v>
      </c>
      <c r="S128">
        <v>2095.6896133466239</v>
      </c>
      <c r="T128">
        <v>19833.907211209382</v>
      </c>
      <c r="U128">
        <f>Net_Zero_Table[[#This Row],[Total Energy(MJ)]]*AHP!$Q$23/TOPSIS!$B$20</f>
        <v>2.4670900269948757E-2</v>
      </c>
      <c r="V128">
        <f>Net_Zero_Table[[#This Row],[Capital Cost (LKR)]]*AHP!$Q$24/TOPSIS!$C$20</f>
        <v>3.8237187422569302E-3</v>
      </c>
      <c r="W128">
        <f>Net_Zero_Table[[#This Row],[System Cost (LKR)]]*AHP!$Q$25/TOPSIS!$D$20</f>
        <v>2.7048161764061463E-3</v>
      </c>
      <c r="X128">
        <f>Net_Zero_Table[[#This Row],[Embodied Carbon (Metric T)]]*AHP!$Q$26/TOPSIS!$E$20</f>
        <v>8.5968777121630986E-3</v>
      </c>
      <c r="Y1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3.0070590941544523E-3</v>
      </c>
      <c r="Z1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6.1021651436425706E-3</v>
      </c>
      <c r="AA128">
        <f>Net_Zero_Table[[#This Row],[S- Worst-Euclidean Distance]]/(Net_Zero_Table[[#This Row],[S+ Best-Euclidean Distance]]+Net_Zero_Table[[#This Row],[S- Worst-Euclidean Distance]])</f>
        <v>0.66988856398141761</v>
      </c>
      <c r="AB128">
        <v>127</v>
      </c>
    </row>
    <row r="129" spans="1:28" x14ac:dyDescent="0.3">
      <c r="A129">
        <v>291</v>
      </c>
      <c r="B129" t="s">
        <v>141</v>
      </c>
      <c r="C129" t="s">
        <v>280</v>
      </c>
      <c r="D129" t="s">
        <v>151</v>
      </c>
      <c r="E129" t="s">
        <v>152</v>
      </c>
      <c r="F129" t="s">
        <v>154</v>
      </c>
      <c r="G129" t="s">
        <v>218</v>
      </c>
      <c r="H129">
        <v>385.57351459642416</v>
      </c>
      <c r="I129">
        <v>28</v>
      </c>
      <c r="J129">
        <v>1324959.1735180162</v>
      </c>
      <c r="K129">
        <v>39704.789363636359</v>
      </c>
      <c r="L129">
        <v>238492651.23324293</v>
      </c>
      <c r="M129">
        <v>5054376.2022727262</v>
      </c>
      <c r="N129">
        <v>1987438760.2770243</v>
      </c>
      <c r="O129">
        <v>104893600</v>
      </c>
      <c r="P129">
        <v>19.080455068181813</v>
      </c>
      <c r="Q129">
        <v>19808.139644094339</v>
      </c>
      <c r="R129">
        <v>238532356.02260655</v>
      </c>
      <c r="S129">
        <v>2097.3867364792968</v>
      </c>
      <c r="T129">
        <v>19827.220099162521</v>
      </c>
      <c r="U129">
        <f>Net_Zero_Table[[#This Row],[Total Energy(MJ)]]*AHP!$Q$23/TOPSIS!$B$20</f>
        <v>2.4662564253053923E-2</v>
      </c>
      <c r="V129">
        <f>Net_Zero_Table[[#This Row],[Capital Cost (LKR)]]*AHP!$Q$24/TOPSIS!$C$20</f>
        <v>3.8202380985024051E-3</v>
      </c>
      <c r="W129">
        <f>Net_Zero_Table[[#This Row],[System Cost (LKR)]]*AHP!$Q$25/TOPSIS!$D$20</f>
        <v>2.7674395833152138E-3</v>
      </c>
      <c r="X129">
        <f>Net_Zero_Table[[#This Row],[Embodied Carbon (Metric T)]]*AHP!$Q$26/TOPSIS!$E$20</f>
        <v>8.6010294355351354E-3</v>
      </c>
      <c r="Y1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3.0087863171032962E-3</v>
      </c>
      <c r="Z1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6.1005533826956164E-3</v>
      </c>
      <c r="AA129">
        <f>Net_Zero_Table[[#This Row],[S- Worst-Euclidean Distance]]/(Net_Zero_Table[[#This Row],[S+ Best-Euclidean Distance]]+Net_Zero_Table[[#This Row],[S- Worst-Euclidean Distance]])</f>
        <v>0.66970313806941306</v>
      </c>
      <c r="AB129">
        <v>128</v>
      </c>
    </row>
    <row r="130" spans="1:28" x14ac:dyDescent="0.3">
      <c r="A130">
        <v>311</v>
      </c>
      <c r="B130" t="s">
        <v>141</v>
      </c>
      <c r="C130" t="s">
        <v>280</v>
      </c>
      <c r="D130" t="s">
        <v>280</v>
      </c>
      <c r="E130" t="s">
        <v>152</v>
      </c>
      <c r="F130" t="s">
        <v>155</v>
      </c>
      <c r="G130" t="s">
        <v>220</v>
      </c>
      <c r="H130">
        <v>385.997664372646</v>
      </c>
      <c r="I130">
        <v>28</v>
      </c>
      <c r="J130">
        <v>1326448.2674699181</v>
      </c>
      <c r="K130">
        <v>40523.569136363629</v>
      </c>
      <c r="L130">
        <v>238760688.14458528</v>
      </c>
      <c r="M130">
        <v>5086273.9363636356</v>
      </c>
      <c r="N130">
        <v>1989672401.2048771</v>
      </c>
      <c r="O130">
        <v>109200000</v>
      </c>
      <c r="P130">
        <v>18.798318327272725</v>
      </c>
      <c r="Q130">
        <v>19830.401598675278</v>
      </c>
      <c r="R130">
        <v>238801211.71372163</v>
      </c>
      <c r="S130">
        <v>2103.9586751412407</v>
      </c>
      <c r="T130">
        <v>19849.199917002552</v>
      </c>
      <c r="U130">
        <f>Net_Zero_Table[[#This Row],[Total Energy(MJ)]]*AHP!$Q$23/TOPSIS!$B$20</f>
        <v>2.4690362036413328E-2</v>
      </c>
      <c r="V130">
        <f>Net_Zero_Table[[#This Row],[Capital Cost (LKR)]]*AHP!$Q$24/TOPSIS!$C$20</f>
        <v>3.8443472930208503E-3</v>
      </c>
      <c r="W130">
        <f>Net_Zero_Table[[#This Row],[System Cost (LKR)]]*AHP!$Q$25/TOPSIS!$D$20</f>
        <v>2.881056637373695E-3</v>
      </c>
      <c r="X130">
        <f>Net_Zero_Table[[#This Row],[Embodied Carbon (Metric T)]]*AHP!$Q$26/TOPSIS!$E$20</f>
        <v>8.4738486945762012E-3</v>
      </c>
      <c r="Y1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3.0551738023474927E-3</v>
      </c>
      <c r="Z1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6.1897479425624168E-3</v>
      </c>
      <c r="AA130">
        <f>Net_Zero_Table[[#This Row],[S- Worst-Euclidean Distance]]/(Net_Zero_Table[[#This Row],[S+ Best-Euclidean Distance]]+Net_Zero_Table[[#This Row],[S- Worst-Euclidean Distance]])</f>
        <v>0.66952951180688824</v>
      </c>
      <c r="AB130">
        <v>129</v>
      </c>
    </row>
    <row r="131" spans="1:28" x14ac:dyDescent="0.3">
      <c r="A131">
        <v>309</v>
      </c>
      <c r="B131" t="s">
        <v>141</v>
      </c>
      <c r="C131" t="s">
        <v>280</v>
      </c>
      <c r="D131" t="s">
        <v>280</v>
      </c>
      <c r="E131" t="s">
        <v>152</v>
      </c>
      <c r="F131" t="s">
        <v>154</v>
      </c>
      <c r="G131" t="s">
        <v>218</v>
      </c>
      <c r="H131">
        <v>386.03623621648421</v>
      </c>
      <c r="I131">
        <v>28</v>
      </c>
      <c r="J131">
        <v>1325407.0880462341</v>
      </c>
      <c r="K131">
        <v>39704.789363636359</v>
      </c>
      <c r="L131">
        <v>238573275.84832215</v>
      </c>
      <c r="M131">
        <v>5058981.2772727264</v>
      </c>
      <c r="N131">
        <v>1988110632.0693512</v>
      </c>
      <c r="O131">
        <v>104893600</v>
      </c>
      <c r="P131">
        <v>19.071244918181815</v>
      </c>
      <c r="Q131">
        <v>19814.835966291201</v>
      </c>
      <c r="R131">
        <v>238612980.63768578</v>
      </c>
      <c r="S131">
        <v>2098.0632133466238</v>
      </c>
      <c r="T131">
        <v>19833.907211209382</v>
      </c>
      <c r="U131">
        <f>Net_Zero_Table[[#This Row],[Total Energy(MJ)]]*AHP!$Q$23/TOPSIS!$B$20</f>
        <v>2.4670900269948757E-2</v>
      </c>
      <c r="V131">
        <f>Net_Zero_Table[[#This Row],[Capital Cost (LKR)]]*AHP!$Q$24/TOPSIS!$C$20</f>
        <v>3.8237187422569302E-3</v>
      </c>
      <c r="W131">
        <f>Net_Zero_Table[[#This Row],[System Cost (LKR)]]*AHP!$Q$25/TOPSIS!$D$20</f>
        <v>2.7674395833152138E-3</v>
      </c>
      <c r="X131">
        <f>Net_Zero_Table[[#This Row],[Embodied Carbon (Metric T)]]*AHP!$Q$26/TOPSIS!$E$20</f>
        <v>8.5968777121630986E-3</v>
      </c>
      <c r="Y1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3.0169125134155155E-3</v>
      </c>
      <c r="Z1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6.0996213258948115E-3</v>
      </c>
      <c r="AA131">
        <f>Net_Zero_Table[[#This Row],[S- Worst-Euclidean Distance]]/(Net_Zero_Table[[#This Row],[S+ Best-Euclidean Distance]]+Net_Zero_Table[[#This Row],[S- Worst-Euclidean Distance]])</f>
        <v>0.66907241649160076</v>
      </c>
      <c r="AB131">
        <v>130</v>
      </c>
    </row>
    <row r="132" spans="1:28" x14ac:dyDescent="0.3">
      <c r="A132">
        <v>290</v>
      </c>
      <c r="B132" t="s">
        <v>141</v>
      </c>
      <c r="C132" t="s">
        <v>280</v>
      </c>
      <c r="D132" t="s">
        <v>151</v>
      </c>
      <c r="E132" t="s">
        <v>152</v>
      </c>
      <c r="F132" t="s">
        <v>154</v>
      </c>
      <c r="G132" t="s">
        <v>220</v>
      </c>
      <c r="H132">
        <v>385.57351459642416</v>
      </c>
      <c r="I132">
        <v>28</v>
      </c>
      <c r="J132">
        <v>1324959.1735180162</v>
      </c>
      <c r="K132">
        <v>39704.789363636359</v>
      </c>
      <c r="L132">
        <v>238492651.23324293</v>
      </c>
      <c r="M132">
        <v>5054376.2022727262</v>
      </c>
      <c r="N132">
        <v>1987438760.2770243</v>
      </c>
      <c r="O132">
        <v>109200000</v>
      </c>
      <c r="P132">
        <v>19.080455068181813</v>
      </c>
      <c r="Q132">
        <v>19808.139644094339</v>
      </c>
      <c r="R132">
        <v>238532356.02260655</v>
      </c>
      <c r="S132">
        <v>2101.6931364792968</v>
      </c>
      <c r="T132">
        <v>19827.220099162521</v>
      </c>
      <c r="U132">
        <f>Net_Zero_Table[[#This Row],[Total Energy(MJ)]]*AHP!$Q$23/TOPSIS!$B$20</f>
        <v>2.4662564253053923E-2</v>
      </c>
      <c r="V132">
        <f>Net_Zero_Table[[#This Row],[Capital Cost (LKR)]]*AHP!$Q$24/TOPSIS!$C$20</f>
        <v>3.8202380985024051E-3</v>
      </c>
      <c r="W132">
        <f>Net_Zero_Table[[#This Row],[System Cost (LKR)]]*AHP!$Q$25/TOPSIS!$D$20</f>
        <v>2.881056637373695E-3</v>
      </c>
      <c r="X132">
        <f>Net_Zero_Table[[#This Row],[Embodied Carbon (Metric T)]]*AHP!$Q$26/TOPSIS!$E$20</f>
        <v>8.6010294355351354E-3</v>
      </c>
      <c r="Y1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3.0299355364487943E-3</v>
      </c>
      <c r="Z1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6.097578331918394E-3</v>
      </c>
      <c r="AA132">
        <f>Net_Zero_Table[[#This Row],[S- Worst-Euclidean Distance]]/(Net_Zero_Table[[#This Row],[S+ Best-Euclidean Distance]]+Net_Zero_Table[[#This Row],[S- Worst-Euclidean Distance]])</f>
        <v>0.66804372141799706</v>
      </c>
      <c r="AB132">
        <v>131</v>
      </c>
    </row>
    <row r="133" spans="1:28" x14ac:dyDescent="0.3">
      <c r="A133">
        <v>308</v>
      </c>
      <c r="B133" t="s">
        <v>141</v>
      </c>
      <c r="C133" t="s">
        <v>280</v>
      </c>
      <c r="D133" t="s">
        <v>280</v>
      </c>
      <c r="E133" t="s">
        <v>152</v>
      </c>
      <c r="F133" t="s">
        <v>154</v>
      </c>
      <c r="G133" t="s">
        <v>220</v>
      </c>
      <c r="H133">
        <v>386.03623621648421</v>
      </c>
      <c r="I133">
        <v>28</v>
      </c>
      <c r="J133">
        <v>1325407.0880462341</v>
      </c>
      <c r="K133">
        <v>39704.789363636359</v>
      </c>
      <c r="L133">
        <v>238573275.84832215</v>
      </c>
      <c r="M133">
        <v>5058981.2772727264</v>
      </c>
      <c r="N133">
        <v>1988110632.0693512</v>
      </c>
      <c r="O133">
        <v>109200000</v>
      </c>
      <c r="P133">
        <v>19.071244918181815</v>
      </c>
      <c r="Q133">
        <v>19814.835966291201</v>
      </c>
      <c r="R133">
        <v>238612980.63768578</v>
      </c>
      <c r="S133">
        <v>2102.3696133466237</v>
      </c>
      <c r="T133">
        <v>19833.907211209382</v>
      </c>
      <c r="U133">
        <f>Net_Zero_Table[[#This Row],[Total Energy(MJ)]]*AHP!$Q$23/TOPSIS!$B$20</f>
        <v>2.4670900269948757E-2</v>
      </c>
      <c r="V133">
        <f>Net_Zero_Table[[#This Row],[Capital Cost (LKR)]]*AHP!$Q$24/TOPSIS!$C$20</f>
        <v>3.8237187422569302E-3</v>
      </c>
      <c r="W133">
        <f>Net_Zero_Table[[#This Row],[System Cost (LKR)]]*AHP!$Q$25/TOPSIS!$D$20</f>
        <v>2.881056637373695E-3</v>
      </c>
      <c r="X133">
        <f>Net_Zero_Table[[#This Row],[Embodied Carbon (Metric T)]]*AHP!$Q$26/TOPSIS!$E$20</f>
        <v>8.5968777121630986E-3</v>
      </c>
      <c r="Y1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3.038005162380464E-3</v>
      </c>
      <c r="Z1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6.0966458202910689E-3</v>
      </c>
      <c r="AA133">
        <f>Net_Zero_Table[[#This Row],[S- Worst-Euclidean Distance]]/(Net_Zero_Table[[#This Row],[S+ Best-Euclidean Distance]]+Net_Zero_Table[[#This Row],[S- Worst-Euclidean Distance]])</f>
        <v>0.6674196783058739</v>
      </c>
      <c r="AB133">
        <v>132</v>
      </c>
    </row>
    <row r="134" spans="1:28" x14ac:dyDescent="0.3">
      <c r="A134">
        <v>187</v>
      </c>
      <c r="B134" t="s">
        <v>140</v>
      </c>
      <c r="C134" t="s">
        <v>280</v>
      </c>
      <c r="D134" t="s">
        <v>151</v>
      </c>
      <c r="E134" t="s">
        <v>152</v>
      </c>
      <c r="F134" t="s">
        <v>280</v>
      </c>
      <c r="G134" t="s">
        <v>219</v>
      </c>
      <c r="H134">
        <v>377.34106825868923</v>
      </c>
      <c r="I134">
        <v>54</v>
      </c>
      <c r="J134">
        <v>1316841.6765911425</v>
      </c>
      <c r="K134">
        <v>45518.622090909077</v>
      </c>
      <c r="L134">
        <v>237031501.78640565</v>
      </c>
      <c r="M134">
        <v>5315740.6386363627</v>
      </c>
      <c r="N134">
        <v>1975262514.8867137</v>
      </c>
      <c r="O134">
        <v>100656000</v>
      </c>
      <c r="P134">
        <v>20.532623068181817</v>
      </c>
      <c r="Q134">
        <v>19686.783065037584</v>
      </c>
      <c r="R134">
        <v>237077020.40849656</v>
      </c>
      <c r="S134">
        <v>2081.2342555253499</v>
      </c>
      <c r="T134">
        <v>19707.315688105766</v>
      </c>
      <c r="U134">
        <f>Net_Zero_Table[[#This Row],[Total Energy(MJ)]]*AHP!$Q$23/TOPSIS!$B$20</f>
        <v>2.4512092808880778E-2</v>
      </c>
      <c r="V134">
        <f>Net_Zero_Table[[#This Row],[Capital Cost (LKR)]]*AHP!$Q$24/TOPSIS!$C$20</f>
        <v>4.0177846081866277E-3</v>
      </c>
      <c r="W134">
        <f>Net_Zero_Table[[#This Row],[System Cost (LKR)]]*AHP!$Q$25/TOPSIS!$D$20</f>
        <v>2.6556377004714892E-3</v>
      </c>
      <c r="X134">
        <f>Net_Zero_Table[[#This Row],[Embodied Carbon (Metric T)]]*AHP!$Q$26/TOPSIS!$E$20</f>
        <v>9.255633304714888E-3</v>
      </c>
      <c r="Y1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2.9576798521981995E-3</v>
      </c>
      <c r="Z1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5.5731926814667019E-3</v>
      </c>
      <c r="AA134">
        <f>Net_Zero_Table[[#This Row],[S- Worst-Euclidean Distance]]/(Net_Zero_Table[[#This Row],[S+ Best-Euclidean Distance]]+Net_Zero_Table[[#This Row],[S- Worst-Euclidean Distance]])</f>
        <v>0.65329691183094407</v>
      </c>
      <c r="AB134">
        <v>133</v>
      </c>
    </row>
    <row r="135" spans="1:28" x14ac:dyDescent="0.3">
      <c r="A135">
        <v>189</v>
      </c>
      <c r="B135" t="s">
        <v>140</v>
      </c>
      <c r="C135" t="s">
        <v>280</v>
      </c>
      <c r="D135" t="s">
        <v>151</v>
      </c>
      <c r="E135" t="s">
        <v>152</v>
      </c>
      <c r="F135" t="s">
        <v>280</v>
      </c>
      <c r="G135" t="s">
        <v>218</v>
      </c>
      <c r="H135">
        <v>377.34106825868923</v>
      </c>
      <c r="I135">
        <v>27</v>
      </c>
      <c r="J135">
        <v>1316841.6765911425</v>
      </c>
      <c r="K135">
        <v>45518.622090909077</v>
      </c>
      <c r="L135">
        <v>237031501.78640565</v>
      </c>
      <c r="M135">
        <v>5315740.6386363627</v>
      </c>
      <c r="N135">
        <v>1975262514.8867137</v>
      </c>
      <c r="O135">
        <v>101147400</v>
      </c>
      <c r="P135">
        <v>20.532623068181817</v>
      </c>
      <c r="Q135">
        <v>19686.783065037584</v>
      </c>
      <c r="R135">
        <v>237077020.40849656</v>
      </c>
      <c r="S135">
        <v>2081.7256555253502</v>
      </c>
      <c r="T135">
        <v>19707.315688105766</v>
      </c>
      <c r="U135">
        <f>Net_Zero_Table[[#This Row],[Total Energy(MJ)]]*AHP!$Q$23/TOPSIS!$B$20</f>
        <v>2.4512092808880778E-2</v>
      </c>
      <c r="V135">
        <f>Net_Zero_Table[[#This Row],[Capital Cost (LKR)]]*AHP!$Q$24/TOPSIS!$C$20</f>
        <v>4.0177846081866277E-3</v>
      </c>
      <c r="W135">
        <f>Net_Zero_Table[[#This Row],[System Cost (LKR)]]*AHP!$Q$25/TOPSIS!$D$20</f>
        <v>2.6686024553396709E-3</v>
      </c>
      <c r="X135">
        <f>Net_Zero_Table[[#This Row],[Embodied Carbon (Metric T)]]*AHP!$Q$26/TOPSIS!$E$20</f>
        <v>9.255633304714888E-3</v>
      </c>
      <c r="Y1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2.9594323075773318E-3</v>
      </c>
      <c r="Z1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5.5724439641250132E-3</v>
      </c>
      <c r="AA135">
        <f>Net_Zero_Table[[#This Row],[S- Worst-Euclidean Distance]]/(Net_Zero_Table[[#This Row],[S+ Best-Euclidean Distance]]+Net_Zero_Table[[#This Row],[S- Worst-Euclidean Distance]])</f>
        <v>0.65313229900052883</v>
      </c>
      <c r="AB135">
        <v>134</v>
      </c>
    </row>
    <row r="136" spans="1:28" x14ac:dyDescent="0.3">
      <c r="A136">
        <v>205</v>
      </c>
      <c r="B136" t="s">
        <v>140</v>
      </c>
      <c r="C136" t="s">
        <v>280</v>
      </c>
      <c r="D136" t="s">
        <v>280</v>
      </c>
      <c r="E136" t="s">
        <v>152</v>
      </c>
      <c r="F136" t="s">
        <v>280</v>
      </c>
      <c r="G136" t="s">
        <v>219</v>
      </c>
      <c r="H136">
        <v>377.80378987874917</v>
      </c>
      <c r="I136">
        <v>54</v>
      </c>
      <c r="J136">
        <v>1317289.5911193609</v>
      </c>
      <c r="K136">
        <v>45518.622090909077</v>
      </c>
      <c r="L136">
        <v>237112126.40148497</v>
      </c>
      <c r="M136">
        <v>5320345.7136363629</v>
      </c>
      <c r="N136">
        <v>1975934386.6790414</v>
      </c>
      <c r="O136">
        <v>100656000</v>
      </c>
      <c r="P136">
        <v>20.523412918181815</v>
      </c>
      <c r="Q136">
        <v>19693.479387234445</v>
      </c>
      <c r="R136">
        <v>237157645.02357587</v>
      </c>
      <c r="S136">
        <v>2081.9107323926778</v>
      </c>
      <c r="T136">
        <v>19714.002800152626</v>
      </c>
      <c r="U136">
        <f>Net_Zero_Table[[#This Row],[Total Energy(MJ)]]*AHP!$Q$23/TOPSIS!$B$20</f>
        <v>2.4520428825775618E-2</v>
      </c>
      <c r="V136">
        <f>Net_Zero_Table[[#This Row],[Capital Cost (LKR)]]*AHP!$Q$24/TOPSIS!$C$20</f>
        <v>4.0212652519411524E-3</v>
      </c>
      <c r="W136">
        <f>Net_Zero_Table[[#This Row],[System Cost (LKR)]]*AHP!$Q$25/TOPSIS!$D$20</f>
        <v>2.6556377004714892E-3</v>
      </c>
      <c r="X136">
        <f>Net_Zero_Table[[#This Row],[Embodied Carbon (Metric T)]]*AHP!$Q$26/TOPSIS!$E$20</f>
        <v>9.2514815813428478E-3</v>
      </c>
      <c r="Y1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2.964838471889622E-3</v>
      </c>
      <c r="Z1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5.5715829396705881E-3</v>
      </c>
      <c r="AA136">
        <f>Net_Zero_Table[[#This Row],[S- Worst-Euclidean Distance]]/(Net_Zero_Table[[#This Row],[S+ Best-Euclidean Distance]]+Net_Zero_Table[[#This Row],[S- Worst-Euclidean Distance]])</f>
        <v>0.65268367985271059</v>
      </c>
      <c r="AB136">
        <v>135</v>
      </c>
    </row>
    <row r="137" spans="1:28" x14ac:dyDescent="0.3">
      <c r="A137">
        <v>207</v>
      </c>
      <c r="B137" t="s">
        <v>140</v>
      </c>
      <c r="C137" t="s">
        <v>280</v>
      </c>
      <c r="D137" t="s">
        <v>280</v>
      </c>
      <c r="E137" t="s">
        <v>152</v>
      </c>
      <c r="F137" t="s">
        <v>280</v>
      </c>
      <c r="G137" t="s">
        <v>218</v>
      </c>
      <c r="H137">
        <v>377.80378987874917</v>
      </c>
      <c r="I137">
        <v>27</v>
      </c>
      <c r="J137">
        <v>1317289.5911193609</v>
      </c>
      <c r="K137">
        <v>45518.622090909077</v>
      </c>
      <c r="L137">
        <v>237112126.40148497</v>
      </c>
      <c r="M137">
        <v>5320345.7136363629</v>
      </c>
      <c r="N137">
        <v>1975934386.6790414</v>
      </c>
      <c r="O137">
        <v>101147400</v>
      </c>
      <c r="P137">
        <v>20.523412918181815</v>
      </c>
      <c r="Q137">
        <v>19693.479387234445</v>
      </c>
      <c r="R137">
        <v>237157645.02357587</v>
      </c>
      <c r="S137">
        <v>2082.4021323926777</v>
      </c>
      <c r="T137">
        <v>19714.002800152626</v>
      </c>
      <c r="U137">
        <f>Net_Zero_Table[[#This Row],[Total Energy(MJ)]]*AHP!$Q$23/TOPSIS!$B$20</f>
        <v>2.4520428825775618E-2</v>
      </c>
      <c r="V137">
        <f>Net_Zero_Table[[#This Row],[Capital Cost (LKR)]]*AHP!$Q$24/TOPSIS!$C$20</f>
        <v>4.0212652519411524E-3</v>
      </c>
      <c r="W137">
        <f>Net_Zero_Table[[#This Row],[System Cost (LKR)]]*AHP!$Q$25/TOPSIS!$D$20</f>
        <v>2.6686024553396709E-3</v>
      </c>
      <c r="X137">
        <f>Net_Zero_Table[[#This Row],[Embodied Carbon (Metric T)]]*AHP!$Q$26/TOPSIS!$E$20</f>
        <v>9.2514815813428478E-3</v>
      </c>
      <c r="Y1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2.9665866984516262E-3</v>
      </c>
      <c r="Z1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5.5708340059803995E-3</v>
      </c>
      <c r="AA137">
        <f>Net_Zero_Table[[#This Row],[S- Worst-Euclidean Distance]]/(Net_Zero_Table[[#This Row],[S+ Best-Euclidean Distance]]+Net_Zero_Table[[#This Row],[S- Worst-Euclidean Distance]])</f>
        <v>0.65251956051415116</v>
      </c>
      <c r="AB137">
        <v>136</v>
      </c>
    </row>
    <row r="138" spans="1:28" x14ac:dyDescent="0.3">
      <c r="A138">
        <v>188</v>
      </c>
      <c r="B138" t="s">
        <v>140</v>
      </c>
      <c r="C138" t="s">
        <v>280</v>
      </c>
      <c r="D138" t="s">
        <v>151</v>
      </c>
      <c r="E138" t="s">
        <v>152</v>
      </c>
      <c r="F138" t="s">
        <v>280</v>
      </c>
      <c r="G138" t="s">
        <v>220</v>
      </c>
      <c r="H138">
        <v>377.34106825868923</v>
      </c>
      <c r="I138">
        <v>27</v>
      </c>
      <c r="J138">
        <v>1316841.6765911425</v>
      </c>
      <c r="K138">
        <v>45518.622090909077</v>
      </c>
      <c r="L138">
        <v>237031501.78640565</v>
      </c>
      <c r="M138">
        <v>5315740.6386363627</v>
      </c>
      <c r="N138">
        <v>1975262514.8867137</v>
      </c>
      <c r="O138">
        <v>105300000</v>
      </c>
      <c r="P138">
        <v>20.532623068181817</v>
      </c>
      <c r="Q138">
        <v>19686.783065037584</v>
      </c>
      <c r="R138">
        <v>237077020.40849656</v>
      </c>
      <c r="S138">
        <v>2085.8782555253501</v>
      </c>
      <c r="T138">
        <v>19707.315688105766</v>
      </c>
      <c r="U138">
        <f>Net_Zero_Table[[#This Row],[Total Energy(MJ)]]*AHP!$Q$23/TOPSIS!$B$20</f>
        <v>2.4512092808880778E-2</v>
      </c>
      <c r="V138">
        <f>Net_Zero_Table[[#This Row],[Capital Cost (LKR)]]*AHP!$Q$24/TOPSIS!$C$20</f>
        <v>4.0177846081866277E-3</v>
      </c>
      <c r="W138">
        <f>Net_Zero_Table[[#This Row],[System Cost (LKR)]]*AHP!$Q$25/TOPSIS!$D$20</f>
        <v>2.7781617574674914E-3</v>
      </c>
      <c r="X138">
        <f>Net_Zero_Table[[#This Row],[Embodied Carbon (Metric T)]]*AHP!$Q$26/TOPSIS!$E$20</f>
        <v>9.255633304714888E-3</v>
      </c>
      <c r="Y1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2.976456113376482E-3</v>
      </c>
      <c r="Z1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5.5673185760912189E-3</v>
      </c>
      <c r="AA138">
        <f>Net_Zero_Table[[#This Row],[S- Worst-Euclidean Distance]]/(Net_Zero_Table[[#This Row],[S+ Best-Euclidean Distance]]+Net_Zero_Table[[#This Row],[S- Worst-Euclidean Distance]])</f>
        <v>0.65162282228185464</v>
      </c>
      <c r="AB138">
        <v>137</v>
      </c>
    </row>
    <row r="139" spans="1:28" x14ac:dyDescent="0.3">
      <c r="A139">
        <v>206</v>
      </c>
      <c r="B139" t="s">
        <v>140</v>
      </c>
      <c r="C139" t="s">
        <v>280</v>
      </c>
      <c r="D139" t="s">
        <v>280</v>
      </c>
      <c r="E139" t="s">
        <v>152</v>
      </c>
      <c r="F139" t="s">
        <v>280</v>
      </c>
      <c r="G139" t="s">
        <v>220</v>
      </c>
      <c r="H139">
        <v>377.80378987874917</v>
      </c>
      <c r="I139">
        <v>27</v>
      </c>
      <c r="J139">
        <v>1317289.5911193609</v>
      </c>
      <c r="K139">
        <v>45518.622090909077</v>
      </c>
      <c r="L139">
        <v>237112126.40148497</v>
      </c>
      <c r="M139">
        <v>5320345.7136363629</v>
      </c>
      <c r="N139">
        <v>1975934386.6790414</v>
      </c>
      <c r="O139">
        <v>105300000</v>
      </c>
      <c r="P139">
        <v>20.523412918181815</v>
      </c>
      <c r="Q139">
        <v>19693.479387234445</v>
      </c>
      <c r="R139">
        <v>237157645.02357587</v>
      </c>
      <c r="S139">
        <v>2086.5547323926776</v>
      </c>
      <c r="T139">
        <v>19714.002800152626</v>
      </c>
      <c r="U139">
        <f>Net_Zero_Table[[#This Row],[Total Energy(MJ)]]*AHP!$Q$23/TOPSIS!$B$20</f>
        <v>2.4520428825775618E-2</v>
      </c>
      <c r="V139">
        <f>Net_Zero_Table[[#This Row],[Capital Cost (LKR)]]*AHP!$Q$24/TOPSIS!$C$20</f>
        <v>4.0212652519411524E-3</v>
      </c>
      <c r="W139">
        <f>Net_Zero_Table[[#This Row],[System Cost (LKR)]]*AHP!$Q$25/TOPSIS!$D$20</f>
        <v>2.7781617574674914E-3</v>
      </c>
      <c r="X139">
        <f>Net_Zero_Table[[#This Row],[Embodied Carbon (Metric T)]]*AHP!$Q$26/TOPSIS!$E$20</f>
        <v>9.2514815813428478E-3</v>
      </c>
      <c r="Y1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2.9835696826375382E-3</v>
      </c>
      <c r="Z1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5.5657071353570784E-3</v>
      </c>
      <c r="AA139">
        <f>Net_Zero_Table[[#This Row],[S- Worst-Euclidean Distance]]/(Net_Zero_Table[[#This Row],[S+ Best-Euclidean Distance]]+Net_Zero_Table[[#This Row],[S- Worst-Euclidean Distance]])</f>
        <v>0.65101496346946142</v>
      </c>
      <c r="AB139">
        <v>138</v>
      </c>
    </row>
    <row r="140" spans="1:28" x14ac:dyDescent="0.3">
      <c r="A140">
        <v>295</v>
      </c>
      <c r="B140" t="s">
        <v>141</v>
      </c>
      <c r="C140" t="s">
        <v>280</v>
      </c>
      <c r="D140" t="s">
        <v>151</v>
      </c>
      <c r="E140" t="s">
        <v>152</v>
      </c>
      <c r="F140" t="s">
        <v>280</v>
      </c>
      <c r="G140" t="s">
        <v>219</v>
      </c>
      <c r="H140">
        <v>384.999896175917</v>
      </c>
      <c r="I140">
        <v>55</v>
      </c>
      <c r="J140">
        <v>1340442.9989473727</v>
      </c>
      <c r="K140">
        <v>41888.202090909079</v>
      </c>
      <c r="L140">
        <v>241279739.81052709</v>
      </c>
      <c r="M140">
        <v>5043459.1386363627</v>
      </c>
      <c r="N140">
        <v>2010664498.4210591</v>
      </c>
      <c r="O140">
        <v>102520000</v>
      </c>
      <c r="P140">
        <v>19.080455068181813</v>
      </c>
      <c r="Q140">
        <v>20039.62283426322</v>
      </c>
      <c r="R140">
        <v>241321628.01261801</v>
      </c>
      <c r="S140">
        <v>2118.2279575596954</v>
      </c>
      <c r="T140">
        <v>20058.703289331403</v>
      </c>
      <c r="U140">
        <f>Net_Zero_Table[[#This Row],[Total Energy(MJ)]]*AHP!$Q$23/TOPSIS!$B$20</f>
        <v>2.4950955315884749E-2</v>
      </c>
      <c r="V140">
        <f>Net_Zero_Table[[#This Row],[Capital Cost (LKR)]]*AHP!$Q$24/TOPSIS!$C$20</f>
        <v>3.8119866781968379E-3</v>
      </c>
      <c r="W140">
        <f>Net_Zero_Table[[#This Row],[System Cost (LKR)]]*AHP!$Q$25/TOPSIS!$D$20</f>
        <v>2.7048161764061463E-3</v>
      </c>
      <c r="X140">
        <f>Net_Zero_Table[[#This Row],[Embodied Carbon (Metric T)]]*AHP!$Q$26/TOPSIS!$E$20</f>
        <v>8.6010294355351354E-3</v>
      </c>
      <c r="Y1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3.2839050330645044E-3</v>
      </c>
      <c r="Z1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5.9854978503926645E-3</v>
      </c>
      <c r="AA140">
        <f>Net_Zero_Table[[#This Row],[S- Worst-Euclidean Distance]]/(Net_Zero_Table[[#This Row],[S+ Best-Euclidean Distance]]+Net_Zero_Table[[#This Row],[S- Worst-Euclidean Distance]])</f>
        <v>0.6457263672371828</v>
      </c>
      <c r="AB140">
        <v>139</v>
      </c>
    </row>
    <row r="141" spans="1:28" x14ac:dyDescent="0.3">
      <c r="A141">
        <v>313</v>
      </c>
      <c r="B141" t="s">
        <v>141</v>
      </c>
      <c r="C141" t="s">
        <v>280</v>
      </c>
      <c r="D141" t="s">
        <v>280</v>
      </c>
      <c r="E141" t="s">
        <v>152</v>
      </c>
      <c r="F141" t="s">
        <v>280</v>
      </c>
      <c r="G141" t="s">
        <v>219</v>
      </c>
      <c r="H141">
        <v>385.46261779597694</v>
      </c>
      <c r="I141">
        <v>55</v>
      </c>
      <c r="J141">
        <v>1340890.9134755908</v>
      </c>
      <c r="K141">
        <v>41888.202090909079</v>
      </c>
      <c r="L141">
        <v>241360364.42560634</v>
      </c>
      <c r="M141">
        <v>5048064.2136363629</v>
      </c>
      <c r="N141">
        <v>2011336370.2133863</v>
      </c>
      <c r="O141">
        <v>102520000</v>
      </c>
      <c r="P141">
        <v>19.071244918181815</v>
      </c>
      <c r="Q141">
        <v>20046.319156460082</v>
      </c>
      <c r="R141">
        <v>241402252.62769726</v>
      </c>
      <c r="S141">
        <v>2118.9044344270228</v>
      </c>
      <c r="T141">
        <v>20065.390401378263</v>
      </c>
      <c r="U141">
        <f>Net_Zero_Table[[#This Row],[Total Energy(MJ)]]*AHP!$Q$23/TOPSIS!$B$20</f>
        <v>2.495929133277959E-2</v>
      </c>
      <c r="V141">
        <f>Net_Zero_Table[[#This Row],[Capital Cost (LKR)]]*AHP!$Q$24/TOPSIS!$C$20</f>
        <v>3.815467321951363E-3</v>
      </c>
      <c r="W141">
        <f>Net_Zero_Table[[#This Row],[System Cost (LKR)]]*AHP!$Q$25/TOPSIS!$D$20</f>
        <v>2.7048161764061463E-3</v>
      </c>
      <c r="X141">
        <f>Net_Zero_Table[[#This Row],[Embodied Carbon (Metric T)]]*AHP!$Q$26/TOPSIS!$E$20</f>
        <v>8.5968777121630986E-3</v>
      </c>
      <c r="Y1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3.2920736478451672E-3</v>
      </c>
      <c r="Z1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5.9849447688581116E-3</v>
      </c>
      <c r="AA141">
        <f>Net_Zero_Table[[#This Row],[S- Worst-Euclidean Distance]]/(Net_Zero_Table[[#This Row],[S+ Best-Euclidean Distance]]+Net_Zero_Table[[#This Row],[S- Worst-Euclidean Distance]])</f>
        <v>0.64513666999757313</v>
      </c>
      <c r="AB141">
        <v>140</v>
      </c>
    </row>
    <row r="142" spans="1:28" x14ac:dyDescent="0.3">
      <c r="A142">
        <v>297</v>
      </c>
      <c r="B142" t="s">
        <v>141</v>
      </c>
      <c r="C142" t="s">
        <v>280</v>
      </c>
      <c r="D142" t="s">
        <v>151</v>
      </c>
      <c r="E142" t="s">
        <v>152</v>
      </c>
      <c r="F142" t="s">
        <v>280</v>
      </c>
      <c r="G142" t="s">
        <v>218</v>
      </c>
      <c r="H142">
        <v>384.999896175917</v>
      </c>
      <c r="I142">
        <v>28</v>
      </c>
      <c r="J142">
        <v>1340442.9989473727</v>
      </c>
      <c r="K142">
        <v>41888.202090909079</v>
      </c>
      <c r="L142">
        <v>241279739.81052709</v>
      </c>
      <c r="M142">
        <v>5043459.1386363627</v>
      </c>
      <c r="N142">
        <v>2010664498.4210591</v>
      </c>
      <c r="O142">
        <v>104893600</v>
      </c>
      <c r="P142">
        <v>19.080455068181813</v>
      </c>
      <c r="Q142">
        <v>20039.62283426322</v>
      </c>
      <c r="R142">
        <v>241321628.01261801</v>
      </c>
      <c r="S142">
        <v>2120.6015575596953</v>
      </c>
      <c r="T142">
        <v>20058.703289331403</v>
      </c>
      <c r="U142">
        <f>Net_Zero_Table[[#This Row],[Total Energy(MJ)]]*AHP!$Q$23/TOPSIS!$B$20</f>
        <v>2.4950955315884749E-2</v>
      </c>
      <c r="V142">
        <f>Net_Zero_Table[[#This Row],[Capital Cost (LKR)]]*AHP!$Q$24/TOPSIS!$C$20</f>
        <v>3.8119866781968379E-3</v>
      </c>
      <c r="W142">
        <f>Net_Zero_Table[[#This Row],[System Cost (LKR)]]*AHP!$Q$25/TOPSIS!$D$20</f>
        <v>2.7674395833152138E-3</v>
      </c>
      <c r="X142">
        <f>Net_Zero_Table[[#This Row],[Embodied Carbon (Metric T)]]*AHP!$Q$26/TOPSIS!$E$20</f>
        <v>8.6010294355351354E-3</v>
      </c>
      <c r="Y1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3.2929301517117715E-3</v>
      </c>
      <c r="Z1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5.9829044281251575E-3</v>
      </c>
      <c r="AA142">
        <f>Net_Zero_Table[[#This Row],[S- Worst-Euclidean Distance]]/(Net_Zero_Table[[#This Row],[S+ Best-Euclidean Distance]]+Net_Zero_Table[[#This Row],[S- Worst-Euclidean Distance]])</f>
        <v>0.64499904311902234</v>
      </c>
      <c r="AB142">
        <v>141</v>
      </c>
    </row>
    <row r="143" spans="1:28" x14ac:dyDescent="0.3">
      <c r="A143">
        <v>315</v>
      </c>
      <c r="B143" t="s">
        <v>141</v>
      </c>
      <c r="C143" t="s">
        <v>280</v>
      </c>
      <c r="D143" t="s">
        <v>280</v>
      </c>
      <c r="E143" t="s">
        <v>152</v>
      </c>
      <c r="F143" t="s">
        <v>280</v>
      </c>
      <c r="G143" t="s">
        <v>218</v>
      </c>
      <c r="H143">
        <v>385.46261779597694</v>
      </c>
      <c r="I143">
        <v>28</v>
      </c>
      <c r="J143">
        <v>1340890.9134755908</v>
      </c>
      <c r="K143">
        <v>41888.202090909079</v>
      </c>
      <c r="L143">
        <v>241360364.42560634</v>
      </c>
      <c r="M143">
        <v>5048064.2136363629</v>
      </c>
      <c r="N143">
        <v>2011336370.2133863</v>
      </c>
      <c r="O143">
        <v>104893600</v>
      </c>
      <c r="P143">
        <v>19.071244918181815</v>
      </c>
      <c r="Q143">
        <v>20046.319156460082</v>
      </c>
      <c r="R143">
        <v>241402252.62769726</v>
      </c>
      <c r="S143">
        <v>2121.2780344270227</v>
      </c>
      <c r="T143">
        <v>20065.390401378263</v>
      </c>
      <c r="U143">
        <f>Net_Zero_Table[[#This Row],[Total Energy(MJ)]]*AHP!$Q$23/TOPSIS!$B$20</f>
        <v>2.495929133277959E-2</v>
      </c>
      <c r="V143">
        <f>Net_Zero_Table[[#This Row],[Capital Cost (LKR)]]*AHP!$Q$24/TOPSIS!$C$20</f>
        <v>3.815467321951363E-3</v>
      </c>
      <c r="W143">
        <f>Net_Zero_Table[[#This Row],[System Cost (LKR)]]*AHP!$Q$25/TOPSIS!$D$20</f>
        <v>2.7674395833152138E-3</v>
      </c>
      <c r="X143">
        <f>Net_Zero_Table[[#This Row],[Embodied Carbon (Metric T)]]*AHP!$Q$26/TOPSIS!$E$20</f>
        <v>8.5968777121630986E-3</v>
      </c>
      <c r="Y1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3.3010764336353546E-3</v>
      </c>
      <c r="Z1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5.98235110682301E-3</v>
      </c>
      <c r="AA143">
        <f>Net_Zero_Table[[#This Row],[S- Worst-Euclidean Distance]]/(Net_Zero_Table[[#This Row],[S+ Best-Euclidean Distance]]+Net_Zero_Table[[#This Row],[S- Worst-Euclidean Distance]])</f>
        <v>0.64441189213263728</v>
      </c>
      <c r="AB143">
        <v>142</v>
      </c>
    </row>
    <row r="144" spans="1:28" x14ac:dyDescent="0.3">
      <c r="A144">
        <v>296</v>
      </c>
      <c r="B144" t="s">
        <v>141</v>
      </c>
      <c r="C144" t="s">
        <v>280</v>
      </c>
      <c r="D144" t="s">
        <v>151</v>
      </c>
      <c r="E144" t="s">
        <v>152</v>
      </c>
      <c r="F144" t="s">
        <v>280</v>
      </c>
      <c r="G144" t="s">
        <v>220</v>
      </c>
      <c r="H144">
        <v>384.999896175917</v>
      </c>
      <c r="I144">
        <v>28</v>
      </c>
      <c r="J144">
        <v>1340442.9989473727</v>
      </c>
      <c r="K144">
        <v>41888.202090909079</v>
      </c>
      <c r="L144">
        <v>241279739.81052709</v>
      </c>
      <c r="M144">
        <v>5043459.1386363627</v>
      </c>
      <c r="N144">
        <v>2010664498.4210591</v>
      </c>
      <c r="O144">
        <v>109200000</v>
      </c>
      <c r="P144">
        <v>19.080455068181813</v>
      </c>
      <c r="Q144">
        <v>20039.62283426322</v>
      </c>
      <c r="R144">
        <v>241321628.01261801</v>
      </c>
      <c r="S144">
        <v>2124.9079575596957</v>
      </c>
      <c r="T144">
        <v>20058.703289331403</v>
      </c>
      <c r="U144">
        <f>Net_Zero_Table[[#This Row],[Total Energy(MJ)]]*AHP!$Q$23/TOPSIS!$B$20</f>
        <v>2.4950955315884749E-2</v>
      </c>
      <c r="V144">
        <f>Net_Zero_Table[[#This Row],[Capital Cost (LKR)]]*AHP!$Q$24/TOPSIS!$C$20</f>
        <v>3.8119866781968379E-3</v>
      </c>
      <c r="W144">
        <f>Net_Zero_Table[[#This Row],[System Cost (LKR)]]*AHP!$Q$25/TOPSIS!$D$20</f>
        <v>2.881056637373695E-3</v>
      </c>
      <c r="X144">
        <f>Net_Zero_Table[[#This Row],[Embodied Carbon (Metric T)]]*AHP!$Q$26/TOPSIS!$E$20</f>
        <v>8.6010294355351354E-3</v>
      </c>
      <c r="Y1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3.3122655746633204E-3</v>
      </c>
      <c r="Z1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5.9798708460000547E-3</v>
      </c>
      <c r="AA144">
        <f>Net_Zero_Table[[#This Row],[S- Worst-Euclidean Distance]]/(Net_Zero_Table[[#This Row],[S+ Best-Euclidean Distance]]+Net_Zero_Table[[#This Row],[S- Worst-Euclidean Distance]])</f>
        <v>0.64354100879344878</v>
      </c>
      <c r="AB144">
        <v>143</v>
      </c>
    </row>
    <row r="145" spans="1:28" x14ac:dyDescent="0.3">
      <c r="A145">
        <v>314</v>
      </c>
      <c r="B145" t="s">
        <v>141</v>
      </c>
      <c r="C145" t="s">
        <v>280</v>
      </c>
      <c r="D145" t="s">
        <v>280</v>
      </c>
      <c r="E145" t="s">
        <v>152</v>
      </c>
      <c r="F145" t="s">
        <v>280</v>
      </c>
      <c r="G145" t="s">
        <v>220</v>
      </c>
      <c r="H145">
        <v>385.46261779597694</v>
      </c>
      <c r="I145">
        <v>28</v>
      </c>
      <c r="J145">
        <v>1340890.9134755908</v>
      </c>
      <c r="K145">
        <v>41888.202090909079</v>
      </c>
      <c r="L145">
        <v>241360364.42560634</v>
      </c>
      <c r="M145">
        <v>5048064.2136363629</v>
      </c>
      <c r="N145">
        <v>2011336370.2133863</v>
      </c>
      <c r="O145">
        <v>109200000</v>
      </c>
      <c r="P145">
        <v>19.071244918181815</v>
      </c>
      <c r="Q145">
        <v>20046.319156460082</v>
      </c>
      <c r="R145">
        <v>241402252.62769726</v>
      </c>
      <c r="S145">
        <v>2125.5844344270226</v>
      </c>
      <c r="T145">
        <v>20065.390401378263</v>
      </c>
      <c r="U145">
        <f>Net_Zero_Table[[#This Row],[Total Energy(MJ)]]*AHP!$Q$23/TOPSIS!$B$20</f>
        <v>2.495929133277959E-2</v>
      </c>
      <c r="V145">
        <f>Net_Zero_Table[[#This Row],[Capital Cost (LKR)]]*AHP!$Q$24/TOPSIS!$C$20</f>
        <v>3.815467321951363E-3</v>
      </c>
      <c r="W145">
        <f>Net_Zero_Table[[#This Row],[System Cost (LKR)]]*AHP!$Q$25/TOPSIS!$D$20</f>
        <v>2.881056637373695E-3</v>
      </c>
      <c r="X145">
        <f>Net_Zero_Table[[#This Row],[Embodied Carbon (Metric T)]]*AHP!$Q$26/TOPSIS!$E$20</f>
        <v>8.5968777121630986E-3</v>
      </c>
      <c r="Y1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3.3203644188176001E-3</v>
      </c>
      <c r="Z1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5.979317243972616E-3</v>
      </c>
      <c r="AA145">
        <f>Net_Zero_Table[[#This Row],[S- Worst-Euclidean Distance]]/(Net_Zero_Table[[#This Row],[S+ Best-Euclidean Distance]]+Net_Zero_Table[[#This Row],[S- Worst-Euclidean Distance]])</f>
        <v>0.64295934643623287</v>
      </c>
      <c r="AB145">
        <v>144</v>
      </c>
    </row>
    <row r="146" spans="1:28" x14ac:dyDescent="0.3">
      <c r="A146">
        <v>328</v>
      </c>
      <c r="B146" t="s">
        <v>142</v>
      </c>
      <c r="C146" t="s">
        <v>147</v>
      </c>
      <c r="D146" t="s">
        <v>151</v>
      </c>
      <c r="E146" t="s">
        <v>152</v>
      </c>
      <c r="F146" t="s">
        <v>155</v>
      </c>
      <c r="G146" t="s">
        <v>219</v>
      </c>
      <c r="H146">
        <v>357.65418909015369</v>
      </c>
      <c r="I146">
        <v>51</v>
      </c>
      <c r="J146">
        <v>1273785.9023052936</v>
      </c>
      <c r="K146">
        <v>38726.87033636363</v>
      </c>
      <c r="L146">
        <v>229281462.41495284</v>
      </c>
      <c r="M146">
        <v>5783669.7613636348</v>
      </c>
      <c r="N146">
        <v>1910678853.4579403</v>
      </c>
      <c r="O146">
        <v>95064000</v>
      </c>
      <c r="P146">
        <v>23.201054877272725</v>
      </c>
      <c r="Q146">
        <v>19043.099239464136</v>
      </c>
      <c r="R146">
        <v>229320189.2852892</v>
      </c>
      <c r="S146">
        <v>2011.5265232193042</v>
      </c>
      <c r="T146">
        <v>19066.30029434141</v>
      </c>
      <c r="U146">
        <f>Net_Zero_Table[[#This Row],[Total Energy(MJ)]]*AHP!$Q$23/TOPSIS!$B$20</f>
        <v>2.3710091146858625E-2</v>
      </c>
      <c r="V146">
        <f>Net_Zero_Table[[#This Row],[Capital Cost (LKR)]]*AHP!$Q$24/TOPSIS!$C$20</f>
        <v>4.3714584524955904E-3</v>
      </c>
      <c r="W146">
        <f>Net_Zero_Table[[#This Row],[System Cost (LKR)]]*AHP!$Q$25/TOPSIS!$D$20</f>
        <v>2.5081022726675178E-3</v>
      </c>
      <c r="X146">
        <f>Net_Zero_Table[[#This Row],[Embodied Carbon (Metric T)]]*AHP!$Q$26/TOPSIS!$E$20</f>
        <v>1.045850087022606E-2</v>
      </c>
      <c r="Y1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2.9040221644444915E-3</v>
      </c>
      <c r="Z1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5.0836527941113601E-3</v>
      </c>
      <c r="AA146">
        <f>Net_Zero_Table[[#This Row],[S- Worst-Euclidean Distance]]/(Net_Zero_Table[[#This Row],[S+ Best-Euclidean Distance]]+Net_Zero_Table[[#This Row],[S- Worst-Euclidean Distance]])</f>
        <v>0.63643711348896326</v>
      </c>
      <c r="AB146">
        <v>145</v>
      </c>
    </row>
    <row r="147" spans="1:28" x14ac:dyDescent="0.3">
      <c r="A147">
        <v>346</v>
      </c>
      <c r="B147" t="s">
        <v>142</v>
      </c>
      <c r="C147" t="s">
        <v>147</v>
      </c>
      <c r="D147" t="s">
        <v>280</v>
      </c>
      <c r="E147" t="s">
        <v>152</v>
      </c>
      <c r="F147" t="s">
        <v>155</v>
      </c>
      <c r="G147" t="s">
        <v>219</v>
      </c>
      <c r="H147">
        <v>358.11691071021369</v>
      </c>
      <c r="I147">
        <v>51</v>
      </c>
      <c r="J147">
        <v>1274233.8168335119</v>
      </c>
      <c r="K147">
        <v>38726.87033636363</v>
      </c>
      <c r="L147">
        <v>229362087.03003216</v>
      </c>
      <c r="M147">
        <v>5788274.836363635</v>
      </c>
      <c r="N147">
        <v>1911350725.2502677</v>
      </c>
      <c r="O147">
        <v>95064000</v>
      </c>
      <c r="P147">
        <v>23.19184472727272</v>
      </c>
      <c r="Q147">
        <v>19049.795561661002</v>
      </c>
      <c r="R147">
        <v>229400813.90036851</v>
      </c>
      <c r="S147">
        <v>2012.2030000866314</v>
      </c>
      <c r="T147">
        <v>19072.987406388274</v>
      </c>
      <c r="U147">
        <f>Net_Zero_Table[[#This Row],[Total Energy(MJ)]]*AHP!$Q$23/TOPSIS!$B$20</f>
        <v>2.3718427163753466E-2</v>
      </c>
      <c r="V147">
        <f>Net_Zero_Table[[#This Row],[Capital Cost (LKR)]]*AHP!$Q$24/TOPSIS!$C$20</f>
        <v>4.3749390962501159E-3</v>
      </c>
      <c r="W147">
        <f>Net_Zero_Table[[#This Row],[System Cost (LKR)]]*AHP!$Q$25/TOPSIS!$D$20</f>
        <v>2.5081022726675178E-3</v>
      </c>
      <c r="X147">
        <f>Net_Zero_Table[[#This Row],[Embodied Carbon (Metric T)]]*AHP!$Q$26/TOPSIS!$E$20</f>
        <v>1.0454349146854018E-2</v>
      </c>
      <c r="Y1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2.9077215938975551E-3</v>
      </c>
      <c r="Z1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5.0798315522944497E-3</v>
      </c>
      <c r="AA147">
        <f>Net_Zero_Table[[#This Row],[S- Worst-Euclidean Distance]]/(Net_Zero_Table[[#This Row],[S+ Best-Euclidean Distance]]+Net_Zero_Table[[#This Row],[S- Worst-Euclidean Distance]])</f>
        <v>0.63596841978024454</v>
      </c>
      <c r="AB147">
        <v>146</v>
      </c>
    </row>
    <row r="148" spans="1:28" x14ac:dyDescent="0.3">
      <c r="A148">
        <v>330</v>
      </c>
      <c r="B148" t="s">
        <v>142</v>
      </c>
      <c r="C148" t="s">
        <v>147</v>
      </c>
      <c r="D148" t="s">
        <v>151</v>
      </c>
      <c r="E148" t="s">
        <v>152</v>
      </c>
      <c r="F148" t="s">
        <v>155</v>
      </c>
      <c r="G148" t="s">
        <v>218</v>
      </c>
      <c r="H148">
        <v>357.65418909015369</v>
      </c>
      <c r="I148">
        <v>26</v>
      </c>
      <c r="J148">
        <v>1273785.9023052936</v>
      </c>
      <c r="K148">
        <v>38726.87033636363</v>
      </c>
      <c r="L148">
        <v>229281462.41495284</v>
      </c>
      <c r="M148">
        <v>5783669.7613636348</v>
      </c>
      <c r="N148">
        <v>1910678853.4579403</v>
      </c>
      <c r="O148">
        <v>97401200</v>
      </c>
      <c r="P148">
        <v>23.201054877272725</v>
      </c>
      <c r="Q148">
        <v>19043.099239464136</v>
      </c>
      <c r="R148">
        <v>229320189.2852892</v>
      </c>
      <c r="S148">
        <v>2013.8637232193041</v>
      </c>
      <c r="T148">
        <v>19066.30029434141</v>
      </c>
      <c r="U148">
        <f>Net_Zero_Table[[#This Row],[Total Energy(MJ)]]*AHP!$Q$23/TOPSIS!$B$20</f>
        <v>2.3710091146858625E-2</v>
      </c>
      <c r="V148">
        <f>Net_Zero_Table[[#This Row],[Capital Cost (LKR)]]*AHP!$Q$24/TOPSIS!$C$20</f>
        <v>4.3714584524955904E-3</v>
      </c>
      <c r="W148">
        <f>Net_Zero_Table[[#This Row],[System Cost (LKR)]]*AHP!$Q$25/TOPSIS!$D$20</f>
        <v>2.5697653273641275E-3</v>
      </c>
      <c r="X148">
        <f>Net_Zero_Table[[#This Row],[Embodied Carbon (Metric T)]]*AHP!$Q$26/TOPSIS!$E$20</f>
        <v>1.045850087022606E-2</v>
      </c>
      <c r="Y1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2.9098920966960152E-3</v>
      </c>
      <c r="Z1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5.0782520051091407E-3</v>
      </c>
      <c r="AA148">
        <f>Net_Zero_Table[[#This Row],[S- Worst-Euclidean Distance]]/(Net_Zero_Table[[#This Row],[S+ Best-Euclidean Distance]]+Net_Zero_Table[[#This Row],[S- Worst-Euclidean Distance]])</f>
        <v>0.63572363497568363</v>
      </c>
      <c r="AB148">
        <v>147</v>
      </c>
    </row>
    <row r="149" spans="1:28" x14ac:dyDescent="0.3">
      <c r="A149">
        <v>348</v>
      </c>
      <c r="B149" t="s">
        <v>142</v>
      </c>
      <c r="C149" t="s">
        <v>147</v>
      </c>
      <c r="D149" t="s">
        <v>280</v>
      </c>
      <c r="E149" t="s">
        <v>152</v>
      </c>
      <c r="F149" t="s">
        <v>155</v>
      </c>
      <c r="G149" t="s">
        <v>218</v>
      </c>
      <c r="H149">
        <v>358.11691071021369</v>
      </c>
      <c r="I149">
        <v>26</v>
      </c>
      <c r="J149">
        <v>1274233.8168335119</v>
      </c>
      <c r="K149">
        <v>38726.87033636363</v>
      </c>
      <c r="L149">
        <v>229362087.03003216</v>
      </c>
      <c r="M149">
        <v>5788274.836363635</v>
      </c>
      <c r="N149">
        <v>1911350725.2502677</v>
      </c>
      <c r="O149">
        <v>97401200</v>
      </c>
      <c r="P149">
        <v>23.19184472727272</v>
      </c>
      <c r="Q149">
        <v>19049.795561661002</v>
      </c>
      <c r="R149">
        <v>229400813.90036851</v>
      </c>
      <c r="S149">
        <v>2014.5402000866313</v>
      </c>
      <c r="T149">
        <v>19072.987406388274</v>
      </c>
      <c r="U149">
        <f>Net_Zero_Table[[#This Row],[Total Energy(MJ)]]*AHP!$Q$23/TOPSIS!$B$20</f>
        <v>2.3718427163753466E-2</v>
      </c>
      <c r="V149">
        <f>Net_Zero_Table[[#This Row],[Capital Cost (LKR)]]*AHP!$Q$24/TOPSIS!$C$20</f>
        <v>4.3749390962501159E-3</v>
      </c>
      <c r="W149">
        <f>Net_Zero_Table[[#This Row],[System Cost (LKR)]]*AHP!$Q$25/TOPSIS!$D$20</f>
        <v>2.5697653273641275E-3</v>
      </c>
      <c r="X149">
        <f>Net_Zero_Table[[#This Row],[Embodied Carbon (Metric T)]]*AHP!$Q$26/TOPSIS!$E$20</f>
        <v>1.0454349146854018E-2</v>
      </c>
      <c r="Y1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2.9135840730013613E-3</v>
      </c>
      <c r="Z1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5.0744266962884591E-3</v>
      </c>
      <c r="AA149">
        <f>Net_Zero_Table[[#This Row],[S- Worst-Euclidean Distance]]/(Net_Zero_Table[[#This Row],[S+ Best-Euclidean Distance]]+Net_Zero_Table[[#This Row],[S- Worst-Euclidean Distance]])</f>
        <v>0.63525536492730661</v>
      </c>
      <c r="AB149">
        <v>148</v>
      </c>
    </row>
    <row r="150" spans="1:28" x14ac:dyDescent="0.3">
      <c r="A150">
        <v>329</v>
      </c>
      <c r="B150" t="s">
        <v>142</v>
      </c>
      <c r="C150" t="s">
        <v>147</v>
      </c>
      <c r="D150" t="s">
        <v>151</v>
      </c>
      <c r="E150" t="s">
        <v>152</v>
      </c>
      <c r="F150" t="s">
        <v>155</v>
      </c>
      <c r="G150" t="s">
        <v>220</v>
      </c>
      <c r="H150">
        <v>357.65418909015369</v>
      </c>
      <c r="I150">
        <v>26</v>
      </c>
      <c r="J150">
        <v>1273785.9023052936</v>
      </c>
      <c r="K150">
        <v>38726.87033636363</v>
      </c>
      <c r="L150">
        <v>229281462.41495284</v>
      </c>
      <c r="M150">
        <v>5783669.7613636348</v>
      </c>
      <c r="N150">
        <v>1910678853.4579403</v>
      </c>
      <c r="O150">
        <v>101400000</v>
      </c>
      <c r="P150">
        <v>23.201054877272725</v>
      </c>
      <c r="Q150">
        <v>19043.099239464136</v>
      </c>
      <c r="R150">
        <v>229320189.2852892</v>
      </c>
      <c r="S150">
        <v>2017.8625232193042</v>
      </c>
      <c r="T150">
        <v>19066.30029434141</v>
      </c>
      <c r="U150">
        <f>Net_Zero_Table[[#This Row],[Total Energy(MJ)]]*AHP!$Q$23/TOPSIS!$B$20</f>
        <v>2.3710091146858625E-2</v>
      </c>
      <c r="V150">
        <f>Net_Zero_Table[[#This Row],[Capital Cost (LKR)]]*AHP!$Q$24/TOPSIS!$C$20</f>
        <v>4.3714584524955904E-3</v>
      </c>
      <c r="W150">
        <f>Net_Zero_Table[[#This Row],[System Cost (LKR)]]*AHP!$Q$25/TOPSIS!$D$20</f>
        <v>2.6752668775612879E-3</v>
      </c>
      <c r="X150">
        <f>Net_Zero_Table[[#This Row],[Embodied Carbon (Metric T)]]*AHP!$Q$26/TOPSIS!$E$20</f>
        <v>1.045850087022606E-2</v>
      </c>
      <c r="Y1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2.9229262292612018E-3</v>
      </c>
      <c r="Z1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5.0707375631436763E-3</v>
      </c>
      <c r="AA150">
        <f>Net_Zero_Table[[#This Row],[S- Worst-Euclidean Distance]]/(Net_Zero_Table[[#This Row],[S+ Best-Euclidean Distance]]+Net_Zero_Table[[#This Row],[S- Worst-Euclidean Distance]])</f>
        <v>0.63434461278714294</v>
      </c>
      <c r="AB150">
        <v>149</v>
      </c>
    </row>
    <row r="151" spans="1:28" x14ac:dyDescent="0.3">
      <c r="A151">
        <v>347</v>
      </c>
      <c r="B151" t="s">
        <v>142</v>
      </c>
      <c r="C151" t="s">
        <v>147</v>
      </c>
      <c r="D151" t="s">
        <v>280</v>
      </c>
      <c r="E151" t="s">
        <v>152</v>
      </c>
      <c r="F151" t="s">
        <v>155</v>
      </c>
      <c r="G151" t="s">
        <v>220</v>
      </c>
      <c r="H151">
        <v>358.11691071021369</v>
      </c>
      <c r="I151">
        <v>26</v>
      </c>
      <c r="J151">
        <v>1274233.8168335119</v>
      </c>
      <c r="K151">
        <v>38726.87033636363</v>
      </c>
      <c r="L151">
        <v>229362087.03003216</v>
      </c>
      <c r="M151">
        <v>5788274.836363635</v>
      </c>
      <c r="N151">
        <v>1911350725.2502677</v>
      </c>
      <c r="O151">
        <v>101400000</v>
      </c>
      <c r="P151">
        <v>23.19184472727272</v>
      </c>
      <c r="Q151">
        <v>19049.795561661002</v>
      </c>
      <c r="R151">
        <v>229400813.90036851</v>
      </c>
      <c r="S151">
        <v>2018.5390000866314</v>
      </c>
      <c r="T151">
        <v>19072.987406388274</v>
      </c>
      <c r="U151">
        <f>Net_Zero_Table[[#This Row],[Total Energy(MJ)]]*AHP!$Q$23/TOPSIS!$B$20</f>
        <v>2.3718427163753466E-2</v>
      </c>
      <c r="V151">
        <f>Net_Zero_Table[[#This Row],[Capital Cost (LKR)]]*AHP!$Q$24/TOPSIS!$C$20</f>
        <v>4.3749390962501159E-3</v>
      </c>
      <c r="W151">
        <f>Net_Zero_Table[[#This Row],[System Cost (LKR)]]*AHP!$Q$25/TOPSIS!$D$20</f>
        <v>2.6752668775612879E-3</v>
      </c>
      <c r="X151">
        <f>Net_Zero_Table[[#This Row],[Embodied Carbon (Metric T)]]*AHP!$Q$26/TOPSIS!$E$20</f>
        <v>1.0454349146854018E-2</v>
      </c>
      <c r="Y1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2.9266017627508491E-3</v>
      </c>
      <c r="Z1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5.0669065812274719E-3</v>
      </c>
      <c r="AA151">
        <f>Net_Zero_Table[[#This Row],[S- Worst-Euclidean Distance]]/(Net_Zero_Table[[#This Row],[S+ Best-Euclidean Distance]]+Net_Zero_Table[[#This Row],[S- Worst-Euclidean Distance]])</f>
        <v>0.63387768714152648</v>
      </c>
      <c r="AB151">
        <v>150</v>
      </c>
    </row>
    <row r="152" spans="1:28" x14ac:dyDescent="0.3">
      <c r="A152">
        <v>325</v>
      </c>
      <c r="B152" t="s">
        <v>142</v>
      </c>
      <c r="C152" t="s">
        <v>147</v>
      </c>
      <c r="D152" t="s">
        <v>151</v>
      </c>
      <c r="E152" t="s">
        <v>152</v>
      </c>
      <c r="F152" t="s">
        <v>154</v>
      </c>
      <c r="G152" t="s">
        <v>219</v>
      </c>
      <c r="H152">
        <v>357.69276093399179</v>
      </c>
      <c r="I152">
        <v>51</v>
      </c>
      <c r="J152">
        <v>1272744.7228816096</v>
      </c>
      <c r="K152">
        <v>37908.09056363636</v>
      </c>
      <c r="L152">
        <v>229094050.11868972</v>
      </c>
      <c r="M152">
        <v>5756377.1022727257</v>
      </c>
      <c r="N152">
        <v>1909117084.3224142</v>
      </c>
      <c r="O152">
        <v>95064000</v>
      </c>
      <c r="P152">
        <v>23.473981468181812</v>
      </c>
      <c r="Q152">
        <v>19027.533607080062</v>
      </c>
      <c r="R152">
        <v>229131958.20925334</v>
      </c>
      <c r="S152">
        <v>2009.9374614246869</v>
      </c>
      <c r="T152">
        <v>19051.007588548244</v>
      </c>
      <c r="U152">
        <f>Net_Zero_Table[[#This Row],[Total Energy(MJ)]]*AHP!$Q$23/TOPSIS!$B$20</f>
        <v>2.3690629380394054E-2</v>
      </c>
      <c r="V152">
        <f>Net_Zero_Table[[#This Row],[Capital Cost (LKR)]]*AHP!$Q$24/TOPSIS!$C$20</f>
        <v>4.3508299017316716E-3</v>
      </c>
      <c r="W152">
        <f>Net_Zero_Table[[#This Row],[System Cost (LKR)]]*AHP!$Q$25/TOPSIS!$D$20</f>
        <v>2.5081022726675178E-3</v>
      </c>
      <c r="X152">
        <f>Net_Zero_Table[[#This Row],[Embodied Carbon (Metric T)]]*AHP!$Q$26/TOPSIS!$E$20</f>
        <v>1.0581529887812954E-2</v>
      </c>
      <c r="Y1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2.9721173055844759E-3</v>
      </c>
      <c r="Z1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5.0203968507642003E-3</v>
      </c>
      <c r="AA152">
        <f>Net_Zero_Table[[#This Row],[S- Worst-Euclidean Distance]]/(Net_Zero_Table[[#This Row],[S+ Best-Euclidean Distance]]+Net_Zero_Table[[#This Row],[S- Worst-Euclidean Distance]])</f>
        <v>0.62813737361683109</v>
      </c>
      <c r="AB152">
        <v>151</v>
      </c>
    </row>
    <row r="153" spans="1:28" x14ac:dyDescent="0.3">
      <c r="A153">
        <v>343</v>
      </c>
      <c r="B153" t="s">
        <v>142</v>
      </c>
      <c r="C153" t="s">
        <v>147</v>
      </c>
      <c r="D153" t="s">
        <v>280</v>
      </c>
      <c r="E153" t="s">
        <v>152</v>
      </c>
      <c r="F153" t="s">
        <v>154</v>
      </c>
      <c r="G153" t="s">
        <v>219</v>
      </c>
      <c r="H153">
        <v>358.15548255405179</v>
      </c>
      <c r="I153">
        <v>51</v>
      </c>
      <c r="J153">
        <v>1273192.6374098279</v>
      </c>
      <c r="K153">
        <v>37908.09056363636</v>
      </c>
      <c r="L153">
        <v>229174674.73376903</v>
      </c>
      <c r="M153">
        <v>5760982.1772727259</v>
      </c>
      <c r="N153">
        <v>1909788956.1147418</v>
      </c>
      <c r="O153">
        <v>95064000</v>
      </c>
      <c r="P153">
        <v>23.46477131818181</v>
      </c>
      <c r="Q153">
        <v>19034.229929276924</v>
      </c>
      <c r="R153">
        <v>229212582.82433265</v>
      </c>
      <c r="S153">
        <v>2010.6139382920146</v>
      </c>
      <c r="T153">
        <v>19057.694700595104</v>
      </c>
      <c r="U153">
        <f>Net_Zero_Table[[#This Row],[Total Energy(MJ)]]*AHP!$Q$23/TOPSIS!$B$20</f>
        <v>2.3698965397288895E-2</v>
      </c>
      <c r="V153">
        <f>Net_Zero_Table[[#This Row],[Capital Cost (LKR)]]*AHP!$Q$24/TOPSIS!$C$20</f>
        <v>4.3543105454861963E-3</v>
      </c>
      <c r="W153">
        <f>Net_Zero_Table[[#This Row],[System Cost (LKR)]]*AHP!$Q$25/TOPSIS!$D$20</f>
        <v>2.5081022726675178E-3</v>
      </c>
      <c r="X153">
        <f>Net_Zero_Table[[#This Row],[Embodied Carbon (Metric T)]]*AHP!$Q$26/TOPSIS!$E$20</f>
        <v>1.0577378164440918E-2</v>
      </c>
      <c r="Y1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2.9754817728884918E-3</v>
      </c>
      <c r="Z1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5.0163789504359306E-3</v>
      </c>
      <c r="AA153">
        <f>Net_Zero_Table[[#This Row],[S- Worst-Euclidean Distance]]/(Net_Zero_Table[[#This Row],[S+ Best-Euclidean Distance]]+Net_Zero_Table[[#This Row],[S- Worst-Euclidean Distance]])</f>
        <v>0.62768598253914976</v>
      </c>
      <c r="AB153">
        <v>152</v>
      </c>
    </row>
    <row r="154" spans="1:28" x14ac:dyDescent="0.3">
      <c r="A154">
        <v>327</v>
      </c>
      <c r="B154" t="s">
        <v>142</v>
      </c>
      <c r="C154" t="s">
        <v>147</v>
      </c>
      <c r="D154" t="s">
        <v>151</v>
      </c>
      <c r="E154" t="s">
        <v>152</v>
      </c>
      <c r="F154" t="s">
        <v>154</v>
      </c>
      <c r="G154" t="s">
        <v>218</v>
      </c>
      <c r="H154">
        <v>357.69276093399179</v>
      </c>
      <c r="I154">
        <v>26</v>
      </c>
      <c r="J154">
        <v>1272744.7228816096</v>
      </c>
      <c r="K154">
        <v>37908.09056363636</v>
      </c>
      <c r="L154">
        <v>229094050.11868972</v>
      </c>
      <c r="M154">
        <v>5756377.1022727257</v>
      </c>
      <c r="N154">
        <v>1909117084.3224142</v>
      </c>
      <c r="O154">
        <v>97401200</v>
      </c>
      <c r="P154">
        <v>23.473981468181812</v>
      </c>
      <c r="Q154">
        <v>19027.533607080062</v>
      </c>
      <c r="R154">
        <v>229131958.20925334</v>
      </c>
      <c r="S154">
        <v>2012.2746614246869</v>
      </c>
      <c r="T154">
        <v>19051.007588548244</v>
      </c>
      <c r="U154">
        <f>Net_Zero_Table[[#This Row],[Total Energy(MJ)]]*AHP!$Q$23/TOPSIS!$B$20</f>
        <v>2.3690629380394054E-2</v>
      </c>
      <c r="V154">
        <f>Net_Zero_Table[[#This Row],[Capital Cost (LKR)]]*AHP!$Q$24/TOPSIS!$C$20</f>
        <v>4.3508299017316716E-3</v>
      </c>
      <c r="W154">
        <f>Net_Zero_Table[[#This Row],[System Cost (LKR)]]*AHP!$Q$25/TOPSIS!$D$20</f>
        <v>2.5697653273641275E-3</v>
      </c>
      <c r="X154">
        <f>Net_Zero_Table[[#This Row],[Embodied Carbon (Metric T)]]*AHP!$Q$26/TOPSIS!$E$20</f>
        <v>1.0581529887812954E-2</v>
      </c>
      <c r="Y1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2.9778530119842703E-3</v>
      </c>
      <c r="Z1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5.0149279392112779E-3</v>
      </c>
      <c r="AA154">
        <f>Net_Zero_Table[[#This Row],[S- Worst-Euclidean Distance]]/(Net_Zero_Table[[#This Row],[S+ Best-Euclidean Distance]]+Net_Zero_Table[[#This Row],[S- Worst-Euclidean Distance]])</f>
        <v>0.62743217533831619</v>
      </c>
      <c r="AB154">
        <v>153</v>
      </c>
    </row>
    <row r="155" spans="1:28" x14ac:dyDescent="0.3">
      <c r="A155">
        <v>345</v>
      </c>
      <c r="B155" t="s">
        <v>142</v>
      </c>
      <c r="C155" t="s">
        <v>147</v>
      </c>
      <c r="D155" t="s">
        <v>280</v>
      </c>
      <c r="E155" t="s">
        <v>152</v>
      </c>
      <c r="F155" t="s">
        <v>154</v>
      </c>
      <c r="G155" t="s">
        <v>218</v>
      </c>
      <c r="H155">
        <v>358.15548255405179</v>
      </c>
      <c r="I155">
        <v>26</v>
      </c>
      <c r="J155">
        <v>1273192.6374098279</v>
      </c>
      <c r="K155">
        <v>37908.09056363636</v>
      </c>
      <c r="L155">
        <v>229174674.73376903</v>
      </c>
      <c r="M155">
        <v>5760982.1772727259</v>
      </c>
      <c r="N155">
        <v>1909788956.1147418</v>
      </c>
      <c r="O155">
        <v>97401200</v>
      </c>
      <c r="P155">
        <v>23.46477131818181</v>
      </c>
      <c r="Q155">
        <v>19034.229929276924</v>
      </c>
      <c r="R155">
        <v>229212582.82433265</v>
      </c>
      <c r="S155">
        <v>2012.9511382920145</v>
      </c>
      <c r="T155">
        <v>19057.694700595104</v>
      </c>
      <c r="U155">
        <f>Net_Zero_Table[[#This Row],[Total Energy(MJ)]]*AHP!$Q$23/TOPSIS!$B$20</f>
        <v>2.3698965397288895E-2</v>
      </c>
      <c r="V155">
        <f>Net_Zero_Table[[#This Row],[Capital Cost (LKR)]]*AHP!$Q$24/TOPSIS!$C$20</f>
        <v>4.3543105454861963E-3</v>
      </c>
      <c r="W155">
        <f>Net_Zero_Table[[#This Row],[System Cost (LKR)]]*AHP!$Q$25/TOPSIS!$D$20</f>
        <v>2.5697653273641275E-3</v>
      </c>
      <c r="X155">
        <f>Net_Zero_Table[[#This Row],[Embodied Carbon (Metric T)]]*AHP!$Q$26/TOPSIS!$E$20</f>
        <v>1.0577378164440918E-2</v>
      </c>
      <c r="Y1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2.9812110062222537E-3</v>
      </c>
      <c r="Z1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5.0109056537411935E-3</v>
      </c>
      <c r="AA155">
        <f>Net_Zero_Table[[#This Row],[S- Worst-Euclidean Distance]]/(Net_Zero_Table[[#This Row],[S+ Best-Euclidean Distance]]+Net_Zero_Table[[#This Row],[S- Worst-Euclidean Distance]])</f>
        <v>0.62698104481424222</v>
      </c>
      <c r="AB155">
        <v>154</v>
      </c>
    </row>
    <row r="156" spans="1:28" x14ac:dyDescent="0.3">
      <c r="A156">
        <v>326</v>
      </c>
      <c r="B156" t="s">
        <v>142</v>
      </c>
      <c r="C156" t="s">
        <v>147</v>
      </c>
      <c r="D156" t="s">
        <v>151</v>
      </c>
      <c r="E156" t="s">
        <v>152</v>
      </c>
      <c r="F156" t="s">
        <v>154</v>
      </c>
      <c r="G156" t="s">
        <v>220</v>
      </c>
      <c r="H156">
        <v>357.69276093399179</v>
      </c>
      <c r="I156">
        <v>26</v>
      </c>
      <c r="J156">
        <v>1272744.7228816096</v>
      </c>
      <c r="K156">
        <v>37908.09056363636</v>
      </c>
      <c r="L156">
        <v>229094050.11868972</v>
      </c>
      <c r="M156">
        <v>5756377.1022727257</v>
      </c>
      <c r="N156">
        <v>1909117084.3224142</v>
      </c>
      <c r="O156">
        <v>101400000</v>
      </c>
      <c r="P156">
        <v>23.473981468181812</v>
      </c>
      <c r="Q156">
        <v>19027.533607080062</v>
      </c>
      <c r="R156">
        <v>229131958.20925334</v>
      </c>
      <c r="S156">
        <v>2016.273461424687</v>
      </c>
      <c r="T156">
        <v>19051.007588548244</v>
      </c>
      <c r="U156">
        <f>Net_Zero_Table[[#This Row],[Total Energy(MJ)]]*AHP!$Q$23/TOPSIS!$B$20</f>
        <v>2.3690629380394054E-2</v>
      </c>
      <c r="V156">
        <f>Net_Zero_Table[[#This Row],[Capital Cost (LKR)]]*AHP!$Q$24/TOPSIS!$C$20</f>
        <v>4.3508299017316716E-3</v>
      </c>
      <c r="W156">
        <f>Net_Zero_Table[[#This Row],[System Cost (LKR)]]*AHP!$Q$25/TOPSIS!$D$20</f>
        <v>2.6752668775612879E-3</v>
      </c>
      <c r="X156">
        <f>Net_Zero_Table[[#This Row],[Embodied Carbon (Metric T)]]*AHP!$Q$26/TOPSIS!$E$20</f>
        <v>1.0581529887812954E-2</v>
      </c>
      <c r="Y1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2.9905909597056171E-3</v>
      </c>
      <c r="Z1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5.0073184682385783E-3</v>
      </c>
      <c r="AA156">
        <f>Net_Zero_Table[[#This Row],[S- Worst-Euclidean Distance]]/(Net_Zero_Table[[#This Row],[S+ Best-Euclidean Distance]]+Net_Zero_Table[[#This Row],[S- Worst-Euclidean Distance]])</f>
        <v>0.62607841628505079</v>
      </c>
      <c r="AB156">
        <v>155</v>
      </c>
    </row>
    <row r="157" spans="1:28" x14ac:dyDescent="0.3">
      <c r="A157">
        <v>344</v>
      </c>
      <c r="B157" t="s">
        <v>142</v>
      </c>
      <c r="C157" t="s">
        <v>147</v>
      </c>
      <c r="D157" t="s">
        <v>280</v>
      </c>
      <c r="E157" t="s">
        <v>152</v>
      </c>
      <c r="F157" t="s">
        <v>154</v>
      </c>
      <c r="G157" t="s">
        <v>220</v>
      </c>
      <c r="H157">
        <v>358.15548255405179</v>
      </c>
      <c r="I157">
        <v>26</v>
      </c>
      <c r="J157">
        <v>1273192.6374098279</v>
      </c>
      <c r="K157">
        <v>37908.09056363636</v>
      </c>
      <c r="L157">
        <v>229174674.73376903</v>
      </c>
      <c r="M157">
        <v>5760982.1772727259</v>
      </c>
      <c r="N157">
        <v>1909788956.1147418</v>
      </c>
      <c r="O157">
        <v>101400000</v>
      </c>
      <c r="P157">
        <v>23.46477131818181</v>
      </c>
      <c r="Q157">
        <v>19034.229929276924</v>
      </c>
      <c r="R157">
        <v>229212582.82433265</v>
      </c>
      <c r="S157">
        <v>2016.9499382920146</v>
      </c>
      <c r="T157">
        <v>19057.694700595104</v>
      </c>
      <c r="U157">
        <f>Net_Zero_Table[[#This Row],[Total Energy(MJ)]]*AHP!$Q$23/TOPSIS!$B$20</f>
        <v>2.3698965397288895E-2</v>
      </c>
      <c r="V157">
        <f>Net_Zero_Table[[#This Row],[Capital Cost (LKR)]]*AHP!$Q$24/TOPSIS!$C$20</f>
        <v>4.3543105454861963E-3</v>
      </c>
      <c r="W157">
        <f>Net_Zero_Table[[#This Row],[System Cost (LKR)]]*AHP!$Q$25/TOPSIS!$D$20</f>
        <v>2.6752668775612879E-3</v>
      </c>
      <c r="X157">
        <f>Net_Zero_Table[[#This Row],[Embodied Carbon (Metric T)]]*AHP!$Q$26/TOPSIS!$E$20</f>
        <v>1.0577378164440918E-2</v>
      </c>
      <c r="Y1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2.9939346671077976E-3</v>
      </c>
      <c r="Z1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5.0032900653047014E-3</v>
      </c>
      <c r="AA157">
        <f>Net_Zero_Table[[#This Row],[S- Worst-Euclidean Distance]]/(Net_Zero_Table[[#This Row],[S+ Best-Euclidean Distance]]+Net_Zero_Table[[#This Row],[S- Worst-Euclidean Distance]])</f>
        <v>0.62562829390382446</v>
      </c>
      <c r="AB157">
        <v>156</v>
      </c>
    </row>
    <row r="158" spans="1:28" x14ac:dyDescent="0.3">
      <c r="A158">
        <v>331</v>
      </c>
      <c r="B158" t="s">
        <v>142</v>
      </c>
      <c r="C158" t="s">
        <v>147</v>
      </c>
      <c r="D158" t="s">
        <v>151</v>
      </c>
      <c r="E158" t="s">
        <v>152</v>
      </c>
      <c r="F158" t="s">
        <v>280</v>
      </c>
      <c r="G158" t="s">
        <v>219</v>
      </c>
      <c r="H158">
        <v>357.11914251348458</v>
      </c>
      <c r="I158">
        <v>51</v>
      </c>
      <c r="J158">
        <v>1288228.548310966</v>
      </c>
      <c r="K158">
        <v>40091.503290909081</v>
      </c>
      <c r="L158">
        <v>231881138.6959739</v>
      </c>
      <c r="M158">
        <v>5745460.0386363622</v>
      </c>
      <c r="N158">
        <v>1932342822.466449</v>
      </c>
      <c r="O158">
        <v>95064000</v>
      </c>
      <c r="P158">
        <v>23.473981468181812</v>
      </c>
      <c r="Q158">
        <v>19259.01679724894</v>
      </c>
      <c r="R158">
        <v>231921230.19926482</v>
      </c>
      <c r="S158">
        <v>2033.1522825050854</v>
      </c>
      <c r="T158">
        <v>19282.490778717121</v>
      </c>
      <c r="U158">
        <f>Net_Zero_Table[[#This Row],[Total Energy(MJ)]]*AHP!$Q$23/TOPSIS!$B$20</f>
        <v>2.3979020443224884E-2</v>
      </c>
      <c r="V158">
        <f>Net_Zero_Table[[#This Row],[Capital Cost (LKR)]]*AHP!$Q$24/TOPSIS!$C$20</f>
        <v>4.3425784814261036E-3</v>
      </c>
      <c r="W158">
        <f>Net_Zero_Table[[#This Row],[System Cost (LKR)]]*AHP!$Q$25/TOPSIS!$D$20</f>
        <v>2.5081022726675178E-3</v>
      </c>
      <c r="X158">
        <f>Net_Zero_Table[[#This Row],[Embodied Carbon (Metric T)]]*AHP!$Q$26/TOPSIS!$E$20</f>
        <v>1.0581529887812954E-2</v>
      </c>
      <c r="Y1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3.1709185146268771E-3</v>
      </c>
      <c r="Z1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4.8180314887211013E-3</v>
      </c>
      <c r="AA158">
        <f>Net_Zero_Table[[#This Row],[S- Worst-Euclidean Distance]]/(Net_Zero_Table[[#This Row],[S+ Best-Euclidean Distance]]+Net_Zero_Table[[#This Row],[S- Worst-Euclidean Distance]])</f>
        <v>0.6030869496870026</v>
      </c>
      <c r="AB158">
        <v>157</v>
      </c>
    </row>
    <row r="159" spans="1:28" x14ac:dyDescent="0.3">
      <c r="A159">
        <v>349</v>
      </c>
      <c r="B159" t="s">
        <v>142</v>
      </c>
      <c r="C159" t="s">
        <v>147</v>
      </c>
      <c r="D159" t="s">
        <v>280</v>
      </c>
      <c r="E159" t="s">
        <v>152</v>
      </c>
      <c r="F159" t="s">
        <v>280</v>
      </c>
      <c r="G159" t="s">
        <v>219</v>
      </c>
      <c r="H159">
        <v>357.58186413354463</v>
      </c>
      <c r="I159">
        <v>51</v>
      </c>
      <c r="J159">
        <v>1288676.4628391839</v>
      </c>
      <c r="K159">
        <v>40091.503290909081</v>
      </c>
      <c r="L159">
        <v>231961763.3110531</v>
      </c>
      <c r="M159">
        <v>5750065.1136363624</v>
      </c>
      <c r="N159">
        <v>1933014694.2587757</v>
      </c>
      <c r="O159">
        <v>95064000</v>
      </c>
      <c r="P159">
        <v>23.46477131818181</v>
      </c>
      <c r="Q159">
        <v>19265.713119445798</v>
      </c>
      <c r="R159">
        <v>232001854.81434402</v>
      </c>
      <c r="S159">
        <v>2033.8287593724119</v>
      </c>
      <c r="T159">
        <v>19289.177890763978</v>
      </c>
      <c r="U159">
        <f>Net_Zero_Table[[#This Row],[Total Energy(MJ)]]*AHP!$Q$23/TOPSIS!$B$20</f>
        <v>2.3987356460119715E-2</v>
      </c>
      <c r="V159">
        <f>Net_Zero_Table[[#This Row],[Capital Cost (LKR)]]*AHP!$Q$24/TOPSIS!$C$20</f>
        <v>4.3460591251806291E-3</v>
      </c>
      <c r="W159">
        <f>Net_Zero_Table[[#This Row],[System Cost (LKR)]]*AHP!$Q$25/TOPSIS!$D$20</f>
        <v>2.5081022726675178E-3</v>
      </c>
      <c r="X159">
        <f>Net_Zero_Table[[#This Row],[Embodied Carbon (Metric T)]]*AHP!$Q$26/TOPSIS!$E$20</f>
        <v>1.0577378164440918E-2</v>
      </c>
      <c r="Y1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3.1748205231281095E-3</v>
      </c>
      <c r="Z1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4.8143380943341295E-3</v>
      </c>
      <c r="AA159">
        <f>Net_Zero_Table[[#This Row],[S- Worst-Euclidean Distance]]/(Net_Zero_Table[[#This Row],[S+ Best-Euclidean Distance]]+Net_Zero_Table[[#This Row],[S- Worst-Euclidean Distance]])</f>
        <v>0.60260890099380793</v>
      </c>
      <c r="AB159">
        <v>158</v>
      </c>
    </row>
    <row r="160" spans="1:28" x14ac:dyDescent="0.3">
      <c r="A160">
        <v>333</v>
      </c>
      <c r="B160" t="s">
        <v>142</v>
      </c>
      <c r="C160" t="s">
        <v>147</v>
      </c>
      <c r="D160" t="s">
        <v>151</v>
      </c>
      <c r="E160" t="s">
        <v>152</v>
      </c>
      <c r="F160" t="s">
        <v>280</v>
      </c>
      <c r="G160" t="s">
        <v>218</v>
      </c>
      <c r="H160">
        <v>357.11914251348458</v>
      </c>
      <c r="I160">
        <v>26</v>
      </c>
      <c r="J160">
        <v>1288228.548310966</v>
      </c>
      <c r="K160">
        <v>40091.503290909081</v>
      </c>
      <c r="L160">
        <v>231881138.6959739</v>
      </c>
      <c r="M160">
        <v>5745460.0386363622</v>
      </c>
      <c r="N160">
        <v>1932342822.466449</v>
      </c>
      <c r="O160">
        <v>97401200</v>
      </c>
      <c r="P160">
        <v>23.473981468181812</v>
      </c>
      <c r="Q160">
        <v>19259.01679724894</v>
      </c>
      <c r="R160">
        <v>231921230.19926482</v>
      </c>
      <c r="S160">
        <v>2035.4894825050856</v>
      </c>
      <c r="T160">
        <v>19282.490778717121</v>
      </c>
      <c r="U160">
        <f>Net_Zero_Table[[#This Row],[Total Energy(MJ)]]*AHP!$Q$23/TOPSIS!$B$20</f>
        <v>2.3979020443224884E-2</v>
      </c>
      <c r="V160">
        <f>Net_Zero_Table[[#This Row],[Capital Cost (LKR)]]*AHP!$Q$24/TOPSIS!$C$20</f>
        <v>4.3425784814261036E-3</v>
      </c>
      <c r="W160">
        <f>Net_Zero_Table[[#This Row],[System Cost (LKR)]]*AHP!$Q$25/TOPSIS!$D$20</f>
        <v>2.5697653273641275E-3</v>
      </c>
      <c r="X160">
        <f>Net_Zero_Table[[#This Row],[Embodied Carbon (Metric T)]]*AHP!$Q$26/TOPSIS!$E$20</f>
        <v>1.0581529887812954E-2</v>
      </c>
      <c r="Y1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3.1762952490649522E-3</v>
      </c>
      <c r="Z1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4.8123326072318437E-3</v>
      </c>
      <c r="AA160">
        <f>Net_Zero_Table[[#This Row],[S- Worst-Euclidean Distance]]/(Net_Zero_Table[[#This Row],[S+ Best-Euclidean Distance]]+Net_Zero_Table[[#This Row],[S- Worst-Euclidean Distance]])</f>
        <v>0.6023978953330098</v>
      </c>
      <c r="AB160">
        <v>159</v>
      </c>
    </row>
    <row r="161" spans="1:28" x14ac:dyDescent="0.3">
      <c r="A161">
        <v>351</v>
      </c>
      <c r="B161" t="s">
        <v>142</v>
      </c>
      <c r="C161" t="s">
        <v>147</v>
      </c>
      <c r="D161" t="s">
        <v>280</v>
      </c>
      <c r="E161" t="s">
        <v>152</v>
      </c>
      <c r="F161" t="s">
        <v>280</v>
      </c>
      <c r="G161" t="s">
        <v>218</v>
      </c>
      <c r="H161">
        <v>357.58186413354463</v>
      </c>
      <c r="I161">
        <v>26</v>
      </c>
      <c r="J161">
        <v>1288676.4628391839</v>
      </c>
      <c r="K161">
        <v>40091.503290909081</v>
      </c>
      <c r="L161">
        <v>231961763.3110531</v>
      </c>
      <c r="M161">
        <v>5750065.1136363624</v>
      </c>
      <c r="N161">
        <v>1933014694.2587757</v>
      </c>
      <c r="O161">
        <v>97401200</v>
      </c>
      <c r="P161">
        <v>23.46477131818181</v>
      </c>
      <c r="Q161">
        <v>19265.713119445798</v>
      </c>
      <c r="R161">
        <v>232001854.81434402</v>
      </c>
      <c r="S161">
        <v>2036.1659593724119</v>
      </c>
      <c r="T161">
        <v>19289.177890763978</v>
      </c>
      <c r="U161">
        <f>Net_Zero_Table[[#This Row],[Total Energy(MJ)]]*AHP!$Q$23/TOPSIS!$B$20</f>
        <v>2.3987356460119715E-2</v>
      </c>
      <c r="V161">
        <f>Net_Zero_Table[[#This Row],[Capital Cost (LKR)]]*AHP!$Q$24/TOPSIS!$C$20</f>
        <v>4.3460591251806291E-3</v>
      </c>
      <c r="W161">
        <f>Net_Zero_Table[[#This Row],[System Cost (LKR)]]*AHP!$Q$25/TOPSIS!$D$20</f>
        <v>2.5697653273641275E-3</v>
      </c>
      <c r="X161">
        <f>Net_Zero_Table[[#This Row],[Embodied Carbon (Metric T)]]*AHP!$Q$26/TOPSIS!$E$20</f>
        <v>1.0577378164440918E-2</v>
      </c>
      <c r="Y1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3.1801906604643233E-3</v>
      </c>
      <c r="Z1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4.8086348356758749E-3</v>
      </c>
      <c r="AA161">
        <f>Net_Zero_Table[[#This Row],[S- Worst-Euclidean Distance]]/(Net_Zero_Table[[#This Row],[S+ Best-Euclidean Distance]]+Net_Zero_Table[[#This Row],[S- Worst-Euclidean Distance]])</f>
        <v>0.6019201243035246</v>
      </c>
      <c r="AB161">
        <v>160</v>
      </c>
    </row>
    <row r="162" spans="1:28" x14ac:dyDescent="0.3">
      <c r="A162">
        <v>332</v>
      </c>
      <c r="B162" t="s">
        <v>142</v>
      </c>
      <c r="C162" t="s">
        <v>147</v>
      </c>
      <c r="D162" t="s">
        <v>151</v>
      </c>
      <c r="E162" t="s">
        <v>152</v>
      </c>
      <c r="F162" t="s">
        <v>280</v>
      </c>
      <c r="G162" t="s">
        <v>220</v>
      </c>
      <c r="H162">
        <v>357.11914251348458</v>
      </c>
      <c r="I162">
        <v>26</v>
      </c>
      <c r="J162">
        <v>1288228.548310966</v>
      </c>
      <c r="K162">
        <v>40091.503290909081</v>
      </c>
      <c r="L162">
        <v>231881138.6959739</v>
      </c>
      <c r="M162">
        <v>5745460.0386363622</v>
      </c>
      <c r="N162">
        <v>1932342822.466449</v>
      </c>
      <c r="O162">
        <v>101400000</v>
      </c>
      <c r="P162">
        <v>23.473981468181812</v>
      </c>
      <c r="Q162">
        <v>19259.01679724894</v>
      </c>
      <c r="R162">
        <v>231921230.19926482</v>
      </c>
      <c r="S162">
        <v>2039.4882825050854</v>
      </c>
      <c r="T162">
        <v>19282.490778717121</v>
      </c>
      <c r="U162">
        <f>Net_Zero_Table[[#This Row],[Total Energy(MJ)]]*AHP!$Q$23/TOPSIS!$B$20</f>
        <v>2.3979020443224884E-2</v>
      </c>
      <c r="V162">
        <f>Net_Zero_Table[[#This Row],[Capital Cost (LKR)]]*AHP!$Q$24/TOPSIS!$C$20</f>
        <v>4.3425784814261036E-3</v>
      </c>
      <c r="W162">
        <f>Net_Zero_Table[[#This Row],[System Cost (LKR)]]*AHP!$Q$25/TOPSIS!$D$20</f>
        <v>2.6752668775612879E-3</v>
      </c>
      <c r="X162">
        <f>Net_Zero_Table[[#This Row],[Embodied Carbon (Metric T)]]*AHP!$Q$26/TOPSIS!$E$20</f>
        <v>1.0581529887812954E-2</v>
      </c>
      <c r="Y1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3.1882404609003003E-3</v>
      </c>
      <c r="Z1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4.8044022655797779E-3</v>
      </c>
      <c r="AA162">
        <f>Net_Zero_Table[[#This Row],[S- Worst-Euclidean Distance]]/(Net_Zero_Table[[#This Row],[S+ Best-Euclidean Distance]]+Net_Zero_Table[[#This Row],[S- Worst-Euclidean Distance]])</f>
        <v>0.60110309318124788</v>
      </c>
      <c r="AB162">
        <v>161</v>
      </c>
    </row>
    <row r="163" spans="1:28" x14ac:dyDescent="0.3">
      <c r="A163">
        <v>350</v>
      </c>
      <c r="B163" t="s">
        <v>142</v>
      </c>
      <c r="C163" t="s">
        <v>147</v>
      </c>
      <c r="D163" t="s">
        <v>280</v>
      </c>
      <c r="E163" t="s">
        <v>152</v>
      </c>
      <c r="F163" t="s">
        <v>280</v>
      </c>
      <c r="G163" t="s">
        <v>220</v>
      </c>
      <c r="H163">
        <v>357.58186413354463</v>
      </c>
      <c r="I163">
        <v>26</v>
      </c>
      <c r="J163">
        <v>1288676.4628391839</v>
      </c>
      <c r="K163">
        <v>40091.503290909081</v>
      </c>
      <c r="L163">
        <v>231961763.3110531</v>
      </c>
      <c r="M163">
        <v>5750065.1136363624</v>
      </c>
      <c r="N163">
        <v>1933014694.2587757</v>
      </c>
      <c r="O163">
        <v>101400000</v>
      </c>
      <c r="P163">
        <v>23.46477131818181</v>
      </c>
      <c r="Q163">
        <v>19265.713119445798</v>
      </c>
      <c r="R163">
        <v>232001854.81434402</v>
      </c>
      <c r="S163">
        <v>2040.1647593724119</v>
      </c>
      <c r="T163">
        <v>19289.177890763978</v>
      </c>
      <c r="U163">
        <f>Net_Zero_Table[[#This Row],[Total Energy(MJ)]]*AHP!$Q$23/TOPSIS!$B$20</f>
        <v>2.3987356460119715E-2</v>
      </c>
      <c r="V163">
        <f>Net_Zero_Table[[#This Row],[Capital Cost (LKR)]]*AHP!$Q$24/TOPSIS!$C$20</f>
        <v>4.3460591251806291E-3</v>
      </c>
      <c r="W163">
        <f>Net_Zero_Table[[#This Row],[System Cost (LKR)]]*AHP!$Q$25/TOPSIS!$D$20</f>
        <v>2.6752668775612879E-3</v>
      </c>
      <c r="X163">
        <f>Net_Zero_Table[[#This Row],[Embodied Carbon (Metric T)]]*AHP!$Q$26/TOPSIS!$E$20</f>
        <v>1.0577378164440918E-2</v>
      </c>
      <c r="Y1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3.1921212953447868E-3</v>
      </c>
      <c r="Z1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4.8006983856264925E-3</v>
      </c>
      <c r="AA163">
        <f>Net_Zero_Table[[#This Row],[S- Worst-Euclidean Distance]]/(Net_Zero_Table[[#This Row],[S+ Best-Euclidean Distance]]+Net_Zero_Table[[#This Row],[S- Worst-Euclidean Distance]])</f>
        <v>0.60062638433538595</v>
      </c>
      <c r="AB163">
        <v>162</v>
      </c>
    </row>
    <row r="164" spans="1:28" x14ac:dyDescent="0.3">
      <c r="A164">
        <v>400</v>
      </c>
      <c r="B164" t="s">
        <v>142</v>
      </c>
      <c r="C164" t="s">
        <v>280</v>
      </c>
      <c r="D164" t="s">
        <v>151</v>
      </c>
      <c r="E164" t="s">
        <v>152</v>
      </c>
      <c r="F164" t="s">
        <v>155</v>
      </c>
      <c r="G164" t="s">
        <v>219</v>
      </c>
      <c r="H164">
        <v>406.17951247294468</v>
      </c>
      <c r="I164">
        <v>58</v>
      </c>
      <c r="J164">
        <v>1373524.7334584664</v>
      </c>
      <c r="K164">
        <v>36893.149136363631</v>
      </c>
      <c r="L164">
        <v>247234452.02252394</v>
      </c>
      <c r="M164">
        <v>5172429.3613636354</v>
      </c>
      <c r="N164">
        <v>2060287100.1876993</v>
      </c>
      <c r="O164">
        <v>108112000</v>
      </c>
      <c r="P164">
        <v>19.533612477272726</v>
      </c>
      <c r="Q164">
        <v>20534.194765204069</v>
      </c>
      <c r="R164">
        <v>247271345.1716603</v>
      </c>
      <c r="S164">
        <v>2173.5715295490627</v>
      </c>
      <c r="T164">
        <v>20553.728377681342</v>
      </c>
      <c r="U164">
        <f>Net_Zero_Table[[#This Row],[Total Energy(MJ)]]*AHP!$Q$23/TOPSIS!$B$20</f>
        <v>2.5566114131942694E-2</v>
      </c>
      <c r="V164">
        <f>Net_Zero_Table[[#This Row],[Capital Cost (LKR)]]*AHP!$Q$24/TOPSIS!$C$20</f>
        <v>3.9094659592629208E-3</v>
      </c>
      <c r="W164">
        <f>Net_Zero_Table[[#This Row],[System Cost (LKR)]]*AHP!$Q$25/TOPSIS!$D$20</f>
        <v>2.8523516042101176E-3</v>
      </c>
      <c r="X164">
        <f>Net_Zero_Table[[#This Row],[Embodied Carbon (Metric T)]]*AHP!$Q$26/TOPSIS!$E$20</f>
        <v>8.805302352538116E-3</v>
      </c>
      <c r="Y1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3.9282074625533831E-3</v>
      </c>
      <c r="Z1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5.5523678240662561E-3</v>
      </c>
      <c r="AA164">
        <f>Net_Zero_Table[[#This Row],[S- Worst-Euclidean Distance]]/(Net_Zero_Table[[#This Row],[S+ Best-Euclidean Distance]]+Net_Zero_Table[[#This Row],[S- Worst-Euclidean Distance]])</f>
        <v>0.58565726827807185</v>
      </c>
      <c r="AB164">
        <v>163</v>
      </c>
    </row>
    <row r="165" spans="1:28" x14ac:dyDescent="0.3">
      <c r="A165">
        <v>402</v>
      </c>
      <c r="B165" t="s">
        <v>142</v>
      </c>
      <c r="C165" t="s">
        <v>280</v>
      </c>
      <c r="D165" t="s">
        <v>151</v>
      </c>
      <c r="E165" t="s">
        <v>152</v>
      </c>
      <c r="F165" t="s">
        <v>155</v>
      </c>
      <c r="G165" t="s">
        <v>218</v>
      </c>
      <c r="H165">
        <v>406.17951247294468</v>
      </c>
      <c r="I165">
        <v>29</v>
      </c>
      <c r="J165">
        <v>1373524.7334584664</v>
      </c>
      <c r="K165">
        <v>36893.149136363631</v>
      </c>
      <c r="L165">
        <v>247234452.02252394</v>
      </c>
      <c r="M165">
        <v>5172429.3613636354</v>
      </c>
      <c r="N165">
        <v>2060287100.1876993</v>
      </c>
      <c r="O165">
        <v>108639800</v>
      </c>
      <c r="P165">
        <v>19.533612477272726</v>
      </c>
      <c r="Q165">
        <v>20534.194765204069</v>
      </c>
      <c r="R165">
        <v>247271345.1716603</v>
      </c>
      <c r="S165">
        <v>2174.0993295490625</v>
      </c>
      <c r="T165">
        <v>20553.728377681342</v>
      </c>
      <c r="U165">
        <f>Net_Zero_Table[[#This Row],[Total Energy(MJ)]]*AHP!$Q$23/TOPSIS!$B$20</f>
        <v>2.5566114131942694E-2</v>
      </c>
      <c r="V165">
        <f>Net_Zero_Table[[#This Row],[Capital Cost (LKR)]]*AHP!$Q$24/TOPSIS!$C$20</f>
        <v>3.9094659592629208E-3</v>
      </c>
      <c r="W165">
        <f>Net_Zero_Table[[#This Row],[System Cost (LKR)]]*AHP!$Q$25/TOPSIS!$D$20</f>
        <v>2.8662767112907577E-3</v>
      </c>
      <c r="X165">
        <f>Net_Zero_Table[[#This Row],[Embodied Carbon (Metric T)]]*AHP!$Q$26/TOPSIS!$E$20</f>
        <v>8.805302352538116E-3</v>
      </c>
      <c r="Y1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3.9303235681696956E-3</v>
      </c>
      <c r="Z1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5.5520552299640237E-3</v>
      </c>
      <c r="AA165">
        <f>Net_Zero_Table[[#This Row],[S- Worst-Euclidean Distance]]/(Net_Zero_Table[[#This Row],[S+ Best-Euclidean Distance]]+Net_Zero_Table[[#This Row],[S- Worst-Euclidean Distance]])</f>
        <v>0.58551291275737216</v>
      </c>
      <c r="AB165">
        <v>164</v>
      </c>
    </row>
    <row r="166" spans="1:28" x14ac:dyDescent="0.3">
      <c r="A166">
        <v>418</v>
      </c>
      <c r="B166" t="s">
        <v>142</v>
      </c>
      <c r="C166" t="s">
        <v>280</v>
      </c>
      <c r="D166" t="s">
        <v>280</v>
      </c>
      <c r="E166" t="s">
        <v>152</v>
      </c>
      <c r="F166" t="s">
        <v>155</v>
      </c>
      <c r="G166" t="s">
        <v>219</v>
      </c>
      <c r="H166">
        <v>406.64223409300473</v>
      </c>
      <c r="I166">
        <v>58</v>
      </c>
      <c r="J166">
        <v>1373972.6479866847</v>
      </c>
      <c r="K166">
        <v>36893.149136363631</v>
      </c>
      <c r="L166">
        <v>247315076.63760325</v>
      </c>
      <c r="M166">
        <v>5177034.4363636356</v>
      </c>
      <c r="N166">
        <v>2060958971.9800272</v>
      </c>
      <c r="O166">
        <v>108112000</v>
      </c>
      <c r="P166">
        <v>19.524402327272725</v>
      </c>
      <c r="Q166">
        <v>20540.891087400934</v>
      </c>
      <c r="R166">
        <v>247351969.78673962</v>
      </c>
      <c r="S166">
        <v>2174.248006416391</v>
      </c>
      <c r="T166">
        <v>20560.415489728206</v>
      </c>
      <c r="U166">
        <f>Net_Zero_Table[[#This Row],[Total Energy(MJ)]]*AHP!$Q$23/TOPSIS!$B$20</f>
        <v>2.5574450148837535E-2</v>
      </c>
      <c r="V166">
        <f>Net_Zero_Table[[#This Row],[Capital Cost (LKR)]]*AHP!$Q$24/TOPSIS!$C$20</f>
        <v>3.9129466030174464E-3</v>
      </c>
      <c r="W166">
        <f>Net_Zero_Table[[#This Row],[System Cost (LKR)]]*AHP!$Q$25/TOPSIS!$D$20</f>
        <v>2.8523516042101176E-3</v>
      </c>
      <c r="X166">
        <f>Net_Zero_Table[[#This Row],[Embodied Carbon (Metric T)]]*AHP!$Q$26/TOPSIS!$E$20</f>
        <v>8.8011506291660758E-3</v>
      </c>
      <c r="Y1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3.9362125026593418E-3</v>
      </c>
      <c r="Z1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5.5526035500055816E-3</v>
      </c>
      <c r="AA166">
        <f>Net_Zero_Table[[#This Row],[S- Worst-Euclidean Distance]]/(Net_Zero_Table[[#This Row],[S+ Best-Euclidean Distance]]+Net_Zero_Table[[#This Row],[S- Worst-Euclidean Distance]])</f>
        <v>0.58517348415096937</v>
      </c>
      <c r="AB166">
        <v>165</v>
      </c>
    </row>
    <row r="167" spans="1:28" x14ac:dyDescent="0.3">
      <c r="A167">
        <v>420</v>
      </c>
      <c r="B167" t="s">
        <v>142</v>
      </c>
      <c r="C167" t="s">
        <v>280</v>
      </c>
      <c r="D167" t="s">
        <v>280</v>
      </c>
      <c r="E167" t="s">
        <v>152</v>
      </c>
      <c r="F167" t="s">
        <v>155</v>
      </c>
      <c r="G167" t="s">
        <v>218</v>
      </c>
      <c r="H167">
        <v>406.64223409300473</v>
      </c>
      <c r="I167">
        <v>29</v>
      </c>
      <c r="J167">
        <v>1373972.6479866847</v>
      </c>
      <c r="K167">
        <v>36893.149136363631</v>
      </c>
      <c r="L167">
        <v>247315076.63760325</v>
      </c>
      <c r="M167">
        <v>5177034.4363636356</v>
      </c>
      <c r="N167">
        <v>2060958971.9800272</v>
      </c>
      <c r="O167">
        <v>108639800</v>
      </c>
      <c r="P167">
        <v>19.524402327272725</v>
      </c>
      <c r="Q167">
        <v>20540.891087400934</v>
      </c>
      <c r="R167">
        <v>247351969.78673962</v>
      </c>
      <c r="S167">
        <v>2174.7758064163909</v>
      </c>
      <c r="T167">
        <v>20560.415489728206</v>
      </c>
      <c r="U167">
        <f>Net_Zero_Table[[#This Row],[Total Energy(MJ)]]*AHP!$Q$23/TOPSIS!$B$20</f>
        <v>2.5574450148837535E-2</v>
      </c>
      <c r="V167">
        <f>Net_Zero_Table[[#This Row],[Capital Cost (LKR)]]*AHP!$Q$24/TOPSIS!$C$20</f>
        <v>3.9129466030174464E-3</v>
      </c>
      <c r="W167">
        <f>Net_Zero_Table[[#This Row],[System Cost (LKR)]]*AHP!$Q$25/TOPSIS!$D$20</f>
        <v>2.8662767112907577E-3</v>
      </c>
      <c r="X167">
        <f>Net_Zero_Table[[#This Row],[Embodied Carbon (Metric T)]]*AHP!$Q$26/TOPSIS!$E$20</f>
        <v>8.8011506291660758E-3</v>
      </c>
      <c r="Y1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3.9383243070805875E-3</v>
      </c>
      <c r="Z1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5.5522909691747236E-3</v>
      </c>
      <c r="AA167">
        <f>Net_Zero_Table[[#This Row],[S- Worst-Euclidean Distance]]/(Net_Zero_Table[[#This Row],[S+ Best-Euclidean Distance]]+Net_Zero_Table[[#This Row],[S- Worst-Euclidean Distance]])</f>
        <v>0.58502961162761169</v>
      </c>
      <c r="AB167">
        <v>166</v>
      </c>
    </row>
    <row r="168" spans="1:28" x14ac:dyDescent="0.3">
      <c r="A168">
        <v>401</v>
      </c>
      <c r="B168" t="s">
        <v>142</v>
      </c>
      <c r="C168" t="s">
        <v>280</v>
      </c>
      <c r="D168" t="s">
        <v>151</v>
      </c>
      <c r="E168" t="s">
        <v>152</v>
      </c>
      <c r="F168" t="s">
        <v>155</v>
      </c>
      <c r="G168" t="s">
        <v>220</v>
      </c>
      <c r="H168">
        <v>406.17951247294468</v>
      </c>
      <c r="I168">
        <v>29</v>
      </c>
      <c r="J168">
        <v>1373524.7334584664</v>
      </c>
      <c r="K168">
        <v>36893.149136363631</v>
      </c>
      <c r="L168">
        <v>247234452.02252394</v>
      </c>
      <c r="M168">
        <v>5172429.3613636354</v>
      </c>
      <c r="N168">
        <v>2060287100.1876993</v>
      </c>
      <c r="O168">
        <v>113100000</v>
      </c>
      <c r="P168">
        <v>19.533612477272726</v>
      </c>
      <c r="Q168">
        <v>20534.194765204069</v>
      </c>
      <c r="R168">
        <v>247271345.1716603</v>
      </c>
      <c r="S168">
        <v>2178.5595295490625</v>
      </c>
      <c r="T168">
        <v>20553.728377681342</v>
      </c>
      <c r="U168">
        <f>Net_Zero_Table[[#This Row],[Total Energy(MJ)]]*AHP!$Q$23/TOPSIS!$B$20</f>
        <v>2.5566114131942694E-2</v>
      </c>
      <c r="V168">
        <f>Net_Zero_Table[[#This Row],[Capital Cost (LKR)]]*AHP!$Q$24/TOPSIS!$C$20</f>
        <v>3.9094659592629208E-3</v>
      </c>
      <c r="W168">
        <f>Net_Zero_Table[[#This Row],[System Cost (LKR)]]*AHP!$Q$25/TOPSIS!$D$20</f>
        <v>2.983951517279898E-3</v>
      </c>
      <c r="X168">
        <f>Net_Zero_Table[[#This Row],[Embodied Carbon (Metric T)]]*AHP!$Q$26/TOPSIS!$E$20</f>
        <v>8.805302352538116E-3</v>
      </c>
      <c r="Y1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3.950121213554059E-3</v>
      </c>
      <c r="Z1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5.5508080417725021E-3</v>
      </c>
      <c r="AA168">
        <f>Net_Zero_Table[[#This Row],[S- Worst-Euclidean Distance]]/(Net_Zero_Table[[#This Row],[S+ Best-Euclidean Distance]]+Net_Zero_Table[[#This Row],[S- Worst-Euclidean Distance]])</f>
        <v>0.58423843527310981</v>
      </c>
      <c r="AB168">
        <v>167</v>
      </c>
    </row>
    <row r="169" spans="1:28" x14ac:dyDescent="0.3">
      <c r="A169">
        <v>419</v>
      </c>
      <c r="B169" t="s">
        <v>142</v>
      </c>
      <c r="C169" t="s">
        <v>280</v>
      </c>
      <c r="D169" t="s">
        <v>280</v>
      </c>
      <c r="E169" t="s">
        <v>152</v>
      </c>
      <c r="F169" t="s">
        <v>155</v>
      </c>
      <c r="G169" t="s">
        <v>220</v>
      </c>
      <c r="H169">
        <v>406.64223409300473</v>
      </c>
      <c r="I169">
        <v>29</v>
      </c>
      <c r="J169">
        <v>1373972.6479866847</v>
      </c>
      <c r="K169">
        <v>36893.149136363631</v>
      </c>
      <c r="L169">
        <v>247315076.63760325</v>
      </c>
      <c r="M169">
        <v>5177034.4363636356</v>
      </c>
      <c r="N169">
        <v>2060958971.9800272</v>
      </c>
      <c r="O169">
        <v>113100000</v>
      </c>
      <c r="P169">
        <v>19.524402327272725</v>
      </c>
      <c r="Q169">
        <v>20540.891087400934</v>
      </c>
      <c r="R169">
        <v>247351969.78673962</v>
      </c>
      <c r="S169">
        <v>2179.2360064163909</v>
      </c>
      <c r="T169">
        <v>20560.415489728206</v>
      </c>
      <c r="U169">
        <f>Net_Zero_Table[[#This Row],[Total Energy(MJ)]]*AHP!$Q$23/TOPSIS!$B$20</f>
        <v>2.5574450148837535E-2</v>
      </c>
      <c r="V169">
        <f>Net_Zero_Table[[#This Row],[Capital Cost (LKR)]]*AHP!$Q$24/TOPSIS!$C$20</f>
        <v>3.9129466030174464E-3</v>
      </c>
      <c r="W169">
        <f>Net_Zero_Table[[#This Row],[System Cost (LKR)]]*AHP!$Q$25/TOPSIS!$D$20</f>
        <v>2.983951517279898E-3</v>
      </c>
      <c r="X169">
        <f>Net_Zero_Table[[#This Row],[Embodied Carbon (Metric T)]]*AHP!$Q$26/TOPSIS!$E$20</f>
        <v>8.8011506291660758E-3</v>
      </c>
      <c r="Y1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3.9580819343466621E-3</v>
      </c>
      <c r="Z1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5.551043833948225E-3</v>
      </c>
      <c r="AA169">
        <f>Net_Zero_Table[[#This Row],[S- Worst-Euclidean Distance]]/(Net_Zero_Table[[#This Row],[S+ Best-Euclidean Distance]]+Net_Zero_Table[[#This Row],[S- Worst-Euclidean Distance]])</f>
        <v>0.58375963986683099</v>
      </c>
      <c r="AB169">
        <v>168</v>
      </c>
    </row>
    <row r="170" spans="1:28" x14ac:dyDescent="0.3">
      <c r="A170">
        <v>397</v>
      </c>
      <c r="B170" t="s">
        <v>142</v>
      </c>
      <c r="C170" t="s">
        <v>280</v>
      </c>
      <c r="D170" t="s">
        <v>151</v>
      </c>
      <c r="E170" t="s">
        <v>152</v>
      </c>
      <c r="F170" t="s">
        <v>154</v>
      </c>
      <c r="G170" t="s">
        <v>219</v>
      </c>
      <c r="H170">
        <v>406.21808431678289</v>
      </c>
      <c r="I170">
        <v>58</v>
      </c>
      <c r="J170">
        <v>1372483.5540347826</v>
      </c>
      <c r="K170">
        <v>36074.369363636361</v>
      </c>
      <c r="L170">
        <v>247047039.72626087</v>
      </c>
      <c r="M170">
        <v>5145136.7022727262</v>
      </c>
      <c r="N170">
        <v>2058725331.0521741</v>
      </c>
      <c r="O170">
        <v>108112000</v>
      </c>
      <c r="P170">
        <v>19.806539068181817</v>
      </c>
      <c r="Q170">
        <v>20518.629132819999</v>
      </c>
      <c r="R170">
        <v>247083114.09562451</v>
      </c>
      <c r="S170">
        <v>2171.982467754447</v>
      </c>
      <c r="T170">
        <v>20538.435671888179</v>
      </c>
      <c r="U170">
        <f>Net_Zero_Table[[#This Row],[Total Energy(MJ)]]*AHP!$Q$23/TOPSIS!$B$20</f>
        <v>2.554665236547813E-2</v>
      </c>
      <c r="V170">
        <f>Net_Zero_Table[[#This Row],[Capital Cost (LKR)]]*AHP!$Q$24/TOPSIS!$C$20</f>
        <v>3.888837408499002E-3</v>
      </c>
      <c r="W170">
        <f>Net_Zero_Table[[#This Row],[System Cost (LKR)]]*AHP!$Q$25/TOPSIS!$D$20</f>
        <v>2.8523516042101176E-3</v>
      </c>
      <c r="X170">
        <f>Net_Zero_Table[[#This Row],[Embodied Carbon (Metric T)]]*AHP!$Q$26/TOPSIS!$E$20</f>
        <v>8.9283313701250117E-3</v>
      </c>
      <c r="Y1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3.9205847951341039E-3</v>
      </c>
      <c r="Z1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5.4524931895619825E-3</v>
      </c>
      <c r="AA170">
        <f>Net_Zero_Table[[#This Row],[S- Worst-Euclidean Distance]]/(Net_Zero_Table[[#This Row],[S+ Best-Euclidean Distance]]+Net_Zero_Table[[#This Row],[S- Worst-Euclidean Distance]])</f>
        <v>0.58171853455871736</v>
      </c>
      <c r="AB170">
        <v>169</v>
      </c>
    </row>
    <row r="171" spans="1:28" x14ac:dyDescent="0.3">
      <c r="A171">
        <v>399</v>
      </c>
      <c r="B171" t="s">
        <v>142</v>
      </c>
      <c r="C171" t="s">
        <v>280</v>
      </c>
      <c r="D171" t="s">
        <v>151</v>
      </c>
      <c r="E171" t="s">
        <v>152</v>
      </c>
      <c r="F171" t="s">
        <v>154</v>
      </c>
      <c r="G171" t="s">
        <v>218</v>
      </c>
      <c r="H171">
        <v>406.21808431678289</v>
      </c>
      <c r="I171">
        <v>29</v>
      </c>
      <c r="J171">
        <v>1372483.5540347826</v>
      </c>
      <c r="K171">
        <v>36074.369363636361</v>
      </c>
      <c r="L171">
        <v>247047039.72626087</v>
      </c>
      <c r="M171">
        <v>5145136.7022727262</v>
      </c>
      <c r="N171">
        <v>2058725331.0521741</v>
      </c>
      <c r="O171">
        <v>108639800</v>
      </c>
      <c r="P171">
        <v>19.806539068181817</v>
      </c>
      <c r="Q171">
        <v>20518.629132819999</v>
      </c>
      <c r="R171">
        <v>247083114.09562451</v>
      </c>
      <c r="S171">
        <v>2172.5102677544469</v>
      </c>
      <c r="T171">
        <v>20538.435671888179</v>
      </c>
      <c r="U171">
        <f>Net_Zero_Table[[#This Row],[Total Energy(MJ)]]*AHP!$Q$23/TOPSIS!$B$20</f>
        <v>2.554665236547813E-2</v>
      </c>
      <c r="V171">
        <f>Net_Zero_Table[[#This Row],[Capital Cost (LKR)]]*AHP!$Q$24/TOPSIS!$C$20</f>
        <v>3.888837408499002E-3</v>
      </c>
      <c r="W171">
        <f>Net_Zero_Table[[#This Row],[System Cost (LKR)]]*AHP!$Q$25/TOPSIS!$D$20</f>
        <v>2.8662767112907577E-3</v>
      </c>
      <c r="X171">
        <f>Net_Zero_Table[[#This Row],[Embodied Carbon (Metric T)]]*AHP!$Q$26/TOPSIS!$E$20</f>
        <v>8.9283313701250117E-3</v>
      </c>
      <c r="Y1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3.9227050128051687E-3</v>
      </c>
      <c r="Z1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5.4521748692667963E-3</v>
      </c>
      <c r="AA171">
        <f>Net_Zero_Table[[#This Row],[S- Worst-Euclidean Distance]]/(Net_Zero_Table[[#This Row],[S+ Best-Euclidean Distance]]+Net_Zero_Table[[#This Row],[S- Worst-Euclidean Distance]])</f>
        <v>0.58157277083552328</v>
      </c>
      <c r="AB171">
        <v>170</v>
      </c>
    </row>
    <row r="172" spans="1:28" x14ac:dyDescent="0.3">
      <c r="A172">
        <v>415</v>
      </c>
      <c r="B172" t="s">
        <v>142</v>
      </c>
      <c r="C172" t="s">
        <v>280</v>
      </c>
      <c r="D172" t="s">
        <v>280</v>
      </c>
      <c r="E172" t="s">
        <v>152</v>
      </c>
      <c r="F172" t="s">
        <v>154</v>
      </c>
      <c r="G172" t="s">
        <v>219</v>
      </c>
      <c r="H172">
        <v>406.68080593684294</v>
      </c>
      <c r="I172">
        <v>58</v>
      </c>
      <c r="J172">
        <v>1372931.4685630007</v>
      </c>
      <c r="K172">
        <v>36074.369363636361</v>
      </c>
      <c r="L172">
        <v>247127664.34134009</v>
      </c>
      <c r="M172">
        <v>5149741.7772727264</v>
      </c>
      <c r="N172">
        <v>2059397202.8445008</v>
      </c>
      <c r="O172">
        <v>108112000</v>
      </c>
      <c r="P172">
        <v>19.797328918181815</v>
      </c>
      <c r="Q172">
        <v>20525.32545501686</v>
      </c>
      <c r="R172">
        <v>247163738.71070373</v>
      </c>
      <c r="S172">
        <v>2172.6589446217736</v>
      </c>
      <c r="T172">
        <v>20545.122783935043</v>
      </c>
      <c r="U172">
        <f>Net_Zero_Table[[#This Row],[Total Energy(MJ)]]*AHP!$Q$23/TOPSIS!$B$20</f>
        <v>2.5554988382372964E-2</v>
      </c>
      <c r="V172">
        <f>Net_Zero_Table[[#This Row],[Capital Cost (LKR)]]*AHP!$Q$24/TOPSIS!$C$20</f>
        <v>3.8923180522535271E-3</v>
      </c>
      <c r="W172">
        <f>Net_Zero_Table[[#This Row],[System Cost (LKR)]]*AHP!$Q$25/TOPSIS!$D$20</f>
        <v>2.8523516042101176E-3</v>
      </c>
      <c r="X172">
        <f>Net_Zero_Table[[#This Row],[Embodied Carbon (Metric T)]]*AHP!$Q$26/TOPSIS!$E$20</f>
        <v>8.9241796467529732E-3</v>
      </c>
      <c r="Y1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3.9284157747967469E-3</v>
      </c>
      <c r="Z1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5.4525966363405025E-3</v>
      </c>
      <c r="AA172">
        <f>Net_Zero_Table[[#This Row],[S- Worst-Euclidean Distance]]/(Net_Zero_Table[[#This Row],[S+ Best-Euclidean Distance]]+Net_Zero_Table[[#This Row],[S- Worst-Euclidean Distance]])</f>
        <v>0.58123754637261904</v>
      </c>
      <c r="AB172">
        <v>171</v>
      </c>
    </row>
    <row r="173" spans="1:28" x14ac:dyDescent="0.3">
      <c r="A173">
        <v>417</v>
      </c>
      <c r="B173" t="s">
        <v>142</v>
      </c>
      <c r="C173" t="s">
        <v>280</v>
      </c>
      <c r="D173" t="s">
        <v>280</v>
      </c>
      <c r="E173" t="s">
        <v>152</v>
      </c>
      <c r="F173" t="s">
        <v>154</v>
      </c>
      <c r="G173" t="s">
        <v>218</v>
      </c>
      <c r="H173">
        <v>406.68080593684294</v>
      </c>
      <c r="I173">
        <v>29</v>
      </c>
      <c r="J173">
        <v>1372931.4685630007</v>
      </c>
      <c r="K173">
        <v>36074.369363636361</v>
      </c>
      <c r="L173">
        <v>247127664.34134009</v>
      </c>
      <c r="M173">
        <v>5149741.7772727264</v>
      </c>
      <c r="N173">
        <v>2059397202.8445008</v>
      </c>
      <c r="O173">
        <v>108639800</v>
      </c>
      <c r="P173">
        <v>19.797328918181815</v>
      </c>
      <c r="Q173">
        <v>20525.32545501686</v>
      </c>
      <c r="R173">
        <v>247163738.71070373</v>
      </c>
      <c r="S173">
        <v>2173.1867446217739</v>
      </c>
      <c r="T173">
        <v>20545.122783935043</v>
      </c>
      <c r="U173">
        <f>Net_Zero_Table[[#This Row],[Total Energy(MJ)]]*AHP!$Q$23/TOPSIS!$B$20</f>
        <v>2.5554988382372964E-2</v>
      </c>
      <c r="V173">
        <f>Net_Zero_Table[[#This Row],[Capital Cost (LKR)]]*AHP!$Q$24/TOPSIS!$C$20</f>
        <v>3.8923180522535271E-3</v>
      </c>
      <c r="W173">
        <f>Net_Zero_Table[[#This Row],[System Cost (LKR)]]*AHP!$Q$25/TOPSIS!$D$20</f>
        <v>2.8662767112907577E-3</v>
      </c>
      <c r="X173">
        <f>Net_Zero_Table[[#This Row],[Embodied Carbon (Metric T)]]*AHP!$Q$26/TOPSIS!$E$20</f>
        <v>8.9241796467529732E-3</v>
      </c>
      <c r="Y1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3.9305317682626611E-3</v>
      </c>
      <c r="Z1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5.452278322084848E-3</v>
      </c>
      <c r="AA173">
        <f>Net_Zero_Table[[#This Row],[S- Worst-Euclidean Distance]]/(Net_Zero_Table[[#This Row],[S+ Best-Euclidean Distance]]+Net_Zero_Table[[#This Row],[S- Worst-Euclidean Distance]])</f>
        <v>0.58109226016349147</v>
      </c>
      <c r="AB173">
        <v>172</v>
      </c>
    </row>
    <row r="174" spans="1:28" x14ac:dyDescent="0.3">
      <c r="A174">
        <v>398</v>
      </c>
      <c r="B174" t="s">
        <v>142</v>
      </c>
      <c r="C174" t="s">
        <v>280</v>
      </c>
      <c r="D174" t="s">
        <v>151</v>
      </c>
      <c r="E174" t="s">
        <v>152</v>
      </c>
      <c r="F174" t="s">
        <v>154</v>
      </c>
      <c r="G174" t="s">
        <v>220</v>
      </c>
      <c r="H174">
        <v>406.21808431678289</v>
      </c>
      <c r="I174">
        <v>29</v>
      </c>
      <c r="J174">
        <v>1372483.5540347826</v>
      </c>
      <c r="K174">
        <v>36074.369363636361</v>
      </c>
      <c r="L174">
        <v>247047039.72626087</v>
      </c>
      <c r="M174">
        <v>5145136.7022727262</v>
      </c>
      <c r="N174">
        <v>2058725331.0521741</v>
      </c>
      <c r="O174">
        <v>113100000</v>
      </c>
      <c r="P174">
        <v>19.806539068181817</v>
      </c>
      <c r="Q174">
        <v>20518.629132819999</v>
      </c>
      <c r="R174">
        <v>247083114.09562451</v>
      </c>
      <c r="S174">
        <v>2176.9704677544469</v>
      </c>
      <c r="T174">
        <v>20538.435671888179</v>
      </c>
      <c r="U174">
        <f>Net_Zero_Table[[#This Row],[Total Energy(MJ)]]*AHP!$Q$23/TOPSIS!$B$20</f>
        <v>2.554665236547813E-2</v>
      </c>
      <c r="V174">
        <f>Net_Zero_Table[[#This Row],[Capital Cost (LKR)]]*AHP!$Q$24/TOPSIS!$C$20</f>
        <v>3.888837408499002E-3</v>
      </c>
      <c r="W174">
        <f>Net_Zero_Table[[#This Row],[System Cost (LKR)]]*AHP!$Q$25/TOPSIS!$D$20</f>
        <v>2.983951517279898E-3</v>
      </c>
      <c r="X174">
        <f>Net_Zero_Table[[#This Row],[Embodied Carbon (Metric T)]]*AHP!$Q$26/TOPSIS!$E$20</f>
        <v>8.9283313701250117E-3</v>
      </c>
      <c r="Y1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3.9425409152913588E-3</v>
      </c>
      <c r="Z1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5.4509048281087998E-3</v>
      </c>
      <c r="AA174">
        <f>Net_Zero_Table[[#This Row],[S- Worst-Euclidean Distance]]/(Net_Zero_Table[[#This Row],[S+ Best-Euclidean Distance]]+Net_Zero_Table[[#This Row],[S- Worst-Euclidean Distance]])</f>
        <v>0.58028810481378568</v>
      </c>
      <c r="AB174">
        <v>173</v>
      </c>
    </row>
    <row r="175" spans="1:28" x14ac:dyDescent="0.3">
      <c r="A175">
        <v>416</v>
      </c>
      <c r="B175" t="s">
        <v>142</v>
      </c>
      <c r="C175" t="s">
        <v>280</v>
      </c>
      <c r="D175" t="s">
        <v>280</v>
      </c>
      <c r="E175" t="s">
        <v>152</v>
      </c>
      <c r="F175" t="s">
        <v>154</v>
      </c>
      <c r="G175" t="s">
        <v>220</v>
      </c>
      <c r="H175">
        <v>406.68080593684294</v>
      </c>
      <c r="I175">
        <v>29</v>
      </c>
      <c r="J175">
        <v>1372931.4685630007</v>
      </c>
      <c r="K175">
        <v>36074.369363636361</v>
      </c>
      <c r="L175">
        <v>247127664.34134009</v>
      </c>
      <c r="M175">
        <v>5149741.7772727264</v>
      </c>
      <c r="N175">
        <v>2059397202.8445008</v>
      </c>
      <c r="O175">
        <v>113100000</v>
      </c>
      <c r="P175">
        <v>19.797328918181815</v>
      </c>
      <c r="Q175">
        <v>20525.32545501686</v>
      </c>
      <c r="R175">
        <v>247163738.71070373</v>
      </c>
      <c r="S175">
        <v>2177.6469446217739</v>
      </c>
      <c r="T175">
        <v>20545.122783935043</v>
      </c>
      <c r="U175">
        <f>Net_Zero_Table[[#This Row],[Total Energy(MJ)]]*AHP!$Q$23/TOPSIS!$B$20</f>
        <v>2.5554988382372964E-2</v>
      </c>
      <c r="V175">
        <f>Net_Zero_Table[[#This Row],[Capital Cost (LKR)]]*AHP!$Q$24/TOPSIS!$C$20</f>
        <v>3.8923180522535271E-3</v>
      </c>
      <c r="W175">
        <f>Net_Zero_Table[[#This Row],[System Cost (LKR)]]*AHP!$Q$25/TOPSIS!$D$20</f>
        <v>2.983951517279898E-3</v>
      </c>
      <c r="X175">
        <f>Net_Zero_Table[[#This Row],[Embodied Carbon (Metric T)]]*AHP!$Q$26/TOPSIS!$E$20</f>
        <v>8.9241796467529732E-3</v>
      </c>
      <c r="Y1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3.9503283702221033E-3</v>
      </c>
      <c r="Z1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5.451008305030528E-3</v>
      </c>
      <c r="AA175">
        <f>Net_Zero_Table[[#This Row],[S- Worst-Euclidean Distance]]/(Net_Zero_Table[[#This Row],[S+ Best-Euclidean Distance]]+Net_Zero_Table[[#This Row],[S- Worst-Euclidean Distance]])</f>
        <v>0.57981205155425941</v>
      </c>
      <c r="AB175">
        <v>174</v>
      </c>
    </row>
    <row r="176" spans="1:28" x14ac:dyDescent="0.3">
      <c r="A176">
        <v>472</v>
      </c>
      <c r="B176" t="s">
        <v>280</v>
      </c>
      <c r="C176" t="s">
        <v>148</v>
      </c>
      <c r="D176" t="s">
        <v>151</v>
      </c>
      <c r="E176" t="s">
        <v>152</v>
      </c>
      <c r="F176" t="s">
        <v>155</v>
      </c>
      <c r="G176" t="s">
        <v>219</v>
      </c>
      <c r="H176">
        <v>365.70400849646541</v>
      </c>
      <c r="I176">
        <v>52</v>
      </c>
      <c r="J176">
        <v>1345605.6512055092</v>
      </c>
      <c r="K176">
        <v>35689.179536363634</v>
      </c>
      <c r="L176">
        <v>242209017.21699169</v>
      </c>
      <c r="M176">
        <v>5575477.8013636358</v>
      </c>
      <c r="N176">
        <v>2018408476.808264</v>
      </c>
      <c r="O176">
        <v>96928000</v>
      </c>
      <c r="P176">
        <v>21.615532077272725</v>
      </c>
      <c r="Q176">
        <v>20116.804485522363</v>
      </c>
      <c r="R176">
        <v>242244706.39652807</v>
      </c>
      <c r="S176">
        <v>2120.9119546096276</v>
      </c>
      <c r="T176">
        <v>20138.420017599638</v>
      </c>
      <c r="U176">
        <f>Net_Zero_Table[[#This Row],[Total Energy(MJ)]]*AHP!$Q$23/TOPSIS!$B$20</f>
        <v>2.5046395114213953E-2</v>
      </c>
      <c r="V176">
        <f>Net_Zero_Table[[#This Row],[Capital Cost (LKR)]]*AHP!$Q$24/TOPSIS!$C$20</f>
        <v>4.2141011792011622E-3</v>
      </c>
      <c r="W176">
        <f>Net_Zero_Table[[#This Row],[System Cost (LKR)]]*AHP!$Q$25/TOPSIS!$D$20</f>
        <v>2.5572807486021749E-3</v>
      </c>
      <c r="X176">
        <f>Net_Zero_Table[[#This Row],[Embodied Carbon (Metric T)]]*AHP!$Q$26/TOPSIS!$E$20</f>
        <v>9.7437837303684747E-3</v>
      </c>
      <c r="Y1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3.6219099085435936E-3</v>
      </c>
      <c r="Z1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4.8647788210976223E-3</v>
      </c>
      <c r="AA176">
        <f>Net_Zero_Table[[#This Row],[S- Worst-Euclidean Distance]]/(Net_Zero_Table[[#This Row],[S+ Best-Euclidean Distance]]+Net_Zero_Table[[#This Row],[S- Worst-Euclidean Distance]])</f>
        <v>0.5732246080979202</v>
      </c>
      <c r="AB176">
        <v>175</v>
      </c>
    </row>
    <row r="177" spans="1:28" x14ac:dyDescent="0.3">
      <c r="A177">
        <v>474</v>
      </c>
      <c r="B177" t="s">
        <v>280</v>
      </c>
      <c r="C177" t="s">
        <v>148</v>
      </c>
      <c r="D177" t="s">
        <v>151</v>
      </c>
      <c r="E177" t="s">
        <v>152</v>
      </c>
      <c r="F177" t="s">
        <v>155</v>
      </c>
      <c r="G177" t="s">
        <v>218</v>
      </c>
      <c r="H177">
        <v>365.70400849646541</v>
      </c>
      <c r="I177">
        <v>26</v>
      </c>
      <c r="J177">
        <v>1345605.6512055092</v>
      </c>
      <c r="K177">
        <v>35689.179536363634</v>
      </c>
      <c r="L177">
        <v>242209017.21699169</v>
      </c>
      <c r="M177">
        <v>5575477.8013636358</v>
      </c>
      <c r="N177">
        <v>2018408476.808264</v>
      </c>
      <c r="O177">
        <v>97401200</v>
      </c>
      <c r="P177">
        <v>21.615532077272725</v>
      </c>
      <c r="Q177">
        <v>20116.804485522363</v>
      </c>
      <c r="R177">
        <v>242244706.39652807</v>
      </c>
      <c r="S177">
        <v>2121.3851546096275</v>
      </c>
      <c r="T177">
        <v>20138.420017599638</v>
      </c>
      <c r="U177">
        <f>Net_Zero_Table[[#This Row],[Total Energy(MJ)]]*AHP!$Q$23/TOPSIS!$B$20</f>
        <v>2.5046395114213953E-2</v>
      </c>
      <c r="V177">
        <f>Net_Zero_Table[[#This Row],[Capital Cost (LKR)]]*AHP!$Q$24/TOPSIS!$C$20</f>
        <v>4.2141011792011622E-3</v>
      </c>
      <c r="W177">
        <f>Net_Zero_Table[[#This Row],[System Cost (LKR)]]*AHP!$Q$25/TOPSIS!$D$20</f>
        <v>2.5697653273641275E-3</v>
      </c>
      <c r="X177">
        <f>Net_Zero_Table[[#This Row],[Embodied Carbon (Metric T)]]*AHP!$Q$26/TOPSIS!$E$20</f>
        <v>9.7437837303684747E-3</v>
      </c>
      <c r="Y1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3.6229483740439243E-3</v>
      </c>
      <c r="Z1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4.8636997474425653E-3</v>
      </c>
      <c r="AA177">
        <f>Net_Zero_Table[[#This Row],[S- Worst-Euclidean Distance]]/(Net_Zero_Table[[#This Row],[S+ Best-Euclidean Distance]]+Net_Zero_Table[[#This Row],[S- Worst-Euclidean Distance]])</f>
        <v>0.57310020137734397</v>
      </c>
      <c r="AB177">
        <v>176</v>
      </c>
    </row>
    <row r="178" spans="1:28" x14ac:dyDescent="0.3">
      <c r="A178">
        <v>490</v>
      </c>
      <c r="B178" t="s">
        <v>280</v>
      </c>
      <c r="C178" t="s">
        <v>148</v>
      </c>
      <c r="D178" t="s">
        <v>280</v>
      </c>
      <c r="E178" t="s">
        <v>152</v>
      </c>
      <c r="F178" t="s">
        <v>155</v>
      </c>
      <c r="G178" t="s">
        <v>219</v>
      </c>
      <c r="H178">
        <v>366.16673011652546</v>
      </c>
      <c r="I178">
        <v>53</v>
      </c>
      <c r="J178">
        <v>1346053.5657337275</v>
      </c>
      <c r="K178">
        <v>35689.179536363634</v>
      </c>
      <c r="L178">
        <v>242289641.83207095</v>
      </c>
      <c r="M178">
        <v>5580082.8763636351</v>
      </c>
      <c r="N178">
        <v>2019080348.6005912</v>
      </c>
      <c r="O178">
        <v>98792000</v>
      </c>
      <c r="P178">
        <v>21.60632192727272</v>
      </c>
      <c r="Q178">
        <v>20123.500807719225</v>
      </c>
      <c r="R178">
        <v>242325331.01160732</v>
      </c>
      <c r="S178">
        <v>2123.4524314769551</v>
      </c>
      <c r="T178">
        <v>20145.107129646498</v>
      </c>
      <c r="U178">
        <f>Net_Zero_Table[[#This Row],[Total Energy(MJ)]]*AHP!$Q$23/TOPSIS!$B$20</f>
        <v>2.5054731131108791E-2</v>
      </c>
      <c r="V178">
        <f>Net_Zero_Table[[#This Row],[Capital Cost (LKR)]]*AHP!$Q$24/TOPSIS!$C$20</f>
        <v>4.217581822955686E-3</v>
      </c>
      <c r="W178">
        <f>Net_Zero_Table[[#This Row],[System Cost (LKR)]]*AHP!$Q$25/TOPSIS!$D$20</f>
        <v>2.6064592245368316E-3</v>
      </c>
      <c r="X178">
        <f>Net_Zero_Table[[#This Row],[Embodied Carbon (Metric T)]]*AHP!$Q$26/TOPSIS!$E$20</f>
        <v>9.7396320069964328E-3</v>
      </c>
      <c r="Y1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3.6329451448462186E-3</v>
      </c>
      <c r="Z1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4.8595068108224981E-3</v>
      </c>
      <c r="AA178">
        <f>Net_Zero_Table[[#This Row],[S- Worst-Euclidean Distance]]/(Net_Zero_Table[[#This Row],[S+ Best-Euclidean Distance]]+Net_Zero_Table[[#This Row],[S- Worst-Euclidean Distance]])</f>
        <v>0.57221481336479918</v>
      </c>
      <c r="AB178">
        <v>177</v>
      </c>
    </row>
    <row r="179" spans="1:28" x14ac:dyDescent="0.3">
      <c r="A179">
        <v>473</v>
      </c>
      <c r="B179" t="s">
        <v>280</v>
      </c>
      <c r="C179" t="s">
        <v>148</v>
      </c>
      <c r="D179" t="s">
        <v>151</v>
      </c>
      <c r="E179" t="s">
        <v>152</v>
      </c>
      <c r="F179" t="s">
        <v>155</v>
      </c>
      <c r="G179" t="s">
        <v>220</v>
      </c>
      <c r="H179">
        <v>365.70400849646541</v>
      </c>
      <c r="I179">
        <v>26</v>
      </c>
      <c r="J179">
        <v>1345605.6512055092</v>
      </c>
      <c r="K179">
        <v>35689.179536363634</v>
      </c>
      <c r="L179">
        <v>242209017.21699169</v>
      </c>
      <c r="M179">
        <v>5575477.8013636358</v>
      </c>
      <c r="N179">
        <v>2018408476.808264</v>
      </c>
      <c r="O179">
        <v>101400000</v>
      </c>
      <c r="P179">
        <v>21.615532077272725</v>
      </c>
      <c r="Q179">
        <v>20116.804485522363</v>
      </c>
      <c r="R179">
        <v>242244706.39652807</v>
      </c>
      <c r="S179">
        <v>2125.3839546096278</v>
      </c>
      <c r="T179">
        <v>20138.420017599638</v>
      </c>
      <c r="U179">
        <f>Net_Zero_Table[[#This Row],[Total Energy(MJ)]]*AHP!$Q$23/TOPSIS!$B$20</f>
        <v>2.5046395114213953E-2</v>
      </c>
      <c r="V179">
        <f>Net_Zero_Table[[#This Row],[Capital Cost (LKR)]]*AHP!$Q$24/TOPSIS!$C$20</f>
        <v>4.2141011792011622E-3</v>
      </c>
      <c r="W179">
        <f>Net_Zero_Table[[#This Row],[System Cost (LKR)]]*AHP!$Q$25/TOPSIS!$D$20</f>
        <v>2.6752668775612879E-3</v>
      </c>
      <c r="X179">
        <f>Net_Zero_Table[[#This Row],[Embodied Carbon (Metric T)]]*AHP!$Q$26/TOPSIS!$E$20</f>
        <v>9.7437837303684747E-3</v>
      </c>
      <c r="Y1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3.6334254703071435E-3</v>
      </c>
      <c r="Z1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4.8558532968113995E-3</v>
      </c>
      <c r="AA179">
        <f>Net_Zero_Table[[#This Row],[S- Worst-Euclidean Distance]]/(Net_Zero_Table[[#This Row],[S+ Best-Euclidean Distance]]+Net_Zero_Table[[#This Row],[S- Worst-Euclidean Distance]])</f>
        <v>0.5719983322516794</v>
      </c>
      <c r="AB179">
        <v>178</v>
      </c>
    </row>
    <row r="180" spans="1:28" x14ac:dyDescent="0.3">
      <c r="A180">
        <v>492</v>
      </c>
      <c r="B180" t="s">
        <v>280</v>
      </c>
      <c r="C180" t="s">
        <v>148</v>
      </c>
      <c r="D180" t="s">
        <v>280</v>
      </c>
      <c r="E180" t="s">
        <v>152</v>
      </c>
      <c r="F180" t="s">
        <v>155</v>
      </c>
      <c r="G180" t="s">
        <v>218</v>
      </c>
      <c r="H180">
        <v>366.16673011652546</v>
      </c>
      <c r="I180">
        <v>27</v>
      </c>
      <c r="J180">
        <v>1346053.5657337275</v>
      </c>
      <c r="K180">
        <v>35689.179536363634</v>
      </c>
      <c r="L180">
        <v>242289641.83207095</v>
      </c>
      <c r="M180">
        <v>5580082.8763636351</v>
      </c>
      <c r="N180">
        <v>2019080348.6005912</v>
      </c>
      <c r="O180">
        <v>101147400</v>
      </c>
      <c r="P180">
        <v>21.60632192727272</v>
      </c>
      <c r="Q180">
        <v>20123.500807719225</v>
      </c>
      <c r="R180">
        <v>242325331.01160732</v>
      </c>
      <c r="S180">
        <v>2125.807831476955</v>
      </c>
      <c r="T180">
        <v>20145.107129646498</v>
      </c>
      <c r="U180">
        <f>Net_Zero_Table[[#This Row],[Total Energy(MJ)]]*AHP!$Q$23/TOPSIS!$B$20</f>
        <v>2.5054731131108791E-2</v>
      </c>
      <c r="V180">
        <f>Net_Zero_Table[[#This Row],[Capital Cost (LKR)]]*AHP!$Q$24/TOPSIS!$C$20</f>
        <v>4.217581822955686E-3</v>
      </c>
      <c r="W180">
        <f>Net_Zero_Table[[#This Row],[System Cost (LKR)]]*AHP!$Q$25/TOPSIS!$D$20</f>
        <v>2.6686024553396709E-3</v>
      </c>
      <c r="X180">
        <f>Net_Zero_Table[[#This Row],[Embodied Carbon (Metric T)]]*AHP!$Q$26/TOPSIS!$E$20</f>
        <v>9.7396320069964328E-3</v>
      </c>
      <c r="Y1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3.6393595230375191E-3</v>
      </c>
      <c r="Z1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4.8550747722580353E-3</v>
      </c>
      <c r="AA180">
        <f>Net_Zero_Table[[#This Row],[S- Worst-Euclidean Distance]]/(Net_Zero_Table[[#This Row],[S+ Best-Euclidean Distance]]+Net_Zero_Table[[#This Row],[S- Worst-Euclidean Distance]])</f>
        <v>0.57155951808902761</v>
      </c>
      <c r="AB180">
        <v>179</v>
      </c>
    </row>
    <row r="181" spans="1:28" x14ac:dyDescent="0.3">
      <c r="A181">
        <v>491</v>
      </c>
      <c r="B181" t="s">
        <v>280</v>
      </c>
      <c r="C181" t="s">
        <v>148</v>
      </c>
      <c r="D181" t="s">
        <v>280</v>
      </c>
      <c r="E181" t="s">
        <v>152</v>
      </c>
      <c r="F181" t="s">
        <v>155</v>
      </c>
      <c r="G181" t="s">
        <v>220</v>
      </c>
      <c r="H181">
        <v>366.16673011652546</v>
      </c>
      <c r="I181">
        <v>27</v>
      </c>
      <c r="J181">
        <v>1346053.5657337275</v>
      </c>
      <c r="K181">
        <v>35689.179536363634</v>
      </c>
      <c r="L181">
        <v>242289641.83207095</v>
      </c>
      <c r="M181">
        <v>5580082.8763636351</v>
      </c>
      <c r="N181">
        <v>2019080348.6005912</v>
      </c>
      <c r="O181">
        <v>105300000</v>
      </c>
      <c r="P181">
        <v>21.60632192727272</v>
      </c>
      <c r="Q181">
        <v>20123.500807719225</v>
      </c>
      <c r="R181">
        <v>242325331.01160732</v>
      </c>
      <c r="S181">
        <v>2129.9604314769549</v>
      </c>
      <c r="T181">
        <v>20145.107129646498</v>
      </c>
      <c r="U181">
        <f>Net_Zero_Table[[#This Row],[Total Energy(MJ)]]*AHP!$Q$23/TOPSIS!$B$20</f>
        <v>2.5054731131108791E-2</v>
      </c>
      <c r="V181">
        <f>Net_Zero_Table[[#This Row],[Capital Cost (LKR)]]*AHP!$Q$24/TOPSIS!$C$20</f>
        <v>4.217581822955686E-3</v>
      </c>
      <c r="W181">
        <f>Net_Zero_Table[[#This Row],[System Cost (LKR)]]*AHP!$Q$25/TOPSIS!$D$20</f>
        <v>2.7781617574674914E-3</v>
      </c>
      <c r="X181">
        <f>Net_Zero_Table[[#This Row],[Embodied Carbon (Metric T)]]*AHP!$Q$26/TOPSIS!$E$20</f>
        <v>9.7396320069964328E-3</v>
      </c>
      <c r="Y1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3.6532162746883215E-3</v>
      </c>
      <c r="Z1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4.8491912148927964E-3</v>
      </c>
      <c r="AA181">
        <f>Net_Zero_Table[[#This Row],[S- Worst-Euclidean Distance]]/(Net_Zero_Table[[#This Row],[S+ Best-Euclidean Distance]]+Net_Zero_Table[[#This Row],[S- Worst-Euclidean Distance]])</f>
        <v>0.57033154678072218</v>
      </c>
      <c r="AB181">
        <v>180</v>
      </c>
    </row>
    <row r="182" spans="1:28" x14ac:dyDescent="0.3">
      <c r="A182">
        <v>469</v>
      </c>
      <c r="B182" t="s">
        <v>280</v>
      </c>
      <c r="C182" t="s">
        <v>148</v>
      </c>
      <c r="D182" t="s">
        <v>151</v>
      </c>
      <c r="E182" t="s">
        <v>152</v>
      </c>
      <c r="F182" t="s">
        <v>154</v>
      </c>
      <c r="G182" t="s">
        <v>219</v>
      </c>
      <c r="H182">
        <v>365.74258034030362</v>
      </c>
      <c r="I182">
        <v>52</v>
      </c>
      <c r="J182">
        <v>1344564.4717818256</v>
      </c>
      <c r="K182">
        <v>34870.399763636364</v>
      </c>
      <c r="L182">
        <v>242021604.92072862</v>
      </c>
      <c r="M182">
        <v>5548185.1422727266</v>
      </c>
      <c r="N182">
        <v>2016846707.6727386</v>
      </c>
      <c r="O182">
        <v>96928000</v>
      </c>
      <c r="P182">
        <v>21.888458668181816</v>
      </c>
      <c r="Q182">
        <v>20101.238853138293</v>
      </c>
      <c r="R182">
        <v>242056475.32049227</v>
      </c>
      <c r="S182">
        <v>2119.3228928150111</v>
      </c>
      <c r="T182">
        <v>20123.127311806475</v>
      </c>
      <c r="U182">
        <f>Net_Zero_Table[[#This Row],[Total Energy(MJ)]]*AHP!$Q$23/TOPSIS!$B$20</f>
        <v>2.5026933347749393E-2</v>
      </c>
      <c r="V182">
        <f>Net_Zero_Table[[#This Row],[Capital Cost (LKR)]]*AHP!$Q$24/TOPSIS!$C$20</f>
        <v>4.1934726284372434E-3</v>
      </c>
      <c r="W182">
        <f>Net_Zero_Table[[#This Row],[System Cost (LKR)]]*AHP!$Q$25/TOPSIS!$D$20</f>
        <v>2.5572807486021749E-3</v>
      </c>
      <c r="X182">
        <f>Net_Zero_Table[[#This Row],[Embodied Carbon (Metric T)]]*AHP!$Q$26/TOPSIS!$E$20</f>
        <v>9.8668127479553704E-3</v>
      </c>
      <c r="Y1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3.646503046832891E-3</v>
      </c>
      <c r="Z1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4.7755155035526945E-3</v>
      </c>
      <c r="AA182">
        <f>Net_Zero_Table[[#This Row],[S- Worst-Euclidean Distance]]/(Net_Zero_Table[[#This Row],[S+ Best-Euclidean Distance]]+Net_Zero_Table[[#This Row],[S- Worst-Euclidean Distance]])</f>
        <v>0.56702742638034875</v>
      </c>
      <c r="AB182">
        <v>181</v>
      </c>
    </row>
    <row r="183" spans="1:28" x14ac:dyDescent="0.3">
      <c r="A183">
        <v>487</v>
      </c>
      <c r="B183" t="s">
        <v>280</v>
      </c>
      <c r="C183" t="s">
        <v>148</v>
      </c>
      <c r="D183" t="s">
        <v>280</v>
      </c>
      <c r="E183" t="s">
        <v>152</v>
      </c>
      <c r="F183" t="s">
        <v>154</v>
      </c>
      <c r="G183" t="s">
        <v>219</v>
      </c>
      <c r="H183">
        <v>366.20530196036361</v>
      </c>
      <c r="I183">
        <v>53</v>
      </c>
      <c r="J183">
        <v>1345012.3863100435</v>
      </c>
      <c r="K183">
        <v>34870.399763636364</v>
      </c>
      <c r="L183">
        <v>242102229.53580785</v>
      </c>
      <c r="M183">
        <v>5552790.2172727259</v>
      </c>
      <c r="N183">
        <v>2017518579.4650655</v>
      </c>
      <c r="O183">
        <v>98792000</v>
      </c>
      <c r="P183">
        <v>21.879248518181811</v>
      </c>
      <c r="Q183">
        <v>20107.935175335151</v>
      </c>
      <c r="R183">
        <v>242137099.93557149</v>
      </c>
      <c r="S183">
        <v>2121.8633696823381</v>
      </c>
      <c r="T183">
        <v>20129.814423853331</v>
      </c>
      <c r="U183">
        <f>Net_Zero_Table[[#This Row],[Total Energy(MJ)]]*AHP!$Q$23/TOPSIS!$B$20</f>
        <v>2.5035269364644227E-2</v>
      </c>
      <c r="V183">
        <f>Net_Zero_Table[[#This Row],[Capital Cost (LKR)]]*AHP!$Q$24/TOPSIS!$C$20</f>
        <v>4.1969532721917672E-3</v>
      </c>
      <c r="W183">
        <f>Net_Zero_Table[[#This Row],[System Cost (LKR)]]*AHP!$Q$25/TOPSIS!$D$20</f>
        <v>2.6064592245368316E-3</v>
      </c>
      <c r="X183">
        <f>Net_Zero_Table[[#This Row],[Embodied Carbon (Metric T)]]*AHP!$Q$26/TOPSIS!$E$20</f>
        <v>9.8626610245833319E-3</v>
      </c>
      <c r="Y1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3.6572604333053207E-3</v>
      </c>
      <c r="Z1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4.7699886957419538E-3</v>
      </c>
      <c r="AA183">
        <f>Net_Zero_Table[[#This Row],[S- Worst-Euclidean Distance]]/(Net_Zero_Table[[#This Row],[S+ Best-Euclidean Distance]]+Net_Zero_Table[[#This Row],[S- Worst-Euclidean Distance]])</f>
        <v>0.56601966106598478</v>
      </c>
      <c r="AB183">
        <v>182</v>
      </c>
    </row>
    <row r="184" spans="1:28" x14ac:dyDescent="0.3">
      <c r="A184">
        <v>471</v>
      </c>
      <c r="B184" t="s">
        <v>280</v>
      </c>
      <c r="C184" t="s">
        <v>148</v>
      </c>
      <c r="D184" t="s">
        <v>151</v>
      </c>
      <c r="E184" t="s">
        <v>152</v>
      </c>
      <c r="F184" t="s">
        <v>154</v>
      </c>
      <c r="G184" t="s">
        <v>218</v>
      </c>
      <c r="H184">
        <v>365.74258034030362</v>
      </c>
      <c r="I184">
        <v>27</v>
      </c>
      <c r="J184">
        <v>1344564.4717818256</v>
      </c>
      <c r="K184">
        <v>34870.399763636364</v>
      </c>
      <c r="L184">
        <v>242021604.92072862</v>
      </c>
      <c r="M184">
        <v>5548185.1422727266</v>
      </c>
      <c r="N184">
        <v>2016846707.6727386</v>
      </c>
      <c r="O184">
        <v>101147400</v>
      </c>
      <c r="P184">
        <v>21.888458668181816</v>
      </c>
      <c r="Q184">
        <v>20101.238853138293</v>
      </c>
      <c r="R184">
        <v>242056475.32049227</v>
      </c>
      <c r="S184">
        <v>2123.5422928150115</v>
      </c>
      <c r="T184">
        <v>20123.127311806475</v>
      </c>
      <c r="U184">
        <f>Net_Zero_Table[[#This Row],[Total Energy(MJ)]]*AHP!$Q$23/TOPSIS!$B$20</f>
        <v>2.5026933347749393E-2</v>
      </c>
      <c r="V184">
        <f>Net_Zero_Table[[#This Row],[Capital Cost (LKR)]]*AHP!$Q$24/TOPSIS!$C$20</f>
        <v>4.1934726284372434E-3</v>
      </c>
      <c r="W184">
        <f>Net_Zero_Table[[#This Row],[System Cost (LKR)]]*AHP!$Q$25/TOPSIS!$D$20</f>
        <v>2.6686024553396709E-3</v>
      </c>
      <c r="X184">
        <f>Net_Zero_Table[[#This Row],[Embodied Carbon (Metric T)]]*AHP!$Q$26/TOPSIS!$E$20</f>
        <v>9.8668127479553704E-3</v>
      </c>
      <c r="Y1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3.6571946318813891E-3</v>
      </c>
      <c r="Z1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4.7668590718307037E-3</v>
      </c>
      <c r="AA184">
        <f>Net_Zero_Table[[#This Row],[S- Worst-Euclidean Distance]]/(Net_Zero_Table[[#This Row],[S+ Best-Euclidean Distance]]+Net_Zero_Table[[#This Row],[S- Worst-Euclidean Distance]])</f>
        <v>0.56586285409483661</v>
      </c>
      <c r="AB184">
        <v>183</v>
      </c>
    </row>
    <row r="185" spans="1:28" x14ac:dyDescent="0.3">
      <c r="A185">
        <v>489</v>
      </c>
      <c r="B185" t="s">
        <v>280</v>
      </c>
      <c r="C185" t="s">
        <v>148</v>
      </c>
      <c r="D185" t="s">
        <v>280</v>
      </c>
      <c r="E185" t="s">
        <v>152</v>
      </c>
      <c r="F185" t="s">
        <v>154</v>
      </c>
      <c r="G185" t="s">
        <v>218</v>
      </c>
      <c r="H185">
        <v>366.20530196036361</v>
      </c>
      <c r="I185">
        <v>27</v>
      </c>
      <c r="J185">
        <v>1345012.3863100435</v>
      </c>
      <c r="K185">
        <v>34870.399763636364</v>
      </c>
      <c r="L185">
        <v>242102229.53580785</v>
      </c>
      <c r="M185">
        <v>5552790.2172727259</v>
      </c>
      <c r="N185">
        <v>2017518579.4650655</v>
      </c>
      <c r="O185">
        <v>101147400</v>
      </c>
      <c r="P185">
        <v>21.879248518181811</v>
      </c>
      <c r="Q185">
        <v>20107.935175335151</v>
      </c>
      <c r="R185">
        <v>242137099.93557149</v>
      </c>
      <c r="S185">
        <v>2124.2187696823385</v>
      </c>
      <c r="T185">
        <v>20129.814423853331</v>
      </c>
      <c r="U185">
        <f>Net_Zero_Table[[#This Row],[Total Energy(MJ)]]*AHP!$Q$23/TOPSIS!$B$20</f>
        <v>2.5035269364644227E-2</v>
      </c>
      <c r="V185">
        <f>Net_Zero_Table[[#This Row],[Capital Cost (LKR)]]*AHP!$Q$24/TOPSIS!$C$20</f>
        <v>4.1969532721917672E-3</v>
      </c>
      <c r="W185">
        <f>Net_Zero_Table[[#This Row],[System Cost (LKR)]]*AHP!$Q$25/TOPSIS!$D$20</f>
        <v>2.6686024553396709E-3</v>
      </c>
      <c r="X185">
        <f>Net_Zero_Table[[#This Row],[Embodied Carbon (Metric T)]]*AHP!$Q$26/TOPSIS!$E$20</f>
        <v>9.8626610245833319E-3</v>
      </c>
      <c r="Y1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3.6636322399338592E-3</v>
      </c>
      <c r="Z1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4.7654734032719342E-3</v>
      </c>
      <c r="AA185">
        <f>Net_Zero_Table[[#This Row],[S- Worst-Euclidean Distance]]/(Net_Zero_Table[[#This Row],[S+ Best-Euclidean Distance]]+Net_Zero_Table[[#This Row],[S- Worst-Euclidean Distance]])</f>
        <v>0.56535931627729707</v>
      </c>
      <c r="AB185">
        <v>184</v>
      </c>
    </row>
    <row r="186" spans="1:28" x14ac:dyDescent="0.3">
      <c r="A186">
        <v>470</v>
      </c>
      <c r="B186" t="s">
        <v>280</v>
      </c>
      <c r="C186" t="s">
        <v>148</v>
      </c>
      <c r="D186" t="s">
        <v>151</v>
      </c>
      <c r="E186" t="s">
        <v>152</v>
      </c>
      <c r="F186" t="s">
        <v>154</v>
      </c>
      <c r="G186" t="s">
        <v>220</v>
      </c>
      <c r="H186">
        <v>365.74258034030362</v>
      </c>
      <c r="I186">
        <v>27</v>
      </c>
      <c r="J186">
        <v>1344564.4717818256</v>
      </c>
      <c r="K186">
        <v>34870.399763636364</v>
      </c>
      <c r="L186">
        <v>242021604.92072862</v>
      </c>
      <c r="M186">
        <v>5548185.1422727266</v>
      </c>
      <c r="N186">
        <v>2016846707.6727386</v>
      </c>
      <c r="O186">
        <v>105300000</v>
      </c>
      <c r="P186">
        <v>21.888458668181816</v>
      </c>
      <c r="Q186">
        <v>20101.238853138293</v>
      </c>
      <c r="R186">
        <v>242056475.32049227</v>
      </c>
      <c r="S186">
        <v>2127.6948928150114</v>
      </c>
      <c r="T186">
        <v>20123.127311806475</v>
      </c>
      <c r="U186">
        <f>Net_Zero_Table[[#This Row],[Total Energy(MJ)]]*AHP!$Q$23/TOPSIS!$B$20</f>
        <v>2.5026933347749393E-2</v>
      </c>
      <c r="V186">
        <f>Net_Zero_Table[[#This Row],[Capital Cost (LKR)]]*AHP!$Q$24/TOPSIS!$C$20</f>
        <v>4.1934726284372434E-3</v>
      </c>
      <c r="W186">
        <f>Net_Zero_Table[[#This Row],[System Cost (LKR)]]*AHP!$Q$25/TOPSIS!$D$20</f>
        <v>2.7781617574674914E-3</v>
      </c>
      <c r="X186">
        <f>Net_Zero_Table[[#This Row],[Embodied Carbon (Metric T)]]*AHP!$Q$26/TOPSIS!$E$20</f>
        <v>9.8668127479553704E-3</v>
      </c>
      <c r="Y1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3.6709840625077342E-3</v>
      </c>
      <c r="Z1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4.7608664972956074E-3</v>
      </c>
      <c r="AA186">
        <f>Net_Zero_Table[[#This Row],[S- Worst-Euclidean Distance]]/(Net_Zero_Table[[#This Row],[S+ Best-Euclidean Distance]]+Net_Zero_Table[[#This Row],[S- Worst-Euclidean Distance]])</f>
        <v>0.56462889890290535</v>
      </c>
      <c r="AB186">
        <v>185</v>
      </c>
    </row>
    <row r="187" spans="1:28" x14ac:dyDescent="0.3">
      <c r="A187">
        <v>488</v>
      </c>
      <c r="B187" t="s">
        <v>280</v>
      </c>
      <c r="C187" t="s">
        <v>148</v>
      </c>
      <c r="D187" t="s">
        <v>280</v>
      </c>
      <c r="E187" t="s">
        <v>152</v>
      </c>
      <c r="F187" t="s">
        <v>154</v>
      </c>
      <c r="G187" t="s">
        <v>220</v>
      </c>
      <c r="H187">
        <v>366.20530196036361</v>
      </c>
      <c r="I187">
        <v>27</v>
      </c>
      <c r="J187">
        <v>1345012.3863100435</v>
      </c>
      <c r="K187">
        <v>34870.399763636364</v>
      </c>
      <c r="L187">
        <v>242102229.53580785</v>
      </c>
      <c r="M187">
        <v>5552790.2172727259</v>
      </c>
      <c r="N187">
        <v>2017518579.4650655</v>
      </c>
      <c r="O187">
        <v>105300000</v>
      </c>
      <c r="P187">
        <v>21.879248518181811</v>
      </c>
      <c r="Q187">
        <v>20107.935175335151</v>
      </c>
      <c r="R187">
        <v>242137099.93557149</v>
      </c>
      <c r="S187">
        <v>2128.3713696823384</v>
      </c>
      <c r="T187">
        <v>20129.814423853331</v>
      </c>
      <c r="U187">
        <f>Net_Zero_Table[[#This Row],[Total Energy(MJ)]]*AHP!$Q$23/TOPSIS!$B$20</f>
        <v>2.5035269364644227E-2</v>
      </c>
      <c r="V187">
        <f>Net_Zero_Table[[#This Row],[Capital Cost (LKR)]]*AHP!$Q$24/TOPSIS!$C$20</f>
        <v>4.1969532721917672E-3</v>
      </c>
      <c r="W187">
        <f>Net_Zero_Table[[#This Row],[System Cost (LKR)]]*AHP!$Q$25/TOPSIS!$D$20</f>
        <v>2.7781617574674914E-3</v>
      </c>
      <c r="X187">
        <f>Net_Zero_Table[[#This Row],[Embodied Carbon (Metric T)]]*AHP!$Q$26/TOPSIS!$E$20</f>
        <v>9.8626610245833319E-3</v>
      </c>
      <c r="Y1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3.677397531027415E-3</v>
      </c>
      <c r="Z1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4.7594790840667905E-3</v>
      </c>
      <c r="AA187">
        <f>Net_Zero_Table[[#This Row],[S- Worst-Euclidean Distance]]/(Net_Zero_Table[[#This Row],[S+ Best-Euclidean Distance]]+Net_Zero_Table[[#This Row],[S- Worst-Euclidean Distance]])</f>
        <v>0.56412808924474789</v>
      </c>
      <c r="AB187">
        <v>186</v>
      </c>
    </row>
    <row r="188" spans="1:28" x14ac:dyDescent="0.3">
      <c r="A188">
        <v>403</v>
      </c>
      <c r="B188" t="s">
        <v>142</v>
      </c>
      <c r="C188" t="s">
        <v>280</v>
      </c>
      <c r="D188" t="s">
        <v>151</v>
      </c>
      <c r="E188" t="s">
        <v>152</v>
      </c>
      <c r="F188" t="s">
        <v>280</v>
      </c>
      <c r="G188" t="s">
        <v>219</v>
      </c>
      <c r="H188">
        <v>405.64446589627573</v>
      </c>
      <c r="I188">
        <v>58</v>
      </c>
      <c r="J188">
        <v>1387967.3794641388</v>
      </c>
      <c r="K188">
        <v>38257.782090909081</v>
      </c>
      <c r="L188">
        <v>249834128.30354497</v>
      </c>
      <c r="M188">
        <v>5134219.6386363627</v>
      </c>
      <c r="N188">
        <v>2081951069.196208</v>
      </c>
      <c r="O188">
        <v>108112000</v>
      </c>
      <c r="P188">
        <v>19.806539068181817</v>
      </c>
      <c r="Q188">
        <v>20750.112322988876</v>
      </c>
      <c r="R188">
        <v>249872386.08563587</v>
      </c>
      <c r="S188">
        <v>2195.1972888348446</v>
      </c>
      <c r="T188">
        <v>20769.918862057057</v>
      </c>
      <c r="U188">
        <f>Net_Zero_Table[[#This Row],[Total Energy(MJ)]]*AHP!$Q$23/TOPSIS!$B$20</f>
        <v>2.5835043428308949E-2</v>
      </c>
      <c r="V188">
        <f>Net_Zero_Table[[#This Row],[Capital Cost (LKR)]]*AHP!$Q$24/TOPSIS!$C$20</f>
        <v>3.880585988193434E-3</v>
      </c>
      <c r="W188">
        <f>Net_Zero_Table[[#This Row],[System Cost (LKR)]]*AHP!$Q$25/TOPSIS!$D$20</f>
        <v>2.8523516042101176E-3</v>
      </c>
      <c r="X188">
        <f>Net_Zero_Table[[#This Row],[Embodied Carbon (Metric T)]]*AHP!$Q$26/TOPSIS!$E$20</f>
        <v>8.9283313701250117E-3</v>
      </c>
      <c r="Y1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4.2036142966711976E-3</v>
      </c>
      <c r="Z1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5.368134679798733E-3</v>
      </c>
      <c r="AA188">
        <f>Net_Zero_Table[[#This Row],[S- Worst-Euclidean Distance]]/(Net_Zero_Table[[#This Row],[S+ Best-Euclidean Distance]]+Net_Zero_Table[[#This Row],[S- Worst-Euclidean Distance]])</f>
        <v>0.56083111801146568</v>
      </c>
      <c r="AB188">
        <v>187</v>
      </c>
    </row>
    <row r="189" spans="1:28" x14ac:dyDescent="0.3">
      <c r="A189">
        <v>405</v>
      </c>
      <c r="B189" t="s">
        <v>142</v>
      </c>
      <c r="C189" t="s">
        <v>280</v>
      </c>
      <c r="D189" t="s">
        <v>151</v>
      </c>
      <c r="E189" t="s">
        <v>152</v>
      </c>
      <c r="F189" t="s">
        <v>280</v>
      </c>
      <c r="G189" t="s">
        <v>218</v>
      </c>
      <c r="H189">
        <v>405.64446589627573</v>
      </c>
      <c r="I189">
        <v>29</v>
      </c>
      <c r="J189">
        <v>1387967.3794641388</v>
      </c>
      <c r="K189">
        <v>38257.782090909081</v>
      </c>
      <c r="L189">
        <v>249834128.30354497</v>
      </c>
      <c r="M189">
        <v>5134219.6386363627</v>
      </c>
      <c r="N189">
        <v>2081951069.196208</v>
      </c>
      <c r="O189">
        <v>108639800</v>
      </c>
      <c r="P189">
        <v>19.806539068181817</v>
      </c>
      <c r="Q189">
        <v>20750.112322988876</v>
      </c>
      <c r="R189">
        <v>249872386.08563587</v>
      </c>
      <c r="S189">
        <v>2195.7250888348444</v>
      </c>
      <c r="T189">
        <v>20769.918862057057</v>
      </c>
      <c r="U189">
        <f>Net_Zero_Table[[#This Row],[Total Energy(MJ)]]*AHP!$Q$23/TOPSIS!$B$20</f>
        <v>2.5835043428308949E-2</v>
      </c>
      <c r="V189">
        <f>Net_Zero_Table[[#This Row],[Capital Cost (LKR)]]*AHP!$Q$24/TOPSIS!$C$20</f>
        <v>3.880585988193434E-3</v>
      </c>
      <c r="W189">
        <f>Net_Zero_Table[[#This Row],[System Cost (LKR)]]*AHP!$Q$25/TOPSIS!$D$20</f>
        <v>2.8662767112907577E-3</v>
      </c>
      <c r="X189">
        <f>Net_Zero_Table[[#This Row],[Embodied Carbon (Metric T)]]*AHP!$Q$26/TOPSIS!$E$20</f>
        <v>8.9283313701250117E-3</v>
      </c>
      <c r="Y1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4.2055918295560452E-3</v>
      </c>
      <c r="Z1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5.3678113569035251E-3</v>
      </c>
      <c r="AA189">
        <f>Net_Zero_Table[[#This Row],[S- Worst-Euclidean Distance]]/(Net_Zero_Table[[#This Row],[S+ Best-Euclidean Distance]]+Net_Zero_Table[[#This Row],[S- Worst-Euclidean Distance]])</f>
        <v>0.56070043769760469</v>
      </c>
      <c r="AB189">
        <v>188</v>
      </c>
    </row>
    <row r="190" spans="1:28" x14ac:dyDescent="0.3">
      <c r="A190">
        <v>421</v>
      </c>
      <c r="B190" t="s">
        <v>142</v>
      </c>
      <c r="C190" t="s">
        <v>280</v>
      </c>
      <c r="D190" t="s">
        <v>280</v>
      </c>
      <c r="E190" t="s">
        <v>152</v>
      </c>
      <c r="F190" t="s">
        <v>280</v>
      </c>
      <c r="G190" t="s">
        <v>219</v>
      </c>
      <c r="H190">
        <v>406.10718751633561</v>
      </c>
      <c r="I190">
        <v>58</v>
      </c>
      <c r="J190">
        <v>1388415.2939923566</v>
      </c>
      <c r="K190">
        <v>38257.782090909081</v>
      </c>
      <c r="L190">
        <v>249914752.91862419</v>
      </c>
      <c r="M190">
        <v>5138824.7136363629</v>
      </c>
      <c r="N190">
        <v>2082622940.9885349</v>
      </c>
      <c r="O190">
        <v>108112000</v>
      </c>
      <c r="P190">
        <v>19.797328918181815</v>
      </c>
      <c r="Q190">
        <v>20756.808645185731</v>
      </c>
      <c r="R190">
        <v>249953010.70071509</v>
      </c>
      <c r="S190">
        <v>2195.8737657021711</v>
      </c>
      <c r="T190">
        <v>20776.605974103913</v>
      </c>
      <c r="U190">
        <f>Net_Zero_Table[[#This Row],[Total Energy(MJ)]]*AHP!$Q$23/TOPSIS!$B$20</f>
        <v>2.5843379445203783E-2</v>
      </c>
      <c r="V190">
        <f>Net_Zero_Table[[#This Row],[Capital Cost (LKR)]]*AHP!$Q$24/TOPSIS!$C$20</f>
        <v>3.8840666319479599E-3</v>
      </c>
      <c r="W190">
        <f>Net_Zero_Table[[#This Row],[System Cost (LKR)]]*AHP!$Q$25/TOPSIS!$D$20</f>
        <v>2.8523516042101176E-3</v>
      </c>
      <c r="X190">
        <f>Net_Zero_Table[[#This Row],[Embodied Carbon (Metric T)]]*AHP!$Q$26/TOPSIS!$E$20</f>
        <v>8.9241796467529732E-3</v>
      </c>
      <c r="Y1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4.2114830100629316E-3</v>
      </c>
      <c r="Z1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5.3686822090625603E-3</v>
      </c>
      <c r="AA190">
        <f>Net_Zero_Table[[#This Row],[S- Worst-Euclidean Distance]]/(Net_Zero_Table[[#This Row],[S+ Best-Euclidean Distance]]+Net_Zero_Table[[#This Row],[S- Worst-Euclidean Distance]])</f>
        <v>0.56039557630433334</v>
      </c>
      <c r="AB190">
        <v>189</v>
      </c>
    </row>
    <row r="191" spans="1:28" x14ac:dyDescent="0.3">
      <c r="A191">
        <v>423</v>
      </c>
      <c r="B191" t="s">
        <v>142</v>
      </c>
      <c r="C191" t="s">
        <v>280</v>
      </c>
      <c r="D191" t="s">
        <v>280</v>
      </c>
      <c r="E191" t="s">
        <v>152</v>
      </c>
      <c r="F191" t="s">
        <v>280</v>
      </c>
      <c r="G191" t="s">
        <v>218</v>
      </c>
      <c r="H191">
        <v>406.10718751633561</v>
      </c>
      <c r="I191">
        <v>29</v>
      </c>
      <c r="J191">
        <v>1388415.2939923566</v>
      </c>
      <c r="K191">
        <v>38257.782090909081</v>
      </c>
      <c r="L191">
        <v>249914752.91862419</v>
      </c>
      <c r="M191">
        <v>5138824.7136363629</v>
      </c>
      <c r="N191">
        <v>2082622940.9885349</v>
      </c>
      <c r="O191">
        <v>108639800</v>
      </c>
      <c r="P191">
        <v>19.797328918181815</v>
      </c>
      <c r="Q191">
        <v>20756.808645185731</v>
      </c>
      <c r="R191">
        <v>249953010.70071509</v>
      </c>
      <c r="S191">
        <v>2196.4015657021714</v>
      </c>
      <c r="T191">
        <v>20776.605974103913</v>
      </c>
      <c r="U191">
        <f>Net_Zero_Table[[#This Row],[Total Energy(MJ)]]*AHP!$Q$23/TOPSIS!$B$20</f>
        <v>2.5843379445203783E-2</v>
      </c>
      <c r="V191">
        <f>Net_Zero_Table[[#This Row],[Capital Cost (LKR)]]*AHP!$Q$24/TOPSIS!$C$20</f>
        <v>3.8840666319479599E-3</v>
      </c>
      <c r="W191">
        <f>Net_Zero_Table[[#This Row],[System Cost (LKR)]]*AHP!$Q$25/TOPSIS!$D$20</f>
        <v>2.8662767112907577E-3</v>
      </c>
      <c r="X191">
        <f>Net_Zero_Table[[#This Row],[Embodied Carbon (Metric T)]]*AHP!$Q$26/TOPSIS!$E$20</f>
        <v>8.9241796467529732E-3</v>
      </c>
      <c r="Y1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4.2134568498679095E-3</v>
      </c>
      <c r="Z1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5.3683589191436771E-3</v>
      </c>
      <c r="AA191">
        <f>Net_Zero_Table[[#This Row],[S- Worst-Euclidean Distance]]/(Net_Zero_Table[[#This Row],[S+ Best-Euclidean Distance]]+Net_Zero_Table[[#This Row],[S- Worst-Euclidean Distance]])</f>
        <v>0.56026530342040282</v>
      </c>
      <c r="AB191">
        <v>190</v>
      </c>
    </row>
    <row r="192" spans="1:28" x14ac:dyDescent="0.3">
      <c r="A192">
        <v>404</v>
      </c>
      <c r="B192" t="s">
        <v>142</v>
      </c>
      <c r="C192" t="s">
        <v>280</v>
      </c>
      <c r="D192" t="s">
        <v>151</v>
      </c>
      <c r="E192" t="s">
        <v>152</v>
      </c>
      <c r="F192" t="s">
        <v>280</v>
      </c>
      <c r="G192" t="s">
        <v>220</v>
      </c>
      <c r="H192">
        <v>405.64446589627573</v>
      </c>
      <c r="I192">
        <v>29</v>
      </c>
      <c r="J192">
        <v>1387967.3794641388</v>
      </c>
      <c r="K192">
        <v>38257.782090909081</v>
      </c>
      <c r="L192">
        <v>249834128.30354497</v>
      </c>
      <c r="M192">
        <v>5134219.6386363627</v>
      </c>
      <c r="N192">
        <v>2081951069.196208</v>
      </c>
      <c r="O192">
        <v>113100000</v>
      </c>
      <c r="P192">
        <v>19.806539068181817</v>
      </c>
      <c r="Q192">
        <v>20750.112322988876</v>
      </c>
      <c r="R192">
        <v>249872386.08563587</v>
      </c>
      <c r="S192">
        <v>2200.1852888348444</v>
      </c>
      <c r="T192">
        <v>20769.918862057057</v>
      </c>
      <c r="U192">
        <f>Net_Zero_Table[[#This Row],[Total Energy(MJ)]]*AHP!$Q$23/TOPSIS!$B$20</f>
        <v>2.5835043428308949E-2</v>
      </c>
      <c r="V192">
        <f>Net_Zero_Table[[#This Row],[Capital Cost (LKR)]]*AHP!$Q$24/TOPSIS!$C$20</f>
        <v>3.880585988193434E-3</v>
      </c>
      <c r="W192">
        <f>Net_Zero_Table[[#This Row],[System Cost (LKR)]]*AHP!$Q$25/TOPSIS!$D$20</f>
        <v>2.983951517279898E-3</v>
      </c>
      <c r="X192">
        <f>Net_Zero_Table[[#This Row],[Embodied Carbon (Metric T)]]*AHP!$Q$26/TOPSIS!$E$20</f>
        <v>8.9283313701250117E-3</v>
      </c>
      <c r="Y1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4.2240995357695097E-3</v>
      </c>
      <c r="Z1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5.3665213503104481E-3</v>
      </c>
      <c r="AA192">
        <f>Net_Zero_Table[[#This Row],[S- Worst-Euclidean Distance]]/(Net_Zero_Table[[#This Row],[S+ Best-Euclidean Distance]]+Net_Zero_Table[[#This Row],[S- Worst-Euclidean Distance]])</f>
        <v>0.55955932510058215</v>
      </c>
      <c r="AB192">
        <v>191</v>
      </c>
    </row>
    <row r="193" spans="1:28" x14ac:dyDescent="0.3">
      <c r="A193">
        <v>422</v>
      </c>
      <c r="B193" t="s">
        <v>142</v>
      </c>
      <c r="C193" t="s">
        <v>280</v>
      </c>
      <c r="D193" t="s">
        <v>280</v>
      </c>
      <c r="E193" t="s">
        <v>152</v>
      </c>
      <c r="F193" t="s">
        <v>280</v>
      </c>
      <c r="G193" t="s">
        <v>220</v>
      </c>
      <c r="H193">
        <v>406.10718751633561</v>
      </c>
      <c r="I193">
        <v>29</v>
      </c>
      <c r="J193">
        <v>1388415.2939923566</v>
      </c>
      <c r="K193">
        <v>38257.782090909081</v>
      </c>
      <c r="L193">
        <v>249914752.91862419</v>
      </c>
      <c r="M193">
        <v>5138824.7136363629</v>
      </c>
      <c r="N193">
        <v>2082622940.9885349</v>
      </c>
      <c r="O193">
        <v>113100000</v>
      </c>
      <c r="P193">
        <v>19.797328918181815</v>
      </c>
      <c r="Q193">
        <v>20756.808645185731</v>
      </c>
      <c r="R193">
        <v>249953010.70071509</v>
      </c>
      <c r="S193">
        <v>2200.8617657021714</v>
      </c>
      <c r="T193">
        <v>20776.605974103913</v>
      </c>
      <c r="U193">
        <f>Net_Zero_Table[[#This Row],[Total Energy(MJ)]]*AHP!$Q$23/TOPSIS!$B$20</f>
        <v>2.5843379445203783E-2</v>
      </c>
      <c r="V193">
        <f>Net_Zero_Table[[#This Row],[Capital Cost (LKR)]]*AHP!$Q$24/TOPSIS!$C$20</f>
        <v>3.8840666319479599E-3</v>
      </c>
      <c r="W193">
        <f>Net_Zero_Table[[#This Row],[System Cost (LKR)]]*AHP!$Q$25/TOPSIS!$D$20</f>
        <v>2.983951517279898E-3</v>
      </c>
      <c r="X193">
        <f>Net_Zero_Table[[#This Row],[Embodied Carbon (Metric T)]]*AHP!$Q$26/TOPSIS!$E$20</f>
        <v>8.9241796467529732E-3</v>
      </c>
      <c r="Y1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4.2319301597448927E-3</v>
      </c>
      <c r="Z1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5.3670690441604049E-3</v>
      </c>
      <c r="AA193">
        <f>Net_Zero_Table[[#This Row],[S- Worst-Euclidean Distance]]/(Net_Zero_Table[[#This Row],[S+ Best-Euclidean Distance]]+Net_Zero_Table[[#This Row],[S- Worst-Euclidean Distance]])</f>
        <v>0.55912798096460348</v>
      </c>
      <c r="AB193">
        <v>192</v>
      </c>
    </row>
    <row r="194" spans="1:28" x14ac:dyDescent="0.3">
      <c r="A194">
        <v>475</v>
      </c>
      <c r="B194" t="s">
        <v>280</v>
      </c>
      <c r="C194" t="s">
        <v>148</v>
      </c>
      <c r="D194" t="s">
        <v>151</v>
      </c>
      <c r="E194" t="s">
        <v>152</v>
      </c>
      <c r="F194" t="s">
        <v>280</v>
      </c>
      <c r="G194" t="s">
        <v>219</v>
      </c>
      <c r="H194">
        <v>365.1689619197964</v>
      </c>
      <c r="I194">
        <v>52</v>
      </c>
      <c r="J194">
        <v>1360048.2972111816</v>
      </c>
      <c r="K194">
        <v>37053.812490909084</v>
      </c>
      <c r="L194">
        <v>244808693.49801269</v>
      </c>
      <c r="M194">
        <v>5537268.0786363631</v>
      </c>
      <c r="N194">
        <v>2040072445.8167722</v>
      </c>
      <c r="O194">
        <v>96928000</v>
      </c>
      <c r="P194">
        <v>21.888458668181816</v>
      </c>
      <c r="Q194">
        <v>20332.722043307163</v>
      </c>
      <c r="R194">
        <v>244845747.3105036</v>
      </c>
      <c r="S194">
        <v>2142.5377138954086</v>
      </c>
      <c r="T194">
        <v>20354.610501975345</v>
      </c>
      <c r="U194">
        <f>Net_Zero_Table[[#This Row],[Total Energy(MJ)]]*AHP!$Q$23/TOPSIS!$B$20</f>
        <v>2.5315324410580205E-2</v>
      </c>
      <c r="V194">
        <f>Net_Zero_Table[[#This Row],[Capital Cost (LKR)]]*AHP!$Q$24/TOPSIS!$C$20</f>
        <v>4.1852212081316745E-3</v>
      </c>
      <c r="W194">
        <f>Net_Zero_Table[[#This Row],[System Cost (LKR)]]*AHP!$Q$25/TOPSIS!$D$20</f>
        <v>2.5572807486021749E-3</v>
      </c>
      <c r="X194">
        <f>Net_Zero_Table[[#This Row],[Embodied Carbon (Metric T)]]*AHP!$Q$26/TOPSIS!$E$20</f>
        <v>9.8668127479553704E-3</v>
      </c>
      <c r="Y1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3.9104450518619655E-3</v>
      </c>
      <c r="Z1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4.6462828472488282E-3</v>
      </c>
      <c r="AA194">
        <f>Net_Zero_Table[[#This Row],[S- Worst-Euclidean Distance]]/(Net_Zero_Table[[#This Row],[S+ Best-Euclidean Distance]]+Net_Zero_Table[[#This Row],[S- Worst-Euclidean Distance]])</f>
        <v>0.54299761568106719</v>
      </c>
      <c r="AB194">
        <v>193</v>
      </c>
    </row>
    <row r="195" spans="1:28" x14ac:dyDescent="0.3">
      <c r="A195">
        <v>477</v>
      </c>
      <c r="B195" t="s">
        <v>280</v>
      </c>
      <c r="C195" t="s">
        <v>148</v>
      </c>
      <c r="D195" t="s">
        <v>151</v>
      </c>
      <c r="E195" t="s">
        <v>152</v>
      </c>
      <c r="F195" t="s">
        <v>280</v>
      </c>
      <c r="G195" t="s">
        <v>218</v>
      </c>
      <c r="H195">
        <v>365.1689619197964</v>
      </c>
      <c r="I195">
        <v>26</v>
      </c>
      <c r="J195">
        <v>1360048.2972111816</v>
      </c>
      <c r="K195">
        <v>37053.812490909084</v>
      </c>
      <c r="L195">
        <v>244808693.49801269</v>
      </c>
      <c r="M195">
        <v>5537268.0786363631</v>
      </c>
      <c r="N195">
        <v>2040072445.8167722</v>
      </c>
      <c r="O195">
        <v>97401200</v>
      </c>
      <c r="P195">
        <v>21.888458668181816</v>
      </c>
      <c r="Q195">
        <v>20332.722043307163</v>
      </c>
      <c r="R195">
        <v>244845747.3105036</v>
      </c>
      <c r="S195">
        <v>2143.0109138954085</v>
      </c>
      <c r="T195">
        <v>20354.610501975345</v>
      </c>
      <c r="U195">
        <f>Net_Zero_Table[[#This Row],[Total Energy(MJ)]]*AHP!$Q$23/TOPSIS!$B$20</f>
        <v>2.5315324410580205E-2</v>
      </c>
      <c r="V195">
        <f>Net_Zero_Table[[#This Row],[Capital Cost (LKR)]]*AHP!$Q$24/TOPSIS!$C$20</f>
        <v>4.1852212081316745E-3</v>
      </c>
      <c r="W195">
        <f>Net_Zero_Table[[#This Row],[System Cost (LKR)]]*AHP!$Q$25/TOPSIS!$D$20</f>
        <v>2.5697653273641275E-3</v>
      </c>
      <c r="X195">
        <f>Net_Zero_Table[[#This Row],[Embodied Carbon (Metric T)]]*AHP!$Q$26/TOPSIS!$E$20</f>
        <v>9.8668127479553704E-3</v>
      </c>
      <c r="Y1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3.9114069129934544E-3</v>
      </c>
      <c r="Z1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4.6451530170395442E-3</v>
      </c>
      <c r="AA195">
        <f>Net_Zero_Table[[#This Row],[S- Worst-Euclidean Distance]]/(Net_Zero_Table[[#This Row],[S+ Best-Euclidean Distance]]+Net_Zero_Table[[#This Row],[S- Worst-Euclidean Distance]])</f>
        <v>0.54287623239046612</v>
      </c>
      <c r="AB195">
        <v>194</v>
      </c>
    </row>
    <row r="196" spans="1:28" x14ac:dyDescent="0.3">
      <c r="A196">
        <v>493</v>
      </c>
      <c r="B196" t="s">
        <v>280</v>
      </c>
      <c r="C196" t="s">
        <v>148</v>
      </c>
      <c r="D196" t="s">
        <v>280</v>
      </c>
      <c r="E196" t="s">
        <v>152</v>
      </c>
      <c r="F196" t="s">
        <v>280</v>
      </c>
      <c r="G196" t="s">
        <v>219</v>
      </c>
      <c r="H196">
        <v>365.63168353985634</v>
      </c>
      <c r="I196">
        <v>52</v>
      </c>
      <c r="J196">
        <v>1360496.2117393997</v>
      </c>
      <c r="K196">
        <v>37053.812490909084</v>
      </c>
      <c r="L196">
        <v>244889318.11309195</v>
      </c>
      <c r="M196">
        <v>5541873.1536363624</v>
      </c>
      <c r="N196">
        <v>2040744317.6090996</v>
      </c>
      <c r="O196">
        <v>96928000</v>
      </c>
      <c r="P196">
        <v>21.879248518181811</v>
      </c>
      <c r="Q196">
        <v>20339.418365504025</v>
      </c>
      <c r="R196">
        <v>244926371.92558286</v>
      </c>
      <c r="S196">
        <v>2143.2141907627361</v>
      </c>
      <c r="T196">
        <v>20361.297614022205</v>
      </c>
      <c r="U196">
        <f>Net_Zero_Table[[#This Row],[Total Energy(MJ)]]*AHP!$Q$23/TOPSIS!$B$20</f>
        <v>2.5323660427475046E-2</v>
      </c>
      <c r="V196">
        <f>Net_Zero_Table[[#This Row],[Capital Cost (LKR)]]*AHP!$Q$24/TOPSIS!$C$20</f>
        <v>4.1887018518862E-3</v>
      </c>
      <c r="W196">
        <f>Net_Zero_Table[[#This Row],[System Cost (LKR)]]*AHP!$Q$25/TOPSIS!$D$20</f>
        <v>2.5572807486021749E-3</v>
      </c>
      <c r="X196">
        <f>Net_Zero_Table[[#This Row],[Embodied Carbon (Metric T)]]*AHP!$Q$26/TOPSIS!$E$20</f>
        <v>9.8626610245833319E-3</v>
      </c>
      <c r="Y1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3.9170728538907174E-3</v>
      </c>
      <c r="Z1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4.6453725650663592E-3</v>
      </c>
      <c r="AA196">
        <f>Net_Zero_Table[[#This Row],[S- Worst-Euclidean Distance]]/(Net_Zero_Table[[#This Row],[S+ Best-Euclidean Distance]]+Net_Zero_Table[[#This Row],[S- Worst-Euclidean Distance]])</f>
        <v>0.54252872138391695</v>
      </c>
      <c r="AB196">
        <v>195</v>
      </c>
    </row>
    <row r="197" spans="1:28" x14ac:dyDescent="0.3">
      <c r="A197">
        <v>495</v>
      </c>
      <c r="B197" t="s">
        <v>280</v>
      </c>
      <c r="C197" t="s">
        <v>148</v>
      </c>
      <c r="D197" t="s">
        <v>280</v>
      </c>
      <c r="E197" t="s">
        <v>152</v>
      </c>
      <c r="F197" t="s">
        <v>280</v>
      </c>
      <c r="G197" t="s">
        <v>218</v>
      </c>
      <c r="H197">
        <v>365.63168353985634</v>
      </c>
      <c r="I197">
        <v>26</v>
      </c>
      <c r="J197">
        <v>1360496.2117393997</v>
      </c>
      <c r="K197">
        <v>37053.812490909084</v>
      </c>
      <c r="L197">
        <v>244889318.11309195</v>
      </c>
      <c r="M197">
        <v>5541873.1536363624</v>
      </c>
      <c r="N197">
        <v>2040744317.6090996</v>
      </c>
      <c r="O197">
        <v>97401200</v>
      </c>
      <c r="P197">
        <v>21.879248518181811</v>
      </c>
      <c r="Q197">
        <v>20339.418365504025</v>
      </c>
      <c r="R197">
        <v>244926371.92558286</v>
      </c>
      <c r="S197">
        <v>2143.687390762736</v>
      </c>
      <c r="T197">
        <v>20361.297614022205</v>
      </c>
      <c r="U197">
        <f>Net_Zero_Table[[#This Row],[Total Energy(MJ)]]*AHP!$Q$23/TOPSIS!$B$20</f>
        <v>2.5323660427475046E-2</v>
      </c>
      <c r="V197">
        <f>Net_Zero_Table[[#This Row],[Capital Cost (LKR)]]*AHP!$Q$24/TOPSIS!$C$20</f>
        <v>4.1887018518862E-3</v>
      </c>
      <c r="W197">
        <f>Net_Zero_Table[[#This Row],[System Cost (LKR)]]*AHP!$Q$25/TOPSIS!$D$20</f>
        <v>2.5697653273641275E-3</v>
      </c>
      <c r="X197">
        <f>Net_Zero_Table[[#This Row],[Embodied Carbon (Metric T)]]*AHP!$Q$26/TOPSIS!$E$20</f>
        <v>9.8626610245833319E-3</v>
      </c>
      <c r="Y1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3.918033087924197E-3</v>
      </c>
      <c r="Z1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4.6442425134077692E-3</v>
      </c>
      <c r="AA197">
        <f>Net_Zero_Table[[#This Row],[S- Worst-Euclidean Distance]]/(Net_Zero_Table[[#This Row],[S+ Best-Euclidean Distance]]+Net_Zero_Table[[#This Row],[S- Worst-Euclidean Distance]])</f>
        <v>0.54240750118873782</v>
      </c>
      <c r="AB197">
        <v>196</v>
      </c>
    </row>
    <row r="198" spans="1:28" x14ac:dyDescent="0.3">
      <c r="A198">
        <v>476</v>
      </c>
      <c r="B198" t="s">
        <v>280</v>
      </c>
      <c r="C198" t="s">
        <v>148</v>
      </c>
      <c r="D198" t="s">
        <v>151</v>
      </c>
      <c r="E198" t="s">
        <v>152</v>
      </c>
      <c r="F198" t="s">
        <v>280</v>
      </c>
      <c r="G198" t="s">
        <v>220</v>
      </c>
      <c r="H198">
        <v>365.1689619197964</v>
      </c>
      <c r="I198">
        <v>26</v>
      </c>
      <c r="J198">
        <v>1360048.2972111816</v>
      </c>
      <c r="K198">
        <v>37053.812490909084</v>
      </c>
      <c r="L198">
        <v>244808693.49801269</v>
      </c>
      <c r="M198">
        <v>5537268.0786363631</v>
      </c>
      <c r="N198">
        <v>2040072445.8167722</v>
      </c>
      <c r="O198">
        <v>101400000</v>
      </c>
      <c r="P198">
        <v>21.888458668181816</v>
      </c>
      <c r="Q198">
        <v>20332.722043307163</v>
      </c>
      <c r="R198">
        <v>244845747.3105036</v>
      </c>
      <c r="S198">
        <v>2147.0097138954088</v>
      </c>
      <c r="T198">
        <v>20354.610501975345</v>
      </c>
      <c r="U198">
        <f>Net_Zero_Table[[#This Row],[Total Energy(MJ)]]*AHP!$Q$23/TOPSIS!$B$20</f>
        <v>2.5315324410580205E-2</v>
      </c>
      <c r="V198">
        <f>Net_Zero_Table[[#This Row],[Capital Cost (LKR)]]*AHP!$Q$24/TOPSIS!$C$20</f>
        <v>4.1852212081316745E-3</v>
      </c>
      <c r="W198">
        <f>Net_Zero_Table[[#This Row],[System Cost (LKR)]]*AHP!$Q$25/TOPSIS!$D$20</f>
        <v>2.6752668775612879E-3</v>
      </c>
      <c r="X198">
        <f>Net_Zero_Table[[#This Row],[Embodied Carbon (Metric T)]]*AHP!$Q$26/TOPSIS!$E$20</f>
        <v>9.8668127479553704E-3</v>
      </c>
      <c r="Y1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3.9211133324990946E-3</v>
      </c>
      <c r="Z1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4.6369367645669752E-3</v>
      </c>
      <c r="AA198">
        <f>Net_Zero_Table[[#This Row],[S- Worst-Euclidean Distance]]/(Net_Zero_Table[[#This Row],[S+ Best-Euclidean Distance]]+Net_Zero_Table[[#This Row],[S- Worst-Euclidean Distance]])</f>
        <v>0.5418216430114895</v>
      </c>
      <c r="AB198">
        <v>197</v>
      </c>
    </row>
    <row r="199" spans="1:28" x14ac:dyDescent="0.3">
      <c r="A199">
        <v>494</v>
      </c>
      <c r="B199" t="s">
        <v>280</v>
      </c>
      <c r="C199" t="s">
        <v>148</v>
      </c>
      <c r="D199" t="s">
        <v>280</v>
      </c>
      <c r="E199" t="s">
        <v>152</v>
      </c>
      <c r="F199" t="s">
        <v>280</v>
      </c>
      <c r="G199" t="s">
        <v>220</v>
      </c>
      <c r="H199">
        <v>365.63168353985634</v>
      </c>
      <c r="I199">
        <v>26</v>
      </c>
      <c r="J199">
        <v>1360496.2117393997</v>
      </c>
      <c r="K199">
        <v>37053.812490909084</v>
      </c>
      <c r="L199">
        <v>244889318.11309195</v>
      </c>
      <c r="M199">
        <v>5541873.1536363624</v>
      </c>
      <c r="N199">
        <v>2040744317.6090996</v>
      </c>
      <c r="O199">
        <v>101400000</v>
      </c>
      <c r="P199">
        <v>21.879248518181811</v>
      </c>
      <c r="Q199">
        <v>20339.418365504025</v>
      </c>
      <c r="R199">
        <v>244926371.92558286</v>
      </c>
      <c r="S199">
        <v>2147.6861907627363</v>
      </c>
      <c r="T199">
        <v>20361.297614022205</v>
      </c>
      <c r="U199">
        <f>Net_Zero_Table[[#This Row],[Total Energy(MJ)]]*AHP!$Q$23/TOPSIS!$B$20</f>
        <v>2.5323660427475046E-2</v>
      </c>
      <c r="V199">
        <f>Net_Zero_Table[[#This Row],[Capital Cost (LKR)]]*AHP!$Q$24/TOPSIS!$C$20</f>
        <v>4.1887018518862E-3</v>
      </c>
      <c r="W199">
        <f>Net_Zero_Table[[#This Row],[System Cost (LKR)]]*AHP!$Q$25/TOPSIS!$D$20</f>
        <v>2.6752668775612879E-3</v>
      </c>
      <c r="X199">
        <f>Net_Zero_Table[[#This Row],[Embodied Carbon (Metric T)]]*AHP!$Q$26/TOPSIS!$E$20</f>
        <v>9.8626610245833319E-3</v>
      </c>
      <c r="Y1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3.9277231324722972E-3</v>
      </c>
      <c r="Z1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4.6360246472840691E-3</v>
      </c>
      <c r="AA199">
        <f>Net_Zero_Table[[#This Row],[S- Worst-Euclidean Distance]]/(Net_Zero_Table[[#This Row],[S+ Best-Euclidean Distance]]+Net_Zero_Table[[#This Row],[S- Worst-Euclidean Distance]])</f>
        <v>0.54135464594637572</v>
      </c>
      <c r="AB199">
        <v>198</v>
      </c>
    </row>
    <row r="200" spans="1:28" x14ac:dyDescent="0.3">
      <c r="A200">
        <v>517</v>
      </c>
      <c r="B200" t="s">
        <v>280</v>
      </c>
      <c r="C200" t="s">
        <v>280</v>
      </c>
      <c r="D200" t="s">
        <v>151</v>
      </c>
      <c r="E200" t="s">
        <v>280</v>
      </c>
      <c r="F200" t="s">
        <v>155</v>
      </c>
      <c r="G200" t="s">
        <v>219</v>
      </c>
      <c r="H200">
        <v>365.90562768913327</v>
      </c>
      <c r="I200">
        <v>53</v>
      </c>
      <c r="J200">
        <v>1266651.3414060653</v>
      </c>
      <c r="K200">
        <v>45995.002772727268</v>
      </c>
      <c r="L200">
        <v>227997241.45309174</v>
      </c>
      <c r="M200">
        <v>6365942.3068181816</v>
      </c>
      <c r="N200">
        <v>1899977012.109098</v>
      </c>
      <c r="O200">
        <v>98792000</v>
      </c>
      <c r="P200">
        <v>25.720808659090913</v>
      </c>
      <c r="Q200">
        <v>18936.437554020675</v>
      </c>
      <c r="R200">
        <v>228043236.45586446</v>
      </c>
      <c r="S200">
        <v>2005.1349544159161</v>
      </c>
      <c r="T200">
        <v>18962.158362679766</v>
      </c>
      <c r="U200">
        <f>Net_Zero_Table[[#This Row],[Total Energy(MJ)]]*AHP!$Q$23/TOPSIS!$B$20</f>
        <v>2.3578063225242734E-2</v>
      </c>
      <c r="V200">
        <f>Net_Zero_Table[[#This Row],[Capital Cost (LKR)]]*AHP!$Q$24/TOPSIS!$C$20</f>
        <v>4.8115562356517419E-3</v>
      </c>
      <c r="W200">
        <f>Net_Zero_Table[[#This Row],[System Cost (LKR)]]*AHP!$Q$25/TOPSIS!$D$20</f>
        <v>2.6064592245368316E-3</v>
      </c>
      <c r="X200">
        <f>Net_Zero_Table[[#This Row],[Embodied Carbon (Metric T)]]*AHP!$Q$26/TOPSIS!$E$20</f>
        <v>1.1594347807328719E-2</v>
      </c>
      <c r="Y2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3.8109428618091305E-3</v>
      </c>
      <c r="Z2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4.4259243274740543E-3</v>
      </c>
      <c r="AA200">
        <f>Net_Zero_Table[[#This Row],[S- Worst-Euclidean Distance]]/(Net_Zero_Table[[#This Row],[S+ Best-Euclidean Distance]]+Net_Zero_Table[[#This Row],[S- Worst-Euclidean Distance]])</f>
        <v>0.5373310295973367</v>
      </c>
      <c r="AB200">
        <v>199</v>
      </c>
    </row>
    <row r="201" spans="1:28" x14ac:dyDescent="0.3">
      <c r="A201">
        <v>535</v>
      </c>
      <c r="B201" t="s">
        <v>280</v>
      </c>
      <c r="C201" t="s">
        <v>280</v>
      </c>
      <c r="D201" t="s">
        <v>280</v>
      </c>
      <c r="E201" t="s">
        <v>280</v>
      </c>
      <c r="F201" t="s">
        <v>155</v>
      </c>
      <c r="G201" t="s">
        <v>219</v>
      </c>
      <c r="H201">
        <v>366.36834930919332</v>
      </c>
      <c r="I201">
        <v>53</v>
      </c>
      <c r="J201">
        <v>1267099.2559342836</v>
      </c>
      <c r="K201">
        <v>45995.002772727268</v>
      </c>
      <c r="L201">
        <v>228077866.06817105</v>
      </c>
      <c r="M201">
        <v>6370547.3818181809</v>
      </c>
      <c r="N201">
        <v>1900648883.9014254</v>
      </c>
      <c r="O201">
        <v>98792000</v>
      </c>
      <c r="P201">
        <v>25.711598509090908</v>
      </c>
      <c r="Q201">
        <v>18943.13387621754</v>
      </c>
      <c r="R201">
        <v>228123861.07094377</v>
      </c>
      <c r="S201">
        <v>2005.8114312832436</v>
      </c>
      <c r="T201">
        <v>18968.84547472663</v>
      </c>
      <c r="U201">
        <f>Net_Zero_Table[[#This Row],[Total Energy(MJ)]]*AHP!$Q$23/TOPSIS!$B$20</f>
        <v>2.3586399242137575E-2</v>
      </c>
      <c r="V201">
        <f>Net_Zero_Table[[#This Row],[Capital Cost (LKR)]]*AHP!$Q$24/TOPSIS!$C$20</f>
        <v>4.8150368794062665E-3</v>
      </c>
      <c r="W201">
        <f>Net_Zero_Table[[#This Row],[System Cost (LKR)]]*AHP!$Q$25/TOPSIS!$D$20</f>
        <v>2.6064592245368316E-3</v>
      </c>
      <c r="X201">
        <f>Net_Zero_Table[[#This Row],[Embodied Carbon (Metric T)]]*AHP!$Q$26/TOPSIS!$E$20</f>
        <v>1.1590196083956679E-2</v>
      </c>
      <c r="Y2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3.8126390677175131E-3</v>
      </c>
      <c r="Z2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4.4205655803092958E-3</v>
      </c>
      <c r="AA201">
        <f>Net_Zero_Table[[#This Row],[S- Worst-Euclidean Distance]]/(Net_Zero_Table[[#This Row],[S+ Best-Euclidean Distance]]+Net_Zero_Table[[#This Row],[S- Worst-Euclidean Distance]])</f>
        <v>0.53691919116437126</v>
      </c>
      <c r="AB201">
        <v>200</v>
      </c>
    </row>
    <row r="202" spans="1:28" x14ac:dyDescent="0.3">
      <c r="A202">
        <v>519</v>
      </c>
      <c r="B202" t="s">
        <v>280</v>
      </c>
      <c r="C202" t="s">
        <v>280</v>
      </c>
      <c r="D202" t="s">
        <v>151</v>
      </c>
      <c r="E202" t="s">
        <v>280</v>
      </c>
      <c r="F202" t="s">
        <v>155</v>
      </c>
      <c r="G202" t="s">
        <v>218</v>
      </c>
      <c r="H202">
        <v>365.90562768913327</v>
      </c>
      <c r="I202">
        <v>27</v>
      </c>
      <c r="J202">
        <v>1266651.3414060653</v>
      </c>
      <c r="K202">
        <v>45995.002772727268</v>
      </c>
      <c r="L202">
        <v>227997241.45309174</v>
      </c>
      <c r="M202">
        <v>6365942.3068181816</v>
      </c>
      <c r="N202">
        <v>1899977012.109098</v>
      </c>
      <c r="O202">
        <v>101147400</v>
      </c>
      <c r="P202">
        <v>25.720808659090913</v>
      </c>
      <c r="Q202">
        <v>18936.437554020675</v>
      </c>
      <c r="R202">
        <v>228043236.45586446</v>
      </c>
      <c r="S202">
        <v>2007.4903544159163</v>
      </c>
      <c r="T202">
        <v>18962.158362679766</v>
      </c>
      <c r="U202">
        <f>Net_Zero_Table[[#This Row],[Total Energy(MJ)]]*AHP!$Q$23/TOPSIS!$B$20</f>
        <v>2.3578063225242734E-2</v>
      </c>
      <c r="V202">
        <f>Net_Zero_Table[[#This Row],[Capital Cost (LKR)]]*AHP!$Q$24/TOPSIS!$C$20</f>
        <v>4.8115562356517419E-3</v>
      </c>
      <c r="W202">
        <f>Net_Zero_Table[[#This Row],[System Cost (LKR)]]*AHP!$Q$25/TOPSIS!$D$20</f>
        <v>2.6686024553396709E-3</v>
      </c>
      <c r="X202">
        <f>Net_Zero_Table[[#This Row],[Embodied Carbon (Metric T)]]*AHP!$Q$26/TOPSIS!$E$20</f>
        <v>1.1594347807328719E-2</v>
      </c>
      <c r="Y2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3.8170581353230829E-3</v>
      </c>
      <c r="Z2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4.421057650869622E-3</v>
      </c>
      <c r="AA202">
        <f>Net_Zero_Table[[#This Row],[S- Worst-Euclidean Distance]]/(Net_Zero_Table[[#This Row],[S+ Best-Euclidean Distance]]+Net_Zero_Table[[#This Row],[S- Worst-Euclidean Distance]])</f>
        <v>0.53665883869700259</v>
      </c>
      <c r="AB202">
        <v>201</v>
      </c>
    </row>
    <row r="203" spans="1:28" x14ac:dyDescent="0.3">
      <c r="A203">
        <v>537</v>
      </c>
      <c r="B203" t="s">
        <v>280</v>
      </c>
      <c r="C203" t="s">
        <v>280</v>
      </c>
      <c r="D203" t="s">
        <v>280</v>
      </c>
      <c r="E203" t="s">
        <v>280</v>
      </c>
      <c r="F203" t="s">
        <v>155</v>
      </c>
      <c r="G203" t="s">
        <v>218</v>
      </c>
      <c r="H203">
        <v>366.36834930919332</v>
      </c>
      <c r="I203">
        <v>27</v>
      </c>
      <c r="J203">
        <v>1267099.2559342836</v>
      </c>
      <c r="K203">
        <v>45995.002772727268</v>
      </c>
      <c r="L203">
        <v>228077866.06817105</v>
      </c>
      <c r="M203">
        <v>6370547.3818181809</v>
      </c>
      <c r="N203">
        <v>1900648883.9014254</v>
      </c>
      <c r="O203">
        <v>101147400</v>
      </c>
      <c r="P203">
        <v>25.711598509090908</v>
      </c>
      <c r="Q203">
        <v>18943.13387621754</v>
      </c>
      <c r="R203">
        <v>228123861.07094377</v>
      </c>
      <c r="S203">
        <v>2008.1668312832437</v>
      </c>
      <c r="T203">
        <v>18968.84547472663</v>
      </c>
      <c r="U203">
        <f>Net_Zero_Table[[#This Row],[Total Energy(MJ)]]*AHP!$Q$23/TOPSIS!$B$20</f>
        <v>2.3586399242137575E-2</v>
      </c>
      <c r="V203">
        <f>Net_Zero_Table[[#This Row],[Capital Cost (LKR)]]*AHP!$Q$24/TOPSIS!$C$20</f>
        <v>4.8150368794062665E-3</v>
      </c>
      <c r="W203">
        <f>Net_Zero_Table[[#This Row],[System Cost (LKR)]]*AHP!$Q$25/TOPSIS!$D$20</f>
        <v>2.6686024553396709E-3</v>
      </c>
      <c r="X203">
        <f>Net_Zero_Table[[#This Row],[Embodied Carbon (Metric T)]]*AHP!$Q$26/TOPSIS!$E$20</f>
        <v>1.1590196083956679E-2</v>
      </c>
      <c r="Y2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3.8187516249617534E-3</v>
      </c>
      <c r="Z2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4.4156929976620239E-3</v>
      </c>
      <c r="AA203">
        <f>Net_Zero_Table[[#This Row],[S- Worst-Euclidean Distance]]/(Net_Zero_Table[[#This Row],[S+ Best-Euclidean Distance]]+Net_Zero_Table[[#This Row],[S- Worst-Euclidean Distance]])</f>
        <v>0.53624660800196533</v>
      </c>
      <c r="AB203">
        <v>202</v>
      </c>
    </row>
    <row r="204" spans="1:28" x14ac:dyDescent="0.3">
      <c r="A204">
        <v>518</v>
      </c>
      <c r="B204" t="s">
        <v>280</v>
      </c>
      <c r="C204" t="s">
        <v>280</v>
      </c>
      <c r="D204" t="s">
        <v>151</v>
      </c>
      <c r="E204" t="s">
        <v>280</v>
      </c>
      <c r="F204" t="s">
        <v>155</v>
      </c>
      <c r="G204" t="s">
        <v>220</v>
      </c>
      <c r="H204">
        <v>365.90562768913327</v>
      </c>
      <c r="I204">
        <v>27</v>
      </c>
      <c r="J204">
        <v>1266651.3414060653</v>
      </c>
      <c r="K204">
        <v>45995.002772727268</v>
      </c>
      <c r="L204">
        <v>227997241.45309174</v>
      </c>
      <c r="M204">
        <v>6365942.3068181816</v>
      </c>
      <c r="N204">
        <v>1899977012.109098</v>
      </c>
      <c r="O204">
        <v>105300000</v>
      </c>
      <c r="P204">
        <v>25.720808659090913</v>
      </c>
      <c r="Q204">
        <v>18936.437554020675</v>
      </c>
      <c r="R204">
        <v>228043236.45586446</v>
      </c>
      <c r="S204">
        <v>2011.6429544159162</v>
      </c>
      <c r="T204">
        <v>18962.158362679766</v>
      </c>
      <c r="U204">
        <f>Net_Zero_Table[[#This Row],[Total Energy(MJ)]]*AHP!$Q$23/TOPSIS!$B$20</f>
        <v>2.3578063225242734E-2</v>
      </c>
      <c r="V204">
        <f>Net_Zero_Table[[#This Row],[Capital Cost (LKR)]]*AHP!$Q$24/TOPSIS!$C$20</f>
        <v>4.8115562356517419E-3</v>
      </c>
      <c r="W204">
        <f>Net_Zero_Table[[#This Row],[System Cost (LKR)]]*AHP!$Q$25/TOPSIS!$D$20</f>
        <v>2.7781617574674914E-3</v>
      </c>
      <c r="X204">
        <f>Net_Zero_Table[[#This Row],[Embodied Carbon (Metric T)]]*AHP!$Q$26/TOPSIS!$E$20</f>
        <v>1.1594347807328719E-2</v>
      </c>
      <c r="Y2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3.8302720817403918E-3</v>
      </c>
      <c r="Z2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4.4145956945896968E-3</v>
      </c>
      <c r="AA204">
        <f>Net_Zero_Table[[#This Row],[S- Worst-Euclidean Distance]]/(Net_Zero_Table[[#This Row],[S+ Best-Euclidean Distance]]+Net_Zero_Table[[#This Row],[S- Worst-Euclidean Distance]])</f>
        <v>0.53543559634314697</v>
      </c>
      <c r="AB204">
        <v>203</v>
      </c>
    </row>
    <row r="205" spans="1:28" x14ac:dyDescent="0.3">
      <c r="A205">
        <v>536</v>
      </c>
      <c r="B205" t="s">
        <v>280</v>
      </c>
      <c r="C205" t="s">
        <v>280</v>
      </c>
      <c r="D205" t="s">
        <v>280</v>
      </c>
      <c r="E205" t="s">
        <v>280</v>
      </c>
      <c r="F205" t="s">
        <v>155</v>
      </c>
      <c r="G205" t="s">
        <v>220</v>
      </c>
      <c r="H205">
        <v>366.36834930919332</v>
      </c>
      <c r="I205">
        <v>27</v>
      </c>
      <c r="J205">
        <v>1267099.2559342836</v>
      </c>
      <c r="K205">
        <v>45995.002772727268</v>
      </c>
      <c r="L205">
        <v>228077866.06817105</v>
      </c>
      <c r="M205">
        <v>6370547.3818181809</v>
      </c>
      <c r="N205">
        <v>1900648883.9014254</v>
      </c>
      <c r="O205">
        <v>105300000</v>
      </c>
      <c r="P205">
        <v>25.711598509090908</v>
      </c>
      <c r="Q205">
        <v>18943.13387621754</v>
      </c>
      <c r="R205">
        <v>228123861.07094377</v>
      </c>
      <c r="S205">
        <v>2012.3194312832436</v>
      </c>
      <c r="T205">
        <v>18968.84547472663</v>
      </c>
      <c r="U205">
        <f>Net_Zero_Table[[#This Row],[Total Energy(MJ)]]*AHP!$Q$23/TOPSIS!$B$20</f>
        <v>2.3586399242137575E-2</v>
      </c>
      <c r="V205">
        <f>Net_Zero_Table[[#This Row],[Capital Cost (LKR)]]*AHP!$Q$24/TOPSIS!$C$20</f>
        <v>4.8150368794062665E-3</v>
      </c>
      <c r="W205">
        <f>Net_Zero_Table[[#This Row],[System Cost (LKR)]]*AHP!$Q$25/TOPSIS!$D$20</f>
        <v>2.7781617574674914E-3</v>
      </c>
      <c r="X205">
        <f>Net_Zero_Table[[#This Row],[Embodied Carbon (Metric T)]]*AHP!$Q$26/TOPSIS!$E$20</f>
        <v>1.1590196083956679E-2</v>
      </c>
      <c r="Y2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3.8319597316349469E-3</v>
      </c>
      <c r="Z2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4.4092231791981792E-3</v>
      </c>
      <c r="AA205">
        <f>Net_Zero_Table[[#This Row],[S- Worst-Euclidean Distance]]/(Net_Zero_Table[[#This Row],[S+ Best-Euclidean Distance]]+Net_Zero_Table[[#This Row],[S- Worst-Euclidean Distance]])</f>
        <v>0.53502309400295034</v>
      </c>
      <c r="AB205">
        <v>204</v>
      </c>
    </row>
    <row r="206" spans="1:28" x14ac:dyDescent="0.3">
      <c r="A206">
        <v>445</v>
      </c>
      <c r="B206" t="s">
        <v>280</v>
      </c>
      <c r="C206" t="s">
        <v>147</v>
      </c>
      <c r="D206" t="s">
        <v>151</v>
      </c>
      <c r="E206" t="s">
        <v>280</v>
      </c>
      <c r="F206" t="s">
        <v>155</v>
      </c>
      <c r="G206" t="s">
        <v>219</v>
      </c>
      <c r="H206">
        <v>317.38030430634228</v>
      </c>
      <c r="I206">
        <v>46</v>
      </c>
      <c r="J206">
        <v>1166912.5102528925</v>
      </c>
      <c r="K206">
        <v>47828.723972727268</v>
      </c>
      <c r="L206">
        <v>210044251.84552065</v>
      </c>
      <c r="M206">
        <v>6977182.7068181811</v>
      </c>
      <c r="N206">
        <v>1750368765.3793387</v>
      </c>
      <c r="O206">
        <v>85744000</v>
      </c>
      <c r="P206">
        <v>29.388251059090909</v>
      </c>
      <c r="Q206">
        <v>17445.342028280742</v>
      </c>
      <c r="R206">
        <v>210092080.56949338</v>
      </c>
      <c r="S206">
        <v>1843.0899480861569</v>
      </c>
      <c r="T206">
        <v>17474.730279339834</v>
      </c>
      <c r="U206">
        <f>Net_Zero_Table[[#This Row],[Total Energy(MJ)]]*AHP!$Q$23/TOPSIS!$B$20</f>
        <v>2.1722040240158665E-2</v>
      </c>
      <c r="V206">
        <f>Net_Zero_Table[[#This Row],[Capital Cost (LKR)]]*AHP!$Q$24/TOPSIS!$C$20</f>
        <v>5.2735487288844115E-3</v>
      </c>
      <c r="W206">
        <f>Net_Zero_Table[[#This Row],[System Cost (LKR)]]*AHP!$Q$25/TOPSIS!$D$20</f>
        <v>2.2622098929942318E-3</v>
      </c>
      <c r="X206">
        <f>Net_Zero_Table[[#This Row],[Embodied Carbon (Metric T)]]*AHP!$Q$26/TOPSIS!$E$20</f>
        <v>1.3247546325016662E-2</v>
      </c>
      <c r="Y2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5.0129890070834187E-3</v>
      </c>
      <c r="Z2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5.6751903806231139E-3</v>
      </c>
      <c r="AA206">
        <f>Net_Zero_Table[[#This Row],[S- Worst-Euclidean Distance]]/(Net_Zero_Table[[#This Row],[S+ Best-Euclidean Distance]]+Net_Zero_Table[[#This Row],[S- Worst-Euclidean Distance]])</f>
        <v>0.53097821198160999</v>
      </c>
      <c r="AB206">
        <v>205</v>
      </c>
    </row>
    <row r="207" spans="1:28" x14ac:dyDescent="0.3">
      <c r="A207">
        <v>447</v>
      </c>
      <c r="B207" t="s">
        <v>280</v>
      </c>
      <c r="C207" t="s">
        <v>147</v>
      </c>
      <c r="D207" t="s">
        <v>151</v>
      </c>
      <c r="E207" t="s">
        <v>280</v>
      </c>
      <c r="F207" t="s">
        <v>155</v>
      </c>
      <c r="G207" t="s">
        <v>218</v>
      </c>
      <c r="H207">
        <v>317.38030430634228</v>
      </c>
      <c r="I207">
        <v>23</v>
      </c>
      <c r="J207">
        <v>1166912.5102528925</v>
      </c>
      <c r="K207">
        <v>47828.723972727268</v>
      </c>
      <c r="L207">
        <v>210044251.84552065</v>
      </c>
      <c r="M207">
        <v>6977182.7068181811</v>
      </c>
      <c r="N207">
        <v>1750368765.3793387</v>
      </c>
      <c r="O207">
        <v>86162600</v>
      </c>
      <c r="P207">
        <v>29.388251059090909</v>
      </c>
      <c r="Q207">
        <v>17445.342028280742</v>
      </c>
      <c r="R207">
        <v>210092080.56949338</v>
      </c>
      <c r="S207">
        <v>1843.5085480861569</v>
      </c>
      <c r="T207">
        <v>17474.730279339834</v>
      </c>
      <c r="U207">
        <f>Net_Zero_Table[[#This Row],[Total Energy(MJ)]]*AHP!$Q$23/TOPSIS!$B$20</f>
        <v>2.1722040240158665E-2</v>
      </c>
      <c r="V207">
        <f>Net_Zero_Table[[#This Row],[Capital Cost (LKR)]]*AHP!$Q$24/TOPSIS!$C$20</f>
        <v>5.2735487288844115E-3</v>
      </c>
      <c r="W207">
        <f>Net_Zero_Table[[#This Row],[System Cost (LKR)]]*AHP!$Q$25/TOPSIS!$D$20</f>
        <v>2.2732539434374972E-3</v>
      </c>
      <c r="X207">
        <f>Net_Zero_Table[[#This Row],[Embodied Carbon (Metric T)]]*AHP!$Q$26/TOPSIS!$E$20</f>
        <v>1.3247546325016662E-2</v>
      </c>
      <c r="Y2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5.0130011725701201E-3</v>
      </c>
      <c r="Z2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5.6737964296893909E-3</v>
      </c>
      <c r="AA207">
        <f>Net_Zero_Table[[#This Row],[S- Worst-Euclidean Distance]]/(Net_Zero_Table[[#This Row],[S+ Best-Euclidean Distance]]+Net_Zero_Table[[#This Row],[S- Worst-Euclidean Distance]])</f>
        <v>0.53091642986574195</v>
      </c>
      <c r="AB207">
        <v>206</v>
      </c>
    </row>
    <row r="208" spans="1:28" x14ac:dyDescent="0.3">
      <c r="A208">
        <v>463</v>
      </c>
      <c r="B208" t="s">
        <v>280</v>
      </c>
      <c r="C208" t="s">
        <v>147</v>
      </c>
      <c r="D208" t="s">
        <v>280</v>
      </c>
      <c r="E208" t="s">
        <v>280</v>
      </c>
      <c r="F208" t="s">
        <v>155</v>
      </c>
      <c r="G208" t="s">
        <v>219</v>
      </c>
      <c r="H208">
        <v>317.84302592640222</v>
      </c>
      <c r="I208">
        <v>46</v>
      </c>
      <c r="J208">
        <v>1167360.4247811106</v>
      </c>
      <c r="K208">
        <v>47828.723972727268</v>
      </c>
      <c r="L208">
        <v>210124876.4605999</v>
      </c>
      <c r="M208">
        <v>6981787.7818181813</v>
      </c>
      <c r="N208">
        <v>1751040637.1716659</v>
      </c>
      <c r="O208">
        <v>85744000</v>
      </c>
      <c r="P208">
        <v>29.379040909090907</v>
      </c>
      <c r="Q208">
        <v>17452.038350477604</v>
      </c>
      <c r="R208">
        <v>210172705.18457264</v>
      </c>
      <c r="S208">
        <v>1843.7664249534841</v>
      </c>
      <c r="T208">
        <v>17481.417391386694</v>
      </c>
      <c r="U208">
        <f>Net_Zero_Table[[#This Row],[Total Energy(MJ)]]*AHP!$Q$23/TOPSIS!$B$20</f>
        <v>2.1730376257053503E-2</v>
      </c>
      <c r="V208">
        <f>Net_Zero_Table[[#This Row],[Capital Cost (LKR)]]*AHP!$Q$24/TOPSIS!$C$20</f>
        <v>5.277029372638937E-3</v>
      </c>
      <c r="W208">
        <f>Net_Zero_Table[[#This Row],[System Cost (LKR)]]*AHP!$Q$25/TOPSIS!$D$20</f>
        <v>2.2622098929942318E-3</v>
      </c>
      <c r="X208">
        <f>Net_Zero_Table[[#This Row],[Embodied Carbon (Metric T)]]*AHP!$Q$26/TOPSIS!$E$20</f>
        <v>1.3243394601644623E-2</v>
      </c>
      <c r="Y2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5.0101432203733236E-3</v>
      </c>
      <c r="Z2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5.6673560760205832E-3</v>
      </c>
      <c r="AA208">
        <f>Net_Zero_Table[[#This Row],[S- Worst-Euclidean Distance]]/(Net_Zero_Table[[#This Row],[S+ Best-Euclidean Distance]]+Net_Zero_Table[[#This Row],[S- Worst-Euclidean Distance]])</f>
        <v>0.53077559817162523</v>
      </c>
      <c r="AB208">
        <v>207</v>
      </c>
    </row>
    <row r="209" spans="1:28" x14ac:dyDescent="0.3">
      <c r="A209">
        <v>465</v>
      </c>
      <c r="B209" t="s">
        <v>280</v>
      </c>
      <c r="C209" t="s">
        <v>147</v>
      </c>
      <c r="D209" t="s">
        <v>280</v>
      </c>
      <c r="E209" t="s">
        <v>280</v>
      </c>
      <c r="F209" t="s">
        <v>155</v>
      </c>
      <c r="G209" t="s">
        <v>218</v>
      </c>
      <c r="H209">
        <v>317.84302592640222</v>
      </c>
      <c r="I209">
        <v>23</v>
      </c>
      <c r="J209">
        <v>1167360.4247811106</v>
      </c>
      <c r="K209">
        <v>47828.723972727268</v>
      </c>
      <c r="L209">
        <v>210124876.4605999</v>
      </c>
      <c r="M209">
        <v>6981787.7818181813</v>
      </c>
      <c r="N209">
        <v>1751040637.1716659</v>
      </c>
      <c r="O209">
        <v>86162600</v>
      </c>
      <c r="P209">
        <v>29.379040909090907</v>
      </c>
      <c r="Q209">
        <v>17452.038350477604</v>
      </c>
      <c r="R209">
        <v>210172705.18457264</v>
      </c>
      <c r="S209">
        <v>1844.1850249534841</v>
      </c>
      <c r="T209">
        <v>17481.417391386694</v>
      </c>
      <c r="U209">
        <f>Net_Zero_Table[[#This Row],[Total Energy(MJ)]]*AHP!$Q$23/TOPSIS!$B$20</f>
        <v>2.1730376257053503E-2</v>
      </c>
      <c r="V209">
        <f>Net_Zero_Table[[#This Row],[Capital Cost (LKR)]]*AHP!$Q$24/TOPSIS!$C$20</f>
        <v>5.277029372638937E-3</v>
      </c>
      <c r="W209">
        <f>Net_Zero_Table[[#This Row],[System Cost (LKR)]]*AHP!$Q$25/TOPSIS!$D$20</f>
        <v>2.2732539434374972E-3</v>
      </c>
      <c r="X209">
        <f>Net_Zero_Table[[#This Row],[Embodied Carbon (Metric T)]]*AHP!$Q$26/TOPSIS!$E$20</f>
        <v>1.3243394601644623E-2</v>
      </c>
      <c r="Y2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5.0101553927700661E-3</v>
      </c>
      <c r="Z2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5.6659601976757987E-3</v>
      </c>
      <c r="AA209">
        <f>Net_Zero_Table[[#This Row],[S- Worst-Euclidean Distance]]/(Net_Zero_Table[[#This Row],[S+ Best-Euclidean Distance]]+Net_Zero_Table[[#This Row],[S- Worst-Euclidean Distance]])</f>
        <v>0.53071364296077017</v>
      </c>
      <c r="AB209">
        <v>208</v>
      </c>
    </row>
    <row r="210" spans="1:28" x14ac:dyDescent="0.3">
      <c r="A210">
        <v>446</v>
      </c>
      <c r="B210" t="s">
        <v>280</v>
      </c>
      <c r="C210" t="s">
        <v>147</v>
      </c>
      <c r="D210" t="s">
        <v>151</v>
      </c>
      <c r="E210" t="s">
        <v>280</v>
      </c>
      <c r="F210" t="s">
        <v>155</v>
      </c>
      <c r="G210" t="s">
        <v>220</v>
      </c>
      <c r="H210">
        <v>317.38030430634228</v>
      </c>
      <c r="I210">
        <v>23</v>
      </c>
      <c r="J210">
        <v>1166912.5102528925</v>
      </c>
      <c r="K210">
        <v>47828.723972727268</v>
      </c>
      <c r="L210">
        <v>210044251.84552065</v>
      </c>
      <c r="M210">
        <v>6977182.7068181811</v>
      </c>
      <c r="N210">
        <v>1750368765.3793387</v>
      </c>
      <c r="O210">
        <v>89700000</v>
      </c>
      <c r="P210">
        <v>29.388251059090909</v>
      </c>
      <c r="Q210">
        <v>17445.342028280742</v>
      </c>
      <c r="R210">
        <v>210092080.56949338</v>
      </c>
      <c r="S210">
        <v>1847.0459480861568</v>
      </c>
      <c r="T210">
        <v>17474.730279339834</v>
      </c>
      <c r="U210">
        <f>Net_Zero_Table[[#This Row],[Total Energy(MJ)]]*AHP!$Q$23/TOPSIS!$B$20</f>
        <v>2.1722040240158665E-2</v>
      </c>
      <c r="V210">
        <f>Net_Zero_Table[[#This Row],[Capital Cost (LKR)]]*AHP!$Q$24/TOPSIS!$C$20</f>
        <v>5.2735487288844115E-3</v>
      </c>
      <c r="W210">
        <f>Net_Zero_Table[[#This Row],[System Cost (LKR)]]*AHP!$Q$25/TOPSIS!$D$20</f>
        <v>2.3665822378426777E-3</v>
      </c>
      <c r="X210">
        <f>Net_Zero_Table[[#This Row],[Embodied Carbon (Metric T)]]*AHP!$Q$26/TOPSIS!$E$20</f>
        <v>1.3247546325016662E-2</v>
      </c>
      <c r="Y2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5.014075425390843E-3</v>
      </c>
      <c r="Z2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5.6628632078908137E-3</v>
      </c>
      <c r="AA210">
        <f>Net_Zero_Table[[#This Row],[S- Worst-Euclidean Distance]]/(Net_Zero_Table[[#This Row],[S+ Best-Euclidean Distance]]+Net_Zero_Table[[#This Row],[S- Worst-Euclidean Distance]])</f>
        <v>0.53038266888963848</v>
      </c>
      <c r="AB210">
        <v>209</v>
      </c>
    </row>
    <row r="211" spans="1:28" x14ac:dyDescent="0.3">
      <c r="A211">
        <v>464</v>
      </c>
      <c r="B211" t="s">
        <v>280</v>
      </c>
      <c r="C211" t="s">
        <v>147</v>
      </c>
      <c r="D211" t="s">
        <v>280</v>
      </c>
      <c r="E211" t="s">
        <v>280</v>
      </c>
      <c r="F211" t="s">
        <v>155</v>
      </c>
      <c r="G211" t="s">
        <v>220</v>
      </c>
      <c r="H211">
        <v>317.84302592640222</v>
      </c>
      <c r="I211">
        <v>23</v>
      </c>
      <c r="J211">
        <v>1167360.4247811106</v>
      </c>
      <c r="K211">
        <v>47828.723972727268</v>
      </c>
      <c r="L211">
        <v>210124876.4605999</v>
      </c>
      <c r="M211">
        <v>6981787.7818181813</v>
      </c>
      <c r="N211">
        <v>1751040637.1716659</v>
      </c>
      <c r="O211">
        <v>89700000</v>
      </c>
      <c r="P211">
        <v>29.379040909090907</v>
      </c>
      <c r="Q211">
        <v>17452.038350477604</v>
      </c>
      <c r="R211">
        <v>210172705.18457264</v>
      </c>
      <c r="S211">
        <v>1847.7224249534841</v>
      </c>
      <c r="T211">
        <v>17481.417391386694</v>
      </c>
      <c r="U211">
        <f>Net_Zero_Table[[#This Row],[Total Energy(MJ)]]*AHP!$Q$23/TOPSIS!$B$20</f>
        <v>2.1730376257053503E-2</v>
      </c>
      <c r="V211">
        <f>Net_Zero_Table[[#This Row],[Capital Cost (LKR)]]*AHP!$Q$24/TOPSIS!$C$20</f>
        <v>5.277029372638937E-3</v>
      </c>
      <c r="W211">
        <f>Net_Zero_Table[[#This Row],[System Cost (LKR)]]*AHP!$Q$25/TOPSIS!$D$20</f>
        <v>2.3665822378426777E-3</v>
      </c>
      <c r="X211">
        <f>Net_Zero_Table[[#This Row],[Embodied Carbon (Metric T)]]*AHP!$Q$26/TOPSIS!$E$20</f>
        <v>1.3243394601644623E-2</v>
      </c>
      <c r="Y2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5.011230255638024E-3</v>
      </c>
      <c r="Z2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5.6550118255732883E-3</v>
      </c>
      <c r="AA211">
        <f>Net_Zero_Table[[#This Row],[S- Worst-Euclidean Distance]]/(Net_Zero_Table[[#This Row],[S+ Best-Euclidean Distance]]+Net_Zero_Table[[#This Row],[S- Worst-Euclidean Distance]])</f>
        <v>0.53017846234098198</v>
      </c>
      <c r="AB211">
        <v>210</v>
      </c>
    </row>
    <row r="212" spans="1:28" x14ac:dyDescent="0.3">
      <c r="A212">
        <v>514</v>
      </c>
      <c r="B212" t="s">
        <v>280</v>
      </c>
      <c r="C212" t="s">
        <v>280</v>
      </c>
      <c r="D212" t="s">
        <v>151</v>
      </c>
      <c r="E212" t="s">
        <v>280</v>
      </c>
      <c r="F212" t="s">
        <v>154</v>
      </c>
      <c r="G212" t="s">
        <v>219</v>
      </c>
      <c r="H212">
        <v>365.94419953297148</v>
      </c>
      <c r="I212">
        <v>53</v>
      </c>
      <c r="J212">
        <v>1265610.1619823815</v>
      </c>
      <c r="K212">
        <v>45176.222999999998</v>
      </c>
      <c r="L212">
        <v>227809829.15682867</v>
      </c>
      <c r="M212">
        <v>6338649.6477272725</v>
      </c>
      <c r="N212">
        <v>1898415242.9735723</v>
      </c>
      <c r="O212">
        <v>98792000</v>
      </c>
      <c r="P212">
        <v>25.99373525</v>
      </c>
      <c r="Q212">
        <v>18920.871921636604</v>
      </c>
      <c r="R212">
        <v>227855005.37982866</v>
      </c>
      <c r="S212">
        <v>2003.5458926212996</v>
      </c>
      <c r="T212">
        <v>18946.865656886603</v>
      </c>
      <c r="U212">
        <f>Net_Zero_Table[[#This Row],[Total Energy(MJ)]]*AHP!$Q$23/TOPSIS!$B$20</f>
        <v>2.3558601458778167E-2</v>
      </c>
      <c r="V212">
        <f>Net_Zero_Table[[#This Row],[Capital Cost (LKR)]]*AHP!$Q$24/TOPSIS!$C$20</f>
        <v>4.7909276848878222E-3</v>
      </c>
      <c r="W212">
        <f>Net_Zero_Table[[#This Row],[System Cost (LKR)]]*AHP!$Q$25/TOPSIS!$D$20</f>
        <v>2.6064592245368316E-3</v>
      </c>
      <c r="X212">
        <f>Net_Zero_Table[[#This Row],[Embodied Carbon (Metric T)]]*AHP!$Q$26/TOPSIS!$E$20</f>
        <v>1.1717376824915615E-2</v>
      </c>
      <c r="Y2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3.8974207037960661E-3</v>
      </c>
      <c r="Z2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4.3836207706013834E-3</v>
      </c>
      <c r="AA212">
        <f>Net_Zero_Table[[#This Row],[S- Worst-Euclidean Distance]]/(Net_Zero_Table[[#This Row],[S+ Best-Euclidean Distance]]+Net_Zero_Table[[#This Row],[S- Worst-Euclidean Distance]])</f>
        <v>0.5293562149343477</v>
      </c>
      <c r="AB212">
        <v>211</v>
      </c>
    </row>
    <row r="213" spans="1:28" x14ac:dyDescent="0.3">
      <c r="A213">
        <v>532</v>
      </c>
      <c r="B213" t="s">
        <v>280</v>
      </c>
      <c r="C213" t="s">
        <v>280</v>
      </c>
      <c r="D213" t="s">
        <v>280</v>
      </c>
      <c r="E213" t="s">
        <v>280</v>
      </c>
      <c r="F213" t="s">
        <v>154</v>
      </c>
      <c r="G213" t="s">
        <v>219</v>
      </c>
      <c r="H213">
        <v>366.40692115303142</v>
      </c>
      <c r="I213">
        <v>53</v>
      </c>
      <c r="J213">
        <v>1266058.0765105996</v>
      </c>
      <c r="K213">
        <v>45176.222999999998</v>
      </c>
      <c r="L213">
        <v>227890453.77190793</v>
      </c>
      <c r="M213">
        <v>6343254.7227272717</v>
      </c>
      <c r="N213">
        <v>1899087114.7658994</v>
      </c>
      <c r="O213">
        <v>98792000</v>
      </c>
      <c r="P213">
        <v>25.984525099999999</v>
      </c>
      <c r="Q213">
        <v>18927.568243833462</v>
      </c>
      <c r="R213">
        <v>227935629.99490792</v>
      </c>
      <c r="S213">
        <v>2004.2223694886268</v>
      </c>
      <c r="T213">
        <v>18953.552768933463</v>
      </c>
      <c r="U213">
        <f>Net_Zero_Table[[#This Row],[Total Energy(MJ)]]*AHP!$Q$23/TOPSIS!$B$20</f>
        <v>2.3566937475673004E-2</v>
      </c>
      <c r="V213">
        <f>Net_Zero_Table[[#This Row],[Capital Cost (LKR)]]*AHP!$Q$24/TOPSIS!$C$20</f>
        <v>4.7944083286423468E-3</v>
      </c>
      <c r="W213">
        <f>Net_Zero_Table[[#This Row],[System Cost (LKR)]]*AHP!$Q$25/TOPSIS!$D$20</f>
        <v>2.6064592245368316E-3</v>
      </c>
      <c r="X213">
        <f>Net_Zero_Table[[#This Row],[Embodied Carbon (Metric T)]]*AHP!$Q$26/TOPSIS!$E$20</f>
        <v>1.1713225101543576E-2</v>
      </c>
      <c r="Y2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3.8988882612475246E-3</v>
      </c>
      <c r="Z2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4.3780401236558032E-3</v>
      </c>
      <c r="AA213">
        <f>Net_Zero_Table[[#This Row],[S- Worst-Euclidean Distance]]/(Net_Zero_Table[[#This Row],[S+ Best-Euclidean Distance]]+Net_Zero_Table[[#This Row],[S- Worst-Euclidean Distance]])</f>
        <v>0.52894502888790407</v>
      </c>
      <c r="AB213">
        <v>212</v>
      </c>
    </row>
    <row r="214" spans="1:28" x14ac:dyDescent="0.3">
      <c r="A214">
        <v>516</v>
      </c>
      <c r="B214" t="s">
        <v>280</v>
      </c>
      <c r="C214" t="s">
        <v>280</v>
      </c>
      <c r="D214" t="s">
        <v>151</v>
      </c>
      <c r="E214" t="s">
        <v>280</v>
      </c>
      <c r="F214" t="s">
        <v>154</v>
      </c>
      <c r="G214" t="s">
        <v>218</v>
      </c>
      <c r="H214">
        <v>365.94419953297148</v>
      </c>
      <c r="I214">
        <v>27</v>
      </c>
      <c r="J214">
        <v>1265610.1619823815</v>
      </c>
      <c r="K214">
        <v>45176.222999999998</v>
      </c>
      <c r="L214">
        <v>227809829.15682867</v>
      </c>
      <c r="M214">
        <v>6338649.6477272725</v>
      </c>
      <c r="N214">
        <v>1898415242.9735723</v>
      </c>
      <c r="O214">
        <v>101147400</v>
      </c>
      <c r="P214">
        <v>25.99373525</v>
      </c>
      <c r="Q214">
        <v>18920.871921636604</v>
      </c>
      <c r="R214">
        <v>227855005.37982866</v>
      </c>
      <c r="S214">
        <v>2005.9012926212995</v>
      </c>
      <c r="T214">
        <v>18946.865656886603</v>
      </c>
      <c r="U214">
        <f>Net_Zero_Table[[#This Row],[Total Energy(MJ)]]*AHP!$Q$23/TOPSIS!$B$20</f>
        <v>2.3558601458778167E-2</v>
      </c>
      <c r="V214">
        <f>Net_Zero_Table[[#This Row],[Capital Cost (LKR)]]*AHP!$Q$24/TOPSIS!$C$20</f>
        <v>4.7909276848878222E-3</v>
      </c>
      <c r="W214">
        <f>Net_Zero_Table[[#This Row],[System Cost (LKR)]]*AHP!$Q$25/TOPSIS!$D$20</f>
        <v>2.6686024553396709E-3</v>
      </c>
      <c r="X214">
        <f>Net_Zero_Table[[#This Row],[Embodied Carbon (Metric T)]]*AHP!$Q$26/TOPSIS!$E$20</f>
        <v>1.1717376824915615E-2</v>
      </c>
      <c r="Y2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3.9034004989035379E-3</v>
      </c>
      <c r="Z2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4.3787070763221907E-3</v>
      </c>
      <c r="AA214">
        <f>Net_Zero_Table[[#This Row],[S- Worst-Euclidean Distance]]/(Net_Zero_Table[[#This Row],[S+ Best-Euclidean Distance]]+Net_Zero_Table[[#This Row],[S- Worst-Euclidean Distance]])</f>
        <v>0.52869478409338933</v>
      </c>
      <c r="AB214">
        <v>213</v>
      </c>
    </row>
    <row r="215" spans="1:28" x14ac:dyDescent="0.3">
      <c r="A215">
        <v>534</v>
      </c>
      <c r="B215" t="s">
        <v>280</v>
      </c>
      <c r="C215" t="s">
        <v>280</v>
      </c>
      <c r="D215" t="s">
        <v>280</v>
      </c>
      <c r="E215" t="s">
        <v>280</v>
      </c>
      <c r="F215" t="s">
        <v>154</v>
      </c>
      <c r="G215" t="s">
        <v>218</v>
      </c>
      <c r="H215">
        <v>366.40692115303142</v>
      </c>
      <c r="I215">
        <v>27</v>
      </c>
      <c r="J215">
        <v>1266058.0765105996</v>
      </c>
      <c r="K215">
        <v>45176.222999999998</v>
      </c>
      <c r="L215">
        <v>227890453.77190793</v>
      </c>
      <c r="M215">
        <v>6343254.7227272717</v>
      </c>
      <c r="N215">
        <v>1899087114.7658994</v>
      </c>
      <c r="O215">
        <v>101147400</v>
      </c>
      <c r="P215">
        <v>25.984525099999999</v>
      </c>
      <c r="Q215">
        <v>18927.568243833462</v>
      </c>
      <c r="R215">
        <v>227935629.99490792</v>
      </c>
      <c r="S215">
        <v>2006.5777694886267</v>
      </c>
      <c r="T215">
        <v>18953.552768933463</v>
      </c>
      <c r="U215">
        <f>Net_Zero_Table[[#This Row],[Total Energy(MJ)]]*AHP!$Q$23/TOPSIS!$B$20</f>
        <v>2.3566937475673004E-2</v>
      </c>
      <c r="V215">
        <f>Net_Zero_Table[[#This Row],[Capital Cost (LKR)]]*AHP!$Q$24/TOPSIS!$C$20</f>
        <v>4.7944083286423468E-3</v>
      </c>
      <c r="W215">
        <f>Net_Zero_Table[[#This Row],[System Cost (LKR)]]*AHP!$Q$25/TOPSIS!$D$20</f>
        <v>2.6686024553396709E-3</v>
      </c>
      <c r="X215">
        <f>Net_Zero_Table[[#This Row],[Embodied Carbon (Metric T)]]*AHP!$Q$26/TOPSIS!$E$20</f>
        <v>1.1713225101543576E-2</v>
      </c>
      <c r="Y2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3.9048658089819053E-3</v>
      </c>
      <c r="Z2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4.3731201588941369E-3</v>
      </c>
      <c r="AA215">
        <f>Net_Zero_Table[[#This Row],[S- Worst-Euclidean Distance]]/(Net_Zero_Table[[#This Row],[S+ Best-Euclidean Distance]]+Net_Zero_Table[[#This Row],[S- Worst-Euclidean Distance]])</f>
        <v>0.52828310845955551</v>
      </c>
      <c r="AB215">
        <v>214</v>
      </c>
    </row>
    <row r="216" spans="1:28" x14ac:dyDescent="0.3">
      <c r="A216">
        <v>515</v>
      </c>
      <c r="B216" t="s">
        <v>280</v>
      </c>
      <c r="C216" t="s">
        <v>280</v>
      </c>
      <c r="D216" t="s">
        <v>151</v>
      </c>
      <c r="E216" t="s">
        <v>280</v>
      </c>
      <c r="F216" t="s">
        <v>154</v>
      </c>
      <c r="G216" t="s">
        <v>220</v>
      </c>
      <c r="H216">
        <v>365.94419953297148</v>
      </c>
      <c r="I216">
        <v>27</v>
      </c>
      <c r="J216">
        <v>1265610.1619823815</v>
      </c>
      <c r="K216">
        <v>45176.222999999998</v>
      </c>
      <c r="L216">
        <v>227809829.15682867</v>
      </c>
      <c r="M216">
        <v>6338649.6477272725</v>
      </c>
      <c r="N216">
        <v>1898415242.9735723</v>
      </c>
      <c r="O216">
        <v>105300000</v>
      </c>
      <c r="P216">
        <v>25.99373525</v>
      </c>
      <c r="Q216">
        <v>18920.871921636604</v>
      </c>
      <c r="R216">
        <v>227855005.37982866</v>
      </c>
      <c r="S216">
        <v>2010.0538926212996</v>
      </c>
      <c r="T216">
        <v>18946.865656886603</v>
      </c>
      <c r="U216">
        <f>Net_Zero_Table[[#This Row],[Total Energy(MJ)]]*AHP!$Q$23/TOPSIS!$B$20</f>
        <v>2.3558601458778167E-2</v>
      </c>
      <c r="V216">
        <f>Net_Zero_Table[[#This Row],[Capital Cost (LKR)]]*AHP!$Q$24/TOPSIS!$C$20</f>
        <v>4.7909276848878222E-3</v>
      </c>
      <c r="W216">
        <f>Net_Zero_Table[[#This Row],[System Cost (LKR)]]*AHP!$Q$25/TOPSIS!$D$20</f>
        <v>2.7781617574674914E-3</v>
      </c>
      <c r="X216">
        <f>Net_Zero_Table[[#This Row],[Embodied Carbon (Metric T)]]*AHP!$Q$26/TOPSIS!$E$20</f>
        <v>1.1717376824915615E-2</v>
      </c>
      <c r="Y2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3.9163231310202339E-3</v>
      </c>
      <c r="Z2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4.3721825275954678E-3</v>
      </c>
      <c r="AA216">
        <f>Net_Zero_Table[[#This Row],[S- Worst-Euclidean Distance]]/(Net_Zero_Table[[#This Row],[S+ Best-Euclidean Distance]]+Net_Zero_Table[[#This Row],[S- Worst-Euclidean Distance]])</f>
        <v>0.52749949239048777</v>
      </c>
      <c r="AB216">
        <v>215</v>
      </c>
    </row>
    <row r="217" spans="1:28" x14ac:dyDescent="0.3">
      <c r="A217">
        <v>533</v>
      </c>
      <c r="B217" t="s">
        <v>280</v>
      </c>
      <c r="C217" t="s">
        <v>280</v>
      </c>
      <c r="D217" t="s">
        <v>280</v>
      </c>
      <c r="E217" t="s">
        <v>280</v>
      </c>
      <c r="F217" t="s">
        <v>154</v>
      </c>
      <c r="G217" t="s">
        <v>220</v>
      </c>
      <c r="H217">
        <v>366.40692115303142</v>
      </c>
      <c r="I217">
        <v>27</v>
      </c>
      <c r="J217">
        <v>1266058.0765105996</v>
      </c>
      <c r="K217">
        <v>45176.222999999998</v>
      </c>
      <c r="L217">
        <v>227890453.77190793</v>
      </c>
      <c r="M217">
        <v>6343254.7227272717</v>
      </c>
      <c r="N217">
        <v>1899087114.7658994</v>
      </c>
      <c r="O217">
        <v>105300000</v>
      </c>
      <c r="P217">
        <v>25.984525099999999</v>
      </c>
      <c r="Q217">
        <v>18927.568243833462</v>
      </c>
      <c r="R217">
        <v>227935629.99490792</v>
      </c>
      <c r="S217">
        <v>2010.7303694886268</v>
      </c>
      <c r="T217">
        <v>18953.552768933463</v>
      </c>
      <c r="U217">
        <f>Net_Zero_Table[[#This Row],[Total Energy(MJ)]]*AHP!$Q$23/TOPSIS!$B$20</f>
        <v>2.3566937475673004E-2</v>
      </c>
      <c r="V217">
        <f>Net_Zero_Table[[#This Row],[Capital Cost (LKR)]]*AHP!$Q$24/TOPSIS!$C$20</f>
        <v>4.7944083286423468E-3</v>
      </c>
      <c r="W217">
        <f>Net_Zero_Table[[#This Row],[System Cost (LKR)]]*AHP!$Q$25/TOPSIS!$D$20</f>
        <v>2.7781617574674914E-3</v>
      </c>
      <c r="X217">
        <f>Net_Zero_Table[[#This Row],[Embodied Carbon (Metric T)]]*AHP!$Q$26/TOPSIS!$E$20</f>
        <v>1.1713225101543576E-2</v>
      </c>
      <c r="Y2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3.9177836078425326E-3</v>
      </c>
      <c r="Z2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4.3665872622109993E-3</v>
      </c>
      <c r="AA217">
        <f>Net_Zero_Table[[#This Row],[S- Worst-Euclidean Distance]]/(Net_Zero_Table[[#This Row],[S+ Best-Euclidean Distance]]+Net_Zero_Table[[#This Row],[S- Worst-Euclidean Distance]])</f>
        <v>0.52708737099100722</v>
      </c>
      <c r="AB217">
        <v>216</v>
      </c>
    </row>
    <row r="218" spans="1:28" x14ac:dyDescent="0.3">
      <c r="A218">
        <v>442</v>
      </c>
      <c r="B218" t="s">
        <v>280</v>
      </c>
      <c r="C218" t="s">
        <v>147</v>
      </c>
      <c r="D218" t="s">
        <v>151</v>
      </c>
      <c r="E218" t="s">
        <v>280</v>
      </c>
      <c r="F218" t="s">
        <v>154</v>
      </c>
      <c r="G218" t="s">
        <v>219</v>
      </c>
      <c r="H218">
        <v>317.41887615018038</v>
      </c>
      <c r="I218">
        <v>46</v>
      </c>
      <c r="J218">
        <v>1165871.3308292085</v>
      </c>
      <c r="K218">
        <v>47009.944199999998</v>
      </c>
      <c r="L218">
        <v>209856839.54925755</v>
      </c>
      <c r="M218">
        <v>6949890.0477272719</v>
      </c>
      <c r="N218">
        <v>1748806996.2438128</v>
      </c>
      <c r="O218">
        <v>85744000</v>
      </c>
      <c r="P218">
        <v>29.661177649999999</v>
      </c>
      <c r="Q218">
        <v>17429.776395896664</v>
      </c>
      <c r="R218">
        <v>209903849.49345756</v>
      </c>
      <c r="S218">
        <v>1841.5008862915402</v>
      </c>
      <c r="T218">
        <v>17459.437573546664</v>
      </c>
      <c r="U218">
        <f>Net_Zero_Table[[#This Row],[Total Energy(MJ)]]*AHP!$Q$23/TOPSIS!$B$20</f>
        <v>2.1702578473694095E-2</v>
      </c>
      <c r="V218">
        <f>Net_Zero_Table[[#This Row],[Capital Cost (LKR)]]*AHP!$Q$24/TOPSIS!$C$20</f>
        <v>5.2529201781204918E-3</v>
      </c>
      <c r="W218">
        <f>Net_Zero_Table[[#This Row],[System Cost (LKR)]]*AHP!$Q$25/TOPSIS!$D$20</f>
        <v>2.2622098929942318E-3</v>
      </c>
      <c r="X218">
        <f>Net_Zero_Table[[#This Row],[Embodied Carbon (Metric T)]]*AHP!$Q$26/TOPSIS!$E$20</f>
        <v>1.3370575342603559E-2</v>
      </c>
      <c r="Y2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5.1241220429588475E-3</v>
      </c>
      <c r="Z2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5.6828756843548536E-3</v>
      </c>
      <c r="AA218">
        <f>Net_Zero_Table[[#This Row],[S- Worst-Euclidean Distance]]/(Net_Zero_Table[[#This Row],[S+ Best-Euclidean Distance]]+Net_Zero_Table[[#This Row],[S- Worst-Euclidean Distance]])</f>
        <v>0.525851473993735</v>
      </c>
      <c r="AB218">
        <v>217</v>
      </c>
    </row>
    <row r="219" spans="1:28" x14ac:dyDescent="0.3">
      <c r="A219">
        <v>444</v>
      </c>
      <c r="B219" t="s">
        <v>280</v>
      </c>
      <c r="C219" t="s">
        <v>147</v>
      </c>
      <c r="D219" t="s">
        <v>151</v>
      </c>
      <c r="E219" t="s">
        <v>280</v>
      </c>
      <c r="F219" t="s">
        <v>154</v>
      </c>
      <c r="G219" t="s">
        <v>218</v>
      </c>
      <c r="H219">
        <v>317.41887615018038</v>
      </c>
      <c r="I219">
        <v>23</v>
      </c>
      <c r="J219">
        <v>1165871.3308292085</v>
      </c>
      <c r="K219">
        <v>47009.944199999998</v>
      </c>
      <c r="L219">
        <v>209856839.54925755</v>
      </c>
      <c r="M219">
        <v>6949890.0477272719</v>
      </c>
      <c r="N219">
        <v>1748806996.2438128</v>
      </c>
      <c r="O219">
        <v>86162600</v>
      </c>
      <c r="P219">
        <v>29.661177649999999</v>
      </c>
      <c r="Q219">
        <v>17429.776395896664</v>
      </c>
      <c r="R219">
        <v>209903849.49345756</v>
      </c>
      <c r="S219">
        <v>1841.9194862915401</v>
      </c>
      <c r="T219">
        <v>17459.437573546664</v>
      </c>
      <c r="U219">
        <f>Net_Zero_Table[[#This Row],[Total Energy(MJ)]]*AHP!$Q$23/TOPSIS!$B$20</f>
        <v>2.1702578473694095E-2</v>
      </c>
      <c r="V219">
        <f>Net_Zero_Table[[#This Row],[Capital Cost (LKR)]]*AHP!$Q$24/TOPSIS!$C$20</f>
        <v>5.2529201781204918E-3</v>
      </c>
      <c r="W219">
        <f>Net_Zero_Table[[#This Row],[System Cost (LKR)]]*AHP!$Q$25/TOPSIS!$D$20</f>
        <v>2.2732539434374972E-3</v>
      </c>
      <c r="X219">
        <f>Net_Zero_Table[[#This Row],[Embodied Carbon (Metric T)]]*AHP!$Q$26/TOPSIS!$E$20</f>
        <v>1.3370575342603559E-2</v>
      </c>
      <c r="Y2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5.1241339445985351E-3</v>
      </c>
      <c r="Z2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5.6814836190092642E-3</v>
      </c>
      <c r="AA219">
        <f>Net_Zero_Table[[#This Row],[S- Worst-Euclidean Distance]]/(Net_Zero_Table[[#This Row],[S+ Best-Euclidean Distance]]+Net_Zero_Table[[#This Row],[S- Worst-Euclidean Distance]])</f>
        <v>0.5257898112315128</v>
      </c>
      <c r="AB219">
        <v>218</v>
      </c>
    </row>
    <row r="220" spans="1:28" x14ac:dyDescent="0.3">
      <c r="A220">
        <v>460</v>
      </c>
      <c r="B220" t="s">
        <v>280</v>
      </c>
      <c r="C220" t="s">
        <v>147</v>
      </c>
      <c r="D220" t="s">
        <v>280</v>
      </c>
      <c r="E220" t="s">
        <v>280</v>
      </c>
      <c r="F220" t="s">
        <v>154</v>
      </c>
      <c r="G220" t="s">
        <v>219</v>
      </c>
      <c r="H220">
        <v>317.88159777024038</v>
      </c>
      <c r="I220">
        <v>46</v>
      </c>
      <c r="J220">
        <v>1166319.2453574268</v>
      </c>
      <c r="K220">
        <v>47009.944199999998</v>
      </c>
      <c r="L220">
        <v>209937464.16433683</v>
      </c>
      <c r="M220">
        <v>6954495.1227272721</v>
      </c>
      <c r="N220">
        <v>1749478868.0361402</v>
      </c>
      <c r="O220">
        <v>85744000</v>
      </c>
      <c r="P220">
        <v>29.651967499999998</v>
      </c>
      <c r="Q220">
        <v>17436.47271809353</v>
      </c>
      <c r="R220">
        <v>209984474.10853684</v>
      </c>
      <c r="S220">
        <v>1842.1773631588674</v>
      </c>
      <c r="T220">
        <v>17466.124685593531</v>
      </c>
      <c r="U220">
        <f>Net_Zero_Table[[#This Row],[Total Energy(MJ)]]*AHP!$Q$23/TOPSIS!$B$20</f>
        <v>2.1710914490588935E-2</v>
      </c>
      <c r="V220">
        <f>Net_Zero_Table[[#This Row],[Capital Cost (LKR)]]*AHP!$Q$24/TOPSIS!$C$20</f>
        <v>5.2564008218750164E-3</v>
      </c>
      <c r="W220">
        <f>Net_Zero_Table[[#This Row],[System Cost (LKR)]]*AHP!$Q$25/TOPSIS!$D$20</f>
        <v>2.2622098929942318E-3</v>
      </c>
      <c r="X220">
        <f>Net_Zero_Table[[#This Row],[Embodied Carbon (Metric T)]]*AHP!$Q$26/TOPSIS!$E$20</f>
        <v>1.3366423619231521E-2</v>
      </c>
      <c r="Y2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5.1211925741231354E-3</v>
      </c>
      <c r="Z2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5.6749207436338281E-3</v>
      </c>
      <c r="AA220">
        <f>Net_Zero_Table[[#This Row],[S- Worst-Euclidean Distance]]/(Net_Zero_Table[[#This Row],[S+ Best-Euclidean Distance]]+Net_Zero_Table[[#This Row],[S- Worst-Euclidean Distance]])</f>
        <v>0.52564479239949924</v>
      </c>
      <c r="AB220">
        <v>219</v>
      </c>
    </row>
    <row r="221" spans="1:28" x14ac:dyDescent="0.3">
      <c r="A221">
        <v>462</v>
      </c>
      <c r="B221" t="s">
        <v>280</v>
      </c>
      <c r="C221" t="s">
        <v>147</v>
      </c>
      <c r="D221" t="s">
        <v>280</v>
      </c>
      <c r="E221" t="s">
        <v>280</v>
      </c>
      <c r="F221" t="s">
        <v>154</v>
      </c>
      <c r="G221" t="s">
        <v>218</v>
      </c>
      <c r="H221">
        <v>317.88159777024038</v>
      </c>
      <c r="I221">
        <v>23</v>
      </c>
      <c r="J221">
        <v>1166319.2453574268</v>
      </c>
      <c r="K221">
        <v>47009.944199999998</v>
      </c>
      <c r="L221">
        <v>209937464.16433683</v>
      </c>
      <c r="M221">
        <v>6954495.1227272721</v>
      </c>
      <c r="N221">
        <v>1749478868.0361402</v>
      </c>
      <c r="O221">
        <v>86162600</v>
      </c>
      <c r="P221">
        <v>29.651967499999998</v>
      </c>
      <c r="Q221">
        <v>17436.47271809353</v>
      </c>
      <c r="R221">
        <v>209984474.10853684</v>
      </c>
      <c r="S221">
        <v>1842.5959631588673</v>
      </c>
      <c r="T221">
        <v>17466.124685593531</v>
      </c>
      <c r="U221">
        <f>Net_Zero_Table[[#This Row],[Total Energy(MJ)]]*AHP!$Q$23/TOPSIS!$B$20</f>
        <v>2.1710914490588935E-2</v>
      </c>
      <c r="V221">
        <f>Net_Zero_Table[[#This Row],[Capital Cost (LKR)]]*AHP!$Q$24/TOPSIS!$C$20</f>
        <v>5.2564008218750164E-3</v>
      </c>
      <c r="W221">
        <f>Net_Zero_Table[[#This Row],[System Cost (LKR)]]*AHP!$Q$25/TOPSIS!$D$20</f>
        <v>2.2732539434374972E-3</v>
      </c>
      <c r="X221">
        <f>Net_Zero_Table[[#This Row],[Embodied Carbon (Metric T)]]*AHP!$Q$26/TOPSIS!$E$20</f>
        <v>1.3366423619231521E-2</v>
      </c>
      <c r="Y2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5.1212044825708859E-3</v>
      </c>
      <c r="Z2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5.6735267264519419E-3</v>
      </c>
      <c r="AA221">
        <f>Net_Zero_Table[[#This Row],[S- Worst-Euclidean Distance]]/(Net_Zero_Table[[#This Row],[S+ Best-Euclidean Distance]]+Net_Zero_Table[[#This Row],[S- Worst-Euclidean Distance]])</f>
        <v>0.52558295492431506</v>
      </c>
      <c r="AB221">
        <v>220</v>
      </c>
    </row>
    <row r="222" spans="1:28" x14ac:dyDescent="0.3">
      <c r="A222">
        <v>40</v>
      </c>
      <c r="B222" t="s">
        <v>139</v>
      </c>
      <c r="C222" t="s">
        <v>148</v>
      </c>
      <c r="D222" t="s">
        <v>151</v>
      </c>
      <c r="E222" t="s">
        <v>152</v>
      </c>
      <c r="F222" t="s">
        <v>155</v>
      </c>
      <c r="G222" t="s">
        <v>219</v>
      </c>
      <c r="H222">
        <v>371.71995675496584</v>
      </c>
      <c r="I222">
        <v>53</v>
      </c>
      <c r="J222">
        <v>1363637.6047534924</v>
      </c>
      <c r="K222">
        <v>48395.649536363635</v>
      </c>
      <c r="L222">
        <v>245454768.85562864</v>
      </c>
      <c r="M222">
        <v>5357652.6013636356</v>
      </c>
      <c r="N222">
        <v>2045456407.1302388</v>
      </c>
      <c r="O222">
        <v>98792000</v>
      </c>
      <c r="P222">
        <v>22.341616077272725</v>
      </c>
      <c r="Q222">
        <v>20386.382191064713</v>
      </c>
      <c r="R222">
        <v>245503164.50516501</v>
      </c>
      <c r="S222">
        <v>2149.6060597316027</v>
      </c>
      <c r="T222">
        <v>20408.723807141985</v>
      </c>
      <c r="U222">
        <f>Net_Zero_Table[[#This Row],[Total Energy(MJ)]]*AHP!$Q$23/TOPSIS!$B$20</f>
        <v>2.5383296714525681E-2</v>
      </c>
      <c r="V222">
        <f>Net_Zero_Table[[#This Row],[Capital Cost (LKR)]]*AHP!$Q$24/TOPSIS!$C$20</f>
        <v>4.0494628352093298E-3</v>
      </c>
      <c r="W222">
        <f>Net_Zero_Table[[#This Row],[System Cost (LKR)]]*AHP!$Q$25/TOPSIS!$D$20</f>
        <v>2.6064592245368316E-3</v>
      </c>
      <c r="X222">
        <f>Net_Zero_Table[[#This Row],[Embodied Carbon (Metric T)]]*AHP!$Q$26/TOPSIS!$E$20</f>
        <v>1.0071085664958349E-2</v>
      </c>
      <c r="Y2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4.0408386519673592E-3</v>
      </c>
      <c r="Z2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4.4760873440199888E-3</v>
      </c>
      <c r="AA222">
        <f>Net_Zero_Table[[#This Row],[S- Worst-Euclidean Distance]]/(Net_Zero_Table[[#This Row],[S+ Best-Euclidean Distance]]+Net_Zero_Table[[#This Row],[S- Worst-Euclidean Distance]])</f>
        <v>0.52555198273753301</v>
      </c>
      <c r="AB222">
        <v>221</v>
      </c>
    </row>
    <row r="223" spans="1:28" x14ac:dyDescent="0.3">
      <c r="A223">
        <v>443</v>
      </c>
      <c r="B223" t="s">
        <v>280</v>
      </c>
      <c r="C223" t="s">
        <v>147</v>
      </c>
      <c r="D223" t="s">
        <v>151</v>
      </c>
      <c r="E223" t="s">
        <v>280</v>
      </c>
      <c r="F223" t="s">
        <v>154</v>
      </c>
      <c r="G223" t="s">
        <v>220</v>
      </c>
      <c r="H223">
        <v>317.41887615018038</v>
      </c>
      <c r="I223">
        <v>23</v>
      </c>
      <c r="J223">
        <v>1165871.3308292085</v>
      </c>
      <c r="K223">
        <v>47009.944199999998</v>
      </c>
      <c r="L223">
        <v>209856839.54925755</v>
      </c>
      <c r="M223">
        <v>6949890.0477272719</v>
      </c>
      <c r="N223">
        <v>1748806996.2438128</v>
      </c>
      <c r="O223">
        <v>89700000</v>
      </c>
      <c r="P223">
        <v>29.661177649999999</v>
      </c>
      <c r="Q223">
        <v>17429.776395896664</v>
      </c>
      <c r="R223">
        <v>209903849.49345756</v>
      </c>
      <c r="S223">
        <v>1845.4568862915401</v>
      </c>
      <c r="T223">
        <v>17459.437573546664</v>
      </c>
      <c r="U223">
        <f>Net_Zero_Table[[#This Row],[Total Energy(MJ)]]*AHP!$Q$23/TOPSIS!$B$20</f>
        <v>2.1702578473694095E-2</v>
      </c>
      <c r="V223">
        <f>Net_Zero_Table[[#This Row],[Capital Cost (LKR)]]*AHP!$Q$24/TOPSIS!$C$20</f>
        <v>5.2529201781204918E-3</v>
      </c>
      <c r="W223">
        <f>Net_Zero_Table[[#This Row],[System Cost (LKR)]]*AHP!$Q$25/TOPSIS!$D$20</f>
        <v>2.3665822378426777E-3</v>
      </c>
      <c r="X223">
        <f>Net_Zero_Table[[#This Row],[Embodied Carbon (Metric T)]]*AHP!$Q$26/TOPSIS!$E$20</f>
        <v>1.3370575342603559E-2</v>
      </c>
      <c r="Y2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5.1251849037381968E-3</v>
      </c>
      <c r="Z2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5.6705652186354368E-3</v>
      </c>
      <c r="AA223">
        <f>Net_Zero_Table[[#This Row],[S- Worst-Euclidean Distance]]/(Net_Zero_Table[[#This Row],[S+ Best-Euclidean Distance]]+Net_Zero_Table[[#This Row],[S- Worst-Euclidean Distance]])</f>
        <v>0.52525902826182347</v>
      </c>
      <c r="AB223">
        <v>222</v>
      </c>
    </row>
    <row r="224" spans="1:28" x14ac:dyDescent="0.3">
      <c r="A224">
        <v>58</v>
      </c>
      <c r="B224" t="s">
        <v>139</v>
      </c>
      <c r="C224" t="s">
        <v>148</v>
      </c>
      <c r="D224" t="s">
        <v>280</v>
      </c>
      <c r="E224" t="s">
        <v>152</v>
      </c>
      <c r="F224" t="s">
        <v>155</v>
      </c>
      <c r="G224" t="s">
        <v>219</v>
      </c>
      <c r="H224">
        <v>372.18267837502589</v>
      </c>
      <c r="I224">
        <v>53</v>
      </c>
      <c r="J224">
        <v>1364085.5192817105</v>
      </c>
      <c r="K224">
        <v>48395.649536363635</v>
      </c>
      <c r="L224">
        <v>245535393.47070786</v>
      </c>
      <c r="M224">
        <v>5362257.6763636358</v>
      </c>
      <c r="N224">
        <v>2046128278.9225655</v>
      </c>
      <c r="O224">
        <v>98792000</v>
      </c>
      <c r="P224">
        <v>22.332405927272724</v>
      </c>
      <c r="Q224">
        <v>20393.078513261567</v>
      </c>
      <c r="R224">
        <v>245583789.12024423</v>
      </c>
      <c r="S224">
        <v>2150.2825365989293</v>
      </c>
      <c r="T224">
        <v>20415.410919188842</v>
      </c>
      <c r="U224">
        <f>Net_Zero_Table[[#This Row],[Total Energy(MJ)]]*AHP!$Q$23/TOPSIS!$B$20</f>
        <v>2.5391632731420515E-2</v>
      </c>
      <c r="V224">
        <f>Net_Zero_Table[[#This Row],[Capital Cost (LKR)]]*AHP!$Q$24/TOPSIS!$C$20</f>
        <v>4.0529434789638554E-3</v>
      </c>
      <c r="W224">
        <f>Net_Zero_Table[[#This Row],[System Cost (LKR)]]*AHP!$Q$25/TOPSIS!$D$20</f>
        <v>2.6064592245368316E-3</v>
      </c>
      <c r="X224">
        <f>Net_Zero_Table[[#This Row],[Embodied Carbon (Metric T)]]*AHP!$Q$26/TOPSIS!$E$20</f>
        <v>1.0066933941586311E-2</v>
      </c>
      <c r="Y2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4.0470666246658262E-3</v>
      </c>
      <c r="Z2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4.4749739549100557E-3</v>
      </c>
      <c r="AA224">
        <f>Net_Zero_Table[[#This Row],[S- Worst-Euclidean Distance]]/(Net_Zero_Table[[#This Row],[S+ Best-Euclidean Distance]]+Net_Zero_Table[[#This Row],[S- Worst-Euclidean Distance]])</f>
        <v>0.52510591954172114</v>
      </c>
      <c r="AB224">
        <v>223</v>
      </c>
    </row>
    <row r="225" spans="1:28" x14ac:dyDescent="0.3">
      <c r="A225">
        <v>461</v>
      </c>
      <c r="B225" t="s">
        <v>280</v>
      </c>
      <c r="C225" t="s">
        <v>147</v>
      </c>
      <c r="D225" t="s">
        <v>280</v>
      </c>
      <c r="E225" t="s">
        <v>280</v>
      </c>
      <c r="F225" t="s">
        <v>154</v>
      </c>
      <c r="G225" t="s">
        <v>220</v>
      </c>
      <c r="H225">
        <v>317.88159777024038</v>
      </c>
      <c r="I225">
        <v>23</v>
      </c>
      <c r="J225">
        <v>1166319.2453574268</v>
      </c>
      <c r="K225">
        <v>47009.944199999998</v>
      </c>
      <c r="L225">
        <v>209937464.16433683</v>
      </c>
      <c r="M225">
        <v>6954495.1227272721</v>
      </c>
      <c r="N225">
        <v>1749478868.0361402</v>
      </c>
      <c r="O225">
        <v>89700000</v>
      </c>
      <c r="P225">
        <v>29.651967499999998</v>
      </c>
      <c r="Q225">
        <v>17436.47271809353</v>
      </c>
      <c r="R225">
        <v>209984474.10853684</v>
      </c>
      <c r="S225">
        <v>1846.1333631588673</v>
      </c>
      <c r="T225">
        <v>17466.124685593531</v>
      </c>
      <c r="U225">
        <f>Net_Zero_Table[[#This Row],[Total Energy(MJ)]]*AHP!$Q$23/TOPSIS!$B$20</f>
        <v>2.1710914490588935E-2</v>
      </c>
      <c r="V225">
        <f>Net_Zero_Table[[#This Row],[Capital Cost (LKR)]]*AHP!$Q$24/TOPSIS!$C$20</f>
        <v>5.2564008218750164E-3</v>
      </c>
      <c r="W225">
        <f>Net_Zero_Table[[#This Row],[System Cost (LKR)]]*AHP!$Q$25/TOPSIS!$D$20</f>
        <v>2.3665822378426777E-3</v>
      </c>
      <c r="X225">
        <f>Net_Zero_Table[[#This Row],[Embodied Carbon (Metric T)]]*AHP!$Q$26/TOPSIS!$E$20</f>
        <v>1.3366423619231521E-2</v>
      </c>
      <c r="Y2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5.1222560427631016E-3</v>
      </c>
      <c r="Z2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5.6625929839157468E-3</v>
      </c>
      <c r="AA225">
        <f>Net_Zero_Table[[#This Row],[S- Worst-Euclidean Distance]]/(Net_Zero_Table[[#This Row],[S+ Best-Euclidean Distance]]+Net_Zero_Table[[#This Row],[S- Worst-Euclidean Distance]])</f>
        <v>0.52505074200927593</v>
      </c>
      <c r="AB225">
        <v>224</v>
      </c>
    </row>
    <row r="226" spans="1:28" x14ac:dyDescent="0.3">
      <c r="A226">
        <v>42</v>
      </c>
      <c r="B226" t="s">
        <v>139</v>
      </c>
      <c r="C226" t="s">
        <v>148</v>
      </c>
      <c r="D226" t="s">
        <v>151</v>
      </c>
      <c r="E226" t="s">
        <v>152</v>
      </c>
      <c r="F226" t="s">
        <v>155</v>
      </c>
      <c r="G226" t="s">
        <v>218</v>
      </c>
      <c r="H226">
        <v>371.71995675496584</v>
      </c>
      <c r="I226">
        <v>27</v>
      </c>
      <c r="J226">
        <v>1363637.6047534924</v>
      </c>
      <c r="K226">
        <v>48395.649536363635</v>
      </c>
      <c r="L226">
        <v>245454768.85562864</v>
      </c>
      <c r="M226">
        <v>5357652.6013636356</v>
      </c>
      <c r="N226">
        <v>2045456407.1302388</v>
      </c>
      <c r="O226">
        <v>101147400</v>
      </c>
      <c r="P226">
        <v>22.341616077272725</v>
      </c>
      <c r="Q226">
        <v>20386.382191064713</v>
      </c>
      <c r="R226">
        <v>245503164.50516501</v>
      </c>
      <c r="S226">
        <v>2151.9614597316026</v>
      </c>
      <c r="T226">
        <v>20408.723807141985</v>
      </c>
      <c r="U226">
        <f>Net_Zero_Table[[#This Row],[Total Energy(MJ)]]*AHP!$Q$23/TOPSIS!$B$20</f>
        <v>2.5383296714525681E-2</v>
      </c>
      <c r="V226">
        <f>Net_Zero_Table[[#This Row],[Capital Cost (LKR)]]*AHP!$Q$24/TOPSIS!$C$20</f>
        <v>4.0494628352093298E-3</v>
      </c>
      <c r="W226">
        <f>Net_Zero_Table[[#This Row],[System Cost (LKR)]]*AHP!$Q$25/TOPSIS!$D$20</f>
        <v>2.6686024553396709E-3</v>
      </c>
      <c r="X226">
        <f>Net_Zero_Table[[#This Row],[Embodied Carbon (Metric T)]]*AHP!$Q$26/TOPSIS!$E$20</f>
        <v>1.0071085664958349E-2</v>
      </c>
      <c r="Y2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4.0466065195044042E-3</v>
      </c>
      <c r="Z2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4.4712752667535561E-3</v>
      </c>
      <c r="AA226">
        <f>Net_Zero_Table[[#This Row],[S- Worst-Euclidean Distance]]/(Net_Zero_Table[[#This Row],[S+ Best-Euclidean Distance]]+Net_Zero_Table[[#This Row],[S- Worst-Euclidean Distance]])</f>
        <v>0.52492807237207018</v>
      </c>
      <c r="AB226">
        <v>225</v>
      </c>
    </row>
    <row r="227" spans="1:28" x14ac:dyDescent="0.3">
      <c r="A227">
        <v>60</v>
      </c>
      <c r="B227" t="s">
        <v>139</v>
      </c>
      <c r="C227" t="s">
        <v>148</v>
      </c>
      <c r="D227" t="s">
        <v>280</v>
      </c>
      <c r="E227" t="s">
        <v>152</v>
      </c>
      <c r="F227" t="s">
        <v>155</v>
      </c>
      <c r="G227" t="s">
        <v>218</v>
      </c>
      <c r="H227">
        <v>372.18267837502589</v>
      </c>
      <c r="I227">
        <v>27</v>
      </c>
      <c r="J227">
        <v>1364085.5192817105</v>
      </c>
      <c r="K227">
        <v>48395.649536363635</v>
      </c>
      <c r="L227">
        <v>245535393.47070786</v>
      </c>
      <c r="M227">
        <v>5362257.6763636358</v>
      </c>
      <c r="N227">
        <v>2046128278.9225655</v>
      </c>
      <c r="O227">
        <v>101147400</v>
      </c>
      <c r="P227">
        <v>22.332405927272724</v>
      </c>
      <c r="Q227">
        <v>20393.078513261567</v>
      </c>
      <c r="R227">
        <v>245583789.12024423</v>
      </c>
      <c r="S227">
        <v>2152.6379365989296</v>
      </c>
      <c r="T227">
        <v>20415.410919188842</v>
      </c>
      <c r="U227">
        <f>Net_Zero_Table[[#This Row],[Total Energy(MJ)]]*AHP!$Q$23/TOPSIS!$B$20</f>
        <v>2.5391632731420515E-2</v>
      </c>
      <c r="V227">
        <f>Net_Zero_Table[[#This Row],[Capital Cost (LKR)]]*AHP!$Q$24/TOPSIS!$C$20</f>
        <v>4.0529434789638554E-3</v>
      </c>
      <c r="W227">
        <f>Net_Zero_Table[[#This Row],[System Cost (LKR)]]*AHP!$Q$25/TOPSIS!$D$20</f>
        <v>2.6686024553396709E-3</v>
      </c>
      <c r="X227">
        <f>Net_Zero_Table[[#This Row],[Embodied Carbon (Metric T)]]*AHP!$Q$26/TOPSIS!$E$20</f>
        <v>1.0066933941586311E-2</v>
      </c>
      <c r="Y2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4.0528256287368459E-3</v>
      </c>
      <c r="Z2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4.4701606790930361E-3</v>
      </c>
      <c r="AA227">
        <f>Net_Zero_Table[[#This Row],[S- Worst-Euclidean Distance]]/(Net_Zero_Table[[#This Row],[S+ Best-Euclidean Distance]]+Net_Zero_Table[[#This Row],[S- Worst-Euclidean Distance]])</f>
        <v>0.52448291216734633</v>
      </c>
      <c r="AB227">
        <v>226</v>
      </c>
    </row>
    <row r="228" spans="1:28" x14ac:dyDescent="0.3">
      <c r="A228">
        <v>41</v>
      </c>
      <c r="B228" t="s">
        <v>139</v>
      </c>
      <c r="C228" t="s">
        <v>148</v>
      </c>
      <c r="D228" t="s">
        <v>151</v>
      </c>
      <c r="E228" t="s">
        <v>152</v>
      </c>
      <c r="F228" t="s">
        <v>155</v>
      </c>
      <c r="G228" t="s">
        <v>220</v>
      </c>
      <c r="H228">
        <v>371.71995675496584</v>
      </c>
      <c r="I228">
        <v>27</v>
      </c>
      <c r="J228">
        <v>1363637.6047534924</v>
      </c>
      <c r="K228">
        <v>48395.649536363635</v>
      </c>
      <c r="L228">
        <v>245454768.85562864</v>
      </c>
      <c r="M228">
        <v>5357652.6013636356</v>
      </c>
      <c r="N228">
        <v>2045456407.1302388</v>
      </c>
      <c r="O228">
        <v>105300000</v>
      </c>
      <c r="P228">
        <v>22.341616077272725</v>
      </c>
      <c r="Q228">
        <v>20386.382191064713</v>
      </c>
      <c r="R228">
        <v>245503164.50516501</v>
      </c>
      <c r="S228">
        <v>2156.1140597316025</v>
      </c>
      <c r="T228">
        <v>20408.723807141985</v>
      </c>
      <c r="U228">
        <f>Net_Zero_Table[[#This Row],[Total Energy(MJ)]]*AHP!$Q$23/TOPSIS!$B$20</f>
        <v>2.5383296714525681E-2</v>
      </c>
      <c r="V228">
        <f>Net_Zero_Table[[#This Row],[Capital Cost (LKR)]]*AHP!$Q$24/TOPSIS!$C$20</f>
        <v>4.0494628352093298E-3</v>
      </c>
      <c r="W228">
        <f>Net_Zero_Table[[#This Row],[System Cost (LKR)]]*AHP!$Q$25/TOPSIS!$D$20</f>
        <v>2.7781617574674914E-3</v>
      </c>
      <c r="X228">
        <f>Net_Zero_Table[[#This Row],[Embodied Carbon (Metric T)]]*AHP!$Q$26/TOPSIS!$E$20</f>
        <v>1.0071085664958349E-2</v>
      </c>
      <c r="Y2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4.0590732606617594E-3</v>
      </c>
      <c r="Z2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4.4648859901971908E-3</v>
      </c>
      <c r="AA228">
        <f>Net_Zero_Table[[#This Row],[S- Worst-Euclidean Distance]]/(Net_Zero_Table[[#This Row],[S+ Best-Euclidean Distance]]+Net_Zero_Table[[#This Row],[S- Worst-Euclidean Distance]])</f>
        <v>0.52380423917996433</v>
      </c>
      <c r="AB228">
        <v>227</v>
      </c>
    </row>
    <row r="229" spans="1:28" x14ac:dyDescent="0.3">
      <c r="A229">
        <v>59</v>
      </c>
      <c r="B229" t="s">
        <v>139</v>
      </c>
      <c r="C229" t="s">
        <v>148</v>
      </c>
      <c r="D229" t="s">
        <v>280</v>
      </c>
      <c r="E229" t="s">
        <v>152</v>
      </c>
      <c r="F229" t="s">
        <v>155</v>
      </c>
      <c r="G229" t="s">
        <v>220</v>
      </c>
      <c r="H229">
        <v>372.18267837502589</v>
      </c>
      <c r="I229">
        <v>27</v>
      </c>
      <c r="J229">
        <v>1364085.5192817105</v>
      </c>
      <c r="K229">
        <v>48395.649536363635</v>
      </c>
      <c r="L229">
        <v>245535393.47070786</v>
      </c>
      <c r="M229">
        <v>5362257.6763636358</v>
      </c>
      <c r="N229">
        <v>2046128278.9225655</v>
      </c>
      <c r="O229">
        <v>105300000</v>
      </c>
      <c r="P229">
        <v>22.332405927272724</v>
      </c>
      <c r="Q229">
        <v>20393.078513261567</v>
      </c>
      <c r="R229">
        <v>245583789.12024423</v>
      </c>
      <c r="S229">
        <v>2156.7905365989295</v>
      </c>
      <c r="T229">
        <v>20415.410919188842</v>
      </c>
      <c r="U229">
        <f>Net_Zero_Table[[#This Row],[Total Energy(MJ)]]*AHP!$Q$23/TOPSIS!$B$20</f>
        <v>2.5391632731420515E-2</v>
      </c>
      <c r="V229">
        <f>Net_Zero_Table[[#This Row],[Capital Cost (LKR)]]*AHP!$Q$24/TOPSIS!$C$20</f>
        <v>4.0529434789638554E-3</v>
      </c>
      <c r="W229">
        <f>Net_Zero_Table[[#This Row],[System Cost (LKR)]]*AHP!$Q$25/TOPSIS!$D$20</f>
        <v>2.7781617574674914E-3</v>
      </c>
      <c r="X229">
        <f>Net_Zero_Table[[#This Row],[Embodied Carbon (Metric T)]]*AHP!$Q$26/TOPSIS!$E$20</f>
        <v>1.0066933941586311E-2</v>
      </c>
      <c r="Y2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4.0652732981522844E-3</v>
      </c>
      <c r="Z2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4.4637698071570151E-3</v>
      </c>
      <c r="AA229">
        <f>Net_Zero_Table[[#This Row],[S- Worst-Euclidean Distance]]/(Net_Zero_Table[[#This Row],[S+ Best-Euclidean Distance]]+Net_Zero_Table[[#This Row],[S- Worst-Euclidean Distance]])</f>
        <v>0.52336114990183769</v>
      </c>
      <c r="AB229">
        <v>228</v>
      </c>
    </row>
    <row r="230" spans="1:28" x14ac:dyDescent="0.3">
      <c r="A230">
        <v>37</v>
      </c>
      <c r="B230" t="s">
        <v>139</v>
      </c>
      <c r="C230" t="s">
        <v>148</v>
      </c>
      <c r="D230" t="s">
        <v>151</v>
      </c>
      <c r="E230" t="s">
        <v>152</v>
      </c>
      <c r="F230" t="s">
        <v>154</v>
      </c>
      <c r="G230" t="s">
        <v>219</v>
      </c>
      <c r="H230">
        <v>371.75852859880405</v>
      </c>
      <c r="I230">
        <v>53</v>
      </c>
      <c r="J230">
        <v>1362596.4253298084</v>
      </c>
      <c r="K230">
        <v>47576.869763636365</v>
      </c>
      <c r="L230">
        <v>245267356.55936551</v>
      </c>
      <c r="M230">
        <v>5330359.9422727264</v>
      </c>
      <c r="N230">
        <v>2043894637.9947124</v>
      </c>
      <c r="O230">
        <v>98792000</v>
      </c>
      <c r="P230">
        <v>22.614542668181812</v>
      </c>
      <c r="Q230">
        <v>20370.816558680635</v>
      </c>
      <c r="R230">
        <v>245314933.42912915</v>
      </c>
      <c r="S230">
        <v>2148.0169979369848</v>
      </c>
      <c r="T230">
        <v>20393.431101348819</v>
      </c>
      <c r="U230">
        <f>Net_Zero_Table[[#This Row],[Total Energy(MJ)]]*AHP!$Q$23/TOPSIS!$B$20</f>
        <v>2.5363834948061111E-2</v>
      </c>
      <c r="V230">
        <f>Net_Zero_Table[[#This Row],[Capital Cost (LKR)]]*AHP!$Q$24/TOPSIS!$C$20</f>
        <v>4.0288342844454102E-3</v>
      </c>
      <c r="W230">
        <f>Net_Zero_Table[[#This Row],[System Cost (LKR)]]*AHP!$Q$25/TOPSIS!$D$20</f>
        <v>2.6064592245368316E-3</v>
      </c>
      <c r="X230">
        <f>Net_Zero_Table[[#This Row],[Embodied Carbon (Metric T)]]*AHP!$Q$26/TOPSIS!$E$20</f>
        <v>1.0194114682545245E-2</v>
      </c>
      <c r="Y2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4.0720197037173349E-3</v>
      </c>
      <c r="Z2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4.3873736596102388E-3</v>
      </c>
      <c r="AA230">
        <f>Net_Zero_Table[[#This Row],[S- Worst-Euclidean Distance]]/(Net_Zero_Table[[#This Row],[S+ Best-Euclidean Distance]]+Net_Zero_Table[[#This Row],[S- Worst-Euclidean Distance]])</f>
        <v>0.51863927721224068</v>
      </c>
      <c r="AB230">
        <v>229</v>
      </c>
    </row>
    <row r="231" spans="1:28" x14ac:dyDescent="0.3">
      <c r="A231">
        <v>55</v>
      </c>
      <c r="B231" t="s">
        <v>139</v>
      </c>
      <c r="C231" t="s">
        <v>148</v>
      </c>
      <c r="D231" t="s">
        <v>280</v>
      </c>
      <c r="E231" t="s">
        <v>152</v>
      </c>
      <c r="F231" t="s">
        <v>154</v>
      </c>
      <c r="G231" t="s">
        <v>219</v>
      </c>
      <c r="H231">
        <v>372.22125021886393</v>
      </c>
      <c r="I231">
        <v>53</v>
      </c>
      <c r="J231">
        <v>1363044.3398580267</v>
      </c>
      <c r="K231">
        <v>47576.869763636365</v>
      </c>
      <c r="L231">
        <v>245347981.17444482</v>
      </c>
      <c r="M231">
        <v>5334965.0172727266</v>
      </c>
      <c r="N231">
        <v>2044566509.7870402</v>
      </c>
      <c r="O231">
        <v>98792000</v>
      </c>
      <c r="P231">
        <v>22.605332518181815</v>
      </c>
      <c r="Q231">
        <v>20377.512880877497</v>
      </c>
      <c r="R231">
        <v>245395558.04420847</v>
      </c>
      <c r="S231">
        <v>2148.6934748043127</v>
      </c>
      <c r="T231">
        <v>20400.118213395679</v>
      </c>
      <c r="U231">
        <f>Net_Zero_Table[[#This Row],[Total Energy(MJ)]]*AHP!$Q$23/TOPSIS!$B$20</f>
        <v>2.5372170964955955E-2</v>
      </c>
      <c r="V231">
        <f>Net_Zero_Table[[#This Row],[Capital Cost (LKR)]]*AHP!$Q$24/TOPSIS!$C$20</f>
        <v>4.0323149281999357E-3</v>
      </c>
      <c r="W231">
        <f>Net_Zero_Table[[#This Row],[System Cost (LKR)]]*AHP!$Q$25/TOPSIS!$D$20</f>
        <v>2.6064592245368316E-3</v>
      </c>
      <c r="X231">
        <f>Net_Zero_Table[[#This Row],[Embodied Carbon (Metric T)]]*AHP!$Q$26/TOPSIS!$E$20</f>
        <v>1.0189962959173208E-2</v>
      </c>
      <c r="Y2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4.0780174211639385E-3</v>
      </c>
      <c r="Z2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4.3860679408181469E-3</v>
      </c>
      <c r="AA231">
        <f>Net_Zero_Table[[#This Row],[S- Worst-Euclidean Distance]]/(Net_Zero_Table[[#This Row],[S+ Best-Euclidean Distance]]+Net_Zero_Table[[#This Row],[S- Worst-Euclidean Distance]])</f>
        <v>0.51819750785110641</v>
      </c>
      <c r="AB231">
        <v>230</v>
      </c>
    </row>
    <row r="232" spans="1:28" x14ac:dyDescent="0.3">
      <c r="A232">
        <v>39</v>
      </c>
      <c r="B232" t="s">
        <v>139</v>
      </c>
      <c r="C232" t="s">
        <v>148</v>
      </c>
      <c r="D232" t="s">
        <v>151</v>
      </c>
      <c r="E232" t="s">
        <v>152</v>
      </c>
      <c r="F232" t="s">
        <v>154</v>
      </c>
      <c r="G232" t="s">
        <v>218</v>
      </c>
      <c r="H232">
        <v>371.75852859880405</v>
      </c>
      <c r="I232">
        <v>27</v>
      </c>
      <c r="J232">
        <v>1362596.4253298084</v>
      </c>
      <c r="K232">
        <v>47576.869763636365</v>
      </c>
      <c r="L232">
        <v>245267356.55936551</v>
      </c>
      <c r="M232">
        <v>5330359.9422727264</v>
      </c>
      <c r="N232">
        <v>2043894637.9947124</v>
      </c>
      <c r="O232">
        <v>101147400</v>
      </c>
      <c r="P232">
        <v>22.614542668181812</v>
      </c>
      <c r="Q232">
        <v>20370.816558680635</v>
      </c>
      <c r="R232">
        <v>245314933.42912915</v>
      </c>
      <c r="S232">
        <v>2150.3723979369852</v>
      </c>
      <c r="T232">
        <v>20393.431101348819</v>
      </c>
      <c r="U232">
        <f>Net_Zero_Table[[#This Row],[Total Energy(MJ)]]*AHP!$Q$23/TOPSIS!$B$20</f>
        <v>2.5363834948061111E-2</v>
      </c>
      <c r="V232">
        <f>Net_Zero_Table[[#This Row],[Capital Cost (LKR)]]*AHP!$Q$24/TOPSIS!$C$20</f>
        <v>4.0288342844454102E-3</v>
      </c>
      <c r="W232">
        <f>Net_Zero_Table[[#This Row],[System Cost (LKR)]]*AHP!$Q$25/TOPSIS!$D$20</f>
        <v>2.6686024553396709E-3</v>
      </c>
      <c r="X232">
        <f>Net_Zero_Table[[#This Row],[Embodied Carbon (Metric T)]]*AHP!$Q$26/TOPSIS!$E$20</f>
        <v>1.0194114682545245E-2</v>
      </c>
      <c r="Y2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4.0777434666644215E-3</v>
      </c>
      <c r="Z2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4.3824641731368321E-3</v>
      </c>
      <c r="AA232">
        <f>Net_Zero_Table[[#This Row],[S- Worst-Euclidean Distance]]/(Net_Zero_Table[[#This Row],[S+ Best-Euclidean Distance]]+Net_Zero_Table[[#This Row],[S- Worst-Euclidean Distance]])</f>
        <v>0.51800905600938463</v>
      </c>
      <c r="AB232">
        <v>231</v>
      </c>
    </row>
    <row r="233" spans="1:28" x14ac:dyDescent="0.3">
      <c r="A233">
        <v>57</v>
      </c>
      <c r="B233" t="s">
        <v>139</v>
      </c>
      <c r="C233" t="s">
        <v>148</v>
      </c>
      <c r="D233" t="s">
        <v>280</v>
      </c>
      <c r="E233" t="s">
        <v>152</v>
      </c>
      <c r="F233" t="s">
        <v>154</v>
      </c>
      <c r="G233" t="s">
        <v>218</v>
      </c>
      <c r="H233">
        <v>372.22125021886393</v>
      </c>
      <c r="I233">
        <v>27</v>
      </c>
      <c r="J233">
        <v>1363044.3398580267</v>
      </c>
      <c r="K233">
        <v>47576.869763636365</v>
      </c>
      <c r="L233">
        <v>245347981.17444482</v>
      </c>
      <c r="M233">
        <v>5334965.0172727266</v>
      </c>
      <c r="N233">
        <v>2044566509.7870402</v>
      </c>
      <c r="O233">
        <v>101147400</v>
      </c>
      <c r="P233">
        <v>22.605332518181815</v>
      </c>
      <c r="Q233">
        <v>20377.512880877497</v>
      </c>
      <c r="R233">
        <v>245395558.04420847</v>
      </c>
      <c r="S233">
        <v>2151.0488748043126</v>
      </c>
      <c r="T233">
        <v>20400.118213395679</v>
      </c>
      <c r="U233">
        <f>Net_Zero_Table[[#This Row],[Total Energy(MJ)]]*AHP!$Q$23/TOPSIS!$B$20</f>
        <v>2.5372170964955955E-2</v>
      </c>
      <c r="V233">
        <f>Net_Zero_Table[[#This Row],[Capital Cost (LKR)]]*AHP!$Q$24/TOPSIS!$C$20</f>
        <v>4.0323149281999357E-3</v>
      </c>
      <c r="W233">
        <f>Net_Zero_Table[[#This Row],[System Cost (LKR)]]*AHP!$Q$25/TOPSIS!$D$20</f>
        <v>2.6686024553396709E-3</v>
      </c>
      <c r="X233">
        <f>Net_Zero_Table[[#This Row],[Embodied Carbon (Metric T)]]*AHP!$Q$26/TOPSIS!$E$20</f>
        <v>1.0189962959173208E-2</v>
      </c>
      <c r="Y2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4.0837327777143726E-3</v>
      </c>
      <c r="Z2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4.3811569911678463E-3</v>
      </c>
      <c r="AA233">
        <f>Net_Zero_Table[[#This Row],[S- Worst-Euclidean Distance]]/(Net_Zero_Table[[#This Row],[S+ Best-Euclidean Distance]]+Net_Zero_Table[[#This Row],[S- Worst-Euclidean Distance]])</f>
        <v>0.5175681090701757</v>
      </c>
      <c r="AB233">
        <v>232</v>
      </c>
    </row>
    <row r="234" spans="1:28" x14ac:dyDescent="0.3">
      <c r="A234">
        <v>38</v>
      </c>
      <c r="B234" t="s">
        <v>139</v>
      </c>
      <c r="C234" t="s">
        <v>148</v>
      </c>
      <c r="D234" t="s">
        <v>151</v>
      </c>
      <c r="E234" t="s">
        <v>152</v>
      </c>
      <c r="F234" t="s">
        <v>154</v>
      </c>
      <c r="G234" t="s">
        <v>220</v>
      </c>
      <c r="H234">
        <v>371.75852859880405</v>
      </c>
      <c r="I234">
        <v>27</v>
      </c>
      <c r="J234">
        <v>1362596.4253298084</v>
      </c>
      <c r="K234">
        <v>47576.869763636365</v>
      </c>
      <c r="L234">
        <v>245267356.55936551</v>
      </c>
      <c r="M234">
        <v>5330359.9422727264</v>
      </c>
      <c r="N234">
        <v>2043894637.9947124</v>
      </c>
      <c r="O234">
        <v>105300000</v>
      </c>
      <c r="P234">
        <v>22.614542668181812</v>
      </c>
      <c r="Q234">
        <v>20370.816558680635</v>
      </c>
      <c r="R234">
        <v>245314933.42912915</v>
      </c>
      <c r="S234">
        <v>2154.5249979369851</v>
      </c>
      <c r="T234">
        <v>20393.431101348819</v>
      </c>
      <c r="U234">
        <f>Net_Zero_Table[[#This Row],[Total Energy(MJ)]]*AHP!$Q$23/TOPSIS!$B$20</f>
        <v>2.5363834948061111E-2</v>
      </c>
      <c r="V234">
        <f>Net_Zero_Table[[#This Row],[Capital Cost (LKR)]]*AHP!$Q$24/TOPSIS!$C$20</f>
        <v>4.0288342844454102E-3</v>
      </c>
      <c r="W234">
        <f>Net_Zero_Table[[#This Row],[System Cost (LKR)]]*AHP!$Q$25/TOPSIS!$D$20</f>
        <v>2.7781617574674914E-3</v>
      </c>
      <c r="X234">
        <f>Net_Zero_Table[[#This Row],[Embodied Carbon (Metric T)]]*AHP!$Q$26/TOPSIS!$E$20</f>
        <v>1.0194114682545245E-2</v>
      </c>
      <c r="Y2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4.0901153029771807E-3</v>
      </c>
      <c r="Z2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4.3759452262574043E-3</v>
      </c>
      <c r="AA234">
        <f>Net_Zero_Table[[#This Row],[S- Worst-Euclidean Distance]]/(Net_Zero_Table[[#This Row],[S+ Best-Euclidean Distance]]+Net_Zero_Table[[#This Row],[S- Worst-Euclidean Distance]])</f>
        <v>0.51688092840189426</v>
      </c>
      <c r="AB234">
        <v>233</v>
      </c>
    </row>
    <row r="235" spans="1:28" x14ac:dyDescent="0.3">
      <c r="A235">
        <v>56</v>
      </c>
      <c r="B235" t="s">
        <v>139</v>
      </c>
      <c r="C235" t="s">
        <v>148</v>
      </c>
      <c r="D235" t="s">
        <v>280</v>
      </c>
      <c r="E235" t="s">
        <v>152</v>
      </c>
      <c r="F235" t="s">
        <v>154</v>
      </c>
      <c r="G235" t="s">
        <v>220</v>
      </c>
      <c r="H235">
        <v>372.22125021886393</v>
      </c>
      <c r="I235">
        <v>27</v>
      </c>
      <c r="J235">
        <v>1363044.3398580267</v>
      </c>
      <c r="K235">
        <v>47576.869763636365</v>
      </c>
      <c r="L235">
        <v>245347981.17444482</v>
      </c>
      <c r="M235">
        <v>5334965.0172727266</v>
      </c>
      <c r="N235">
        <v>2044566509.7870402</v>
      </c>
      <c r="O235">
        <v>105300000</v>
      </c>
      <c r="P235">
        <v>22.605332518181815</v>
      </c>
      <c r="Q235">
        <v>20377.512880877497</v>
      </c>
      <c r="R235">
        <v>245395558.04420847</v>
      </c>
      <c r="S235">
        <v>2155.2014748043125</v>
      </c>
      <c r="T235">
        <v>20400.118213395679</v>
      </c>
      <c r="U235">
        <f>Net_Zero_Table[[#This Row],[Total Energy(MJ)]]*AHP!$Q$23/TOPSIS!$B$20</f>
        <v>2.5372170964955955E-2</v>
      </c>
      <c r="V235">
        <f>Net_Zero_Table[[#This Row],[Capital Cost (LKR)]]*AHP!$Q$24/TOPSIS!$C$20</f>
        <v>4.0323149281999357E-3</v>
      </c>
      <c r="W235">
        <f>Net_Zero_Table[[#This Row],[System Cost (LKR)]]*AHP!$Q$25/TOPSIS!$D$20</f>
        <v>2.7781617574674914E-3</v>
      </c>
      <c r="X235">
        <f>Net_Zero_Table[[#This Row],[Embodied Carbon (Metric T)]]*AHP!$Q$26/TOPSIS!$E$20</f>
        <v>1.0189962959173208E-2</v>
      </c>
      <c r="Y2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4.0960865239277455E-3</v>
      </c>
      <c r="Z2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4.3746360963668705E-3</v>
      </c>
      <c r="AA235">
        <f>Net_Zero_Table[[#This Row],[S- Worst-Euclidean Distance]]/(Net_Zero_Table[[#This Row],[S+ Best-Euclidean Distance]]+Net_Zero_Table[[#This Row],[S- Worst-Euclidean Distance]])</f>
        <v>0.51644190141297752</v>
      </c>
      <c r="AB235">
        <v>234</v>
      </c>
    </row>
    <row r="236" spans="1:28" x14ac:dyDescent="0.3">
      <c r="A236">
        <v>448</v>
      </c>
      <c r="B236" t="s">
        <v>280</v>
      </c>
      <c r="C236" t="s">
        <v>147</v>
      </c>
      <c r="D236" t="s">
        <v>151</v>
      </c>
      <c r="E236" t="s">
        <v>280</v>
      </c>
      <c r="F236" t="s">
        <v>280</v>
      </c>
      <c r="G236" t="s">
        <v>219</v>
      </c>
      <c r="H236">
        <v>316.84525772967316</v>
      </c>
      <c r="I236">
        <v>46</v>
      </c>
      <c r="J236">
        <v>1181355.1562585649</v>
      </c>
      <c r="K236">
        <v>49193.356927272718</v>
      </c>
      <c r="L236">
        <v>212643928.12654167</v>
      </c>
      <c r="M236">
        <v>6938972.9840909084</v>
      </c>
      <c r="N236">
        <v>1772032734.3878474</v>
      </c>
      <c r="O236">
        <v>85744000</v>
      </c>
      <c r="P236">
        <v>29.661177649999999</v>
      </c>
      <c r="Q236">
        <v>17661.259586065546</v>
      </c>
      <c r="R236">
        <v>212693121.48346895</v>
      </c>
      <c r="S236">
        <v>1864.7157073719382</v>
      </c>
      <c r="T236">
        <v>17690.920763715545</v>
      </c>
      <c r="U236">
        <f>Net_Zero_Table[[#This Row],[Total Energy(MJ)]]*AHP!$Q$23/TOPSIS!$B$20</f>
        <v>2.1990969536524921E-2</v>
      </c>
      <c r="V236">
        <f>Net_Zero_Table[[#This Row],[Capital Cost (LKR)]]*AHP!$Q$24/TOPSIS!$C$20</f>
        <v>5.2446687578149246E-3</v>
      </c>
      <c r="W236">
        <f>Net_Zero_Table[[#This Row],[System Cost (LKR)]]*AHP!$Q$25/TOPSIS!$D$20</f>
        <v>2.2622098929942318E-3</v>
      </c>
      <c r="X236">
        <f>Net_Zero_Table[[#This Row],[Embodied Carbon (Metric T)]]*AHP!$Q$26/TOPSIS!$E$20</f>
        <v>1.3370575342603559E-2</v>
      </c>
      <c r="Y2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5.1299425317879975E-3</v>
      </c>
      <c r="Z2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5.3983849113451096E-3</v>
      </c>
      <c r="AA236">
        <f>Net_Zero_Table[[#This Row],[S- Worst-Euclidean Distance]]/(Net_Zero_Table[[#This Row],[S+ Best-Euclidean Distance]]+Net_Zero_Table[[#This Row],[S- Worst-Euclidean Distance]])</f>
        <v>0.51274857668547336</v>
      </c>
      <c r="AB236">
        <v>235</v>
      </c>
    </row>
    <row r="237" spans="1:28" x14ac:dyDescent="0.3">
      <c r="A237">
        <v>450</v>
      </c>
      <c r="B237" t="s">
        <v>280</v>
      </c>
      <c r="C237" t="s">
        <v>147</v>
      </c>
      <c r="D237" t="s">
        <v>151</v>
      </c>
      <c r="E237" t="s">
        <v>280</v>
      </c>
      <c r="F237" t="s">
        <v>280</v>
      </c>
      <c r="G237" t="s">
        <v>218</v>
      </c>
      <c r="H237">
        <v>316.84525772967316</v>
      </c>
      <c r="I237">
        <v>23</v>
      </c>
      <c r="J237">
        <v>1181355.1562585649</v>
      </c>
      <c r="K237">
        <v>49193.356927272718</v>
      </c>
      <c r="L237">
        <v>212643928.12654167</v>
      </c>
      <c r="M237">
        <v>6938972.9840909084</v>
      </c>
      <c r="N237">
        <v>1772032734.3878474</v>
      </c>
      <c r="O237">
        <v>86162600</v>
      </c>
      <c r="P237">
        <v>29.661177649999999</v>
      </c>
      <c r="Q237">
        <v>17661.259586065546</v>
      </c>
      <c r="R237">
        <v>212693121.48346895</v>
      </c>
      <c r="S237">
        <v>1865.1343073719381</v>
      </c>
      <c r="T237">
        <v>17690.920763715545</v>
      </c>
      <c r="U237">
        <f>Net_Zero_Table[[#This Row],[Total Energy(MJ)]]*AHP!$Q$23/TOPSIS!$B$20</f>
        <v>2.1990969536524921E-2</v>
      </c>
      <c r="V237">
        <f>Net_Zero_Table[[#This Row],[Capital Cost (LKR)]]*AHP!$Q$24/TOPSIS!$C$20</f>
        <v>5.2446687578149246E-3</v>
      </c>
      <c r="W237">
        <f>Net_Zero_Table[[#This Row],[System Cost (LKR)]]*AHP!$Q$25/TOPSIS!$D$20</f>
        <v>2.2732539434374972E-3</v>
      </c>
      <c r="X237">
        <f>Net_Zero_Table[[#This Row],[Embodied Carbon (Metric T)]]*AHP!$Q$26/TOPSIS!$E$20</f>
        <v>1.3370575342603559E-2</v>
      </c>
      <c r="Y2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5.1299544199239861E-3</v>
      </c>
      <c r="Z2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5.3969194657950484E-3</v>
      </c>
      <c r="AA237">
        <f>Net_Zero_Table[[#This Row],[S- Worst-Euclidean Distance]]/(Net_Zero_Table[[#This Row],[S+ Best-Euclidean Distance]]+Net_Zero_Table[[#This Row],[S- Worst-Euclidean Distance]])</f>
        <v>0.51268016738726352</v>
      </c>
      <c r="AB237">
        <v>236</v>
      </c>
    </row>
    <row r="238" spans="1:28" x14ac:dyDescent="0.3">
      <c r="A238">
        <v>466</v>
      </c>
      <c r="B238" t="s">
        <v>280</v>
      </c>
      <c r="C238" t="s">
        <v>147</v>
      </c>
      <c r="D238" t="s">
        <v>280</v>
      </c>
      <c r="E238" t="s">
        <v>280</v>
      </c>
      <c r="F238" t="s">
        <v>280</v>
      </c>
      <c r="G238" t="s">
        <v>219</v>
      </c>
      <c r="H238">
        <v>317.30797934973322</v>
      </c>
      <c r="I238">
        <v>46</v>
      </c>
      <c r="J238">
        <v>1181803.070786783</v>
      </c>
      <c r="K238">
        <v>49193.356927272718</v>
      </c>
      <c r="L238">
        <v>212724552.74162093</v>
      </c>
      <c r="M238">
        <v>6943578.0590909086</v>
      </c>
      <c r="N238">
        <v>1772704606.1801744</v>
      </c>
      <c r="O238">
        <v>85744000</v>
      </c>
      <c r="P238">
        <v>29.651967499999998</v>
      </c>
      <c r="Q238">
        <v>17667.955908262407</v>
      </c>
      <c r="R238">
        <v>212773746.0985482</v>
      </c>
      <c r="S238">
        <v>1865.3921842392651</v>
      </c>
      <c r="T238">
        <v>17697.607875762409</v>
      </c>
      <c r="U238">
        <f>Net_Zero_Table[[#This Row],[Total Energy(MJ)]]*AHP!$Q$23/TOPSIS!$B$20</f>
        <v>2.1999305553419758E-2</v>
      </c>
      <c r="V238">
        <f>Net_Zero_Table[[#This Row],[Capital Cost (LKR)]]*AHP!$Q$24/TOPSIS!$C$20</f>
        <v>5.2481494015694493E-3</v>
      </c>
      <c r="W238">
        <f>Net_Zero_Table[[#This Row],[System Cost (LKR)]]*AHP!$Q$25/TOPSIS!$D$20</f>
        <v>2.2622098929942318E-3</v>
      </c>
      <c r="X238">
        <f>Net_Zero_Table[[#This Row],[Embodied Carbon (Metric T)]]*AHP!$Q$26/TOPSIS!$E$20</f>
        <v>1.3366423619231521E-2</v>
      </c>
      <c r="Y2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5.1274796610615335E-3</v>
      </c>
      <c r="Z2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5.3904507862299906E-3</v>
      </c>
      <c r="AA238">
        <f>Net_Zero_Table[[#This Row],[S- Worst-Euclidean Distance]]/(Net_Zero_Table[[#This Row],[S+ Best-Euclidean Distance]]+Net_Zero_Table[[#This Row],[S- Worst-Euclidean Distance]])</f>
        <v>0.51250108690517981</v>
      </c>
      <c r="AB238">
        <v>237</v>
      </c>
    </row>
    <row r="239" spans="1:28" x14ac:dyDescent="0.3">
      <c r="A239">
        <v>468</v>
      </c>
      <c r="B239" t="s">
        <v>280</v>
      </c>
      <c r="C239" t="s">
        <v>147</v>
      </c>
      <c r="D239" t="s">
        <v>280</v>
      </c>
      <c r="E239" t="s">
        <v>280</v>
      </c>
      <c r="F239" t="s">
        <v>280</v>
      </c>
      <c r="G239" t="s">
        <v>218</v>
      </c>
      <c r="H239">
        <v>317.30797934973322</v>
      </c>
      <c r="I239">
        <v>23</v>
      </c>
      <c r="J239">
        <v>1181803.070786783</v>
      </c>
      <c r="K239">
        <v>49193.356927272718</v>
      </c>
      <c r="L239">
        <v>212724552.74162093</v>
      </c>
      <c r="M239">
        <v>6943578.0590909086</v>
      </c>
      <c r="N239">
        <v>1772704606.1801744</v>
      </c>
      <c r="O239">
        <v>86162600</v>
      </c>
      <c r="P239">
        <v>29.651967499999998</v>
      </c>
      <c r="Q239">
        <v>17667.955908262407</v>
      </c>
      <c r="R239">
        <v>212773746.0985482</v>
      </c>
      <c r="S239">
        <v>1865.8107842392651</v>
      </c>
      <c r="T239">
        <v>17697.607875762409</v>
      </c>
      <c r="U239">
        <f>Net_Zero_Table[[#This Row],[Total Energy(MJ)]]*AHP!$Q$23/TOPSIS!$B$20</f>
        <v>2.1999305553419758E-2</v>
      </c>
      <c r="V239">
        <f>Net_Zero_Table[[#This Row],[Capital Cost (LKR)]]*AHP!$Q$24/TOPSIS!$C$20</f>
        <v>5.2481494015694493E-3</v>
      </c>
      <c r="W239">
        <f>Net_Zero_Table[[#This Row],[System Cost (LKR)]]*AHP!$Q$25/TOPSIS!$D$20</f>
        <v>2.2732539434374972E-3</v>
      </c>
      <c r="X239">
        <f>Net_Zero_Table[[#This Row],[Embodied Carbon (Metric T)]]*AHP!$Q$26/TOPSIS!$E$20</f>
        <v>1.3366423619231521E-2</v>
      </c>
      <c r="Y2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5.1274915549077106E-3</v>
      </c>
      <c r="Z2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5.3889831831252259E-3</v>
      </c>
      <c r="AA239">
        <f>Net_Zero_Table[[#This Row],[S- Worst-Euclidean Distance]]/(Net_Zero_Table[[#This Row],[S+ Best-Euclidean Distance]]+Net_Zero_Table[[#This Row],[S- Worst-Euclidean Distance]])</f>
        <v>0.51243247546023329</v>
      </c>
      <c r="AB239">
        <v>238</v>
      </c>
    </row>
    <row r="240" spans="1:28" x14ac:dyDescent="0.3">
      <c r="A240">
        <v>449</v>
      </c>
      <c r="B240" t="s">
        <v>280</v>
      </c>
      <c r="C240" t="s">
        <v>147</v>
      </c>
      <c r="D240" t="s">
        <v>151</v>
      </c>
      <c r="E240" t="s">
        <v>280</v>
      </c>
      <c r="F240" t="s">
        <v>280</v>
      </c>
      <c r="G240" t="s">
        <v>220</v>
      </c>
      <c r="H240">
        <v>316.84525772967316</v>
      </c>
      <c r="I240">
        <v>23</v>
      </c>
      <c r="J240">
        <v>1181355.1562585649</v>
      </c>
      <c r="K240">
        <v>49193.356927272718</v>
      </c>
      <c r="L240">
        <v>212643928.12654167</v>
      </c>
      <c r="M240">
        <v>6938972.9840909084</v>
      </c>
      <c r="N240">
        <v>1772032734.3878474</v>
      </c>
      <c r="O240">
        <v>89700000</v>
      </c>
      <c r="P240">
        <v>29.661177649999999</v>
      </c>
      <c r="Q240">
        <v>17661.259586065546</v>
      </c>
      <c r="R240">
        <v>212693121.48346895</v>
      </c>
      <c r="S240">
        <v>1868.6717073719383</v>
      </c>
      <c r="T240">
        <v>17690.920763715545</v>
      </c>
      <c r="U240">
        <f>Net_Zero_Table[[#This Row],[Total Energy(MJ)]]*AHP!$Q$23/TOPSIS!$B$20</f>
        <v>2.1990969536524921E-2</v>
      </c>
      <c r="V240">
        <f>Net_Zero_Table[[#This Row],[Capital Cost (LKR)]]*AHP!$Q$24/TOPSIS!$C$20</f>
        <v>5.2446687578149246E-3</v>
      </c>
      <c r="W240">
        <f>Net_Zero_Table[[#This Row],[System Cost (LKR)]]*AHP!$Q$25/TOPSIS!$D$20</f>
        <v>2.3665822378426777E-3</v>
      </c>
      <c r="X240">
        <f>Net_Zero_Table[[#This Row],[Embodied Carbon (Metric T)]]*AHP!$Q$26/TOPSIS!$E$20</f>
        <v>1.3370575342603559E-2</v>
      </c>
      <c r="Y2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5.1310041868835596E-3</v>
      </c>
      <c r="Z2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5.3854241714097941E-3</v>
      </c>
      <c r="AA240">
        <f>Net_Zero_Table[[#This Row],[S- Worst-Euclidean Distance]]/(Net_Zero_Table[[#This Row],[S+ Best-Euclidean Distance]]+Net_Zero_Table[[#This Row],[S- Worst-Euclidean Distance]])</f>
        <v>0.51209631140241618</v>
      </c>
      <c r="AB240">
        <v>239</v>
      </c>
    </row>
    <row r="241" spans="1:28" x14ac:dyDescent="0.3">
      <c r="A241">
        <v>467</v>
      </c>
      <c r="B241" t="s">
        <v>280</v>
      </c>
      <c r="C241" t="s">
        <v>147</v>
      </c>
      <c r="D241" t="s">
        <v>280</v>
      </c>
      <c r="E241" t="s">
        <v>280</v>
      </c>
      <c r="F241" t="s">
        <v>280</v>
      </c>
      <c r="G241" t="s">
        <v>220</v>
      </c>
      <c r="H241">
        <v>317.30797934973322</v>
      </c>
      <c r="I241">
        <v>23</v>
      </c>
      <c r="J241">
        <v>1181803.070786783</v>
      </c>
      <c r="K241">
        <v>49193.356927272718</v>
      </c>
      <c r="L241">
        <v>212724552.74162093</v>
      </c>
      <c r="M241">
        <v>6943578.0590909086</v>
      </c>
      <c r="N241">
        <v>1772704606.1801744</v>
      </c>
      <c r="O241">
        <v>89700000</v>
      </c>
      <c r="P241">
        <v>29.651967499999998</v>
      </c>
      <c r="Q241">
        <v>17667.955908262407</v>
      </c>
      <c r="R241">
        <v>212773746.0985482</v>
      </c>
      <c r="S241">
        <v>1869.3481842392653</v>
      </c>
      <c r="T241">
        <v>17697.607875762409</v>
      </c>
      <c r="U241">
        <f>Net_Zero_Table[[#This Row],[Total Energy(MJ)]]*AHP!$Q$23/TOPSIS!$B$20</f>
        <v>2.1999305553419758E-2</v>
      </c>
      <c r="V241">
        <f>Net_Zero_Table[[#This Row],[Capital Cost (LKR)]]*AHP!$Q$24/TOPSIS!$C$20</f>
        <v>5.2481494015694493E-3</v>
      </c>
      <c r="W241">
        <f>Net_Zero_Table[[#This Row],[System Cost (LKR)]]*AHP!$Q$25/TOPSIS!$D$20</f>
        <v>2.3665822378426777E-3</v>
      </c>
      <c r="X241">
        <f>Net_Zero_Table[[#This Row],[Embodied Carbon (Metric T)]]*AHP!$Q$26/TOPSIS!$E$20</f>
        <v>1.3366423619231521E-2</v>
      </c>
      <c r="Y2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5.1285418259939012E-3</v>
      </c>
      <c r="Z2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5.3774709235600562E-3</v>
      </c>
      <c r="AA241">
        <f>Net_Zero_Table[[#This Row],[S- Worst-Euclidean Distance]]/(Net_Zero_Table[[#This Row],[S+ Best-Euclidean Distance]]+Net_Zero_Table[[#This Row],[S- Worst-Euclidean Distance]])</f>
        <v>0.51184698246138738</v>
      </c>
      <c r="AB241">
        <v>240</v>
      </c>
    </row>
    <row r="242" spans="1:28" x14ac:dyDescent="0.3">
      <c r="A242">
        <v>520</v>
      </c>
      <c r="B242" t="s">
        <v>280</v>
      </c>
      <c r="C242" t="s">
        <v>280</v>
      </c>
      <c r="D242" t="s">
        <v>151</v>
      </c>
      <c r="E242" t="s">
        <v>280</v>
      </c>
      <c r="F242" t="s">
        <v>280</v>
      </c>
      <c r="G242" t="s">
        <v>219</v>
      </c>
      <c r="H242">
        <v>365.37058111246421</v>
      </c>
      <c r="I242">
        <v>52</v>
      </c>
      <c r="J242">
        <v>1281093.9874117379</v>
      </c>
      <c r="K242">
        <v>47359.635727272718</v>
      </c>
      <c r="L242">
        <v>230596917.73411283</v>
      </c>
      <c r="M242">
        <v>6327732.584090909</v>
      </c>
      <c r="N242">
        <v>1921640981.1176069</v>
      </c>
      <c r="O242">
        <v>96928000</v>
      </c>
      <c r="P242">
        <v>25.99373525</v>
      </c>
      <c r="Q242">
        <v>19152.355111805478</v>
      </c>
      <c r="R242">
        <v>230644277.36984012</v>
      </c>
      <c r="S242">
        <v>2024.8967137016978</v>
      </c>
      <c r="T242">
        <v>19178.348847055477</v>
      </c>
      <c r="U242">
        <f>Net_Zero_Table[[#This Row],[Total Energy(MJ)]]*AHP!$Q$23/TOPSIS!$B$20</f>
        <v>2.3846992521608996E-2</v>
      </c>
      <c r="V242">
        <f>Net_Zero_Table[[#This Row],[Capital Cost (LKR)]]*AHP!$Q$24/TOPSIS!$C$20</f>
        <v>4.782676264582255E-3</v>
      </c>
      <c r="W242">
        <f>Net_Zero_Table[[#This Row],[System Cost (LKR)]]*AHP!$Q$25/TOPSIS!$D$20</f>
        <v>2.5572807486021749E-3</v>
      </c>
      <c r="X242">
        <f>Net_Zero_Table[[#This Row],[Embodied Carbon (Metric T)]]*AHP!$Q$26/TOPSIS!$E$20</f>
        <v>1.1717376824915615E-2</v>
      </c>
      <c r="Y2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4.0368646359945802E-3</v>
      </c>
      <c r="Z2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4.1450340472077435E-3</v>
      </c>
      <c r="AA242">
        <f>Net_Zero_Table[[#This Row],[S- Worst-Euclidean Distance]]/(Net_Zero_Table[[#This Row],[S+ Best-Euclidean Distance]]+Net_Zero_Table[[#This Row],[S- Worst-Euclidean Distance]])</f>
        <v>0.50661028786846485</v>
      </c>
      <c r="AB242">
        <v>241</v>
      </c>
    </row>
    <row r="243" spans="1:28" x14ac:dyDescent="0.3">
      <c r="A243">
        <v>522</v>
      </c>
      <c r="B243" t="s">
        <v>280</v>
      </c>
      <c r="C243" t="s">
        <v>280</v>
      </c>
      <c r="D243" t="s">
        <v>151</v>
      </c>
      <c r="E243" t="s">
        <v>280</v>
      </c>
      <c r="F243" t="s">
        <v>280</v>
      </c>
      <c r="G243" t="s">
        <v>218</v>
      </c>
      <c r="H243">
        <v>365.37058111246421</v>
      </c>
      <c r="I243">
        <v>26</v>
      </c>
      <c r="J243">
        <v>1281093.9874117379</v>
      </c>
      <c r="K243">
        <v>47359.635727272718</v>
      </c>
      <c r="L243">
        <v>230596917.73411283</v>
      </c>
      <c r="M243">
        <v>6327732.584090909</v>
      </c>
      <c r="N243">
        <v>1921640981.1176069</v>
      </c>
      <c r="O243">
        <v>97401200</v>
      </c>
      <c r="P243">
        <v>25.99373525</v>
      </c>
      <c r="Q243">
        <v>19152.355111805478</v>
      </c>
      <c r="R243">
        <v>230644277.36984012</v>
      </c>
      <c r="S243">
        <v>2025.3699137016979</v>
      </c>
      <c r="T243">
        <v>19178.348847055477</v>
      </c>
      <c r="U243">
        <f>Net_Zero_Table[[#This Row],[Total Energy(MJ)]]*AHP!$Q$23/TOPSIS!$B$20</f>
        <v>2.3846992521608996E-2</v>
      </c>
      <c r="V243">
        <f>Net_Zero_Table[[#This Row],[Capital Cost (LKR)]]*AHP!$Q$24/TOPSIS!$C$20</f>
        <v>4.782676264582255E-3</v>
      </c>
      <c r="W243">
        <f>Net_Zero_Table[[#This Row],[System Cost (LKR)]]*AHP!$Q$25/TOPSIS!$D$20</f>
        <v>2.5697653273641275E-3</v>
      </c>
      <c r="X243">
        <f>Net_Zero_Table[[#This Row],[Embodied Carbon (Metric T)]]*AHP!$Q$26/TOPSIS!$E$20</f>
        <v>1.1717376824915615E-2</v>
      </c>
      <c r="Y2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4.0377963822764646E-3</v>
      </c>
      <c r="Z2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4.1437675498975949E-3</v>
      </c>
      <c r="AA243">
        <f>Net_Zero_Table[[#This Row],[S- Worst-Euclidean Distance]]/(Net_Zero_Table[[#This Row],[S+ Best-Euclidean Distance]]+Net_Zero_Table[[#This Row],[S- Worst-Euclidean Distance]])</f>
        <v>0.50647621704723211</v>
      </c>
      <c r="AB243">
        <v>242</v>
      </c>
    </row>
    <row r="244" spans="1:28" x14ac:dyDescent="0.3">
      <c r="A244">
        <v>538</v>
      </c>
      <c r="B244" t="s">
        <v>280</v>
      </c>
      <c r="C244" t="s">
        <v>280</v>
      </c>
      <c r="D244" t="s">
        <v>280</v>
      </c>
      <c r="E244" t="s">
        <v>280</v>
      </c>
      <c r="F244" t="s">
        <v>280</v>
      </c>
      <c r="G244" t="s">
        <v>219</v>
      </c>
      <c r="H244">
        <v>365.8333027325242</v>
      </c>
      <c r="I244">
        <v>53</v>
      </c>
      <c r="J244">
        <v>1281541.9019399555</v>
      </c>
      <c r="K244">
        <v>47359.635727272718</v>
      </c>
      <c r="L244">
        <v>230677542.34919199</v>
      </c>
      <c r="M244">
        <v>6332337.6590909082</v>
      </c>
      <c r="N244">
        <v>1922312852.9099333</v>
      </c>
      <c r="O244">
        <v>98792000</v>
      </c>
      <c r="P244">
        <v>25.984525099999999</v>
      </c>
      <c r="Q244">
        <v>19159.051434002333</v>
      </c>
      <c r="R244">
        <v>230724901.98491928</v>
      </c>
      <c r="S244">
        <v>2027.4371905690243</v>
      </c>
      <c r="T244">
        <v>19185.035959102333</v>
      </c>
      <c r="U244">
        <f>Net_Zero_Table[[#This Row],[Total Energy(MJ)]]*AHP!$Q$23/TOPSIS!$B$20</f>
        <v>2.3855328538503823E-2</v>
      </c>
      <c r="V244">
        <f>Net_Zero_Table[[#This Row],[Capital Cost (LKR)]]*AHP!$Q$24/TOPSIS!$C$20</f>
        <v>4.7861569083367788E-3</v>
      </c>
      <c r="W244">
        <f>Net_Zero_Table[[#This Row],[System Cost (LKR)]]*AHP!$Q$25/TOPSIS!$D$20</f>
        <v>2.6064592245368316E-3</v>
      </c>
      <c r="X244">
        <f>Net_Zero_Table[[#This Row],[Embodied Carbon (Metric T)]]*AHP!$Q$26/TOPSIS!$E$20</f>
        <v>1.1713225101543576E-2</v>
      </c>
      <c r="Y2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4.0427600767461462E-3</v>
      </c>
      <c r="Z2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4.1349261937397583E-3</v>
      </c>
      <c r="AA244">
        <f>Net_Zero_Table[[#This Row],[S- Worst-Euclidean Distance]]/(Net_Zero_Table[[#This Row],[S+ Best-Euclidean Distance]]+Net_Zero_Table[[#This Row],[S- Worst-Euclidean Distance]])</f>
        <v>0.50563521966636515</v>
      </c>
      <c r="AB244">
        <v>243</v>
      </c>
    </row>
    <row r="245" spans="1:28" x14ac:dyDescent="0.3">
      <c r="A245">
        <v>521</v>
      </c>
      <c r="B245" t="s">
        <v>280</v>
      </c>
      <c r="C245" t="s">
        <v>280</v>
      </c>
      <c r="D245" t="s">
        <v>151</v>
      </c>
      <c r="E245" t="s">
        <v>280</v>
      </c>
      <c r="F245" t="s">
        <v>280</v>
      </c>
      <c r="G245" t="s">
        <v>220</v>
      </c>
      <c r="H245">
        <v>365.37058111246421</v>
      </c>
      <c r="I245">
        <v>26</v>
      </c>
      <c r="J245">
        <v>1281093.9874117379</v>
      </c>
      <c r="K245">
        <v>47359.635727272718</v>
      </c>
      <c r="L245">
        <v>230596917.73411283</v>
      </c>
      <c r="M245">
        <v>6327732.584090909</v>
      </c>
      <c r="N245">
        <v>1921640981.1176069</v>
      </c>
      <c r="O245">
        <v>101400000</v>
      </c>
      <c r="P245">
        <v>25.99373525</v>
      </c>
      <c r="Q245">
        <v>19152.355111805478</v>
      </c>
      <c r="R245">
        <v>230644277.36984012</v>
      </c>
      <c r="S245">
        <v>2029.3687137016977</v>
      </c>
      <c r="T245">
        <v>19178.348847055477</v>
      </c>
      <c r="U245">
        <f>Net_Zero_Table[[#This Row],[Total Energy(MJ)]]*AHP!$Q$23/TOPSIS!$B$20</f>
        <v>2.3846992521608996E-2</v>
      </c>
      <c r="V245">
        <f>Net_Zero_Table[[#This Row],[Capital Cost (LKR)]]*AHP!$Q$24/TOPSIS!$C$20</f>
        <v>4.782676264582255E-3</v>
      </c>
      <c r="W245">
        <f>Net_Zero_Table[[#This Row],[System Cost (LKR)]]*AHP!$Q$25/TOPSIS!$D$20</f>
        <v>2.6752668775612879E-3</v>
      </c>
      <c r="X245">
        <f>Net_Zero_Table[[#This Row],[Embodied Carbon (Metric T)]]*AHP!$Q$26/TOPSIS!$E$20</f>
        <v>1.1717376824915615E-2</v>
      </c>
      <c r="Y2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4.0471996926287291E-3</v>
      </c>
      <c r="Z2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4.1345550564075911E-3</v>
      </c>
      <c r="AA245">
        <f>Net_Zero_Table[[#This Row],[S- Worst-Euclidean Distance]]/(Net_Zero_Table[[#This Row],[S+ Best-Euclidean Distance]]+Net_Zero_Table[[#This Row],[S- Worst-Euclidean Distance]])</f>
        <v>0.505338424730291</v>
      </c>
      <c r="AB245">
        <v>244</v>
      </c>
    </row>
    <row r="246" spans="1:28" x14ac:dyDescent="0.3">
      <c r="A246">
        <v>540</v>
      </c>
      <c r="B246" t="s">
        <v>280</v>
      </c>
      <c r="C246" t="s">
        <v>280</v>
      </c>
      <c r="D246" t="s">
        <v>280</v>
      </c>
      <c r="E246" t="s">
        <v>280</v>
      </c>
      <c r="F246" t="s">
        <v>280</v>
      </c>
      <c r="G246" t="s">
        <v>218</v>
      </c>
      <c r="H246">
        <v>365.8333027325242</v>
      </c>
      <c r="I246">
        <v>27</v>
      </c>
      <c r="J246">
        <v>1281541.9019399555</v>
      </c>
      <c r="K246">
        <v>47359.635727272718</v>
      </c>
      <c r="L246">
        <v>230677542.34919199</v>
      </c>
      <c r="M246">
        <v>6332337.6590909082</v>
      </c>
      <c r="N246">
        <v>1922312852.9099333</v>
      </c>
      <c r="O246">
        <v>101147400</v>
      </c>
      <c r="P246">
        <v>25.984525099999999</v>
      </c>
      <c r="Q246">
        <v>19159.051434002333</v>
      </c>
      <c r="R246">
        <v>230724901.98491928</v>
      </c>
      <c r="S246">
        <v>2029.7925905690242</v>
      </c>
      <c r="T246">
        <v>19185.035959102333</v>
      </c>
      <c r="U246">
        <f>Net_Zero_Table[[#This Row],[Total Energy(MJ)]]*AHP!$Q$23/TOPSIS!$B$20</f>
        <v>2.3855328538503823E-2</v>
      </c>
      <c r="V246">
        <f>Net_Zero_Table[[#This Row],[Capital Cost (LKR)]]*AHP!$Q$24/TOPSIS!$C$20</f>
        <v>4.7861569083367788E-3</v>
      </c>
      <c r="W246">
        <f>Net_Zero_Table[[#This Row],[System Cost (LKR)]]*AHP!$Q$25/TOPSIS!$D$20</f>
        <v>2.6686024553396709E-3</v>
      </c>
      <c r="X246">
        <f>Net_Zero_Table[[#This Row],[Embodied Carbon (Metric T)]]*AHP!$Q$26/TOPSIS!$E$20</f>
        <v>1.1713225101543576E-2</v>
      </c>
      <c r="Y2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4.0485252068617125E-3</v>
      </c>
      <c r="Z2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4.1297166037709328E-3</v>
      </c>
      <c r="AA246">
        <f>Net_Zero_Table[[#This Row],[S- Worst-Euclidean Distance]]/(Net_Zero_Table[[#This Row],[S+ Best-Euclidean Distance]]+Net_Zero_Table[[#This Row],[S- Worst-Euclidean Distance]])</f>
        <v>0.5049638662434548</v>
      </c>
      <c r="AB246">
        <v>245</v>
      </c>
    </row>
    <row r="247" spans="1:28" x14ac:dyDescent="0.3">
      <c r="A247">
        <v>539</v>
      </c>
      <c r="B247" t="s">
        <v>280</v>
      </c>
      <c r="C247" t="s">
        <v>280</v>
      </c>
      <c r="D247" t="s">
        <v>280</v>
      </c>
      <c r="E247" t="s">
        <v>280</v>
      </c>
      <c r="F247" t="s">
        <v>280</v>
      </c>
      <c r="G247" t="s">
        <v>220</v>
      </c>
      <c r="H247">
        <v>365.8333027325242</v>
      </c>
      <c r="I247">
        <v>27</v>
      </c>
      <c r="J247">
        <v>1281541.9019399555</v>
      </c>
      <c r="K247">
        <v>47359.635727272718</v>
      </c>
      <c r="L247">
        <v>230677542.34919199</v>
      </c>
      <c r="M247">
        <v>6332337.6590909082</v>
      </c>
      <c r="N247">
        <v>1922312852.9099333</v>
      </c>
      <c r="O247">
        <v>105300000</v>
      </c>
      <c r="P247">
        <v>25.984525099999999</v>
      </c>
      <c r="Q247">
        <v>19159.051434002333</v>
      </c>
      <c r="R247">
        <v>230724901.98491928</v>
      </c>
      <c r="S247">
        <v>2033.9451905690244</v>
      </c>
      <c r="T247">
        <v>19185.035959102333</v>
      </c>
      <c r="U247">
        <f>Net_Zero_Table[[#This Row],[Total Energy(MJ)]]*AHP!$Q$23/TOPSIS!$B$20</f>
        <v>2.3855328538503823E-2</v>
      </c>
      <c r="V247">
        <f>Net_Zero_Table[[#This Row],[Capital Cost (LKR)]]*AHP!$Q$24/TOPSIS!$C$20</f>
        <v>4.7861569083367788E-3</v>
      </c>
      <c r="W247">
        <f>Net_Zero_Table[[#This Row],[System Cost (LKR)]]*AHP!$Q$25/TOPSIS!$D$20</f>
        <v>2.7781617574674914E-3</v>
      </c>
      <c r="X247">
        <f>Net_Zero_Table[[#This Row],[Embodied Carbon (Metric T)]]*AHP!$Q$26/TOPSIS!$E$20</f>
        <v>1.1713225101543576E-2</v>
      </c>
      <c r="Y2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4.0609860578827914E-3</v>
      </c>
      <c r="Z2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4.1227980331127543E-3</v>
      </c>
      <c r="AA247">
        <f>Net_Zero_Table[[#This Row],[S- Worst-Euclidean Distance]]/(Net_Zero_Table[[#This Row],[S+ Best-Euclidean Distance]]+Net_Zero_Table[[#This Row],[S- Worst-Euclidean Distance]])</f>
        <v>0.5037764910793513</v>
      </c>
      <c r="AB247">
        <v>246</v>
      </c>
    </row>
    <row r="248" spans="1:28" x14ac:dyDescent="0.3">
      <c r="A248">
        <v>13</v>
      </c>
      <c r="B248" t="s">
        <v>139</v>
      </c>
      <c r="C248" t="s">
        <v>147</v>
      </c>
      <c r="D248" t="s">
        <v>151</v>
      </c>
      <c r="E248" t="s">
        <v>280</v>
      </c>
      <c r="F248" t="s">
        <v>155</v>
      </c>
      <c r="G248" t="s">
        <v>219</v>
      </c>
      <c r="H248">
        <v>323.39625256484271</v>
      </c>
      <c r="I248">
        <v>46</v>
      </c>
      <c r="J248">
        <v>1184944.4638008757</v>
      </c>
      <c r="K248">
        <v>60535.193972727269</v>
      </c>
      <c r="L248">
        <v>213290003.48415762</v>
      </c>
      <c r="M248">
        <v>6759357.5068181809</v>
      </c>
      <c r="N248">
        <v>1777416695.7013135</v>
      </c>
      <c r="O248">
        <v>85744000</v>
      </c>
      <c r="P248">
        <v>30.114335059090905</v>
      </c>
      <c r="Q248">
        <v>17714.919733823092</v>
      </c>
      <c r="R248">
        <v>213350538.67813036</v>
      </c>
      <c r="S248">
        <v>1869.9200532081318</v>
      </c>
      <c r="T248">
        <v>17745.034068882182</v>
      </c>
      <c r="U248">
        <f>Net_Zero_Table[[#This Row],[Total Energy(MJ)]]*AHP!$Q$23/TOPSIS!$B$20</f>
        <v>2.2058941840470397E-2</v>
      </c>
      <c r="V248">
        <f>Net_Zero_Table[[#This Row],[Capital Cost (LKR)]]*AHP!$Q$24/TOPSIS!$C$20</f>
        <v>5.1089103848925791E-3</v>
      </c>
      <c r="W248">
        <f>Net_Zero_Table[[#This Row],[System Cost (LKR)]]*AHP!$Q$25/TOPSIS!$D$20</f>
        <v>2.2622098929942318E-3</v>
      </c>
      <c r="X248">
        <f>Net_Zero_Table[[#This Row],[Embodied Carbon (Metric T)]]*AHP!$Q$26/TOPSIS!$E$20</f>
        <v>1.3574848259606535E-2</v>
      </c>
      <c r="Y2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5.2927807280363712E-3</v>
      </c>
      <c r="Z2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5.321783772375752E-3</v>
      </c>
      <c r="AA248">
        <f>Net_Zero_Table[[#This Row],[S- Worst-Euclidean Distance]]/(Net_Zero_Table[[#This Row],[S+ Best-Euclidean Distance]]+Net_Zero_Table[[#This Row],[S- Worst-Euclidean Distance]])</f>
        <v>0.50136619096988178</v>
      </c>
      <c r="AB248">
        <v>247</v>
      </c>
    </row>
    <row r="249" spans="1:28" x14ac:dyDescent="0.3">
      <c r="A249">
        <v>15</v>
      </c>
      <c r="B249" t="s">
        <v>139</v>
      </c>
      <c r="C249" t="s">
        <v>147</v>
      </c>
      <c r="D249" t="s">
        <v>151</v>
      </c>
      <c r="E249" t="s">
        <v>280</v>
      </c>
      <c r="F249" t="s">
        <v>155</v>
      </c>
      <c r="G249" t="s">
        <v>218</v>
      </c>
      <c r="H249">
        <v>323.39625256484271</v>
      </c>
      <c r="I249">
        <v>23</v>
      </c>
      <c r="J249">
        <v>1184944.4638008757</v>
      </c>
      <c r="K249">
        <v>60535.193972727269</v>
      </c>
      <c r="L249">
        <v>213290003.48415762</v>
      </c>
      <c r="M249">
        <v>6759357.5068181809</v>
      </c>
      <c r="N249">
        <v>1777416695.7013135</v>
      </c>
      <c r="O249">
        <v>86162600</v>
      </c>
      <c r="P249">
        <v>30.114335059090905</v>
      </c>
      <c r="Q249">
        <v>17714.919733823092</v>
      </c>
      <c r="R249">
        <v>213350538.67813036</v>
      </c>
      <c r="S249">
        <v>1870.3386532081317</v>
      </c>
      <c r="T249">
        <v>17745.034068882182</v>
      </c>
      <c r="U249">
        <f>Net_Zero_Table[[#This Row],[Total Energy(MJ)]]*AHP!$Q$23/TOPSIS!$B$20</f>
        <v>2.2058941840470397E-2</v>
      </c>
      <c r="V249">
        <f>Net_Zero_Table[[#This Row],[Capital Cost (LKR)]]*AHP!$Q$24/TOPSIS!$C$20</f>
        <v>5.1089103848925791E-3</v>
      </c>
      <c r="W249">
        <f>Net_Zero_Table[[#This Row],[System Cost (LKR)]]*AHP!$Q$25/TOPSIS!$D$20</f>
        <v>2.2732539434374972E-3</v>
      </c>
      <c r="X249">
        <f>Net_Zero_Table[[#This Row],[Embodied Carbon (Metric T)]]*AHP!$Q$26/TOPSIS!$E$20</f>
        <v>1.3574848259606535E-2</v>
      </c>
      <c r="Y2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5.2927922504216436E-3</v>
      </c>
      <c r="Z2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5.3202972275203618E-3</v>
      </c>
      <c r="AA249">
        <f>Net_Zero_Table[[#This Row],[S- Worst-Euclidean Distance]]/(Net_Zero_Table[[#This Row],[S+ Best-Euclidean Distance]]+Net_Zero_Table[[#This Row],[S- Worst-Euclidean Distance]])</f>
        <v>0.50129580444770039</v>
      </c>
      <c r="AB249">
        <v>248</v>
      </c>
    </row>
    <row r="250" spans="1:28" x14ac:dyDescent="0.3">
      <c r="A250">
        <v>31</v>
      </c>
      <c r="B250" t="s">
        <v>139</v>
      </c>
      <c r="C250" t="s">
        <v>147</v>
      </c>
      <c r="D250" t="s">
        <v>280</v>
      </c>
      <c r="E250" t="s">
        <v>280</v>
      </c>
      <c r="F250" t="s">
        <v>155</v>
      </c>
      <c r="G250" t="s">
        <v>219</v>
      </c>
      <c r="H250">
        <v>323.85897418490259</v>
      </c>
      <c r="I250">
        <v>47</v>
      </c>
      <c r="J250">
        <v>1185392.3783290936</v>
      </c>
      <c r="K250">
        <v>60535.193972727269</v>
      </c>
      <c r="L250">
        <v>213370628.09923685</v>
      </c>
      <c r="M250">
        <v>6763962.5818181811</v>
      </c>
      <c r="N250">
        <v>1778088567.4936404</v>
      </c>
      <c r="O250">
        <v>87608000</v>
      </c>
      <c r="P250">
        <v>30.105124909090907</v>
      </c>
      <c r="Q250">
        <v>17721.616056019946</v>
      </c>
      <c r="R250">
        <v>213431163.29320958</v>
      </c>
      <c r="S250">
        <v>1872.4605300754586</v>
      </c>
      <c r="T250">
        <v>17751.721180929038</v>
      </c>
      <c r="U250">
        <f>Net_Zero_Table[[#This Row],[Total Energy(MJ)]]*AHP!$Q$23/TOPSIS!$B$20</f>
        <v>2.2067277857365231E-2</v>
      </c>
      <c r="V250">
        <f>Net_Zero_Table[[#This Row],[Capital Cost (LKR)]]*AHP!$Q$24/TOPSIS!$C$20</f>
        <v>5.1123910286471038E-3</v>
      </c>
      <c r="W250">
        <f>Net_Zero_Table[[#This Row],[System Cost (LKR)]]*AHP!$Q$25/TOPSIS!$D$20</f>
        <v>2.3113883689288889E-3</v>
      </c>
      <c r="X250">
        <f>Net_Zero_Table[[#This Row],[Embodied Carbon (Metric T)]]*AHP!$Q$26/TOPSIS!$E$20</f>
        <v>1.3570696536234498E-2</v>
      </c>
      <c r="Y2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5.2904797199229119E-3</v>
      </c>
      <c r="Z2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5.307137154637996E-3</v>
      </c>
      <c r="AA250">
        <f>Net_Zero_Table[[#This Row],[S- Worst-Euclidean Distance]]/(Net_Zero_Table[[#This Row],[S+ Best-Euclidean Distance]]+Net_Zero_Table[[#This Row],[S- Worst-Euclidean Distance]])</f>
        <v>0.50078590474218176</v>
      </c>
      <c r="AB250">
        <v>249</v>
      </c>
    </row>
    <row r="251" spans="1:28" x14ac:dyDescent="0.3">
      <c r="A251">
        <v>14</v>
      </c>
      <c r="B251" t="s">
        <v>139</v>
      </c>
      <c r="C251" t="s">
        <v>147</v>
      </c>
      <c r="D251" t="s">
        <v>151</v>
      </c>
      <c r="E251" t="s">
        <v>280</v>
      </c>
      <c r="F251" t="s">
        <v>155</v>
      </c>
      <c r="G251" t="s">
        <v>220</v>
      </c>
      <c r="H251">
        <v>323.39625256484271</v>
      </c>
      <c r="I251">
        <v>23</v>
      </c>
      <c r="J251">
        <v>1184944.4638008757</v>
      </c>
      <c r="K251">
        <v>60535.193972727269</v>
      </c>
      <c r="L251">
        <v>213290003.48415762</v>
      </c>
      <c r="M251">
        <v>6759357.5068181809</v>
      </c>
      <c r="N251">
        <v>1777416695.7013135</v>
      </c>
      <c r="O251">
        <v>89700000</v>
      </c>
      <c r="P251">
        <v>30.114335059090905</v>
      </c>
      <c r="Q251">
        <v>17714.919733823092</v>
      </c>
      <c r="R251">
        <v>213350538.67813036</v>
      </c>
      <c r="S251">
        <v>1873.8760532081317</v>
      </c>
      <c r="T251">
        <v>17745.034068882182</v>
      </c>
      <c r="U251">
        <f>Net_Zero_Table[[#This Row],[Total Energy(MJ)]]*AHP!$Q$23/TOPSIS!$B$20</f>
        <v>2.2058941840470397E-2</v>
      </c>
      <c r="V251">
        <f>Net_Zero_Table[[#This Row],[Capital Cost (LKR)]]*AHP!$Q$24/TOPSIS!$C$20</f>
        <v>5.1089103848925791E-3</v>
      </c>
      <c r="W251">
        <f>Net_Zero_Table[[#This Row],[System Cost (LKR)]]*AHP!$Q$25/TOPSIS!$D$20</f>
        <v>2.3665822378426777E-3</v>
      </c>
      <c r="X251">
        <f>Net_Zero_Table[[#This Row],[Embodied Carbon (Metric T)]]*AHP!$Q$26/TOPSIS!$E$20</f>
        <v>1.3574848259606535E-2</v>
      </c>
      <c r="Y2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5.2938097265997743E-3</v>
      </c>
      <c r="Z2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5.3086360183090542E-3</v>
      </c>
      <c r="AA251">
        <f>Net_Zero_Table[[#This Row],[S- Worst-Euclidean Distance]]/(Net_Zero_Table[[#This Row],[S+ Best-Euclidean Distance]]+Net_Zero_Table[[#This Row],[S- Worst-Euclidean Distance]])</f>
        <v>0.50069919205747415</v>
      </c>
      <c r="AB251">
        <v>250</v>
      </c>
    </row>
    <row r="252" spans="1:28" x14ac:dyDescent="0.3">
      <c r="A252">
        <v>33</v>
      </c>
      <c r="B252" t="s">
        <v>139</v>
      </c>
      <c r="C252" t="s">
        <v>147</v>
      </c>
      <c r="D252" t="s">
        <v>280</v>
      </c>
      <c r="E252" t="s">
        <v>280</v>
      </c>
      <c r="F252" t="s">
        <v>155</v>
      </c>
      <c r="G252" t="s">
        <v>218</v>
      </c>
      <c r="H252">
        <v>323.85897418490259</v>
      </c>
      <c r="I252">
        <v>24</v>
      </c>
      <c r="J252">
        <v>1185392.3783290936</v>
      </c>
      <c r="K252">
        <v>60535.193972727269</v>
      </c>
      <c r="L252">
        <v>213370628.09923685</v>
      </c>
      <c r="M252">
        <v>6763962.5818181811</v>
      </c>
      <c r="N252">
        <v>1778088567.4936404</v>
      </c>
      <c r="O252">
        <v>89908800</v>
      </c>
      <c r="P252">
        <v>30.105124909090907</v>
      </c>
      <c r="Q252">
        <v>17721.616056019946</v>
      </c>
      <c r="R252">
        <v>213431163.29320958</v>
      </c>
      <c r="S252">
        <v>1874.7613300754585</v>
      </c>
      <c r="T252">
        <v>17751.721180929038</v>
      </c>
      <c r="U252">
        <f>Net_Zero_Table[[#This Row],[Total Energy(MJ)]]*AHP!$Q$23/TOPSIS!$B$20</f>
        <v>2.2067277857365231E-2</v>
      </c>
      <c r="V252">
        <f>Net_Zero_Table[[#This Row],[Capital Cost (LKR)]]*AHP!$Q$24/TOPSIS!$C$20</f>
        <v>5.1123910286471038E-3</v>
      </c>
      <c r="W252">
        <f>Net_Zero_Table[[#This Row],[System Cost (LKR)]]*AHP!$Q$25/TOPSIS!$D$20</f>
        <v>2.3720910714130411E-3</v>
      </c>
      <c r="X252">
        <f>Net_Zero_Table[[#This Row],[Embodied Carbon (Metric T)]]*AHP!$Q$26/TOPSIS!$E$20</f>
        <v>1.3570696536234498E-2</v>
      </c>
      <c r="Y2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5.2913921625401253E-3</v>
      </c>
      <c r="Z2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5.2997864857780496E-3</v>
      </c>
      <c r="AA252">
        <f>Net_Zero_Table[[#This Row],[S- Worst-Euclidean Distance]]/(Net_Zero_Table[[#This Row],[S+ Best-Euclidean Distance]]+Net_Zero_Table[[#This Row],[S- Worst-Euclidean Distance]])</f>
        <v>0.50039628843571893</v>
      </c>
      <c r="AB252">
        <v>251</v>
      </c>
    </row>
    <row r="253" spans="1:28" x14ac:dyDescent="0.3">
      <c r="A253">
        <v>256</v>
      </c>
      <c r="B253" t="s">
        <v>141</v>
      </c>
      <c r="C253" t="s">
        <v>148</v>
      </c>
      <c r="D253" t="s">
        <v>151</v>
      </c>
      <c r="E253" t="s">
        <v>152</v>
      </c>
      <c r="F253" t="s">
        <v>155</v>
      </c>
      <c r="G253" t="s">
        <v>219</v>
      </c>
      <c r="H253">
        <v>385.40133686637273</v>
      </c>
      <c r="I253">
        <v>55</v>
      </c>
      <c r="J253">
        <v>1405020.4996217922</v>
      </c>
      <c r="K253">
        <v>41134.809536363631</v>
      </c>
      <c r="L253">
        <v>252903689.93192258</v>
      </c>
      <c r="M253">
        <v>5448413.1013636356</v>
      </c>
      <c r="N253">
        <v>2107530749.4326882</v>
      </c>
      <c r="O253">
        <v>102520000</v>
      </c>
      <c r="P253">
        <v>21.252490077272725</v>
      </c>
      <c r="Q253">
        <v>21005.056469345793</v>
      </c>
      <c r="R253">
        <v>252944824.74145895</v>
      </c>
      <c r="S253">
        <v>2215.4991625340517</v>
      </c>
      <c r="T253">
        <v>21026.308959423066</v>
      </c>
      <c r="U253">
        <f>Net_Zero_Table[[#This Row],[Total Energy(MJ)]]*AHP!$Q$23/TOPSIS!$B$20</f>
        <v>2.615271192840804E-2</v>
      </c>
      <c r="V253">
        <f>Net_Zero_Table[[#This Row],[Capital Cost (LKR)]]*AHP!$Q$24/TOPSIS!$C$20</f>
        <v>4.1180621452059267E-3</v>
      </c>
      <c r="W253">
        <f>Net_Zero_Table[[#This Row],[System Cost (LKR)]]*AHP!$Q$25/TOPSIS!$D$20</f>
        <v>2.7048161764061463E-3</v>
      </c>
      <c r="X253">
        <f>Net_Zero_Table[[#This Row],[Embodied Carbon (Metric T)]]*AHP!$Q$26/TOPSIS!$E$20</f>
        <v>9.5801327630735365E-3</v>
      </c>
      <c r="Y2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4.6243692178077932E-3</v>
      </c>
      <c r="Z2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4.6230017090657591E-3</v>
      </c>
      <c r="AA253">
        <f>Net_Zero_Table[[#This Row],[S- Worst-Euclidean Distance]]/(Net_Zero_Table[[#This Row],[S+ Best-Euclidean Distance]]+Net_Zero_Table[[#This Row],[S- Worst-Euclidean Distance]])</f>
        <v>0.49992605959289149</v>
      </c>
      <c r="AB253">
        <v>252</v>
      </c>
    </row>
    <row r="254" spans="1:28" x14ac:dyDescent="0.3">
      <c r="A254">
        <v>32</v>
      </c>
      <c r="B254" t="s">
        <v>139</v>
      </c>
      <c r="C254" t="s">
        <v>147</v>
      </c>
      <c r="D254" t="s">
        <v>280</v>
      </c>
      <c r="E254" t="s">
        <v>280</v>
      </c>
      <c r="F254" t="s">
        <v>155</v>
      </c>
      <c r="G254" t="s">
        <v>220</v>
      </c>
      <c r="H254">
        <v>323.85897418490259</v>
      </c>
      <c r="I254">
        <v>24</v>
      </c>
      <c r="J254">
        <v>1185392.3783290936</v>
      </c>
      <c r="K254">
        <v>60535.193972727269</v>
      </c>
      <c r="L254">
        <v>213370628.09923685</v>
      </c>
      <c r="M254">
        <v>6763962.5818181811</v>
      </c>
      <c r="N254">
        <v>1778088567.4936404</v>
      </c>
      <c r="O254">
        <v>93600000</v>
      </c>
      <c r="P254">
        <v>30.105124909090907</v>
      </c>
      <c r="Q254">
        <v>17721.616056019946</v>
      </c>
      <c r="R254">
        <v>213431163.29320958</v>
      </c>
      <c r="S254">
        <v>1878.4525300754585</v>
      </c>
      <c r="T254">
        <v>17751.721180929038</v>
      </c>
      <c r="U254">
        <f>Net_Zero_Table[[#This Row],[Total Energy(MJ)]]*AHP!$Q$23/TOPSIS!$B$20</f>
        <v>2.2067277857365231E-2</v>
      </c>
      <c r="V254">
        <f>Net_Zero_Table[[#This Row],[Capital Cost (LKR)]]*AHP!$Q$24/TOPSIS!$C$20</f>
        <v>5.1123910286471038E-3</v>
      </c>
      <c r="W254">
        <f>Net_Zero_Table[[#This Row],[System Cost (LKR)]]*AHP!$Q$25/TOPSIS!$D$20</f>
        <v>2.4694771177488813E-3</v>
      </c>
      <c r="X254">
        <f>Net_Zero_Table[[#This Row],[Embodied Carbon (Metric T)]]*AHP!$Q$26/TOPSIS!$E$20</f>
        <v>1.3570696536234498E-2</v>
      </c>
      <c r="Y2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5.2943098555787091E-3</v>
      </c>
      <c r="Z2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5.2894278988745149E-3</v>
      </c>
      <c r="AA254">
        <f>Net_Zero_Table[[#This Row],[S- Worst-Euclidean Distance]]/(Net_Zero_Table[[#This Row],[S+ Best-Euclidean Distance]]+Net_Zero_Table[[#This Row],[S- Worst-Euclidean Distance]])</f>
        <v>0.49976936518943221</v>
      </c>
      <c r="AB254">
        <v>253</v>
      </c>
    </row>
    <row r="255" spans="1:28" x14ac:dyDescent="0.3">
      <c r="A255">
        <v>274</v>
      </c>
      <c r="B255" t="s">
        <v>141</v>
      </c>
      <c r="C255" t="s">
        <v>148</v>
      </c>
      <c r="D255" t="s">
        <v>280</v>
      </c>
      <c r="E255" t="s">
        <v>152</v>
      </c>
      <c r="F255" t="s">
        <v>155</v>
      </c>
      <c r="G255" t="s">
        <v>219</v>
      </c>
      <c r="H255">
        <v>385.86405848643278</v>
      </c>
      <c r="I255">
        <v>55</v>
      </c>
      <c r="J255">
        <v>1405468.4141500101</v>
      </c>
      <c r="K255">
        <v>41134.809536363631</v>
      </c>
      <c r="L255">
        <v>252984314.54700181</v>
      </c>
      <c r="M255">
        <v>5453018.1763636358</v>
      </c>
      <c r="N255">
        <v>2108202621.2250152</v>
      </c>
      <c r="O255">
        <v>102520000</v>
      </c>
      <c r="P255">
        <v>21.243279927272724</v>
      </c>
      <c r="Q255">
        <v>21011.752791542651</v>
      </c>
      <c r="R255">
        <v>253025449.35653818</v>
      </c>
      <c r="S255">
        <v>2216.1756394013787</v>
      </c>
      <c r="T255">
        <v>21032.996071469923</v>
      </c>
      <c r="U255">
        <f>Net_Zero_Table[[#This Row],[Total Energy(MJ)]]*AHP!$Q$23/TOPSIS!$B$20</f>
        <v>2.6161047945302874E-2</v>
      </c>
      <c r="V255">
        <f>Net_Zero_Table[[#This Row],[Capital Cost (LKR)]]*AHP!$Q$24/TOPSIS!$C$20</f>
        <v>4.1215427889604523E-3</v>
      </c>
      <c r="W255">
        <f>Net_Zero_Table[[#This Row],[System Cost (LKR)]]*AHP!$Q$25/TOPSIS!$D$20</f>
        <v>2.7048161764061463E-3</v>
      </c>
      <c r="X255">
        <f>Net_Zero_Table[[#This Row],[Embodied Carbon (Metric T)]]*AHP!$Q$26/TOPSIS!$E$20</f>
        <v>9.5759810397014981E-3</v>
      </c>
      <c r="Y2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4.6316890842431893E-3</v>
      </c>
      <c r="Z2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4.6238036988058813E-3</v>
      </c>
      <c r="AA255">
        <f>Net_Zero_Table[[#This Row],[S- Worst-Euclidean Distance]]/(Net_Zero_Table[[#This Row],[S+ Best-Euclidean Distance]]+Net_Zero_Table[[#This Row],[S- Worst-Euclidean Distance]])</f>
        <v>0.49957401590481765</v>
      </c>
      <c r="AB255">
        <v>254</v>
      </c>
    </row>
    <row r="256" spans="1:28" x14ac:dyDescent="0.3">
      <c r="A256">
        <v>258</v>
      </c>
      <c r="B256" t="s">
        <v>141</v>
      </c>
      <c r="C256" t="s">
        <v>148</v>
      </c>
      <c r="D256" t="s">
        <v>151</v>
      </c>
      <c r="E256" t="s">
        <v>152</v>
      </c>
      <c r="F256" t="s">
        <v>155</v>
      </c>
      <c r="G256" t="s">
        <v>218</v>
      </c>
      <c r="H256">
        <v>385.40133686637273</v>
      </c>
      <c r="I256">
        <v>28</v>
      </c>
      <c r="J256">
        <v>1405020.4996217922</v>
      </c>
      <c r="K256">
        <v>41134.809536363631</v>
      </c>
      <c r="L256">
        <v>252903689.93192258</v>
      </c>
      <c r="M256">
        <v>5448413.1013636356</v>
      </c>
      <c r="N256">
        <v>2107530749.4326882</v>
      </c>
      <c r="O256">
        <v>104893600</v>
      </c>
      <c r="P256">
        <v>21.252490077272725</v>
      </c>
      <c r="Q256">
        <v>21005.056469345793</v>
      </c>
      <c r="R256">
        <v>252944824.74145895</v>
      </c>
      <c r="S256">
        <v>2217.8727625340521</v>
      </c>
      <c r="T256">
        <v>21026.308959423066</v>
      </c>
      <c r="U256">
        <f>Net_Zero_Table[[#This Row],[Total Energy(MJ)]]*AHP!$Q$23/TOPSIS!$B$20</f>
        <v>2.615271192840804E-2</v>
      </c>
      <c r="V256">
        <f>Net_Zero_Table[[#This Row],[Capital Cost (LKR)]]*AHP!$Q$24/TOPSIS!$C$20</f>
        <v>4.1180621452059267E-3</v>
      </c>
      <c r="W256">
        <f>Net_Zero_Table[[#This Row],[System Cost (LKR)]]*AHP!$Q$25/TOPSIS!$D$20</f>
        <v>2.7674395833152138E-3</v>
      </c>
      <c r="X256">
        <f>Net_Zero_Table[[#This Row],[Embodied Carbon (Metric T)]]*AHP!$Q$26/TOPSIS!$E$20</f>
        <v>9.5801327630735365E-3</v>
      </c>
      <c r="Y2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4.6307825883401595E-3</v>
      </c>
      <c r="Z2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4.6196434582172416E-3</v>
      </c>
      <c r="AA256">
        <f>Net_Zero_Table[[#This Row],[S- Worst-Euclidean Distance]]/(Net_Zero_Table[[#This Row],[S+ Best-Euclidean Distance]]+Net_Zero_Table[[#This Row],[S- Worst-Euclidean Distance]])</f>
        <v>0.49939791258981725</v>
      </c>
      <c r="AB256">
        <v>255</v>
      </c>
    </row>
    <row r="257" spans="1:28" x14ac:dyDescent="0.3">
      <c r="A257">
        <v>276</v>
      </c>
      <c r="B257" t="s">
        <v>141</v>
      </c>
      <c r="C257" t="s">
        <v>148</v>
      </c>
      <c r="D257" t="s">
        <v>280</v>
      </c>
      <c r="E257" t="s">
        <v>152</v>
      </c>
      <c r="F257" t="s">
        <v>155</v>
      </c>
      <c r="G257" t="s">
        <v>218</v>
      </c>
      <c r="H257">
        <v>385.86405848643278</v>
      </c>
      <c r="I257">
        <v>28</v>
      </c>
      <c r="J257">
        <v>1405468.4141500101</v>
      </c>
      <c r="K257">
        <v>41134.809536363631</v>
      </c>
      <c r="L257">
        <v>252984314.54700181</v>
      </c>
      <c r="M257">
        <v>5453018.1763636358</v>
      </c>
      <c r="N257">
        <v>2108202621.2250152</v>
      </c>
      <c r="O257">
        <v>104893600</v>
      </c>
      <c r="P257">
        <v>21.243279927272724</v>
      </c>
      <c r="Q257">
        <v>21011.752791542651</v>
      </c>
      <c r="R257">
        <v>253025449.35653818</v>
      </c>
      <c r="S257">
        <v>2218.5492394013786</v>
      </c>
      <c r="T257">
        <v>21032.996071469923</v>
      </c>
      <c r="U257">
        <f>Net_Zero_Table[[#This Row],[Total Energy(MJ)]]*AHP!$Q$23/TOPSIS!$B$20</f>
        <v>2.6161047945302874E-2</v>
      </c>
      <c r="V257">
        <f>Net_Zero_Table[[#This Row],[Capital Cost (LKR)]]*AHP!$Q$24/TOPSIS!$C$20</f>
        <v>4.1215427889604523E-3</v>
      </c>
      <c r="W257">
        <f>Net_Zero_Table[[#This Row],[System Cost (LKR)]]*AHP!$Q$25/TOPSIS!$D$20</f>
        <v>2.7674395833152138E-3</v>
      </c>
      <c r="X257">
        <f>Net_Zero_Table[[#This Row],[Embodied Carbon (Metric T)]]*AHP!$Q$26/TOPSIS!$E$20</f>
        <v>9.5759810397014981E-3</v>
      </c>
      <c r="Y2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4.638092333164966E-3</v>
      </c>
      <c r="Z2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4.6204460308627527E-3</v>
      </c>
      <c r="AA257">
        <f>Net_Zero_Table[[#This Row],[S- Worst-Euclidean Distance]]/(Net_Zero_Table[[#This Row],[S+ Best-Euclidean Distance]]+Net_Zero_Table[[#This Row],[S- Worst-Euclidean Distance]])</f>
        <v>0.49904702548024354</v>
      </c>
      <c r="AB257">
        <v>256</v>
      </c>
    </row>
    <row r="258" spans="1:28" x14ac:dyDescent="0.3">
      <c r="A258">
        <v>257</v>
      </c>
      <c r="B258" t="s">
        <v>141</v>
      </c>
      <c r="C258" t="s">
        <v>148</v>
      </c>
      <c r="D258" t="s">
        <v>151</v>
      </c>
      <c r="E258" t="s">
        <v>152</v>
      </c>
      <c r="F258" t="s">
        <v>155</v>
      </c>
      <c r="G258" t="s">
        <v>220</v>
      </c>
      <c r="H258">
        <v>385.40133686637273</v>
      </c>
      <c r="I258">
        <v>28</v>
      </c>
      <c r="J258">
        <v>1405020.4996217922</v>
      </c>
      <c r="K258">
        <v>41134.809536363631</v>
      </c>
      <c r="L258">
        <v>252903689.93192258</v>
      </c>
      <c r="M258">
        <v>5448413.1013636356</v>
      </c>
      <c r="N258">
        <v>2107530749.4326882</v>
      </c>
      <c r="O258">
        <v>109200000</v>
      </c>
      <c r="P258">
        <v>21.252490077272725</v>
      </c>
      <c r="Q258">
        <v>21005.056469345793</v>
      </c>
      <c r="R258">
        <v>252944824.74145895</v>
      </c>
      <c r="S258">
        <v>2222.179162534052</v>
      </c>
      <c r="T258">
        <v>21026.308959423066</v>
      </c>
      <c r="U258">
        <f>Net_Zero_Table[[#This Row],[Total Energy(MJ)]]*AHP!$Q$23/TOPSIS!$B$20</f>
        <v>2.615271192840804E-2</v>
      </c>
      <c r="V258">
        <f>Net_Zero_Table[[#This Row],[Capital Cost (LKR)]]*AHP!$Q$24/TOPSIS!$C$20</f>
        <v>4.1180621452059267E-3</v>
      </c>
      <c r="W258">
        <f>Net_Zero_Table[[#This Row],[System Cost (LKR)]]*AHP!$Q$25/TOPSIS!$D$20</f>
        <v>2.881056637373695E-3</v>
      </c>
      <c r="X258">
        <f>Net_Zero_Table[[#This Row],[Embodied Carbon (Metric T)]]*AHP!$Q$26/TOPSIS!$E$20</f>
        <v>9.5801327630735365E-3</v>
      </c>
      <c r="Y2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4.6445518226758556E-3</v>
      </c>
      <c r="Z2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4.6157139880858237E-3</v>
      </c>
      <c r="AA258">
        <f>Net_Zero_Table[[#This Row],[S- Worst-Euclidean Distance]]/(Net_Zero_Table[[#This Row],[S+ Best-Euclidean Distance]]+Net_Zero_Table[[#This Row],[S- Worst-Euclidean Distance]])</f>
        <v>0.49844292619783553</v>
      </c>
      <c r="AB258">
        <v>257</v>
      </c>
    </row>
    <row r="259" spans="1:28" x14ac:dyDescent="0.3">
      <c r="A259">
        <v>275</v>
      </c>
      <c r="B259" t="s">
        <v>141</v>
      </c>
      <c r="C259" t="s">
        <v>148</v>
      </c>
      <c r="D259" t="s">
        <v>280</v>
      </c>
      <c r="E259" t="s">
        <v>152</v>
      </c>
      <c r="F259" t="s">
        <v>155</v>
      </c>
      <c r="G259" t="s">
        <v>220</v>
      </c>
      <c r="H259">
        <v>385.86405848643278</v>
      </c>
      <c r="I259">
        <v>28</v>
      </c>
      <c r="J259">
        <v>1405468.4141500101</v>
      </c>
      <c r="K259">
        <v>41134.809536363631</v>
      </c>
      <c r="L259">
        <v>252984314.54700181</v>
      </c>
      <c r="M259">
        <v>5453018.1763636358</v>
      </c>
      <c r="N259">
        <v>2108202621.2250152</v>
      </c>
      <c r="O259">
        <v>109200000</v>
      </c>
      <c r="P259">
        <v>21.243279927272724</v>
      </c>
      <c r="Q259">
        <v>21011.752791542651</v>
      </c>
      <c r="R259">
        <v>253025449.35653818</v>
      </c>
      <c r="S259">
        <v>2222.8556394013785</v>
      </c>
      <c r="T259">
        <v>21032.996071469923</v>
      </c>
      <c r="U259">
        <f>Net_Zero_Table[[#This Row],[Total Energy(MJ)]]*AHP!$Q$23/TOPSIS!$B$20</f>
        <v>2.6161047945302874E-2</v>
      </c>
      <c r="V259">
        <f>Net_Zero_Table[[#This Row],[Capital Cost (LKR)]]*AHP!$Q$24/TOPSIS!$C$20</f>
        <v>4.1215427889604523E-3</v>
      </c>
      <c r="W259">
        <f>Net_Zero_Table[[#This Row],[System Cost (LKR)]]*AHP!$Q$25/TOPSIS!$D$20</f>
        <v>2.881056637373695E-3</v>
      </c>
      <c r="X259">
        <f>Net_Zero_Table[[#This Row],[Embodied Carbon (Metric T)]]*AHP!$Q$26/TOPSIS!$E$20</f>
        <v>9.5759810397014981E-3</v>
      </c>
      <c r="Y2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4.651839931039208E-3</v>
      </c>
      <c r="Z2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4.6165172438622122E-3</v>
      </c>
      <c r="AA259">
        <f>Net_Zero_Table[[#This Row],[S- Worst-Euclidean Distance]]/(Net_Zero_Table[[#This Row],[S+ Best-Euclidean Distance]]+Net_Zero_Table[[#This Row],[S- Worst-Euclidean Distance]])</f>
        <v>0.49809444724073376</v>
      </c>
      <c r="AB259">
        <v>258</v>
      </c>
    </row>
    <row r="260" spans="1:28" x14ac:dyDescent="0.3">
      <c r="A260">
        <v>10</v>
      </c>
      <c r="B260" t="s">
        <v>139</v>
      </c>
      <c r="C260" t="s">
        <v>147</v>
      </c>
      <c r="D260" t="s">
        <v>151</v>
      </c>
      <c r="E260" t="s">
        <v>280</v>
      </c>
      <c r="F260" t="s">
        <v>154</v>
      </c>
      <c r="G260" t="s">
        <v>219</v>
      </c>
      <c r="H260">
        <v>323.43482440868081</v>
      </c>
      <c r="I260">
        <v>46</v>
      </c>
      <c r="J260">
        <v>1183903.2843771917</v>
      </c>
      <c r="K260">
        <v>59716.414199999999</v>
      </c>
      <c r="L260">
        <v>213102591.18789449</v>
      </c>
      <c r="M260">
        <v>6732064.8477272717</v>
      </c>
      <c r="N260">
        <v>1775854926.5657876</v>
      </c>
      <c r="O260">
        <v>85744000</v>
      </c>
      <c r="P260">
        <v>30.387261649999996</v>
      </c>
      <c r="Q260">
        <v>17699.354101439014</v>
      </c>
      <c r="R260">
        <v>213162307.6020945</v>
      </c>
      <c r="S260">
        <v>1868.3309914135148</v>
      </c>
      <c r="T260">
        <v>17729.741363089015</v>
      </c>
      <c r="U260">
        <f>Net_Zero_Table[[#This Row],[Total Energy(MJ)]]*AHP!$Q$23/TOPSIS!$B$20</f>
        <v>2.2039480074005826E-2</v>
      </c>
      <c r="V260">
        <f>Net_Zero_Table[[#This Row],[Capital Cost (LKR)]]*AHP!$Q$24/TOPSIS!$C$20</f>
        <v>5.0882818341286603E-3</v>
      </c>
      <c r="W260">
        <f>Net_Zero_Table[[#This Row],[System Cost (LKR)]]*AHP!$Q$25/TOPSIS!$D$20</f>
        <v>2.2622098929942318E-3</v>
      </c>
      <c r="X260">
        <f>Net_Zero_Table[[#This Row],[Embodied Carbon (Metric T)]]*AHP!$Q$26/TOPSIS!$E$20</f>
        <v>1.3697877277193434E-2</v>
      </c>
      <c r="Y2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5.4050263766557494E-3</v>
      </c>
      <c r="Z2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5.3369361134184478E-3</v>
      </c>
      <c r="AA260">
        <f>Net_Zero_Table[[#This Row],[S- Worst-Euclidean Distance]]/(Net_Zero_Table[[#This Row],[S+ Best-Euclidean Distance]]+Net_Zero_Table[[#This Row],[S- Worst-Euclidean Distance]])</f>
        <v>0.49683064136091432</v>
      </c>
      <c r="AB260">
        <v>259</v>
      </c>
    </row>
    <row r="261" spans="1:28" x14ac:dyDescent="0.3">
      <c r="A261">
        <v>12</v>
      </c>
      <c r="B261" t="s">
        <v>139</v>
      </c>
      <c r="C261" t="s">
        <v>147</v>
      </c>
      <c r="D261" t="s">
        <v>151</v>
      </c>
      <c r="E261" t="s">
        <v>280</v>
      </c>
      <c r="F261" t="s">
        <v>154</v>
      </c>
      <c r="G261" t="s">
        <v>218</v>
      </c>
      <c r="H261">
        <v>323.43482440868081</v>
      </c>
      <c r="I261">
        <v>23</v>
      </c>
      <c r="J261">
        <v>1183903.2843771917</v>
      </c>
      <c r="K261">
        <v>59716.414199999999</v>
      </c>
      <c r="L261">
        <v>213102591.18789449</v>
      </c>
      <c r="M261">
        <v>6732064.8477272717</v>
      </c>
      <c r="N261">
        <v>1775854926.5657876</v>
      </c>
      <c r="O261">
        <v>86162600</v>
      </c>
      <c r="P261">
        <v>30.387261649999996</v>
      </c>
      <c r="Q261">
        <v>17699.354101439014</v>
      </c>
      <c r="R261">
        <v>213162307.6020945</v>
      </c>
      <c r="S261">
        <v>1868.749591413515</v>
      </c>
      <c r="T261">
        <v>17729.741363089015</v>
      </c>
      <c r="U261">
        <f>Net_Zero_Table[[#This Row],[Total Energy(MJ)]]*AHP!$Q$23/TOPSIS!$B$20</f>
        <v>2.2039480074005826E-2</v>
      </c>
      <c r="V261">
        <f>Net_Zero_Table[[#This Row],[Capital Cost (LKR)]]*AHP!$Q$24/TOPSIS!$C$20</f>
        <v>5.0882818341286603E-3</v>
      </c>
      <c r="W261">
        <f>Net_Zero_Table[[#This Row],[System Cost (LKR)]]*AHP!$Q$25/TOPSIS!$D$20</f>
        <v>2.2732539434374972E-3</v>
      </c>
      <c r="X261">
        <f>Net_Zero_Table[[#This Row],[Embodied Carbon (Metric T)]]*AHP!$Q$26/TOPSIS!$E$20</f>
        <v>1.3697877277193434E-2</v>
      </c>
      <c r="Y2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5.405037659757291E-3</v>
      </c>
      <c r="Z2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5.3354537902552367E-3</v>
      </c>
      <c r="AA261">
        <f>Net_Zero_Table[[#This Row],[S- Worst-Euclidean Distance]]/(Net_Zero_Table[[#This Row],[S+ Best-Euclidean Distance]]+Net_Zero_Table[[#This Row],[S- Worst-Euclidean Distance]])</f>
        <v>0.49676067571833626</v>
      </c>
      <c r="AB261">
        <v>260</v>
      </c>
    </row>
    <row r="262" spans="1:28" x14ac:dyDescent="0.3">
      <c r="A262">
        <v>43</v>
      </c>
      <c r="B262" t="s">
        <v>139</v>
      </c>
      <c r="C262" t="s">
        <v>148</v>
      </c>
      <c r="D262" t="s">
        <v>151</v>
      </c>
      <c r="E262" t="s">
        <v>152</v>
      </c>
      <c r="F262" t="s">
        <v>280</v>
      </c>
      <c r="G262" t="s">
        <v>219</v>
      </c>
      <c r="H262">
        <v>371.18491017829672</v>
      </c>
      <c r="I262">
        <v>53</v>
      </c>
      <c r="J262">
        <v>1378080.2507591646</v>
      </c>
      <c r="K262">
        <v>49760.282490909085</v>
      </c>
      <c r="L262">
        <v>248054445.13664964</v>
      </c>
      <c r="M262">
        <v>5319442.878636363</v>
      </c>
      <c r="N262">
        <v>2067120376.138747</v>
      </c>
      <c r="O262">
        <v>98792000</v>
      </c>
      <c r="P262">
        <v>22.614542668181812</v>
      </c>
      <c r="Q262">
        <v>20602.299748849509</v>
      </c>
      <c r="R262">
        <v>248104205.41914055</v>
      </c>
      <c r="S262">
        <v>2171.2318190173837</v>
      </c>
      <c r="T262">
        <v>20624.914291517693</v>
      </c>
      <c r="U262">
        <f>Net_Zero_Table[[#This Row],[Total Energy(MJ)]]*AHP!$Q$23/TOPSIS!$B$20</f>
        <v>2.5652226010891933E-2</v>
      </c>
      <c r="V262">
        <f>Net_Zero_Table[[#This Row],[Capital Cost (LKR)]]*AHP!$Q$24/TOPSIS!$C$20</f>
        <v>4.020582864139843E-3</v>
      </c>
      <c r="W262">
        <f>Net_Zero_Table[[#This Row],[System Cost (LKR)]]*AHP!$Q$25/TOPSIS!$D$20</f>
        <v>2.6064592245368316E-3</v>
      </c>
      <c r="X262">
        <f>Net_Zero_Table[[#This Row],[Embodied Carbon (Metric T)]]*AHP!$Q$26/TOPSIS!$E$20</f>
        <v>1.0194114682545245E-2</v>
      </c>
      <c r="Y2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4.3327792837909978E-3</v>
      </c>
      <c r="Z2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4.2694823365982213E-3</v>
      </c>
      <c r="AA262">
        <f>Net_Zero_Table[[#This Row],[S- Worst-Euclidean Distance]]/(Net_Zero_Table[[#This Row],[S+ Best-Euclidean Distance]]+Net_Zero_Table[[#This Row],[S- Worst-Euclidean Distance]])</f>
        <v>0.49632091245383952</v>
      </c>
      <c r="AB262">
        <v>261</v>
      </c>
    </row>
    <row r="263" spans="1:28" x14ac:dyDescent="0.3">
      <c r="A263">
        <v>28</v>
      </c>
      <c r="B263" t="s">
        <v>139</v>
      </c>
      <c r="C263" t="s">
        <v>147</v>
      </c>
      <c r="D263" t="s">
        <v>280</v>
      </c>
      <c r="E263" t="s">
        <v>280</v>
      </c>
      <c r="F263" t="s">
        <v>154</v>
      </c>
      <c r="G263" t="s">
        <v>219</v>
      </c>
      <c r="H263">
        <v>323.89754602874081</v>
      </c>
      <c r="I263">
        <v>47</v>
      </c>
      <c r="J263">
        <v>1184351.19890541</v>
      </c>
      <c r="K263">
        <v>59716.414199999999</v>
      </c>
      <c r="L263">
        <v>213183215.80297381</v>
      </c>
      <c r="M263">
        <v>6736669.9227272719</v>
      </c>
      <c r="N263">
        <v>1776526798.358115</v>
      </c>
      <c r="O263">
        <v>87608000</v>
      </c>
      <c r="P263">
        <v>30.378051499999998</v>
      </c>
      <c r="Q263">
        <v>17706.050423635879</v>
      </c>
      <c r="R263">
        <v>213242932.21717381</v>
      </c>
      <c r="S263">
        <v>1870.8714682808422</v>
      </c>
      <c r="T263">
        <v>17736.428475135879</v>
      </c>
      <c r="U263">
        <f>Net_Zero_Table[[#This Row],[Total Energy(MJ)]]*AHP!$Q$23/TOPSIS!$B$20</f>
        <v>2.204781609090067E-2</v>
      </c>
      <c r="V263">
        <f>Net_Zero_Table[[#This Row],[Capital Cost (LKR)]]*AHP!$Q$24/TOPSIS!$C$20</f>
        <v>5.091762477883185E-3</v>
      </c>
      <c r="W263">
        <f>Net_Zero_Table[[#This Row],[System Cost (LKR)]]*AHP!$Q$25/TOPSIS!$D$20</f>
        <v>2.3113883689288889E-3</v>
      </c>
      <c r="X263">
        <f>Net_Zero_Table[[#This Row],[Embodied Carbon (Metric T)]]*AHP!$Q$26/TOPSIS!$E$20</f>
        <v>1.3693725553821395E-2</v>
      </c>
      <c r="Y2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5.4026353135104713E-3</v>
      </c>
      <c r="Z2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5.3221912501835852E-3</v>
      </c>
      <c r="AA263">
        <f>Net_Zero_Table[[#This Row],[S- Worst-Euclidean Distance]]/(Net_Zero_Table[[#This Row],[S+ Best-Euclidean Distance]]+Net_Zero_Table[[#This Row],[S- Worst-Euclidean Distance]])</f>
        <v>0.4962496333694007</v>
      </c>
      <c r="AB263">
        <v>262</v>
      </c>
    </row>
    <row r="264" spans="1:28" x14ac:dyDescent="0.3">
      <c r="A264">
        <v>11</v>
      </c>
      <c r="B264" t="s">
        <v>139</v>
      </c>
      <c r="C264" t="s">
        <v>147</v>
      </c>
      <c r="D264" t="s">
        <v>151</v>
      </c>
      <c r="E264" t="s">
        <v>280</v>
      </c>
      <c r="F264" t="s">
        <v>154</v>
      </c>
      <c r="G264" t="s">
        <v>220</v>
      </c>
      <c r="H264">
        <v>323.43482440868081</v>
      </c>
      <c r="I264">
        <v>23</v>
      </c>
      <c r="J264">
        <v>1183903.2843771917</v>
      </c>
      <c r="K264">
        <v>59716.414199999999</v>
      </c>
      <c r="L264">
        <v>213102591.18789449</v>
      </c>
      <c r="M264">
        <v>6732064.8477272717</v>
      </c>
      <c r="N264">
        <v>1775854926.5657876</v>
      </c>
      <c r="O264">
        <v>89700000</v>
      </c>
      <c r="P264">
        <v>30.387261649999996</v>
      </c>
      <c r="Q264">
        <v>17699.354101439014</v>
      </c>
      <c r="R264">
        <v>213162307.6020945</v>
      </c>
      <c r="S264">
        <v>1872.2869914135149</v>
      </c>
      <c r="T264">
        <v>17729.741363089015</v>
      </c>
      <c r="U264">
        <f>Net_Zero_Table[[#This Row],[Total Energy(MJ)]]*AHP!$Q$23/TOPSIS!$B$20</f>
        <v>2.2039480074005826E-2</v>
      </c>
      <c r="V264">
        <f>Net_Zero_Table[[#This Row],[Capital Cost (LKR)]]*AHP!$Q$24/TOPSIS!$C$20</f>
        <v>5.0882818341286603E-3</v>
      </c>
      <c r="W264">
        <f>Net_Zero_Table[[#This Row],[System Cost (LKR)]]*AHP!$Q$25/TOPSIS!$D$20</f>
        <v>2.3665822378426777E-3</v>
      </c>
      <c r="X264">
        <f>Net_Zero_Table[[#This Row],[Embodied Carbon (Metric T)]]*AHP!$Q$26/TOPSIS!$E$20</f>
        <v>1.3697877277193434E-2</v>
      </c>
      <c r="Y2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5.4060340101328942E-3</v>
      </c>
      <c r="Z2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5.3238257798012443E-3</v>
      </c>
      <c r="AA264">
        <f>Net_Zero_Table[[#This Row],[S- Worst-Euclidean Distance]]/(Net_Zero_Table[[#This Row],[S+ Best-Euclidean Distance]]+Net_Zero_Table[[#This Row],[S- Worst-Euclidean Distance]])</f>
        <v>0.49616918431642643</v>
      </c>
      <c r="AB264">
        <v>263</v>
      </c>
    </row>
    <row r="265" spans="1:28" x14ac:dyDescent="0.3">
      <c r="A265">
        <v>61</v>
      </c>
      <c r="B265" t="s">
        <v>139</v>
      </c>
      <c r="C265" t="s">
        <v>148</v>
      </c>
      <c r="D265" t="s">
        <v>280</v>
      </c>
      <c r="E265" t="s">
        <v>152</v>
      </c>
      <c r="F265" t="s">
        <v>280</v>
      </c>
      <c r="G265" t="s">
        <v>219</v>
      </c>
      <c r="H265">
        <v>371.64763179835677</v>
      </c>
      <c r="I265">
        <v>53</v>
      </c>
      <c r="J265">
        <v>1378528.1652873827</v>
      </c>
      <c r="K265">
        <v>49760.282490909085</v>
      </c>
      <c r="L265">
        <v>248135069.75172886</v>
      </c>
      <c r="M265">
        <v>5324047.9536363631</v>
      </c>
      <c r="N265">
        <v>2067792247.9310739</v>
      </c>
      <c r="O265">
        <v>98792000</v>
      </c>
      <c r="P265">
        <v>22.605332518181815</v>
      </c>
      <c r="Q265">
        <v>20608.996071046367</v>
      </c>
      <c r="R265">
        <v>248184830.03421977</v>
      </c>
      <c r="S265">
        <v>2171.9082958847102</v>
      </c>
      <c r="T265">
        <v>20631.601403564549</v>
      </c>
      <c r="U265">
        <f>Net_Zero_Table[[#This Row],[Total Energy(MJ)]]*AHP!$Q$23/TOPSIS!$B$20</f>
        <v>2.5660562027786771E-2</v>
      </c>
      <c r="V265">
        <f>Net_Zero_Table[[#This Row],[Capital Cost (LKR)]]*AHP!$Q$24/TOPSIS!$C$20</f>
        <v>4.0240635078943685E-3</v>
      </c>
      <c r="W265">
        <f>Net_Zero_Table[[#This Row],[System Cost (LKR)]]*AHP!$Q$25/TOPSIS!$D$20</f>
        <v>2.6064592245368316E-3</v>
      </c>
      <c r="X265">
        <f>Net_Zero_Table[[#This Row],[Embodied Carbon (Metric T)]]*AHP!$Q$26/TOPSIS!$E$20</f>
        <v>1.0189962959173208E-2</v>
      </c>
      <c r="Y2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4.338963996962617E-3</v>
      </c>
      <c r="Z2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4.2686970377376621E-3</v>
      </c>
      <c r="AA265">
        <f>Net_Zero_Table[[#This Row],[S- Worst-Euclidean Distance]]/(Net_Zero_Table[[#This Row],[S+ Best-Euclidean Distance]]+Net_Zero_Table[[#This Row],[S- Worst-Euclidean Distance]])</f>
        <v>0.49591834768227472</v>
      </c>
      <c r="AB265">
        <v>264</v>
      </c>
    </row>
    <row r="266" spans="1:28" x14ac:dyDescent="0.3">
      <c r="A266">
        <v>30</v>
      </c>
      <c r="B266" t="s">
        <v>139</v>
      </c>
      <c r="C266" t="s">
        <v>147</v>
      </c>
      <c r="D266" t="s">
        <v>280</v>
      </c>
      <c r="E266" t="s">
        <v>280</v>
      </c>
      <c r="F266" t="s">
        <v>154</v>
      </c>
      <c r="G266" t="s">
        <v>218</v>
      </c>
      <c r="H266">
        <v>323.89754602874081</v>
      </c>
      <c r="I266">
        <v>24</v>
      </c>
      <c r="J266">
        <v>1184351.19890541</v>
      </c>
      <c r="K266">
        <v>59716.414199999999</v>
      </c>
      <c r="L266">
        <v>213183215.80297381</v>
      </c>
      <c r="M266">
        <v>6736669.9227272719</v>
      </c>
      <c r="N266">
        <v>1776526798.358115</v>
      </c>
      <c r="O266">
        <v>89908800</v>
      </c>
      <c r="P266">
        <v>30.378051499999998</v>
      </c>
      <c r="Q266">
        <v>17706.050423635879</v>
      </c>
      <c r="R266">
        <v>213242932.21717381</v>
      </c>
      <c r="S266">
        <v>1873.1722682808422</v>
      </c>
      <c r="T266">
        <v>17736.428475135879</v>
      </c>
      <c r="U266">
        <f>Net_Zero_Table[[#This Row],[Total Energy(MJ)]]*AHP!$Q$23/TOPSIS!$B$20</f>
        <v>2.204781609090067E-2</v>
      </c>
      <c r="V266">
        <f>Net_Zero_Table[[#This Row],[Capital Cost (LKR)]]*AHP!$Q$24/TOPSIS!$C$20</f>
        <v>5.091762477883185E-3</v>
      </c>
      <c r="W266">
        <f>Net_Zero_Table[[#This Row],[System Cost (LKR)]]*AHP!$Q$25/TOPSIS!$D$20</f>
        <v>2.3720910714130411E-3</v>
      </c>
      <c r="X266">
        <f>Net_Zero_Table[[#This Row],[Embodied Carbon (Metric T)]]*AHP!$Q$26/TOPSIS!$E$20</f>
        <v>1.3693725553821395E-2</v>
      </c>
      <c r="Y2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5.4035288175104459E-3</v>
      </c>
      <c r="Z2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5.3148614017890705E-3</v>
      </c>
      <c r="AA266">
        <f>Net_Zero_Table[[#This Row],[S- Worst-Euclidean Distance]]/(Net_Zero_Table[[#This Row],[S+ Best-Euclidean Distance]]+Net_Zero_Table[[#This Row],[S- Worst-Euclidean Distance]])</f>
        <v>0.49586377180214425</v>
      </c>
      <c r="AB266">
        <v>265</v>
      </c>
    </row>
    <row r="267" spans="1:28" x14ac:dyDescent="0.3">
      <c r="A267">
        <v>45</v>
      </c>
      <c r="B267" t="s">
        <v>139</v>
      </c>
      <c r="C267" t="s">
        <v>148</v>
      </c>
      <c r="D267" t="s">
        <v>151</v>
      </c>
      <c r="E267" t="s">
        <v>152</v>
      </c>
      <c r="F267" t="s">
        <v>280</v>
      </c>
      <c r="G267" t="s">
        <v>218</v>
      </c>
      <c r="H267">
        <v>371.18491017829672</v>
      </c>
      <c r="I267">
        <v>27</v>
      </c>
      <c r="J267">
        <v>1378080.2507591646</v>
      </c>
      <c r="K267">
        <v>49760.282490909085</v>
      </c>
      <c r="L267">
        <v>248054445.13664964</v>
      </c>
      <c r="M267">
        <v>5319442.878636363</v>
      </c>
      <c r="N267">
        <v>2067120376.138747</v>
      </c>
      <c r="O267">
        <v>101147400</v>
      </c>
      <c r="P267">
        <v>22.614542668181812</v>
      </c>
      <c r="Q267">
        <v>20602.299748849509</v>
      </c>
      <c r="R267">
        <v>248104205.41914055</v>
      </c>
      <c r="S267">
        <v>2173.5872190173836</v>
      </c>
      <c r="T267">
        <v>20624.914291517693</v>
      </c>
      <c r="U267">
        <f>Net_Zero_Table[[#This Row],[Total Energy(MJ)]]*AHP!$Q$23/TOPSIS!$B$20</f>
        <v>2.5652226010891933E-2</v>
      </c>
      <c r="V267">
        <f>Net_Zero_Table[[#This Row],[Capital Cost (LKR)]]*AHP!$Q$24/TOPSIS!$C$20</f>
        <v>4.020582864139843E-3</v>
      </c>
      <c r="W267">
        <f>Net_Zero_Table[[#This Row],[System Cost (LKR)]]*AHP!$Q$25/TOPSIS!$D$20</f>
        <v>2.6686024553396709E-3</v>
      </c>
      <c r="X267">
        <f>Net_Zero_Table[[#This Row],[Embodied Carbon (Metric T)]]*AHP!$Q$26/TOPSIS!$E$20</f>
        <v>1.0194114682545245E-2</v>
      </c>
      <c r="Y2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4.3381590144334955E-3</v>
      </c>
      <c r="Z2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4.2644371284274287E-3</v>
      </c>
      <c r="AA267">
        <f>Net_Zero_Table[[#This Row],[S- Worst-Euclidean Distance]]/(Net_Zero_Table[[#This Row],[S+ Best-Euclidean Distance]]+Net_Zero_Table[[#This Row],[S- Worst-Euclidean Distance]])</f>
        <v>0.49571513733867145</v>
      </c>
      <c r="AB267">
        <v>266</v>
      </c>
    </row>
    <row r="268" spans="1:28" x14ac:dyDescent="0.3">
      <c r="A268">
        <v>63</v>
      </c>
      <c r="B268" t="s">
        <v>139</v>
      </c>
      <c r="C268" t="s">
        <v>148</v>
      </c>
      <c r="D268" t="s">
        <v>280</v>
      </c>
      <c r="E268" t="s">
        <v>152</v>
      </c>
      <c r="F268" t="s">
        <v>280</v>
      </c>
      <c r="G268" t="s">
        <v>218</v>
      </c>
      <c r="H268">
        <v>371.64763179835677</v>
      </c>
      <c r="I268">
        <v>27</v>
      </c>
      <c r="J268">
        <v>1378528.1652873827</v>
      </c>
      <c r="K268">
        <v>49760.282490909085</v>
      </c>
      <c r="L268">
        <v>248135069.75172886</v>
      </c>
      <c r="M268">
        <v>5324047.9536363631</v>
      </c>
      <c r="N268">
        <v>2067792247.9310739</v>
      </c>
      <c r="O268">
        <v>101147400</v>
      </c>
      <c r="P268">
        <v>22.605332518181815</v>
      </c>
      <c r="Q268">
        <v>20608.996071046367</v>
      </c>
      <c r="R268">
        <v>248184830.03421977</v>
      </c>
      <c r="S268">
        <v>2174.2636958847102</v>
      </c>
      <c r="T268">
        <v>20631.601403564549</v>
      </c>
      <c r="U268">
        <f>Net_Zero_Table[[#This Row],[Total Energy(MJ)]]*AHP!$Q$23/TOPSIS!$B$20</f>
        <v>2.5660562027786771E-2</v>
      </c>
      <c r="V268">
        <f>Net_Zero_Table[[#This Row],[Capital Cost (LKR)]]*AHP!$Q$24/TOPSIS!$C$20</f>
        <v>4.0240635078943685E-3</v>
      </c>
      <c r="W268">
        <f>Net_Zero_Table[[#This Row],[System Cost (LKR)]]*AHP!$Q$25/TOPSIS!$D$20</f>
        <v>2.6686024553396709E-3</v>
      </c>
      <c r="X268">
        <f>Net_Zero_Table[[#This Row],[Embodied Carbon (Metric T)]]*AHP!$Q$26/TOPSIS!$E$20</f>
        <v>1.0189962959173208E-2</v>
      </c>
      <c r="Y2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4.3443360688832505E-3</v>
      </c>
      <c r="Z2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4.263650900317292E-3</v>
      </c>
      <c r="AA268">
        <f>Net_Zero_Table[[#This Row],[S- Worst-Euclidean Distance]]/(Net_Zero_Table[[#This Row],[S+ Best-Euclidean Distance]]+Net_Zero_Table[[#This Row],[S- Worst-Euclidean Distance]])</f>
        <v>0.49531335439664054</v>
      </c>
      <c r="AB268">
        <v>267</v>
      </c>
    </row>
    <row r="269" spans="1:28" x14ac:dyDescent="0.3">
      <c r="A269">
        <v>29</v>
      </c>
      <c r="B269" t="s">
        <v>139</v>
      </c>
      <c r="C269" t="s">
        <v>147</v>
      </c>
      <c r="D269" t="s">
        <v>280</v>
      </c>
      <c r="E269" t="s">
        <v>280</v>
      </c>
      <c r="F269" t="s">
        <v>154</v>
      </c>
      <c r="G269" t="s">
        <v>220</v>
      </c>
      <c r="H269">
        <v>323.89754602874081</v>
      </c>
      <c r="I269">
        <v>24</v>
      </c>
      <c r="J269">
        <v>1184351.19890541</v>
      </c>
      <c r="K269">
        <v>59716.414199999999</v>
      </c>
      <c r="L269">
        <v>213183215.80297381</v>
      </c>
      <c r="M269">
        <v>6736669.9227272719</v>
      </c>
      <c r="N269">
        <v>1776526798.358115</v>
      </c>
      <c r="O269">
        <v>93600000</v>
      </c>
      <c r="P269">
        <v>30.378051499999998</v>
      </c>
      <c r="Q269">
        <v>17706.050423635879</v>
      </c>
      <c r="R269">
        <v>213242932.21717381</v>
      </c>
      <c r="S269">
        <v>1876.8634682808422</v>
      </c>
      <c r="T269">
        <v>17736.428475135879</v>
      </c>
      <c r="U269">
        <f>Net_Zero_Table[[#This Row],[Total Energy(MJ)]]*AHP!$Q$23/TOPSIS!$B$20</f>
        <v>2.204781609090067E-2</v>
      </c>
      <c r="V269">
        <f>Net_Zero_Table[[#This Row],[Capital Cost (LKR)]]*AHP!$Q$24/TOPSIS!$C$20</f>
        <v>5.091762477883185E-3</v>
      </c>
      <c r="W269">
        <f>Net_Zero_Table[[#This Row],[System Cost (LKR)]]*AHP!$Q$25/TOPSIS!$D$20</f>
        <v>2.4694771177488813E-3</v>
      </c>
      <c r="X269">
        <f>Net_Zero_Table[[#This Row],[Embodied Carbon (Metric T)]]*AHP!$Q$26/TOPSIS!$E$20</f>
        <v>1.3693725553821395E-2</v>
      </c>
      <c r="Y2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5.4063859935036662E-3</v>
      </c>
      <c r="Z2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5.3045322529685591E-3</v>
      </c>
      <c r="AA269">
        <f>Net_Zero_Table[[#This Row],[S- Worst-Euclidean Distance]]/(Net_Zero_Table[[#This Row],[S+ Best-Euclidean Distance]]+Net_Zero_Table[[#This Row],[S- Worst-Euclidean Distance]])</f>
        <v>0.49524533106353169</v>
      </c>
      <c r="AB269">
        <v>268</v>
      </c>
    </row>
    <row r="270" spans="1:28" x14ac:dyDescent="0.3">
      <c r="A270">
        <v>44</v>
      </c>
      <c r="B270" t="s">
        <v>139</v>
      </c>
      <c r="C270" t="s">
        <v>148</v>
      </c>
      <c r="D270" t="s">
        <v>151</v>
      </c>
      <c r="E270" t="s">
        <v>152</v>
      </c>
      <c r="F270" t="s">
        <v>280</v>
      </c>
      <c r="G270" t="s">
        <v>220</v>
      </c>
      <c r="H270">
        <v>371.18491017829672</v>
      </c>
      <c r="I270">
        <v>27</v>
      </c>
      <c r="J270">
        <v>1378080.2507591646</v>
      </c>
      <c r="K270">
        <v>49760.282490909085</v>
      </c>
      <c r="L270">
        <v>248054445.13664964</v>
      </c>
      <c r="M270">
        <v>5319442.878636363</v>
      </c>
      <c r="N270">
        <v>2067120376.138747</v>
      </c>
      <c r="O270">
        <v>105300000</v>
      </c>
      <c r="P270">
        <v>22.614542668181812</v>
      </c>
      <c r="Q270">
        <v>20602.299748849509</v>
      </c>
      <c r="R270">
        <v>248104205.41914055</v>
      </c>
      <c r="S270">
        <v>2177.7398190173835</v>
      </c>
      <c r="T270">
        <v>20624.914291517693</v>
      </c>
      <c r="U270">
        <f>Net_Zero_Table[[#This Row],[Total Energy(MJ)]]*AHP!$Q$23/TOPSIS!$B$20</f>
        <v>2.5652226010891933E-2</v>
      </c>
      <c r="V270">
        <f>Net_Zero_Table[[#This Row],[Capital Cost (LKR)]]*AHP!$Q$24/TOPSIS!$C$20</f>
        <v>4.020582864139843E-3</v>
      </c>
      <c r="W270">
        <f>Net_Zero_Table[[#This Row],[System Cost (LKR)]]*AHP!$Q$25/TOPSIS!$D$20</f>
        <v>2.7781617574674914E-3</v>
      </c>
      <c r="X270">
        <f>Net_Zero_Table[[#This Row],[Embodied Carbon (Metric T)]]*AHP!$Q$26/TOPSIS!$E$20</f>
        <v>1.0194114682545245E-2</v>
      </c>
      <c r="Y2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4.3497902301414884E-3</v>
      </c>
      <c r="Z2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4.2577374762527856E-3</v>
      </c>
      <c r="AA270">
        <f>Net_Zero_Table[[#This Row],[S- Worst-Euclidean Distance]]/(Net_Zero_Table[[#This Row],[S+ Best-Euclidean Distance]]+Net_Zero_Table[[#This Row],[S- Worst-Euclidean Distance]])</f>
        <v>0.4946527762077188</v>
      </c>
      <c r="AB270">
        <v>269</v>
      </c>
    </row>
    <row r="271" spans="1:28" x14ac:dyDescent="0.3">
      <c r="A271">
        <v>62</v>
      </c>
      <c r="B271" t="s">
        <v>139</v>
      </c>
      <c r="C271" t="s">
        <v>148</v>
      </c>
      <c r="D271" t="s">
        <v>280</v>
      </c>
      <c r="E271" t="s">
        <v>152</v>
      </c>
      <c r="F271" t="s">
        <v>280</v>
      </c>
      <c r="G271" t="s">
        <v>220</v>
      </c>
      <c r="H271">
        <v>371.64763179835677</v>
      </c>
      <c r="I271">
        <v>27</v>
      </c>
      <c r="J271">
        <v>1378528.1652873827</v>
      </c>
      <c r="K271">
        <v>49760.282490909085</v>
      </c>
      <c r="L271">
        <v>248135069.75172886</v>
      </c>
      <c r="M271">
        <v>5324047.9536363631</v>
      </c>
      <c r="N271">
        <v>2067792247.9310739</v>
      </c>
      <c r="O271">
        <v>105300000</v>
      </c>
      <c r="P271">
        <v>22.605332518181815</v>
      </c>
      <c r="Q271">
        <v>20608.996071046367</v>
      </c>
      <c r="R271">
        <v>248184830.03421977</v>
      </c>
      <c r="S271">
        <v>2178.4162958847105</v>
      </c>
      <c r="T271">
        <v>20631.601403564549</v>
      </c>
      <c r="U271">
        <f>Net_Zero_Table[[#This Row],[Total Energy(MJ)]]*AHP!$Q$23/TOPSIS!$B$20</f>
        <v>2.5660562027786771E-2</v>
      </c>
      <c r="V271">
        <f>Net_Zero_Table[[#This Row],[Capital Cost (LKR)]]*AHP!$Q$24/TOPSIS!$C$20</f>
        <v>4.0240635078943685E-3</v>
      </c>
      <c r="W271">
        <f>Net_Zero_Table[[#This Row],[System Cost (LKR)]]*AHP!$Q$25/TOPSIS!$D$20</f>
        <v>2.7781617574674914E-3</v>
      </c>
      <c r="X271">
        <f>Net_Zero_Table[[#This Row],[Embodied Carbon (Metric T)]]*AHP!$Q$26/TOPSIS!$E$20</f>
        <v>1.0189962959173208E-2</v>
      </c>
      <c r="Y2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4.3559507907142058E-3</v>
      </c>
      <c r="Z2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4.2569500107651629E-3</v>
      </c>
      <c r="AA271">
        <f>Net_Zero_Table[[#This Row],[S- Worst-Euclidean Distance]]/(Net_Zero_Table[[#This Row],[S+ Best-Euclidean Distance]]+Net_Zero_Table[[#This Row],[S- Worst-Euclidean Distance]])</f>
        <v>0.49425276209311281</v>
      </c>
      <c r="AB271">
        <v>270</v>
      </c>
    </row>
    <row r="272" spans="1:28" x14ac:dyDescent="0.3">
      <c r="A272">
        <v>253</v>
      </c>
      <c r="B272" t="s">
        <v>141</v>
      </c>
      <c r="C272" t="s">
        <v>148</v>
      </c>
      <c r="D272" t="s">
        <v>151</v>
      </c>
      <c r="E272" t="s">
        <v>152</v>
      </c>
      <c r="F272" t="s">
        <v>154</v>
      </c>
      <c r="G272" t="s">
        <v>219</v>
      </c>
      <c r="H272">
        <v>385.43990871021083</v>
      </c>
      <c r="I272">
        <v>55</v>
      </c>
      <c r="J272">
        <v>1403979.320198108</v>
      </c>
      <c r="K272">
        <v>40316.029763636354</v>
      </c>
      <c r="L272">
        <v>252716277.63565943</v>
      </c>
      <c r="M272">
        <v>5421120.4422727264</v>
      </c>
      <c r="N272">
        <v>2105968980.2971621</v>
      </c>
      <c r="O272">
        <v>102520000</v>
      </c>
      <c r="P272">
        <v>21.525416668181812</v>
      </c>
      <c r="Q272">
        <v>20989.490836961711</v>
      </c>
      <c r="R272">
        <v>252756593.66542307</v>
      </c>
      <c r="S272">
        <v>2213.9101007394347</v>
      </c>
      <c r="T272">
        <v>21011.016253629892</v>
      </c>
      <c r="U272">
        <f>Net_Zero_Table[[#This Row],[Total Energy(MJ)]]*AHP!$Q$23/TOPSIS!$B$20</f>
        <v>2.6133250161943462E-2</v>
      </c>
      <c r="V272">
        <f>Net_Zero_Table[[#This Row],[Capital Cost (LKR)]]*AHP!$Q$24/TOPSIS!$C$20</f>
        <v>4.0974335944420071E-3</v>
      </c>
      <c r="W272">
        <f>Net_Zero_Table[[#This Row],[System Cost (LKR)]]*AHP!$Q$25/TOPSIS!$D$20</f>
        <v>2.7048161764061463E-3</v>
      </c>
      <c r="X272">
        <f>Net_Zero_Table[[#This Row],[Embodied Carbon (Metric T)]]*AHP!$Q$26/TOPSIS!$E$20</f>
        <v>9.7031617806604322E-3</v>
      </c>
      <c r="Y2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4.6351026574743062E-3</v>
      </c>
      <c r="Z2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4.5202049783454636E-3</v>
      </c>
      <c r="AA272">
        <f>Net_Zero_Table[[#This Row],[S- Worst-Euclidean Distance]]/(Net_Zero_Table[[#This Row],[S+ Best-Euclidean Distance]]+Net_Zero_Table[[#This Row],[S- Worst-Euclidean Distance]])</f>
        <v>0.49372507818965522</v>
      </c>
      <c r="AB272">
        <v>271</v>
      </c>
    </row>
    <row r="273" spans="1:28" x14ac:dyDescent="0.3">
      <c r="A273">
        <v>271</v>
      </c>
      <c r="B273" t="s">
        <v>141</v>
      </c>
      <c r="C273" t="s">
        <v>148</v>
      </c>
      <c r="D273" t="s">
        <v>280</v>
      </c>
      <c r="E273" t="s">
        <v>152</v>
      </c>
      <c r="F273" t="s">
        <v>154</v>
      </c>
      <c r="G273" t="s">
        <v>219</v>
      </c>
      <c r="H273">
        <v>385.90263033027088</v>
      </c>
      <c r="I273">
        <v>55</v>
      </c>
      <c r="J273">
        <v>1404427.2347263261</v>
      </c>
      <c r="K273">
        <v>40316.029763636354</v>
      </c>
      <c r="L273">
        <v>252796902.25073871</v>
      </c>
      <c r="M273">
        <v>5425725.5172727266</v>
      </c>
      <c r="N273">
        <v>2106640852.0894892</v>
      </c>
      <c r="O273">
        <v>102520000</v>
      </c>
      <c r="P273">
        <v>21.516206518181814</v>
      </c>
      <c r="Q273">
        <v>20996.187159158577</v>
      </c>
      <c r="R273">
        <v>252837218.28050235</v>
      </c>
      <c r="S273">
        <v>2214.5865776067621</v>
      </c>
      <c r="T273">
        <v>21017.70336567676</v>
      </c>
      <c r="U273">
        <f>Net_Zero_Table[[#This Row],[Total Energy(MJ)]]*AHP!$Q$23/TOPSIS!$B$20</f>
        <v>2.6141586178838303E-2</v>
      </c>
      <c r="V273">
        <f>Net_Zero_Table[[#This Row],[Capital Cost (LKR)]]*AHP!$Q$24/TOPSIS!$C$20</f>
        <v>4.1009142381965326E-3</v>
      </c>
      <c r="W273">
        <f>Net_Zero_Table[[#This Row],[System Cost (LKR)]]*AHP!$Q$25/TOPSIS!$D$20</f>
        <v>2.7048161764061463E-3</v>
      </c>
      <c r="X273">
        <f>Net_Zero_Table[[#This Row],[Embodied Carbon (Metric T)]]*AHP!$Q$26/TOPSIS!$E$20</f>
        <v>9.6990100572883937E-3</v>
      </c>
      <c r="Y2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4.6422451596634055E-3</v>
      </c>
      <c r="Z2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4.5208604552594558E-3</v>
      </c>
      <c r="AA273">
        <f>Net_Zero_Table[[#This Row],[S- Worst-Euclidean Distance]]/(Net_Zero_Table[[#This Row],[S+ Best-Euclidean Distance]]+Net_Zero_Table[[#This Row],[S- Worst-Euclidean Distance]])</f>
        <v>0.49337644301478617</v>
      </c>
      <c r="AB273">
        <v>272</v>
      </c>
    </row>
    <row r="274" spans="1:28" x14ac:dyDescent="0.3">
      <c r="A274">
        <v>255</v>
      </c>
      <c r="B274" t="s">
        <v>141</v>
      </c>
      <c r="C274" t="s">
        <v>148</v>
      </c>
      <c r="D274" t="s">
        <v>151</v>
      </c>
      <c r="E274" t="s">
        <v>152</v>
      </c>
      <c r="F274" t="s">
        <v>154</v>
      </c>
      <c r="G274" t="s">
        <v>218</v>
      </c>
      <c r="H274">
        <v>385.43990871021083</v>
      </c>
      <c r="I274">
        <v>28</v>
      </c>
      <c r="J274">
        <v>1403979.320198108</v>
      </c>
      <c r="K274">
        <v>40316.029763636354</v>
      </c>
      <c r="L274">
        <v>252716277.63565943</v>
      </c>
      <c r="M274">
        <v>5421120.4422727264</v>
      </c>
      <c r="N274">
        <v>2105968980.2971621</v>
      </c>
      <c r="O274">
        <v>104893600</v>
      </c>
      <c r="P274">
        <v>21.525416668181812</v>
      </c>
      <c r="Q274">
        <v>20989.490836961711</v>
      </c>
      <c r="R274">
        <v>252756593.66542307</v>
      </c>
      <c r="S274">
        <v>2216.2837007394346</v>
      </c>
      <c r="T274">
        <v>21011.016253629892</v>
      </c>
      <c r="U274">
        <f>Net_Zero_Table[[#This Row],[Total Energy(MJ)]]*AHP!$Q$23/TOPSIS!$B$20</f>
        <v>2.6133250161943462E-2</v>
      </c>
      <c r="V274">
        <f>Net_Zero_Table[[#This Row],[Capital Cost (LKR)]]*AHP!$Q$24/TOPSIS!$C$20</f>
        <v>4.0974335944420071E-3</v>
      </c>
      <c r="W274">
        <f>Net_Zero_Table[[#This Row],[System Cost (LKR)]]*AHP!$Q$25/TOPSIS!$D$20</f>
        <v>2.7674395833152138E-3</v>
      </c>
      <c r="X274">
        <f>Net_Zero_Table[[#This Row],[Embodied Carbon (Metric T)]]*AHP!$Q$26/TOPSIS!$E$20</f>
        <v>9.7031617806604322E-3</v>
      </c>
      <c r="Y2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4.6415011971550216E-3</v>
      </c>
      <c r="Z2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4.5167702980430094E-3</v>
      </c>
      <c r="AA274">
        <f>Net_Zero_Table[[#This Row],[S- Worst-Euclidean Distance]]/(Net_Zero_Table[[#This Row],[S+ Best-Euclidean Distance]]+Net_Zero_Table[[#This Row],[S- Worst-Euclidean Distance]])</f>
        <v>0.49319025980080344</v>
      </c>
      <c r="AB274">
        <v>273</v>
      </c>
    </row>
    <row r="275" spans="1:28" x14ac:dyDescent="0.3">
      <c r="A275">
        <v>273</v>
      </c>
      <c r="B275" t="s">
        <v>141</v>
      </c>
      <c r="C275" t="s">
        <v>148</v>
      </c>
      <c r="D275" t="s">
        <v>280</v>
      </c>
      <c r="E275" t="s">
        <v>152</v>
      </c>
      <c r="F275" t="s">
        <v>154</v>
      </c>
      <c r="G275" t="s">
        <v>218</v>
      </c>
      <c r="H275">
        <v>385.90263033027088</v>
      </c>
      <c r="I275">
        <v>28</v>
      </c>
      <c r="J275">
        <v>1404427.2347263261</v>
      </c>
      <c r="K275">
        <v>40316.029763636354</v>
      </c>
      <c r="L275">
        <v>252796902.25073871</v>
      </c>
      <c r="M275">
        <v>5425725.5172727266</v>
      </c>
      <c r="N275">
        <v>2106640852.0894892</v>
      </c>
      <c r="O275">
        <v>104893600</v>
      </c>
      <c r="P275">
        <v>21.516206518181814</v>
      </c>
      <c r="Q275">
        <v>20996.187159158577</v>
      </c>
      <c r="R275">
        <v>252837218.28050235</v>
      </c>
      <c r="S275">
        <v>2216.960177606762</v>
      </c>
      <c r="T275">
        <v>21017.70336567676</v>
      </c>
      <c r="U275">
        <f>Net_Zero_Table[[#This Row],[Total Energy(MJ)]]*AHP!$Q$23/TOPSIS!$B$20</f>
        <v>2.6141586178838303E-2</v>
      </c>
      <c r="V275">
        <f>Net_Zero_Table[[#This Row],[Capital Cost (LKR)]]*AHP!$Q$24/TOPSIS!$C$20</f>
        <v>4.1009142381965326E-3</v>
      </c>
      <c r="W275">
        <f>Net_Zero_Table[[#This Row],[System Cost (LKR)]]*AHP!$Q$25/TOPSIS!$D$20</f>
        <v>2.7674395833152138E-3</v>
      </c>
      <c r="X275">
        <f>Net_Zero_Table[[#This Row],[Embodied Carbon (Metric T)]]*AHP!$Q$26/TOPSIS!$E$20</f>
        <v>9.6990100572883937E-3</v>
      </c>
      <c r="Y2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4.64863386816863E-3</v>
      </c>
      <c r="Z2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4.5174262733278956E-3</v>
      </c>
      <c r="AA275">
        <f>Net_Zero_Table[[#This Row],[S- Worst-Euclidean Distance]]/(Net_Zero_Table[[#This Row],[S+ Best-Euclidean Distance]]+Net_Zero_Table[[#This Row],[S- Worst-Euclidean Distance]])</f>
        <v>0.49284274853016002</v>
      </c>
      <c r="AB275">
        <v>274</v>
      </c>
    </row>
    <row r="276" spans="1:28" x14ac:dyDescent="0.3">
      <c r="A276">
        <v>254</v>
      </c>
      <c r="B276" t="s">
        <v>141</v>
      </c>
      <c r="C276" t="s">
        <v>148</v>
      </c>
      <c r="D276" t="s">
        <v>151</v>
      </c>
      <c r="E276" t="s">
        <v>152</v>
      </c>
      <c r="F276" t="s">
        <v>154</v>
      </c>
      <c r="G276" t="s">
        <v>220</v>
      </c>
      <c r="H276">
        <v>385.43990871021083</v>
      </c>
      <c r="I276">
        <v>28</v>
      </c>
      <c r="J276">
        <v>1403979.320198108</v>
      </c>
      <c r="K276">
        <v>40316.029763636354</v>
      </c>
      <c r="L276">
        <v>252716277.63565943</v>
      </c>
      <c r="M276">
        <v>5421120.4422727264</v>
      </c>
      <c r="N276">
        <v>2105968980.2971621</v>
      </c>
      <c r="O276">
        <v>109200000</v>
      </c>
      <c r="P276">
        <v>21.525416668181812</v>
      </c>
      <c r="Q276">
        <v>20989.490836961711</v>
      </c>
      <c r="R276">
        <v>252756593.66542307</v>
      </c>
      <c r="S276">
        <v>2220.5901007394345</v>
      </c>
      <c r="T276">
        <v>21011.016253629892</v>
      </c>
      <c r="U276">
        <f>Net_Zero_Table[[#This Row],[Total Energy(MJ)]]*AHP!$Q$23/TOPSIS!$B$20</f>
        <v>2.6133250161943462E-2</v>
      </c>
      <c r="V276">
        <f>Net_Zero_Table[[#This Row],[Capital Cost (LKR)]]*AHP!$Q$24/TOPSIS!$C$20</f>
        <v>4.0974335944420071E-3</v>
      </c>
      <c r="W276">
        <f>Net_Zero_Table[[#This Row],[System Cost (LKR)]]*AHP!$Q$25/TOPSIS!$D$20</f>
        <v>2.881056637373695E-3</v>
      </c>
      <c r="X276">
        <f>Net_Zero_Table[[#This Row],[Embodied Carbon (Metric T)]]*AHP!$Q$26/TOPSIS!$E$20</f>
        <v>9.7031617806604322E-3</v>
      </c>
      <c r="Y2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4.6552387281683762E-3</v>
      </c>
      <c r="Z2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4.5127512521792425E-3</v>
      </c>
      <c r="AA276">
        <f>Net_Zero_Table[[#This Row],[S- Worst-Euclidean Distance]]/(Net_Zero_Table[[#This Row],[S+ Best-Euclidean Distance]]+Net_Zero_Table[[#This Row],[S- Worst-Euclidean Distance]])</f>
        <v>0.49222907767708257</v>
      </c>
      <c r="AB276">
        <v>275</v>
      </c>
    </row>
    <row r="277" spans="1:28" x14ac:dyDescent="0.3">
      <c r="A277">
        <v>272</v>
      </c>
      <c r="B277" t="s">
        <v>141</v>
      </c>
      <c r="C277" t="s">
        <v>148</v>
      </c>
      <c r="D277" t="s">
        <v>280</v>
      </c>
      <c r="E277" t="s">
        <v>152</v>
      </c>
      <c r="F277" t="s">
        <v>154</v>
      </c>
      <c r="G277" t="s">
        <v>220</v>
      </c>
      <c r="H277">
        <v>385.90263033027088</v>
      </c>
      <c r="I277">
        <v>28</v>
      </c>
      <c r="J277">
        <v>1404427.2347263261</v>
      </c>
      <c r="K277">
        <v>40316.029763636354</v>
      </c>
      <c r="L277">
        <v>252796902.25073871</v>
      </c>
      <c r="M277">
        <v>5425725.5172727266</v>
      </c>
      <c r="N277">
        <v>2106640852.0894892</v>
      </c>
      <c r="O277">
        <v>109200000</v>
      </c>
      <c r="P277">
        <v>21.516206518181814</v>
      </c>
      <c r="Q277">
        <v>20996.187159158577</v>
      </c>
      <c r="R277">
        <v>252837218.28050235</v>
      </c>
      <c r="S277">
        <v>2221.266577606762</v>
      </c>
      <c r="T277">
        <v>21017.70336567676</v>
      </c>
      <c r="U277">
        <f>Net_Zero_Table[[#This Row],[Total Energy(MJ)]]*AHP!$Q$23/TOPSIS!$B$20</f>
        <v>2.6141586178838303E-2</v>
      </c>
      <c r="V277">
        <f>Net_Zero_Table[[#This Row],[Capital Cost (LKR)]]*AHP!$Q$24/TOPSIS!$C$20</f>
        <v>4.1009142381965326E-3</v>
      </c>
      <c r="W277">
        <f>Net_Zero_Table[[#This Row],[System Cost (LKR)]]*AHP!$Q$25/TOPSIS!$D$20</f>
        <v>2.881056637373695E-3</v>
      </c>
      <c r="X277">
        <f>Net_Zero_Table[[#This Row],[Embodied Carbon (Metric T)]]*AHP!$Q$26/TOPSIS!$E$20</f>
        <v>9.6990100572883937E-3</v>
      </c>
      <c r="Y2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4.6623503829433142E-3</v>
      </c>
      <c r="Z2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4.513407811589259E-3</v>
      </c>
      <c r="AA277">
        <f>Net_Zero_Table[[#This Row],[S- Worst-Euclidean Distance]]/(Net_Zero_Table[[#This Row],[S+ Best-Euclidean Distance]]+Net_Zero_Table[[#This Row],[S- Worst-Euclidean Distance]])</f>
        <v>0.49188390930774506</v>
      </c>
      <c r="AB277">
        <v>276</v>
      </c>
    </row>
    <row r="278" spans="1:28" x14ac:dyDescent="0.3">
      <c r="A278">
        <v>85</v>
      </c>
      <c r="B278" t="s">
        <v>139</v>
      </c>
      <c r="C278" t="s">
        <v>280</v>
      </c>
      <c r="D278" t="s">
        <v>151</v>
      </c>
      <c r="E278" t="s">
        <v>280</v>
      </c>
      <c r="F278" t="s">
        <v>155</v>
      </c>
      <c r="G278" t="s">
        <v>219</v>
      </c>
      <c r="H278">
        <v>371.9215759476337</v>
      </c>
      <c r="I278">
        <v>53</v>
      </c>
      <c r="J278">
        <v>1284683.2949540485</v>
      </c>
      <c r="K278">
        <v>58701.472772727269</v>
      </c>
      <c r="L278">
        <v>231242993.09172872</v>
      </c>
      <c r="M278">
        <v>6148117.1068181815</v>
      </c>
      <c r="N278">
        <v>1927024942.4310727</v>
      </c>
      <c r="O278">
        <v>98792000</v>
      </c>
      <c r="P278">
        <v>26.44689265909091</v>
      </c>
      <c r="Q278">
        <v>19206.015259563021</v>
      </c>
      <c r="R278">
        <v>231301694.56450143</v>
      </c>
      <c r="S278">
        <v>2031.965059537891</v>
      </c>
      <c r="T278">
        <v>19232.462152222113</v>
      </c>
      <c r="U278">
        <f>Net_Zero_Table[[#This Row],[Total Energy(MJ)]]*AHP!$Q$23/TOPSIS!$B$20</f>
        <v>2.3914964825554462E-2</v>
      </c>
      <c r="V278">
        <f>Net_Zero_Table[[#This Row],[Capital Cost (LKR)]]*AHP!$Q$24/TOPSIS!$C$20</f>
        <v>4.6469178916599095E-3</v>
      </c>
      <c r="W278">
        <f>Net_Zero_Table[[#This Row],[System Cost (LKR)]]*AHP!$Q$25/TOPSIS!$D$20</f>
        <v>2.6064592245368316E-3</v>
      </c>
      <c r="X278">
        <f>Net_Zero_Table[[#This Row],[Embodied Carbon (Metric T)]]*AHP!$Q$26/TOPSIS!$E$20</f>
        <v>1.1921649741918592E-2</v>
      </c>
      <c r="Y2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4.2103778910606762E-3</v>
      </c>
      <c r="Z2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4.0028652557581833E-3</v>
      </c>
      <c r="AA278">
        <f>Net_Zero_Table[[#This Row],[S- Worst-Euclidean Distance]]/(Net_Zero_Table[[#This Row],[S+ Best-Euclidean Distance]]+Net_Zero_Table[[#This Row],[S- Worst-Euclidean Distance]])</f>
        <v>0.48736719274024742</v>
      </c>
      <c r="AB278">
        <v>277</v>
      </c>
    </row>
    <row r="279" spans="1:28" x14ac:dyDescent="0.3">
      <c r="A279">
        <v>103</v>
      </c>
      <c r="B279" t="s">
        <v>139</v>
      </c>
      <c r="C279" t="s">
        <v>280</v>
      </c>
      <c r="D279" t="s">
        <v>280</v>
      </c>
      <c r="E279" t="s">
        <v>280</v>
      </c>
      <c r="F279" t="s">
        <v>155</v>
      </c>
      <c r="G279" t="s">
        <v>219</v>
      </c>
      <c r="H279">
        <v>372.38429756769375</v>
      </c>
      <c r="I279">
        <v>53</v>
      </c>
      <c r="J279">
        <v>1285131.2094822666</v>
      </c>
      <c r="K279">
        <v>58701.472772727269</v>
      </c>
      <c r="L279">
        <v>231323617.706808</v>
      </c>
      <c r="M279">
        <v>6152722.1818181816</v>
      </c>
      <c r="N279">
        <v>1927696814.2233999</v>
      </c>
      <c r="O279">
        <v>98792000</v>
      </c>
      <c r="P279">
        <v>26.437682509090912</v>
      </c>
      <c r="Q279">
        <v>19212.711581759886</v>
      </c>
      <c r="R279">
        <v>231382319.17958072</v>
      </c>
      <c r="S279">
        <v>2032.6415364052182</v>
      </c>
      <c r="T279">
        <v>19239.149264268977</v>
      </c>
      <c r="U279">
        <f>Net_Zero_Table[[#This Row],[Total Energy(MJ)]]*AHP!$Q$23/TOPSIS!$B$20</f>
        <v>2.3923300842449303E-2</v>
      </c>
      <c r="V279">
        <f>Net_Zero_Table[[#This Row],[Capital Cost (LKR)]]*AHP!$Q$24/TOPSIS!$C$20</f>
        <v>4.650398535414435E-3</v>
      </c>
      <c r="W279">
        <f>Net_Zero_Table[[#This Row],[System Cost (LKR)]]*AHP!$Q$25/TOPSIS!$D$20</f>
        <v>2.6064592245368316E-3</v>
      </c>
      <c r="X279">
        <f>Net_Zero_Table[[#This Row],[Embodied Carbon (Metric T)]]*AHP!$Q$26/TOPSIS!$E$20</f>
        <v>1.1917498018546555E-2</v>
      </c>
      <c r="Y2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4.2121213368180675E-3</v>
      </c>
      <c r="Z2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3.9971586356908799E-3</v>
      </c>
      <c r="AA279">
        <f>Net_Zero_Table[[#This Row],[S- Worst-Euclidean Distance]]/(Net_Zero_Table[[#This Row],[S+ Best-Euclidean Distance]]+Net_Zero_Table[[#This Row],[S- Worst-Euclidean Distance]])</f>
        <v>0.48690733524456159</v>
      </c>
      <c r="AB279">
        <v>278</v>
      </c>
    </row>
    <row r="280" spans="1:28" x14ac:dyDescent="0.3">
      <c r="A280">
        <v>87</v>
      </c>
      <c r="B280" t="s">
        <v>139</v>
      </c>
      <c r="C280" t="s">
        <v>280</v>
      </c>
      <c r="D280" t="s">
        <v>151</v>
      </c>
      <c r="E280" t="s">
        <v>280</v>
      </c>
      <c r="F280" t="s">
        <v>155</v>
      </c>
      <c r="G280" t="s">
        <v>218</v>
      </c>
      <c r="H280">
        <v>371.9215759476337</v>
      </c>
      <c r="I280">
        <v>27</v>
      </c>
      <c r="J280">
        <v>1284683.2949540485</v>
      </c>
      <c r="K280">
        <v>58701.472772727269</v>
      </c>
      <c r="L280">
        <v>231242993.09172872</v>
      </c>
      <c r="M280">
        <v>6148117.1068181815</v>
      </c>
      <c r="N280">
        <v>1927024942.4310727</v>
      </c>
      <c r="O280">
        <v>101147400</v>
      </c>
      <c r="P280">
        <v>26.44689265909091</v>
      </c>
      <c r="Q280">
        <v>19206.015259563021</v>
      </c>
      <c r="R280">
        <v>231301694.56450143</v>
      </c>
      <c r="S280">
        <v>2034.3204595378909</v>
      </c>
      <c r="T280">
        <v>19232.462152222113</v>
      </c>
      <c r="U280">
        <f>Net_Zero_Table[[#This Row],[Total Energy(MJ)]]*AHP!$Q$23/TOPSIS!$B$20</f>
        <v>2.3914964825554462E-2</v>
      </c>
      <c r="V280">
        <f>Net_Zero_Table[[#This Row],[Capital Cost (LKR)]]*AHP!$Q$24/TOPSIS!$C$20</f>
        <v>4.6469178916599095E-3</v>
      </c>
      <c r="W280">
        <f>Net_Zero_Table[[#This Row],[System Cost (LKR)]]*AHP!$Q$25/TOPSIS!$D$20</f>
        <v>2.6686024553396709E-3</v>
      </c>
      <c r="X280">
        <f>Net_Zero_Table[[#This Row],[Embodied Carbon (Metric T)]]*AHP!$Q$26/TOPSIS!$E$20</f>
        <v>1.1921649741918592E-2</v>
      </c>
      <c r="Y2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4.2159138152949365E-3</v>
      </c>
      <c r="Z2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3.9974835653873789E-3</v>
      </c>
      <c r="AA280">
        <f>Net_Zero_Table[[#This Row],[S- Worst-Euclidean Distance]]/(Net_Zero_Table[[#This Row],[S+ Best-Euclidean Distance]]+Net_Zero_Table[[#This Row],[S- Worst-Euclidean Distance]])</f>
        <v>0.48670280763345869</v>
      </c>
      <c r="AB280">
        <v>279</v>
      </c>
    </row>
    <row r="281" spans="1:28" x14ac:dyDescent="0.3">
      <c r="A281">
        <v>105</v>
      </c>
      <c r="B281" t="s">
        <v>139</v>
      </c>
      <c r="C281" t="s">
        <v>280</v>
      </c>
      <c r="D281" t="s">
        <v>280</v>
      </c>
      <c r="E281" t="s">
        <v>280</v>
      </c>
      <c r="F281" t="s">
        <v>155</v>
      </c>
      <c r="G281" t="s">
        <v>218</v>
      </c>
      <c r="H281">
        <v>372.38429756769375</v>
      </c>
      <c r="I281">
        <v>27</v>
      </c>
      <c r="J281">
        <v>1285131.2094822666</v>
      </c>
      <c r="K281">
        <v>58701.472772727269</v>
      </c>
      <c r="L281">
        <v>231323617.706808</v>
      </c>
      <c r="M281">
        <v>6152722.1818181816</v>
      </c>
      <c r="N281">
        <v>1927696814.2233999</v>
      </c>
      <c r="O281">
        <v>101147400</v>
      </c>
      <c r="P281">
        <v>26.437682509090912</v>
      </c>
      <c r="Q281">
        <v>19212.711581759886</v>
      </c>
      <c r="R281">
        <v>231382319.17958072</v>
      </c>
      <c r="S281">
        <v>2034.9969364052181</v>
      </c>
      <c r="T281">
        <v>19239.149264268977</v>
      </c>
      <c r="U281">
        <f>Net_Zero_Table[[#This Row],[Total Energy(MJ)]]*AHP!$Q$23/TOPSIS!$B$20</f>
        <v>2.3923300842449303E-2</v>
      </c>
      <c r="V281">
        <f>Net_Zero_Table[[#This Row],[Capital Cost (LKR)]]*AHP!$Q$24/TOPSIS!$C$20</f>
        <v>4.650398535414435E-3</v>
      </c>
      <c r="W281">
        <f>Net_Zero_Table[[#This Row],[System Cost (LKR)]]*AHP!$Q$25/TOPSIS!$D$20</f>
        <v>2.6686024553396709E-3</v>
      </c>
      <c r="X281">
        <f>Net_Zero_Table[[#This Row],[Embodied Carbon (Metric T)]]*AHP!$Q$26/TOPSIS!$E$20</f>
        <v>1.1917498018546555E-2</v>
      </c>
      <c r="Y2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4.2176549726761891E-3</v>
      </c>
      <c r="Z2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3.9917692516808056E-3</v>
      </c>
      <c r="AA281">
        <f>Net_Zero_Table[[#This Row],[S- Worst-Euclidean Distance]]/(Net_Zero_Table[[#This Row],[S+ Best-Euclidean Distance]]+Net_Zero_Table[[#This Row],[S- Worst-Euclidean Distance]])</f>
        <v>0.48624229210099834</v>
      </c>
      <c r="AB281">
        <v>280</v>
      </c>
    </row>
    <row r="282" spans="1:28" x14ac:dyDescent="0.3">
      <c r="A282">
        <v>86</v>
      </c>
      <c r="B282" t="s">
        <v>139</v>
      </c>
      <c r="C282" t="s">
        <v>280</v>
      </c>
      <c r="D282" t="s">
        <v>151</v>
      </c>
      <c r="E282" t="s">
        <v>280</v>
      </c>
      <c r="F282" t="s">
        <v>155</v>
      </c>
      <c r="G282" t="s">
        <v>220</v>
      </c>
      <c r="H282">
        <v>371.9215759476337</v>
      </c>
      <c r="I282">
        <v>27</v>
      </c>
      <c r="J282">
        <v>1284683.2949540485</v>
      </c>
      <c r="K282">
        <v>58701.472772727269</v>
      </c>
      <c r="L282">
        <v>231242993.09172872</v>
      </c>
      <c r="M282">
        <v>6148117.1068181815</v>
      </c>
      <c r="N282">
        <v>1927024942.4310727</v>
      </c>
      <c r="O282">
        <v>105300000</v>
      </c>
      <c r="P282">
        <v>26.44689265909091</v>
      </c>
      <c r="Q282">
        <v>19206.015259563021</v>
      </c>
      <c r="R282">
        <v>231301694.56450143</v>
      </c>
      <c r="S282">
        <v>2038.473059537891</v>
      </c>
      <c r="T282">
        <v>19232.462152222113</v>
      </c>
      <c r="U282">
        <f>Net_Zero_Table[[#This Row],[Total Energy(MJ)]]*AHP!$Q$23/TOPSIS!$B$20</f>
        <v>2.3914964825554462E-2</v>
      </c>
      <c r="V282">
        <f>Net_Zero_Table[[#This Row],[Capital Cost (LKR)]]*AHP!$Q$24/TOPSIS!$C$20</f>
        <v>4.6469178916599095E-3</v>
      </c>
      <c r="W282">
        <f>Net_Zero_Table[[#This Row],[System Cost (LKR)]]*AHP!$Q$25/TOPSIS!$D$20</f>
        <v>2.7781617574674914E-3</v>
      </c>
      <c r="X282">
        <f>Net_Zero_Table[[#This Row],[Embodied Carbon (Metric T)]]*AHP!$Q$26/TOPSIS!$E$20</f>
        <v>1.1921649741918592E-2</v>
      </c>
      <c r="Y2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4.2278813500048048E-3</v>
      </c>
      <c r="Z2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3.9903357314791518E-3</v>
      </c>
      <c r="AA282">
        <f>Net_Zero_Table[[#This Row],[S- Worst-Euclidean Distance]]/(Net_Zero_Table[[#This Row],[S+ Best-Euclidean Distance]]+Net_Zero_Table[[#This Row],[S- Worst-Euclidean Distance]])</f>
        <v>0.48554761840856853</v>
      </c>
      <c r="AB282">
        <v>281</v>
      </c>
    </row>
    <row r="283" spans="1:28" x14ac:dyDescent="0.3">
      <c r="A283">
        <v>104</v>
      </c>
      <c r="B283" t="s">
        <v>139</v>
      </c>
      <c r="C283" t="s">
        <v>280</v>
      </c>
      <c r="D283" t="s">
        <v>280</v>
      </c>
      <c r="E283" t="s">
        <v>280</v>
      </c>
      <c r="F283" t="s">
        <v>155</v>
      </c>
      <c r="G283" t="s">
        <v>220</v>
      </c>
      <c r="H283">
        <v>372.38429756769375</v>
      </c>
      <c r="I283">
        <v>27</v>
      </c>
      <c r="J283">
        <v>1285131.2094822666</v>
      </c>
      <c r="K283">
        <v>58701.472772727269</v>
      </c>
      <c r="L283">
        <v>231323617.706808</v>
      </c>
      <c r="M283">
        <v>6152722.1818181816</v>
      </c>
      <c r="N283">
        <v>1927696814.2233999</v>
      </c>
      <c r="O283">
        <v>105300000</v>
      </c>
      <c r="P283">
        <v>26.437682509090912</v>
      </c>
      <c r="Q283">
        <v>19212.711581759886</v>
      </c>
      <c r="R283">
        <v>231382319.17958072</v>
      </c>
      <c r="S283">
        <v>2039.1495364052182</v>
      </c>
      <c r="T283">
        <v>19239.149264268977</v>
      </c>
      <c r="U283">
        <f>Net_Zero_Table[[#This Row],[Total Energy(MJ)]]*AHP!$Q$23/TOPSIS!$B$20</f>
        <v>2.3923300842449303E-2</v>
      </c>
      <c r="V283">
        <f>Net_Zero_Table[[#This Row],[Capital Cost (LKR)]]*AHP!$Q$24/TOPSIS!$C$20</f>
        <v>4.650398535414435E-3</v>
      </c>
      <c r="W283">
        <f>Net_Zero_Table[[#This Row],[System Cost (LKR)]]*AHP!$Q$25/TOPSIS!$D$20</f>
        <v>2.7781617574674914E-3</v>
      </c>
      <c r="X283">
        <f>Net_Zero_Table[[#This Row],[Embodied Carbon (Metric T)]]*AHP!$Q$26/TOPSIS!$E$20</f>
        <v>1.1917498018546555E-2</v>
      </c>
      <c r="Y2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4.2296175808533721E-3</v>
      </c>
      <c r="Z2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3.9846111671079532E-3</v>
      </c>
      <c r="AA283">
        <f>Net_Zero_Table[[#This Row],[S- Worst-Euclidean Distance]]/(Net_Zero_Table[[#This Row],[S+ Best-Euclidean Distance]]+Net_Zero_Table[[#This Row],[S- Worst-Euclidean Distance]])</f>
        <v>0.48508646269400357</v>
      </c>
      <c r="AB283">
        <v>282</v>
      </c>
    </row>
    <row r="284" spans="1:28" x14ac:dyDescent="0.3">
      <c r="A284">
        <v>16</v>
      </c>
      <c r="B284" t="s">
        <v>139</v>
      </c>
      <c r="C284" t="s">
        <v>147</v>
      </c>
      <c r="D284" t="s">
        <v>151</v>
      </c>
      <c r="E284" t="s">
        <v>280</v>
      </c>
      <c r="F284" t="s">
        <v>280</v>
      </c>
      <c r="G284" t="s">
        <v>219</v>
      </c>
      <c r="H284">
        <v>322.86120598817359</v>
      </c>
      <c r="I284">
        <v>46</v>
      </c>
      <c r="J284">
        <v>1199387.1098065479</v>
      </c>
      <c r="K284">
        <v>61899.826927272719</v>
      </c>
      <c r="L284">
        <v>215889679.76517862</v>
      </c>
      <c r="M284">
        <v>6721147.7840909082</v>
      </c>
      <c r="N284">
        <v>1799080664.7098219</v>
      </c>
      <c r="O284">
        <v>85744000</v>
      </c>
      <c r="P284">
        <v>30.387261649999996</v>
      </c>
      <c r="Q284">
        <v>17930.837291607892</v>
      </c>
      <c r="R284">
        <v>215951579.5921059</v>
      </c>
      <c r="S284">
        <v>1891.545812493913</v>
      </c>
      <c r="T284">
        <v>17961.224553257893</v>
      </c>
      <c r="U284">
        <f>Net_Zero_Table[[#This Row],[Total Energy(MJ)]]*AHP!$Q$23/TOPSIS!$B$20</f>
        <v>2.2327871136836645E-2</v>
      </c>
      <c r="V284">
        <f>Net_Zero_Table[[#This Row],[Capital Cost (LKR)]]*AHP!$Q$24/TOPSIS!$C$20</f>
        <v>5.0800304138230922E-3</v>
      </c>
      <c r="W284">
        <f>Net_Zero_Table[[#This Row],[System Cost (LKR)]]*AHP!$Q$25/TOPSIS!$D$20</f>
        <v>2.2622098929942318E-3</v>
      </c>
      <c r="X284">
        <f>Net_Zero_Table[[#This Row],[Embodied Carbon (Metric T)]]*AHP!$Q$26/TOPSIS!$E$20</f>
        <v>1.3697877277193434E-2</v>
      </c>
      <c r="Y2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5.4287226510636062E-3</v>
      </c>
      <c r="Z2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5.0524653890386007E-3</v>
      </c>
      <c r="AA284">
        <f>Net_Zero_Table[[#This Row],[S- Worst-Euclidean Distance]]/(Net_Zero_Table[[#This Row],[S+ Best-Euclidean Distance]]+Net_Zero_Table[[#This Row],[S- Worst-Euclidean Distance]])</f>
        <v>0.4820508295154422</v>
      </c>
      <c r="AB284">
        <v>283</v>
      </c>
    </row>
    <row r="285" spans="1:28" x14ac:dyDescent="0.3">
      <c r="A285">
        <v>18</v>
      </c>
      <c r="B285" t="s">
        <v>139</v>
      </c>
      <c r="C285" t="s">
        <v>147</v>
      </c>
      <c r="D285" t="s">
        <v>151</v>
      </c>
      <c r="E285" t="s">
        <v>280</v>
      </c>
      <c r="F285" t="s">
        <v>280</v>
      </c>
      <c r="G285" t="s">
        <v>218</v>
      </c>
      <c r="H285">
        <v>322.86120598817359</v>
      </c>
      <c r="I285">
        <v>23</v>
      </c>
      <c r="J285">
        <v>1199387.1098065479</v>
      </c>
      <c r="K285">
        <v>61899.826927272719</v>
      </c>
      <c r="L285">
        <v>215889679.76517862</v>
      </c>
      <c r="M285">
        <v>6721147.7840909082</v>
      </c>
      <c r="N285">
        <v>1799080664.7098219</v>
      </c>
      <c r="O285">
        <v>86162600</v>
      </c>
      <c r="P285">
        <v>30.387261649999996</v>
      </c>
      <c r="Q285">
        <v>17930.837291607892</v>
      </c>
      <c r="R285">
        <v>215951579.5921059</v>
      </c>
      <c r="S285">
        <v>1891.964412493913</v>
      </c>
      <c r="T285">
        <v>17961.224553257893</v>
      </c>
      <c r="U285">
        <f>Net_Zero_Table[[#This Row],[Total Energy(MJ)]]*AHP!$Q$23/TOPSIS!$B$20</f>
        <v>2.2327871136836645E-2</v>
      </c>
      <c r="V285">
        <f>Net_Zero_Table[[#This Row],[Capital Cost (LKR)]]*AHP!$Q$24/TOPSIS!$C$20</f>
        <v>5.0800304138230922E-3</v>
      </c>
      <c r="W285">
        <f>Net_Zero_Table[[#This Row],[System Cost (LKR)]]*AHP!$Q$25/TOPSIS!$D$20</f>
        <v>2.2732539434374972E-3</v>
      </c>
      <c r="X285">
        <f>Net_Zero_Table[[#This Row],[Embodied Carbon (Metric T)]]*AHP!$Q$26/TOPSIS!$E$20</f>
        <v>1.3697877277193434E-2</v>
      </c>
      <c r="Y2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5.4287338849147194E-3</v>
      </c>
      <c r="Z2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5.0508995809332756E-3</v>
      </c>
      <c r="AA285">
        <f>Net_Zero_Table[[#This Row],[S- Worst-Euclidean Distance]]/(Net_Zero_Table[[#This Row],[S+ Best-Euclidean Distance]]+Net_Zero_Table[[#This Row],[S- Worst-Euclidean Distance]])</f>
        <v>0.48197292370898442</v>
      </c>
      <c r="AB285">
        <v>284</v>
      </c>
    </row>
    <row r="286" spans="1:28" x14ac:dyDescent="0.3">
      <c r="A286">
        <v>34</v>
      </c>
      <c r="B286" t="s">
        <v>139</v>
      </c>
      <c r="C286" t="s">
        <v>147</v>
      </c>
      <c r="D286" t="s">
        <v>280</v>
      </c>
      <c r="E286" t="s">
        <v>280</v>
      </c>
      <c r="F286" t="s">
        <v>280</v>
      </c>
      <c r="G286" t="s">
        <v>219</v>
      </c>
      <c r="H286">
        <v>323.32392760823365</v>
      </c>
      <c r="I286">
        <v>46</v>
      </c>
      <c r="J286">
        <v>1199835.024334766</v>
      </c>
      <c r="K286">
        <v>61899.826927272719</v>
      </c>
      <c r="L286">
        <v>215970304.38025787</v>
      </c>
      <c r="M286">
        <v>6725752.8590909084</v>
      </c>
      <c r="N286">
        <v>1799752536.5021489</v>
      </c>
      <c r="O286">
        <v>85744000</v>
      </c>
      <c r="P286">
        <v>30.378051499999998</v>
      </c>
      <c r="Q286">
        <v>17937.53361380475</v>
      </c>
      <c r="R286">
        <v>216032204.20718515</v>
      </c>
      <c r="S286">
        <v>1892.2222893612397</v>
      </c>
      <c r="T286">
        <v>17967.911665304749</v>
      </c>
      <c r="U286">
        <f>Net_Zero_Table[[#This Row],[Total Energy(MJ)]]*AHP!$Q$23/TOPSIS!$B$20</f>
        <v>2.2336207153731483E-2</v>
      </c>
      <c r="V286">
        <f>Net_Zero_Table[[#This Row],[Capital Cost (LKR)]]*AHP!$Q$24/TOPSIS!$C$20</f>
        <v>5.0835110575776178E-3</v>
      </c>
      <c r="W286">
        <f>Net_Zero_Table[[#This Row],[System Cost (LKR)]]*AHP!$Q$25/TOPSIS!$D$20</f>
        <v>2.2622098929942318E-3</v>
      </c>
      <c r="X286">
        <f>Net_Zero_Table[[#This Row],[Embodied Carbon (Metric T)]]*AHP!$Q$26/TOPSIS!$E$20</f>
        <v>1.3693725553821395E-2</v>
      </c>
      <c r="Y2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5.4265569123668894E-3</v>
      </c>
      <c r="Z2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5.0441609352790779E-3</v>
      </c>
      <c r="AA286">
        <f>Net_Zero_Table[[#This Row],[S- Worst-Euclidean Distance]]/(Net_Zero_Table[[#This Row],[S+ Best-Euclidean Distance]]+Net_Zero_Table[[#This Row],[S- Worst-Euclidean Distance]])</f>
        <v>0.48173974398642672</v>
      </c>
      <c r="AB286">
        <v>285</v>
      </c>
    </row>
    <row r="287" spans="1:28" x14ac:dyDescent="0.3">
      <c r="A287">
        <v>36</v>
      </c>
      <c r="B287" t="s">
        <v>139</v>
      </c>
      <c r="C287" t="s">
        <v>147</v>
      </c>
      <c r="D287" t="s">
        <v>280</v>
      </c>
      <c r="E287" t="s">
        <v>280</v>
      </c>
      <c r="F287" t="s">
        <v>280</v>
      </c>
      <c r="G287" t="s">
        <v>218</v>
      </c>
      <c r="H287">
        <v>323.32392760823365</v>
      </c>
      <c r="I287">
        <v>23</v>
      </c>
      <c r="J287">
        <v>1199835.024334766</v>
      </c>
      <c r="K287">
        <v>61899.826927272719</v>
      </c>
      <c r="L287">
        <v>215970304.38025787</v>
      </c>
      <c r="M287">
        <v>6725752.8590909084</v>
      </c>
      <c r="N287">
        <v>1799752536.5021489</v>
      </c>
      <c r="O287">
        <v>86162600</v>
      </c>
      <c r="P287">
        <v>30.378051499999998</v>
      </c>
      <c r="Q287">
        <v>17937.53361380475</v>
      </c>
      <c r="R287">
        <v>216032204.20718515</v>
      </c>
      <c r="S287">
        <v>1892.6408893612397</v>
      </c>
      <c r="T287">
        <v>17967.911665304749</v>
      </c>
      <c r="U287">
        <f>Net_Zero_Table[[#This Row],[Total Energy(MJ)]]*AHP!$Q$23/TOPSIS!$B$20</f>
        <v>2.2336207153731483E-2</v>
      </c>
      <c r="V287">
        <f>Net_Zero_Table[[#This Row],[Capital Cost (LKR)]]*AHP!$Q$24/TOPSIS!$C$20</f>
        <v>5.0835110575776178E-3</v>
      </c>
      <c r="W287">
        <f>Net_Zero_Table[[#This Row],[System Cost (LKR)]]*AHP!$Q$25/TOPSIS!$D$20</f>
        <v>2.2732539434374972E-3</v>
      </c>
      <c r="X287">
        <f>Net_Zero_Table[[#This Row],[Embodied Carbon (Metric T)]]*AHP!$Q$26/TOPSIS!$E$20</f>
        <v>1.3693725553821395E-2</v>
      </c>
      <c r="Y2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5.4265681507014224E-3</v>
      </c>
      <c r="Z2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5.0425925485046343E-3</v>
      </c>
      <c r="AA287">
        <f>Net_Zero_Table[[#This Row],[S- Worst-Euclidean Distance]]/(Net_Zero_Table[[#This Row],[S+ Best-Euclidean Distance]]+Net_Zero_Table[[#This Row],[S- Worst-Euclidean Distance]])</f>
        <v>0.48166158619449284</v>
      </c>
      <c r="AB287">
        <v>286</v>
      </c>
    </row>
    <row r="288" spans="1:28" x14ac:dyDescent="0.3">
      <c r="A288">
        <v>229</v>
      </c>
      <c r="B288" t="s">
        <v>141</v>
      </c>
      <c r="C288" t="s">
        <v>147</v>
      </c>
      <c r="D288" t="s">
        <v>151</v>
      </c>
      <c r="E288" t="s">
        <v>280</v>
      </c>
      <c r="F288" t="s">
        <v>155</v>
      </c>
      <c r="G288" t="s">
        <v>219</v>
      </c>
      <c r="H288">
        <v>337.07763267624949</v>
      </c>
      <c r="I288">
        <v>48</v>
      </c>
      <c r="J288">
        <v>1226327.3586691753</v>
      </c>
      <c r="K288">
        <v>53274.353972727273</v>
      </c>
      <c r="L288">
        <v>220738924.56045157</v>
      </c>
      <c r="M288">
        <v>6850118.0068181809</v>
      </c>
      <c r="N288">
        <v>1839491038.003763</v>
      </c>
      <c r="O288">
        <v>89472000</v>
      </c>
      <c r="P288">
        <v>29.025209059090905</v>
      </c>
      <c r="Q288">
        <v>18333.594012104171</v>
      </c>
      <c r="R288">
        <v>220792198.9144243</v>
      </c>
      <c r="S288">
        <v>1935.8131560105812</v>
      </c>
      <c r="T288">
        <v>18362.619221163262</v>
      </c>
      <c r="U288">
        <f>Net_Zero_Table[[#This Row],[Total Energy(MJ)]]*AHP!$Q$23/TOPSIS!$B$20</f>
        <v>2.2828357054352752E-2</v>
      </c>
      <c r="V288">
        <f>Net_Zero_Table[[#This Row],[Capital Cost (LKR)]]*AHP!$Q$24/TOPSIS!$C$20</f>
        <v>5.177509694889176E-3</v>
      </c>
      <c r="W288">
        <f>Net_Zero_Table[[#This Row],[System Cost (LKR)]]*AHP!$Q$25/TOPSIS!$D$20</f>
        <v>2.3605668448635456E-3</v>
      </c>
      <c r="X288">
        <f>Net_Zero_Table[[#This Row],[Embodied Carbon (Metric T)]]*AHP!$Q$26/TOPSIS!$E$20</f>
        <v>1.3083895357721724E-2</v>
      </c>
      <c r="Y2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4.9589912622177972E-3</v>
      </c>
      <c r="Z2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4.6021540894406491E-3</v>
      </c>
      <c r="AA288">
        <f>Net_Zero_Table[[#This Row],[S- Worst-Euclidean Distance]]/(Net_Zero_Table[[#This Row],[S+ Best-Euclidean Distance]]+Net_Zero_Table[[#This Row],[S- Worst-Euclidean Distance]])</f>
        <v>0.48133920363864924</v>
      </c>
      <c r="AB288">
        <v>287</v>
      </c>
    </row>
    <row r="289" spans="1:28" x14ac:dyDescent="0.3">
      <c r="A289">
        <v>17</v>
      </c>
      <c r="B289" t="s">
        <v>139</v>
      </c>
      <c r="C289" t="s">
        <v>147</v>
      </c>
      <c r="D289" t="s">
        <v>151</v>
      </c>
      <c r="E289" t="s">
        <v>280</v>
      </c>
      <c r="F289" t="s">
        <v>280</v>
      </c>
      <c r="G289" t="s">
        <v>220</v>
      </c>
      <c r="H289">
        <v>322.86120598817359</v>
      </c>
      <c r="I289">
        <v>23</v>
      </c>
      <c r="J289">
        <v>1199387.1098065479</v>
      </c>
      <c r="K289">
        <v>61899.826927272719</v>
      </c>
      <c r="L289">
        <v>215889679.76517862</v>
      </c>
      <c r="M289">
        <v>6721147.7840909082</v>
      </c>
      <c r="N289">
        <v>1799080664.7098219</v>
      </c>
      <c r="O289">
        <v>89700000</v>
      </c>
      <c r="P289">
        <v>30.387261649999996</v>
      </c>
      <c r="Q289">
        <v>17930.837291607892</v>
      </c>
      <c r="R289">
        <v>215951579.5921059</v>
      </c>
      <c r="S289">
        <v>1895.5018124939129</v>
      </c>
      <c r="T289">
        <v>17961.224553257893</v>
      </c>
      <c r="U289">
        <f>Net_Zero_Table[[#This Row],[Total Energy(MJ)]]*AHP!$Q$23/TOPSIS!$B$20</f>
        <v>2.2327871136836645E-2</v>
      </c>
      <c r="V289">
        <f>Net_Zero_Table[[#This Row],[Capital Cost (LKR)]]*AHP!$Q$24/TOPSIS!$C$20</f>
        <v>5.0800304138230922E-3</v>
      </c>
      <c r="W289">
        <f>Net_Zero_Table[[#This Row],[System Cost (LKR)]]*AHP!$Q$25/TOPSIS!$D$20</f>
        <v>2.3665822378426777E-3</v>
      </c>
      <c r="X289">
        <f>Net_Zero_Table[[#This Row],[Embodied Carbon (Metric T)]]*AHP!$Q$26/TOPSIS!$E$20</f>
        <v>1.3697877277193434E-2</v>
      </c>
      <c r="Y2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5.4297258870536205E-3</v>
      </c>
      <c r="Z2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5.0386149249966794E-3</v>
      </c>
      <c r="AA289">
        <f>Net_Zero_Table[[#This Row],[S- Worst-Euclidean Distance]]/(Net_Zero_Table[[#This Row],[S+ Best-Euclidean Distance]]+Net_Zero_Table[[#This Row],[S- Worst-Euclidean Distance]])</f>
        <v>0.48131934329045123</v>
      </c>
      <c r="AB289">
        <v>288</v>
      </c>
    </row>
    <row r="290" spans="1:28" x14ac:dyDescent="0.3">
      <c r="A290">
        <v>148</v>
      </c>
      <c r="B290" t="s">
        <v>140</v>
      </c>
      <c r="C290" t="s">
        <v>148</v>
      </c>
      <c r="D290" t="s">
        <v>151</v>
      </c>
      <c r="E290" t="s">
        <v>152</v>
      </c>
      <c r="F290" t="s">
        <v>155</v>
      </c>
      <c r="G290" t="s">
        <v>219</v>
      </c>
      <c r="H290">
        <v>377.74250894914496</v>
      </c>
      <c r="I290">
        <v>54</v>
      </c>
      <c r="J290">
        <v>1381419.1772655621</v>
      </c>
      <c r="K290">
        <v>44765.229536363637</v>
      </c>
      <c r="L290">
        <v>248655451.90780118</v>
      </c>
      <c r="M290">
        <v>5720694.6013636356</v>
      </c>
      <c r="N290">
        <v>2072128765.8983431</v>
      </c>
      <c r="O290">
        <v>100656000</v>
      </c>
      <c r="P290">
        <v>22.704658077272725</v>
      </c>
      <c r="Q290">
        <v>20652.216700120152</v>
      </c>
      <c r="R290">
        <v>248700217.13733754</v>
      </c>
      <c r="S290">
        <v>2178.5054604997067</v>
      </c>
      <c r="T290">
        <v>20674.921358197425</v>
      </c>
      <c r="U290">
        <f>Net_Zero_Table[[#This Row],[Total Energy(MJ)]]*AHP!$Q$23/TOPSIS!$B$20</f>
        <v>2.5713849421404065E-2</v>
      </c>
      <c r="V290">
        <f>Net_Zero_Table[[#This Row],[Capital Cost (LKR)]]*AHP!$Q$24/TOPSIS!$C$20</f>
        <v>4.3238600751957165E-3</v>
      </c>
      <c r="W290">
        <f>Net_Zero_Table[[#This Row],[System Cost (LKR)]]*AHP!$Q$25/TOPSIS!$D$20</f>
        <v>2.6556377004714892E-3</v>
      </c>
      <c r="X290">
        <f>Net_Zero_Table[[#This Row],[Embodied Carbon (Metric T)]]*AHP!$Q$26/TOPSIS!$E$20</f>
        <v>1.0234736632253286E-2</v>
      </c>
      <c r="Y2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4.4386535923733586E-3</v>
      </c>
      <c r="Z2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4.1181857848197794E-3</v>
      </c>
      <c r="AA290">
        <f>Net_Zero_Table[[#This Row],[S- Worst-Euclidean Distance]]/(Net_Zero_Table[[#This Row],[S+ Best-Euclidean Distance]]+Net_Zero_Table[[#This Row],[S- Worst-Euclidean Distance]])</f>
        <v>0.48127417183921123</v>
      </c>
      <c r="AB290">
        <v>289</v>
      </c>
    </row>
    <row r="291" spans="1:28" x14ac:dyDescent="0.3">
      <c r="A291">
        <v>231</v>
      </c>
      <c r="B291" t="s">
        <v>141</v>
      </c>
      <c r="C291" t="s">
        <v>147</v>
      </c>
      <c r="D291" t="s">
        <v>151</v>
      </c>
      <c r="E291" t="s">
        <v>280</v>
      </c>
      <c r="F291" t="s">
        <v>155</v>
      </c>
      <c r="G291" t="s">
        <v>218</v>
      </c>
      <c r="H291">
        <v>337.07763267624949</v>
      </c>
      <c r="I291">
        <v>24</v>
      </c>
      <c r="J291">
        <v>1226327.3586691753</v>
      </c>
      <c r="K291">
        <v>53274.353972727273</v>
      </c>
      <c r="L291">
        <v>220738924.56045157</v>
      </c>
      <c r="M291">
        <v>6850118.0068181809</v>
      </c>
      <c r="N291">
        <v>1839491038.003763</v>
      </c>
      <c r="O291">
        <v>89908800</v>
      </c>
      <c r="P291">
        <v>29.025209059090905</v>
      </c>
      <c r="Q291">
        <v>18333.594012104171</v>
      </c>
      <c r="R291">
        <v>220792198.9144243</v>
      </c>
      <c r="S291">
        <v>1936.2499560105812</v>
      </c>
      <c r="T291">
        <v>18362.619221163262</v>
      </c>
      <c r="U291">
        <f>Net_Zero_Table[[#This Row],[Total Energy(MJ)]]*AHP!$Q$23/TOPSIS!$B$20</f>
        <v>2.2828357054352752E-2</v>
      </c>
      <c r="V291">
        <f>Net_Zero_Table[[#This Row],[Capital Cost (LKR)]]*AHP!$Q$24/TOPSIS!$C$20</f>
        <v>5.177509694889176E-3</v>
      </c>
      <c r="W291">
        <f>Net_Zero_Table[[#This Row],[System Cost (LKR)]]*AHP!$Q$25/TOPSIS!$D$20</f>
        <v>2.3720910714130411E-3</v>
      </c>
      <c r="X291">
        <f>Net_Zero_Table[[#This Row],[Embodied Carbon (Metric T)]]*AHP!$Q$26/TOPSIS!$E$20</f>
        <v>1.3083895357721724E-2</v>
      </c>
      <c r="Y2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4.9592332191723092E-3</v>
      </c>
      <c r="Z2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4.6006072445241436E-3</v>
      </c>
      <c r="AA291">
        <f>Net_Zero_Table[[#This Row],[S- Worst-Euclidean Distance]]/(Net_Zero_Table[[#This Row],[S+ Best-Euclidean Distance]]+Net_Zero_Table[[#This Row],[S- Worst-Euclidean Distance]])</f>
        <v>0.48124309835451495</v>
      </c>
      <c r="AB291">
        <v>290</v>
      </c>
    </row>
    <row r="292" spans="1:28" x14ac:dyDescent="0.3">
      <c r="A292">
        <v>150</v>
      </c>
      <c r="B292" t="s">
        <v>140</v>
      </c>
      <c r="C292" t="s">
        <v>148</v>
      </c>
      <c r="D292" t="s">
        <v>151</v>
      </c>
      <c r="E292" t="s">
        <v>152</v>
      </c>
      <c r="F292" t="s">
        <v>155</v>
      </c>
      <c r="G292" t="s">
        <v>218</v>
      </c>
      <c r="H292">
        <v>377.74250894914496</v>
      </c>
      <c r="I292">
        <v>27</v>
      </c>
      <c r="J292">
        <v>1381419.1772655621</v>
      </c>
      <c r="K292">
        <v>44765.229536363637</v>
      </c>
      <c r="L292">
        <v>248655451.90780118</v>
      </c>
      <c r="M292">
        <v>5720694.6013636356</v>
      </c>
      <c r="N292">
        <v>2072128765.8983431</v>
      </c>
      <c r="O292">
        <v>101147400</v>
      </c>
      <c r="P292">
        <v>22.704658077272725</v>
      </c>
      <c r="Q292">
        <v>20652.216700120152</v>
      </c>
      <c r="R292">
        <v>248700217.13733754</v>
      </c>
      <c r="S292">
        <v>2178.9968604997066</v>
      </c>
      <c r="T292">
        <v>20674.921358197425</v>
      </c>
      <c r="U292">
        <f>Net_Zero_Table[[#This Row],[Total Energy(MJ)]]*AHP!$Q$23/TOPSIS!$B$20</f>
        <v>2.5713849421404065E-2</v>
      </c>
      <c r="V292">
        <f>Net_Zero_Table[[#This Row],[Capital Cost (LKR)]]*AHP!$Q$24/TOPSIS!$C$20</f>
        <v>4.3238600751957165E-3</v>
      </c>
      <c r="W292">
        <f>Net_Zero_Table[[#This Row],[System Cost (LKR)]]*AHP!$Q$25/TOPSIS!$D$20</f>
        <v>2.6686024553396709E-3</v>
      </c>
      <c r="X292">
        <f>Net_Zero_Table[[#This Row],[Embodied Carbon (Metric T)]]*AHP!$Q$26/TOPSIS!$E$20</f>
        <v>1.0234736632253286E-2</v>
      </c>
      <c r="Y2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4.4398215266069256E-3</v>
      </c>
      <c r="Z2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4.1171724796091533E-3</v>
      </c>
      <c r="AA292">
        <f>Net_Zero_Table[[#This Row],[S- Worst-Euclidean Distance]]/(Net_Zero_Table[[#This Row],[S+ Best-Euclidean Distance]]+Net_Zero_Table[[#This Row],[S- Worst-Euclidean Distance]])</f>
        <v>0.48114705662038626</v>
      </c>
      <c r="AB292">
        <v>291</v>
      </c>
    </row>
    <row r="293" spans="1:28" x14ac:dyDescent="0.3">
      <c r="A293">
        <v>35</v>
      </c>
      <c r="B293" t="s">
        <v>139</v>
      </c>
      <c r="C293" t="s">
        <v>147</v>
      </c>
      <c r="D293" t="s">
        <v>280</v>
      </c>
      <c r="E293" t="s">
        <v>280</v>
      </c>
      <c r="F293" t="s">
        <v>280</v>
      </c>
      <c r="G293" t="s">
        <v>220</v>
      </c>
      <c r="H293">
        <v>323.32392760823365</v>
      </c>
      <c r="I293">
        <v>23</v>
      </c>
      <c r="J293">
        <v>1199835.024334766</v>
      </c>
      <c r="K293">
        <v>61899.826927272719</v>
      </c>
      <c r="L293">
        <v>215970304.38025787</v>
      </c>
      <c r="M293">
        <v>6725752.8590909084</v>
      </c>
      <c r="N293">
        <v>1799752536.5021489</v>
      </c>
      <c r="O293">
        <v>89700000</v>
      </c>
      <c r="P293">
        <v>30.378051499999998</v>
      </c>
      <c r="Q293">
        <v>17937.53361380475</v>
      </c>
      <c r="R293">
        <v>216032204.20718515</v>
      </c>
      <c r="S293">
        <v>1896.1782893612396</v>
      </c>
      <c r="T293">
        <v>17967.911665304749</v>
      </c>
      <c r="U293">
        <f>Net_Zero_Table[[#This Row],[Total Energy(MJ)]]*AHP!$Q$23/TOPSIS!$B$20</f>
        <v>2.2336207153731483E-2</v>
      </c>
      <c r="V293">
        <f>Net_Zero_Table[[#This Row],[Capital Cost (LKR)]]*AHP!$Q$24/TOPSIS!$C$20</f>
        <v>5.0835110575776178E-3</v>
      </c>
      <c r="W293">
        <f>Net_Zero_Table[[#This Row],[System Cost (LKR)]]*AHP!$Q$25/TOPSIS!$D$20</f>
        <v>2.3665822378426777E-3</v>
      </c>
      <c r="X293">
        <f>Net_Zero_Table[[#This Row],[Embodied Carbon (Metric T)]]*AHP!$Q$26/TOPSIS!$E$20</f>
        <v>1.3693725553821395E-2</v>
      </c>
      <c r="Y2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5.4275605486743331E-3</v>
      </c>
      <c r="Z2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5.0302876056903369E-3</v>
      </c>
      <c r="AA293">
        <f>Net_Zero_Table[[#This Row],[S- Worst-Euclidean Distance]]/(Net_Zero_Table[[#This Row],[S+ Best-Euclidean Distance]]+Net_Zero_Table[[#This Row],[S- Worst-Euclidean Distance]])</f>
        <v>0.48100599008897493</v>
      </c>
      <c r="AB293">
        <v>292</v>
      </c>
    </row>
    <row r="294" spans="1:28" x14ac:dyDescent="0.3">
      <c r="A294">
        <v>247</v>
      </c>
      <c r="B294" t="s">
        <v>141</v>
      </c>
      <c r="C294" t="s">
        <v>147</v>
      </c>
      <c r="D294" t="s">
        <v>280</v>
      </c>
      <c r="E294" t="s">
        <v>280</v>
      </c>
      <c r="F294" t="s">
        <v>155</v>
      </c>
      <c r="G294" t="s">
        <v>219</v>
      </c>
      <c r="H294">
        <v>337.54035429630954</v>
      </c>
      <c r="I294">
        <v>48</v>
      </c>
      <c r="J294">
        <v>1226775.2731973934</v>
      </c>
      <c r="K294">
        <v>53274.353972727273</v>
      </c>
      <c r="L294">
        <v>220819549.17553082</v>
      </c>
      <c r="M294">
        <v>6854723.0818181802</v>
      </c>
      <c r="N294">
        <v>1840162909.7960901</v>
      </c>
      <c r="O294">
        <v>89472000</v>
      </c>
      <c r="P294">
        <v>29.015998909090907</v>
      </c>
      <c r="Q294">
        <v>18340.290334301033</v>
      </c>
      <c r="R294">
        <v>220872823.52950355</v>
      </c>
      <c r="S294">
        <v>1936.4896328779082</v>
      </c>
      <c r="T294">
        <v>18369.306333210123</v>
      </c>
      <c r="U294">
        <f>Net_Zero_Table[[#This Row],[Total Energy(MJ)]]*AHP!$Q$23/TOPSIS!$B$20</f>
        <v>2.2836693071247589E-2</v>
      </c>
      <c r="V294">
        <f>Net_Zero_Table[[#This Row],[Capital Cost (LKR)]]*AHP!$Q$24/TOPSIS!$C$20</f>
        <v>5.1809903386436998E-3</v>
      </c>
      <c r="W294">
        <f>Net_Zero_Table[[#This Row],[System Cost (LKR)]]*AHP!$Q$25/TOPSIS!$D$20</f>
        <v>2.3605668448635456E-3</v>
      </c>
      <c r="X294">
        <f>Net_Zero_Table[[#This Row],[Embodied Carbon (Metric T)]]*AHP!$Q$26/TOPSIS!$E$20</f>
        <v>1.3079743634349687E-2</v>
      </c>
      <c r="Y2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4.9580445243400341E-3</v>
      </c>
      <c r="Z2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4.5945724678274182E-3</v>
      </c>
      <c r="AA294">
        <f>Net_Zero_Table[[#This Row],[S- Worst-Euclidean Distance]]/(Net_Zero_Table[[#This Row],[S+ Best-Euclidean Distance]]+Net_Zero_Table[[#This Row],[S- Worst-Euclidean Distance]])</f>
        <v>0.48097526275728208</v>
      </c>
      <c r="AB294">
        <v>293</v>
      </c>
    </row>
    <row r="295" spans="1:28" x14ac:dyDescent="0.3">
      <c r="A295">
        <v>166</v>
      </c>
      <c r="B295" t="s">
        <v>140</v>
      </c>
      <c r="C295" t="s">
        <v>148</v>
      </c>
      <c r="D295" t="s">
        <v>280</v>
      </c>
      <c r="E295" t="s">
        <v>152</v>
      </c>
      <c r="F295" t="s">
        <v>155</v>
      </c>
      <c r="G295" t="s">
        <v>219</v>
      </c>
      <c r="H295">
        <v>378.20523056920501</v>
      </c>
      <c r="I295">
        <v>54</v>
      </c>
      <c r="J295">
        <v>1381867.09179378</v>
      </c>
      <c r="K295">
        <v>44765.229536363637</v>
      </c>
      <c r="L295">
        <v>248736076.52288041</v>
      </c>
      <c r="M295">
        <v>5725299.6763636358</v>
      </c>
      <c r="N295">
        <v>2072800637.69067</v>
      </c>
      <c r="O295">
        <v>100656000</v>
      </c>
      <c r="P295">
        <v>22.695447927272724</v>
      </c>
      <c r="Q295">
        <v>20658.91302231701</v>
      </c>
      <c r="R295">
        <v>248780841.75241676</v>
      </c>
      <c r="S295">
        <v>2179.1819373670342</v>
      </c>
      <c r="T295">
        <v>20681.608470244282</v>
      </c>
      <c r="U295">
        <f>Net_Zero_Table[[#This Row],[Total Energy(MJ)]]*AHP!$Q$23/TOPSIS!$B$20</f>
        <v>2.5722185438298899E-2</v>
      </c>
      <c r="V295">
        <f>Net_Zero_Table[[#This Row],[Capital Cost (LKR)]]*AHP!$Q$24/TOPSIS!$C$20</f>
        <v>4.3273407189502421E-3</v>
      </c>
      <c r="W295">
        <f>Net_Zero_Table[[#This Row],[System Cost (LKR)]]*AHP!$Q$25/TOPSIS!$D$20</f>
        <v>2.6556377004714892E-3</v>
      </c>
      <c r="X295">
        <f>Net_Zero_Table[[#This Row],[Embodied Carbon (Metric T)]]*AHP!$Q$26/TOPSIS!$E$20</f>
        <v>1.0230584908881249E-2</v>
      </c>
      <c r="Y2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4.4450061015959942E-3</v>
      </c>
      <c r="Z2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4.1177117943106637E-3</v>
      </c>
      <c r="AA295">
        <f>Net_Zero_Table[[#This Row],[S- Worst-Euclidean Distance]]/(Net_Zero_Table[[#This Row],[S+ Best-Euclidean Distance]]+Net_Zero_Table[[#This Row],[S- Worst-Euclidean Distance]])</f>
        <v>0.48088841000812416</v>
      </c>
      <c r="AB295">
        <v>294</v>
      </c>
    </row>
    <row r="296" spans="1:28" x14ac:dyDescent="0.3">
      <c r="A296">
        <v>249</v>
      </c>
      <c r="B296" t="s">
        <v>141</v>
      </c>
      <c r="C296" t="s">
        <v>147</v>
      </c>
      <c r="D296" t="s">
        <v>280</v>
      </c>
      <c r="E296" t="s">
        <v>280</v>
      </c>
      <c r="F296" t="s">
        <v>155</v>
      </c>
      <c r="G296" t="s">
        <v>218</v>
      </c>
      <c r="H296">
        <v>337.54035429630954</v>
      </c>
      <c r="I296">
        <v>24</v>
      </c>
      <c r="J296">
        <v>1226775.2731973934</v>
      </c>
      <c r="K296">
        <v>53274.353972727273</v>
      </c>
      <c r="L296">
        <v>220819549.17553082</v>
      </c>
      <c r="M296">
        <v>6854723.0818181802</v>
      </c>
      <c r="N296">
        <v>1840162909.7960901</v>
      </c>
      <c r="O296">
        <v>89908800</v>
      </c>
      <c r="P296">
        <v>29.015998909090907</v>
      </c>
      <c r="Q296">
        <v>18340.290334301033</v>
      </c>
      <c r="R296">
        <v>220872823.52950355</v>
      </c>
      <c r="S296">
        <v>1936.9264328779082</v>
      </c>
      <c r="T296">
        <v>18369.306333210123</v>
      </c>
      <c r="U296">
        <f>Net_Zero_Table[[#This Row],[Total Energy(MJ)]]*AHP!$Q$23/TOPSIS!$B$20</f>
        <v>2.2836693071247589E-2</v>
      </c>
      <c r="V296">
        <f>Net_Zero_Table[[#This Row],[Capital Cost (LKR)]]*AHP!$Q$24/TOPSIS!$C$20</f>
        <v>5.1809903386436998E-3</v>
      </c>
      <c r="W296">
        <f>Net_Zero_Table[[#This Row],[System Cost (LKR)]]*AHP!$Q$25/TOPSIS!$D$20</f>
        <v>2.3720910714130411E-3</v>
      </c>
      <c r="X296">
        <f>Net_Zero_Table[[#This Row],[Embodied Carbon (Metric T)]]*AHP!$Q$26/TOPSIS!$E$20</f>
        <v>1.3079743634349687E-2</v>
      </c>
      <c r="Y2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4.9582865274939367E-3</v>
      </c>
      <c r="Z2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4.5930230695621901E-3</v>
      </c>
      <c r="AA296">
        <f>Net_Zero_Table[[#This Row],[S- Worst-Euclidean Distance]]/(Net_Zero_Table[[#This Row],[S+ Best-Euclidean Distance]]+Net_Zero_Table[[#This Row],[S- Worst-Euclidean Distance]])</f>
        <v>0.48087888083722424</v>
      </c>
      <c r="AB296">
        <v>295</v>
      </c>
    </row>
    <row r="297" spans="1:28" x14ac:dyDescent="0.3">
      <c r="A297">
        <v>168</v>
      </c>
      <c r="B297" t="s">
        <v>140</v>
      </c>
      <c r="C297" t="s">
        <v>148</v>
      </c>
      <c r="D297" t="s">
        <v>280</v>
      </c>
      <c r="E297" t="s">
        <v>152</v>
      </c>
      <c r="F297" t="s">
        <v>155</v>
      </c>
      <c r="G297" t="s">
        <v>218</v>
      </c>
      <c r="H297">
        <v>378.20523056920501</v>
      </c>
      <c r="I297">
        <v>27</v>
      </c>
      <c r="J297">
        <v>1381867.09179378</v>
      </c>
      <c r="K297">
        <v>44765.229536363637</v>
      </c>
      <c r="L297">
        <v>248736076.52288041</v>
      </c>
      <c r="M297">
        <v>5725299.6763636358</v>
      </c>
      <c r="N297">
        <v>2072800637.69067</v>
      </c>
      <c r="O297">
        <v>101147400</v>
      </c>
      <c r="P297">
        <v>22.695447927272724</v>
      </c>
      <c r="Q297">
        <v>20658.91302231701</v>
      </c>
      <c r="R297">
        <v>248780841.75241676</v>
      </c>
      <c r="S297">
        <v>2179.673337367034</v>
      </c>
      <c r="T297">
        <v>20681.608470244282</v>
      </c>
      <c r="U297">
        <f>Net_Zero_Table[[#This Row],[Total Energy(MJ)]]*AHP!$Q$23/TOPSIS!$B$20</f>
        <v>2.5722185438298899E-2</v>
      </c>
      <c r="V297">
        <f>Net_Zero_Table[[#This Row],[Capital Cost (LKR)]]*AHP!$Q$24/TOPSIS!$C$20</f>
        <v>4.3273407189502421E-3</v>
      </c>
      <c r="W297">
        <f>Net_Zero_Table[[#This Row],[System Cost (LKR)]]*AHP!$Q$25/TOPSIS!$D$20</f>
        <v>2.6686024553396709E-3</v>
      </c>
      <c r="X297">
        <f>Net_Zero_Table[[#This Row],[Embodied Carbon (Metric T)]]*AHP!$Q$26/TOPSIS!$E$20</f>
        <v>1.0230584908881249E-2</v>
      </c>
      <c r="Y2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4.4461723671332118E-3</v>
      </c>
      <c r="Z2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4.1166983724295883E-3</v>
      </c>
      <c r="AA297">
        <f>Net_Zero_Table[[#This Row],[S- Worst-Euclidean Distance]]/(Net_Zero_Table[[#This Row],[S+ Best-Euclidean Distance]]+Net_Zero_Table[[#This Row],[S- Worst-Euclidean Distance]])</f>
        <v>0.48076147563565547</v>
      </c>
      <c r="AB297">
        <v>296</v>
      </c>
    </row>
    <row r="298" spans="1:28" x14ac:dyDescent="0.3">
      <c r="A298">
        <v>230</v>
      </c>
      <c r="B298" t="s">
        <v>141</v>
      </c>
      <c r="C298" t="s">
        <v>147</v>
      </c>
      <c r="D298" t="s">
        <v>151</v>
      </c>
      <c r="E298" t="s">
        <v>280</v>
      </c>
      <c r="F298" t="s">
        <v>155</v>
      </c>
      <c r="G298" t="s">
        <v>220</v>
      </c>
      <c r="H298">
        <v>337.07763267624949</v>
      </c>
      <c r="I298">
        <v>24</v>
      </c>
      <c r="J298">
        <v>1226327.3586691753</v>
      </c>
      <c r="K298">
        <v>53274.353972727273</v>
      </c>
      <c r="L298">
        <v>220738924.56045157</v>
      </c>
      <c r="M298">
        <v>6850118.0068181809</v>
      </c>
      <c r="N298">
        <v>1839491038.003763</v>
      </c>
      <c r="O298">
        <v>93600000</v>
      </c>
      <c r="P298">
        <v>29.025209059090905</v>
      </c>
      <c r="Q298">
        <v>18333.594012104171</v>
      </c>
      <c r="R298">
        <v>220792198.9144243</v>
      </c>
      <c r="S298">
        <v>1939.9411560105812</v>
      </c>
      <c r="T298">
        <v>18362.619221163262</v>
      </c>
      <c r="U298">
        <f>Net_Zero_Table[[#This Row],[Total Energy(MJ)]]*AHP!$Q$23/TOPSIS!$B$20</f>
        <v>2.2828357054352752E-2</v>
      </c>
      <c r="V298">
        <f>Net_Zero_Table[[#This Row],[Capital Cost (LKR)]]*AHP!$Q$24/TOPSIS!$C$20</f>
        <v>5.177509694889176E-3</v>
      </c>
      <c r="W298">
        <f>Net_Zero_Table[[#This Row],[System Cost (LKR)]]*AHP!$Q$25/TOPSIS!$D$20</f>
        <v>2.4694771177488813E-3</v>
      </c>
      <c r="X298">
        <f>Net_Zero_Table[[#This Row],[Embodied Carbon (Metric T)]]*AHP!$Q$26/TOPSIS!$E$20</f>
        <v>1.3083895357721724E-2</v>
      </c>
      <c r="Y2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4.9623462143656332E-3</v>
      </c>
      <c r="Z2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4.5886705831781434E-3</v>
      </c>
      <c r="AA298">
        <f>Net_Zero_Table[[#This Row],[S- Worst-Euclidean Distance]]/(Net_Zero_Table[[#This Row],[S+ Best-Euclidean Distance]]+Net_Zero_Table[[#This Row],[S- Worst-Euclidean Distance]])</f>
        <v>0.48043791362174193</v>
      </c>
      <c r="AB298">
        <v>297</v>
      </c>
    </row>
    <row r="299" spans="1:28" x14ac:dyDescent="0.3">
      <c r="A299">
        <v>149</v>
      </c>
      <c r="B299" t="s">
        <v>140</v>
      </c>
      <c r="C299" t="s">
        <v>148</v>
      </c>
      <c r="D299" t="s">
        <v>151</v>
      </c>
      <c r="E299" t="s">
        <v>152</v>
      </c>
      <c r="F299" t="s">
        <v>155</v>
      </c>
      <c r="G299" t="s">
        <v>220</v>
      </c>
      <c r="H299">
        <v>377.74250894914496</v>
      </c>
      <c r="I299">
        <v>27</v>
      </c>
      <c r="J299">
        <v>1381419.1772655621</v>
      </c>
      <c r="K299">
        <v>44765.229536363637</v>
      </c>
      <c r="L299">
        <v>248655451.90780118</v>
      </c>
      <c r="M299">
        <v>5720694.6013636356</v>
      </c>
      <c r="N299">
        <v>2072128765.8983431</v>
      </c>
      <c r="O299">
        <v>105300000</v>
      </c>
      <c r="P299">
        <v>22.704658077272725</v>
      </c>
      <c r="Q299">
        <v>20652.216700120152</v>
      </c>
      <c r="R299">
        <v>248700217.13733754</v>
      </c>
      <c r="S299">
        <v>2183.1494604997069</v>
      </c>
      <c r="T299">
        <v>20674.921358197425</v>
      </c>
      <c r="U299">
        <f>Net_Zero_Table[[#This Row],[Total Energy(MJ)]]*AHP!$Q$23/TOPSIS!$B$20</f>
        <v>2.5713849421404065E-2</v>
      </c>
      <c r="V299">
        <f>Net_Zero_Table[[#This Row],[Capital Cost (LKR)]]*AHP!$Q$24/TOPSIS!$C$20</f>
        <v>4.3238600751957165E-3</v>
      </c>
      <c r="W299">
        <f>Net_Zero_Table[[#This Row],[System Cost (LKR)]]*AHP!$Q$25/TOPSIS!$D$20</f>
        <v>2.7781617574674914E-3</v>
      </c>
      <c r="X299">
        <f>Net_Zero_Table[[#This Row],[Embodied Carbon (Metric T)]]*AHP!$Q$26/TOPSIS!$E$20</f>
        <v>1.0234736632253286E-2</v>
      </c>
      <c r="Y2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4.4511871000718446E-3</v>
      </c>
      <c r="Z2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4.1102327940431855E-3</v>
      </c>
      <c r="AA299">
        <f>Net_Zero_Table[[#This Row],[S- Worst-Euclidean Distance]]/(Net_Zero_Table[[#This Row],[S+ Best-Euclidean Distance]]+Net_Zero_Table[[#This Row],[S- Worst-Euclidean Distance]])</f>
        <v>0.48008774769574003</v>
      </c>
      <c r="AB299">
        <v>298</v>
      </c>
    </row>
    <row r="300" spans="1:28" x14ac:dyDescent="0.3">
      <c r="A300">
        <v>248</v>
      </c>
      <c r="B300" t="s">
        <v>141</v>
      </c>
      <c r="C300" t="s">
        <v>147</v>
      </c>
      <c r="D300" t="s">
        <v>280</v>
      </c>
      <c r="E300" t="s">
        <v>280</v>
      </c>
      <c r="F300" t="s">
        <v>155</v>
      </c>
      <c r="G300" t="s">
        <v>220</v>
      </c>
      <c r="H300">
        <v>337.54035429630954</v>
      </c>
      <c r="I300">
        <v>24</v>
      </c>
      <c r="J300">
        <v>1226775.2731973934</v>
      </c>
      <c r="K300">
        <v>53274.353972727273</v>
      </c>
      <c r="L300">
        <v>220819549.17553082</v>
      </c>
      <c r="M300">
        <v>6854723.0818181802</v>
      </c>
      <c r="N300">
        <v>1840162909.7960901</v>
      </c>
      <c r="O300">
        <v>93600000</v>
      </c>
      <c r="P300">
        <v>29.015998909090907</v>
      </c>
      <c r="Q300">
        <v>18340.290334301033</v>
      </c>
      <c r="R300">
        <v>220872823.52950355</v>
      </c>
      <c r="S300">
        <v>1940.6176328779081</v>
      </c>
      <c r="T300">
        <v>18369.306333210123</v>
      </c>
      <c r="U300">
        <f>Net_Zero_Table[[#This Row],[Total Energy(MJ)]]*AHP!$Q$23/TOPSIS!$B$20</f>
        <v>2.2836693071247589E-2</v>
      </c>
      <c r="V300">
        <f>Net_Zero_Table[[#This Row],[Capital Cost (LKR)]]*AHP!$Q$24/TOPSIS!$C$20</f>
        <v>5.1809903386436998E-3</v>
      </c>
      <c r="W300">
        <f>Net_Zero_Table[[#This Row],[System Cost (LKR)]]*AHP!$Q$25/TOPSIS!$D$20</f>
        <v>2.4694771177488813E-3</v>
      </c>
      <c r="X300">
        <f>Net_Zero_Table[[#This Row],[Embodied Carbon (Metric T)]]*AHP!$Q$26/TOPSIS!$E$20</f>
        <v>1.3079743634349687E-2</v>
      </c>
      <c r="Y3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4.9614001166822519E-3</v>
      </c>
      <c r="Z3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4.5810666465449824E-3</v>
      </c>
      <c r="AA300">
        <f>Net_Zero_Table[[#This Row],[S- Worst-Euclidean Distance]]/(Net_Zero_Table[[#This Row],[S+ Best-Euclidean Distance]]+Net_Zero_Table[[#This Row],[S- Worst-Euclidean Distance]])</f>
        <v>0.48007153288691978</v>
      </c>
      <c r="AB300">
        <v>299</v>
      </c>
    </row>
    <row r="301" spans="1:28" x14ac:dyDescent="0.3">
      <c r="A301">
        <v>82</v>
      </c>
      <c r="B301" t="s">
        <v>139</v>
      </c>
      <c r="C301" t="s">
        <v>280</v>
      </c>
      <c r="D301" t="s">
        <v>151</v>
      </c>
      <c r="E301" t="s">
        <v>280</v>
      </c>
      <c r="F301" t="s">
        <v>154</v>
      </c>
      <c r="G301" t="s">
        <v>219</v>
      </c>
      <c r="H301">
        <v>371.96014779147191</v>
      </c>
      <c r="I301">
        <v>53</v>
      </c>
      <c r="J301">
        <v>1283642.1155303644</v>
      </c>
      <c r="K301">
        <v>57882.692999999999</v>
      </c>
      <c r="L301">
        <v>231055580.79546562</v>
      </c>
      <c r="M301">
        <v>6120824.4477272723</v>
      </c>
      <c r="N301">
        <v>1925463173.2955468</v>
      </c>
      <c r="O301">
        <v>98792000</v>
      </c>
      <c r="P301">
        <v>26.71981925</v>
      </c>
      <c r="Q301">
        <v>19190.449627178947</v>
      </c>
      <c r="R301">
        <v>231113463.48846561</v>
      </c>
      <c r="S301">
        <v>2030.375997743274</v>
      </c>
      <c r="T301">
        <v>19217.169446428947</v>
      </c>
      <c r="U301">
        <f>Net_Zero_Table[[#This Row],[Total Energy(MJ)]]*AHP!$Q$23/TOPSIS!$B$20</f>
        <v>2.3895503059089895E-2</v>
      </c>
      <c r="V301">
        <f>Net_Zero_Table[[#This Row],[Capital Cost (LKR)]]*AHP!$Q$24/TOPSIS!$C$20</f>
        <v>4.6262893408959907E-3</v>
      </c>
      <c r="W301">
        <f>Net_Zero_Table[[#This Row],[System Cost (LKR)]]*AHP!$Q$25/TOPSIS!$D$20</f>
        <v>2.6064592245368316E-3</v>
      </c>
      <c r="X301">
        <f>Net_Zero_Table[[#This Row],[Embodied Carbon (Metric T)]]*AHP!$Q$26/TOPSIS!$E$20</f>
        <v>1.2044678759505489E-2</v>
      </c>
      <c r="Y3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4.2974526179133631E-3</v>
      </c>
      <c r="Z3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3.9654091257965846E-3</v>
      </c>
      <c r="AA301">
        <f>Net_Zero_Table[[#This Row],[S- Worst-Euclidean Distance]]/(Net_Zero_Table[[#This Row],[S+ Best-Euclidean Distance]]+Net_Zero_Table[[#This Row],[S- Worst-Euclidean Distance]])</f>
        <v>0.479907476222173</v>
      </c>
      <c r="AB301">
        <v>300</v>
      </c>
    </row>
    <row r="302" spans="1:28" x14ac:dyDescent="0.3">
      <c r="A302">
        <v>167</v>
      </c>
      <c r="B302" t="s">
        <v>140</v>
      </c>
      <c r="C302" t="s">
        <v>148</v>
      </c>
      <c r="D302" t="s">
        <v>280</v>
      </c>
      <c r="E302" t="s">
        <v>152</v>
      </c>
      <c r="F302" t="s">
        <v>155</v>
      </c>
      <c r="G302" t="s">
        <v>220</v>
      </c>
      <c r="H302">
        <v>378.20523056920501</v>
      </c>
      <c r="I302">
        <v>27</v>
      </c>
      <c r="J302">
        <v>1381867.09179378</v>
      </c>
      <c r="K302">
        <v>44765.229536363637</v>
      </c>
      <c r="L302">
        <v>248736076.52288041</v>
      </c>
      <c r="M302">
        <v>5725299.6763636358</v>
      </c>
      <c r="N302">
        <v>2072800637.69067</v>
      </c>
      <c r="O302">
        <v>105300000</v>
      </c>
      <c r="P302">
        <v>22.695447927272724</v>
      </c>
      <c r="Q302">
        <v>20658.91302231701</v>
      </c>
      <c r="R302">
        <v>248780841.75241676</v>
      </c>
      <c r="S302">
        <v>2183.8259373670339</v>
      </c>
      <c r="T302">
        <v>20681.608470244282</v>
      </c>
      <c r="U302">
        <f>Net_Zero_Table[[#This Row],[Total Energy(MJ)]]*AHP!$Q$23/TOPSIS!$B$20</f>
        <v>2.5722185438298899E-2</v>
      </c>
      <c r="V302">
        <f>Net_Zero_Table[[#This Row],[Capital Cost (LKR)]]*AHP!$Q$24/TOPSIS!$C$20</f>
        <v>4.3273407189502421E-3</v>
      </c>
      <c r="W302">
        <f>Net_Zero_Table[[#This Row],[System Cost (LKR)]]*AHP!$Q$25/TOPSIS!$D$20</f>
        <v>2.7781617574674914E-3</v>
      </c>
      <c r="X302">
        <f>Net_Zero_Table[[#This Row],[Embodied Carbon (Metric T)]]*AHP!$Q$26/TOPSIS!$E$20</f>
        <v>1.0230584908881249E-2</v>
      </c>
      <c r="Y3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4.4575217475613833E-3</v>
      </c>
      <c r="Z3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4.1097578862922682E-3</v>
      </c>
      <c r="AA302">
        <f>Net_Zero_Table[[#This Row],[S- Worst-Euclidean Distance]]/(Net_Zero_Table[[#This Row],[S+ Best-Euclidean Distance]]+Net_Zero_Table[[#This Row],[S- Worst-Euclidean Distance]])</f>
        <v>0.47970395060440635</v>
      </c>
      <c r="AB302">
        <v>301</v>
      </c>
    </row>
    <row r="303" spans="1:28" x14ac:dyDescent="0.3">
      <c r="A303">
        <v>100</v>
      </c>
      <c r="B303" t="s">
        <v>139</v>
      </c>
      <c r="C303" t="s">
        <v>280</v>
      </c>
      <c r="D303" t="s">
        <v>280</v>
      </c>
      <c r="E303" t="s">
        <v>280</v>
      </c>
      <c r="F303" t="s">
        <v>154</v>
      </c>
      <c r="G303" t="s">
        <v>219</v>
      </c>
      <c r="H303">
        <v>372.42286941153185</v>
      </c>
      <c r="I303">
        <v>53</v>
      </c>
      <c r="J303">
        <v>1284090.0300585823</v>
      </c>
      <c r="K303">
        <v>57882.692999999999</v>
      </c>
      <c r="L303">
        <v>231136205.41054481</v>
      </c>
      <c r="M303">
        <v>6125429.5227272725</v>
      </c>
      <c r="N303">
        <v>1926135045.0878735</v>
      </c>
      <c r="O303">
        <v>98792000</v>
      </c>
      <c r="P303">
        <v>26.710609100000003</v>
      </c>
      <c r="Q303">
        <v>19197.145949375805</v>
      </c>
      <c r="R303">
        <v>231194088.1035448</v>
      </c>
      <c r="S303">
        <v>2031.0524746106007</v>
      </c>
      <c r="T303">
        <v>19223.856558475803</v>
      </c>
      <c r="U303">
        <f>Net_Zero_Table[[#This Row],[Total Energy(MJ)]]*AHP!$Q$23/TOPSIS!$B$20</f>
        <v>2.3903839075984725E-2</v>
      </c>
      <c r="V303">
        <f>Net_Zero_Table[[#This Row],[Capital Cost (LKR)]]*AHP!$Q$24/TOPSIS!$C$20</f>
        <v>4.6297699846505154E-3</v>
      </c>
      <c r="W303">
        <f>Net_Zero_Table[[#This Row],[System Cost (LKR)]]*AHP!$Q$25/TOPSIS!$D$20</f>
        <v>2.6064592245368316E-3</v>
      </c>
      <c r="X303">
        <f>Net_Zero_Table[[#This Row],[Embodied Carbon (Metric T)]]*AHP!$Q$26/TOPSIS!$E$20</f>
        <v>1.2040527036133453E-2</v>
      </c>
      <c r="Y3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4.2989875017682335E-3</v>
      </c>
      <c r="Z3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3.9594604183747911E-3</v>
      </c>
      <c r="AA303">
        <f>Net_Zero_Table[[#This Row],[S- Worst-Euclidean Distance]]/(Net_Zero_Table[[#This Row],[S+ Best-Euclidean Distance]]+Net_Zero_Table[[#This Row],[S- Worst-Euclidean Distance]])</f>
        <v>0.47944365050935855</v>
      </c>
      <c r="AB303">
        <v>302</v>
      </c>
    </row>
    <row r="304" spans="1:28" x14ac:dyDescent="0.3">
      <c r="A304">
        <v>84</v>
      </c>
      <c r="B304" t="s">
        <v>139</v>
      </c>
      <c r="C304" t="s">
        <v>280</v>
      </c>
      <c r="D304" t="s">
        <v>151</v>
      </c>
      <c r="E304" t="s">
        <v>280</v>
      </c>
      <c r="F304" t="s">
        <v>154</v>
      </c>
      <c r="G304" t="s">
        <v>218</v>
      </c>
      <c r="H304">
        <v>371.96014779147191</v>
      </c>
      <c r="I304">
        <v>27</v>
      </c>
      <c r="J304">
        <v>1283642.1155303644</v>
      </c>
      <c r="K304">
        <v>57882.692999999999</v>
      </c>
      <c r="L304">
        <v>231055580.79546562</v>
      </c>
      <c r="M304">
        <v>6120824.4477272723</v>
      </c>
      <c r="N304">
        <v>1925463173.2955468</v>
      </c>
      <c r="O304">
        <v>101147400</v>
      </c>
      <c r="P304">
        <v>26.71981925</v>
      </c>
      <c r="Q304">
        <v>19190.449627178947</v>
      </c>
      <c r="R304">
        <v>231113463.48846561</v>
      </c>
      <c r="S304">
        <v>2032.7313977432739</v>
      </c>
      <c r="T304">
        <v>19217.169446428947</v>
      </c>
      <c r="U304">
        <f>Net_Zero_Table[[#This Row],[Total Energy(MJ)]]*AHP!$Q$23/TOPSIS!$B$20</f>
        <v>2.3895503059089895E-2</v>
      </c>
      <c r="V304">
        <f>Net_Zero_Table[[#This Row],[Capital Cost (LKR)]]*AHP!$Q$24/TOPSIS!$C$20</f>
        <v>4.6262893408959907E-3</v>
      </c>
      <c r="W304">
        <f>Net_Zero_Table[[#This Row],[System Cost (LKR)]]*AHP!$Q$25/TOPSIS!$D$20</f>
        <v>2.6686024553396709E-3</v>
      </c>
      <c r="X304">
        <f>Net_Zero_Table[[#This Row],[Embodied Carbon (Metric T)]]*AHP!$Q$26/TOPSIS!$E$20</f>
        <v>1.2044678759505489E-2</v>
      </c>
      <c r="Y3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4.302876516433231E-3</v>
      </c>
      <c r="Z3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3.9599765320942233E-3</v>
      </c>
      <c r="AA304">
        <f>Net_Zero_Table[[#This Row],[S- Worst-Euclidean Distance]]/(Net_Zero_Table[[#This Row],[S+ Best-Euclidean Distance]]+Net_Zero_Table[[#This Row],[S- Worst-Euclidean Distance]])</f>
        <v>0.47925050933828989</v>
      </c>
      <c r="AB304">
        <v>303</v>
      </c>
    </row>
    <row r="305" spans="1:28" x14ac:dyDescent="0.3">
      <c r="A305">
        <v>102</v>
      </c>
      <c r="B305" t="s">
        <v>139</v>
      </c>
      <c r="C305" t="s">
        <v>280</v>
      </c>
      <c r="D305" t="s">
        <v>280</v>
      </c>
      <c r="E305" t="s">
        <v>280</v>
      </c>
      <c r="F305" t="s">
        <v>154</v>
      </c>
      <c r="G305" t="s">
        <v>218</v>
      </c>
      <c r="H305">
        <v>372.42286941153185</v>
      </c>
      <c r="I305">
        <v>27</v>
      </c>
      <c r="J305">
        <v>1284090.0300585823</v>
      </c>
      <c r="K305">
        <v>57882.692999999999</v>
      </c>
      <c r="L305">
        <v>231136205.41054481</v>
      </c>
      <c r="M305">
        <v>6125429.5227272725</v>
      </c>
      <c r="N305">
        <v>1926135045.0878735</v>
      </c>
      <c r="O305">
        <v>101147400</v>
      </c>
      <c r="P305">
        <v>26.710609100000003</v>
      </c>
      <c r="Q305">
        <v>19197.145949375805</v>
      </c>
      <c r="R305">
        <v>231194088.1035448</v>
      </c>
      <c r="S305">
        <v>2033.4078746106006</v>
      </c>
      <c r="T305">
        <v>19223.856558475803</v>
      </c>
      <c r="U305">
        <f>Net_Zero_Table[[#This Row],[Total Energy(MJ)]]*AHP!$Q$23/TOPSIS!$B$20</f>
        <v>2.3903839075984725E-2</v>
      </c>
      <c r="V305">
        <f>Net_Zero_Table[[#This Row],[Capital Cost (LKR)]]*AHP!$Q$24/TOPSIS!$C$20</f>
        <v>4.6297699846505154E-3</v>
      </c>
      <c r="W305">
        <f>Net_Zero_Table[[#This Row],[System Cost (LKR)]]*AHP!$Q$25/TOPSIS!$D$20</f>
        <v>2.6686024553396709E-3</v>
      </c>
      <c r="X305">
        <f>Net_Zero_Table[[#This Row],[Embodied Carbon (Metric T)]]*AHP!$Q$26/TOPSIS!$E$20</f>
        <v>1.2040527036133453E-2</v>
      </c>
      <c r="Y3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4.3044094662127155E-3</v>
      </c>
      <c r="Z3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3.9540196515018529E-3</v>
      </c>
      <c r="AA305">
        <f>Net_Zero_Table[[#This Row],[S- Worst-Euclidean Distance]]/(Net_Zero_Table[[#This Row],[S+ Best-Euclidean Distance]]+Net_Zero_Table[[#This Row],[S- Worst-Euclidean Distance]])</f>
        <v>0.47878592830933997</v>
      </c>
      <c r="AB305">
        <v>304</v>
      </c>
    </row>
    <row r="306" spans="1:28" x14ac:dyDescent="0.3">
      <c r="A306">
        <v>83</v>
      </c>
      <c r="B306" t="s">
        <v>139</v>
      </c>
      <c r="C306" t="s">
        <v>280</v>
      </c>
      <c r="D306" t="s">
        <v>151</v>
      </c>
      <c r="E306" t="s">
        <v>280</v>
      </c>
      <c r="F306" t="s">
        <v>154</v>
      </c>
      <c r="G306" t="s">
        <v>220</v>
      </c>
      <c r="H306">
        <v>371.96014779147191</v>
      </c>
      <c r="I306">
        <v>27</v>
      </c>
      <c r="J306">
        <v>1283642.1155303644</v>
      </c>
      <c r="K306">
        <v>57882.692999999999</v>
      </c>
      <c r="L306">
        <v>231055580.79546562</v>
      </c>
      <c r="M306">
        <v>6120824.4477272723</v>
      </c>
      <c r="N306">
        <v>1925463173.2955468</v>
      </c>
      <c r="O306">
        <v>105300000</v>
      </c>
      <c r="P306">
        <v>26.71981925</v>
      </c>
      <c r="Q306">
        <v>19190.449627178947</v>
      </c>
      <c r="R306">
        <v>231113463.48846561</v>
      </c>
      <c r="S306">
        <v>2036.883997743274</v>
      </c>
      <c r="T306">
        <v>19217.169446428947</v>
      </c>
      <c r="U306">
        <f>Net_Zero_Table[[#This Row],[Total Energy(MJ)]]*AHP!$Q$23/TOPSIS!$B$20</f>
        <v>2.3895503059089895E-2</v>
      </c>
      <c r="V306">
        <f>Net_Zero_Table[[#This Row],[Capital Cost (LKR)]]*AHP!$Q$24/TOPSIS!$C$20</f>
        <v>4.6262893408959907E-3</v>
      </c>
      <c r="W306">
        <f>Net_Zero_Table[[#This Row],[System Cost (LKR)]]*AHP!$Q$25/TOPSIS!$D$20</f>
        <v>2.7781617574674914E-3</v>
      </c>
      <c r="X306">
        <f>Net_Zero_Table[[#This Row],[Embodied Carbon (Metric T)]]*AHP!$Q$26/TOPSIS!$E$20</f>
        <v>1.2044678759505489E-2</v>
      </c>
      <c r="Y3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4.3146028470064683E-3</v>
      </c>
      <c r="Z3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3.9527608742642223E-3</v>
      </c>
      <c r="AA306">
        <f>Net_Zero_Table[[#This Row],[S- Worst-Euclidean Distance]]/(Net_Zero_Table[[#This Row],[S+ Best-Euclidean Distance]]+Net_Zero_Table[[#This Row],[S- Worst-Euclidean Distance]])</f>
        <v>0.47811624207295483</v>
      </c>
      <c r="AB306">
        <v>305</v>
      </c>
    </row>
    <row r="307" spans="1:28" x14ac:dyDescent="0.3">
      <c r="A307">
        <v>101</v>
      </c>
      <c r="B307" t="s">
        <v>139</v>
      </c>
      <c r="C307" t="s">
        <v>280</v>
      </c>
      <c r="D307" t="s">
        <v>280</v>
      </c>
      <c r="E307" t="s">
        <v>280</v>
      </c>
      <c r="F307" t="s">
        <v>154</v>
      </c>
      <c r="G307" t="s">
        <v>220</v>
      </c>
      <c r="H307">
        <v>372.42286941153185</v>
      </c>
      <c r="I307">
        <v>27</v>
      </c>
      <c r="J307">
        <v>1284090.0300585823</v>
      </c>
      <c r="K307">
        <v>57882.692999999999</v>
      </c>
      <c r="L307">
        <v>231136205.41054481</v>
      </c>
      <c r="M307">
        <v>6125429.5227272725</v>
      </c>
      <c r="N307">
        <v>1926135045.0878735</v>
      </c>
      <c r="O307">
        <v>105300000</v>
      </c>
      <c r="P307">
        <v>26.710609100000003</v>
      </c>
      <c r="Q307">
        <v>19197.145949375805</v>
      </c>
      <c r="R307">
        <v>231194088.1035448</v>
      </c>
      <c r="S307">
        <v>2037.5604746106007</v>
      </c>
      <c r="T307">
        <v>19223.856558475803</v>
      </c>
      <c r="U307">
        <f>Net_Zero_Table[[#This Row],[Total Energy(MJ)]]*AHP!$Q$23/TOPSIS!$B$20</f>
        <v>2.3903839075984725E-2</v>
      </c>
      <c r="V307">
        <f>Net_Zero_Table[[#This Row],[Capital Cost (LKR)]]*AHP!$Q$24/TOPSIS!$C$20</f>
        <v>4.6297699846505154E-3</v>
      </c>
      <c r="W307">
        <f>Net_Zero_Table[[#This Row],[System Cost (LKR)]]*AHP!$Q$25/TOPSIS!$D$20</f>
        <v>2.7781617574674914E-3</v>
      </c>
      <c r="X307">
        <f>Net_Zero_Table[[#This Row],[Embodied Carbon (Metric T)]]*AHP!$Q$26/TOPSIS!$E$20</f>
        <v>1.2040527036133453E-2</v>
      </c>
      <c r="Y3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4.3161316319761823E-3</v>
      </c>
      <c r="Z3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3.9467931031205447E-3</v>
      </c>
      <c r="AA307">
        <f>Net_Zero_Table[[#This Row],[S- Worst-Euclidean Distance]]/(Net_Zero_Table[[#This Row],[S+ Best-Euclidean Distance]]+Net_Zero_Table[[#This Row],[S- Worst-Euclidean Distance]])</f>
        <v>0.47765085967158366</v>
      </c>
      <c r="AB307">
        <v>306</v>
      </c>
    </row>
    <row r="308" spans="1:28" x14ac:dyDescent="0.3">
      <c r="A308">
        <v>226</v>
      </c>
      <c r="B308" t="s">
        <v>141</v>
      </c>
      <c r="C308" t="s">
        <v>147</v>
      </c>
      <c r="D308" t="s">
        <v>151</v>
      </c>
      <c r="E308" t="s">
        <v>280</v>
      </c>
      <c r="F308" t="s">
        <v>154</v>
      </c>
      <c r="G308" t="s">
        <v>219</v>
      </c>
      <c r="H308">
        <v>337.11620452008771</v>
      </c>
      <c r="I308">
        <v>48</v>
      </c>
      <c r="J308">
        <v>1225286.1792454913</v>
      </c>
      <c r="K308">
        <v>52455.574200000003</v>
      </c>
      <c r="L308">
        <v>220551512.26418844</v>
      </c>
      <c r="M308">
        <v>6822825.3477272717</v>
      </c>
      <c r="N308">
        <v>1837929268.868237</v>
      </c>
      <c r="O308">
        <v>89472000</v>
      </c>
      <c r="P308">
        <v>29.298135649999995</v>
      </c>
      <c r="Q308">
        <v>18318.028379720097</v>
      </c>
      <c r="R308">
        <v>220603967.83838844</v>
      </c>
      <c r="S308">
        <v>1934.2240942159642</v>
      </c>
      <c r="T308">
        <v>18347.326515370096</v>
      </c>
      <c r="U308">
        <f>Net_Zero_Table[[#This Row],[Total Energy(MJ)]]*AHP!$Q$23/TOPSIS!$B$20</f>
        <v>2.2808895287888181E-2</v>
      </c>
      <c r="V308">
        <f>Net_Zero_Table[[#This Row],[Capital Cost (LKR)]]*AHP!$Q$24/TOPSIS!$C$20</f>
        <v>5.1568811441252563E-3</v>
      </c>
      <c r="W308">
        <f>Net_Zero_Table[[#This Row],[System Cost (LKR)]]*AHP!$Q$25/TOPSIS!$D$20</f>
        <v>2.3605668448635456E-3</v>
      </c>
      <c r="X308">
        <f>Net_Zero_Table[[#This Row],[Embodied Carbon (Metric T)]]*AHP!$Q$26/TOPSIS!$E$20</f>
        <v>1.3206924375308619E-2</v>
      </c>
      <c r="Y3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5.0634765885221528E-3</v>
      </c>
      <c r="Z3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4.6030148107769273E-3</v>
      </c>
      <c r="AA308">
        <f>Net_Zero_Table[[#This Row],[S- Worst-Euclidean Distance]]/(Net_Zero_Table[[#This Row],[S+ Best-Euclidean Distance]]+Net_Zero_Table[[#This Row],[S- Worst-Euclidean Distance]])</f>
        <v>0.4761825796597402</v>
      </c>
      <c r="AB308">
        <v>307</v>
      </c>
    </row>
    <row r="309" spans="1:28" x14ac:dyDescent="0.3">
      <c r="A309">
        <v>228</v>
      </c>
      <c r="B309" t="s">
        <v>141</v>
      </c>
      <c r="C309" t="s">
        <v>147</v>
      </c>
      <c r="D309" t="s">
        <v>151</v>
      </c>
      <c r="E309" t="s">
        <v>280</v>
      </c>
      <c r="F309" t="s">
        <v>154</v>
      </c>
      <c r="G309" t="s">
        <v>218</v>
      </c>
      <c r="H309">
        <v>337.11620452008771</v>
      </c>
      <c r="I309">
        <v>24</v>
      </c>
      <c r="J309">
        <v>1225286.1792454913</v>
      </c>
      <c r="K309">
        <v>52455.574200000003</v>
      </c>
      <c r="L309">
        <v>220551512.26418844</v>
      </c>
      <c r="M309">
        <v>6822825.3477272717</v>
      </c>
      <c r="N309">
        <v>1837929268.868237</v>
      </c>
      <c r="O309">
        <v>89908800</v>
      </c>
      <c r="P309">
        <v>29.298135649999995</v>
      </c>
      <c r="Q309">
        <v>18318.028379720097</v>
      </c>
      <c r="R309">
        <v>220603967.83838844</v>
      </c>
      <c r="S309">
        <v>1934.6608942159644</v>
      </c>
      <c r="T309">
        <v>18347.326515370096</v>
      </c>
      <c r="U309">
        <f>Net_Zero_Table[[#This Row],[Total Energy(MJ)]]*AHP!$Q$23/TOPSIS!$B$20</f>
        <v>2.2808895287888181E-2</v>
      </c>
      <c r="V309">
        <f>Net_Zero_Table[[#This Row],[Capital Cost (LKR)]]*AHP!$Q$24/TOPSIS!$C$20</f>
        <v>5.1568811441252563E-3</v>
      </c>
      <c r="W309">
        <f>Net_Zero_Table[[#This Row],[System Cost (LKR)]]*AHP!$Q$25/TOPSIS!$D$20</f>
        <v>2.3720910714130411E-3</v>
      </c>
      <c r="X309">
        <f>Net_Zero_Table[[#This Row],[Embodied Carbon (Metric T)]]*AHP!$Q$26/TOPSIS!$E$20</f>
        <v>1.3206924375308619E-2</v>
      </c>
      <c r="Y3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5.0637135529077492E-3</v>
      </c>
      <c r="Z3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4.6014682552033863E-3</v>
      </c>
      <c r="AA309">
        <f>Net_Zero_Table[[#This Row],[S- Worst-Euclidean Distance]]/(Net_Zero_Table[[#This Row],[S+ Best-Euclidean Distance]]+Net_Zero_Table[[#This Row],[S- Worst-Euclidean Distance]])</f>
        <v>0.47608708729532428</v>
      </c>
      <c r="AB309">
        <v>308</v>
      </c>
    </row>
    <row r="310" spans="1:28" x14ac:dyDescent="0.3">
      <c r="A310">
        <v>244</v>
      </c>
      <c r="B310" t="s">
        <v>141</v>
      </c>
      <c r="C310" t="s">
        <v>147</v>
      </c>
      <c r="D310" t="s">
        <v>280</v>
      </c>
      <c r="E310" t="s">
        <v>280</v>
      </c>
      <c r="F310" t="s">
        <v>154</v>
      </c>
      <c r="G310" t="s">
        <v>219</v>
      </c>
      <c r="H310">
        <v>337.57892614014764</v>
      </c>
      <c r="I310">
        <v>48</v>
      </c>
      <c r="J310">
        <v>1225734.0937737096</v>
      </c>
      <c r="K310">
        <v>52455.574200000003</v>
      </c>
      <c r="L310">
        <v>220632136.87926772</v>
      </c>
      <c r="M310">
        <v>6827430.422727271</v>
      </c>
      <c r="N310">
        <v>1838601140.6605644</v>
      </c>
      <c r="O310">
        <v>89472000</v>
      </c>
      <c r="P310">
        <v>29.288925499999998</v>
      </c>
      <c r="Q310">
        <v>18324.724701916955</v>
      </c>
      <c r="R310">
        <v>220684592.45346773</v>
      </c>
      <c r="S310">
        <v>1934.9005710832919</v>
      </c>
      <c r="T310">
        <v>18354.013627416956</v>
      </c>
      <c r="U310">
        <f>Net_Zero_Table[[#This Row],[Total Energy(MJ)]]*AHP!$Q$23/TOPSIS!$B$20</f>
        <v>2.2817231304783019E-2</v>
      </c>
      <c r="V310">
        <f>Net_Zero_Table[[#This Row],[Capital Cost (LKR)]]*AHP!$Q$24/TOPSIS!$C$20</f>
        <v>5.160361787879781E-3</v>
      </c>
      <c r="W310">
        <f>Net_Zero_Table[[#This Row],[System Cost (LKR)]]*AHP!$Q$25/TOPSIS!$D$20</f>
        <v>2.3605668448635456E-3</v>
      </c>
      <c r="X310">
        <f>Net_Zero_Table[[#This Row],[Embodied Carbon (Metric T)]]*AHP!$Q$26/TOPSIS!$E$20</f>
        <v>1.3202772651936583E-2</v>
      </c>
      <c r="Y3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5.062402265298689E-3</v>
      </c>
      <c r="Z3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4.595272528805862E-3</v>
      </c>
      <c r="AA310">
        <f>Net_Zero_Table[[#This Row],[S- Worst-Euclidean Distance]]/(Net_Zero_Table[[#This Row],[S+ Best-Euclidean Distance]]+Net_Zero_Table[[#This Row],[S- Worst-Euclidean Distance]])</f>
        <v>0.47581562092057694</v>
      </c>
      <c r="AB310">
        <v>309</v>
      </c>
    </row>
    <row r="311" spans="1:28" x14ac:dyDescent="0.3">
      <c r="A311">
        <v>246</v>
      </c>
      <c r="B311" t="s">
        <v>141</v>
      </c>
      <c r="C311" t="s">
        <v>147</v>
      </c>
      <c r="D311" t="s">
        <v>280</v>
      </c>
      <c r="E311" t="s">
        <v>280</v>
      </c>
      <c r="F311" t="s">
        <v>154</v>
      </c>
      <c r="G311" t="s">
        <v>218</v>
      </c>
      <c r="H311">
        <v>337.57892614014764</v>
      </c>
      <c r="I311">
        <v>24</v>
      </c>
      <c r="J311">
        <v>1225734.0937737096</v>
      </c>
      <c r="K311">
        <v>52455.574200000003</v>
      </c>
      <c r="L311">
        <v>220632136.87926772</v>
      </c>
      <c r="M311">
        <v>6827430.422727271</v>
      </c>
      <c r="N311">
        <v>1838601140.6605644</v>
      </c>
      <c r="O311">
        <v>89908800</v>
      </c>
      <c r="P311">
        <v>29.288925499999998</v>
      </c>
      <c r="Q311">
        <v>18324.724701916955</v>
      </c>
      <c r="R311">
        <v>220684592.45346773</v>
      </c>
      <c r="S311">
        <v>1935.3373710832918</v>
      </c>
      <c r="T311">
        <v>18354.013627416956</v>
      </c>
      <c r="U311">
        <f>Net_Zero_Table[[#This Row],[Total Energy(MJ)]]*AHP!$Q$23/TOPSIS!$B$20</f>
        <v>2.2817231304783019E-2</v>
      </c>
      <c r="V311">
        <f>Net_Zero_Table[[#This Row],[Capital Cost (LKR)]]*AHP!$Q$24/TOPSIS!$C$20</f>
        <v>5.160361787879781E-3</v>
      </c>
      <c r="W311">
        <f>Net_Zero_Table[[#This Row],[System Cost (LKR)]]*AHP!$Q$25/TOPSIS!$D$20</f>
        <v>2.3720910714130411E-3</v>
      </c>
      <c r="X311">
        <f>Net_Zero_Table[[#This Row],[Embodied Carbon (Metric T)]]*AHP!$Q$26/TOPSIS!$E$20</f>
        <v>1.3202772651936583E-2</v>
      </c>
      <c r="Y3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5.0626392799695873E-3</v>
      </c>
      <c r="Z3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4.5937233666613593E-3</v>
      </c>
      <c r="AA311">
        <f>Net_Zero_Table[[#This Row],[S- Worst-Euclidean Distance]]/(Net_Zero_Table[[#This Row],[S+ Best-Euclidean Distance]]+Net_Zero_Table[[#This Row],[S- Worst-Euclidean Distance]])</f>
        <v>0.47571984760370251</v>
      </c>
      <c r="AB311">
        <v>310</v>
      </c>
    </row>
    <row r="312" spans="1:28" x14ac:dyDescent="0.3">
      <c r="A312">
        <v>259</v>
      </c>
      <c r="B312" t="s">
        <v>141</v>
      </c>
      <c r="C312" t="s">
        <v>148</v>
      </c>
      <c r="D312" t="s">
        <v>151</v>
      </c>
      <c r="E312" t="s">
        <v>152</v>
      </c>
      <c r="F312" t="s">
        <v>280</v>
      </c>
      <c r="G312" t="s">
        <v>219</v>
      </c>
      <c r="H312">
        <v>384.86629028970361</v>
      </c>
      <c r="I312">
        <v>55</v>
      </c>
      <c r="J312">
        <v>1419463.1456274644</v>
      </c>
      <c r="K312">
        <v>42499.442490909089</v>
      </c>
      <c r="L312">
        <v>255503366.21294358</v>
      </c>
      <c r="M312">
        <v>5410203.378636363</v>
      </c>
      <c r="N312">
        <v>2129194718.4411964</v>
      </c>
      <c r="O312">
        <v>102520000</v>
      </c>
      <c r="P312">
        <v>21.525416668181812</v>
      </c>
      <c r="Q312">
        <v>21220.974027130593</v>
      </c>
      <c r="R312">
        <v>255545865.65543449</v>
      </c>
      <c r="S312">
        <v>2237.1249218198327</v>
      </c>
      <c r="T312">
        <v>21242.499443798773</v>
      </c>
      <c r="U312">
        <f>Net_Zero_Table[[#This Row],[Total Energy(MJ)]]*AHP!$Q$23/TOPSIS!$B$20</f>
        <v>2.6421641224774292E-2</v>
      </c>
      <c r="V312">
        <f>Net_Zero_Table[[#This Row],[Capital Cost (LKR)]]*AHP!$Q$24/TOPSIS!$C$20</f>
        <v>4.0891821741364399E-3</v>
      </c>
      <c r="W312">
        <f>Net_Zero_Table[[#This Row],[System Cost (LKR)]]*AHP!$Q$25/TOPSIS!$D$20</f>
        <v>2.7048161764061463E-3</v>
      </c>
      <c r="X312">
        <f>Net_Zero_Table[[#This Row],[Embodied Carbon (Metric T)]]*AHP!$Q$26/TOPSIS!$E$20</f>
        <v>9.7031617806604322E-3</v>
      </c>
      <c r="Y3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4.911055014863123E-3</v>
      </c>
      <c r="Z3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4.4558206538012884E-3</v>
      </c>
      <c r="AA312">
        <f>Net_Zero_Table[[#This Row],[S- Worst-Euclidean Distance]]/(Net_Zero_Table[[#This Row],[S+ Best-Euclidean Distance]]+Net_Zero_Table[[#This Row],[S- Worst-Euclidean Distance]])</f>
        <v>0.47569977561542964</v>
      </c>
      <c r="AB312">
        <v>311</v>
      </c>
    </row>
    <row r="313" spans="1:28" x14ac:dyDescent="0.3">
      <c r="A313">
        <v>277</v>
      </c>
      <c r="B313" t="s">
        <v>141</v>
      </c>
      <c r="C313" t="s">
        <v>148</v>
      </c>
      <c r="D313" t="s">
        <v>280</v>
      </c>
      <c r="E313" t="s">
        <v>152</v>
      </c>
      <c r="F313" t="s">
        <v>280</v>
      </c>
      <c r="G313" t="s">
        <v>219</v>
      </c>
      <c r="H313">
        <v>385.32901190976366</v>
      </c>
      <c r="I313">
        <v>55</v>
      </c>
      <c r="J313">
        <v>1419911.0601556825</v>
      </c>
      <c r="K313">
        <v>42499.442490909089</v>
      </c>
      <c r="L313">
        <v>255583990.82802287</v>
      </c>
      <c r="M313">
        <v>5414808.4536363631</v>
      </c>
      <c r="N313">
        <v>2129866590.2335238</v>
      </c>
      <c r="O313">
        <v>102520000</v>
      </c>
      <c r="P313">
        <v>21.516206518181814</v>
      </c>
      <c r="Q313">
        <v>21227.670349327451</v>
      </c>
      <c r="R313">
        <v>255626490.27051377</v>
      </c>
      <c r="S313">
        <v>2237.8013986871606</v>
      </c>
      <c r="T313">
        <v>21249.186555845634</v>
      </c>
      <c r="U313">
        <f>Net_Zero_Table[[#This Row],[Total Energy(MJ)]]*AHP!$Q$23/TOPSIS!$B$20</f>
        <v>2.6429977241669133E-2</v>
      </c>
      <c r="V313">
        <f>Net_Zero_Table[[#This Row],[Capital Cost (LKR)]]*AHP!$Q$24/TOPSIS!$C$20</f>
        <v>4.0926628178909654E-3</v>
      </c>
      <c r="W313">
        <f>Net_Zero_Table[[#This Row],[System Cost (LKR)]]*AHP!$Q$25/TOPSIS!$D$20</f>
        <v>2.7048161764061463E-3</v>
      </c>
      <c r="X313">
        <f>Net_Zero_Table[[#This Row],[Embodied Carbon (Metric T)]]*AHP!$Q$26/TOPSIS!$E$20</f>
        <v>9.6990100572883937E-3</v>
      </c>
      <c r="Y3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4.9182797257923657E-3</v>
      </c>
      <c r="Z3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4.4570185700249015E-3</v>
      </c>
      <c r="AA313">
        <f>Net_Zero_Table[[#This Row],[S- Worst-Euclidean Distance]]/(Net_Zero_Table[[#This Row],[S+ Best-Euclidean Distance]]+Net_Zero_Table[[#This Row],[S- Worst-Euclidean Distance]])</f>
        <v>0.47540018774798593</v>
      </c>
      <c r="AB313">
        <v>312</v>
      </c>
    </row>
    <row r="314" spans="1:28" x14ac:dyDescent="0.3">
      <c r="A314">
        <v>227</v>
      </c>
      <c r="B314" t="s">
        <v>141</v>
      </c>
      <c r="C314" t="s">
        <v>147</v>
      </c>
      <c r="D314" t="s">
        <v>151</v>
      </c>
      <c r="E314" t="s">
        <v>280</v>
      </c>
      <c r="F314" t="s">
        <v>154</v>
      </c>
      <c r="G314" t="s">
        <v>220</v>
      </c>
      <c r="H314">
        <v>337.11620452008771</v>
      </c>
      <c r="I314">
        <v>24</v>
      </c>
      <c r="J314">
        <v>1225286.1792454913</v>
      </c>
      <c r="K314">
        <v>52455.574200000003</v>
      </c>
      <c r="L314">
        <v>220551512.26418844</v>
      </c>
      <c r="M314">
        <v>6822825.3477272717</v>
      </c>
      <c r="N314">
        <v>1837929268.868237</v>
      </c>
      <c r="O314">
        <v>93600000</v>
      </c>
      <c r="P314">
        <v>29.298135649999995</v>
      </c>
      <c r="Q314">
        <v>18318.028379720097</v>
      </c>
      <c r="R314">
        <v>220603967.83838844</v>
      </c>
      <c r="S314">
        <v>1938.3520942159644</v>
      </c>
      <c r="T314">
        <v>18347.326515370096</v>
      </c>
      <c r="U314">
        <f>Net_Zero_Table[[#This Row],[Total Energy(MJ)]]*AHP!$Q$23/TOPSIS!$B$20</f>
        <v>2.2808895287888181E-2</v>
      </c>
      <c r="V314">
        <f>Net_Zero_Table[[#This Row],[Capital Cost (LKR)]]*AHP!$Q$24/TOPSIS!$C$20</f>
        <v>5.1568811441252563E-3</v>
      </c>
      <c r="W314">
        <f>Net_Zero_Table[[#This Row],[System Cost (LKR)]]*AHP!$Q$25/TOPSIS!$D$20</f>
        <v>2.4694771177488813E-3</v>
      </c>
      <c r="X314">
        <f>Net_Zero_Table[[#This Row],[Embodied Carbon (Metric T)]]*AHP!$Q$26/TOPSIS!$E$20</f>
        <v>1.3206924375308619E-2</v>
      </c>
      <c r="Y3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5.0667623562772714E-3</v>
      </c>
      <c r="Z3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4.5895338332123566E-3</v>
      </c>
      <c r="AA314">
        <f>Net_Zero_Table[[#This Row],[S- Worst-Euclidean Distance]]/(Net_Zero_Table[[#This Row],[S+ Best-Euclidean Distance]]+Net_Zero_Table[[#This Row],[S- Worst-Euclidean Distance]])</f>
        <v>0.47528925616509399</v>
      </c>
      <c r="AB314">
        <v>313</v>
      </c>
    </row>
    <row r="315" spans="1:28" x14ac:dyDescent="0.3">
      <c r="A315">
        <v>261</v>
      </c>
      <c r="B315" t="s">
        <v>141</v>
      </c>
      <c r="C315" t="s">
        <v>148</v>
      </c>
      <c r="D315" t="s">
        <v>151</v>
      </c>
      <c r="E315" t="s">
        <v>152</v>
      </c>
      <c r="F315" t="s">
        <v>280</v>
      </c>
      <c r="G315" t="s">
        <v>218</v>
      </c>
      <c r="H315">
        <v>384.86629028970361</v>
      </c>
      <c r="I315">
        <v>28</v>
      </c>
      <c r="J315">
        <v>1419463.1456274644</v>
      </c>
      <c r="K315">
        <v>42499.442490909089</v>
      </c>
      <c r="L315">
        <v>255503366.21294358</v>
      </c>
      <c r="M315">
        <v>5410203.378636363</v>
      </c>
      <c r="N315">
        <v>2129194718.4411964</v>
      </c>
      <c r="O315">
        <v>104893600</v>
      </c>
      <c r="P315">
        <v>21.525416668181812</v>
      </c>
      <c r="Q315">
        <v>21220.974027130593</v>
      </c>
      <c r="R315">
        <v>255545865.65543449</v>
      </c>
      <c r="S315">
        <v>2239.4985218198326</v>
      </c>
      <c r="T315">
        <v>21242.499443798773</v>
      </c>
      <c r="U315">
        <f>Net_Zero_Table[[#This Row],[Total Energy(MJ)]]*AHP!$Q$23/TOPSIS!$B$20</f>
        <v>2.6421641224774292E-2</v>
      </c>
      <c r="V315">
        <f>Net_Zero_Table[[#This Row],[Capital Cost (LKR)]]*AHP!$Q$24/TOPSIS!$C$20</f>
        <v>4.0891821741364399E-3</v>
      </c>
      <c r="W315">
        <f>Net_Zero_Table[[#This Row],[System Cost (LKR)]]*AHP!$Q$25/TOPSIS!$D$20</f>
        <v>2.7674395833152138E-3</v>
      </c>
      <c r="X315">
        <f>Net_Zero_Table[[#This Row],[Embodied Carbon (Metric T)]]*AHP!$Q$26/TOPSIS!$E$20</f>
        <v>9.7031617806604322E-3</v>
      </c>
      <c r="Y3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4.9170944750816367E-3</v>
      </c>
      <c r="Z3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4.452336305566614E-3</v>
      </c>
      <c r="AA315">
        <f>Net_Zero_Table[[#This Row],[S- Worst-Euclidean Distance]]/(Net_Zero_Table[[#This Row],[S+ Best-Euclidean Distance]]+Net_Zero_Table[[#This Row],[S- Worst-Euclidean Distance]])</f>
        <v>0.47519816409365334</v>
      </c>
      <c r="AB315">
        <v>314</v>
      </c>
    </row>
    <row r="316" spans="1:28" x14ac:dyDescent="0.3">
      <c r="A316">
        <v>245</v>
      </c>
      <c r="B316" t="s">
        <v>141</v>
      </c>
      <c r="C316" t="s">
        <v>147</v>
      </c>
      <c r="D316" t="s">
        <v>280</v>
      </c>
      <c r="E316" t="s">
        <v>280</v>
      </c>
      <c r="F316" t="s">
        <v>154</v>
      </c>
      <c r="G316" t="s">
        <v>220</v>
      </c>
      <c r="H316">
        <v>337.57892614014764</v>
      </c>
      <c r="I316">
        <v>24</v>
      </c>
      <c r="J316">
        <v>1225734.0937737096</v>
      </c>
      <c r="K316">
        <v>52455.574200000003</v>
      </c>
      <c r="L316">
        <v>220632136.87926772</v>
      </c>
      <c r="M316">
        <v>6827430.422727271</v>
      </c>
      <c r="N316">
        <v>1838601140.6605644</v>
      </c>
      <c r="O316">
        <v>93600000</v>
      </c>
      <c r="P316">
        <v>29.288925499999998</v>
      </c>
      <c r="Q316">
        <v>18324.724701916955</v>
      </c>
      <c r="R316">
        <v>220684592.45346773</v>
      </c>
      <c r="S316">
        <v>1939.0285710832918</v>
      </c>
      <c r="T316">
        <v>18354.013627416956</v>
      </c>
      <c r="U316">
        <f>Net_Zero_Table[[#This Row],[Total Energy(MJ)]]*AHP!$Q$23/TOPSIS!$B$20</f>
        <v>2.2817231304783019E-2</v>
      </c>
      <c r="V316">
        <f>Net_Zero_Table[[#This Row],[Capital Cost (LKR)]]*AHP!$Q$24/TOPSIS!$C$20</f>
        <v>5.160361787879781E-3</v>
      </c>
      <c r="W316">
        <f>Net_Zero_Table[[#This Row],[System Cost (LKR)]]*AHP!$Q$25/TOPSIS!$D$20</f>
        <v>2.4694771177488813E-3</v>
      </c>
      <c r="X316">
        <f>Net_Zero_Table[[#This Row],[Embodied Carbon (Metric T)]]*AHP!$Q$26/TOPSIS!$E$20</f>
        <v>1.3202772651936583E-2</v>
      </c>
      <c r="Y3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5.0656887298942644E-3</v>
      </c>
      <c r="Z3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4.5817687711152541E-3</v>
      </c>
      <c r="AA316">
        <f>Net_Zero_Table[[#This Row],[S- Worst-Euclidean Distance]]/(Net_Zero_Table[[#This Row],[S+ Best-Euclidean Distance]]+Net_Zero_Table[[#This Row],[S- Worst-Euclidean Distance]])</f>
        <v>0.47491981909594455</v>
      </c>
      <c r="AB316">
        <v>315</v>
      </c>
    </row>
    <row r="317" spans="1:28" x14ac:dyDescent="0.3">
      <c r="A317">
        <v>279</v>
      </c>
      <c r="B317" t="s">
        <v>141</v>
      </c>
      <c r="C317" t="s">
        <v>148</v>
      </c>
      <c r="D317" t="s">
        <v>280</v>
      </c>
      <c r="E317" t="s">
        <v>152</v>
      </c>
      <c r="F317" t="s">
        <v>280</v>
      </c>
      <c r="G317" t="s">
        <v>218</v>
      </c>
      <c r="H317">
        <v>385.32901190976366</v>
      </c>
      <c r="I317">
        <v>28</v>
      </c>
      <c r="J317">
        <v>1419911.0601556825</v>
      </c>
      <c r="K317">
        <v>42499.442490909089</v>
      </c>
      <c r="L317">
        <v>255583990.82802287</v>
      </c>
      <c r="M317">
        <v>5414808.4536363631</v>
      </c>
      <c r="N317">
        <v>2129866590.2335238</v>
      </c>
      <c r="O317">
        <v>104893600</v>
      </c>
      <c r="P317">
        <v>21.516206518181814</v>
      </c>
      <c r="Q317">
        <v>21227.670349327451</v>
      </c>
      <c r="R317">
        <v>255626490.27051377</v>
      </c>
      <c r="S317">
        <v>2240.1749986871605</v>
      </c>
      <c r="T317">
        <v>21249.186555845634</v>
      </c>
      <c r="U317">
        <f>Net_Zero_Table[[#This Row],[Total Energy(MJ)]]*AHP!$Q$23/TOPSIS!$B$20</f>
        <v>2.6429977241669133E-2</v>
      </c>
      <c r="V317">
        <f>Net_Zero_Table[[#This Row],[Capital Cost (LKR)]]*AHP!$Q$24/TOPSIS!$C$20</f>
        <v>4.0926628178909654E-3</v>
      </c>
      <c r="W317">
        <f>Net_Zero_Table[[#This Row],[System Cost (LKR)]]*AHP!$Q$25/TOPSIS!$D$20</f>
        <v>2.7674395833152138E-3</v>
      </c>
      <c r="X317">
        <f>Net_Zero_Table[[#This Row],[Embodied Carbon (Metric T)]]*AHP!$Q$26/TOPSIS!$E$20</f>
        <v>9.6990100572883937E-3</v>
      </c>
      <c r="Y3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4.9243103252137096E-3</v>
      </c>
      <c r="Z3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4.4535351590137065E-3</v>
      </c>
      <c r="AA317">
        <f>Net_Zero_Table[[#This Row],[S- Worst-Euclidean Distance]]/(Net_Zero_Table[[#This Row],[S+ Best-Euclidean Distance]]+Net_Zero_Table[[#This Row],[S- Worst-Euclidean Distance]])</f>
        <v>0.47489960956427574</v>
      </c>
      <c r="AB317">
        <v>316</v>
      </c>
    </row>
    <row r="318" spans="1:28" x14ac:dyDescent="0.3">
      <c r="A318">
        <v>260</v>
      </c>
      <c r="B318" t="s">
        <v>141</v>
      </c>
      <c r="C318" t="s">
        <v>148</v>
      </c>
      <c r="D318" t="s">
        <v>151</v>
      </c>
      <c r="E318" t="s">
        <v>152</v>
      </c>
      <c r="F318" t="s">
        <v>280</v>
      </c>
      <c r="G318" t="s">
        <v>220</v>
      </c>
      <c r="H318">
        <v>384.86629028970361</v>
      </c>
      <c r="I318">
        <v>28</v>
      </c>
      <c r="J318">
        <v>1419463.1456274644</v>
      </c>
      <c r="K318">
        <v>42499.442490909089</v>
      </c>
      <c r="L318">
        <v>255503366.21294358</v>
      </c>
      <c r="M318">
        <v>5410203.378636363</v>
      </c>
      <c r="N318">
        <v>2129194718.4411964</v>
      </c>
      <c r="O318">
        <v>109200000</v>
      </c>
      <c r="P318">
        <v>21.525416668181812</v>
      </c>
      <c r="Q318">
        <v>21220.974027130593</v>
      </c>
      <c r="R318">
        <v>255545865.65543449</v>
      </c>
      <c r="S318">
        <v>2243.804921819833</v>
      </c>
      <c r="T318">
        <v>21242.499443798773</v>
      </c>
      <c r="U318">
        <f>Net_Zero_Table[[#This Row],[Total Energy(MJ)]]*AHP!$Q$23/TOPSIS!$B$20</f>
        <v>2.6421641224774292E-2</v>
      </c>
      <c r="V318">
        <f>Net_Zero_Table[[#This Row],[Capital Cost (LKR)]]*AHP!$Q$24/TOPSIS!$C$20</f>
        <v>4.0891821741364399E-3</v>
      </c>
      <c r="W318">
        <f>Net_Zero_Table[[#This Row],[System Cost (LKR)]]*AHP!$Q$25/TOPSIS!$D$20</f>
        <v>2.881056637373695E-3</v>
      </c>
      <c r="X318">
        <f>Net_Zero_Table[[#This Row],[Embodied Carbon (Metric T)]]*AHP!$Q$26/TOPSIS!$E$20</f>
        <v>9.7031617806604322E-3</v>
      </c>
      <c r="Y3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4.9300641304069852E-3</v>
      </c>
      <c r="Z3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4.4482590433368814E-3</v>
      </c>
      <c r="AA318">
        <f>Net_Zero_Table[[#This Row],[S- Worst-Euclidean Distance]]/(Net_Zero_Table[[#This Row],[S+ Best-Euclidean Distance]]+Net_Zero_Table[[#This Row],[S- Worst-Euclidean Distance]])</f>
        <v>0.47431283406723518</v>
      </c>
      <c r="AB318">
        <v>317</v>
      </c>
    </row>
    <row r="319" spans="1:28" x14ac:dyDescent="0.3">
      <c r="A319">
        <v>278</v>
      </c>
      <c r="B319" t="s">
        <v>141</v>
      </c>
      <c r="C319" t="s">
        <v>148</v>
      </c>
      <c r="D319" t="s">
        <v>280</v>
      </c>
      <c r="E319" t="s">
        <v>152</v>
      </c>
      <c r="F319" t="s">
        <v>280</v>
      </c>
      <c r="G319" t="s">
        <v>220</v>
      </c>
      <c r="H319">
        <v>385.32901190976366</v>
      </c>
      <c r="I319">
        <v>28</v>
      </c>
      <c r="J319">
        <v>1419911.0601556825</v>
      </c>
      <c r="K319">
        <v>42499.442490909089</v>
      </c>
      <c r="L319">
        <v>255583990.82802287</v>
      </c>
      <c r="M319">
        <v>5414808.4536363631</v>
      </c>
      <c r="N319">
        <v>2129866590.2335238</v>
      </c>
      <c r="O319">
        <v>109200000</v>
      </c>
      <c r="P319">
        <v>21.516206518181814</v>
      </c>
      <c r="Q319">
        <v>21227.670349327451</v>
      </c>
      <c r="R319">
        <v>255626490.27051377</v>
      </c>
      <c r="S319">
        <v>2244.4813986871604</v>
      </c>
      <c r="T319">
        <v>21249.186555845634</v>
      </c>
      <c r="U319">
        <f>Net_Zero_Table[[#This Row],[Total Energy(MJ)]]*AHP!$Q$23/TOPSIS!$B$20</f>
        <v>2.6429977241669133E-2</v>
      </c>
      <c r="V319">
        <f>Net_Zero_Table[[#This Row],[Capital Cost (LKR)]]*AHP!$Q$24/TOPSIS!$C$20</f>
        <v>4.0926628178909654E-3</v>
      </c>
      <c r="W319">
        <f>Net_Zero_Table[[#This Row],[System Cost (LKR)]]*AHP!$Q$25/TOPSIS!$D$20</f>
        <v>2.881056637373695E-3</v>
      </c>
      <c r="X319">
        <f>Net_Zero_Table[[#This Row],[Embodied Carbon (Metric T)]]*AHP!$Q$26/TOPSIS!$E$20</f>
        <v>9.6990100572883937E-3</v>
      </c>
      <c r="Y3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4.9372610253108533E-3</v>
      </c>
      <c r="Z3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4.4494589953535954E-3</v>
      </c>
      <c r="AA319">
        <f>Net_Zero_Table[[#This Row],[S- Worst-Euclidean Distance]]/(Net_Zero_Table[[#This Row],[S+ Best-Euclidean Distance]]+Net_Zero_Table[[#This Row],[S- Worst-Euclidean Distance]])</f>
        <v>0.47401637478888348</v>
      </c>
      <c r="AB319">
        <v>318</v>
      </c>
    </row>
    <row r="320" spans="1:28" x14ac:dyDescent="0.3">
      <c r="A320">
        <v>145</v>
      </c>
      <c r="B320" t="s">
        <v>140</v>
      </c>
      <c r="C320" t="s">
        <v>148</v>
      </c>
      <c r="D320" t="s">
        <v>151</v>
      </c>
      <c r="E320" t="s">
        <v>152</v>
      </c>
      <c r="F320" t="s">
        <v>154</v>
      </c>
      <c r="G320" t="s">
        <v>219</v>
      </c>
      <c r="H320">
        <v>377.78108079298306</v>
      </c>
      <c r="I320">
        <v>54</v>
      </c>
      <c r="J320">
        <v>1380377.9978418781</v>
      </c>
      <c r="K320">
        <v>43946.449763636367</v>
      </c>
      <c r="L320">
        <v>248468039.61153808</v>
      </c>
      <c r="M320">
        <v>5693401.9422727264</v>
      </c>
      <c r="N320">
        <v>2070566996.7628174</v>
      </c>
      <c r="O320">
        <v>100656000</v>
      </c>
      <c r="P320">
        <v>22.977584668181816</v>
      </c>
      <c r="Q320">
        <v>20636.651067736078</v>
      </c>
      <c r="R320">
        <v>248511986.06130171</v>
      </c>
      <c r="S320">
        <v>2176.9163987050902</v>
      </c>
      <c r="T320">
        <v>20659.628652404259</v>
      </c>
      <c r="U320">
        <f>Net_Zero_Table[[#This Row],[Total Energy(MJ)]]*AHP!$Q$23/TOPSIS!$B$20</f>
        <v>2.5694387654939494E-2</v>
      </c>
      <c r="V320">
        <f>Net_Zero_Table[[#This Row],[Capital Cost (LKR)]]*AHP!$Q$24/TOPSIS!$C$20</f>
        <v>4.3032315244317968E-3</v>
      </c>
      <c r="W320">
        <f>Net_Zero_Table[[#This Row],[System Cost (LKR)]]*AHP!$Q$25/TOPSIS!$D$20</f>
        <v>2.6556377004714892E-3</v>
      </c>
      <c r="X320">
        <f>Net_Zero_Table[[#This Row],[Embodied Carbon (Metric T)]]*AHP!$Q$26/TOPSIS!$E$20</f>
        <v>1.0357765649840183E-2</v>
      </c>
      <c r="Y3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4.4688582088520737E-3</v>
      </c>
      <c r="Z3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4.0235835268507001E-3</v>
      </c>
      <c r="AA320">
        <f>Net_Zero_Table[[#This Row],[S- Worst-Euclidean Distance]]/(Net_Zero_Table[[#This Row],[S+ Best-Euclidean Distance]]+Net_Zero_Table[[#This Row],[S- Worst-Euclidean Distance]])</f>
        <v>0.47378406023503172</v>
      </c>
      <c r="AB320">
        <v>319</v>
      </c>
    </row>
    <row r="321" spans="1:28" x14ac:dyDescent="0.3">
      <c r="A321">
        <v>147</v>
      </c>
      <c r="B321" t="s">
        <v>140</v>
      </c>
      <c r="C321" t="s">
        <v>148</v>
      </c>
      <c r="D321" t="s">
        <v>151</v>
      </c>
      <c r="E321" t="s">
        <v>152</v>
      </c>
      <c r="F321" t="s">
        <v>154</v>
      </c>
      <c r="G321" t="s">
        <v>218</v>
      </c>
      <c r="H321">
        <v>377.78108079298306</v>
      </c>
      <c r="I321">
        <v>27</v>
      </c>
      <c r="J321">
        <v>1380377.9978418781</v>
      </c>
      <c r="K321">
        <v>43946.449763636367</v>
      </c>
      <c r="L321">
        <v>248468039.61153808</v>
      </c>
      <c r="M321">
        <v>5693401.9422727264</v>
      </c>
      <c r="N321">
        <v>2070566996.7628174</v>
      </c>
      <c r="O321">
        <v>101147400</v>
      </c>
      <c r="P321">
        <v>22.977584668181816</v>
      </c>
      <c r="Q321">
        <v>20636.651067736078</v>
      </c>
      <c r="R321">
        <v>248511986.06130171</v>
      </c>
      <c r="S321">
        <v>2177.40779870509</v>
      </c>
      <c r="T321">
        <v>20659.628652404259</v>
      </c>
      <c r="U321">
        <f>Net_Zero_Table[[#This Row],[Total Energy(MJ)]]*AHP!$Q$23/TOPSIS!$B$20</f>
        <v>2.5694387654939494E-2</v>
      </c>
      <c r="V321">
        <f>Net_Zero_Table[[#This Row],[Capital Cost (LKR)]]*AHP!$Q$24/TOPSIS!$C$20</f>
        <v>4.3032315244317968E-3</v>
      </c>
      <c r="W321">
        <f>Net_Zero_Table[[#This Row],[System Cost (LKR)]]*AHP!$Q$25/TOPSIS!$D$20</f>
        <v>2.6686024553396709E-3</v>
      </c>
      <c r="X321">
        <f>Net_Zero_Table[[#This Row],[Embodied Carbon (Metric T)]]*AHP!$Q$26/TOPSIS!$E$20</f>
        <v>1.0357765649840183E-2</v>
      </c>
      <c r="Y3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4.4700182511772692E-3</v>
      </c>
      <c r="Z3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4.0225463907957101E-3</v>
      </c>
      <c r="AA321">
        <f>Net_Zero_Table[[#This Row],[S- Worst-Euclidean Distance]]/(Net_Zero_Table[[#This Row],[S+ Best-Euclidean Distance]]+Net_Zero_Table[[#This Row],[S- Worst-Euclidean Distance]])</f>
        <v>0.47365508069435175</v>
      </c>
      <c r="AB321">
        <v>320</v>
      </c>
    </row>
    <row r="322" spans="1:28" x14ac:dyDescent="0.3">
      <c r="A322">
        <v>163</v>
      </c>
      <c r="B322" t="s">
        <v>140</v>
      </c>
      <c r="C322" t="s">
        <v>148</v>
      </c>
      <c r="D322" t="s">
        <v>280</v>
      </c>
      <c r="E322" t="s">
        <v>152</v>
      </c>
      <c r="F322" t="s">
        <v>154</v>
      </c>
      <c r="G322" t="s">
        <v>219</v>
      </c>
      <c r="H322">
        <v>378.24380241304311</v>
      </c>
      <c r="I322">
        <v>54</v>
      </c>
      <c r="J322">
        <v>1380825.9123700962</v>
      </c>
      <c r="K322">
        <v>43946.449763636367</v>
      </c>
      <c r="L322">
        <v>248548664.22661731</v>
      </c>
      <c r="M322">
        <v>5698007.0172727266</v>
      </c>
      <c r="N322">
        <v>2071238868.5551443</v>
      </c>
      <c r="O322">
        <v>100656000</v>
      </c>
      <c r="P322">
        <v>22.968374518181815</v>
      </c>
      <c r="Q322">
        <v>20643.347389932936</v>
      </c>
      <c r="R322">
        <v>248592610.67638093</v>
      </c>
      <c r="S322">
        <v>2177.5928755724171</v>
      </c>
      <c r="T322">
        <v>20666.315764451119</v>
      </c>
      <c r="U322">
        <f>Net_Zero_Table[[#This Row],[Total Energy(MJ)]]*AHP!$Q$23/TOPSIS!$B$20</f>
        <v>2.5702723671834328E-2</v>
      </c>
      <c r="V322">
        <f>Net_Zero_Table[[#This Row],[Capital Cost (LKR)]]*AHP!$Q$24/TOPSIS!$C$20</f>
        <v>4.3067121681863224E-3</v>
      </c>
      <c r="W322">
        <f>Net_Zero_Table[[#This Row],[System Cost (LKR)]]*AHP!$Q$25/TOPSIS!$D$20</f>
        <v>2.6556377004714892E-3</v>
      </c>
      <c r="X322">
        <f>Net_Zero_Table[[#This Row],[Embodied Carbon (Metric T)]]*AHP!$Q$26/TOPSIS!$E$20</f>
        <v>1.0353613926468145E-2</v>
      </c>
      <c r="Y3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4.475001406431609E-3</v>
      </c>
      <c r="Z3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4.0229132512224763E-3</v>
      </c>
      <c r="AA322">
        <f>Net_Zero_Table[[#This Row],[S- Worst-Euclidean Distance]]/(Net_Zero_Table[[#This Row],[S+ Best-Euclidean Distance]]+Net_Zero_Table[[#This Row],[S- Worst-Euclidean Distance]])</f>
        <v>0.4734000532235319</v>
      </c>
      <c r="AB322">
        <v>321</v>
      </c>
    </row>
    <row r="323" spans="1:28" x14ac:dyDescent="0.3">
      <c r="A323">
        <v>165</v>
      </c>
      <c r="B323" t="s">
        <v>140</v>
      </c>
      <c r="C323" t="s">
        <v>148</v>
      </c>
      <c r="D323" t="s">
        <v>280</v>
      </c>
      <c r="E323" t="s">
        <v>152</v>
      </c>
      <c r="F323" t="s">
        <v>154</v>
      </c>
      <c r="G323" t="s">
        <v>218</v>
      </c>
      <c r="H323">
        <v>378.24380241304311</v>
      </c>
      <c r="I323">
        <v>27</v>
      </c>
      <c r="J323">
        <v>1380825.9123700962</v>
      </c>
      <c r="K323">
        <v>43946.449763636367</v>
      </c>
      <c r="L323">
        <v>248548664.22661731</v>
      </c>
      <c r="M323">
        <v>5698007.0172727266</v>
      </c>
      <c r="N323">
        <v>2071238868.5551443</v>
      </c>
      <c r="O323">
        <v>101147400</v>
      </c>
      <c r="P323">
        <v>22.968374518181815</v>
      </c>
      <c r="Q323">
        <v>20643.347389932936</v>
      </c>
      <c r="R323">
        <v>248592610.67638093</v>
      </c>
      <c r="S323">
        <v>2178.0842755724175</v>
      </c>
      <c r="T323">
        <v>20666.315764451119</v>
      </c>
      <c r="U323">
        <f>Net_Zero_Table[[#This Row],[Total Energy(MJ)]]*AHP!$Q$23/TOPSIS!$B$20</f>
        <v>2.5702723671834328E-2</v>
      </c>
      <c r="V323">
        <f>Net_Zero_Table[[#This Row],[Capital Cost (LKR)]]*AHP!$Q$24/TOPSIS!$C$20</f>
        <v>4.3067121681863224E-3</v>
      </c>
      <c r="W323">
        <f>Net_Zero_Table[[#This Row],[System Cost (LKR)]]*AHP!$Q$25/TOPSIS!$D$20</f>
        <v>2.6686024553396709E-3</v>
      </c>
      <c r="X323">
        <f>Net_Zero_Table[[#This Row],[Embodied Carbon (Metric T)]]*AHP!$Q$26/TOPSIS!$E$20</f>
        <v>1.0353613926468145E-2</v>
      </c>
      <c r="Y3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4.4761598566849916E-3</v>
      </c>
      <c r="Z3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4.0218759423210296E-3</v>
      </c>
      <c r="AA323">
        <f>Net_Zero_Table[[#This Row],[S- Worst-Euclidean Distance]]/(Net_Zero_Table[[#This Row],[S+ Best-Euclidean Distance]]+Net_Zero_Table[[#This Row],[S- Worst-Euclidean Distance]])</f>
        <v>0.47327124025430095</v>
      </c>
      <c r="AB323">
        <v>322</v>
      </c>
    </row>
    <row r="324" spans="1:28" x14ac:dyDescent="0.3">
      <c r="A324">
        <v>146</v>
      </c>
      <c r="B324" t="s">
        <v>140</v>
      </c>
      <c r="C324" t="s">
        <v>148</v>
      </c>
      <c r="D324" t="s">
        <v>151</v>
      </c>
      <c r="E324" t="s">
        <v>152</v>
      </c>
      <c r="F324" t="s">
        <v>154</v>
      </c>
      <c r="G324" t="s">
        <v>220</v>
      </c>
      <c r="H324">
        <v>377.78108079298306</v>
      </c>
      <c r="I324">
        <v>27</v>
      </c>
      <c r="J324">
        <v>1380377.9978418781</v>
      </c>
      <c r="K324">
        <v>43946.449763636367</v>
      </c>
      <c r="L324">
        <v>248468039.61153808</v>
      </c>
      <c r="M324">
        <v>5693401.9422727264</v>
      </c>
      <c r="N324">
        <v>2070566996.7628174</v>
      </c>
      <c r="O324">
        <v>105300000</v>
      </c>
      <c r="P324">
        <v>22.977584668181816</v>
      </c>
      <c r="Q324">
        <v>20636.651067736078</v>
      </c>
      <c r="R324">
        <v>248511986.06130171</v>
      </c>
      <c r="S324">
        <v>2181.5603987050899</v>
      </c>
      <c r="T324">
        <v>20659.628652404259</v>
      </c>
      <c r="U324">
        <f>Net_Zero_Table[[#This Row],[Total Energy(MJ)]]*AHP!$Q$23/TOPSIS!$B$20</f>
        <v>2.5694387654939494E-2</v>
      </c>
      <c r="V324">
        <f>Net_Zero_Table[[#This Row],[Capital Cost (LKR)]]*AHP!$Q$24/TOPSIS!$C$20</f>
        <v>4.3032315244317968E-3</v>
      </c>
      <c r="W324">
        <f>Net_Zero_Table[[#This Row],[System Cost (LKR)]]*AHP!$Q$25/TOPSIS!$D$20</f>
        <v>2.7781617574674914E-3</v>
      </c>
      <c r="X324">
        <f>Net_Zero_Table[[#This Row],[Embodied Carbon (Metric T)]]*AHP!$Q$26/TOPSIS!$E$20</f>
        <v>1.0357765649840183E-2</v>
      </c>
      <c r="Y3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4.4813072398109059E-3</v>
      </c>
      <c r="Z3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4.0154431711183084E-3</v>
      </c>
      <c r="AA324">
        <f>Net_Zero_Table[[#This Row],[S- Worst-Euclidean Distance]]/(Net_Zero_Table[[#This Row],[S+ Best-Euclidean Distance]]+Net_Zero_Table[[#This Row],[S- Worst-Euclidean Distance]])</f>
        <v>0.47258575065984249</v>
      </c>
      <c r="AB324">
        <v>323</v>
      </c>
    </row>
    <row r="325" spans="1:28" x14ac:dyDescent="0.3">
      <c r="A325">
        <v>121</v>
      </c>
      <c r="B325" t="s">
        <v>140</v>
      </c>
      <c r="C325" t="s">
        <v>147</v>
      </c>
      <c r="D325" t="s">
        <v>151</v>
      </c>
      <c r="E325" t="s">
        <v>280</v>
      </c>
      <c r="F325" t="s">
        <v>155</v>
      </c>
      <c r="G325" t="s">
        <v>219</v>
      </c>
      <c r="H325">
        <v>329.41880475902173</v>
      </c>
      <c r="I325">
        <v>47</v>
      </c>
      <c r="J325">
        <v>1202726.0363129452</v>
      </c>
      <c r="K325">
        <v>56904.773972727271</v>
      </c>
      <c r="L325">
        <v>216490686.53633013</v>
      </c>
      <c r="M325">
        <v>7122399.5068181809</v>
      </c>
      <c r="N325">
        <v>1804089054.4694178</v>
      </c>
      <c r="O325">
        <v>87608000</v>
      </c>
      <c r="P325">
        <v>30.477377059090909</v>
      </c>
      <c r="Q325">
        <v>17980.754242878531</v>
      </c>
      <c r="R325">
        <v>216547591.31030285</v>
      </c>
      <c r="S325">
        <v>1898.8194539762362</v>
      </c>
      <c r="T325">
        <v>18011.231619937622</v>
      </c>
      <c r="U325">
        <f>Net_Zero_Table[[#This Row],[Total Energy(MJ)]]*AHP!$Q$23/TOPSIS!$B$20</f>
        <v>2.2389494547348773E-2</v>
      </c>
      <c r="V325">
        <f>Net_Zero_Table[[#This Row],[Capital Cost (LKR)]]*AHP!$Q$24/TOPSIS!$C$20</f>
        <v>5.3833076248789658E-3</v>
      </c>
      <c r="W325">
        <f>Net_Zero_Table[[#This Row],[System Cost (LKR)]]*AHP!$Q$25/TOPSIS!$D$20</f>
        <v>2.3113883689288889E-3</v>
      </c>
      <c r="X325">
        <f>Net_Zero_Table[[#This Row],[Embodied Carbon (Metric T)]]*AHP!$Q$26/TOPSIS!$E$20</f>
        <v>1.3738499226901475E-2</v>
      </c>
      <c r="Y3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5.5572831005957753E-3</v>
      </c>
      <c r="Z3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4.9741408997088484E-3</v>
      </c>
      <c r="AA325">
        <f>Net_Zero_Table[[#This Row],[S- Worst-Euclidean Distance]]/(Net_Zero_Table[[#This Row],[S+ Best-Euclidean Distance]]+Net_Zero_Table[[#This Row],[S- Worst-Euclidean Distance]])</f>
        <v>0.47231418083299753</v>
      </c>
      <c r="AB325">
        <v>324</v>
      </c>
    </row>
    <row r="326" spans="1:28" x14ac:dyDescent="0.3">
      <c r="A326">
        <v>164</v>
      </c>
      <c r="B326" t="s">
        <v>140</v>
      </c>
      <c r="C326" t="s">
        <v>148</v>
      </c>
      <c r="D326" t="s">
        <v>280</v>
      </c>
      <c r="E326" t="s">
        <v>152</v>
      </c>
      <c r="F326" t="s">
        <v>154</v>
      </c>
      <c r="G326" t="s">
        <v>220</v>
      </c>
      <c r="H326">
        <v>378.24380241304311</v>
      </c>
      <c r="I326">
        <v>27</v>
      </c>
      <c r="J326">
        <v>1380825.9123700962</v>
      </c>
      <c r="K326">
        <v>43946.449763636367</v>
      </c>
      <c r="L326">
        <v>248548664.22661731</v>
      </c>
      <c r="M326">
        <v>5698007.0172727266</v>
      </c>
      <c r="N326">
        <v>2071238868.5551443</v>
      </c>
      <c r="O326">
        <v>105300000</v>
      </c>
      <c r="P326">
        <v>22.968374518181815</v>
      </c>
      <c r="Q326">
        <v>20643.347389932936</v>
      </c>
      <c r="R326">
        <v>248592610.67638093</v>
      </c>
      <c r="S326">
        <v>2182.2368755724174</v>
      </c>
      <c r="T326">
        <v>20666.315764451119</v>
      </c>
      <c r="U326">
        <f>Net_Zero_Table[[#This Row],[Total Energy(MJ)]]*AHP!$Q$23/TOPSIS!$B$20</f>
        <v>2.5702723671834328E-2</v>
      </c>
      <c r="V326">
        <f>Net_Zero_Table[[#This Row],[Capital Cost (LKR)]]*AHP!$Q$24/TOPSIS!$C$20</f>
        <v>4.3067121681863224E-3</v>
      </c>
      <c r="W326">
        <f>Net_Zero_Table[[#This Row],[System Cost (LKR)]]*AHP!$Q$25/TOPSIS!$D$20</f>
        <v>2.7781617574674914E-3</v>
      </c>
      <c r="X326">
        <f>Net_Zero_Table[[#This Row],[Embodied Carbon (Metric T)]]*AHP!$Q$26/TOPSIS!$E$20</f>
        <v>1.0353613926468145E-2</v>
      </c>
      <c r="Y3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4.4874333949733395E-3</v>
      </c>
      <c r="Z3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4.014771536438623E-3</v>
      </c>
      <c r="AA326">
        <f>Net_Zero_Table[[#This Row],[S- Worst-Euclidean Distance]]/(Net_Zero_Table[[#This Row],[S+ Best-Euclidean Distance]]+Net_Zero_Table[[#This Row],[S- Worst-Euclidean Distance]])</f>
        <v>0.4722035717588719</v>
      </c>
      <c r="AB326">
        <v>325</v>
      </c>
    </row>
    <row r="327" spans="1:28" x14ac:dyDescent="0.3">
      <c r="A327">
        <v>139</v>
      </c>
      <c r="B327" t="s">
        <v>140</v>
      </c>
      <c r="C327" t="s">
        <v>147</v>
      </c>
      <c r="D327" t="s">
        <v>280</v>
      </c>
      <c r="E327" t="s">
        <v>280</v>
      </c>
      <c r="F327" t="s">
        <v>155</v>
      </c>
      <c r="G327" t="s">
        <v>219</v>
      </c>
      <c r="H327">
        <v>329.88152637908178</v>
      </c>
      <c r="I327">
        <v>47</v>
      </c>
      <c r="J327">
        <v>1203173.9508411635</v>
      </c>
      <c r="K327">
        <v>56904.773972727271</v>
      </c>
      <c r="L327">
        <v>216571311.15140945</v>
      </c>
      <c r="M327">
        <v>7127004.5818181802</v>
      </c>
      <c r="N327">
        <v>1804760926.2617452</v>
      </c>
      <c r="O327">
        <v>87608000</v>
      </c>
      <c r="P327">
        <v>30.468166909090904</v>
      </c>
      <c r="Q327">
        <v>17987.450565075393</v>
      </c>
      <c r="R327">
        <v>216628215.92538217</v>
      </c>
      <c r="S327">
        <v>1899.4959308435634</v>
      </c>
      <c r="T327">
        <v>18017.918731984482</v>
      </c>
      <c r="U327">
        <f>Net_Zero_Table[[#This Row],[Total Energy(MJ)]]*AHP!$Q$23/TOPSIS!$B$20</f>
        <v>2.2397830564243618E-2</v>
      </c>
      <c r="V327">
        <f>Net_Zero_Table[[#This Row],[Capital Cost (LKR)]]*AHP!$Q$24/TOPSIS!$C$20</f>
        <v>5.3867882686334904E-3</v>
      </c>
      <c r="W327">
        <f>Net_Zero_Table[[#This Row],[System Cost (LKR)]]*AHP!$Q$25/TOPSIS!$D$20</f>
        <v>2.3113883689288889E-3</v>
      </c>
      <c r="X327">
        <f>Net_Zero_Table[[#This Row],[Embodied Carbon (Metric T)]]*AHP!$Q$26/TOPSIS!$E$20</f>
        <v>1.3734347503529434E-2</v>
      </c>
      <c r="Y3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5.5554196102905254E-3</v>
      </c>
      <c r="Z3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4.965987515989762E-3</v>
      </c>
      <c r="AA327">
        <f>Net_Zero_Table[[#This Row],[S- Worst-Euclidean Distance]]/(Net_Zero_Table[[#This Row],[S+ Best-Euclidean Distance]]+Net_Zero_Table[[#This Row],[S- Worst-Euclidean Distance]])</f>
        <v>0.47198891330663911</v>
      </c>
      <c r="AB327">
        <v>326</v>
      </c>
    </row>
    <row r="328" spans="1:28" x14ac:dyDescent="0.3">
      <c r="A328">
        <v>123</v>
      </c>
      <c r="B328" t="s">
        <v>140</v>
      </c>
      <c r="C328" t="s">
        <v>147</v>
      </c>
      <c r="D328" t="s">
        <v>151</v>
      </c>
      <c r="E328" t="s">
        <v>280</v>
      </c>
      <c r="F328" t="s">
        <v>155</v>
      </c>
      <c r="G328" t="s">
        <v>218</v>
      </c>
      <c r="H328">
        <v>329.41880475902173</v>
      </c>
      <c r="I328">
        <v>24</v>
      </c>
      <c r="J328">
        <v>1202726.0363129452</v>
      </c>
      <c r="K328">
        <v>56904.773972727271</v>
      </c>
      <c r="L328">
        <v>216490686.53633013</v>
      </c>
      <c r="M328">
        <v>7122399.5068181809</v>
      </c>
      <c r="N328">
        <v>1804089054.4694178</v>
      </c>
      <c r="O328">
        <v>89908800</v>
      </c>
      <c r="P328">
        <v>30.477377059090909</v>
      </c>
      <c r="Q328">
        <v>17980.754242878531</v>
      </c>
      <c r="R328">
        <v>216547591.31030285</v>
      </c>
      <c r="S328">
        <v>1901.1202539762362</v>
      </c>
      <c r="T328">
        <v>18011.231619937622</v>
      </c>
      <c r="U328">
        <f>Net_Zero_Table[[#This Row],[Total Energy(MJ)]]*AHP!$Q$23/TOPSIS!$B$20</f>
        <v>2.2389494547348773E-2</v>
      </c>
      <c r="V328">
        <f>Net_Zero_Table[[#This Row],[Capital Cost (LKR)]]*AHP!$Q$24/TOPSIS!$C$20</f>
        <v>5.3833076248789658E-3</v>
      </c>
      <c r="W328">
        <f>Net_Zero_Table[[#This Row],[System Cost (LKR)]]*AHP!$Q$25/TOPSIS!$D$20</f>
        <v>2.3720910714130411E-3</v>
      </c>
      <c r="X328">
        <f>Net_Zero_Table[[#This Row],[Embodied Carbon (Metric T)]]*AHP!$Q$26/TOPSIS!$E$20</f>
        <v>1.3738499226901475E-2</v>
      </c>
      <c r="Y3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5.558151744154062E-3</v>
      </c>
      <c r="Z3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4.9662973840531258E-3</v>
      </c>
      <c r="AA328">
        <f>Net_Zero_Table[[#This Row],[S- Worst-Euclidean Distance]]/(Net_Zero_Table[[#This Row],[S+ Best-Euclidean Distance]]+Net_Zero_Table[[#This Row],[S- Worst-Euclidean Distance]])</f>
        <v>0.47188193163884118</v>
      </c>
      <c r="AB328">
        <v>327</v>
      </c>
    </row>
    <row r="329" spans="1:28" x14ac:dyDescent="0.3">
      <c r="A329">
        <v>141</v>
      </c>
      <c r="B329" t="s">
        <v>140</v>
      </c>
      <c r="C329" t="s">
        <v>147</v>
      </c>
      <c r="D329" t="s">
        <v>280</v>
      </c>
      <c r="E329" t="s">
        <v>280</v>
      </c>
      <c r="F329" t="s">
        <v>155</v>
      </c>
      <c r="G329" t="s">
        <v>218</v>
      </c>
      <c r="H329">
        <v>329.88152637908178</v>
      </c>
      <c r="I329">
        <v>24</v>
      </c>
      <c r="J329">
        <v>1203173.9508411635</v>
      </c>
      <c r="K329">
        <v>56904.773972727271</v>
      </c>
      <c r="L329">
        <v>216571311.15140945</v>
      </c>
      <c r="M329">
        <v>7127004.5818181802</v>
      </c>
      <c r="N329">
        <v>1804760926.2617452</v>
      </c>
      <c r="O329">
        <v>89908800</v>
      </c>
      <c r="P329">
        <v>30.468166909090904</v>
      </c>
      <c r="Q329">
        <v>17987.450565075393</v>
      </c>
      <c r="R329">
        <v>216628215.92538217</v>
      </c>
      <c r="S329">
        <v>1901.7967308435634</v>
      </c>
      <c r="T329">
        <v>18017.918731984482</v>
      </c>
      <c r="U329">
        <f>Net_Zero_Table[[#This Row],[Total Energy(MJ)]]*AHP!$Q$23/TOPSIS!$B$20</f>
        <v>2.2397830564243618E-2</v>
      </c>
      <c r="V329">
        <f>Net_Zero_Table[[#This Row],[Capital Cost (LKR)]]*AHP!$Q$24/TOPSIS!$C$20</f>
        <v>5.3867882686334904E-3</v>
      </c>
      <c r="W329">
        <f>Net_Zero_Table[[#This Row],[System Cost (LKR)]]*AHP!$Q$25/TOPSIS!$D$20</f>
        <v>2.3720910714130411E-3</v>
      </c>
      <c r="X329">
        <f>Net_Zero_Table[[#This Row],[Embodied Carbon (Metric T)]]*AHP!$Q$26/TOPSIS!$E$20</f>
        <v>1.3734347503529434E-2</v>
      </c>
      <c r="Y3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5.5562885451779761E-3</v>
      </c>
      <c r="Z3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4.9581311021051804E-3</v>
      </c>
      <c r="AA329">
        <f>Net_Zero_Table[[#This Row],[S- Worst-Euclidean Distance]]/(Net_Zero_Table[[#This Row],[S+ Best-Euclidean Distance]]+Net_Zero_Table[[#This Row],[S- Worst-Euclidean Distance]])</f>
        <v>0.47155537523046481</v>
      </c>
      <c r="AB329">
        <v>328</v>
      </c>
    </row>
    <row r="330" spans="1:28" x14ac:dyDescent="0.3">
      <c r="A330">
        <v>122</v>
      </c>
      <c r="B330" t="s">
        <v>140</v>
      </c>
      <c r="C330" t="s">
        <v>147</v>
      </c>
      <c r="D330" t="s">
        <v>151</v>
      </c>
      <c r="E330" t="s">
        <v>280</v>
      </c>
      <c r="F330" t="s">
        <v>155</v>
      </c>
      <c r="G330" t="s">
        <v>220</v>
      </c>
      <c r="H330">
        <v>329.41880475902173</v>
      </c>
      <c r="I330">
        <v>24</v>
      </c>
      <c r="J330">
        <v>1202726.0363129452</v>
      </c>
      <c r="K330">
        <v>56904.773972727271</v>
      </c>
      <c r="L330">
        <v>216490686.53633013</v>
      </c>
      <c r="M330">
        <v>7122399.5068181809</v>
      </c>
      <c r="N330">
        <v>1804089054.4694178</v>
      </c>
      <c r="O330">
        <v>93600000</v>
      </c>
      <c r="P330">
        <v>30.477377059090909</v>
      </c>
      <c r="Q330">
        <v>17980.754242878531</v>
      </c>
      <c r="R330">
        <v>216547591.31030285</v>
      </c>
      <c r="S330">
        <v>1904.8114539762362</v>
      </c>
      <c r="T330">
        <v>18011.231619937622</v>
      </c>
      <c r="U330">
        <f>Net_Zero_Table[[#This Row],[Total Energy(MJ)]]*AHP!$Q$23/TOPSIS!$B$20</f>
        <v>2.2389494547348773E-2</v>
      </c>
      <c r="V330">
        <f>Net_Zero_Table[[#This Row],[Capital Cost (LKR)]]*AHP!$Q$24/TOPSIS!$C$20</f>
        <v>5.3833076248789658E-3</v>
      </c>
      <c r="W330">
        <f>Net_Zero_Table[[#This Row],[System Cost (LKR)]]*AHP!$Q$25/TOPSIS!$D$20</f>
        <v>2.4694771177488813E-3</v>
      </c>
      <c r="X330">
        <f>Net_Zero_Table[[#This Row],[Embodied Carbon (Metric T)]]*AHP!$Q$26/TOPSIS!$E$20</f>
        <v>1.3738499226901475E-2</v>
      </c>
      <c r="Y3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5.560929476277292E-3</v>
      </c>
      <c r="Z3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4.9552417104929735E-3</v>
      </c>
      <c r="AA330">
        <f>Net_Zero_Table[[#This Row],[S- Worst-Euclidean Distance]]/(Net_Zero_Table[[#This Row],[S+ Best-Euclidean Distance]]+Net_Zero_Table[[#This Row],[S- Worst-Euclidean Distance]])</f>
        <v>0.47120207749440707</v>
      </c>
      <c r="AB330">
        <v>329</v>
      </c>
    </row>
    <row r="331" spans="1:28" x14ac:dyDescent="0.3">
      <c r="A331">
        <v>140</v>
      </c>
      <c r="B331" t="s">
        <v>140</v>
      </c>
      <c r="C331" t="s">
        <v>147</v>
      </c>
      <c r="D331" t="s">
        <v>280</v>
      </c>
      <c r="E331" t="s">
        <v>280</v>
      </c>
      <c r="F331" t="s">
        <v>155</v>
      </c>
      <c r="G331" t="s">
        <v>220</v>
      </c>
      <c r="H331">
        <v>329.88152637908178</v>
      </c>
      <c r="I331">
        <v>24</v>
      </c>
      <c r="J331">
        <v>1203173.9508411635</v>
      </c>
      <c r="K331">
        <v>56904.773972727271</v>
      </c>
      <c r="L331">
        <v>216571311.15140945</v>
      </c>
      <c r="M331">
        <v>7127004.5818181802</v>
      </c>
      <c r="N331">
        <v>1804760926.2617452</v>
      </c>
      <c r="O331">
        <v>93600000</v>
      </c>
      <c r="P331">
        <v>30.468166909090904</v>
      </c>
      <c r="Q331">
        <v>17987.450565075393</v>
      </c>
      <c r="R331">
        <v>216628215.92538217</v>
      </c>
      <c r="S331">
        <v>1905.4879308435634</v>
      </c>
      <c r="T331">
        <v>18017.918731984482</v>
      </c>
      <c r="U331">
        <f>Net_Zero_Table[[#This Row],[Total Energy(MJ)]]*AHP!$Q$23/TOPSIS!$B$20</f>
        <v>2.2397830564243618E-2</v>
      </c>
      <c r="V331">
        <f>Net_Zero_Table[[#This Row],[Capital Cost (LKR)]]*AHP!$Q$24/TOPSIS!$C$20</f>
        <v>5.3867882686334904E-3</v>
      </c>
      <c r="W331">
        <f>Net_Zero_Table[[#This Row],[System Cost (LKR)]]*AHP!$Q$25/TOPSIS!$D$20</f>
        <v>2.4694771177488813E-3</v>
      </c>
      <c r="X331">
        <f>Net_Zero_Table[[#This Row],[Embodied Carbon (Metric T)]]*AHP!$Q$26/TOPSIS!$E$20</f>
        <v>1.3734347503529434E-2</v>
      </c>
      <c r="Y3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5.5590672082969795E-3</v>
      </c>
      <c r="Z3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4.9470571785880076E-3</v>
      </c>
      <c r="AA331">
        <f>Net_Zero_Table[[#This Row],[S- Worst-Euclidean Distance]]/(Net_Zero_Table[[#This Row],[S+ Best-Euclidean Distance]]+Net_Zero_Table[[#This Row],[S- Worst-Euclidean Distance]])</f>
        <v>0.47087365391975761</v>
      </c>
      <c r="AB331">
        <v>330</v>
      </c>
    </row>
    <row r="332" spans="1:28" x14ac:dyDescent="0.3">
      <c r="A332">
        <v>118</v>
      </c>
      <c r="B332" t="s">
        <v>140</v>
      </c>
      <c r="C332" t="s">
        <v>147</v>
      </c>
      <c r="D332" t="s">
        <v>151</v>
      </c>
      <c r="E332" t="s">
        <v>280</v>
      </c>
      <c r="F332" t="s">
        <v>154</v>
      </c>
      <c r="G332" t="s">
        <v>219</v>
      </c>
      <c r="H332">
        <v>329.45737660285994</v>
      </c>
      <c r="I332">
        <v>47</v>
      </c>
      <c r="J332">
        <v>1201684.8568892614</v>
      </c>
      <c r="K332">
        <v>56085.994200000001</v>
      </c>
      <c r="L332">
        <v>216303274.24006706</v>
      </c>
      <c r="M332">
        <v>7095106.8477272717</v>
      </c>
      <c r="N332">
        <v>1802527285.3338921</v>
      </c>
      <c r="O332">
        <v>87608000</v>
      </c>
      <c r="P332">
        <v>30.750303649999999</v>
      </c>
      <c r="Q332">
        <v>17965.188610494457</v>
      </c>
      <c r="R332">
        <v>216359360.23426706</v>
      </c>
      <c r="S332">
        <v>1897.2303921816194</v>
      </c>
      <c r="T332">
        <v>17995.938914144455</v>
      </c>
      <c r="U332">
        <f>Net_Zero_Table[[#This Row],[Total Energy(MJ)]]*AHP!$Q$23/TOPSIS!$B$20</f>
        <v>2.2370032780884209E-2</v>
      </c>
      <c r="V332">
        <f>Net_Zero_Table[[#This Row],[Capital Cost (LKR)]]*AHP!$Q$24/TOPSIS!$C$20</f>
        <v>5.3626790741150461E-3</v>
      </c>
      <c r="W332">
        <f>Net_Zero_Table[[#This Row],[System Cost (LKR)]]*AHP!$Q$25/TOPSIS!$D$20</f>
        <v>2.3113883689288889E-3</v>
      </c>
      <c r="X332">
        <f>Net_Zero_Table[[#This Row],[Embodied Carbon (Metric T)]]*AHP!$Q$26/TOPSIS!$E$20</f>
        <v>1.3861528244488372E-2</v>
      </c>
      <c r="Y3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5.6657089829027889E-3</v>
      </c>
      <c r="Z3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4.9919598125837518E-3</v>
      </c>
      <c r="AA332">
        <f>Net_Zero_Table[[#This Row],[S- Worst-Euclidean Distance]]/(Net_Zero_Table[[#This Row],[S+ Best-Euclidean Distance]]+Net_Zero_Table[[#This Row],[S- Worst-Euclidean Distance]])</f>
        <v>0.46839134414627498</v>
      </c>
      <c r="AB332">
        <v>331</v>
      </c>
    </row>
    <row r="333" spans="1:28" x14ac:dyDescent="0.3">
      <c r="A333">
        <v>136</v>
      </c>
      <c r="B333" t="s">
        <v>140</v>
      </c>
      <c r="C333" t="s">
        <v>147</v>
      </c>
      <c r="D333" t="s">
        <v>280</v>
      </c>
      <c r="E333" t="s">
        <v>280</v>
      </c>
      <c r="F333" t="s">
        <v>154</v>
      </c>
      <c r="G333" t="s">
        <v>219</v>
      </c>
      <c r="H333">
        <v>329.92009822291999</v>
      </c>
      <c r="I333">
        <v>47</v>
      </c>
      <c r="J333">
        <v>1202132.7714174797</v>
      </c>
      <c r="K333">
        <v>56085.994200000001</v>
      </c>
      <c r="L333">
        <v>216383898.85514635</v>
      </c>
      <c r="M333">
        <v>7099711.922727271</v>
      </c>
      <c r="N333">
        <v>1803199157.1262195</v>
      </c>
      <c r="O333">
        <v>87608000</v>
      </c>
      <c r="P333">
        <v>30.741093499999995</v>
      </c>
      <c r="Q333">
        <v>17971.884932691322</v>
      </c>
      <c r="R333">
        <v>216439984.84934634</v>
      </c>
      <c r="S333">
        <v>1897.9068690489469</v>
      </c>
      <c r="T333">
        <v>18002.626026191323</v>
      </c>
      <c r="U333">
        <f>Net_Zero_Table[[#This Row],[Total Energy(MJ)]]*AHP!$Q$23/TOPSIS!$B$20</f>
        <v>2.237836879777905E-2</v>
      </c>
      <c r="V333">
        <f>Net_Zero_Table[[#This Row],[Capital Cost (LKR)]]*AHP!$Q$24/TOPSIS!$C$20</f>
        <v>5.3661597178695708E-3</v>
      </c>
      <c r="W333">
        <f>Net_Zero_Table[[#This Row],[System Cost (LKR)]]*AHP!$Q$25/TOPSIS!$D$20</f>
        <v>2.3113883689288889E-3</v>
      </c>
      <c r="X333">
        <f>Net_Zero_Table[[#This Row],[Embodied Carbon (Metric T)]]*AHP!$Q$26/TOPSIS!$E$20</f>
        <v>1.385737652111633E-2</v>
      </c>
      <c r="Y3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5.6637496618214067E-3</v>
      </c>
      <c r="Z3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4.9836861313554527E-3</v>
      </c>
      <c r="AA333">
        <f>Net_Zero_Table[[#This Row],[S- Worst-Euclidean Distance]]/(Net_Zero_Table[[#This Row],[S+ Best-Euclidean Distance]]+Net_Zero_Table[[#This Row],[S- Worst-Euclidean Distance]])</f>
        <v>0.46806444557750909</v>
      </c>
      <c r="AB333">
        <v>332</v>
      </c>
    </row>
    <row r="334" spans="1:28" x14ac:dyDescent="0.3">
      <c r="A334">
        <v>120</v>
      </c>
      <c r="B334" t="s">
        <v>140</v>
      </c>
      <c r="C334" t="s">
        <v>147</v>
      </c>
      <c r="D334" t="s">
        <v>151</v>
      </c>
      <c r="E334" t="s">
        <v>280</v>
      </c>
      <c r="F334" t="s">
        <v>154</v>
      </c>
      <c r="G334" t="s">
        <v>218</v>
      </c>
      <c r="H334">
        <v>329.45737660285994</v>
      </c>
      <c r="I334">
        <v>24</v>
      </c>
      <c r="J334">
        <v>1201684.8568892614</v>
      </c>
      <c r="K334">
        <v>56085.994200000001</v>
      </c>
      <c r="L334">
        <v>216303274.24006706</v>
      </c>
      <c r="M334">
        <v>7095106.8477272717</v>
      </c>
      <c r="N334">
        <v>1802527285.3338921</v>
      </c>
      <c r="O334">
        <v>89908800</v>
      </c>
      <c r="P334">
        <v>30.750303649999999</v>
      </c>
      <c r="Q334">
        <v>17965.188610494457</v>
      </c>
      <c r="R334">
        <v>216359360.23426706</v>
      </c>
      <c r="S334">
        <v>1899.5311921816194</v>
      </c>
      <c r="T334">
        <v>17995.938914144455</v>
      </c>
      <c r="U334">
        <f>Net_Zero_Table[[#This Row],[Total Energy(MJ)]]*AHP!$Q$23/TOPSIS!$B$20</f>
        <v>2.2370032780884209E-2</v>
      </c>
      <c r="V334">
        <f>Net_Zero_Table[[#This Row],[Capital Cost (LKR)]]*AHP!$Q$24/TOPSIS!$C$20</f>
        <v>5.3626790741150461E-3</v>
      </c>
      <c r="W334">
        <f>Net_Zero_Table[[#This Row],[System Cost (LKR)]]*AHP!$Q$25/TOPSIS!$D$20</f>
        <v>2.3720910714130411E-3</v>
      </c>
      <c r="X334">
        <f>Net_Zero_Table[[#This Row],[Embodied Carbon (Metric T)]]*AHP!$Q$26/TOPSIS!$E$20</f>
        <v>1.3861528244488372E-2</v>
      </c>
      <c r="Y3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5.6665610055677334E-3</v>
      </c>
      <c r="Z3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4.9841443385146636E-3</v>
      </c>
      <c r="AA334">
        <f>Net_Zero_Table[[#This Row],[S- Worst-Euclidean Distance]]/(Net_Zero_Table[[#This Row],[S+ Best-Euclidean Distance]]+Net_Zero_Table[[#This Row],[S- Worst-Euclidean Distance]])</f>
        <v>0.46796378056631593</v>
      </c>
      <c r="AB334">
        <v>333</v>
      </c>
    </row>
    <row r="335" spans="1:28" x14ac:dyDescent="0.3">
      <c r="A335">
        <v>138</v>
      </c>
      <c r="B335" t="s">
        <v>140</v>
      </c>
      <c r="C335" t="s">
        <v>147</v>
      </c>
      <c r="D335" t="s">
        <v>280</v>
      </c>
      <c r="E335" t="s">
        <v>280</v>
      </c>
      <c r="F335" t="s">
        <v>154</v>
      </c>
      <c r="G335" t="s">
        <v>218</v>
      </c>
      <c r="H335">
        <v>329.92009822291999</v>
      </c>
      <c r="I335">
        <v>24</v>
      </c>
      <c r="J335">
        <v>1202132.7714174797</v>
      </c>
      <c r="K335">
        <v>56085.994200000001</v>
      </c>
      <c r="L335">
        <v>216383898.85514635</v>
      </c>
      <c r="M335">
        <v>7099711.922727271</v>
      </c>
      <c r="N335">
        <v>1803199157.1262195</v>
      </c>
      <c r="O335">
        <v>89908800</v>
      </c>
      <c r="P335">
        <v>30.741093499999995</v>
      </c>
      <c r="Q335">
        <v>17971.884932691322</v>
      </c>
      <c r="R335">
        <v>216439984.84934634</v>
      </c>
      <c r="S335">
        <v>1900.2076690489469</v>
      </c>
      <c r="T335">
        <v>18002.626026191323</v>
      </c>
      <c r="U335">
        <f>Net_Zero_Table[[#This Row],[Total Energy(MJ)]]*AHP!$Q$23/TOPSIS!$B$20</f>
        <v>2.237836879777905E-2</v>
      </c>
      <c r="V335">
        <f>Net_Zero_Table[[#This Row],[Capital Cost (LKR)]]*AHP!$Q$24/TOPSIS!$C$20</f>
        <v>5.3661597178695708E-3</v>
      </c>
      <c r="W335">
        <f>Net_Zero_Table[[#This Row],[System Cost (LKR)]]*AHP!$Q$25/TOPSIS!$D$20</f>
        <v>2.3720910714130411E-3</v>
      </c>
      <c r="X335">
        <f>Net_Zero_Table[[#This Row],[Embodied Carbon (Metric T)]]*AHP!$Q$26/TOPSIS!$E$20</f>
        <v>1.385737652111633E-2</v>
      </c>
      <c r="Y3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5.6646019791912611E-3</v>
      </c>
      <c r="Z3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4.9758576620077509E-3</v>
      </c>
      <c r="AA335">
        <f>Net_Zero_Table[[#This Row],[S- Worst-Euclidean Distance]]/(Net_Zero_Table[[#This Row],[S+ Best-Euclidean Distance]]+Net_Zero_Table[[#This Row],[S- Worst-Euclidean Distance]])</f>
        <v>0.46763559374273894</v>
      </c>
      <c r="AB335">
        <v>334</v>
      </c>
    </row>
    <row r="336" spans="1:28" x14ac:dyDescent="0.3">
      <c r="A336">
        <v>119</v>
      </c>
      <c r="B336" t="s">
        <v>140</v>
      </c>
      <c r="C336" t="s">
        <v>147</v>
      </c>
      <c r="D336" t="s">
        <v>151</v>
      </c>
      <c r="E336" t="s">
        <v>280</v>
      </c>
      <c r="F336" t="s">
        <v>154</v>
      </c>
      <c r="G336" t="s">
        <v>220</v>
      </c>
      <c r="H336">
        <v>329.45737660285994</v>
      </c>
      <c r="I336">
        <v>24</v>
      </c>
      <c r="J336">
        <v>1201684.8568892614</v>
      </c>
      <c r="K336">
        <v>56085.994200000001</v>
      </c>
      <c r="L336">
        <v>216303274.24006706</v>
      </c>
      <c r="M336">
        <v>7095106.8477272717</v>
      </c>
      <c r="N336">
        <v>1802527285.3338921</v>
      </c>
      <c r="O336">
        <v>93600000</v>
      </c>
      <c r="P336">
        <v>30.750303649999999</v>
      </c>
      <c r="Q336">
        <v>17965.188610494457</v>
      </c>
      <c r="R336">
        <v>216359360.23426706</v>
      </c>
      <c r="S336">
        <v>1903.2223921816194</v>
      </c>
      <c r="T336">
        <v>17995.938914144455</v>
      </c>
      <c r="U336">
        <f>Net_Zero_Table[[#This Row],[Total Energy(MJ)]]*AHP!$Q$23/TOPSIS!$B$20</f>
        <v>2.2370032780884209E-2</v>
      </c>
      <c r="V336">
        <f>Net_Zero_Table[[#This Row],[Capital Cost (LKR)]]*AHP!$Q$24/TOPSIS!$C$20</f>
        <v>5.3626790741150461E-3</v>
      </c>
      <c r="W336">
        <f>Net_Zero_Table[[#This Row],[System Cost (LKR)]]*AHP!$Q$25/TOPSIS!$D$20</f>
        <v>2.4694771177488813E-3</v>
      </c>
      <c r="X336">
        <f>Net_Zero_Table[[#This Row],[Embodied Carbon (Metric T)]]*AHP!$Q$26/TOPSIS!$E$20</f>
        <v>1.3861528244488372E-2</v>
      </c>
      <c r="Y3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5.6692856215671125E-3</v>
      </c>
      <c r="Z3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4.9731283403612447E-3</v>
      </c>
      <c r="AA336">
        <f>Net_Zero_Table[[#This Row],[S- Worst-Euclidean Distance]]/(Net_Zero_Table[[#This Row],[S+ Best-Euclidean Distance]]+Net_Zero_Table[[#This Row],[S- Worst-Euclidean Distance]])</f>
        <v>0.46729326242635055</v>
      </c>
      <c r="AB336">
        <v>335</v>
      </c>
    </row>
    <row r="337" spans="1:28" x14ac:dyDescent="0.3">
      <c r="A337">
        <v>137</v>
      </c>
      <c r="B337" t="s">
        <v>140</v>
      </c>
      <c r="C337" t="s">
        <v>147</v>
      </c>
      <c r="D337" t="s">
        <v>280</v>
      </c>
      <c r="E337" t="s">
        <v>280</v>
      </c>
      <c r="F337" t="s">
        <v>154</v>
      </c>
      <c r="G337" t="s">
        <v>220</v>
      </c>
      <c r="H337">
        <v>329.92009822291999</v>
      </c>
      <c r="I337">
        <v>24</v>
      </c>
      <c r="J337">
        <v>1202132.7714174797</v>
      </c>
      <c r="K337">
        <v>56085.994200000001</v>
      </c>
      <c r="L337">
        <v>216383898.85514635</v>
      </c>
      <c r="M337">
        <v>7099711.922727271</v>
      </c>
      <c r="N337">
        <v>1803199157.1262195</v>
      </c>
      <c r="O337">
        <v>93600000</v>
      </c>
      <c r="P337">
        <v>30.741093499999995</v>
      </c>
      <c r="Q337">
        <v>17971.884932691322</v>
      </c>
      <c r="R337">
        <v>216439984.84934634</v>
      </c>
      <c r="S337">
        <v>1903.8988690489468</v>
      </c>
      <c r="T337">
        <v>18002.626026191323</v>
      </c>
      <c r="U337">
        <f>Net_Zero_Table[[#This Row],[Total Energy(MJ)]]*AHP!$Q$23/TOPSIS!$B$20</f>
        <v>2.237836879777905E-2</v>
      </c>
      <c r="V337">
        <f>Net_Zero_Table[[#This Row],[Capital Cost (LKR)]]*AHP!$Q$24/TOPSIS!$C$20</f>
        <v>5.3661597178695708E-3</v>
      </c>
      <c r="W337">
        <f>Net_Zero_Table[[#This Row],[System Cost (LKR)]]*AHP!$Q$25/TOPSIS!$D$20</f>
        <v>2.4694771177488813E-3</v>
      </c>
      <c r="X337">
        <f>Net_Zero_Table[[#This Row],[Embodied Carbon (Metric T)]]*AHP!$Q$26/TOPSIS!$E$20</f>
        <v>1.385737652111633E-2</v>
      </c>
      <c r="Y3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5.6673275370093387E-3</v>
      </c>
      <c r="Z3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4.9648232773299855E-3</v>
      </c>
      <c r="AA337">
        <f>Net_Zero_Table[[#This Row],[S- Worst-Euclidean Distance]]/(Net_Zero_Table[[#This Row],[S+ Best-Euclidean Distance]]+Net_Zero_Table[[#This Row],[S- Worst-Euclidean Distance]])</f>
        <v>0.46696321036323601</v>
      </c>
      <c r="AB337">
        <v>336</v>
      </c>
    </row>
    <row r="338" spans="1:28" x14ac:dyDescent="0.3">
      <c r="A338">
        <v>301</v>
      </c>
      <c r="B338" t="s">
        <v>141</v>
      </c>
      <c r="C338" t="s">
        <v>280</v>
      </c>
      <c r="D338" t="s">
        <v>151</v>
      </c>
      <c r="E338" t="s">
        <v>280</v>
      </c>
      <c r="F338" t="s">
        <v>155</v>
      </c>
      <c r="G338" t="s">
        <v>219</v>
      </c>
      <c r="H338">
        <v>385.60295605904059</v>
      </c>
      <c r="I338">
        <v>55</v>
      </c>
      <c r="J338">
        <v>1326066.1898223478</v>
      </c>
      <c r="K338">
        <v>51440.632772727273</v>
      </c>
      <c r="L338">
        <v>238691914.1680226</v>
      </c>
      <c r="M338">
        <v>6238877.6068181815</v>
      </c>
      <c r="N338">
        <v>1989099284.7335217</v>
      </c>
      <c r="O338">
        <v>102520000</v>
      </c>
      <c r="P338">
        <v>25.35776665909091</v>
      </c>
      <c r="Q338">
        <v>19824.6895378441</v>
      </c>
      <c r="R338">
        <v>238743354.80079532</v>
      </c>
      <c r="S338">
        <v>2097.8581623403397</v>
      </c>
      <c r="T338">
        <v>19850.04730450319</v>
      </c>
      <c r="U338">
        <f>Net_Zero_Table[[#This Row],[Total Energy(MJ)]]*AHP!$Q$23/TOPSIS!$B$20</f>
        <v>2.4684380039436814E-2</v>
      </c>
      <c r="V338">
        <f>Net_Zero_Table[[#This Row],[Capital Cost (LKR)]]*AHP!$Q$24/TOPSIS!$C$20</f>
        <v>4.7155172016565064E-3</v>
      </c>
      <c r="W338">
        <f>Net_Zero_Table[[#This Row],[System Cost (LKR)]]*AHP!$Q$25/TOPSIS!$D$20</f>
        <v>2.7048161764061463E-3</v>
      </c>
      <c r="X338">
        <f>Net_Zero_Table[[#This Row],[Embodied Carbon (Metric T)]]*AHP!$Q$26/TOPSIS!$E$20</f>
        <v>1.1430696840033779E-2</v>
      </c>
      <c r="Y3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4.3346363457548954E-3</v>
      </c>
      <c r="Z3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3.6558301053956333E-3</v>
      </c>
      <c r="AA338">
        <f>Net_Zero_Table[[#This Row],[S- Worst-Euclidean Distance]]/(Net_Zero_Table[[#This Row],[S+ Best-Euclidean Distance]]+Net_Zero_Table[[#This Row],[S- Worst-Euclidean Distance]])</f>
        <v>0.45752399158990764</v>
      </c>
      <c r="AB338">
        <v>337</v>
      </c>
    </row>
    <row r="339" spans="1:28" x14ac:dyDescent="0.3">
      <c r="A339">
        <v>232</v>
      </c>
      <c r="B339" t="s">
        <v>141</v>
      </c>
      <c r="C339" t="s">
        <v>147</v>
      </c>
      <c r="D339" t="s">
        <v>151</v>
      </c>
      <c r="E339" t="s">
        <v>280</v>
      </c>
      <c r="F339" t="s">
        <v>280</v>
      </c>
      <c r="G339" t="s">
        <v>219</v>
      </c>
      <c r="H339">
        <v>336.54258609958043</v>
      </c>
      <c r="I339">
        <v>48</v>
      </c>
      <c r="J339">
        <v>1240770.0046748477</v>
      </c>
      <c r="K339">
        <v>54638.986927272723</v>
      </c>
      <c r="L339">
        <v>223338600.8414726</v>
      </c>
      <c r="M339">
        <v>6811908.2840909082</v>
      </c>
      <c r="N339">
        <v>1861155007.0122716</v>
      </c>
      <c r="O339">
        <v>89472000</v>
      </c>
      <c r="P339">
        <v>29.298135649999995</v>
      </c>
      <c r="Q339">
        <v>18549.511569888971</v>
      </c>
      <c r="R339">
        <v>223393239.82839987</v>
      </c>
      <c r="S339">
        <v>1957.4389152963627</v>
      </c>
      <c r="T339">
        <v>18578.80970553897</v>
      </c>
      <c r="U339">
        <f>Net_Zero_Table[[#This Row],[Total Energy(MJ)]]*AHP!$Q$23/TOPSIS!$B$20</f>
        <v>2.3097286350719008E-2</v>
      </c>
      <c r="V339">
        <f>Net_Zero_Table[[#This Row],[Capital Cost (LKR)]]*AHP!$Q$24/TOPSIS!$C$20</f>
        <v>5.1486297238196883E-3</v>
      </c>
      <c r="W339">
        <f>Net_Zero_Table[[#This Row],[System Cost (LKR)]]*AHP!$Q$25/TOPSIS!$D$20</f>
        <v>2.3605668448635456E-3</v>
      </c>
      <c r="X339">
        <f>Net_Zero_Table[[#This Row],[Embodied Carbon (Metric T)]]*AHP!$Q$26/TOPSIS!$E$20</f>
        <v>1.3206924375308619E-2</v>
      </c>
      <c r="Y3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5.1320724382494061E-3</v>
      </c>
      <c r="Z3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4.3214485576083426E-3</v>
      </c>
      <c r="AA339">
        <f>Net_Zero_Table[[#This Row],[S- Worst-Euclidean Distance]]/(Net_Zero_Table[[#This Row],[S+ Best-Euclidean Distance]]+Net_Zero_Table[[#This Row],[S- Worst-Euclidean Distance]])</f>
        <v>0.45712582216740966</v>
      </c>
      <c r="AB339">
        <v>338</v>
      </c>
    </row>
    <row r="340" spans="1:28" x14ac:dyDescent="0.3">
      <c r="A340">
        <v>319</v>
      </c>
      <c r="B340" t="s">
        <v>141</v>
      </c>
      <c r="C340" t="s">
        <v>280</v>
      </c>
      <c r="D340" t="s">
        <v>280</v>
      </c>
      <c r="E340" t="s">
        <v>280</v>
      </c>
      <c r="F340" t="s">
        <v>155</v>
      </c>
      <c r="G340" t="s">
        <v>219</v>
      </c>
      <c r="H340">
        <v>386.06567767910053</v>
      </c>
      <c r="I340">
        <v>55</v>
      </c>
      <c r="J340">
        <v>1326514.1043505662</v>
      </c>
      <c r="K340">
        <v>51440.632772727273</v>
      </c>
      <c r="L340">
        <v>238772538.78310192</v>
      </c>
      <c r="M340">
        <v>6243482.6818181816</v>
      </c>
      <c r="N340">
        <v>1989771156.5258491</v>
      </c>
      <c r="O340">
        <v>102520000</v>
      </c>
      <c r="P340">
        <v>25.348556509090912</v>
      </c>
      <c r="Q340">
        <v>19831.385860040962</v>
      </c>
      <c r="R340">
        <v>238823979.41587463</v>
      </c>
      <c r="S340">
        <v>2098.5346392076672</v>
      </c>
      <c r="T340">
        <v>19856.734416550054</v>
      </c>
      <c r="U340">
        <f>Net_Zero_Table[[#This Row],[Total Energy(MJ)]]*AHP!$Q$23/TOPSIS!$B$20</f>
        <v>2.4692716056331655E-2</v>
      </c>
      <c r="V340">
        <f>Net_Zero_Table[[#This Row],[Capital Cost (LKR)]]*AHP!$Q$24/TOPSIS!$C$20</f>
        <v>4.7189978454110319E-3</v>
      </c>
      <c r="W340">
        <f>Net_Zero_Table[[#This Row],[System Cost (LKR)]]*AHP!$Q$25/TOPSIS!$D$20</f>
        <v>2.7048161764061463E-3</v>
      </c>
      <c r="X340">
        <f>Net_Zero_Table[[#This Row],[Embodied Carbon (Metric T)]]*AHP!$Q$26/TOPSIS!$E$20</f>
        <v>1.1426545116661743E-2</v>
      </c>
      <c r="Y3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4.3383335830389337E-3</v>
      </c>
      <c r="Z3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3.6519614619924174E-3</v>
      </c>
      <c r="AA340">
        <f>Net_Zero_Table[[#This Row],[S- Worst-Euclidean Distance]]/(Net_Zero_Table[[#This Row],[S+ Best-Euclidean Distance]]+Net_Zero_Table[[#This Row],[S- Worst-Euclidean Distance]])</f>
        <v>0.45704963851908526</v>
      </c>
      <c r="AB340">
        <v>339</v>
      </c>
    </row>
    <row r="341" spans="1:28" x14ac:dyDescent="0.3">
      <c r="A341">
        <v>234</v>
      </c>
      <c r="B341" t="s">
        <v>141</v>
      </c>
      <c r="C341" t="s">
        <v>147</v>
      </c>
      <c r="D341" t="s">
        <v>151</v>
      </c>
      <c r="E341" t="s">
        <v>280</v>
      </c>
      <c r="F341" t="s">
        <v>280</v>
      </c>
      <c r="G341" t="s">
        <v>218</v>
      </c>
      <c r="H341">
        <v>336.54258609958043</v>
      </c>
      <c r="I341">
        <v>24</v>
      </c>
      <c r="J341">
        <v>1240770.0046748477</v>
      </c>
      <c r="K341">
        <v>54638.986927272723</v>
      </c>
      <c r="L341">
        <v>223338600.8414726</v>
      </c>
      <c r="M341">
        <v>6811908.2840909082</v>
      </c>
      <c r="N341">
        <v>1861155007.0122716</v>
      </c>
      <c r="O341">
        <v>89908800</v>
      </c>
      <c r="P341">
        <v>29.298135649999995</v>
      </c>
      <c r="Q341">
        <v>18549.511569888971</v>
      </c>
      <c r="R341">
        <v>223393239.82839987</v>
      </c>
      <c r="S341">
        <v>1957.8757152963626</v>
      </c>
      <c r="T341">
        <v>18578.80970553897</v>
      </c>
      <c r="U341">
        <f>Net_Zero_Table[[#This Row],[Total Energy(MJ)]]*AHP!$Q$23/TOPSIS!$B$20</f>
        <v>2.3097286350719008E-2</v>
      </c>
      <c r="V341">
        <f>Net_Zero_Table[[#This Row],[Capital Cost (LKR)]]*AHP!$Q$24/TOPSIS!$C$20</f>
        <v>5.1486297238196883E-3</v>
      </c>
      <c r="W341">
        <f>Net_Zero_Table[[#This Row],[System Cost (LKR)]]*AHP!$Q$25/TOPSIS!$D$20</f>
        <v>2.3720910714130411E-3</v>
      </c>
      <c r="X341">
        <f>Net_Zero_Table[[#This Row],[Embodied Carbon (Metric T)]]*AHP!$Q$26/TOPSIS!$E$20</f>
        <v>1.3206924375308619E-2</v>
      </c>
      <c r="Y3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5.1323062354879882E-3</v>
      </c>
      <c r="Z3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4.3198011981418743E-3</v>
      </c>
      <c r="AA341">
        <f>Net_Zero_Table[[#This Row],[S- Worst-Euclidean Distance]]/(Net_Zero_Table[[#This Row],[S+ Best-Euclidean Distance]]+Net_Zero_Table[[#This Row],[S- Worst-Euclidean Distance]])</f>
        <v>0.45701990042689927</v>
      </c>
      <c r="AB341">
        <v>340</v>
      </c>
    </row>
    <row r="342" spans="1:28" x14ac:dyDescent="0.3">
      <c r="A342">
        <v>303</v>
      </c>
      <c r="B342" t="s">
        <v>141</v>
      </c>
      <c r="C342" t="s">
        <v>280</v>
      </c>
      <c r="D342" t="s">
        <v>151</v>
      </c>
      <c r="E342" t="s">
        <v>280</v>
      </c>
      <c r="F342" t="s">
        <v>155</v>
      </c>
      <c r="G342" t="s">
        <v>218</v>
      </c>
      <c r="H342">
        <v>385.60295605904059</v>
      </c>
      <c r="I342">
        <v>28</v>
      </c>
      <c r="J342">
        <v>1326066.1898223478</v>
      </c>
      <c r="K342">
        <v>51440.632772727273</v>
      </c>
      <c r="L342">
        <v>238691914.1680226</v>
      </c>
      <c r="M342">
        <v>6238877.6068181815</v>
      </c>
      <c r="N342">
        <v>1989099284.7335217</v>
      </c>
      <c r="O342">
        <v>104893600</v>
      </c>
      <c r="P342">
        <v>25.35776665909091</v>
      </c>
      <c r="Q342">
        <v>19824.6895378441</v>
      </c>
      <c r="R342">
        <v>238743354.80079532</v>
      </c>
      <c r="S342">
        <v>2100.2317623403401</v>
      </c>
      <c r="T342">
        <v>19850.04730450319</v>
      </c>
      <c r="U342">
        <f>Net_Zero_Table[[#This Row],[Total Energy(MJ)]]*AHP!$Q$23/TOPSIS!$B$20</f>
        <v>2.4684380039436814E-2</v>
      </c>
      <c r="V342">
        <f>Net_Zero_Table[[#This Row],[Capital Cost (LKR)]]*AHP!$Q$24/TOPSIS!$C$20</f>
        <v>4.7155172016565064E-3</v>
      </c>
      <c r="W342">
        <f>Net_Zero_Table[[#This Row],[System Cost (LKR)]]*AHP!$Q$25/TOPSIS!$D$20</f>
        <v>2.7674395833152138E-3</v>
      </c>
      <c r="X342">
        <f>Net_Zero_Table[[#This Row],[Embodied Carbon (Metric T)]]*AHP!$Q$26/TOPSIS!$E$20</f>
        <v>1.1430696840033779E-2</v>
      </c>
      <c r="Y3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4.3414777401024965E-3</v>
      </c>
      <c r="Z3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3.6515824841486834E-3</v>
      </c>
      <c r="AA342">
        <f>Net_Zero_Table[[#This Row],[S- Worst-Euclidean Distance]]/(Net_Zero_Table[[#This Row],[S+ Best-Euclidean Distance]]+Net_Zero_Table[[#This Row],[S- Worst-Euclidean Distance]])</f>
        <v>0.4568441099780125</v>
      </c>
      <c r="AB342">
        <v>341</v>
      </c>
    </row>
    <row r="343" spans="1:28" x14ac:dyDescent="0.3">
      <c r="A343">
        <v>250</v>
      </c>
      <c r="B343" t="s">
        <v>141</v>
      </c>
      <c r="C343" t="s">
        <v>147</v>
      </c>
      <c r="D343" t="s">
        <v>280</v>
      </c>
      <c r="E343" t="s">
        <v>280</v>
      </c>
      <c r="F343" t="s">
        <v>280</v>
      </c>
      <c r="G343" t="s">
        <v>219</v>
      </c>
      <c r="H343">
        <v>337.00530771964043</v>
      </c>
      <c r="I343">
        <v>48</v>
      </c>
      <c r="J343">
        <v>1241217.9192030658</v>
      </c>
      <c r="K343">
        <v>54638.986927272723</v>
      </c>
      <c r="L343">
        <v>223419225.45655185</v>
      </c>
      <c r="M343">
        <v>6816513.3590909075</v>
      </c>
      <c r="N343">
        <v>1861826878.8045986</v>
      </c>
      <c r="O343">
        <v>89472000</v>
      </c>
      <c r="P343">
        <v>29.288925499999998</v>
      </c>
      <c r="Q343">
        <v>18556.207892085833</v>
      </c>
      <c r="R343">
        <v>223473864.44347912</v>
      </c>
      <c r="S343">
        <v>1958.1153921636894</v>
      </c>
      <c r="T343">
        <v>18585.496817585834</v>
      </c>
      <c r="U343">
        <f>Net_Zero_Table[[#This Row],[Total Energy(MJ)]]*AHP!$Q$23/TOPSIS!$B$20</f>
        <v>2.3105622367613845E-2</v>
      </c>
      <c r="V343">
        <f>Net_Zero_Table[[#This Row],[Capital Cost (LKR)]]*AHP!$Q$24/TOPSIS!$C$20</f>
        <v>5.1521103675742129E-3</v>
      </c>
      <c r="W343">
        <f>Net_Zero_Table[[#This Row],[System Cost (LKR)]]*AHP!$Q$25/TOPSIS!$D$20</f>
        <v>2.3605668448635456E-3</v>
      </c>
      <c r="X343">
        <f>Net_Zero_Table[[#This Row],[Embodied Carbon (Metric T)]]*AHP!$Q$26/TOPSIS!$E$20</f>
        <v>1.3202772651936583E-2</v>
      </c>
      <c r="Y3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5.1314753891706054E-3</v>
      </c>
      <c r="Z3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4.3137515606321546E-3</v>
      </c>
      <c r="AA343">
        <f>Net_Zero_Table[[#This Row],[S- Worst-Euclidean Distance]]/(Net_Zero_Table[[#This Row],[S+ Best-Euclidean Distance]]+Net_Zero_Table[[#This Row],[S- Worst-Euclidean Distance]])</f>
        <v>0.45671232502488851</v>
      </c>
      <c r="AB343">
        <v>342</v>
      </c>
    </row>
    <row r="344" spans="1:28" x14ac:dyDescent="0.3">
      <c r="A344">
        <v>252</v>
      </c>
      <c r="B344" t="s">
        <v>141</v>
      </c>
      <c r="C344" t="s">
        <v>147</v>
      </c>
      <c r="D344" t="s">
        <v>280</v>
      </c>
      <c r="E344" t="s">
        <v>280</v>
      </c>
      <c r="F344" t="s">
        <v>280</v>
      </c>
      <c r="G344" t="s">
        <v>218</v>
      </c>
      <c r="H344">
        <v>337.00530771964043</v>
      </c>
      <c r="I344">
        <v>24</v>
      </c>
      <c r="J344">
        <v>1241217.9192030658</v>
      </c>
      <c r="K344">
        <v>54638.986927272723</v>
      </c>
      <c r="L344">
        <v>223419225.45655185</v>
      </c>
      <c r="M344">
        <v>6816513.3590909075</v>
      </c>
      <c r="N344">
        <v>1861826878.8045986</v>
      </c>
      <c r="O344">
        <v>89908800</v>
      </c>
      <c r="P344">
        <v>29.288925499999998</v>
      </c>
      <c r="Q344">
        <v>18556.207892085833</v>
      </c>
      <c r="R344">
        <v>223473864.44347912</v>
      </c>
      <c r="S344">
        <v>1958.5521921636894</v>
      </c>
      <c r="T344">
        <v>18585.496817585834</v>
      </c>
      <c r="U344">
        <f>Net_Zero_Table[[#This Row],[Total Energy(MJ)]]*AHP!$Q$23/TOPSIS!$B$20</f>
        <v>2.3105622367613845E-2</v>
      </c>
      <c r="V344">
        <f>Net_Zero_Table[[#This Row],[Capital Cost (LKR)]]*AHP!$Q$24/TOPSIS!$C$20</f>
        <v>5.1521103675742129E-3</v>
      </c>
      <c r="W344">
        <f>Net_Zero_Table[[#This Row],[System Cost (LKR)]]*AHP!$Q$25/TOPSIS!$D$20</f>
        <v>2.3720910714130411E-3</v>
      </c>
      <c r="X344">
        <f>Net_Zero_Table[[#This Row],[Embodied Carbon (Metric T)]]*AHP!$Q$26/TOPSIS!$E$20</f>
        <v>1.3202772651936583E-2</v>
      </c>
      <c r="Y3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5.1317092136103446E-3</v>
      </c>
      <c r="Z3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4.312101260669686E-3</v>
      </c>
      <c r="AA344">
        <f>Net_Zero_Table[[#This Row],[S- Worst-Euclidean Distance]]/(Net_Zero_Table[[#This Row],[S+ Best-Euclidean Distance]]+Net_Zero_Table[[#This Row],[S- Worst-Euclidean Distance]])</f>
        <v>0.4566060778552874</v>
      </c>
      <c r="AB344">
        <v>343</v>
      </c>
    </row>
    <row r="345" spans="1:28" x14ac:dyDescent="0.3">
      <c r="A345">
        <v>321</v>
      </c>
      <c r="B345" t="s">
        <v>141</v>
      </c>
      <c r="C345" t="s">
        <v>280</v>
      </c>
      <c r="D345" t="s">
        <v>280</v>
      </c>
      <c r="E345" t="s">
        <v>280</v>
      </c>
      <c r="F345" t="s">
        <v>155</v>
      </c>
      <c r="G345" t="s">
        <v>218</v>
      </c>
      <c r="H345">
        <v>386.06567767910053</v>
      </c>
      <c r="I345">
        <v>28</v>
      </c>
      <c r="J345">
        <v>1326514.1043505662</v>
      </c>
      <c r="K345">
        <v>51440.632772727273</v>
      </c>
      <c r="L345">
        <v>238772538.78310192</v>
      </c>
      <c r="M345">
        <v>6243482.6818181816</v>
      </c>
      <c r="N345">
        <v>1989771156.5258491</v>
      </c>
      <c r="O345">
        <v>104893600</v>
      </c>
      <c r="P345">
        <v>25.348556509090912</v>
      </c>
      <c r="Q345">
        <v>19831.385860040962</v>
      </c>
      <c r="R345">
        <v>238823979.41587463</v>
      </c>
      <c r="S345">
        <v>2100.9082392076675</v>
      </c>
      <c r="T345">
        <v>19856.734416550054</v>
      </c>
      <c r="U345">
        <f>Net_Zero_Table[[#This Row],[Total Energy(MJ)]]*AHP!$Q$23/TOPSIS!$B$20</f>
        <v>2.4692716056331655E-2</v>
      </c>
      <c r="V345">
        <f>Net_Zero_Table[[#This Row],[Capital Cost (LKR)]]*AHP!$Q$24/TOPSIS!$C$20</f>
        <v>4.7189978454110319E-3</v>
      </c>
      <c r="W345">
        <f>Net_Zero_Table[[#This Row],[System Cost (LKR)]]*AHP!$Q$25/TOPSIS!$D$20</f>
        <v>2.7674395833152138E-3</v>
      </c>
      <c r="X345">
        <f>Net_Zero_Table[[#This Row],[Embodied Carbon (Metric T)]]*AHP!$Q$26/TOPSIS!$E$20</f>
        <v>1.1426545116661743E-2</v>
      </c>
      <c r="Y3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4.3451691561537118E-3</v>
      </c>
      <c r="Z3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3.6477093358575348E-3</v>
      </c>
      <c r="AA345">
        <f>Net_Zero_Table[[#This Row],[S- Worst-Euclidean Distance]]/(Net_Zero_Table[[#This Row],[S+ Best-Euclidean Distance]]+Net_Zero_Table[[#This Row],[S- Worst-Euclidean Distance]])</f>
        <v>0.45636992223807255</v>
      </c>
      <c r="AB345">
        <v>344</v>
      </c>
    </row>
    <row r="346" spans="1:28" x14ac:dyDescent="0.3">
      <c r="A346">
        <v>233</v>
      </c>
      <c r="B346" t="s">
        <v>141</v>
      </c>
      <c r="C346" t="s">
        <v>147</v>
      </c>
      <c r="D346" t="s">
        <v>151</v>
      </c>
      <c r="E346" t="s">
        <v>280</v>
      </c>
      <c r="F346" t="s">
        <v>280</v>
      </c>
      <c r="G346" t="s">
        <v>220</v>
      </c>
      <c r="H346">
        <v>336.54258609958043</v>
      </c>
      <c r="I346">
        <v>24</v>
      </c>
      <c r="J346">
        <v>1240770.0046748477</v>
      </c>
      <c r="K346">
        <v>54638.986927272723</v>
      </c>
      <c r="L346">
        <v>223338600.8414726</v>
      </c>
      <c r="M346">
        <v>6811908.2840909082</v>
      </c>
      <c r="N346">
        <v>1861155007.0122716</v>
      </c>
      <c r="O346">
        <v>93600000</v>
      </c>
      <c r="P346">
        <v>29.298135649999995</v>
      </c>
      <c r="Q346">
        <v>18549.511569888971</v>
      </c>
      <c r="R346">
        <v>223393239.82839987</v>
      </c>
      <c r="S346">
        <v>1961.5669152963626</v>
      </c>
      <c r="T346">
        <v>18578.80970553897</v>
      </c>
      <c r="U346">
        <f>Net_Zero_Table[[#This Row],[Total Energy(MJ)]]*AHP!$Q$23/TOPSIS!$B$20</f>
        <v>2.3097286350719008E-2</v>
      </c>
      <c r="V346">
        <f>Net_Zero_Table[[#This Row],[Capital Cost (LKR)]]*AHP!$Q$24/TOPSIS!$C$20</f>
        <v>5.1486297238196883E-3</v>
      </c>
      <c r="W346">
        <f>Net_Zero_Table[[#This Row],[System Cost (LKR)]]*AHP!$Q$25/TOPSIS!$D$20</f>
        <v>2.4694771177488813E-3</v>
      </c>
      <c r="X346">
        <f>Net_Zero_Table[[#This Row],[Embodied Carbon (Metric T)]]*AHP!$Q$26/TOPSIS!$E$20</f>
        <v>1.3206924375308619E-2</v>
      </c>
      <c r="Y3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5.1353143159806368E-3</v>
      </c>
      <c r="Z3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4.3070863810729856E-3</v>
      </c>
      <c r="AA346">
        <f>Net_Zero_Table[[#This Row],[S- Worst-Euclidean Distance]]/(Net_Zero_Table[[#This Row],[S+ Best-Euclidean Distance]]+Net_Zero_Table[[#This Row],[S- Worst-Euclidean Distance]])</f>
        <v>0.45614314825857316</v>
      </c>
      <c r="AB346">
        <v>345</v>
      </c>
    </row>
    <row r="347" spans="1:28" x14ac:dyDescent="0.3">
      <c r="A347">
        <v>251</v>
      </c>
      <c r="B347" t="s">
        <v>141</v>
      </c>
      <c r="C347" t="s">
        <v>147</v>
      </c>
      <c r="D347" t="s">
        <v>280</v>
      </c>
      <c r="E347" t="s">
        <v>280</v>
      </c>
      <c r="F347" t="s">
        <v>280</v>
      </c>
      <c r="G347" t="s">
        <v>220</v>
      </c>
      <c r="H347">
        <v>337.00530771964043</v>
      </c>
      <c r="I347">
        <v>24</v>
      </c>
      <c r="J347">
        <v>1241217.9192030658</v>
      </c>
      <c r="K347">
        <v>54638.986927272723</v>
      </c>
      <c r="L347">
        <v>223419225.45655185</v>
      </c>
      <c r="M347">
        <v>6816513.3590909075</v>
      </c>
      <c r="N347">
        <v>1861826878.8045986</v>
      </c>
      <c r="O347">
        <v>93600000</v>
      </c>
      <c r="P347">
        <v>29.288925499999998</v>
      </c>
      <c r="Q347">
        <v>18556.207892085833</v>
      </c>
      <c r="R347">
        <v>223473864.44347912</v>
      </c>
      <c r="S347">
        <v>1962.2433921636894</v>
      </c>
      <c r="T347">
        <v>18585.496817585834</v>
      </c>
      <c r="U347">
        <f>Net_Zero_Table[[#This Row],[Total Energy(MJ)]]*AHP!$Q$23/TOPSIS!$B$20</f>
        <v>2.3105622367613845E-2</v>
      </c>
      <c r="V347">
        <f>Net_Zero_Table[[#This Row],[Capital Cost (LKR)]]*AHP!$Q$24/TOPSIS!$C$20</f>
        <v>5.1521103675742129E-3</v>
      </c>
      <c r="W347">
        <f>Net_Zero_Table[[#This Row],[System Cost (LKR)]]*AHP!$Q$25/TOPSIS!$D$20</f>
        <v>2.4694771177488813E-3</v>
      </c>
      <c r="X347">
        <f>Net_Zero_Table[[#This Row],[Embodied Carbon (Metric T)]]*AHP!$Q$26/TOPSIS!$E$20</f>
        <v>1.3202772651936583E-2</v>
      </c>
      <c r="Y3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5.1347176438573611E-3</v>
      </c>
      <c r="Z3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4.2993636720828239E-3</v>
      </c>
      <c r="AA347">
        <f>Net_Zero_Table[[#This Row],[S- Worst-Euclidean Distance]]/(Net_Zero_Table[[#This Row],[S+ Best-Euclidean Distance]]+Net_Zero_Table[[#This Row],[S- Worst-Euclidean Distance]])</f>
        <v>0.45572679820116185</v>
      </c>
      <c r="AB347">
        <v>346</v>
      </c>
    </row>
    <row r="348" spans="1:28" x14ac:dyDescent="0.3">
      <c r="A348">
        <v>302</v>
      </c>
      <c r="B348" t="s">
        <v>141</v>
      </c>
      <c r="C348" t="s">
        <v>280</v>
      </c>
      <c r="D348" t="s">
        <v>151</v>
      </c>
      <c r="E348" t="s">
        <v>280</v>
      </c>
      <c r="F348" t="s">
        <v>155</v>
      </c>
      <c r="G348" t="s">
        <v>220</v>
      </c>
      <c r="H348">
        <v>385.60295605904059</v>
      </c>
      <c r="I348">
        <v>28</v>
      </c>
      <c r="J348">
        <v>1326066.1898223478</v>
      </c>
      <c r="K348">
        <v>51440.632772727273</v>
      </c>
      <c r="L348">
        <v>238691914.1680226</v>
      </c>
      <c r="M348">
        <v>6238877.6068181815</v>
      </c>
      <c r="N348">
        <v>1989099284.7335217</v>
      </c>
      <c r="O348">
        <v>109200000</v>
      </c>
      <c r="P348">
        <v>25.35776665909091</v>
      </c>
      <c r="Q348">
        <v>19824.6895378441</v>
      </c>
      <c r="R348">
        <v>238743354.80079532</v>
      </c>
      <c r="S348">
        <v>2104.53816234034</v>
      </c>
      <c r="T348">
        <v>19850.04730450319</v>
      </c>
      <c r="U348">
        <f>Net_Zero_Table[[#This Row],[Total Energy(MJ)]]*AHP!$Q$23/TOPSIS!$B$20</f>
        <v>2.4684380039436814E-2</v>
      </c>
      <c r="V348">
        <f>Net_Zero_Table[[#This Row],[Capital Cost (LKR)]]*AHP!$Q$24/TOPSIS!$C$20</f>
        <v>4.7155172016565064E-3</v>
      </c>
      <c r="W348">
        <f>Net_Zero_Table[[#This Row],[System Cost (LKR)]]*AHP!$Q$25/TOPSIS!$D$20</f>
        <v>2.881056637373695E-3</v>
      </c>
      <c r="X348">
        <f>Net_Zero_Table[[#This Row],[Embodied Carbon (Metric T)]]*AHP!$Q$26/TOPSIS!$E$20</f>
        <v>1.1430696840033779E-2</v>
      </c>
      <c r="Y3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4.3561615237331028E-3</v>
      </c>
      <c r="Z3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3.6466100116825289E-3</v>
      </c>
      <c r="AA348">
        <f>Net_Zero_Table[[#This Row],[S- Worst-Euclidean Distance]]/(Net_Zero_Table[[#This Row],[S+ Best-Euclidean Distance]]+Net_Zero_Table[[#This Row],[S- Worst-Euclidean Distance]])</f>
        <v>0.45566838882563943</v>
      </c>
      <c r="AB348">
        <v>347</v>
      </c>
    </row>
    <row r="349" spans="1:28" x14ac:dyDescent="0.3">
      <c r="A349">
        <v>88</v>
      </c>
      <c r="B349" t="s">
        <v>139</v>
      </c>
      <c r="C349" t="s">
        <v>280</v>
      </c>
      <c r="D349" t="s">
        <v>151</v>
      </c>
      <c r="E349" t="s">
        <v>280</v>
      </c>
      <c r="F349" t="s">
        <v>280</v>
      </c>
      <c r="G349" t="s">
        <v>219</v>
      </c>
      <c r="H349">
        <v>371.38652937096464</v>
      </c>
      <c r="I349">
        <v>53</v>
      </c>
      <c r="J349">
        <v>1299125.9409597209</v>
      </c>
      <c r="K349">
        <v>60066.105727272719</v>
      </c>
      <c r="L349">
        <v>233842669.37274978</v>
      </c>
      <c r="M349">
        <v>6109907.3840909088</v>
      </c>
      <c r="N349">
        <v>1948688911.4395814</v>
      </c>
      <c r="O349">
        <v>98792000</v>
      </c>
      <c r="P349">
        <v>26.71981925</v>
      </c>
      <c r="Q349">
        <v>19421.932817347828</v>
      </c>
      <c r="R349">
        <v>233902735.47847706</v>
      </c>
      <c r="S349">
        <v>2053.5908188236722</v>
      </c>
      <c r="T349">
        <v>19448.652636597828</v>
      </c>
      <c r="U349">
        <f>Net_Zero_Table[[#This Row],[Total Energy(MJ)]]*AHP!$Q$23/TOPSIS!$B$20</f>
        <v>2.4183894121920724E-2</v>
      </c>
      <c r="V349">
        <f>Net_Zero_Table[[#This Row],[Capital Cost (LKR)]]*AHP!$Q$24/TOPSIS!$C$20</f>
        <v>4.6180379205904227E-3</v>
      </c>
      <c r="W349">
        <f>Net_Zero_Table[[#This Row],[System Cost (LKR)]]*AHP!$Q$25/TOPSIS!$D$20</f>
        <v>2.6064592245368316E-3</v>
      </c>
      <c r="X349">
        <f>Net_Zero_Table[[#This Row],[Embodied Carbon (Metric T)]]*AHP!$Q$26/TOPSIS!$E$20</f>
        <v>1.2044678759505489E-2</v>
      </c>
      <c r="Y3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4.4500520855525012E-3</v>
      </c>
      <c r="Z3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3.7211737442326906E-3</v>
      </c>
      <c r="AA349">
        <f>Net_Zero_Table[[#This Row],[S- Worst-Euclidean Distance]]/(Net_Zero_Table[[#This Row],[S+ Best-Euclidean Distance]]+Net_Zero_Table[[#This Row],[S- Worst-Euclidean Distance]])</f>
        <v>0.45539969421338511</v>
      </c>
      <c r="AB349">
        <v>348</v>
      </c>
    </row>
    <row r="350" spans="1:28" x14ac:dyDescent="0.3">
      <c r="A350">
        <v>320</v>
      </c>
      <c r="B350" t="s">
        <v>141</v>
      </c>
      <c r="C350" t="s">
        <v>280</v>
      </c>
      <c r="D350" t="s">
        <v>280</v>
      </c>
      <c r="E350" t="s">
        <v>280</v>
      </c>
      <c r="F350" t="s">
        <v>155</v>
      </c>
      <c r="G350" t="s">
        <v>220</v>
      </c>
      <c r="H350">
        <v>386.06567767910053</v>
      </c>
      <c r="I350">
        <v>28</v>
      </c>
      <c r="J350">
        <v>1326514.1043505662</v>
      </c>
      <c r="K350">
        <v>51440.632772727273</v>
      </c>
      <c r="L350">
        <v>238772538.78310192</v>
      </c>
      <c r="M350">
        <v>6243482.6818181816</v>
      </c>
      <c r="N350">
        <v>1989771156.5258491</v>
      </c>
      <c r="O350">
        <v>109200000</v>
      </c>
      <c r="P350">
        <v>25.348556509090912</v>
      </c>
      <c r="Q350">
        <v>19831.385860040962</v>
      </c>
      <c r="R350">
        <v>238823979.41587463</v>
      </c>
      <c r="S350">
        <v>2105.2146392076675</v>
      </c>
      <c r="T350">
        <v>19856.734416550054</v>
      </c>
      <c r="U350">
        <f>Net_Zero_Table[[#This Row],[Total Energy(MJ)]]*AHP!$Q$23/TOPSIS!$B$20</f>
        <v>2.4692716056331655E-2</v>
      </c>
      <c r="V350">
        <f>Net_Zero_Table[[#This Row],[Capital Cost (LKR)]]*AHP!$Q$24/TOPSIS!$C$20</f>
        <v>4.7189978454110319E-3</v>
      </c>
      <c r="W350">
        <f>Net_Zero_Table[[#This Row],[System Cost (LKR)]]*AHP!$Q$25/TOPSIS!$D$20</f>
        <v>2.881056637373695E-3</v>
      </c>
      <c r="X350">
        <f>Net_Zero_Table[[#This Row],[Embodied Carbon (Metric T)]]*AHP!$Q$26/TOPSIS!$E$20</f>
        <v>1.1426545116661743E-2</v>
      </c>
      <c r="Y3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4.3598405072475749E-3</v>
      </c>
      <c r="Z3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3.6427315763948353E-3</v>
      </c>
      <c r="AA350">
        <f>Net_Zero_Table[[#This Row],[S- Worst-Euclidean Distance]]/(Net_Zero_Table[[#This Row],[S+ Best-Euclidean Distance]]+Net_Zero_Table[[#This Row],[S- Worst-Euclidean Distance]])</f>
        <v>0.45519509706644568</v>
      </c>
      <c r="AB350">
        <v>349</v>
      </c>
    </row>
    <row r="351" spans="1:28" x14ac:dyDescent="0.3">
      <c r="A351">
        <v>106</v>
      </c>
      <c r="B351" t="s">
        <v>139</v>
      </c>
      <c r="C351" t="s">
        <v>280</v>
      </c>
      <c r="D351" t="s">
        <v>280</v>
      </c>
      <c r="E351" t="s">
        <v>280</v>
      </c>
      <c r="F351" t="s">
        <v>280</v>
      </c>
      <c r="G351" t="s">
        <v>219</v>
      </c>
      <c r="H351">
        <v>371.84925099102463</v>
      </c>
      <c r="I351">
        <v>53</v>
      </c>
      <c r="J351">
        <v>1299573.8554879387</v>
      </c>
      <c r="K351">
        <v>60066.105727272719</v>
      </c>
      <c r="L351">
        <v>233923293.98782897</v>
      </c>
      <c r="M351">
        <v>6114512.459090909</v>
      </c>
      <c r="N351">
        <v>1949360783.2319081</v>
      </c>
      <c r="O351">
        <v>98792000</v>
      </c>
      <c r="P351">
        <v>26.710609100000003</v>
      </c>
      <c r="Q351">
        <v>19428.629139544682</v>
      </c>
      <c r="R351">
        <v>233983360.09355626</v>
      </c>
      <c r="S351">
        <v>2054.2672956909992</v>
      </c>
      <c r="T351">
        <v>19455.339748644681</v>
      </c>
      <c r="U351">
        <f>Net_Zero_Table[[#This Row],[Total Energy(MJ)]]*AHP!$Q$23/TOPSIS!$B$20</f>
        <v>2.4192230138815555E-2</v>
      </c>
      <c r="V351">
        <f>Net_Zero_Table[[#This Row],[Capital Cost (LKR)]]*AHP!$Q$24/TOPSIS!$C$20</f>
        <v>4.6215185643449482E-3</v>
      </c>
      <c r="W351">
        <f>Net_Zero_Table[[#This Row],[System Cost (LKR)]]*AHP!$Q$25/TOPSIS!$D$20</f>
        <v>2.6064592245368316E-3</v>
      </c>
      <c r="X351">
        <f>Net_Zero_Table[[#This Row],[Embodied Carbon (Metric T)]]*AHP!$Q$26/TOPSIS!$E$20</f>
        <v>1.2040527036133453E-2</v>
      </c>
      <c r="Y3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4.4520679157346943E-3</v>
      </c>
      <c r="Z3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3.715473311642493E-3</v>
      </c>
      <c r="AA351">
        <f>Net_Zero_Table[[#This Row],[S- Worst-Euclidean Distance]]/(Net_Zero_Table[[#This Row],[S+ Best-Euclidean Distance]]+Net_Zero_Table[[#This Row],[S- Worst-Euclidean Distance]])</f>
        <v>0.45490720012387736</v>
      </c>
      <c r="AB351">
        <v>350</v>
      </c>
    </row>
    <row r="352" spans="1:28" x14ac:dyDescent="0.3">
      <c r="A352">
        <v>90</v>
      </c>
      <c r="B352" t="s">
        <v>139</v>
      </c>
      <c r="C352" t="s">
        <v>280</v>
      </c>
      <c r="D352" t="s">
        <v>151</v>
      </c>
      <c r="E352" t="s">
        <v>280</v>
      </c>
      <c r="F352" t="s">
        <v>280</v>
      </c>
      <c r="G352" t="s">
        <v>218</v>
      </c>
      <c r="H352">
        <v>371.38652937096464</v>
      </c>
      <c r="I352">
        <v>27</v>
      </c>
      <c r="J352">
        <v>1299125.9409597209</v>
      </c>
      <c r="K352">
        <v>60066.105727272719</v>
      </c>
      <c r="L352">
        <v>233842669.37274978</v>
      </c>
      <c r="M352">
        <v>6109907.3840909088</v>
      </c>
      <c r="N352">
        <v>1948688911.4395814</v>
      </c>
      <c r="O352">
        <v>101147400</v>
      </c>
      <c r="P352">
        <v>26.71981925</v>
      </c>
      <c r="Q352">
        <v>19421.932817347828</v>
      </c>
      <c r="R352">
        <v>233902735.47847706</v>
      </c>
      <c r="S352">
        <v>2055.9462188236721</v>
      </c>
      <c r="T352">
        <v>19448.652636597828</v>
      </c>
      <c r="U352">
        <f>Net_Zero_Table[[#This Row],[Total Energy(MJ)]]*AHP!$Q$23/TOPSIS!$B$20</f>
        <v>2.4183894121920724E-2</v>
      </c>
      <c r="V352">
        <f>Net_Zero_Table[[#This Row],[Capital Cost (LKR)]]*AHP!$Q$24/TOPSIS!$C$20</f>
        <v>4.6180379205904227E-3</v>
      </c>
      <c r="W352">
        <f>Net_Zero_Table[[#This Row],[System Cost (LKR)]]*AHP!$Q$25/TOPSIS!$D$20</f>
        <v>2.6686024553396709E-3</v>
      </c>
      <c r="X352">
        <f>Net_Zero_Table[[#This Row],[Embodied Carbon (Metric T)]]*AHP!$Q$26/TOPSIS!$E$20</f>
        <v>1.2044678759505489E-2</v>
      </c>
      <c r="Y3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4.4552902123871042E-3</v>
      </c>
      <c r="Z3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3.715384049402283E-3</v>
      </c>
      <c r="AA352">
        <f>Net_Zero_Table[[#This Row],[S- Worst-Euclidean Distance]]/(Net_Zero_Table[[#This Row],[S+ Best-Euclidean Distance]]+Net_Zero_Table[[#This Row],[S- Worst-Euclidean Distance]])</f>
        <v>0.4547218418408237</v>
      </c>
      <c r="AB352">
        <v>351</v>
      </c>
    </row>
    <row r="353" spans="1:28" x14ac:dyDescent="0.3">
      <c r="A353">
        <v>108</v>
      </c>
      <c r="B353" t="s">
        <v>139</v>
      </c>
      <c r="C353" t="s">
        <v>280</v>
      </c>
      <c r="D353" t="s">
        <v>280</v>
      </c>
      <c r="E353" t="s">
        <v>280</v>
      </c>
      <c r="F353" t="s">
        <v>280</v>
      </c>
      <c r="G353" t="s">
        <v>218</v>
      </c>
      <c r="H353">
        <v>371.84925099102463</v>
      </c>
      <c r="I353">
        <v>27</v>
      </c>
      <c r="J353">
        <v>1299573.8554879387</v>
      </c>
      <c r="K353">
        <v>60066.105727272719</v>
      </c>
      <c r="L353">
        <v>233923293.98782897</v>
      </c>
      <c r="M353">
        <v>6114512.459090909</v>
      </c>
      <c r="N353">
        <v>1949360783.2319081</v>
      </c>
      <c r="O353">
        <v>101147400</v>
      </c>
      <c r="P353">
        <v>26.710609100000003</v>
      </c>
      <c r="Q353">
        <v>19428.629139544682</v>
      </c>
      <c r="R353">
        <v>233983360.09355626</v>
      </c>
      <c r="S353">
        <v>2056.6226956909991</v>
      </c>
      <c r="T353">
        <v>19455.339748644681</v>
      </c>
      <c r="U353">
        <f>Net_Zero_Table[[#This Row],[Total Energy(MJ)]]*AHP!$Q$23/TOPSIS!$B$20</f>
        <v>2.4192230138815555E-2</v>
      </c>
      <c r="V353">
        <f>Net_Zero_Table[[#This Row],[Capital Cost (LKR)]]*AHP!$Q$24/TOPSIS!$C$20</f>
        <v>4.6215185643449482E-3</v>
      </c>
      <c r="W353">
        <f>Net_Zero_Table[[#This Row],[System Cost (LKR)]]*AHP!$Q$25/TOPSIS!$D$20</f>
        <v>2.6686024553396709E-3</v>
      </c>
      <c r="X353">
        <f>Net_Zero_Table[[#This Row],[Embodied Carbon (Metric T)]]*AHP!$Q$26/TOPSIS!$E$20</f>
        <v>1.2040527036133453E-2</v>
      </c>
      <c r="Y3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4.4573036736099136E-3</v>
      </c>
      <c r="Z3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3.7096747201491669E-3</v>
      </c>
      <c r="AA353">
        <f>Net_Zero_Table[[#This Row],[S- Worst-Euclidean Distance]]/(Net_Zero_Table[[#This Row],[S+ Best-Euclidean Distance]]+Net_Zero_Table[[#This Row],[S- Worst-Euclidean Distance]])</f>
        <v>0.45422854589452205</v>
      </c>
      <c r="AB353">
        <v>352</v>
      </c>
    </row>
    <row r="354" spans="1:28" x14ac:dyDescent="0.3">
      <c r="A354">
        <v>89</v>
      </c>
      <c r="B354" t="s">
        <v>139</v>
      </c>
      <c r="C354" t="s">
        <v>280</v>
      </c>
      <c r="D354" t="s">
        <v>151</v>
      </c>
      <c r="E354" t="s">
        <v>280</v>
      </c>
      <c r="F354" t="s">
        <v>280</v>
      </c>
      <c r="G354" t="s">
        <v>220</v>
      </c>
      <c r="H354">
        <v>371.38652937096464</v>
      </c>
      <c r="I354">
        <v>27</v>
      </c>
      <c r="J354">
        <v>1299125.9409597209</v>
      </c>
      <c r="K354">
        <v>60066.105727272719</v>
      </c>
      <c r="L354">
        <v>233842669.37274978</v>
      </c>
      <c r="M354">
        <v>6109907.3840909088</v>
      </c>
      <c r="N354">
        <v>1948688911.4395814</v>
      </c>
      <c r="O354">
        <v>105300000</v>
      </c>
      <c r="P354">
        <v>26.71981925</v>
      </c>
      <c r="Q354">
        <v>19421.932817347828</v>
      </c>
      <c r="R354">
        <v>233902735.47847706</v>
      </c>
      <c r="S354">
        <v>2060.0988188236724</v>
      </c>
      <c r="T354">
        <v>19448.652636597828</v>
      </c>
      <c r="U354">
        <f>Net_Zero_Table[[#This Row],[Total Energy(MJ)]]*AHP!$Q$23/TOPSIS!$B$20</f>
        <v>2.4183894121920724E-2</v>
      </c>
      <c r="V354">
        <f>Net_Zero_Table[[#This Row],[Capital Cost (LKR)]]*AHP!$Q$24/TOPSIS!$C$20</f>
        <v>4.6180379205904227E-3</v>
      </c>
      <c r="W354">
        <f>Net_Zero_Table[[#This Row],[System Cost (LKR)]]*AHP!$Q$25/TOPSIS!$D$20</f>
        <v>2.7781617574674914E-3</v>
      </c>
      <c r="X354">
        <f>Net_Zero_Table[[#This Row],[Embodied Carbon (Metric T)]]*AHP!$Q$26/TOPSIS!$E$20</f>
        <v>1.2044678759505489E-2</v>
      </c>
      <c r="Y3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4.4666164250264503E-3</v>
      </c>
      <c r="Z3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3.7076924129342192E-3</v>
      </c>
      <c r="AA354">
        <f>Net_Zero_Table[[#This Row],[S- Worst-Euclidean Distance]]/(Net_Zero_Table[[#This Row],[S+ Best-Euclidean Distance]]+Net_Zero_Table[[#This Row],[S- Worst-Euclidean Distance]])</f>
        <v>0.45357870450356219</v>
      </c>
      <c r="AB354">
        <v>353</v>
      </c>
    </row>
    <row r="355" spans="1:28" x14ac:dyDescent="0.3">
      <c r="A355">
        <v>151</v>
      </c>
      <c r="B355" t="s">
        <v>140</v>
      </c>
      <c r="C355" t="s">
        <v>148</v>
      </c>
      <c r="D355" t="s">
        <v>151</v>
      </c>
      <c r="E355" t="s">
        <v>152</v>
      </c>
      <c r="F355" t="s">
        <v>280</v>
      </c>
      <c r="G355" t="s">
        <v>219</v>
      </c>
      <c r="H355">
        <v>377.2074623724759</v>
      </c>
      <c r="I355">
        <v>54</v>
      </c>
      <c r="J355">
        <v>1395861.8232712343</v>
      </c>
      <c r="K355">
        <v>46129.862490909087</v>
      </c>
      <c r="L355">
        <v>251255128.18882218</v>
      </c>
      <c r="M355">
        <v>5682484.878636363</v>
      </c>
      <c r="N355">
        <v>2093792734.9068515</v>
      </c>
      <c r="O355">
        <v>100656000</v>
      </c>
      <c r="P355">
        <v>22.977584668181816</v>
      </c>
      <c r="Q355">
        <v>20868.134257904956</v>
      </c>
      <c r="R355">
        <v>251301258.0513131</v>
      </c>
      <c r="S355">
        <v>2200.1312197854882</v>
      </c>
      <c r="T355">
        <v>20891.111842573137</v>
      </c>
      <c r="U355">
        <f>Net_Zero_Table[[#This Row],[Total Energy(MJ)]]*AHP!$Q$23/TOPSIS!$B$20</f>
        <v>2.5982778717770317E-2</v>
      </c>
      <c r="V355">
        <f>Net_Zero_Table[[#This Row],[Capital Cost (LKR)]]*AHP!$Q$24/TOPSIS!$C$20</f>
        <v>4.2949801041262297E-3</v>
      </c>
      <c r="W355">
        <f>Net_Zero_Table[[#This Row],[System Cost (LKR)]]*AHP!$Q$25/TOPSIS!$D$20</f>
        <v>2.6556377004714892E-3</v>
      </c>
      <c r="X355">
        <f>Net_Zero_Table[[#This Row],[Embodied Carbon (Metric T)]]*AHP!$Q$26/TOPSIS!$E$20</f>
        <v>1.0357765649840183E-2</v>
      </c>
      <c r="Y3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4.7274151609956669E-3</v>
      </c>
      <c r="Z3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3.9185181829395257E-3</v>
      </c>
      <c r="AA355">
        <f>Net_Zero_Table[[#This Row],[S- Worst-Euclidean Distance]]/(Net_Zero_Table[[#This Row],[S+ Best-Euclidean Distance]]+Net_Zero_Table[[#This Row],[S- Worst-Euclidean Distance]])</f>
        <v>0.45322095684304847</v>
      </c>
      <c r="AB355">
        <v>354</v>
      </c>
    </row>
    <row r="356" spans="1:28" x14ac:dyDescent="0.3">
      <c r="A356">
        <v>153</v>
      </c>
      <c r="B356" t="s">
        <v>140</v>
      </c>
      <c r="C356" t="s">
        <v>148</v>
      </c>
      <c r="D356" t="s">
        <v>151</v>
      </c>
      <c r="E356" t="s">
        <v>152</v>
      </c>
      <c r="F356" t="s">
        <v>280</v>
      </c>
      <c r="G356" t="s">
        <v>218</v>
      </c>
      <c r="H356">
        <v>377.2074623724759</v>
      </c>
      <c r="I356">
        <v>27</v>
      </c>
      <c r="J356">
        <v>1395861.8232712343</v>
      </c>
      <c r="K356">
        <v>46129.862490909087</v>
      </c>
      <c r="L356">
        <v>251255128.18882218</v>
      </c>
      <c r="M356">
        <v>5682484.878636363</v>
      </c>
      <c r="N356">
        <v>2093792734.9068515</v>
      </c>
      <c r="O356">
        <v>101147400</v>
      </c>
      <c r="P356">
        <v>22.977584668181816</v>
      </c>
      <c r="Q356">
        <v>20868.134257904956</v>
      </c>
      <c r="R356">
        <v>251301258.0513131</v>
      </c>
      <c r="S356">
        <v>2200.622619785488</v>
      </c>
      <c r="T356">
        <v>20891.111842573137</v>
      </c>
      <c r="U356">
        <f>Net_Zero_Table[[#This Row],[Total Energy(MJ)]]*AHP!$Q$23/TOPSIS!$B$20</f>
        <v>2.5982778717770317E-2</v>
      </c>
      <c r="V356">
        <f>Net_Zero_Table[[#This Row],[Capital Cost (LKR)]]*AHP!$Q$24/TOPSIS!$C$20</f>
        <v>4.2949801041262297E-3</v>
      </c>
      <c r="W356">
        <f>Net_Zero_Table[[#This Row],[System Cost (LKR)]]*AHP!$Q$25/TOPSIS!$D$20</f>
        <v>2.6686024553396709E-3</v>
      </c>
      <c r="X356">
        <f>Net_Zero_Table[[#This Row],[Embodied Carbon (Metric T)]]*AHP!$Q$26/TOPSIS!$E$20</f>
        <v>1.0357765649840183E-2</v>
      </c>
      <c r="Y3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4.7285117721588702E-3</v>
      </c>
      <c r="Z3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3.9174532311933175E-3</v>
      </c>
      <c r="AA356">
        <f>Net_Zero_Table[[#This Row],[S- Worst-Euclidean Distance]]/(Net_Zero_Table[[#This Row],[S+ Best-Euclidean Distance]]+Net_Zero_Table[[#This Row],[S- Worst-Euclidean Distance]])</f>
        <v>0.45309612399245819</v>
      </c>
      <c r="AB356">
        <v>355</v>
      </c>
    </row>
    <row r="357" spans="1:28" x14ac:dyDescent="0.3">
      <c r="A357">
        <v>107</v>
      </c>
      <c r="B357" t="s">
        <v>139</v>
      </c>
      <c r="C357" t="s">
        <v>280</v>
      </c>
      <c r="D357" t="s">
        <v>280</v>
      </c>
      <c r="E357" t="s">
        <v>280</v>
      </c>
      <c r="F357" t="s">
        <v>280</v>
      </c>
      <c r="G357" t="s">
        <v>220</v>
      </c>
      <c r="H357">
        <v>371.84925099102463</v>
      </c>
      <c r="I357">
        <v>27</v>
      </c>
      <c r="J357">
        <v>1299573.8554879387</v>
      </c>
      <c r="K357">
        <v>60066.105727272719</v>
      </c>
      <c r="L357">
        <v>233923293.98782897</v>
      </c>
      <c r="M357">
        <v>6114512.459090909</v>
      </c>
      <c r="N357">
        <v>1949360783.2319081</v>
      </c>
      <c r="O357">
        <v>105300000</v>
      </c>
      <c r="P357">
        <v>26.710609100000003</v>
      </c>
      <c r="Q357">
        <v>19428.629139544682</v>
      </c>
      <c r="R357">
        <v>233983360.09355626</v>
      </c>
      <c r="S357">
        <v>2060.775295690999</v>
      </c>
      <c r="T357">
        <v>19455.339748644681</v>
      </c>
      <c r="U357">
        <f>Net_Zero_Table[[#This Row],[Total Energy(MJ)]]*AHP!$Q$23/TOPSIS!$B$20</f>
        <v>2.4192230138815555E-2</v>
      </c>
      <c r="V357">
        <f>Net_Zero_Table[[#This Row],[Capital Cost (LKR)]]*AHP!$Q$24/TOPSIS!$C$20</f>
        <v>4.6215185643449482E-3</v>
      </c>
      <c r="W357">
        <f>Net_Zero_Table[[#This Row],[System Cost (LKR)]]*AHP!$Q$25/TOPSIS!$D$20</f>
        <v>2.7781617574674914E-3</v>
      </c>
      <c r="X357">
        <f>Net_Zero_Table[[#This Row],[Embodied Carbon (Metric T)]]*AHP!$Q$26/TOPSIS!$E$20</f>
        <v>1.2040527036133453E-2</v>
      </c>
      <c r="Y3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4.4686247829170186E-3</v>
      </c>
      <c r="Z3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3.7019712213482788E-3</v>
      </c>
      <c r="AA357">
        <f>Net_Zero_Table[[#This Row],[S- Worst-Euclidean Distance]]/(Net_Zero_Table[[#This Row],[S+ Best-Euclidean Distance]]+Net_Zero_Table[[#This Row],[S- Worst-Euclidean Distance]])</f>
        <v>0.45308459987689254</v>
      </c>
      <c r="AB357">
        <v>356</v>
      </c>
    </row>
    <row r="358" spans="1:28" x14ac:dyDescent="0.3">
      <c r="A358">
        <v>169</v>
      </c>
      <c r="B358" t="s">
        <v>140</v>
      </c>
      <c r="C358" t="s">
        <v>148</v>
      </c>
      <c r="D358" t="s">
        <v>280</v>
      </c>
      <c r="E358" t="s">
        <v>152</v>
      </c>
      <c r="F358" t="s">
        <v>280</v>
      </c>
      <c r="G358" t="s">
        <v>219</v>
      </c>
      <c r="H358">
        <v>377.6701839925359</v>
      </c>
      <c r="I358">
        <v>54</v>
      </c>
      <c r="J358">
        <v>1396309.7377994524</v>
      </c>
      <c r="K358">
        <v>46129.862490909087</v>
      </c>
      <c r="L358">
        <v>251335752.8039014</v>
      </c>
      <c r="M358">
        <v>5687089.9536363631</v>
      </c>
      <c r="N358">
        <v>2094464606.6991785</v>
      </c>
      <c r="O358">
        <v>100656000</v>
      </c>
      <c r="P358">
        <v>22.968374518181815</v>
      </c>
      <c r="Q358">
        <v>20874.83058010181</v>
      </c>
      <c r="R358">
        <v>251381882.66639233</v>
      </c>
      <c r="S358">
        <v>2200.8076966528147</v>
      </c>
      <c r="T358">
        <v>20897.798954619993</v>
      </c>
      <c r="U358">
        <f>Net_Zero_Table[[#This Row],[Total Energy(MJ)]]*AHP!$Q$23/TOPSIS!$B$20</f>
        <v>2.5991114734665151E-2</v>
      </c>
      <c r="V358">
        <f>Net_Zero_Table[[#This Row],[Capital Cost (LKR)]]*AHP!$Q$24/TOPSIS!$C$20</f>
        <v>4.2984607478807552E-3</v>
      </c>
      <c r="W358">
        <f>Net_Zero_Table[[#This Row],[System Cost (LKR)]]*AHP!$Q$25/TOPSIS!$D$20</f>
        <v>2.6556377004714892E-3</v>
      </c>
      <c r="X358">
        <f>Net_Zero_Table[[#This Row],[Embodied Carbon (Metric T)]]*AHP!$Q$26/TOPSIS!$E$20</f>
        <v>1.0353613926468145E-2</v>
      </c>
      <c r="Y3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4.7337246039653646E-3</v>
      </c>
      <c r="Z3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3.9184361682155569E-3</v>
      </c>
      <c r="AA358">
        <f>Net_Zero_Table[[#This Row],[S- Worst-Euclidean Distance]]/(Net_Zero_Table[[#This Row],[S+ Best-Euclidean Distance]]+Net_Zero_Table[[#This Row],[S- Worst-Euclidean Distance]])</f>
        <v>0.45288527009511975</v>
      </c>
      <c r="AB358">
        <v>357</v>
      </c>
    </row>
    <row r="359" spans="1:28" x14ac:dyDescent="0.3">
      <c r="A359">
        <v>171</v>
      </c>
      <c r="B359" t="s">
        <v>140</v>
      </c>
      <c r="C359" t="s">
        <v>148</v>
      </c>
      <c r="D359" t="s">
        <v>280</v>
      </c>
      <c r="E359" t="s">
        <v>152</v>
      </c>
      <c r="F359" t="s">
        <v>280</v>
      </c>
      <c r="G359" t="s">
        <v>218</v>
      </c>
      <c r="H359">
        <v>377.6701839925359</v>
      </c>
      <c r="I359">
        <v>27</v>
      </c>
      <c r="J359">
        <v>1396309.7377994524</v>
      </c>
      <c r="K359">
        <v>46129.862490909087</v>
      </c>
      <c r="L359">
        <v>251335752.8039014</v>
      </c>
      <c r="M359">
        <v>5687089.9536363631</v>
      </c>
      <c r="N359">
        <v>2094464606.6991785</v>
      </c>
      <c r="O359">
        <v>101147400</v>
      </c>
      <c r="P359">
        <v>22.968374518181815</v>
      </c>
      <c r="Q359">
        <v>20874.83058010181</v>
      </c>
      <c r="R359">
        <v>251381882.66639233</v>
      </c>
      <c r="S359">
        <v>2201.299096652815</v>
      </c>
      <c r="T359">
        <v>20897.798954619993</v>
      </c>
      <c r="U359">
        <f>Net_Zero_Table[[#This Row],[Total Energy(MJ)]]*AHP!$Q$23/TOPSIS!$B$20</f>
        <v>2.5991114734665151E-2</v>
      </c>
      <c r="V359">
        <f>Net_Zero_Table[[#This Row],[Capital Cost (LKR)]]*AHP!$Q$24/TOPSIS!$C$20</f>
        <v>4.2984607478807552E-3</v>
      </c>
      <c r="W359">
        <f>Net_Zero_Table[[#This Row],[System Cost (LKR)]]*AHP!$Q$25/TOPSIS!$D$20</f>
        <v>2.6686024553396709E-3</v>
      </c>
      <c r="X359">
        <f>Net_Zero_Table[[#This Row],[Embodied Carbon (Metric T)]]*AHP!$Q$26/TOPSIS!$E$20</f>
        <v>1.0353613926468145E-2</v>
      </c>
      <c r="Y3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4.7348197538259447E-3</v>
      </c>
      <c r="Z3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3.9173711941733443E-3</v>
      </c>
      <c r="AA359">
        <f>Net_Zero_Table[[#This Row],[S- Worst-Euclidean Distance]]/(Net_Zero_Table[[#This Row],[S+ Best-Euclidean Distance]]+Net_Zero_Table[[#This Row],[S- Worst-Euclidean Distance]])</f>
        <v>0.45276060337979335</v>
      </c>
      <c r="AB359">
        <v>358</v>
      </c>
    </row>
    <row r="360" spans="1:28" x14ac:dyDescent="0.3">
      <c r="A360">
        <v>152</v>
      </c>
      <c r="B360" t="s">
        <v>140</v>
      </c>
      <c r="C360" t="s">
        <v>148</v>
      </c>
      <c r="D360" t="s">
        <v>151</v>
      </c>
      <c r="E360" t="s">
        <v>152</v>
      </c>
      <c r="F360" t="s">
        <v>280</v>
      </c>
      <c r="G360" t="s">
        <v>220</v>
      </c>
      <c r="H360">
        <v>377.2074623724759</v>
      </c>
      <c r="I360">
        <v>27</v>
      </c>
      <c r="J360">
        <v>1395861.8232712343</v>
      </c>
      <c r="K360">
        <v>46129.862490909087</v>
      </c>
      <c r="L360">
        <v>251255128.18882218</v>
      </c>
      <c r="M360">
        <v>5682484.878636363</v>
      </c>
      <c r="N360">
        <v>2093792734.9068515</v>
      </c>
      <c r="O360">
        <v>105300000</v>
      </c>
      <c r="P360">
        <v>22.977584668181816</v>
      </c>
      <c r="Q360">
        <v>20868.134257904956</v>
      </c>
      <c r="R360">
        <v>251301258.0513131</v>
      </c>
      <c r="S360">
        <v>2204.7752197854879</v>
      </c>
      <c r="T360">
        <v>20891.111842573137</v>
      </c>
      <c r="U360">
        <f>Net_Zero_Table[[#This Row],[Total Energy(MJ)]]*AHP!$Q$23/TOPSIS!$B$20</f>
        <v>2.5982778717770317E-2</v>
      </c>
      <c r="V360">
        <f>Net_Zero_Table[[#This Row],[Capital Cost (LKR)]]*AHP!$Q$24/TOPSIS!$C$20</f>
        <v>4.2949801041262297E-3</v>
      </c>
      <c r="W360">
        <f>Net_Zero_Table[[#This Row],[System Cost (LKR)]]*AHP!$Q$25/TOPSIS!$D$20</f>
        <v>2.7781617574674914E-3</v>
      </c>
      <c r="X360">
        <f>Net_Zero_Table[[#This Row],[Embodied Carbon (Metric T)]]*AHP!$Q$26/TOPSIS!$E$20</f>
        <v>1.0357765649840183E-2</v>
      </c>
      <c r="Y3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4.7391850555943433E-3</v>
      </c>
      <c r="Z3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3.9101591032800736E-3</v>
      </c>
      <c r="AA360">
        <f>Net_Zero_Table[[#This Row],[S- Worst-Euclidean Distance]]/(Net_Zero_Table[[#This Row],[S+ Best-Euclidean Distance]]+Net_Zero_Table[[#This Row],[S- Worst-Euclidean Distance]])</f>
        <v>0.45207579111858609</v>
      </c>
      <c r="AB360">
        <v>359</v>
      </c>
    </row>
    <row r="361" spans="1:28" x14ac:dyDescent="0.3">
      <c r="A361">
        <v>124</v>
      </c>
      <c r="B361" t="s">
        <v>140</v>
      </c>
      <c r="C361" t="s">
        <v>147</v>
      </c>
      <c r="D361" t="s">
        <v>151</v>
      </c>
      <c r="E361" t="s">
        <v>280</v>
      </c>
      <c r="F361" t="s">
        <v>280</v>
      </c>
      <c r="G361" t="s">
        <v>219</v>
      </c>
      <c r="H361">
        <v>328.88375818235278</v>
      </c>
      <c r="I361">
        <v>47</v>
      </c>
      <c r="J361">
        <v>1217168.6823186178</v>
      </c>
      <c r="K361">
        <v>58269.406927272721</v>
      </c>
      <c r="L361">
        <v>219090362.81735122</v>
      </c>
      <c r="M361">
        <v>7084189.7840909082</v>
      </c>
      <c r="N361">
        <v>1825753023.4779267</v>
      </c>
      <c r="O361">
        <v>87608000</v>
      </c>
      <c r="P361">
        <v>30.750303649999999</v>
      </c>
      <c r="Q361">
        <v>18196.671800663338</v>
      </c>
      <c r="R361">
        <v>219148632.22427851</v>
      </c>
      <c r="S361">
        <v>1920.4452132620177</v>
      </c>
      <c r="T361">
        <v>18227.422104313337</v>
      </c>
      <c r="U361">
        <f>Net_Zero_Table[[#This Row],[Total Energy(MJ)]]*AHP!$Q$23/TOPSIS!$B$20</f>
        <v>2.2658423843715039E-2</v>
      </c>
      <c r="V361">
        <f>Net_Zero_Table[[#This Row],[Capital Cost (LKR)]]*AHP!$Q$24/TOPSIS!$C$20</f>
        <v>5.3544276538094781E-3</v>
      </c>
      <c r="W361">
        <f>Net_Zero_Table[[#This Row],[System Cost (LKR)]]*AHP!$Q$25/TOPSIS!$D$20</f>
        <v>2.3113883689288889E-3</v>
      </c>
      <c r="X361">
        <f>Net_Zero_Table[[#This Row],[Embodied Carbon (Metric T)]]*AHP!$Q$26/TOPSIS!$E$20</f>
        <v>1.3861528244488372E-2</v>
      </c>
      <c r="Y3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5.7046565477487732E-3</v>
      </c>
      <c r="Z3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4.7064116647585101E-3</v>
      </c>
      <c r="AA361">
        <f>Net_Zero_Table[[#This Row],[S- Worst-Euclidean Distance]]/(Net_Zero_Table[[#This Row],[S+ Best-Euclidean Distance]]+Net_Zero_Table[[#This Row],[S- Worst-Euclidean Distance]])</f>
        <v>0.45205847936953164</v>
      </c>
      <c r="AB361">
        <v>360</v>
      </c>
    </row>
    <row r="362" spans="1:28" x14ac:dyDescent="0.3">
      <c r="A362">
        <v>170</v>
      </c>
      <c r="B362" t="s">
        <v>140</v>
      </c>
      <c r="C362" t="s">
        <v>148</v>
      </c>
      <c r="D362" t="s">
        <v>280</v>
      </c>
      <c r="E362" t="s">
        <v>152</v>
      </c>
      <c r="F362" t="s">
        <v>280</v>
      </c>
      <c r="G362" t="s">
        <v>220</v>
      </c>
      <c r="H362">
        <v>377.6701839925359</v>
      </c>
      <c r="I362">
        <v>27</v>
      </c>
      <c r="J362">
        <v>1396309.7377994524</v>
      </c>
      <c r="K362">
        <v>46129.862490909087</v>
      </c>
      <c r="L362">
        <v>251335752.8039014</v>
      </c>
      <c r="M362">
        <v>5687089.9536363631</v>
      </c>
      <c r="N362">
        <v>2094464606.6991785</v>
      </c>
      <c r="O362">
        <v>105300000</v>
      </c>
      <c r="P362">
        <v>22.968374518181815</v>
      </c>
      <c r="Q362">
        <v>20874.83058010181</v>
      </c>
      <c r="R362">
        <v>251381882.66639233</v>
      </c>
      <c r="S362">
        <v>2205.4516966528149</v>
      </c>
      <c r="T362">
        <v>20897.798954619993</v>
      </c>
      <c r="U362">
        <f>Net_Zero_Table[[#This Row],[Total Energy(MJ)]]*AHP!$Q$23/TOPSIS!$B$20</f>
        <v>2.5991114734665151E-2</v>
      </c>
      <c r="V362">
        <f>Net_Zero_Table[[#This Row],[Capital Cost (LKR)]]*AHP!$Q$24/TOPSIS!$C$20</f>
        <v>4.2984607478807552E-3</v>
      </c>
      <c r="W362">
        <f>Net_Zero_Table[[#This Row],[System Cost (LKR)]]*AHP!$Q$25/TOPSIS!$D$20</f>
        <v>2.7781617574674914E-3</v>
      </c>
      <c r="X362">
        <f>Net_Zero_Table[[#This Row],[Embodied Carbon (Metric T)]]*AHP!$Q$26/TOPSIS!$E$20</f>
        <v>1.0353613926468145E-2</v>
      </c>
      <c r="Y3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4.7454788496993769E-3</v>
      </c>
      <c r="Z3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3.9100769132225724E-3</v>
      </c>
      <c r="AA362">
        <f>Net_Zero_Table[[#This Row],[S- Worst-Euclidean Distance]]/(Net_Zero_Table[[#This Row],[S+ Best-Euclidean Distance]]+Net_Zero_Table[[#This Row],[S- Worst-Euclidean Distance]])</f>
        <v>0.45174186618637246</v>
      </c>
      <c r="AB362">
        <v>361</v>
      </c>
    </row>
    <row r="363" spans="1:28" x14ac:dyDescent="0.3">
      <c r="A363">
        <v>142</v>
      </c>
      <c r="B363" t="s">
        <v>140</v>
      </c>
      <c r="C363" t="s">
        <v>147</v>
      </c>
      <c r="D363" t="s">
        <v>280</v>
      </c>
      <c r="E363" t="s">
        <v>280</v>
      </c>
      <c r="F363" t="s">
        <v>280</v>
      </c>
      <c r="G363" t="s">
        <v>219</v>
      </c>
      <c r="H363">
        <v>329.34647980241266</v>
      </c>
      <c r="I363">
        <v>47</v>
      </c>
      <c r="J363">
        <v>1217616.5968468357</v>
      </c>
      <c r="K363">
        <v>58269.406927272721</v>
      </c>
      <c r="L363">
        <v>219170987.43243042</v>
      </c>
      <c r="M363">
        <v>7088794.8590909075</v>
      </c>
      <c r="N363">
        <v>1826424895.2702534</v>
      </c>
      <c r="O363">
        <v>87608000</v>
      </c>
      <c r="P363">
        <v>30.741093499999995</v>
      </c>
      <c r="Q363">
        <v>18203.368122860193</v>
      </c>
      <c r="R363">
        <v>219229256.8393577</v>
      </c>
      <c r="S363">
        <v>1921.1216901293442</v>
      </c>
      <c r="T363">
        <v>18234.109216360193</v>
      </c>
      <c r="U363">
        <f>Net_Zero_Table[[#This Row],[Total Energy(MJ)]]*AHP!$Q$23/TOPSIS!$B$20</f>
        <v>2.2666759860609866E-2</v>
      </c>
      <c r="V363">
        <f>Net_Zero_Table[[#This Row],[Capital Cost (LKR)]]*AHP!$Q$24/TOPSIS!$C$20</f>
        <v>5.3579082975640027E-3</v>
      </c>
      <c r="W363">
        <f>Net_Zero_Table[[#This Row],[System Cost (LKR)]]*AHP!$Q$25/TOPSIS!$D$20</f>
        <v>2.3113883689288889E-3</v>
      </c>
      <c r="X363">
        <f>Net_Zero_Table[[#This Row],[Embodied Carbon (Metric T)]]*AHP!$Q$26/TOPSIS!$E$20</f>
        <v>1.385737652111633E-2</v>
      </c>
      <c r="Y3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5.7031271163848979E-3</v>
      </c>
      <c r="Z3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4.6981407033659201E-3</v>
      </c>
      <c r="AA363">
        <f>Net_Zero_Table[[#This Row],[S- Worst-Euclidean Distance]]/(Net_Zero_Table[[#This Row],[S+ Best-Euclidean Distance]]+Net_Zero_Table[[#This Row],[S- Worst-Euclidean Distance]])</f>
        <v>0.45168923488775936</v>
      </c>
      <c r="AB363">
        <v>362</v>
      </c>
    </row>
    <row r="364" spans="1:28" x14ac:dyDescent="0.3">
      <c r="A364">
        <v>126</v>
      </c>
      <c r="B364" t="s">
        <v>140</v>
      </c>
      <c r="C364" t="s">
        <v>147</v>
      </c>
      <c r="D364" t="s">
        <v>151</v>
      </c>
      <c r="E364" t="s">
        <v>280</v>
      </c>
      <c r="F364" t="s">
        <v>280</v>
      </c>
      <c r="G364" t="s">
        <v>218</v>
      </c>
      <c r="H364">
        <v>328.88375818235278</v>
      </c>
      <c r="I364">
        <v>24</v>
      </c>
      <c r="J364">
        <v>1217168.6823186178</v>
      </c>
      <c r="K364">
        <v>58269.406927272721</v>
      </c>
      <c r="L364">
        <v>219090362.81735122</v>
      </c>
      <c r="M364">
        <v>7084189.7840909082</v>
      </c>
      <c r="N364">
        <v>1825753023.4779267</v>
      </c>
      <c r="O364">
        <v>89908800</v>
      </c>
      <c r="P364">
        <v>30.750303649999999</v>
      </c>
      <c r="Q364">
        <v>18196.671800663338</v>
      </c>
      <c r="R364">
        <v>219148632.22427851</v>
      </c>
      <c r="S364">
        <v>1922.7460132620176</v>
      </c>
      <c r="T364">
        <v>18227.422104313337</v>
      </c>
      <c r="U364">
        <f>Net_Zero_Table[[#This Row],[Total Energy(MJ)]]*AHP!$Q$23/TOPSIS!$B$20</f>
        <v>2.2658423843715039E-2</v>
      </c>
      <c r="V364">
        <f>Net_Zero_Table[[#This Row],[Capital Cost (LKR)]]*AHP!$Q$24/TOPSIS!$C$20</f>
        <v>5.3544276538094781E-3</v>
      </c>
      <c r="W364">
        <f>Net_Zero_Table[[#This Row],[System Cost (LKR)]]*AHP!$Q$25/TOPSIS!$D$20</f>
        <v>2.3720910714130411E-3</v>
      </c>
      <c r="X364">
        <f>Net_Zero_Table[[#This Row],[Embodied Carbon (Metric T)]]*AHP!$Q$26/TOPSIS!$E$20</f>
        <v>1.3861528244488372E-2</v>
      </c>
      <c r="Y3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5.7055027542407171E-3</v>
      </c>
      <c r="Z3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4.6981211962732012E-3</v>
      </c>
      <c r="AA364">
        <f>Net_Zero_Table[[#This Row],[S- Worst-Euclidean Distance]]/(Net_Zero_Table[[#This Row],[S+ Best-Euclidean Distance]]+Net_Zero_Table[[#This Row],[S- Worst-Euclidean Distance]])</f>
        <v>0.45158506484090322</v>
      </c>
      <c r="AB364">
        <v>363</v>
      </c>
    </row>
    <row r="365" spans="1:28" x14ac:dyDescent="0.3">
      <c r="A365">
        <v>144</v>
      </c>
      <c r="B365" t="s">
        <v>140</v>
      </c>
      <c r="C365" t="s">
        <v>147</v>
      </c>
      <c r="D365" t="s">
        <v>280</v>
      </c>
      <c r="E365" t="s">
        <v>280</v>
      </c>
      <c r="F365" t="s">
        <v>280</v>
      </c>
      <c r="G365" t="s">
        <v>218</v>
      </c>
      <c r="H365">
        <v>329.34647980241266</v>
      </c>
      <c r="I365">
        <v>24</v>
      </c>
      <c r="J365">
        <v>1217616.5968468357</v>
      </c>
      <c r="K365">
        <v>58269.406927272721</v>
      </c>
      <c r="L365">
        <v>219170987.43243042</v>
      </c>
      <c r="M365">
        <v>7088794.8590909075</v>
      </c>
      <c r="N365">
        <v>1826424895.2702534</v>
      </c>
      <c r="O365">
        <v>89908800</v>
      </c>
      <c r="P365">
        <v>30.741093499999995</v>
      </c>
      <c r="Q365">
        <v>18203.368122860193</v>
      </c>
      <c r="R365">
        <v>219229256.8393577</v>
      </c>
      <c r="S365">
        <v>1923.4224901293442</v>
      </c>
      <c r="T365">
        <v>18234.109216360193</v>
      </c>
      <c r="U365">
        <f>Net_Zero_Table[[#This Row],[Total Energy(MJ)]]*AHP!$Q$23/TOPSIS!$B$20</f>
        <v>2.2666759860609866E-2</v>
      </c>
      <c r="V365">
        <f>Net_Zero_Table[[#This Row],[Capital Cost (LKR)]]*AHP!$Q$24/TOPSIS!$C$20</f>
        <v>5.3579082975640027E-3</v>
      </c>
      <c r="W365">
        <f>Net_Zero_Table[[#This Row],[System Cost (LKR)]]*AHP!$Q$25/TOPSIS!$D$20</f>
        <v>2.3720910714130411E-3</v>
      </c>
      <c r="X365">
        <f>Net_Zero_Table[[#This Row],[Embodied Carbon (Metric T)]]*AHP!$Q$26/TOPSIS!$E$20</f>
        <v>1.385737652111633E-2</v>
      </c>
      <c r="Y3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5.7039735497738915E-3</v>
      </c>
      <c r="Z3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4.6898356138909804E-3</v>
      </c>
      <c r="AA365">
        <f>Net_Zero_Table[[#This Row],[S- Worst-Euclidean Distance]]/(Net_Zero_Table[[#This Row],[S+ Best-Euclidean Distance]]+Net_Zero_Table[[#This Row],[S- Worst-Euclidean Distance]])</f>
        <v>0.45121432768709191</v>
      </c>
      <c r="AB365">
        <v>364</v>
      </c>
    </row>
    <row r="366" spans="1:28" x14ac:dyDescent="0.3">
      <c r="A366">
        <v>125</v>
      </c>
      <c r="B366" t="s">
        <v>140</v>
      </c>
      <c r="C366" t="s">
        <v>147</v>
      </c>
      <c r="D366" t="s">
        <v>151</v>
      </c>
      <c r="E366" t="s">
        <v>280</v>
      </c>
      <c r="F366" t="s">
        <v>280</v>
      </c>
      <c r="G366" t="s">
        <v>220</v>
      </c>
      <c r="H366">
        <v>328.88375818235278</v>
      </c>
      <c r="I366">
        <v>24</v>
      </c>
      <c r="J366">
        <v>1217168.6823186178</v>
      </c>
      <c r="K366">
        <v>58269.406927272721</v>
      </c>
      <c r="L366">
        <v>219090362.81735122</v>
      </c>
      <c r="M366">
        <v>7084189.7840909082</v>
      </c>
      <c r="N366">
        <v>1825753023.4779267</v>
      </c>
      <c r="O366">
        <v>93600000</v>
      </c>
      <c r="P366">
        <v>30.750303649999999</v>
      </c>
      <c r="Q366">
        <v>18196.671800663338</v>
      </c>
      <c r="R366">
        <v>219148632.22427851</v>
      </c>
      <c r="S366">
        <v>1926.4372132620176</v>
      </c>
      <c r="T366">
        <v>18227.422104313337</v>
      </c>
      <c r="U366">
        <f>Net_Zero_Table[[#This Row],[Total Energy(MJ)]]*AHP!$Q$23/TOPSIS!$B$20</f>
        <v>2.2658423843715039E-2</v>
      </c>
      <c r="V366">
        <f>Net_Zero_Table[[#This Row],[Capital Cost (LKR)]]*AHP!$Q$24/TOPSIS!$C$20</f>
        <v>5.3544276538094781E-3</v>
      </c>
      <c r="W366">
        <f>Net_Zero_Table[[#This Row],[System Cost (LKR)]]*AHP!$Q$25/TOPSIS!$D$20</f>
        <v>2.4694771177488813E-3</v>
      </c>
      <c r="X366">
        <f>Net_Zero_Table[[#This Row],[Embodied Carbon (Metric T)]]*AHP!$Q$26/TOPSIS!$E$20</f>
        <v>1.3861528244488372E-2</v>
      </c>
      <c r="Y3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5.7082087827737341E-3</v>
      </c>
      <c r="Z3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4.6864329161343974E-3</v>
      </c>
      <c r="AA366">
        <f>Net_Zero_Table[[#This Row],[S- Worst-Euclidean Distance]]/(Net_Zero_Table[[#This Row],[S+ Best-Euclidean Distance]]+Net_Zero_Table[[#This Row],[S- Worst-Euclidean Distance]])</f>
        <v>0.45085083756438349</v>
      </c>
      <c r="AB366">
        <v>365</v>
      </c>
    </row>
    <row r="367" spans="1:28" x14ac:dyDescent="0.3">
      <c r="A367">
        <v>143</v>
      </c>
      <c r="B367" t="s">
        <v>140</v>
      </c>
      <c r="C367" t="s">
        <v>147</v>
      </c>
      <c r="D367" t="s">
        <v>280</v>
      </c>
      <c r="E367" t="s">
        <v>280</v>
      </c>
      <c r="F367" t="s">
        <v>280</v>
      </c>
      <c r="G367" t="s">
        <v>220</v>
      </c>
      <c r="H367">
        <v>329.34647980241266</v>
      </c>
      <c r="I367">
        <v>24</v>
      </c>
      <c r="J367">
        <v>1217616.5968468357</v>
      </c>
      <c r="K367">
        <v>58269.406927272721</v>
      </c>
      <c r="L367">
        <v>219170987.43243042</v>
      </c>
      <c r="M367">
        <v>7088794.8590909075</v>
      </c>
      <c r="N367">
        <v>1826424895.2702534</v>
      </c>
      <c r="O367">
        <v>93600000</v>
      </c>
      <c r="P367">
        <v>30.741093499999995</v>
      </c>
      <c r="Q367">
        <v>18203.368122860193</v>
      </c>
      <c r="R367">
        <v>219229256.8393577</v>
      </c>
      <c r="S367">
        <v>1927.1136901293441</v>
      </c>
      <c r="T367">
        <v>18234.109216360193</v>
      </c>
      <c r="U367">
        <f>Net_Zero_Table[[#This Row],[Total Energy(MJ)]]*AHP!$Q$23/TOPSIS!$B$20</f>
        <v>2.2666759860609866E-2</v>
      </c>
      <c r="V367">
        <f>Net_Zero_Table[[#This Row],[Capital Cost (LKR)]]*AHP!$Q$24/TOPSIS!$C$20</f>
        <v>5.3579082975640027E-3</v>
      </c>
      <c r="W367">
        <f>Net_Zero_Table[[#This Row],[System Cost (LKR)]]*AHP!$Q$25/TOPSIS!$D$20</f>
        <v>2.4694771177488813E-3</v>
      </c>
      <c r="X367">
        <f>Net_Zero_Table[[#This Row],[Embodied Carbon (Metric T)]]*AHP!$Q$26/TOPSIS!$E$20</f>
        <v>1.385737652111633E-2</v>
      </c>
      <c r="Y3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5.7066803034344716E-3</v>
      </c>
      <c r="Z3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4.6781266323044956E-3</v>
      </c>
      <c r="AA367">
        <f>Net_Zero_Table[[#This Row],[S- Worst-Euclidean Distance]]/(Net_Zero_Table[[#This Row],[S+ Best-Euclidean Distance]]+Net_Zero_Table[[#This Row],[S- Worst-Euclidean Distance]])</f>
        <v>0.45047795893103015</v>
      </c>
      <c r="AB367">
        <v>366</v>
      </c>
    </row>
    <row r="368" spans="1:28" x14ac:dyDescent="0.3">
      <c r="A368">
        <v>298</v>
      </c>
      <c r="B368" t="s">
        <v>141</v>
      </c>
      <c r="C368" t="s">
        <v>280</v>
      </c>
      <c r="D368" t="s">
        <v>151</v>
      </c>
      <c r="E368" t="s">
        <v>280</v>
      </c>
      <c r="F368" t="s">
        <v>154</v>
      </c>
      <c r="G368" t="s">
        <v>219</v>
      </c>
      <c r="H368">
        <v>385.64152790287869</v>
      </c>
      <c r="I368">
        <v>55</v>
      </c>
      <c r="J368">
        <v>1325025.010398664</v>
      </c>
      <c r="K368">
        <v>50621.853000000003</v>
      </c>
      <c r="L368">
        <v>238504501.87175953</v>
      </c>
      <c r="M368">
        <v>6211584.9477272723</v>
      </c>
      <c r="N368">
        <v>1987537515.597996</v>
      </c>
      <c r="O368">
        <v>102520000</v>
      </c>
      <c r="P368">
        <v>25.63069325</v>
      </c>
      <c r="Q368">
        <v>19809.123905460026</v>
      </c>
      <c r="R368">
        <v>238555123.72475952</v>
      </c>
      <c r="S368">
        <v>2096.2691005457232</v>
      </c>
      <c r="T368">
        <v>19834.754598710027</v>
      </c>
      <c r="U368">
        <f>Net_Zero_Table[[#This Row],[Total Energy(MJ)]]*AHP!$Q$23/TOPSIS!$B$20</f>
        <v>2.466491827297225E-2</v>
      </c>
      <c r="V368">
        <f>Net_Zero_Table[[#This Row],[Capital Cost (LKR)]]*AHP!$Q$24/TOPSIS!$C$20</f>
        <v>4.6948886508925867E-3</v>
      </c>
      <c r="W368">
        <f>Net_Zero_Table[[#This Row],[System Cost (LKR)]]*AHP!$Q$25/TOPSIS!$D$20</f>
        <v>2.7048161764061463E-3</v>
      </c>
      <c r="X368">
        <f>Net_Zero_Table[[#This Row],[Embodied Carbon (Metric T)]]*AHP!$Q$26/TOPSIS!$E$20</f>
        <v>1.1553725857620677E-2</v>
      </c>
      <c r="Y3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4.4018527683358059E-3</v>
      </c>
      <c r="Z3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3.5934734679972506E-3</v>
      </c>
      <c r="AA368">
        <f>Net_Zero_Table[[#This Row],[S- Worst-Euclidean Distance]]/(Net_Zero_Table[[#This Row],[S+ Best-Euclidean Distance]]+Net_Zero_Table[[#This Row],[S- Worst-Euclidean Distance]])</f>
        <v>0.44944675949149843</v>
      </c>
      <c r="AB368">
        <v>367</v>
      </c>
    </row>
    <row r="369" spans="1:28" x14ac:dyDescent="0.3">
      <c r="A369">
        <v>316</v>
      </c>
      <c r="B369" t="s">
        <v>141</v>
      </c>
      <c r="C369" t="s">
        <v>280</v>
      </c>
      <c r="D369" t="s">
        <v>280</v>
      </c>
      <c r="E369" t="s">
        <v>280</v>
      </c>
      <c r="F369" t="s">
        <v>154</v>
      </c>
      <c r="G369" t="s">
        <v>219</v>
      </c>
      <c r="H369">
        <v>386.10424952293874</v>
      </c>
      <c r="I369">
        <v>55</v>
      </c>
      <c r="J369">
        <v>1325472.9249268826</v>
      </c>
      <c r="K369">
        <v>50621.853000000003</v>
      </c>
      <c r="L369">
        <v>238585126.48683888</v>
      </c>
      <c r="M369">
        <v>6216190.0227272725</v>
      </c>
      <c r="N369">
        <v>1988209387.3903241</v>
      </c>
      <c r="O369">
        <v>102520000</v>
      </c>
      <c r="P369">
        <v>25.621483100000003</v>
      </c>
      <c r="Q369">
        <v>19815.820227656895</v>
      </c>
      <c r="R369">
        <v>238635748.33983886</v>
      </c>
      <c r="S369">
        <v>2096.9455774130515</v>
      </c>
      <c r="T369">
        <v>19841.441710756895</v>
      </c>
      <c r="U369">
        <f>Net_Zero_Table[[#This Row],[Total Energy(MJ)]]*AHP!$Q$23/TOPSIS!$B$20</f>
        <v>2.4673254289867094E-2</v>
      </c>
      <c r="V369">
        <f>Net_Zero_Table[[#This Row],[Capital Cost (LKR)]]*AHP!$Q$24/TOPSIS!$C$20</f>
        <v>4.6983692946471122E-3</v>
      </c>
      <c r="W369">
        <f>Net_Zero_Table[[#This Row],[System Cost (LKR)]]*AHP!$Q$25/TOPSIS!$D$20</f>
        <v>2.7048161764061463E-3</v>
      </c>
      <c r="X369">
        <f>Net_Zero_Table[[#This Row],[Embodied Carbon (Metric T)]]*AHP!$Q$26/TOPSIS!$E$20</f>
        <v>1.154957413424864E-2</v>
      </c>
      <c r="Y3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4.4053245270346793E-3</v>
      </c>
      <c r="Z3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3.589330117468236E-3</v>
      </c>
      <c r="AA369">
        <f>Net_Zero_Table[[#This Row],[S- Worst-Euclidean Distance]]/(Net_Zero_Table[[#This Row],[S+ Best-Euclidean Distance]]+Net_Zero_Table[[#This Row],[S- Worst-Euclidean Distance]])</f>
        <v>0.44896625021022535</v>
      </c>
      <c r="AB369">
        <v>368</v>
      </c>
    </row>
    <row r="370" spans="1:28" x14ac:dyDescent="0.3">
      <c r="A370">
        <v>300</v>
      </c>
      <c r="B370" t="s">
        <v>141</v>
      </c>
      <c r="C370" t="s">
        <v>280</v>
      </c>
      <c r="D370" t="s">
        <v>151</v>
      </c>
      <c r="E370" t="s">
        <v>280</v>
      </c>
      <c r="F370" t="s">
        <v>154</v>
      </c>
      <c r="G370" t="s">
        <v>218</v>
      </c>
      <c r="H370">
        <v>385.64152790287869</v>
      </c>
      <c r="I370">
        <v>28</v>
      </c>
      <c r="J370">
        <v>1325025.010398664</v>
      </c>
      <c r="K370">
        <v>50621.853000000003</v>
      </c>
      <c r="L370">
        <v>238504501.87175953</v>
      </c>
      <c r="M370">
        <v>6211584.9477272723</v>
      </c>
      <c r="N370">
        <v>1987537515.597996</v>
      </c>
      <c r="O370">
        <v>104893600</v>
      </c>
      <c r="P370">
        <v>25.63069325</v>
      </c>
      <c r="Q370">
        <v>19809.123905460026</v>
      </c>
      <c r="R370">
        <v>238555123.72475952</v>
      </c>
      <c r="S370">
        <v>2098.6427005457231</v>
      </c>
      <c r="T370">
        <v>19834.754598710027</v>
      </c>
      <c r="U370">
        <f>Net_Zero_Table[[#This Row],[Total Energy(MJ)]]*AHP!$Q$23/TOPSIS!$B$20</f>
        <v>2.466491827297225E-2</v>
      </c>
      <c r="V370">
        <f>Net_Zero_Table[[#This Row],[Capital Cost (LKR)]]*AHP!$Q$24/TOPSIS!$C$20</f>
        <v>4.6948886508925867E-3</v>
      </c>
      <c r="W370">
        <f>Net_Zero_Table[[#This Row],[System Cost (LKR)]]*AHP!$Q$25/TOPSIS!$D$20</f>
        <v>2.7674395833152138E-3</v>
      </c>
      <c r="X370">
        <f>Net_Zero_Table[[#This Row],[Embodied Carbon (Metric T)]]*AHP!$Q$26/TOPSIS!$E$20</f>
        <v>1.1553725857620677E-2</v>
      </c>
      <c r="Y3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4.4085898552679772E-3</v>
      </c>
      <c r="Z3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3.5891520508644671E-3</v>
      </c>
      <c r="AA370">
        <f>Net_Zero_Table[[#This Row],[S- Worst-Euclidean Distance]]/(Net_Zero_Table[[#This Row],[S+ Best-Euclidean Distance]]+Net_Zero_Table[[#This Row],[S- Worst-Euclidean Distance]])</f>
        <v>0.44877067714730906</v>
      </c>
      <c r="AB370">
        <v>369</v>
      </c>
    </row>
    <row r="371" spans="1:28" x14ac:dyDescent="0.3">
      <c r="A371">
        <v>318</v>
      </c>
      <c r="B371" t="s">
        <v>141</v>
      </c>
      <c r="C371" t="s">
        <v>280</v>
      </c>
      <c r="D371" t="s">
        <v>280</v>
      </c>
      <c r="E371" t="s">
        <v>280</v>
      </c>
      <c r="F371" t="s">
        <v>154</v>
      </c>
      <c r="G371" t="s">
        <v>218</v>
      </c>
      <c r="H371">
        <v>386.10424952293874</v>
      </c>
      <c r="I371">
        <v>28</v>
      </c>
      <c r="J371">
        <v>1325472.9249268826</v>
      </c>
      <c r="K371">
        <v>50621.853000000003</v>
      </c>
      <c r="L371">
        <v>238585126.48683888</v>
      </c>
      <c r="M371">
        <v>6216190.0227272725</v>
      </c>
      <c r="N371">
        <v>1988209387.3903241</v>
      </c>
      <c r="O371">
        <v>104893600</v>
      </c>
      <c r="P371">
        <v>25.621483100000003</v>
      </c>
      <c r="Q371">
        <v>19815.820227656895</v>
      </c>
      <c r="R371">
        <v>238635748.33983886</v>
      </c>
      <c r="S371">
        <v>2099.3191774130514</v>
      </c>
      <c r="T371">
        <v>19841.441710756895</v>
      </c>
      <c r="U371">
        <f>Net_Zero_Table[[#This Row],[Total Energy(MJ)]]*AHP!$Q$23/TOPSIS!$B$20</f>
        <v>2.4673254289867094E-2</v>
      </c>
      <c r="V371">
        <f>Net_Zero_Table[[#This Row],[Capital Cost (LKR)]]*AHP!$Q$24/TOPSIS!$C$20</f>
        <v>4.6983692946471122E-3</v>
      </c>
      <c r="W371">
        <f>Net_Zero_Table[[#This Row],[System Cost (LKR)]]*AHP!$Q$25/TOPSIS!$D$20</f>
        <v>2.7674395833152138E-3</v>
      </c>
      <c r="X371">
        <f>Net_Zero_Table[[#This Row],[Embodied Carbon (Metric T)]]*AHP!$Q$26/TOPSIS!$E$20</f>
        <v>1.154957413424864E-2</v>
      </c>
      <c r="Y3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4.4120563126913339E-3</v>
      </c>
      <c r="Z3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3.5850037058821798E-3</v>
      </c>
      <c r="AA371">
        <f>Net_Zero_Table[[#This Row],[S- Worst-Euclidean Distance]]/(Net_Zero_Table[[#This Row],[S+ Best-Euclidean Distance]]+Net_Zero_Table[[#This Row],[S- Worst-Euclidean Distance]])</f>
        <v>0.44829020884623288</v>
      </c>
      <c r="AB371">
        <v>370</v>
      </c>
    </row>
    <row r="372" spans="1:28" x14ac:dyDescent="0.3">
      <c r="A372">
        <v>299</v>
      </c>
      <c r="B372" t="s">
        <v>141</v>
      </c>
      <c r="C372" t="s">
        <v>280</v>
      </c>
      <c r="D372" t="s">
        <v>151</v>
      </c>
      <c r="E372" t="s">
        <v>280</v>
      </c>
      <c r="F372" t="s">
        <v>154</v>
      </c>
      <c r="G372" t="s">
        <v>220</v>
      </c>
      <c r="H372">
        <v>385.64152790287869</v>
      </c>
      <c r="I372">
        <v>28</v>
      </c>
      <c r="J372">
        <v>1325025.010398664</v>
      </c>
      <c r="K372">
        <v>50621.853000000003</v>
      </c>
      <c r="L372">
        <v>238504501.87175953</v>
      </c>
      <c r="M372">
        <v>6211584.9477272723</v>
      </c>
      <c r="N372">
        <v>1987537515.597996</v>
      </c>
      <c r="O372">
        <v>109200000</v>
      </c>
      <c r="P372">
        <v>25.63069325</v>
      </c>
      <c r="Q372">
        <v>19809.123905460026</v>
      </c>
      <c r="R372">
        <v>238555123.72475952</v>
      </c>
      <c r="S372">
        <v>2102.949100545723</v>
      </c>
      <c r="T372">
        <v>19834.754598710027</v>
      </c>
      <c r="U372">
        <f>Net_Zero_Table[[#This Row],[Total Energy(MJ)]]*AHP!$Q$23/TOPSIS!$B$20</f>
        <v>2.466491827297225E-2</v>
      </c>
      <c r="V372">
        <f>Net_Zero_Table[[#This Row],[Capital Cost (LKR)]]*AHP!$Q$24/TOPSIS!$C$20</f>
        <v>4.6948886508925867E-3</v>
      </c>
      <c r="W372">
        <f>Net_Zero_Table[[#This Row],[System Cost (LKR)]]*AHP!$Q$25/TOPSIS!$D$20</f>
        <v>2.881056637373695E-3</v>
      </c>
      <c r="X372">
        <f>Net_Zero_Table[[#This Row],[Embodied Carbon (Metric T)]]*AHP!$Q$26/TOPSIS!$E$20</f>
        <v>1.1553725857620677E-2</v>
      </c>
      <c r="Y3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4.4230508435941533E-3</v>
      </c>
      <c r="Z3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3.5840929651707407E-3</v>
      </c>
      <c r="AA372">
        <f>Net_Zero_Table[[#This Row],[S- Worst-Euclidean Distance]]/(Net_Zero_Table[[#This Row],[S+ Best-Euclidean Distance]]+Net_Zero_Table[[#This Row],[S- Worst-Euclidean Distance]])</f>
        <v>0.44761191390711258</v>
      </c>
      <c r="AB372">
        <v>371</v>
      </c>
    </row>
    <row r="373" spans="1:28" x14ac:dyDescent="0.3">
      <c r="A373">
        <v>317</v>
      </c>
      <c r="B373" t="s">
        <v>141</v>
      </c>
      <c r="C373" t="s">
        <v>280</v>
      </c>
      <c r="D373" t="s">
        <v>280</v>
      </c>
      <c r="E373" t="s">
        <v>280</v>
      </c>
      <c r="F373" t="s">
        <v>154</v>
      </c>
      <c r="G373" t="s">
        <v>220</v>
      </c>
      <c r="H373">
        <v>386.10424952293874</v>
      </c>
      <c r="I373">
        <v>28</v>
      </c>
      <c r="J373">
        <v>1325472.9249268826</v>
      </c>
      <c r="K373">
        <v>50621.853000000003</v>
      </c>
      <c r="L373">
        <v>238585126.48683888</v>
      </c>
      <c r="M373">
        <v>6216190.0227272725</v>
      </c>
      <c r="N373">
        <v>1988209387.3903241</v>
      </c>
      <c r="O373">
        <v>109200000</v>
      </c>
      <c r="P373">
        <v>25.621483100000003</v>
      </c>
      <c r="Q373">
        <v>19815.820227656895</v>
      </c>
      <c r="R373">
        <v>238635748.33983886</v>
      </c>
      <c r="S373">
        <v>2103.6255774130514</v>
      </c>
      <c r="T373">
        <v>19841.441710756895</v>
      </c>
      <c r="U373">
        <f>Net_Zero_Table[[#This Row],[Total Energy(MJ)]]*AHP!$Q$23/TOPSIS!$B$20</f>
        <v>2.4673254289867094E-2</v>
      </c>
      <c r="V373">
        <f>Net_Zero_Table[[#This Row],[Capital Cost (LKR)]]*AHP!$Q$24/TOPSIS!$C$20</f>
        <v>4.6983692946471122E-3</v>
      </c>
      <c r="W373">
        <f>Net_Zero_Table[[#This Row],[System Cost (LKR)]]*AHP!$Q$25/TOPSIS!$D$20</f>
        <v>2.881056637373695E-3</v>
      </c>
      <c r="X373">
        <f>Net_Zero_Table[[#This Row],[Embodied Carbon (Metric T)]]*AHP!$Q$26/TOPSIS!$E$20</f>
        <v>1.154957413424864E-2</v>
      </c>
      <c r="Y3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4.4265059764340853E-3</v>
      </c>
      <c r="Z3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3.5799387578491822E-3</v>
      </c>
      <c r="AA373">
        <f>Net_Zero_Table[[#This Row],[S- Worst-Euclidean Distance]]/(Net_Zero_Table[[#This Row],[S+ Best-Euclidean Distance]]+Net_Zero_Table[[#This Row],[S- Worst-Euclidean Distance]])</f>
        <v>0.44713213875317609</v>
      </c>
      <c r="AB373">
        <v>372</v>
      </c>
    </row>
    <row r="374" spans="1:28" x14ac:dyDescent="0.3">
      <c r="A374">
        <v>193</v>
      </c>
      <c r="B374" t="s">
        <v>140</v>
      </c>
      <c r="C374" t="s">
        <v>280</v>
      </c>
      <c r="D374" t="s">
        <v>151</v>
      </c>
      <c r="E374" t="s">
        <v>280</v>
      </c>
      <c r="F374" t="s">
        <v>155</v>
      </c>
      <c r="G374" t="s">
        <v>219</v>
      </c>
      <c r="H374">
        <v>377.94412814181288</v>
      </c>
      <c r="I374">
        <v>54</v>
      </c>
      <c r="J374">
        <v>1302464.8674661182</v>
      </c>
      <c r="K374">
        <v>55071.052772727271</v>
      </c>
      <c r="L374">
        <v>234443676.14390129</v>
      </c>
      <c r="M374">
        <v>6511159.1068181815</v>
      </c>
      <c r="N374">
        <v>1953697301.1991773</v>
      </c>
      <c r="O374">
        <v>100656000</v>
      </c>
      <c r="P374">
        <v>26.809934659090906</v>
      </c>
      <c r="Q374">
        <v>19471.849768618464</v>
      </c>
      <c r="R374">
        <v>234498747.19667402</v>
      </c>
      <c r="S374">
        <v>2060.8644603059956</v>
      </c>
      <c r="T374">
        <v>19498.659703277553</v>
      </c>
      <c r="U374">
        <f>Net_Zero_Table[[#This Row],[Total Energy(MJ)]]*AHP!$Q$23/TOPSIS!$B$20</f>
        <v>2.4245517532432849E-2</v>
      </c>
      <c r="V374">
        <f>Net_Zero_Table[[#This Row],[Capital Cost (LKR)]]*AHP!$Q$24/TOPSIS!$C$20</f>
        <v>4.9213151316462962E-3</v>
      </c>
      <c r="W374">
        <f>Net_Zero_Table[[#This Row],[System Cost (LKR)]]*AHP!$Q$25/TOPSIS!$D$20</f>
        <v>2.6556377004714892E-3</v>
      </c>
      <c r="X374">
        <f>Net_Zero_Table[[#This Row],[Embodied Carbon (Metric T)]]*AHP!$Q$26/TOPSIS!$E$20</f>
        <v>1.2085300709213528E-2</v>
      </c>
      <c r="Y3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4.5894881812551863E-3</v>
      </c>
      <c r="Z3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3.5930318091056089E-3</v>
      </c>
      <c r="AA374">
        <f>Net_Zero_Table[[#This Row],[S- Worst-Euclidean Distance]]/(Net_Zero_Table[[#This Row],[S+ Best-Euclidean Distance]]+Net_Zero_Table[[#This Row],[S- Worst-Euclidean Distance]])</f>
        <v>0.43911066680414912</v>
      </c>
      <c r="AB374">
        <v>373</v>
      </c>
    </row>
    <row r="375" spans="1:28" x14ac:dyDescent="0.3">
      <c r="A375">
        <v>195</v>
      </c>
      <c r="B375" t="s">
        <v>140</v>
      </c>
      <c r="C375" t="s">
        <v>280</v>
      </c>
      <c r="D375" t="s">
        <v>151</v>
      </c>
      <c r="E375" t="s">
        <v>280</v>
      </c>
      <c r="F375" t="s">
        <v>155</v>
      </c>
      <c r="G375" t="s">
        <v>218</v>
      </c>
      <c r="H375">
        <v>377.94412814181288</v>
      </c>
      <c r="I375">
        <v>27</v>
      </c>
      <c r="J375">
        <v>1302464.8674661182</v>
      </c>
      <c r="K375">
        <v>55071.052772727271</v>
      </c>
      <c r="L375">
        <v>234443676.14390129</v>
      </c>
      <c r="M375">
        <v>6511159.1068181815</v>
      </c>
      <c r="N375">
        <v>1953697301.1991773</v>
      </c>
      <c r="O375">
        <v>101147400</v>
      </c>
      <c r="P375">
        <v>26.809934659090906</v>
      </c>
      <c r="Q375">
        <v>19471.849768618464</v>
      </c>
      <c r="R375">
        <v>234498747.19667402</v>
      </c>
      <c r="S375">
        <v>2061.3558603059955</v>
      </c>
      <c r="T375">
        <v>19498.659703277553</v>
      </c>
      <c r="U375">
        <f>Net_Zero_Table[[#This Row],[Total Energy(MJ)]]*AHP!$Q$23/TOPSIS!$B$20</f>
        <v>2.4245517532432849E-2</v>
      </c>
      <c r="V375">
        <f>Net_Zero_Table[[#This Row],[Capital Cost (LKR)]]*AHP!$Q$24/TOPSIS!$C$20</f>
        <v>4.9213151316462962E-3</v>
      </c>
      <c r="W375">
        <f>Net_Zero_Table[[#This Row],[System Cost (LKR)]]*AHP!$Q$25/TOPSIS!$D$20</f>
        <v>2.6686024553396709E-3</v>
      </c>
      <c r="X375">
        <f>Net_Zero_Table[[#This Row],[Embodied Carbon (Metric T)]]*AHP!$Q$26/TOPSIS!$E$20</f>
        <v>1.2085300709213528E-2</v>
      </c>
      <c r="Y3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4.5906177406656685E-3</v>
      </c>
      <c r="Z3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3.5918703553725322E-3</v>
      </c>
      <c r="AA375">
        <f>Net_Zero_Table[[#This Row],[S- Worst-Euclidean Distance]]/(Net_Zero_Table[[#This Row],[S+ Best-Euclidean Distance]]+Net_Zero_Table[[#This Row],[S- Worst-Euclidean Distance]])</f>
        <v>0.43897043456887463</v>
      </c>
      <c r="AB375">
        <v>374</v>
      </c>
    </row>
    <row r="376" spans="1:28" x14ac:dyDescent="0.3">
      <c r="A376">
        <v>211</v>
      </c>
      <c r="B376" t="s">
        <v>140</v>
      </c>
      <c r="C376" t="s">
        <v>280</v>
      </c>
      <c r="D376" t="s">
        <v>280</v>
      </c>
      <c r="E376" t="s">
        <v>280</v>
      </c>
      <c r="F376" t="s">
        <v>155</v>
      </c>
      <c r="G376" t="s">
        <v>219</v>
      </c>
      <c r="H376">
        <v>378.40684976187276</v>
      </c>
      <c r="I376">
        <v>54</v>
      </c>
      <c r="J376">
        <v>1302912.7819943365</v>
      </c>
      <c r="K376">
        <v>55071.052772727271</v>
      </c>
      <c r="L376">
        <v>234524300.75898057</v>
      </c>
      <c r="M376">
        <v>6515764.1818181816</v>
      </c>
      <c r="N376">
        <v>1954369172.9915049</v>
      </c>
      <c r="O376">
        <v>100656000</v>
      </c>
      <c r="P376">
        <v>26.800724509090909</v>
      </c>
      <c r="Q376">
        <v>19478.546090815333</v>
      </c>
      <c r="R376">
        <v>234579371.8117533</v>
      </c>
      <c r="S376">
        <v>2061.5409371733231</v>
      </c>
      <c r="T376">
        <v>19505.346815324425</v>
      </c>
      <c r="U376">
        <f>Net_Zero_Table[[#This Row],[Total Energy(MJ)]]*AHP!$Q$23/TOPSIS!$B$20</f>
        <v>2.425385354932769E-2</v>
      </c>
      <c r="V376">
        <f>Net_Zero_Table[[#This Row],[Capital Cost (LKR)]]*AHP!$Q$24/TOPSIS!$C$20</f>
        <v>4.9247957754008217E-3</v>
      </c>
      <c r="W376">
        <f>Net_Zero_Table[[#This Row],[System Cost (LKR)]]*AHP!$Q$25/TOPSIS!$D$20</f>
        <v>2.6556377004714892E-3</v>
      </c>
      <c r="X376">
        <f>Net_Zero_Table[[#This Row],[Embodied Carbon (Metric T)]]*AHP!$Q$26/TOPSIS!$E$20</f>
        <v>1.2081148985841492E-2</v>
      </c>
      <c r="Y3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4.5917478386026988E-3</v>
      </c>
      <c r="Z3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3.5875181896755461E-3</v>
      </c>
      <c r="AA376">
        <f>Net_Zero_Table[[#This Row],[S- Worst-Euclidean Distance]]/(Net_Zero_Table[[#This Row],[S+ Best-Euclidean Distance]]+Net_Zero_Table[[#This Row],[S- Worst-Euclidean Distance]])</f>
        <v>0.43861126136164164</v>
      </c>
      <c r="AB376">
        <v>375</v>
      </c>
    </row>
    <row r="377" spans="1:28" x14ac:dyDescent="0.3">
      <c r="A377">
        <v>213</v>
      </c>
      <c r="B377" t="s">
        <v>140</v>
      </c>
      <c r="C377" t="s">
        <v>280</v>
      </c>
      <c r="D377" t="s">
        <v>280</v>
      </c>
      <c r="E377" t="s">
        <v>280</v>
      </c>
      <c r="F377" t="s">
        <v>155</v>
      </c>
      <c r="G377" t="s">
        <v>218</v>
      </c>
      <c r="H377">
        <v>378.40684976187276</v>
      </c>
      <c r="I377">
        <v>27</v>
      </c>
      <c r="J377">
        <v>1302912.7819943365</v>
      </c>
      <c r="K377">
        <v>55071.052772727271</v>
      </c>
      <c r="L377">
        <v>234524300.75898057</v>
      </c>
      <c r="M377">
        <v>6515764.1818181816</v>
      </c>
      <c r="N377">
        <v>1954369172.9915049</v>
      </c>
      <c r="O377">
        <v>101147400</v>
      </c>
      <c r="P377">
        <v>26.800724509090909</v>
      </c>
      <c r="Q377">
        <v>19478.546090815333</v>
      </c>
      <c r="R377">
        <v>234579371.8117533</v>
      </c>
      <c r="S377">
        <v>2062.032337173323</v>
      </c>
      <c r="T377">
        <v>19505.346815324425</v>
      </c>
      <c r="U377">
        <f>Net_Zero_Table[[#This Row],[Total Energy(MJ)]]*AHP!$Q$23/TOPSIS!$B$20</f>
        <v>2.425385354932769E-2</v>
      </c>
      <c r="V377">
        <f>Net_Zero_Table[[#This Row],[Capital Cost (LKR)]]*AHP!$Q$24/TOPSIS!$C$20</f>
        <v>4.9247957754008217E-3</v>
      </c>
      <c r="W377">
        <f>Net_Zero_Table[[#This Row],[System Cost (LKR)]]*AHP!$Q$25/TOPSIS!$D$20</f>
        <v>2.6686024553396709E-3</v>
      </c>
      <c r="X377">
        <f>Net_Zero_Table[[#This Row],[Embodied Carbon (Metric T)]]*AHP!$Q$26/TOPSIS!$E$20</f>
        <v>1.2081148985841492E-2</v>
      </c>
      <c r="Y3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4.5928768422793444E-3</v>
      </c>
      <c r="Z3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3.5863549503377637E-3</v>
      </c>
      <c r="AA377">
        <f>Net_Zero_Table[[#This Row],[S- Worst-Euclidean Distance]]/(Net_Zero_Table[[#This Row],[S+ Best-Euclidean Distance]]+Net_Zero_Table[[#This Row],[S- Worst-Euclidean Distance]])</f>
        <v>0.43847087859460676</v>
      </c>
      <c r="AB377">
        <v>376</v>
      </c>
    </row>
    <row r="378" spans="1:28" x14ac:dyDescent="0.3">
      <c r="A378">
        <v>194</v>
      </c>
      <c r="B378" t="s">
        <v>140</v>
      </c>
      <c r="C378" t="s">
        <v>280</v>
      </c>
      <c r="D378" t="s">
        <v>151</v>
      </c>
      <c r="E378" t="s">
        <v>280</v>
      </c>
      <c r="F378" t="s">
        <v>155</v>
      </c>
      <c r="G378" t="s">
        <v>220</v>
      </c>
      <c r="H378">
        <v>377.94412814181288</v>
      </c>
      <c r="I378">
        <v>27</v>
      </c>
      <c r="J378">
        <v>1302464.8674661182</v>
      </c>
      <c r="K378">
        <v>55071.052772727271</v>
      </c>
      <c r="L378">
        <v>234443676.14390129</v>
      </c>
      <c r="M378">
        <v>6511159.1068181815</v>
      </c>
      <c r="N378">
        <v>1953697301.1991773</v>
      </c>
      <c r="O378">
        <v>105300000</v>
      </c>
      <c r="P378">
        <v>26.809934659090906</v>
      </c>
      <c r="Q378">
        <v>19471.849768618464</v>
      </c>
      <c r="R378">
        <v>234498747.19667402</v>
      </c>
      <c r="S378">
        <v>2065.5084603059954</v>
      </c>
      <c r="T378">
        <v>19498.659703277553</v>
      </c>
      <c r="U378">
        <f>Net_Zero_Table[[#This Row],[Total Energy(MJ)]]*AHP!$Q$23/TOPSIS!$B$20</f>
        <v>2.4245517532432849E-2</v>
      </c>
      <c r="V378">
        <f>Net_Zero_Table[[#This Row],[Capital Cost (LKR)]]*AHP!$Q$24/TOPSIS!$C$20</f>
        <v>4.9213151316462962E-3</v>
      </c>
      <c r="W378">
        <f>Net_Zero_Table[[#This Row],[System Cost (LKR)]]*AHP!$Q$25/TOPSIS!$D$20</f>
        <v>2.7781617574674914E-3</v>
      </c>
      <c r="X378">
        <f>Net_Zero_Table[[#This Row],[Embodied Carbon (Metric T)]]*AHP!$Q$26/TOPSIS!$E$20</f>
        <v>1.2085300709213528E-2</v>
      </c>
      <c r="Y3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4.6016108758388198E-3</v>
      </c>
      <c r="Z3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3.5839136490966226E-3</v>
      </c>
      <c r="AA378">
        <f>Net_Zero_Table[[#This Row],[S- Worst-Euclidean Distance]]/(Net_Zero_Table[[#This Row],[S+ Best-Euclidean Distance]]+Net_Zero_Table[[#This Row],[S- Worst-Euclidean Distance]])</f>
        <v>0.43783555203811308</v>
      </c>
      <c r="AB378">
        <v>377</v>
      </c>
    </row>
    <row r="379" spans="1:28" x14ac:dyDescent="0.3">
      <c r="A379">
        <v>212</v>
      </c>
      <c r="B379" t="s">
        <v>140</v>
      </c>
      <c r="C379" t="s">
        <v>280</v>
      </c>
      <c r="D379" t="s">
        <v>280</v>
      </c>
      <c r="E379" t="s">
        <v>280</v>
      </c>
      <c r="F379" t="s">
        <v>155</v>
      </c>
      <c r="G379" t="s">
        <v>220</v>
      </c>
      <c r="H379">
        <v>378.40684976187276</v>
      </c>
      <c r="I379">
        <v>27</v>
      </c>
      <c r="J379">
        <v>1302912.7819943365</v>
      </c>
      <c r="K379">
        <v>55071.052772727271</v>
      </c>
      <c r="L379">
        <v>234524300.75898057</v>
      </c>
      <c r="M379">
        <v>6515764.1818181816</v>
      </c>
      <c r="N379">
        <v>1954369172.9915049</v>
      </c>
      <c r="O379">
        <v>105300000</v>
      </c>
      <c r="P379">
        <v>26.800724509090909</v>
      </c>
      <c r="Q379">
        <v>19478.546090815333</v>
      </c>
      <c r="R379">
        <v>234579371.8117533</v>
      </c>
      <c r="S379">
        <v>2066.1849371733233</v>
      </c>
      <c r="T379">
        <v>19505.346815324425</v>
      </c>
      <c r="U379">
        <f>Net_Zero_Table[[#This Row],[Total Energy(MJ)]]*AHP!$Q$23/TOPSIS!$B$20</f>
        <v>2.425385354932769E-2</v>
      </c>
      <c r="V379">
        <f>Net_Zero_Table[[#This Row],[Capital Cost (LKR)]]*AHP!$Q$24/TOPSIS!$C$20</f>
        <v>4.9247957754008217E-3</v>
      </c>
      <c r="W379">
        <f>Net_Zero_Table[[#This Row],[System Cost (LKR)]]*AHP!$Q$25/TOPSIS!$D$20</f>
        <v>2.7781617574674914E-3</v>
      </c>
      <c r="X379">
        <f>Net_Zero_Table[[#This Row],[Embodied Carbon (Metric T)]]*AHP!$Q$26/TOPSIS!$E$20</f>
        <v>1.2081148985841492E-2</v>
      </c>
      <c r="Y3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4.6038645831594158E-3</v>
      </c>
      <c r="Z3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3.5783859803253828E-3</v>
      </c>
      <c r="AA379">
        <f>Net_Zero_Table[[#This Row],[S- Worst-Euclidean Distance]]/(Net_Zero_Table[[#This Row],[S+ Best-Euclidean Distance]]+Net_Zero_Table[[#This Row],[S- Worst-Euclidean Distance]])</f>
        <v>0.43733517478611139</v>
      </c>
      <c r="AB379">
        <v>378</v>
      </c>
    </row>
    <row r="380" spans="1:28" x14ac:dyDescent="0.3">
      <c r="A380">
        <v>190</v>
      </c>
      <c r="B380" t="s">
        <v>140</v>
      </c>
      <c r="C380" t="s">
        <v>280</v>
      </c>
      <c r="D380" t="s">
        <v>151</v>
      </c>
      <c r="E380" t="s">
        <v>280</v>
      </c>
      <c r="F380" t="s">
        <v>154</v>
      </c>
      <c r="G380" t="s">
        <v>219</v>
      </c>
      <c r="H380">
        <v>377.98269998565092</v>
      </c>
      <c r="I380">
        <v>54</v>
      </c>
      <c r="J380">
        <v>1301423.6880424344</v>
      </c>
      <c r="K380">
        <v>54252.273000000001</v>
      </c>
      <c r="L380">
        <v>234256263.84763822</v>
      </c>
      <c r="M380">
        <v>6483866.4477272723</v>
      </c>
      <c r="N380">
        <v>1952135532.0636516</v>
      </c>
      <c r="O380">
        <v>100656000</v>
      </c>
      <c r="P380">
        <v>27.082861249999997</v>
      </c>
      <c r="Q380">
        <v>19456.284136234397</v>
      </c>
      <c r="R380">
        <v>234310516.12063822</v>
      </c>
      <c r="S380">
        <v>2059.2753985113786</v>
      </c>
      <c r="T380">
        <v>19483.366997484398</v>
      </c>
      <c r="U380">
        <f>Net_Zero_Table[[#This Row],[Total Energy(MJ)]]*AHP!$Q$23/TOPSIS!$B$20</f>
        <v>2.4226055765968285E-2</v>
      </c>
      <c r="V380">
        <f>Net_Zero_Table[[#This Row],[Capital Cost (LKR)]]*AHP!$Q$24/TOPSIS!$C$20</f>
        <v>4.9006865808823765E-3</v>
      </c>
      <c r="W380">
        <f>Net_Zero_Table[[#This Row],[System Cost (LKR)]]*AHP!$Q$25/TOPSIS!$D$20</f>
        <v>2.6556377004714892E-3</v>
      </c>
      <c r="X380">
        <f>Net_Zero_Table[[#This Row],[Embodied Carbon (Metric T)]]*AHP!$Q$26/TOPSIS!$E$20</f>
        <v>1.2208329726800426E-2</v>
      </c>
      <c r="Y3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4.6712203228991183E-3</v>
      </c>
      <c r="Z3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3.5535190138715057E-3</v>
      </c>
      <c r="AA380">
        <f>Net_Zero_Table[[#This Row],[S- Worst-Euclidean Distance]]/(Net_Zero_Table[[#This Row],[S+ Best-Euclidean Distance]]+Net_Zero_Table[[#This Row],[S- Worst-Euclidean Distance]])</f>
        <v>0.43205247830586763</v>
      </c>
      <c r="AB380">
        <v>379</v>
      </c>
    </row>
    <row r="381" spans="1:28" x14ac:dyDescent="0.3">
      <c r="A381">
        <v>192</v>
      </c>
      <c r="B381" t="s">
        <v>140</v>
      </c>
      <c r="C381" t="s">
        <v>280</v>
      </c>
      <c r="D381" t="s">
        <v>151</v>
      </c>
      <c r="E381" t="s">
        <v>280</v>
      </c>
      <c r="F381" t="s">
        <v>154</v>
      </c>
      <c r="G381" t="s">
        <v>218</v>
      </c>
      <c r="H381">
        <v>377.98269998565092</v>
      </c>
      <c r="I381">
        <v>27</v>
      </c>
      <c r="J381">
        <v>1301423.6880424344</v>
      </c>
      <c r="K381">
        <v>54252.273000000001</v>
      </c>
      <c r="L381">
        <v>234256263.84763822</v>
      </c>
      <c r="M381">
        <v>6483866.4477272723</v>
      </c>
      <c r="N381">
        <v>1952135532.0636516</v>
      </c>
      <c r="O381">
        <v>101147400</v>
      </c>
      <c r="P381">
        <v>27.082861249999997</v>
      </c>
      <c r="Q381">
        <v>19456.284136234397</v>
      </c>
      <c r="R381">
        <v>234310516.12063822</v>
      </c>
      <c r="S381">
        <v>2059.766798511379</v>
      </c>
      <c r="T381">
        <v>19483.366997484398</v>
      </c>
      <c r="U381">
        <f>Net_Zero_Table[[#This Row],[Total Energy(MJ)]]*AHP!$Q$23/TOPSIS!$B$20</f>
        <v>2.4226055765968285E-2</v>
      </c>
      <c r="V381">
        <f>Net_Zero_Table[[#This Row],[Capital Cost (LKR)]]*AHP!$Q$24/TOPSIS!$C$20</f>
        <v>4.9006865808823765E-3</v>
      </c>
      <c r="W381">
        <f>Net_Zero_Table[[#This Row],[System Cost (LKR)]]*AHP!$Q$25/TOPSIS!$D$20</f>
        <v>2.6686024553396709E-3</v>
      </c>
      <c r="X381">
        <f>Net_Zero_Table[[#This Row],[Embodied Carbon (Metric T)]]*AHP!$Q$26/TOPSIS!$E$20</f>
        <v>1.2208329726800426E-2</v>
      </c>
      <c r="Y3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4.6723301231932522E-3</v>
      </c>
      <c r="Z3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3.552344641290537E-3</v>
      </c>
      <c r="AA381">
        <f>Net_Zero_Table[[#This Row],[S- Worst-Euclidean Distance]]/(Net_Zero_Table[[#This Row],[S+ Best-Euclidean Distance]]+Net_Zero_Table[[#This Row],[S- Worst-Euclidean Distance]])</f>
        <v>0.43191308386204558</v>
      </c>
      <c r="AB381">
        <v>380</v>
      </c>
    </row>
    <row r="382" spans="1:28" x14ac:dyDescent="0.3">
      <c r="A382">
        <v>208</v>
      </c>
      <c r="B382" t="s">
        <v>140</v>
      </c>
      <c r="C382" t="s">
        <v>280</v>
      </c>
      <c r="D382" t="s">
        <v>280</v>
      </c>
      <c r="E382" t="s">
        <v>280</v>
      </c>
      <c r="F382" t="s">
        <v>154</v>
      </c>
      <c r="G382" t="s">
        <v>219</v>
      </c>
      <c r="H382">
        <v>378.44542160571098</v>
      </c>
      <c r="I382">
        <v>54</v>
      </c>
      <c r="J382">
        <v>1301871.6025706523</v>
      </c>
      <c r="K382">
        <v>54252.273000000001</v>
      </c>
      <c r="L382">
        <v>234336888.46271741</v>
      </c>
      <c r="M382">
        <v>6488471.5227272725</v>
      </c>
      <c r="N382">
        <v>1952807403.8559783</v>
      </c>
      <c r="O382">
        <v>100656000</v>
      </c>
      <c r="P382">
        <v>27.073651099999999</v>
      </c>
      <c r="Q382">
        <v>19462.980458431251</v>
      </c>
      <c r="R382">
        <v>234391140.73571742</v>
      </c>
      <c r="S382">
        <v>2059.9518753787056</v>
      </c>
      <c r="T382">
        <v>19490.054109531251</v>
      </c>
      <c r="U382">
        <f>Net_Zero_Table[[#This Row],[Total Energy(MJ)]]*AHP!$Q$23/TOPSIS!$B$20</f>
        <v>2.4234391782863119E-2</v>
      </c>
      <c r="V382">
        <f>Net_Zero_Table[[#This Row],[Capital Cost (LKR)]]*AHP!$Q$24/TOPSIS!$C$20</f>
        <v>4.9041672246369029E-3</v>
      </c>
      <c r="W382">
        <f>Net_Zero_Table[[#This Row],[System Cost (LKR)]]*AHP!$Q$25/TOPSIS!$D$20</f>
        <v>2.6556377004714892E-3</v>
      </c>
      <c r="X382">
        <f>Net_Zero_Table[[#This Row],[Embodied Carbon (Metric T)]]*AHP!$Q$26/TOPSIS!$E$20</f>
        <v>1.2204178003428387E-2</v>
      </c>
      <c r="Y3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4.6732810871058066E-3</v>
      </c>
      <c r="Z3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3.5477340555005203E-3</v>
      </c>
      <c r="AA382">
        <f>Net_Zero_Table[[#This Row],[S- Worst-Euclidean Distance]]/(Net_Zero_Table[[#This Row],[S+ Best-Euclidean Distance]]+Net_Zero_Table[[#This Row],[S- Worst-Euclidean Distance]])</f>
        <v>0.43154452266046717</v>
      </c>
      <c r="AB382">
        <v>381</v>
      </c>
    </row>
    <row r="383" spans="1:28" x14ac:dyDescent="0.3">
      <c r="A383">
        <v>210</v>
      </c>
      <c r="B383" t="s">
        <v>140</v>
      </c>
      <c r="C383" t="s">
        <v>280</v>
      </c>
      <c r="D383" t="s">
        <v>280</v>
      </c>
      <c r="E383" t="s">
        <v>280</v>
      </c>
      <c r="F383" t="s">
        <v>154</v>
      </c>
      <c r="G383" t="s">
        <v>218</v>
      </c>
      <c r="H383">
        <v>378.44542160571098</v>
      </c>
      <c r="I383">
        <v>27</v>
      </c>
      <c r="J383">
        <v>1301871.6025706523</v>
      </c>
      <c r="K383">
        <v>54252.273000000001</v>
      </c>
      <c r="L383">
        <v>234336888.46271741</v>
      </c>
      <c r="M383">
        <v>6488471.5227272725</v>
      </c>
      <c r="N383">
        <v>1952807403.8559783</v>
      </c>
      <c r="O383">
        <v>101147400</v>
      </c>
      <c r="P383">
        <v>27.073651099999999</v>
      </c>
      <c r="Q383">
        <v>19462.980458431251</v>
      </c>
      <c r="R383">
        <v>234391140.73571742</v>
      </c>
      <c r="S383">
        <v>2060.4432753787055</v>
      </c>
      <c r="T383">
        <v>19490.054109531251</v>
      </c>
      <c r="U383">
        <f>Net_Zero_Table[[#This Row],[Total Energy(MJ)]]*AHP!$Q$23/TOPSIS!$B$20</f>
        <v>2.4234391782863119E-2</v>
      </c>
      <c r="V383">
        <f>Net_Zero_Table[[#This Row],[Capital Cost (LKR)]]*AHP!$Q$24/TOPSIS!$C$20</f>
        <v>4.9041672246369029E-3</v>
      </c>
      <c r="W383">
        <f>Net_Zero_Table[[#This Row],[System Cost (LKR)]]*AHP!$Q$25/TOPSIS!$D$20</f>
        <v>2.6686024553396709E-3</v>
      </c>
      <c r="X383">
        <f>Net_Zero_Table[[#This Row],[Embodied Carbon (Metric T)]]*AHP!$Q$26/TOPSIS!$E$20</f>
        <v>1.2204178003428387E-2</v>
      </c>
      <c r="Y3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4.674390398130451E-3</v>
      </c>
      <c r="Z3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3.5465577673453237E-3</v>
      </c>
      <c r="AA383">
        <f>Net_Zero_Table[[#This Row],[S- Worst-Euclidean Distance]]/(Net_Zero_Table[[#This Row],[S+ Best-Euclidean Distance]]+Net_Zero_Table[[#This Row],[S- Worst-Euclidean Distance]])</f>
        <v>0.43140495426540282</v>
      </c>
      <c r="AB383">
        <v>382</v>
      </c>
    </row>
    <row r="384" spans="1:28" x14ac:dyDescent="0.3">
      <c r="A384">
        <v>191</v>
      </c>
      <c r="B384" t="s">
        <v>140</v>
      </c>
      <c r="C384" t="s">
        <v>280</v>
      </c>
      <c r="D384" t="s">
        <v>151</v>
      </c>
      <c r="E384" t="s">
        <v>280</v>
      </c>
      <c r="F384" t="s">
        <v>154</v>
      </c>
      <c r="G384" t="s">
        <v>220</v>
      </c>
      <c r="H384">
        <v>377.98269998565092</v>
      </c>
      <c r="I384">
        <v>27</v>
      </c>
      <c r="J384">
        <v>1301423.6880424344</v>
      </c>
      <c r="K384">
        <v>54252.273000000001</v>
      </c>
      <c r="L384">
        <v>234256263.84763822</v>
      </c>
      <c r="M384">
        <v>6483866.4477272723</v>
      </c>
      <c r="N384">
        <v>1952135532.0636516</v>
      </c>
      <c r="O384">
        <v>105300000</v>
      </c>
      <c r="P384">
        <v>27.082861249999997</v>
      </c>
      <c r="Q384">
        <v>19456.284136234397</v>
      </c>
      <c r="R384">
        <v>234310516.12063822</v>
      </c>
      <c r="S384">
        <v>2063.9193985113789</v>
      </c>
      <c r="T384">
        <v>19483.366997484398</v>
      </c>
      <c r="U384">
        <f>Net_Zero_Table[[#This Row],[Total Energy(MJ)]]*AHP!$Q$23/TOPSIS!$B$20</f>
        <v>2.4226055765968285E-2</v>
      </c>
      <c r="V384">
        <f>Net_Zero_Table[[#This Row],[Capital Cost (LKR)]]*AHP!$Q$24/TOPSIS!$C$20</f>
        <v>4.9006865808823765E-3</v>
      </c>
      <c r="W384">
        <f>Net_Zero_Table[[#This Row],[System Cost (LKR)]]*AHP!$Q$25/TOPSIS!$D$20</f>
        <v>2.7781617574674914E-3</v>
      </c>
      <c r="X384">
        <f>Net_Zero_Table[[#This Row],[Embodied Carbon (Metric T)]]*AHP!$Q$26/TOPSIS!$E$20</f>
        <v>1.2208329726800426E-2</v>
      </c>
      <c r="Y3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4.6831314514780391E-3</v>
      </c>
      <c r="Z3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3.5442992036342899E-3</v>
      </c>
      <c r="AA384">
        <f>Net_Zero_Table[[#This Row],[S- Worst-Euclidean Distance]]/(Net_Zero_Table[[#This Row],[S+ Best-Euclidean Distance]]+Net_Zero_Table[[#This Row],[S- Worst-Euclidean Distance]])</f>
        <v>0.43079052892800096</v>
      </c>
      <c r="AB384">
        <v>383</v>
      </c>
    </row>
    <row r="385" spans="1:28" x14ac:dyDescent="0.3">
      <c r="A385">
        <v>209</v>
      </c>
      <c r="B385" t="s">
        <v>140</v>
      </c>
      <c r="C385" t="s">
        <v>280</v>
      </c>
      <c r="D385" t="s">
        <v>280</v>
      </c>
      <c r="E385" t="s">
        <v>280</v>
      </c>
      <c r="F385" t="s">
        <v>154</v>
      </c>
      <c r="G385" t="s">
        <v>220</v>
      </c>
      <c r="H385">
        <v>378.44542160571098</v>
      </c>
      <c r="I385">
        <v>27</v>
      </c>
      <c r="J385">
        <v>1301871.6025706523</v>
      </c>
      <c r="K385">
        <v>54252.273000000001</v>
      </c>
      <c r="L385">
        <v>234336888.46271741</v>
      </c>
      <c r="M385">
        <v>6488471.5227272725</v>
      </c>
      <c r="N385">
        <v>1952807403.8559783</v>
      </c>
      <c r="O385">
        <v>105300000</v>
      </c>
      <c r="P385">
        <v>27.073651099999999</v>
      </c>
      <c r="Q385">
        <v>19462.980458431251</v>
      </c>
      <c r="R385">
        <v>234391140.73571742</v>
      </c>
      <c r="S385">
        <v>2064.5958753787054</v>
      </c>
      <c r="T385">
        <v>19490.054109531251</v>
      </c>
      <c r="U385">
        <f>Net_Zero_Table[[#This Row],[Total Energy(MJ)]]*AHP!$Q$23/TOPSIS!$B$20</f>
        <v>2.4234391782863119E-2</v>
      </c>
      <c r="V385">
        <f>Net_Zero_Table[[#This Row],[Capital Cost (LKR)]]*AHP!$Q$24/TOPSIS!$C$20</f>
        <v>4.9041672246369029E-3</v>
      </c>
      <c r="W385">
        <f>Net_Zero_Table[[#This Row],[System Cost (LKR)]]*AHP!$Q$25/TOPSIS!$D$20</f>
        <v>2.7781617574674914E-3</v>
      </c>
      <c r="X385">
        <f>Net_Zero_Table[[#This Row],[Embodied Carbon (Metric T)]]*AHP!$Q$26/TOPSIS!$E$20</f>
        <v>1.2204178003428387E-2</v>
      </c>
      <c r="Y3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4.6851869766166114E-3</v>
      </c>
      <c r="Z3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3.5384991721766042E-3</v>
      </c>
      <c r="AA385">
        <f>Net_Zero_Table[[#This Row],[S- Worst-Euclidean Distance]]/(Net_Zero_Table[[#This Row],[S+ Best-Euclidean Distance]]+Net_Zero_Table[[#This Row],[S- Worst-Euclidean Distance]])</f>
        <v>0.43028139792225184</v>
      </c>
      <c r="AB385">
        <v>384</v>
      </c>
    </row>
    <row r="386" spans="1:28" x14ac:dyDescent="0.3">
      <c r="A386">
        <v>364</v>
      </c>
      <c r="B386" t="s">
        <v>142</v>
      </c>
      <c r="C386" t="s">
        <v>148</v>
      </c>
      <c r="D386" t="s">
        <v>151</v>
      </c>
      <c r="E386" t="s">
        <v>152</v>
      </c>
      <c r="F386" t="s">
        <v>155</v>
      </c>
      <c r="G386" t="s">
        <v>219</v>
      </c>
      <c r="H386">
        <v>406.04590658673129</v>
      </c>
      <c r="I386">
        <v>58</v>
      </c>
      <c r="J386">
        <v>1452544.8801385583</v>
      </c>
      <c r="K386">
        <v>37504.389536363633</v>
      </c>
      <c r="L386">
        <v>261458078.42494053</v>
      </c>
      <c r="M386">
        <v>5539173.6013636356</v>
      </c>
      <c r="N386">
        <v>2178817320.2078376</v>
      </c>
      <c r="O386">
        <v>108112000</v>
      </c>
      <c r="P386">
        <v>21.978574077272722</v>
      </c>
      <c r="Q386">
        <v>21715.545958071449</v>
      </c>
      <c r="R386">
        <v>261495582.81447688</v>
      </c>
      <c r="S386">
        <v>2292.4684938092014</v>
      </c>
      <c r="T386">
        <v>21737.52453214872</v>
      </c>
      <c r="U386">
        <f>Net_Zero_Table[[#This Row],[Total Energy(MJ)]]*AHP!$Q$23/TOPSIS!$B$20</f>
        <v>2.703680004083224E-2</v>
      </c>
      <c r="V386">
        <f>Net_Zero_Table[[#This Row],[Capital Cost (LKR)]]*AHP!$Q$24/TOPSIS!$C$20</f>
        <v>4.1866614552025236E-3</v>
      </c>
      <c r="W386">
        <f>Net_Zero_Table[[#This Row],[System Cost (LKR)]]*AHP!$Q$25/TOPSIS!$D$20</f>
        <v>2.8523516042101176E-3</v>
      </c>
      <c r="X386">
        <f>Net_Zero_Table[[#This Row],[Embodied Carbon (Metric T)]]*AHP!$Q$26/TOPSIS!$E$20</f>
        <v>9.9074346976634094E-3</v>
      </c>
      <c r="Y3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5.5748512966839947E-3</v>
      </c>
      <c r="Z3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4.1437501920321479E-3</v>
      </c>
      <c r="AA386">
        <f>Net_Zero_Table[[#This Row],[S- Worst-Euclidean Distance]]/(Net_Zero_Table[[#This Row],[S+ Best-Euclidean Distance]]+Net_Zero_Table[[#This Row],[S- Worst-Euclidean Distance]])</f>
        <v>0.42637309461070927</v>
      </c>
      <c r="AB386">
        <v>385</v>
      </c>
    </row>
    <row r="387" spans="1:28" x14ac:dyDescent="0.3">
      <c r="A387">
        <v>366</v>
      </c>
      <c r="B387" t="s">
        <v>142</v>
      </c>
      <c r="C387" t="s">
        <v>148</v>
      </c>
      <c r="D387" t="s">
        <v>151</v>
      </c>
      <c r="E387" t="s">
        <v>152</v>
      </c>
      <c r="F387" t="s">
        <v>155</v>
      </c>
      <c r="G387" t="s">
        <v>218</v>
      </c>
      <c r="H387">
        <v>406.04590658673129</v>
      </c>
      <c r="I387">
        <v>29</v>
      </c>
      <c r="J387">
        <v>1452544.8801385583</v>
      </c>
      <c r="K387">
        <v>37504.389536363633</v>
      </c>
      <c r="L387">
        <v>261458078.42494053</v>
      </c>
      <c r="M387">
        <v>5539173.6013636356</v>
      </c>
      <c r="N387">
        <v>2178817320.2078376</v>
      </c>
      <c r="O387">
        <v>108639800</v>
      </c>
      <c r="P387">
        <v>21.978574077272722</v>
      </c>
      <c r="Q387">
        <v>21715.545958071449</v>
      </c>
      <c r="R387">
        <v>261495582.81447688</v>
      </c>
      <c r="S387">
        <v>2292.9962938092012</v>
      </c>
      <c r="T387">
        <v>21737.52453214872</v>
      </c>
      <c r="U387">
        <f>Net_Zero_Table[[#This Row],[Total Energy(MJ)]]*AHP!$Q$23/TOPSIS!$B$20</f>
        <v>2.703680004083224E-2</v>
      </c>
      <c r="V387">
        <f>Net_Zero_Table[[#This Row],[Capital Cost (LKR)]]*AHP!$Q$24/TOPSIS!$C$20</f>
        <v>4.1866614552025236E-3</v>
      </c>
      <c r="W387">
        <f>Net_Zero_Table[[#This Row],[System Cost (LKR)]]*AHP!$Q$25/TOPSIS!$D$20</f>
        <v>2.8662767112907577E-3</v>
      </c>
      <c r="X387">
        <f>Net_Zero_Table[[#This Row],[Embodied Carbon (Metric T)]]*AHP!$Q$26/TOPSIS!$E$20</f>
        <v>9.9074346976634094E-3</v>
      </c>
      <c r="Y3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5.5763425703402843E-3</v>
      </c>
      <c r="Z3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4.1433313259756415E-3</v>
      </c>
      <c r="AA387">
        <f>Net_Zero_Table[[#This Row],[S- Worst-Euclidean Distance]]/(Net_Zero_Table[[#This Row],[S+ Best-Euclidean Distance]]+Net_Zero_Table[[#This Row],[S- Worst-Euclidean Distance]])</f>
        <v>0.42628295662739257</v>
      </c>
      <c r="AB387">
        <v>386</v>
      </c>
    </row>
    <row r="388" spans="1:28" x14ac:dyDescent="0.3">
      <c r="A388">
        <v>382</v>
      </c>
      <c r="B388" t="s">
        <v>142</v>
      </c>
      <c r="C388" t="s">
        <v>148</v>
      </c>
      <c r="D388" t="s">
        <v>280</v>
      </c>
      <c r="E388" t="s">
        <v>152</v>
      </c>
      <c r="F388" t="s">
        <v>155</v>
      </c>
      <c r="G388" t="s">
        <v>219</v>
      </c>
      <c r="H388">
        <v>406.50862820679134</v>
      </c>
      <c r="I388">
        <v>58</v>
      </c>
      <c r="J388">
        <v>1452992.7946667769</v>
      </c>
      <c r="K388">
        <v>37504.389536363633</v>
      </c>
      <c r="L388">
        <v>261538703.04001987</v>
      </c>
      <c r="M388">
        <v>5543778.6763636358</v>
      </c>
      <c r="N388">
        <v>2179489192.0001655</v>
      </c>
      <c r="O388">
        <v>108112000</v>
      </c>
      <c r="P388">
        <v>21.969363927272724</v>
      </c>
      <c r="Q388">
        <v>21722.242280268314</v>
      </c>
      <c r="R388">
        <v>261576207.42955622</v>
      </c>
      <c r="S388">
        <v>2293.1449706765288</v>
      </c>
      <c r="T388">
        <v>21744.211644195588</v>
      </c>
      <c r="U388">
        <f>Net_Zero_Table[[#This Row],[Total Energy(MJ)]]*AHP!$Q$23/TOPSIS!$B$20</f>
        <v>2.7045136057727088E-2</v>
      </c>
      <c r="V388">
        <f>Net_Zero_Table[[#This Row],[Capital Cost (LKR)]]*AHP!$Q$24/TOPSIS!$C$20</f>
        <v>4.1901420989570483E-3</v>
      </c>
      <c r="W388">
        <f>Net_Zero_Table[[#This Row],[System Cost (LKR)]]*AHP!$Q$25/TOPSIS!$D$20</f>
        <v>2.8523516042101176E-3</v>
      </c>
      <c r="X388">
        <f>Net_Zero_Table[[#This Row],[Embodied Carbon (Metric T)]]*AHP!$Q$26/TOPSIS!$E$20</f>
        <v>9.9032829742913726E-3</v>
      </c>
      <c r="Y3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5.5820443784377703E-3</v>
      </c>
      <c r="Z3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4.1461525356952982E-3</v>
      </c>
      <c r="AA388">
        <f>Net_Zero_Table[[#This Row],[S- Worst-Euclidean Distance]]/(Net_Zero_Table[[#This Row],[S+ Best-Euclidean Distance]]+Net_Zero_Table[[#This Row],[S- Worst-Euclidean Distance]])</f>
        <v>0.42619948714975037</v>
      </c>
      <c r="AB388">
        <v>387</v>
      </c>
    </row>
    <row r="389" spans="1:28" x14ac:dyDescent="0.3">
      <c r="A389">
        <v>384</v>
      </c>
      <c r="B389" t="s">
        <v>142</v>
      </c>
      <c r="C389" t="s">
        <v>148</v>
      </c>
      <c r="D389" t="s">
        <v>280</v>
      </c>
      <c r="E389" t="s">
        <v>152</v>
      </c>
      <c r="F389" t="s">
        <v>155</v>
      </c>
      <c r="G389" t="s">
        <v>218</v>
      </c>
      <c r="H389">
        <v>406.50862820679134</v>
      </c>
      <c r="I389">
        <v>29</v>
      </c>
      <c r="J389">
        <v>1452992.7946667769</v>
      </c>
      <c r="K389">
        <v>37504.389536363633</v>
      </c>
      <c r="L389">
        <v>261538703.04001987</v>
      </c>
      <c r="M389">
        <v>5543778.6763636358</v>
      </c>
      <c r="N389">
        <v>2179489192.0001655</v>
      </c>
      <c r="O389">
        <v>108639800</v>
      </c>
      <c r="P389">
        <v>21.969363927272724</v>
      </c>
      <c r="Q389">
        <v>21722.242280268314</v>
      </c>
      <c r="R389">
        <v>261576207.42955622</v>
      </c>
      <c r="S389">
        <v>2293.6727706765291</v>
      </c>
      <c r="T389">
        <v>21744.211644195588</v>
      </c>
      <c r="U389">
        <f>Net_Zero_Table[[#This Row],[Total Energy(MJ)]]*AHP!$Q$23/TOPSIS!$B$20</f>
        <v>2.7045136057727088E-2</v>
      </c>
      <c r="V389">
        <f>Net_Zero_Table[[#This Row],[Capital Cost (LKR)]]*AHP!$Q$24/TOPSIS!$C$20</f>
        <v>4.1901420989570483E-3</v>
      </c>
      <c r="W389">
        <f>Net_Zero_Table[[#This Row],[System Cost (LKR)]]*AHP!$Q$25/TOPSIS!$D$20</f>
        <v>2.8662767112907577E-3</v>
      </c>
      <c r="X389">
        <f>Net_Zero_Table[[#This Row],[Embodied Carbon (Metric T)]]*AHP!$Q$26/TOPSIS!$E$20</f>
        <v>9.9032829742913726E-3</v>
      </c>
      <c r="Y3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5.5835337309358829E-3</v>
      </c>
      <c r="Z3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4.1457339123606518E-3</v>
      </c>
      <c r="AA389">
        <f>Net_Zero_Table[[#This Row],[S- Worst-Euclidean Distance]]/(Net_Zero_Table[[#This Row],[S+ Best-Euclidean Distance]]+Net_Zero_Table[[#This Row],[S- Worst-Euclidean Distance]])</f>
        <v>0.42610955565777481</v>
      </c>
      <c r="AB389">
        <v>388</v>
      </c>
    </row>
    <row r="390" spans="1:28" x14ac:dyDescent="0.3">
      <c r="A390">
        <v>365</v>
      </c>
      <c r="B390" t="s">
        <v>142</v>
      </c>
      <c r="C390" t="s">
        <v>148</v>
      </c>
      <c r="D390" t="s">
        <v>151</v>
      </c>
      <c r="E390" t="s">
        <v>152</v>
      </c>
      <c r="F390" t="s">
        <v>155</v>
      </c>
      <c r="G390" t="s">
        <v>220</v>
      </c>
      <c r="H390">
        <v>406.04590658673129</v>
      </c>
      <c r="I390">
        <v>29</v>
      </c>
      <c r="J390">
        <v>1452544.8801385583</v>
      </c>
      <c r="K390">
        <v>37504.389536363633</v>
      </c>
      <c r="L390">
        <v>261458078.42494053</v>
      </c>
      <c r="M390">
        <v>5539173.6013636356</v>
      </c>
      <c r="N390">
        <v>2178817320.2078376</v>
      </c>
      <c r="O390">
        <v>113100000</v>
      </c>
      <c r="P390">
        <v>21.978574077272722</v>
      </c>
      <c r="Q390">
        <v>21715.545958071449</v>
      </c>
      <c r="R390">
        <v>261495582.81447688</v>
      </c>
      <c r="S390">
        <v>2297.4564938092012</v>
      </c>
      <c r="T390">
        <v>21737.52453214872</v>
      </c>
      <c r="U390">
        <f>Net_Zero_Table[[#This Row],[Total Energy(MJ)]]*AHP!$Q$23/TOPSIS!$B$20</f>
        <v>2.703680004083224E-2</v>
      </c>
      <c r="V390">
        <f>Net_Zero_Table[[#This Row],[Capital Cost (LKR)]]*AHP!$Q$24/TOPSIS!$C$20</f>
        <v>4.1866614552025236E-3</v>
      </c>
      <c r="W390">
        <f>Net_Zero_Table[[#This Row],[System Cost (LKR)]]*AHP!$Q$25/TOPSIS!$D$20</f>
        <v>2.983951517279898E-3</v>
      </c>
      <c r="X390">
        <f>Net_Zero_Table[[#This Row],[Embodied Carbon (Metric T)]]*AHP!$Q$26/TOPSIS!$E$20</f>
        <v>9.9074346976634094E-3</v>
      </c>
      <c r="Y3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5.5903140084479072E-3</v>
      </c>
      <c r="Z3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4.1416599470316838E-3</v>
      </c>
      <c r="AA390">
        <f>Net_Zero_Table[[#This Row],[S- Worst-Euclidean Distance]]/(Net_Zero_Table[[#This Row],[S+ Best-Euclidean Distance]]+Net_Zero_Table[[#This Row],[S- Worst-Euclidean Distance]])</f>
        <v>0.42557244460151078</v>
      </c>
      <c r="AB390">
        <v>389</v>
      </c>
    </row>
    <row r="391" spans="1:28" x14ac:dyDescent="0.3">
      <c r="A391">
        <v>383</v>
      </c>
      <c r="B391" t="s">
        <v>142</v>
      </c>
      <c r="C391" t="s">
        <v>148</v>
      </c>
      <c r="D391" t="s">
        <v>280</v>
      </c>
      <c r="E391" t="s">
        <v>152</v>
      </c>
      <c r="F391" t="s">
        <v>155</v>
      </c>
      <c r="G391" t="s">
        <v>220</v>
      </c>
      <c r="H391">
        <v>406.50862820679134</v>
      </c>
      <c r="I391">
        <v>29</v>
      </c>
      <c r="J391">
        <v>1452992.7946667769</v>
      </c>
      <c r="K391">
        <v>37504.389536363633</v>
      </c>
      <c r="L391">
        <v>261538703.04001987</v>
      </c>
      <c r="M391">
        <v>5543778.6763636358</v>
      </c>
      <c r="N391">
        <v>2179489192.0001655</v>
      </c>
      <c r="O391">
        <v>113100000</v>
      </c>
      <c r="P391">
        <v>21.969363927272724</v>
      </c>
      <c r="Q391">
        <v>21722.242280268314</v>
      </c>
      <c r="R391">
        <v>261576207.42955622</v>
      </c>
      <c r="S391">
        <v>2298.1329706765291</v>
      </c>
      <c r="T391">
        <v>21744.211644195588</v>
      </c>
      <c r="U391">
        <f>Net_Zero_Table[[#This Row],[Total Energy(MJ)]]*AHP!$Q$23/TOPSIS!$B$20</f>
        <v>2.7045136057727088E-2</v>
      </c>
      <c r="V391">
        <f>Net_Zero_Table[[#This Row],[Capital Cost (LKR)]]*AHP!$Q$24/TOPSIS!$C$20</f>
        <v>4.1901420989570483E-3</v>
      </c>
      <c r="W391">
        <f>Net_Zero_Table[[#This Row],[System Cost (LKR)]]*AHP!$Q$25/TOPSIS!$D$20</f>
        <v>2.983951517279898E-3</v>
      </c>
      <c r="X391">
        <f>Net_Zero_Table[[#This Row],[Embodied Carbon (Metric T)]]*AHP!$Q$26/TOPSIS!$E$20</f>
        <v>9.9032829742913726E-3</v>
      </c>
      <c r="Y3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5.5974872197941108E-3</v>
      </c>
      <c r="Z3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4.1440635024251951E-3</v>
      </c>
      <c r="AA391">
        <f>Net_Zero_Table[[#This Row],[S- Worst-Euclidean Distance]]/(Net_Zero_Table[[#This Row],[S+ Best-Euclidean Distance]]+Net_Zero_Table[[#This Row],[S- Worst-Euclidean Distance]])</f>
        <v>0.42540080328002444</v>
      </c>
      <c r="AB391">
        <v>390</v>
      </c>
    </row>
    <row r="392" spans="1:28" x14ac:dyDescent="0.3">
      <c r="A392">
        <v>304</v>
      </c>
      <c r="B392" t="s">
        <v>141</v>
      </c>
      <c r="C392" t="s">
        <v>280</v>
      </c>
      <c r="D392" t="s">
        <v>151</v>
      </c>
      <c r="E392" t="s">
        <v>280</v>
      </c>
      <c r="F392" t="s">
        <v>280</v>
      </c>
      <c r="G392" t="s">
        <v>219</v>
      </c>
      <c r="H392">
        <v>385.06790948237153</v>
      </c>
      <c r="I392">
        <v>55</v>
      </c>
      <c r="J392">
        <v>1340508.8358280205</v>
      </c>
      <c r="K392">
        <v>52805.265727272723</v>
      </c>
      <c r="L392">
        <v>241291590.44904369</v>
      </c>
      <c r="M392">
        <v>6200667.8840909088</v>
      </c>
      <c r="N392">
        <v>2010763253.7420306</v>
      </c>
      <c r="O392">
        <v>102520000</v>
      </c>
      <c r="P392">
        <v>25.63069325</v>
      </c>
      <c r="Q392">
        <v>20040.607095628908</v>
      </c>
      <c r="R392">
        <v>241344395.71477097</v>
      </c>
      <c r="S392">
        <v>2119.4839216261216</v>
      </c>
      <c r="T392">
        <v>20066.237788878909</v>
      </c>
      <c r="U392">
        <f>Net_Zero_Table[[#This Row],[Total Energy(MJ)]]*AHP!$Q$23/TOPSIS!$B$20</f>
        <v>2.4953309335803076E-2</v>
      </c>
      <c r="V392">
        <f>Net_Zero_Table[[#This Row],[Capital Cost (LKR)]]*AHP!$Q$24/TOPSIS!$C$20</f>
        <v>4.6866372305870195E-3</v>
      </c>
      <c r="W392">
        <f>Net_Zero_Table[[#This Row],[System Cost (LKR)]]*AHP!$Q$25/TOPSIS!$D$20</f>
        <v>2.7048161764061463E-3</v>
      </c>
      <c r="X392">
        <f>Net_Zero_Table[[#This Row],[Embodied Carbon (Metric T)]]*AHP!$Q$26/TOPSIS!$E$20</f>
        <v>1.1553725857620677E-2</v>
      </c>
      <c r="Y3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4.5993287786508475E-3</v>
      </c>
      <c r="Z3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3.3879741622563613E-3</v>
      </c>
      <c r="AA392">
        <f>Net_Zero_Table[[#This Row],[S- Worst-Euclidean Distance]]/(Net_Zero_Table[[#This Row],[S+ Best-Euclidean Distance]]+Net_Zero_Table[[#This Row],[S- Worst-Euclidean Distance]])</f>
        <v>0.4241699842013944</v>
      </c>
      <c r="AB392">
        <v>391</v>
      </c>
    </row>
    <row r="393" spans="1:28" x14ac:dyDescent="0.3">
      <c r="A393">
        <v>322</v>
      </c>
      <c r="B393" t="s">
        <v>141</v>
      </c>
      <c r="C393" t="s">
        <v>280</v>
      </c>
      <c r="D393" t="s">
        <v>280</v>
      </c>
      <c r="E393" t="s">
        <v>280</v>
      </c>
      <c r="F393" t="s">
        <v>280</v>
      </c>
      <c r="G393" t="s">
        <v>219</v>
      </c>
      <c r="H393">
        <v>385.53063110243158</v>
      </c>
      <c r="I393">
        <v>55</v>
      </c>
      <c r="J393">
        <v>1340956.7503562383</v>
      </c>
      <c r="K393">
        <v>52805.265727272723</v>
      </c>
      <c r="L393">
        <v>241372215.06412292</v>
      </c>
      <c r="M393">
        <v>6205272.959090909</v>
      </c>
      <c r="N393">
        <v>2011435125.5343575</v>
      </c>
      <c r="O393">
        <v>102520000</v>
      </c>
      <c r="P393">
        <v>25.621483100000003</v>
      </c>
      <c r="Q393">
        <v>20047.303417825762</v>
      </c>
      <c r="R393">
        <v>241425020.3298502</v>
      </c>
      <c r="S393">
        <v>2120.1603984934486</v>
      </c>
      <c r="T393">
        <v>20072.924900925762</v>
      </c>
      <c r="U393">
        <f>Net_Zero_Table[[#This Row],[Total Energy(MJ)]]*AHP!$Q$23/TOPSIS!$B$20</f>
        <v>2.4961645352697914E-2</v>
      </c>
      <c r="V393">
        <f>Net_Zero_Table[[#This Row],[Capital Cost (LKR)]]*AHP!$Q$24/TOPSIS!$C$20</f>
        <v>4.6901178743415442E-3</v>
      </c>
      <c r="W393">
        <f>Net_Zero_Table[[#This Row],[System Cost (LKR)]]*AHP!$Q$25/TOPSIS!$D$20</f>
        <v>2.7048161764061463E-3</v>
      </c>
      <c r="X393">
        <f>Net_Zero_Table[[#This Row],[Embodied Carbon (Metric T)]]*AHP!$Q$26/TOPSIS!$E$20</f>
        <v>1.154957413424864E-2</v>
      </c>
      <c r="Y3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4.6031676303985103E-3</v>
      </c>
      <c r="Z3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3.384281116591253E-3</v>
      </c>
      <c r="AA393">
        <f>Net_Zero_Table[[#This Row],[S- Worst-Euclidean Distance]]/(Net_Zero_Table[[#This Row],[S+ Best-Euclidean Distance]]+Net_Zero_Table[[#This Row],[S- Worst-Euclidean Distance]])</f>
        <v>0.42369988513124296</v>
      </c>
      <c r="AB393">
        <v>392</v>
      </c>
    </row>
    <row r="394" spans="1:28" x14ac:dyDescent="0.3">
      <c r="A394">
        <v>306</v>
      </c>
      <c r="B394" t="s">
        <v>141</v>
      </c>
      <c r="C394" t="s">
        <v>280</v>
      </c>
      <c r="D394" t="s">
        <v>151</v>
      </c>
      <c r="E394" t="s">
        <v>280</v>
      </c>
      <c r="F394" t="s">
        <v>280</v>
      </c>
      <c r="G394" t="s">
        <v>218</v>
      </c>
      <c r="H394">
        <v>385.06790948237153</v>
      </c>
      <c r="I394">
        <v>28</v>
      </c>
      <c r="J394">
        <v>1340508.8358280205</v>
      </c>
      <c r="K394">
        <v>52805.265727272723</v>
      </c>
      <c r="L394">
        <v>241291590.44904369</v>
      </c>
      <c r="M394">
        <v>6200667.8840909088</v>
      </c>
      <c r="N394">
        <v>2010763253.7420306</v>
      </c>
      <c r="O394">
        <v>104893600</v>
      </c>
      <c r="P394">
        <v>25.63069325</v>
      </c>
      <c r="Q394">
        <v>20040.607095628908</v>
      </c>
      <c r="R394">
        <v>241344395.71477097</v>
      </c>
      <c r="S394">
        <v>2121.8575216261215</v>
      </c>
      <c r="T394">
        <v>20066.237788878909</v>
      </c>
      <c r="U394">
        <f>Net_Zero_Table[[#This Row],[Total Energy(MJ)]]*AHP!$Q$23/TOPSIS!$B$20</f>
        <v>2.4953309335803076E-2</v>
      </c>
      <c r="V394">
        <f>Net_Zero_Table[[#This Row],[Capital Cost (LKR)]]*AHP!$Q$24/TOPSIS!$C$20</f>
        <v>4.6866372305870195E-3</v>
      </c>
      <c r="W394">
        <f>Net_Zero_Table[[#This Row],[System Cost (LKR)]]*AHP!$Q$25/TOPSIS!$D$20</f>
        <v>2.7674395833152138E-3</v>
      </c>
      <c r="X394">
        <f>Net_Zero_Table[[#This Row],[Embodied Carbon (Metric T)]]*AHP!$Q$26/TOPSIS!$E$20</f>
        <v>1.1553725857620677E-2</v>
      </c>
      <c r="Y3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4.6057770171809261E-3</v>
      </c>
      <c r="Z3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3.3833902824151278E-3</v>
      </c>
      <c r="AA394">
        <f>Net_Zero_Table[[#This Row],[S- Worst-Euclidean Distance]]/(Net_Zero_Table[[#This Row],[S+ Best-Euclidean Distance]]+Net_Zero_Table[[#This Row],[S- Worst-Euclidean Distance]])</f>
        <v>0.42349723763904623</v>
      </c>
      <c r="AB394">
        <v>393</v>
      </c>
    </row>
    <row r="395" spans="1:28" x14ac:dyDescent="0.3">
      <c r="A395">
        <v>324</v>
      </c>
      <c r="B395" t="s">
        <v>141</v>
      </c>
      <c r="C395" t="s">
        <v>280</v>
      </c>
      <c r="D395" t="s">
        <v>280</v>
      </c>
      <c r="E395" t="s">
        <v>280</v>
      </c>
      <c r="F395" t="s">
        <v>280</v>
      </c>
      <c r="G395" t="s">
        <v>218</v>
      </c>
      <c r="H395">
        <v>385.53063110243158</v>
      </c>
      <c r="I395">
        <v>28</v>
      </c>
      <c r="J395">
        <v>1340956.7503562383</v>
      </c>
      <c r="K395">
        <v>52805.265727272723</v>
      </c>
      <c r="L395">
        <v>241372215.06412292</v>
      </c>
      <c r="M395">
        <v>6205272.959090909</v>
      </c>
      <c r="N395">
        <v>2011435125.5343575</v>
      </c>
      <c r="O395">
        <v>104893600</v>
      </c>
      <c r="P395">
        <v>25.621483100000003</v>
      </c>
      <c r="Q395">
        <v>20047.303417825762</v>
      </c>
      <c r="R395">
        <v>241425020.3298502</v>
      </c>
      <c r="S395">
        <v>2122.5339984934485</v>
      </c>
      <c r="T395">
        <v>20072.924900925762</v>
      </c>
      <c r="U395">
        <f>Net_Zero_Table[[#This Row],[Total Energy(MJ)]]*AHP!$Q$23/TOPSIS!$B$20</f>
        <v>2.4961645352697914E-2</v>
      </c>
      <c r="V395">
        <f>Net_Zero_Table[[#This Row],[Capital Cost (LKR)]]*AHP!$Q$24/TOPSIS!$C$20</f>
        <v>4.6901178743415442E-3</v>
      </c>
      <c r="W395">
        <f>Net_Zero_Table[[#This Row],[System Cost (LKR)]]*AHP!$Q$25/TOPSIS!$D$20</f>
        <v>2.7674395833152138E-3</v>
      </c>
      <c r="X395">
        <f>Net_Zero_Table[[#This Row],[Embodied Carbon (Metric T)]]*AHP!$Q$26/TOPSIS!$E$20</f>
        <v>1.154957413424864E-2</v>
      </c>
      <c r="Y3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4.6096104988832577E-3</v>
      </c>
      <c r="Z3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3.3796922278723188E-3</v>
      </c>
      <c r="AA395">
        <f>Net_Zero_Table[[#This Row],[S- Worst-Euclidean Distance]]/(Net_Zero_Table[[#This Row],[S+ Best-Euclidean Distance]]+Net_Zero_Table[[#This Row],[S- Worst-Euclidean Distance]])</f>
        <v>0.4230271831550434</v>
      </c>
      <c r="AB395">
        <v>394</v>
      </c>
    </row>
    <row r="396" spans="1:28" x14ac:dyDescent="0.3">
      <c r="A396">
        <v>305</v>
      </c>
      <c r="B396" t="s">
        <v>141</v>
      </c>
      <c r="C396" t="s">
        <v>280</v>
      </c>
      <c r="D396" t="s">
        <v>151</v>
      </c>
      <c r="E396" t="s">
        <v>280</v>
      </c>
      <c r="F396" t="s">
        <v>280</v>
      </c>
      <c r="G396" t="s">
        <v>220</v>
      </c>
      <c r="H396">
        <v>385.06790948237153</v>
      </c>
      <c r="I396">
        <v>28</v>
      </c>
      <c r="J396">
        <v>1340508.8358280205</v>
      </c>
      <c r="K396">
        <v>52805.265727272723</v>
      </c>
      <c r="L396">
        <v>241291590.44904369</v>
      </c>
      <c r="M396">
        <v>6200667.8840909088</v>
      </c>
      <c r="N396">
        <v>2010763253.7420306</v>
      </c>
      <c r="O396">
        <v>109200000</v>
      </c>
      <c r="P396">
        <v>25.63069325</v>
      </c>
      <c r="Q396">
        <v>20040.607095628908</v>
      </c>
      <c r="R396">
        <v>241344395.71477097</v>
      </c>
      <c r="S396">
        <v>2126.1639216261215</v>
      </c>
      <c r="T396">
        <v>20066.237788878909</v>
      </c>
      <c r="U396">
        <f>Net_Zero_Table[[#This Row],[Total Energy(MJ)]]*AHP!$Q$23/TOPSIS!$B$20</f>
        <v>2.4953309335803076E-2</v>
      </c>
      <c r="V396">
        <f>Net_Zero_Table[[#This Row],[Capital Cost (LKR)]]*AHP!$Q$24/TOPSIS!$C$20</f>
        <v>4.6866372305870195E-3</v>
      </c>
      <c r="W396">
        <f>Net_Zero_Table[[#This Row],[System Cost (LKR)]]*AHP!$Q$25/TOPSIS!$D$20</f>
        <v>2.881056637373695E-3</v>
      </c>
      <c r="X396">
        <f>Net_Zero_Table[[#This Row],[Embodied Carbon (Metric T)]]*AHP!$Q$26/TOPSIS!$E$20</f>
        <v>1.1553725857620677E-2</v>
      </c>
      <c r="Y3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4.6196207836833592E-3</v>
      </c>
      <c r="Z3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3.3780230523048388E-3</v>
      </c>
      <c r="AA396">
        <f>Net_Zero_Table[[#This Row],[S- Worst-Euclidean Distance]]/(Net_Zero_Table[[#This Row],[S+ Best-Euclidean Distance]]+Net_Zero_Table[[#This Row],[S- Worst-Euclidean Distance]])</f>
        <v>0.4223772803065125</v>
      </c>
      <c r="AB396">
        <v>395</v>
      </c>
    </row>
    <row r="397" spans="1:28" x14ac:dyDescent="0.3">
      <c r="A397">
        <v>323</v>
      </c>
      <c r="B397" t="s">
        <v>141</v>
      </c>
      <c r="C397" t="s">
        <v>280</v>
      </c>
      <c r="D397" t="s">
        <v>280</v>
      </c>
      <c r="E397" t="s">
        <v>280</v>
      </c>
      <c r="F397" t="s">
        <v>280</v>
      </c>
      <c r="G397" t="s">
        <v>220</v>
      </c>
      <c r="H397">
        <v>385.53063110243158</v>
      </c>
      <c r="I397">
        <v>28</v>
      </c>
      <c r="J397">
        <v>1340956.7503562383</v>
      </c>
      <c r="K397">
        <v>52805.265727272723</v>
      </c>
      <c r="L397">
        <v>241372215.06412292</v>
      </c>
      <c r="M397">
        <v>6205272.959090909</v>
      </c>
      <c r="N397">
        <v>2011435125.5343575</v>
      </c>
      <c r="O397">
        <v>109200000</v>
      </c>
      <c r="P397">
        <v>25.621483100000003</v>
      </c>
      <c r="Q397">
        <v>20047.303417825762</v>
      </c>
      <c r="R397">
        <v>241425020.3298502</v>
      </c>
      <c r="S397">
        <v>2126.8403984934484</v>
      </c>
      <c r="T397">
        <v>20072.924900925762</v>
      </c>
      <c r="U397">
        <f>Net_Zero_Table[[#This Row],[Total Energy(MJ)]]*AHP!$Q$23/TOPSIS!$B$20</f>
        <v>2.4961645352697914E-2</v>
      </c>
      <c r="V397">
        <f>Net_Zero_Table[[#This Row],[Capital Cost (LKR)]]*AHP!$Q$24/TOPSIS!$C$20</f>
        <v>4.6901178743415442E-3</v>
      </c>
      <c r="W397">
        <f>Net_Zero_Table[[#This Row],[System Cost (LKR)]]*AHP!$Q$25/TOPSIS!$D$20</f>
        <v>2.881056637373695E-3</v>
      </c>
      <c r="X397">
        <f>Net_Zero_Table[[#This Row],[Embodied Carbon (Metric T)]]*AHP!$Q$26/TOPSIS!$E$20</f>
        <v>1.154957413424864E-2</v>
      </c>
      <c r="Y3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4.6234427869783342E-3</v>
      </c>
      <c r="Z3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3.3743191155998185E-3</v>
      </c>
      <c r="AA397">
        <f>Net_Zero_Table[[#This Row],[S- Worst-Euclidean Distance]]/(Net_Zero_Table[[#This Row],[S+ Best-Euclidean Distance]]+Net_Zero_Table[[#This Row],[S- Worst-Euclidean Distance]])</f>
        <v>0.42190792332940985</v>
      </c>
      <c r="AB397">
        <v>396</v>
      </c>
    </row>
    <row r="398" spans="1:28" x14ac:dyDescent="0.3">
      <c r="A398">
        <v>361</v>
      </c>
      <c r="B398" t="s">
        <v>142</v>
      </c>
      <c r="C398" t="s">
        <v>148</v>
      </c>
      <c r="D398" t="s">
        <v>151</v>
      </c>
      <c r="E398" t="s">
        <v>152</v>
      </c>
      <c r="F398" t="s">
        <v>154</v>
      </c>
      <c r="G398" t="s">
        <v>219</v>
      </c>
      <c r="H398">
        <v>406.0844784305695</v>
      </c>
      <c r="I398">
        <v>58</v>
      </c>
      <c r="J398">
        <v>1451503.7007148743</v>
      </c>
      <c r="K398">
        <v>36685.609763636356</v>
      </c>
      <c r="L398">
        <v>261270666.12867737</v>
      </c>
      <c r="M398">
        <v>5511880.9422727264</v>
      </c>
      <c r="N398">
        <v>2177255551.0723114</v>
      </c>
      <c r="O398">
        <v>108112000</v>
      </c>
      <c r="P398">
        <v>22.251500668181812</v>
      </c>
      <c r="Q398">
        <v>21699.980325687371</v>
      </c>
      <c r="R398">
        <v>261307351.73844099</v>
      </c>
      <c r="S398">
        <v>2290.8794320145839</v>
      </c>
      <c r="T398">
        <v>21722.231826355553</v>
      </c>
      <c r="U398">
        <f>Net_Zero_Table[[#This Row],[Total Energy(MJ)]]*AHP!$Q$23/TOPSIS!$B$20</f>
        <v>2.7017338274367666E-2</v>
      </c>
      <c r="V398">
        <f>Net_Zero_Table[[#This Row],[Capital Cost (LKR)]]*AHP!$Q$24/TOPSIS!$C$20</f>
        <v>4.1660329044386039E-3</v>
      </c>
      <c r="W398">
        <f>Net_Zero_Table[[#This Row],[System Cost (LKR)]]*AHP!$Q$25/TOPSIS!$D$20</f>
        <v>2.8523516042101176E-3</v>
      </c>
      <c r="X398">
        <f>Net_Zero_Table[[#This Row],[Embodied Carbon (Metric T)]]*AHP!$Q$26/TOPSIS!$E$20</f>
        <v>1.0030463715250307E-2</v>
      </c>
      <c r="Y3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5.5876333265826097E-3</v>
      </c>
      <c r="Z3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4.0341129294655231E-3</v>
      </c>
      <c r="AA398">
        <f>Net_Zero_Table[[#This Row],[S- Worst-Euclidean Distance]]/(Net_Zero_Table[[#This Row],[S+ Best-Euclidean Distance]]+Net_Zero_Table[[#This Row],[S- Worst-Euclidean Distance]])</f>
        <v>0.41927035094380299</v>
      </c>
      <c r="AB398">
        <v>397</v>
      </c>
    </row>
    <row r="399" spans="1:28" x14ac:dyDescent="0.3">
      <c r="A399">
        <v>363</v>
      </c>
      <c r="B399" t="s">
        <v>142</v>
      </c>
      <c r="C399" t="s">
        <v>148</v>
      </c>
      <c r="D399" t="s">
        <v>151</v>
      </c>
      <c r="E399" t="s">
        <v>152</v>
      </c>
      <c r="F399" t="s">
        <v>154</v>
      </c>
      <c r="G399" t="s">
        <v>218</v>
      </c>
      <c r="H399">
        <v>406.0844784305695</v>
      </c>
      <c r="I399">
        <v>29</v>
      </c>
      <c r="J399">
        <v>1451503.7007148743</v>
      </c>
      <c r="K399">
        <v>36685.609763636356</v>
      </c>
      <c r="L399">
        <v>261270666.12867737</v>
      </c>
      <c r="M399">
        <v>5511880.9422727264</v>
      </c>
      <c r="N399">
        <v>2177255551.0723114</v>
      </c>
      <c r="O399">
        <v>108639800</v>
      </c>
      <c r="P399">
        <v>22.251500668181812</v>
      </c>
      <c r="Q399">
        <v>21699.980325687371</v>
      </c>
      <c r="R399">
        <v>261307351.73844099</v>
      </c>
      <c r="S399">
        <v>2291.4072320145842</v>
      </c>
      <c r="T399">
        <v>21722.231826355553</v>
      </c>
      <c r="U399">
        <f>Net_Zero_Table[[#This Row],[Total Energy(MJ)]]*AHP!$Q$23/TOPSIS!$B$20</f>
        <v>2.7017338274367666E-2</v>
      </c>
      <c r="V399">
        <f>Net_Zero_Table[[#This Row],[Capital Cost (LKR)]]*AHP!$Q$24/TOPSIS!$C$20</f>
        <v>4.1660329044386039E-3</v>
      </c>
      <c r="W399">
        <f>Net_Zero_Table[[#This Row],[System Cost (LKR)]]*AHP!$Q$25/TOPSIS!$D$20</f>
        <v>2.8662767112907577E-3</v>
      </c>
      <c r="X399">
        <f>Net_Zero_Table[[#This Row],[Embodied Carbon (Metric T)]]*AHP!$Q$26/TOPSIS!$E$20</f>
        <v>1.0030463715250307E-2</v>
      </c>
      <c r="Y3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5.5891211897745353E-3</v>
      </c>
      <c r="Z3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4.0336826784621417E-3</v>
      </c>
      <c r="AA399">
        <f>Net_Zero_Table[[#This Row],[S- Worst-Euclidean Distance]]/(Net_Zero_Table[[#This Row],[S+ Best-Euclidean Distance]]+Net_Zero_Table[[#This Row],[S- Worst-Euclidean Distance]])</f>
        <v>0.41917955864991469</v>
      </c>
      <c r="AB399">
        <v>398</v>
      </c>
    </row>
    <row r="400" spans="1:28" x14ac:dyDescent="0.3">
      <c r="A400">
        <v>379</v>
      </c>
      <c r="B400" t="s">
        <v>142</v>
      </c>
      <c r="C400" t="s">
        <v>148</v>
      </c>
      <c r="D400" t="s">
        <v>280</v>
      </c>
      <c r="E400" t="s">
        <v>152</v>
      </c>
      <c r="F400" t="s">
        <v>154</v>
      </c>
      <c r="G400" t="s">
        <v>219</v>
      </c>
      <c r="H400">
        <v>406.54720005062956</v>
      </c>
      <c r="I400">
        <v>58</v>
      </c>
      <c r="J400">
        <v>1451951.6152430924</v>
      </c>
      <c r="K400">
        <v>36685.609763636356</v>
      </c>
      <c r="L400">
        <v>261351290.74375665</v>
      </c>
      <c r="M400">
        <v>5516486.0172727266</v>
      </c>
      <c r="N400">
        <v>2177927422.8646388</v>
      </c>
      <c r="O400">
        <v>108112000</v>
      </c>
      <c r="P400">
        <v>22.242290518181814</v>
      </c>
      <c r="Q400">
        <v>21706.676647884233</v>
      </c>
      <c r="R400">
        <v>261387976.35352027</v>
      </c>
      <c r="S400">
        <v>2291.5559088819118</v>
      </c>
      <c r="T400">
        <v>21728.918938402414</v>
      </c>
      <c r="U400">
        <f>Net_Zero_Table[[#This Row],[Total Energy(MJ)]]*AHP!$Q$23/TOPSIS!$B$20</f>
        <v>2.7025674291262503E-2</v>
      </c>
      <c r="V400">
        <f>Net_Zero_Table[[#This Row],[Capital Cost (LKR)]]*AHP!$Q$24/TOPSIS!$C$20</f>
        <v>4.1695135481931295E-3</v>
      </c>
      <c r="W400">
        <f>Net_Zero_Table[[#This Row],[System Cost (LKR)]]*AHP!$Q$25/TOPSIS!$D$20</f>
        <v>2.8523516042101176E-3</v>
      </c>
      <c r="X400">
        <f>Net_Zero_Table[[#This Row],[Embodied Carbon (Metric T)]]*AHP!$Q$26/TOPSIS!$E$20</f>
        <v>1.002631199187827E-2</v>
      </c>
      <c r="Y4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5.5946768469367081E-3</v>
      </c>
      <c r="Z4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4.036396002570935E-3</v>
      </c>
      <c r="AA400">
        <f>Net_Zero_Table[[#This Row],[S- Worst-Euclidean Distance]]/(Net_Zero_Table[[#This Row],[S+ Best-Euclidean Distance]]+Net_Zero_Table[[#This Row],[S- Worst-Euclidean Distance]])</f>
        <v>0.41910138835439115</v>
      </c>
      <c r="AB400">
        <v>399</v>
      </c>
    </row>
    <row r="401" spans="1:28" x14ac:dyDescent="0.3">
      <c r="A401">
        <v>381</v>
      </c>
      <c r="B401" t="s">
        <v>142</v>
      </c>
      <c r="C401" t="s">
        <v>148</v>
      </c>
      <c r="D401" t="s">
        <v>280</v>
      </c>
      <c r="E401" t="s">
        <v>152</v>
      </c>
      <c r="F401" t="s">
        <v>154</v>
      </c>
      <c r="G401" t="s">
        <v>218</v>
      </c>
      <c r="H401">
        <v>406.54720005062956</v>
      </c>
      <c r="I401">
        <v>29</v>
      </c>
      <c r="J401">
        <v>1451951.6152430924</v>
      </c>
      <c r="K401">
        <v>36685.609763636356</v>
      </c>
      <c r="L401">
        <v>261351290.74375665</v>
      </c>
      <c r="M401">
        <v>5516486.0172727266</v>
      </c>
      <c r="N401">
        <v>2177927422.8646388</v>
      </c>
      <c r="O401">
        <v>108639800</v>
      </c>
      <c r="P401">
        <v>22.242290518181814</v>
      </c>
      <c r="Q401">
        <v>21706.676647884233</v>
      </c>
      <c r="R401">
        <v>261387976.35352027</v>
      </c>
      <c r="S401">
        <v>2292.0837088819117</v>
      </c>
      <c r="T401">
        <v>21728.918938402414</v>
      </c>
      <c r="U401">
        <f>Net_Zero_Table[[#This Row],[Total Energy(MJ)]]*AHP!$Q$23/TOPSIS!$B$20</f>
        <v>2.7025674291262503E-2</v>
      </c>
      <c r="V401">
        <f>Net_Zero_Table[[#This Row],[Capital Cost (LKR)]]*AHP!$Q$24/TOPSIS!$C$20</f>
        <v>4.1695135481931295E-3</v>
      </c>
      <c r="W401">
        <f>Net_Zero_Table[[#This Row],[System Cost (LKR)]]*AHP!$Q$25/TOPSIS!$D$20</f>
        <v>2.8662767112907577E-3</v>
      </c>
      <c r="X401">
        <f>Net_Zero_Table[[#This Row],[Embodied Carbon (Metric T)]]*AHP!$Q$26/TOPSIS!$E$20</f>
        <v>1.002631199187827E-2</v>
      </c>
      <c r="Y4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5.5961628374538684E-3</v>
      </c>
      <c r="Z4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4.0359659949527858E-3</v>
      </c>
      <c r="AA401">
        <f>Net_Zero_Table[[#This Row],[S- Worst-Euclidean Distance]]/(Net_Zero_Table[[#This Row],[S+ Best-Euclidean Distance]]+Net_Zero_Table[[#This Row],[S- Worst-Euclidean Distance]])</f>
        <v>0.41901079866934998</v>
      </c>
      <c r="AB401">
        <v>400</v>
      </c>
    </row>
    <row r="402" spans="1:28" x14ac:dyDescent="0.3">
      <c r="A402">
        <v>362</v>
      </c>
      <c r="B402" t="s">
        <v>142</v>
      </c>
      <c r="C402" t="s">
        <v>148</v>
      </c>
      <c r="D402" t="s">
        <v>151</v>
      </c>
      <c r="E402" t="s">
        <v>152</v>
      </c>
      <c r="F402" t="s">
        <v>154</v>
      </c>
      <c r="G402" t="s">
        <v>220</v>
      </c>
      <c r="H402">
        <v>406.0844784305695</v>
      </c>
      <c r="I402">
        <v>29</v>
      </c>
      <c r="J402">
        <v>1451503.7007148743</v>
      </c>
      <c r="K402">
        <v>36685.609763636356</v>
      </c>
      <c r="L402">
        <v>261270666.12867737</v>
      </c>
      <c r="M402">
        <v>5511880.9422727264</v>
      </c>
      <c r="N402">
        <v>2177255551.0723114</v>
      </c>
      <c r="O402">
        <v>113100000</v>
      </c>
      <c r="P402">
        <v>22.251500668181812</v>
      </c>
      <c r="Q402">
        <v>21699.980325687371</v>
      </c>
      <c r="R402">
        <v>261307351.73844099</v>
      </c>
      <c r="S402">
        <v>2295.8674320145842</v>
      </c>
      <c r="T402">
        <v>21722.231826355553</v>
      </c>
      <c r="U402">
        <f>Net_Zero_Table[[#This Row],[Total Energy(MJ)]]*AHP!$Q$23/TOPSIS!$B$20</f>
        <v>2.7017338274367666E-2</v>
      </c>
      <c r="V402">
        <f>Net_Zero_Table[[#This Row],[Capital Cost (LKR)]]*AHP!$Q$24/TOPSIS!$C$20</f>
        <v>4.1660329044386039E-3</v>
      </c>
      <c r="W402">
        <f>Net_Zero_Table[[#This Row],[System Cost (LKR)]]*AHP!$Q$25/TOPSIS!$D$20</f>
        <v>2.983951517279898E-3</v>
      </c>
      <c r="X402">
        <f>Net_Zero_Table[[#This Row],[Embodied Carbon (Metric T)]]*AHP!$Q$26/TOPSIS!$E$20</f>
        <v>1.0030463715250307E-2</v>
      </c>
      <c r="Y4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5.6030607640151775E-3</v>
      </c>
      <c r="Z4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4.0319658468991196E-3</v>
      </c>
      <c r="AA402">
        <f>Net_Zero_Table[[#This Row],[S- Worst-Euclidean Distance]]/(Net_Zero_Table[[#This Row],[S+ Best-Euclidean Distance]]+Net_Zero_Table[[#This Row],[S- Worst-Euclidean Distance]])</f>
        <v>0.41846961193981741</v>
      </c>
      <c r="AB402">
        <v>401</v>
      </c>
    </row>
    <row r="403" spans="1:28" x14ac:dyDescent="0.3">
      <c r="A403">
        <v>380</v>
      </c>
      <c r="B403" t="s">
        <v>142</v>
      </c>
      <c r="C403" t="s">
        <v>148</v>
      </c>
      <c r="D403" t="s">
        <v>280</v>
      </c>
      <c r="E403" t="s">
        <v>152</v>
      </c>
      <c r="F403" t="s">
        <v>154</v>
      </c>
      <c r="G403" t="s">
        <v>220</v>
      </c>
      <c r="H403">
        <v>406.54720005062956</v>
      </c>
      <c r="I403">
        <v>29</v>
      </c>
      <c r="J403">
        <v>1451951.6152430924</v>
      </c>
      <c r="K403">
        <v>36685.609763636356</v>
      </c>
      <c r="L403">
        <v>261351290.74375665</v>
      </c>
      <c r="M403">
        <v>5516486.0172727266</v>
      </c>
      <c r="N403">
        <v>2177927422.8646388</v>
      </c>
      <c r="O403">
        <v>113100000</v>
      </c>
      <c r="P403">
        <v>22.242290518181814</v>
      </c>
      <c r="Q403">
        <v>21706.676647884233</v>
      </c>
      <c r="R403">
        <v>261387976.35352027</v>
      </c>
      <c r="S403">
        <v>2296.5439088819116</v>
      </c>
      <c r="T403">
        <v>21728.918938402414</v>
      </c>
      <c r="U403">
        <f>Net_Zero_Table[[#This Row],[Total Energy(MJ)]]*AHP!$Q$23/TOPSIS!$B$20</f>
        <v>2.7025674291262503E-2</v>
      </c>
      <c r="V403">
        <f>Net_Zero_Table[[#This Row],[Capital Cost (LKR)]]*AHP!$Q$24/TOPSIS!$C$20</f>
        <v>4.1695135481931295E-3</v>
      </c>
      <c r="W403">
        <f>Net_Zero_Table[[#This Row],[System Cost (LKR)]]*AHP!$Q$25/TOPSIS!$D$20</f>
        <v>2.983951517279898E-3</v>
      </c>
      <c r="X403">
        <f>Net_Zero_Table[[#This Row],[Embodied Carbon (Metric T)]]*AHP!$Q$26/TOPSIS!$E$20</f>
        <v>1.002631199187827E-2</v>
      </c>
      <c r="Y4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5.6100849150934745E-3</v>
      </c>
      <c r="Z4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4.0342501350871451E-3</v>
      </c>
      <c r="AA403">
        <f>Net_Zero_Table[[#This Row],[S- Worst-Euclidean Distance]]/(Net_Zero_Table[[#This Row],[S+ Best-Euclidean Distance]]+Net_Zero_Table[[#This Row],[S- Worst-Euclidean Distance]])</f>
        <v>0.41830256975690522</v>
      </c>
      <c r="AB403">
        <v>402</v>
      </c>
    </row>
    <row r="404" spans="1:28" x14ac:dyDescent="0.3">
      <c r="A404">
        <v>367</v>
      </c>
      <c r="B404" t="s">
        <v>142</v>
      </c>
      <c r="C404" t="s">
        <v>148</v>
      </c>
      <c r="D404" t="s">
        <v>151</v>
      </c>
      <c r="E404" t="s">
        <v>152</v>
      </c>
      <c r="F404" t="s">
        <v>280</v>
      </c>
      <c r="G404" t="s">
        <v>219</v>
      </c>
      <c r="H404">
        <v>405.51086001006234</v>
      </c>
      <c r="I404">
        <v>58</v>
      </c>
      <c r="J404">
        <v>1466987.5261442307</v>
      </c>
      <c r="K404">
        <v>38869.02249090909</v>
      </c>
      <c r="L404">
        <v>264057754.70596153</v>
      </c>
      <c r="M404">
        <v>5500963.878636363</v>
      </c>
      <c r="N404">
        <v>2200481289.2163458</v>
      </c>
      <c r="O404">
        <v>108112000</v>
      </c>
      <c r="P404">
        <v>22.251500668181812</v>
      </c>
      <c r="Q404">
        <v>21931.463515856249</v>
      </c>
      <c r="R404">
        <v>264096623.72845244</v>
      </c>
      <c r="S404">
        <v>2314.0942530949819</v>
      </c>
      <c r="T404">
        <v>21953.715016524431</v>
      </c>
      <c r="U404">
        <f>Net_Zero_Table[[#This Row],[Total Energy(MJ)]]*AHP!$Q$23/TOPSIS!$B$20</f>
        <v>2.7305729337198492E-2</v>
      </c>
      <c r="V404">
        <f>Net_Zero_Table[[#This Row],[Capital Cost (LKR)]]*AHP!$Q$24/TOPSIS!$C$20</f>
        <v>4.1577814841330359E-3</v>
      </c>
      <c r="W404">
        <f>Net_Zero_Table[[#This Row],[System Cost (LKR)]]*AHP!$Q$25/TOPSIS!$D$20</f>
        <v>2.8523516042101176E-3</v>
      </c>
      <c r="X404">
        <f>Net_Zero_Table[[#This Row],[Embodied Carbon (Metric T)]]*AHP!$Q$26/TOPSIS!$E$20</f>
        <v>1.0030463715250307E-2</v>
      </c>
      <c r="Y4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5.8621433830383912E-3</v>
      </c>
      <c r="Z4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4.0255367241575704E-3</v>
      </c>
      <c r="AA404">
        <f>Net_Zero_Table[[#This Row],[S- Worst-Euclidean Distance]]/(Net_Zero_Table[[#This Row],[S+ Best-Euclidean Distance]]+Net_Zero_Table[[#This Row],[S- Worst-Euclidean Distance]])</f>
        <v>0.40712651304605857</v>
      </c>
      <c r="AB404">
        <v>403</v>
      </c>
    </row>
    <row r="405" spans="1:28" x14ac:dyDescent="0.3">
      <c r="A405">
        <v>369</v>
      </c>
      <c r="B405" t="s">
        <v>142</v>
      </c>
      <c r="C405" t="s">
        <v>148</v>
      </c>
      <c r="D405" t="s">
        <v>151</v>
      </c>
      <c r="E405" t="s">
        <v>152</v>
      </c>
      <c r="F405" t="s">
        <v>280</v>
      </c>
      <c r="G405" t="s">
        <v>218</v>
      </c>
      <c r="H405">
        <v>405.51086001006234</v>
      </c>
      <c r="I405">
        <v>29</v>
      </c>
      <c r="J405">
        <v>1466987.5261442307</v>
      </c>
      <c r="K405">
        <v>38869.02249090909</v>
      </c>
      <c r="L405">
        <v>264057754.70596153</v>
      </c>
      <c r="M405">
        <v>5500963.878636363</v>
      </c>
      <c r="N405">
        <v>2200481289.2163458</v>
      </c>
      <c r="O405">
        <v>108639800</v>
      </c>
      <c r="P405">
        <v>22.251500668181812</v>
      </c>
      <c r="Q405">
        <v>21931.463515856249</v>
      </c>
      <c r="R405">
        <v>264096623.72845244</v>
      </c>
      <c r="S405">
        <v>2314.6220530949822</v>
      </c>
      <c r="T405">
        <v>21953.715016524431</v>
      </c>
      <c r="U405">
        <f>Net_Zero_Table[[#This Row],[Total Energy(MJ)]]*AHP!$Q$23/TOPSIS!$B$20</f>
        <v>2.7305729337198492E-2</v>
      </c>
      <c r="V405">
        <f>Net_Zero_Table[[#This Row],[Capital Cost (LKR)]]*AHP!$Q$24/TOPSIS!$C$20</f>
        <v>4.1577814841330359E-3</v>
      </c>
      <c r="W405">
        <f>Net_Zero_Table[[#This Row],[System Cost (LKR)]]*AHP!$Q$25/TOPSIS!$D$20</f>
        <v>2.8662767112907577E-3</v>
      </c>
      <c r="X405">
        <f>Net_Zero_Table[[#This Row],[Embodied Carbon (Metric T)]]*AHP!$Q$26/TOPSIS!$E$20</f>
        <v>1.0030463715250307E-2</v>
      </c>
      <c r="Y4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5.863561590445765E-3</v>
      </c>
      <c r="Z4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4.0251055564277903E-3</v>
      </c>
      <c r="AA405">
        <f>Net_Zero_Table[[#This Row],[S- Worst-Euclidean Distance]]/(Net_Zero_Table[[#This Row],[S+ Best-Euclidean Distance]]+Net_Zero_Table[[#This Row],[S- Worst-Euclidean Distance]])</f>
        <v>0.40704227340692578</v>
      </c>
      <c r="AB405">
        <v>404</v>
      </c>
    </row>
    <row r="406" spans="1:28" x14ac:dyDescent="0.3">
      <c r="A406">
        <v>385</v>
      </c>
      <c r="B406" t="s">
        <v>142</v>
      </c>
      <c r="C406" t="s">
        <v>148</v>
      </c>
      <c r="D406" t="s">
        <v>280</v>
      </c>
      <c r="E406" t="s">
        <v>152</v>
      </c>
      <c r="F406" t="s">
        <v>280</v>
      </c>
      <c r="G406" t="s">
        <v>219</v>
      </c>
      <c r="H406">
        <v>405.97358163012228</v>
      </c>
      <c r="I406">
        <v>58</v>
      </c>
      <c r="J406">
        <v>1467435.4406724488</v>
      </c>
      <c r="K406">
        <v>38869.02249090909</v>
      </c>
      <c r="L406">
        <v>264138379.32104081</v>
      </c>
      <c r="M406">
        <v>5505568.9536363631</v>
      </c>
      <c r="N406">
        <v>2201153161.0086732</v>
      </c>
      <c r="O406">
        <v>108112000</v>
      </c>
      <c r="P406">
        <v>22.242290518181814</v>
      </c>
      <c r="Q406">
        <v>21938.15983805311</v>
      </c>
      <c r="R406">
        <v>264177248.34353173</v>
      </c>
      <c r="S406">
        <v>2314.7707299623094</v>
      </c>
      <c r="T406">
        <v>21960.402128571292</v>
      </c>
      <c r="U406">
        <f>Net_Zero_Table[[#This Row],[Total Energy(MJ)]]*AHP!$Q$23/TOPSIS!$B$20</f>
        <v>2.7314065354093333E-2</v>
      </c>
      <c r="V406">
        <f>Net_Zero_Table[[#This Row],[Capital Cost (LKR)]]*AHP!$Q$24/TOPSIS!$C$20</f>
        <v>4.1612621278875623E-3</v>
      </c>
      <c r="W406">
        <f>Net_Zero_Table[[#This Row],[System Cost (LKR)]]*AHP!$Q$25/TOPSIS!$D$20</f>
        <v>2.8523516042101176E-3</v>
      </c>
      <c r="X406">
        <f>Net_Zero_Table[[#This Row],[Embodied Carbon (Metric T)]]*AHP!$Q$26/TOPSIS!$E$20</f>
        <v>1.002631199187827E-2</v>
      </c>
      <c r="Y4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5.8692621765984261E-3</v>
      </c>
      <c r="Z4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4.0284143412099545E-3</v>
      </c>
      <c r="AA406">
        <f>Net_Zero_Table[[#This Row],[S- Worst-Euclidean Distance]]/(Net_Zero_Table[[#This Row],[S+ Best-Euclidean Distance]]+Net_Zero_Table[[#This Row],[S- Worst-Euclidean Distance]])</f>
        <v>0.40700606187339378</v>
      </c>
      <c r="AB406">
        <v>405</v>
      </c>
    </row>
    <row r="407" spans="1:28" x14ac:dyDescent="0.3">
      <c r="A407">
        <v>387</v>
      </c>
      <c r="B407" t="s">
        <v>142</v>
      </c>
      <c r="C407" t="s">
        <v>148</v>
      </c>
      <c r="D407" t="s">
        <v>280</v>
      </c>
      <c r="E407" t="s">
        <v>152</v>
      </c>
      <c r="F407" t="s">
        <v>280</v>
      </c>
      <c r="G407" t="s">
        <v>218</v>
      </c>
      <c r="H407">
        <v>405.97358163012228</v>
      </c>
      <c r="I407">
        <v>29</v>
      </c>
      <c r="J407">
        <v>1467435.4406724488</v>
      </c>
      <c r="K407">
        <v>38869.02249090909</v>
      </c>
      <c r="L407">
        <v>264138379.32104081</v>
      </c>
      <c r="M407">
        <v>5505568.9536363631</v>
      </c>
      <c r="N407">
        <v>2201153161.0086732</v>
      </c>
      <c r="O407">
        <v>108639800</v>
      </c>
      <c r="P407">
        <v>22.242290518181814</v>
      </c>
      <c r="Q407">
        <v>21938.15983805311</v>
      </c>
      <c r="R407">
        <v>264177248.34353173</v>
      </c>
      <c r="S407">
        <v>2315.2985299623092</v>
      </c>
      <c r="T407">
        <v>21960.402128571292</v>
      </c>
      <c r="U407">
        <f>Net_Zero_Table[[#This Row],[Total Energy(MJ)]]*AHP!$Q$23/TOPSIS!$B$20</f>
        <v>2.7314065354093333E-2</v>
      </c>
      <c r="V407">
        <f>Net_Zero_Table[[#This Row],[Capital Cost (LKR)]]*AHP!$Q$24/TOPSIS!$C$20</f>
        <v>4.1612621278875623E-3</v>
      </c>
      <c r="W407">
        <f>Net_Zero_Table[[#This Row],[System Cost (LKR)]]*AHP!$Q$25/TOPSIS!$D$20</f>
        <v>2.8662767112907577E-3</v>
      </c>
      <c r="X407">
        <f>Net_Zero_Table[[#This Row],[Embodied Carbon (Metric T)]]*AHP!$Q$26/TOPSIS!$E$20</f>
        <v>1.002631199187827E-2</v>
      </c>
      <c r="Y4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5.8706786642856697E-3</v>
      </c>
      <c r="Z4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4.0279834815091578E-3</v>
      </c>
      <c r="AA407">
        <f>Net_Zero_Table[[#This Row],[S- Worst-Euclidean Distance]]/(Net_Zero_Table[[#This Row],[S+ Best-Euclidean Distance]]+Net_Zero_Table[[#This Row],[S- Worst-Euclidean Distance]])</f>
        <v>0.40692200846761251</v>
      </c>
      <c r="AB407">
        <v>406</v>
      </c>
    </row>
    <row r="408" spans="1:28" x14ac:dyDescent="0.3">
      <c r="A408">
        <v>368</v>
      </c>
      <c r="B408" t="s">
        <v>142</v>
      </c>
      <c r="C408" t="s">
        <v>148</v>
      </c>
      <c r="D408" t="s">
        <v>151</v>
      </c>
      <c r="E408" t="s">
        <v>152</v>
      </c>
      <c r="F408" t="s">
        <v>280</v>
      </c>
      <c r="G408" t="s">
        <v>220</v>
      </c>
      <c r="H408">
        <v>405.51086001006234</v>
      </c>
      <c r="I408">
        <v>29</v>
      </c>
      <c r="J408">
        <v>1466987.5261442307</v>
      </c>
      <c r="K408">
        <v>38869.02249090909</v>
      </c>
      <c r="L408">
        <v>264057754.70596153</v>
      </c>
      <c r="M408">
        <v>5500963.878636363</v>
      </c>
      <c r="N408">
        <v>2200481289.2163458</v>
      </c>
      <c r="O408">
        <v>113100000</v>
      </c>
      <c r="P408">
        <v>22.251500668181812</v>
      </c>
      <c r="Q408">
        <v>21931.463515856249</v>
      </c>
      <c r="R408">
        <v>264096623.72845244</v>
      </c>
      <c r="S408">
        <v>2319.0822530949822</v>
      </c>
      <c r="T408">
        <v>21953.715016524431</v>
      </c>
      <c r="U408">
        <f>Net_Zero_Table[[#This Row],[Total Energy(MJ)]]*AHP!$Q$23/TOPSIS!$B$20</f>
        <v>2.7305729337198492E-2</v>
      </c>
      <c r="V408">
        <f>Net_Zero_Table[[#This Row],[Capital Cost (LKR)]]*AHP!$Q$24/TOPSIS!$C$20</f>
        <v>4.1577814841330359E-3</v>
      </c>
      <c r="W408">
        <f>Net_Zero_Table[[#This Row],[System Cost (LKR)]]*AHP!$Q$25/TOPSIS!$D$20</f>
        <v>2.983951517279898E-3</v>
      </c>
      <c r="X408">
        <f>Net_Zero_Table[[#This Row],[Embodied Carbon (Metric T)]]*AHP!$Q$26/TOPSIS!$E$20</f>
        <v>1.0030463715250307E-2</v>
      </c>
      <c r="Y4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5.876850242792519E-3</v>
      </c>
      <c r="Z4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4.0233850648951431E-3</v>
      </c>
      <c r="AA408">
        <f>Net_Zero_Table[[#This Row],[S- Worst-Euclidean Distance]]/(Net_Zero_Table[[#This Row],[S+ Best-Euclidean Distance]]+Net_Zero_Table[[#This Row],[S- Worst-Euclidean Distance]])</f>
        <v>0.4063928724775796</v>
      </c>
      <c r="AB408">
        <v>407</v>
      </c>
    </row>
    <row r="409" spans="1:28" x14ac:dyDescent="0.3">
      <c r="A409">
        <v>196</v>
      </c>
      <c r="B409" t="s">
        <v>140</v>
      </c>
      <c r="C409" t="s">
        <v>280</v>
      </c>
      <c r="D409" t="s">
        <v>151</v>
      </c>
      <c r="E409" t="s">
        <v>280</v>
      </c>
      <c r="F409" t="s">
        <v>280</v>
      </c>
      <c r="G409" t="s">
        <v>219</v>
      </c>
      <c r="H409">
        <v>377.40908156514377</v>
      </c>
      <c r="I409">
        <v>54</v>
      </c>
      <c r="J409">
        <v>1316907.5134717904</v>
      </c>
      <c r="K409">
        <v>56435.685727272721</v>
      </c>
      <c r="L409">
        <v>237043352.42492229</v>
      </c>
      <c r="M409">
        <v>6472949.3840909088</v>
      </c>
      <c r="N409">
        <v>1975361270.2076857</v>
      </c>
      <c r="O409">
        <v>100656000</v>
      </c>
      <c r="P409">
        <v>27.082861249999997</v>
      </c>
      <c r="Q409">
        <v>19687.767326403264</v>
      </c>
      <c r="R409">
        <v>237099788.11064956</v>
      </c>
      <c r="S409">
        <v>2082.4902195917766</v>
      </c>
      <c r="T409">
        <v>19714.850187653265</v>
      </c>
      <c r="U409">
        <f>Net_Zero_Table[[#This Row],[Total Energy(MJ)]]*AHP!$Q$23/TOPSIS!$B$20</f>
        <v>2.4514446828799104E-2</v>
      </c>
      <c r="V409">
        <f>Net_Zero_Table[[#This Row],[Capital Cost (LKR)]]*AHP!$Q$24/TOPSIS!$C$20</f>
        <v>4.8924351605768093E-3</v>
      </c>
      <c r="W409">
        <f>Net_Zero_Table[[#This Row],[System Cost (LKR)]]*AHP!$Q$25/TOPSIS!$D$20</f>
        <v>2.6556377004714892E-3</v>
      </c>
      <c r="X409">
        <f>Net_Zero_Table[[#This Row],[Embodied Carbon (Metric T)]]*AHP!$Q$26/TOPSIS!$E$20</f>
        <v>1.2208329726800426E-2</v>
      </c>
      <c r="Y4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4.8312826894093388E-3</v>
      </c>
      <c r="Z4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3.3070062656068845E-3</v>
      </c>
      <c r="AA409">
        <f>Net_Zero_Table[[#This Row],[S- Worst-Euclidean Distance]]/(Net_Zero_Table[[#This Row],[S+ Best-Euclidean Distance]]+Net_Zero_Table[[#This Row],[S- Worst-Euclidean Distance]])</f>
        <v>0.40635154193788298</v>
      </c>
      <c r="AB409">
        <v>408</v>
      </c>
    </row>
    <row r="410" spans="1:28" x14ac:dyDescent="0.3">
      <c r="A410">
        <v>386</v>
      </c>
      <c r="B410" t="s">
        <v>142</v>
      </c>
      <c r="C410" t="s">
        <v>148</v>
      </c>
      <c r="D410" t="s">
        <v>280</v>
      </c>
      <c r="E410" t="s">
        <v>152</v>
      </c>
      <c r="F410" t="s">
        <v>280</v>
      </c>
      <c r="G410" t="s">
        <v>220</v>
      </c>
      <c r="H410">
        <v>405.97358163012228</v>
      </c>
      <c r="I410">
        <v>29</v>
      </c>
      <c r="J410">
        <v>1467435.4406724488</v>
      </c>
      <c r="K410">
        <v>38869.02249090909</v>
      </c>
      <c r="L410">
        <v>264138379.32104081</v>
      </c>
      <c r="M410">
        <v>5505568.9536363631</v>
      </c>
      <c r="N410">
        <v>2201153161.0086732</v>
      </c>
      <c r="O410">
        <v>113100000</v>
      </c>
      <c r="P410">
        <v>22.242290518181814</v>
      </c>
      <c r="Q410">
        <v>21938.15983805311</v>
      </c>
      <c r="R410">
        <v>264177248.34353173</v>
      </c>
      <c r="S410">
        <v>2319.7587299623092</v>
      </c>
      <c r="T410">
        <v>21960.402128571292</v>
      </c>
      <c r="U410">
        <f>Net_Zero_Table[[#This Row],[Total Energy(MJ)]]*AHP!$Q$23/TOPSIS!$B$20</f>
        <v>2.7314065354093333E-2</v>
      </c>
      <c r="V410">
        <f>Net_Zero_Table[[#This Row],[Capital Cost (LKR)]]*AHP!$Q$24/TOPSIS!$C$20</f>
        <v>4.1612621278875623E-3</v>
      </c>
      <c r="W410">
        <f>Net_Zero_Table[[#This Row],[System Cost (LKR)]]*AHP!$Q$25/TOPSIS!$D$20</f>
        <v>2.983951517279898E-3</v>
      </c>
      <c r="X410">
        <f>Net_Zero_Table[[#This Row],[Embodied Carbon (Metric T)]]*AHP!$Q$26/TOPSIS!$E$20</f>
        <v>1.002631199187827E-2</v>
      </c>
      <c r="Y4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5.8839512430473619E-3</v>
      </c>
      <c r="Z4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4.0262642197632856E-3</v>
      </c>
      <c r="AA410">
        <f>Net_Zero_Table[[#This Row],[S- Worst-Euclidean Distance]]/(Net_Zero_Table[[#This Row],[S+ Best-Euclidean Distance]]+Net_Zero_Table[[#This Row],[S- Worst-Euclidean Distance]])</f>
        <v>0.40627413549910774</v>
      </c>
      <c r="AB410">
        <v>409</v>
      </c>
    </row>
    <row r="411" spans="1:28" x14ac:dyDescent="0.3">
      <c r="A411">
        <v>198</v>
      </c>
      <c r="B411" t="s">
        <v>140</v>
      </c>
      <c r="C411" t="s">
        <v>280</v>
      </c>
      <c r="D411" t="s">
        <v>151</v>
      </c>
      <c r="E411" t="s">
        <v>280</v>
      </c>
      <c r="F411" t="s">
        <v>280</v>
      </c>
      <c r="G411" t="s">
        <v>218</v>
      </c>
      <c r="H411">
        <v>377.40908156514377</v>
      </c>
      <c r="I411">
        <v>27</v>
      </c>
      <c r="J411">
        <v>1316907.5134717904</v>
      </c>
      <c r="K411">
        <v>56435.685727272721</v>
      </c>
      <c r="L411">
        <v>237043352.42492229</v>
      </c>
      <c r="M411">
        <v>6472949.3840909088</v>
      </c>
      <c r="N411">
        <v>1975361270.2076857</v>
      </c>
      <c r="O411">
        <v>101147400</v>
      </c>
      <c r="P411">
        <v>27.082861249999997</v>
      </c>
      <c r="Q411">
        <v>19687.767326403264</v>
      </c>
      <c r="R411">
        <v>237099788.11064956</v>
      </c>
      <c r="S411">
        <v>2082.9816195917765</v>
      </c>
      <c r="T411">
        <v>19714.850187653265</v>
      </c>
      <c r="U411">
        <f>Net_Zero_Table[[#This Row],[Total Energy(MJ)]]*AHP!$Q$23/TOPSIS!$B$20</f>
        <v>2.4514446828799104E-2</v>
      </c>
      <c r="V411">
        <f>Net_Zero_Table[[#This Row],[Capital Cost (LKR)]]*AHP!$Q$24/TOPSIS!$C$20</f>
        <v>4.8924351605768093E-3</v>
      </c>
      <c r="W411">
        <f>Net_Zero_Table[[#This Row],[System Cost (LKR)]]*AHP!$Q$25/TOPSIS!$D$20</f>
        <v>2.6686024553396709E-3</v>
      </c>
      <c r="X411">
        <f>Net_Zero_Table[[#This Row],[Embodied Carbon (Metric T)]]*AHP!$Q$26/TOPSIS!$E$20</f>
        <v>1.2208329726800426E-2</v>
      </c>
      <c r="Y4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4.8323557298712658E-3</v>
      </c>
      <c r="Z4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3.3057443200166688E-3</v>
      </c>
      <c r="AA411">
        <f>Net_Zero_Table[[#This Row],[S- Worst-Euclidean Distance]]/(Net_Zero_Table[[#This Row],[S+ Best-Euclidean Distance]]+Net_Zero_Table[[#This Row],[S- Worst-Euclidean Distance]])</f>
        <v>0.40620590798244</v>
      </c>
      <c r="AB411">
        <v>410</v>
      </c>
    </row>
    <row r="412" spans="1:28" x14ac:dyDescent="0.3">
      <c r="A412">
        <v>214</v>
      </c>
      <c r="B412" t="s">
        <v>140</v>
      </c>
      <c r="C412" t="s">
        <v>280</v>
      </c>
      <c r="D412" t="s">
        <v>280</v>
      </c>
      <c r="E412" t="s">
        <v>280</v>
      </c>
      <c r="F412" t="s">
        <v>280</v>
      </c>
      <c r="G412" t="s">
        <v>219</v>
      </c>
      <c r="H412">
        <v>377.87180318520382</v>
      </c>
      <c r="I412">
        <v>54</v>
      </c>
      <c r="J412">
        <v>1317355.4280000087</v>
      </c>
      <c r="K412">
        <v>56435.685727272721</v>
      </c>
      <c r="L412">
        <v>237123977.04000157</v>
      </c>
      <c r="M412">
        <v>6477554.459090909</v>
      </c>
      <c r="N412">
        <v>1976033142.0000131</v>
      </c>
      <c r="O412">
        <v>100656000</v>
      </c>
      <c r="P412">
        <v>27.073651099999999</v>
      </c>
      <c r="Q412">
        <v>19694.463648600133</v>
      </c>
      <c r="R412">
        <v>237180412.72572884</v>
      </c>
      <c r="S412">
        <v>2083.1666964591041</v>
      </c>
      <c r="T412">
        <v>19721.537299700132</v>
      </c>
      <c r="U412">
        <f>Net_Zero_Table[[#This Row],[Total Energy(MJ)]]*AHP!$Q$23/TOPSIS!$B$20</f>
        <v>2.4522782845693945E-2</v>
      </c>
      <c r="V412">
        <f>Net_Zero_Table[[#This Row],[Capital Cost (LKR)]]*AHP!$Q$24/TOPSIS!$C$20</f>
        <v>4.895915804331334E-3</v>
      </c>
      <c r="W412">
        <f>Net_Zero_Table[[#This Row],[System Cost (LKR)]]*AHP!$Q$25/TOPSIS!$D$20</f>
        <v>2.6556377004714892E-3</v>
      </c>
      <c r="X412">
        <f>Net_Zero_Table[[#This Row],[Embodied Carbon (Metric T)]]*AHP!$Q$26/TOPSIS!$E$20</f>
        <v>1.2204178003428387E-2</v>
      </c>
      <c r="Y4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4.8337666331812607E-3</v>
      </c>
      <c r="Z4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3.3015088387599477E-3</v>
      </c>
      <c r="AA412">
        <f>Net_Zero_Table[[#This Row],[S- Worst-Euclidean Distance]]/(Net_Zero_Table[[#This Row],[S+ Best-Euclidean Distance]]+Net_Zero_Table[[#This Row],[S- Worst-Euclidean Distance]])</f>
        <v>0.40582631161623761</v>
      </c>
      <c r="AB412">
        <v>411</v>
      </c>
    </row>
    <row r="413" spans="1:28" x14ac:dyDescent="0.3">
      <c r="A413">
        <v>216</v>
      </c>
      <c r="B413" t="s">
        <v>140</v>
      </c>
      <c r="C413" t="s">
        <v>280</v>
      </c>
      <c r="D413" t="s">
        <v>280</v>
      </c>
      <c r="E413" t="s">
        <v>280</v>
      </c>
      <c r="F413" t="s">
        <v>280</v>
      </c>
      <c r="G413" t="s">
        <v>218</v>
      </c>
      <c r="H413">
        <v>377.87180318520382</v>
      </c>
      <c r="I413">
        <v>27</v>
      </c>
      <c r="J413">
        <v>1317355.4280000087</v>
      </c>
      <c r="K413">
        <v>56435.685727272721</v>
      </c>
      <c r="L413">
        <v>237123977.04000157</v>
      </c>
      <c r="M413">
        <v>6477554.459090909</v>
      </c>
      <c r="N413">
        <v>1976033142.0000131</v>
      </c>
      <c r="O413">
        <v>101147400</v>
      </c>
      <c r="P413">
        <v>27.073651099999999</v>
      </c>
      <c r="Q413">
        <v>19694.463648600133</v>
      </c>
      <c r="R413">
        <v>237180412.72572884</v>
      </c>
      <c r="S413">
        <v>2083.6580964591039</v>
      </c>
      <c r="T413">
        <v>19721.537299700132</v>
      </c>
      <c r="U413">
        <f>Net_Zero_Table[[#This Row],[Total Energy(MJ)]]*AHP!$Q$23/TOPSIS!$B$20</f>
        <v>2.4522782845693945E-2</v>
      </c>
      <c r="V413">
        <f>Net_Zero_Table[[#This Row],[Capital Cost (LKR)]]*AHP!$Q$24/TOPSIS!$C$20</f>
        <v>4.895915804331334E-3</v>
      </c>
      <c r="W413">
        <f>Net_Zero_Table[[#This Row],[System Cost (LKR)]]*AHP!$Q$25/TOPSIS!$D$20</f>
        <v>2.6686024553396709E-3</v>
      </c>
      <c r="X413">
        <f>Net_Zero_Table[[#This Row],[Embodied Carbon (Metric T)]]*AHP!$Q$26/TOPSIS!$E$20</f>
        <v>1.2204178003428387E-2</v>
      </c>
      <c r="Y4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4.8348391223586576E-3</v>
      </c>
      <c r="Z4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3.3002447910676766E-3</v>
      </c>
      <c r="AA413">
        <f>Net_Zero_Table[[#This Row],[S- Worst-Euclidean Distance]]/(Net_Zero_Table[[#This Row],[S+ Best-Euclidean Distance]]+Net_Zero_Table[[#This Row],[S- Worst-Euclidean Distance]])</f>
        <v>0.40568048543677282</v>
      </c>
      <c r="AB413">
        <v>412</v>
      </c>
    </row>
    <row r="414" spans="1:28" x14ac:dyDescent="0.3">
      <c r="A414">
        <v>197</v>
      </c>
      <c r="B414" t="s">
        <v>140</v>
      </c>
      <c r="C414" t="s">
        <v>280</v>
      </c>
      <c r="D414" t="s">
        <v>151</v>
      </c>
      <c r="E414" t="s">
        <v>280</v>
      </c>
      <c r="F414" t="s">
        <v>280</v>
      </c>
      <c r="G414" t="s">
        <v>220</v>
      </c>
      <c r="H414">
        <v>377.40908156514377</v>
      </c>
      <c r="I414">
        <v>27</v>
      </c>
      <c r="J414">
        <v>1316907.5134717904</v>
      </c>
      <c r="K414">
        <v>56435.685727272721</v>
      </c>
      <c r="L414">
        <v>237043352.42492229</v>
      </c>
      <c r="M414">
        <v>6472949.3840909088</v>
      </c>
      <c r="N414">
        <v>1975361270.2076857</v>
      </c>
      <c r="O414">
        <v>105300000</v>
      </c>
      <c r="P414">
        <v>27.082861249999997</v>
      </c>
      <c r="Q414">
        <v>19687.767326403264</v>
      </c>
      <c r="R414">
        <v>237099788.11064956</v>
      </c>
      <c r="S414">
        <v>2087.1342195917764</v>
      </c>
      <c r="T414">
        <v>19714.850187653265</v>
      </c>
      <c r="U414">
        <f>Net_Zero_Table[[#This Row],[Total Energy(MJ)]]*AHP!$Q$23/TOPSIS!$B$20</f>
        <v>2.4514446828799104E-2</v>
      </c>
      <c r="V414">
        <f>Net_Zero_Table[[#This Row],[Capital Cost (LKR)]]*AHP!$Q$24/TOPSIS!$C$20</f>
        <v>4.8924351605768093E-3</v>
      </c>
      <c r="W414">
        <f>Net_Zero_Table[[#This Row],[System Cost (LKR)]]*AHP!$Q$25/TOPSIS!$D$20</f>
        <v>2.7781617574674914E-3</v>
      </c>
      <c r="X414">
        <f>Net_Zero_Table[[#This Row],[Embodied Carbon (Metric T)]]*AHP!$Q$26/TOPSIS!$E$20</f>
        <v>1.2208329726800426E-2</v>
      </c>
      <c r="Y4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4.842800151951699E-3</v>
      </c>
      <c r="Z4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3.2970971935476117E-3</v>
      </c>
      <c r="AA414">
        <f>Net_Zero_Table[[#This Row],[S- Worst-Euclidean Distance]]/(Net_Zero_Table[[#This Row],[S+ Best-Euclidean Distance]]+Net_Zero_Table[[#This Row],[S- Worst-Euclidean Distance]])</f>
        <v>0.40505390345870074</v>
      </c>
      <c r="AB414">
        <v>413</v>
      </c>
    </row>
    <row r="415" spans="1:28" x14ac:dyDescent="0.3">
      <c r="A415">
        <v>215</v>
      </c>
      <c r="B415" t="s">
        <v>140</v>
      </c>
      <c r="C415" t="s">
        <v>280</v>
      </c>
      <c r="D415" t="s">
        <v>280</v>
      </c>
      <c r="E415" t="s">
        <v>280</v>
      </c>
      <c r="F415" t="s">
        <v>280</v>
      </c>
      <c r="G415" t="s">
        <v>220</v>
      </c>
      <c r="H415">
        <v>377.87180318520382</v>
      </c>
      <c r="I415">
        <v>27</v>
      </c>
      <c r="J415">
        <v>1317355.4280000087</v>
      </c>
      <c r="K415">
        <v>56435.685727272721</v>
      </c>
      <c r="L415">
        <v>237123977.04000157</v>
      </c>
      <c r="M415">
        <v>6477554.459090909</v>
      </c>
      <c r="N415">
        <v>1976033142.0000131</v>
      </c>
      <c r="O415">
        <v>105300000</v>
      </c>
      <c r="P415">
        <v>27.073651099999999</v>
      </c>
      <c r="Q415">
        <v>19694.463648600133</v>
      </c>
      <c r="R415">
        <v>237180412.72572884</v>
      </c>
      <c r="S415">
        <v>2087.8106964591038</v>
      </c>
      <c r="T415">
        <v>19721.537299700132</v>
      </c>
      <c r="U415">
        <f>Net_Zero_Table[[#This Row],[Total Energy(MJ)]]*AHP!$Q$23/TOPSIS!$B$20</f>
        <v>2.4522782845693945E-2</v>
      </c>
      <c r="V415">
        <f>Net_Zero_Table[[#This Row],[Capital Cost (LKR)]]*AHP!$Q$24/TOPSIS!$C$20</f>
        <v>4.895915804331334E-3</v>
      </c>
      <c r="W415">
        <f>Net_Zero_Table[[#This Row],[System Cost (LKR)]]*AHP!$Q$25/TOPSIS!$D$20</f>
        <v>2.7781617574674914E-3</v>
      </c>
      <c r="X415">
        <f>Net_Zero_Table[[#This Row],[Embodied Carbon (Metric T)]]*AHP!$Q$26/TOPSIS!$E$20</f>
        <v>1.2204178003428387E-2</v>
      </c>
      <c r="Y4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4.845278191271743E-3</v>
      </c>
      <c r="Z4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3.2915832171382816E-3</v>
      </c>
      <c r="AA415">
        <f>Net_Zero_Table[[#This Row],[S- Worst-Euclidean Distance]]/(Net_Zero_Table[[#This Row],[S+ Best-Euclidean Distance]]+Net_Zero_Table[[#This Row],[S- Worst-Euclidean Distance]])</f>
        <v>0.40452737879204825</v>
      </c>
      <c r="AB415">
        <v>414</v>
      </c>
    </row>
    <row r="416" spans="1:28" x14ac:dyDescent="0.3">
      <c r="A416">
        <v>337</v>
      </c>
      <c r="B416" t="s">
        <v>142</v>
      </c>
      <c r="C416" t="s">
        <v>147</v>
      </c>
      <c r="D416" t="s">
        <v>151</v>
      </c>
      <c r="E416" t="s">
        <v>280</v>
      </c>
      <c r="F416" t="s">
        <v>155</v>
      </c>
      <c r="G416" t="s">
        <v>219</v>
      </c>
      <c r="H416">
        <v>357.72220239660817</v>
      </c>
      <c r="I416">
        <v>51</v>
      </c>
      <c r="J416">
        <v>1273851.7391859416</v>
      </c>
      <c r="K416">
        <v>49643.933972727267</v>
      </c>
      <c r="L416">
        <v>229293313.05346951</v>
      </c>
      <c r="M416">
        <v>6940878.5068181809</v>
      </c>
      <c r="N416">
        <v>1910777608.7789125</v>
      </c>
      <c r="O416">
        <v>95064000</v>
      </c>
      <c r="P416">
        <v>29.751293059090905</v>
      </c>
      <c r="Q416">
        <v>19044.083500829827</v>
      </c>
      <c r="R416">
        <v>229342956.98744223</v>
      </c>
      <c r="S416">
        <v>2012.7824872857309</v>
      </c>
      <c r="T416">
        <v>19073.834793888916</v>
      </c>
      <c r="U416">
        <f>Net_Zero_Table[[#This Row],[Total Energy(MJ)]]*AHP!$Q$23/TOPSIS!$B$20</f>
        <v>2.3712445166776952E-2</v>
      </c>
      <c r="V416">
        <f>Net_Zero_Table[[#This Row],[Capital Cost (LKR)]]*AHP!$Q$24/TOPSIS!$C$20</f>
        <v>5.2461090048857729E-3</v>
      </c>
      <c r="W416">
        <f>Net_Zero_Table[[#This Row],[System Cost (LKR)]]*AHP!$Q$25/TOPSIS!$D$20</f>
        <v>2.5081022726675178E-3</v>
      </c>
      <c r="X416">
        <f>Net_Zero_Table[[#This Row],[Embodied Carbon (Metric T)]]*AHP!$Q$26/TOPSIS!$E$20</f>
        <v>1.3411197292311598E-2</v>
      </c>
      <c r="Y4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5.5448245015631403E-3</v>
      </c>
      <c r="Z4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3.6657401997070528E-3</v>
      </c>
      <c r="AA416">
        <f>Net_Zero_Table[[#This Row],[S- Worst-Euclidean Distance]]/(Net_Zero_Table[[#This Row],[S+ Best-Euclidean Distance]]+Net_Zero_Table[[#This Row],[S- Worst-Euclidean Distance]])</f>
        <v>0.39799299159165835</v>
      </c>
      <c r="AB416">
        <v>415</v>
      </c>
    </row>
    <row r="417" spans="1:28" x14ac:dyDescent="0.3">
      <c r="A417">
        <v>355</v>
      </c>
      <c r="B417" t="s">
        <v>142</v>
      </c>
      <c r="C417" t="s">
        <v>147</v>
      </c>
      <c r="D417" t="s">
        <v>280</v>
      </c>
      <c r="E417" t="s">
        <v>280</v>
      </c>
      <c r="F417" t="s">
        <v>155</v>
      </c>
      <c r="G417" t="s">
        <v>219</v>
      </c>
      <c r="H417">
        <v>358.18492401666822</v>
      </c>
      <c r="I417">
        <v>51</v>
      </c>
      <c r="J417">
        <v>1274299.6537141597</v>
      </c>
      <c r="K417">
        <v>49643.933972727267</v>
      </c>
      <c r="L417">
        <v>229373937.66854876</v>
      </c>
      <c r="M417">
        <v>6945483.5818181802</v>
      </c>
      <c r="N417">
        <v>1911449480.5712395</v>
      </c>
      <c r="O417">
        <v>95064000</v>
      </c>
      <c r="P417">
        <v>29.742082909090907</v>
      </c>
      <c r="Q417">
        <v>19050.779823026685</v>
      </c>
      <c r="R417">
        <v>229423581.60252148</v>
      </c>
      <c r="S417">
        <v>2013.4589641530577</v>
      </c>
      <c r="T417">
        <v>19080.521905935777</v>
      </c>
      <c r="U417">
        <f>Net_Zero_Table[[#This Row],[Total Energy(MJ)]]*AHP!$Q$23/TOPSIS!$B$20</f>
        <v>2.3720781183671789E-2</v>
      </c>
      <c r="V417">
        <f>Net_Zero_Table[[#This Row],[Capital Cost (LKR)]]*AHP!$Q$24/TOPSIS!$C$20</f>
        <v>5.2495896486402967E-3</v>
      </c>
      <c r="W417">
        <f>Net_Zero_Table[[#This Row],[System Cost (LKR)]]*AHP!$Q$25/TOPSIS!$D$20</f>
        <v>2.5081022726675178E-3</v>
      </c>
      <c r="X417">
        <f>Net_Zero_Table[[#This Row],[Embodied Carbon (Metric T)]]*AHP!$Q$26/TOPSIS!$E$20</f>
        <v>1.340704556893956E-2</v>
      </c>
      <c r="Y4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5.5451049829503439E-3</v>
      </c>
      <c r="Z4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3.6579262517348332E-3</v>
      </c>
      <c r="AA417">
        <f>Net_Zero_Table[[#This Row],[S- Worst-Euclidean Distance]]/(Net_Zero_Table[[#This Row],[S+ Best-Euclidean Distance]]+Net_Zero_Table[[#This Row],[S- Worst-Euclidean Distance]])</f>
        <v>0.39746972040565559</v>
      </c>
      <c r="AB417">
        <v>416</v>
      </c>
    </row>
    <row r="418" spans="1:28" x14ac:dyDescent="0.3">
      <c r="A418">
        <v>339</v>
      </c>
      <c r="B418" t="s">
        <v>142</v>
      </c>
      <c r="C418" t="s">
        <v>147</v>
      </c>
      <c r="D418" t="s">
        <v>151</v>
      </c>
      <c r="E418" t="s">
        <v>280</v>
      </c>
      <c r="F418" t="s">
        <v>155</v>
      </c>
      <c r="G418" t="s">
        <v>218</v>
      </c>
      <c r="H418">
        <v>357.72220239660817</v>
      </c>
      <c r="I418">
        <v>26</v>
      </c>
      <c r="J418">
        <v>1273851.7391859416</v>
      </c>
      <c r="K418">
        <v>49643.933972727267</v>
      </c>
      <c r="L418">
        <v>229293313.05346951</v>
      </c>
      <c r="M418">
        <v>6940878.5068181809</v>
      </c>
      <c r="N418">
        <v>1910777608.7789125</v>
      </c>
      <c r="O418">
        <v>97401200</v>
      </c>
      <c r="P418">
        <v>29.751293059090905</v>
      </c>
      <c r="Q418">
        <v>19044.083500829827</v>
      </c>
      <c r="R418">
        <v>229342956.98744223</v>
      </c>
      <c r="S418">
        <v>2015.1196872857308</v>
      </c>
      <c r="T418">
        <v>19073.834793888916</v>
      </c>
      <c r="U418">
        <f>Net_Zero_Table[[#This Row],[Total Energy(MJ)]]*AHP!$Q$23/TOPSIS!$B$20</f>
        <v>2.3712445166776952E-2</v>
      </c>
      <c r="V418">
        <f>Net_Zero_Table[[#This Row],[Capital Cost (LKR)]]*AHP!$Q$24/TOPSIS!$C$20</f>
        <v>5.2461090048857729E-3</v>
      </c>
      <c r="W418">
        <f>Net_Zero_Table[[#This Row],[System Cost (LKR)]]*AHP!$Q$25/TOPSIS!$D$20</f>
        <v>2.5697653273641275E-3</v>
      </c>
      <c r="X418">
        <f>Net_Zero_Table[[#This Row],[Embodied Carbon (Metric T)]]*AHP!$Q$26/TOPSIS!$E$20</f>
        <v>1.3411197292311598E-2</v>
      </c>
      <c r="Y4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5.5479010477805018E-3</v>
      </c>
      <c r="Z4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3.6582466986340703E-3</v>
      </c>
      <c r="AA418">
        <f>Net_Zero_Table[[#This Row],[S- Worst-Euclidean Distance]]/(Net_Zero_Table[[#This Row],[S+ Best-Euclidean Distance]]+Net_Zero_Table[[#This Row],[S- Worst-Euclidean Distance]])</f>
        <v>0.3973699748691098</v>
      </c>
      <c r="AB418">
        <v>417</v>
      </c>
    </row>
    <row r="419" spans="1:28" x14ac:dyDescent="0.3">
      <c r="A419">
        <v>357</v>
      </c>
      <c r="B419" t="s">
        <v>142</v>
      </c>
      <c r="C419" t="s">
        <v>147</v>
      </c>
      <c r="D419" t="s">
        <v>280</v>
      </c>
      <c r="E419" t="s">
        <v>280</v>
      </c>
      <c r="F419" t="s">
        <v>155</v>
      </c>
      <c r="G419" t="s">
        <v>218</v>
      </c>
      <c r="H419">
        <v>358.18492401666822</v>
      </c>
      <c r="I419">
        <v>26</v>
      </c>
      <c r="J419">
        <v>1274299.6537141597</v>
      </c>
      <c r="K419">
        <v>49643.933972727267</v>
      </c>
      <c r="L419">
        <v>229373937.66854876</v>
      </c>
      <c r="M419">
        <v>6945483.5818181802</v>
      </c>
      <c r="N419">
        <v>1911449480.5712395</v>
      </c>
      <c r="O419">
        <v>97401200</v>
      </c>
      <c r="P419">
        <v>29.742082909090907</v>
      </c>
      <c r="Q419">
        <v>19050.779823026685</v>
      </c>
      <c r="R419">
        <v>229423581.60252148</v>
      </c>
      <c r="S419">
        <v>2015.7961641530576</v>
      </c>
      <c r="T419">
        <v>19080.521905935777</v>
      </c>
      <c r="U419">
        <f>Net_Zero_Table[[#This Row],[Total Energy(MJ)]]*AHP!$Q$23/TOPSIS!$B$20</f>
        <v>2.3720781183671789E-2</v>
      </c>
      <c r="V419">
        <f>Net_Zero_Table[[#This Row],[Capital Cost (LKR)]]*AHP!$Q$24/TOPSIS!$C$20</f>
        <v>5.2495896486402967E-3</v>
      </c>
      <c r="W419">
        <f>Net_Zero_Table[[#This Row],[System Cost (LKR)]]*AHP!$Q$25/TOPSIS!$D$20</f>
        <v>2.5697653273641275E-3</v>
      </c>
      <c r="X419">
        <f>Net_Zero_Table[[#This Row],[Embodied Carbon (Metric T)]]*AHP!$Q$26/TOPSIS!$E$20</f>
        <v>1.340704556893956E-2</v>
      </c>
      <c r="Y4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5.5481813736367519E-3</v>
      </c>
      <c r="Z4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3.6504167103838456E-3</v>
      </c>
      <c r="AA419">
        <f>Net_Zero_Table[[#This Row],[S- Worst-Euclidean Distance]]/(Net_Zero_Table[[#This Row],[S+ Best-Euclidean Distance]]+Net_Zero_Table[[#This Row],[S- Worst-Euclidean Distance]])</f>
        <v>0.39684489712896465</v>
      </c>
      <c r="AB419">
        <v>418</v>
      </c>
    </row>
    <row r="420" spans="1:28" x14ac:dyDescent="0.3">
      <c r="A420">
        <v>338</v>
      </c>
      <c r="B420" t="s">
        <v>142</v>
      </c>
      <c r="C420" t="s">
        <v>147</v>
      </c>
      <c r="D420" t="s">
        <v>151</v>
      </c>
      <c r="E420" t="s">
        <v>280</v>
      </c>
      <c r="F420" t="s">
        <v>155</v>
      </c>
      <c r="G420" t="s">
        <v>220</v>
      </c>
      <c r="H420">
        <v>357.72220239660817</v>
      </c>
      <c r="I420">
        <v>26</v>
      </c>
      <c r="J420">
        <v>1273851.7391859416</v>
      </c>
      <c r="K420">
        <v>49643.933972727267</v>
      </c>
      <c r="L420">
        <v>229293313.05346951</v>
      </c>
      <c r="M420">
        <v>6940878.5068181809</v>
      </c>
      <c r="N420">
        <v>1910777608.7789125</v>
      </c>
      <c r="O420">
        <v>101400000</v>
      </c>
      <c r="P420">
        <v>29.751293059090905</v>
      </c>
      <c r="Q420">
        <v>19044.083500829827</v>
      </c>
      <c r="R420">
        <v>229342956.98744223</v>
      </c>
      <c r="S420">
        <v>2019.1184872857309</v>
      </c>
      <c r="T420">
        <v>19073.834793888916</v>
      </c>
      <c r="U420">
        <f>Net_Zero_Table[[#This Row],[Total Energy(MJ)]]*AHP!$Q$23/TOPSIS!$B$20</f>
        <v>2.3712445166776952E-2</v>
      </c>
      <c r="V420">
        <f>Net_Zero_Table[[#This Row],[Capital Cost (LKR)]]*AHP!$Q$24/TOPSIS!$C$20</f>
        <v>5.2461090048857729E-3</v>
      </c>
      <c r="W420">
        <f>Net_Zero_Table[[#This Row],[System Cost (LKR)]]*AHP!$Q$25/TOPSIS!$D$20</f>
        <v>2.6752668775612879E-3</v>
      </c>
      <c r="X420">
        <f>Net_Zero_Table[[#This Row],[Embodied Carbon (Metric T)]]*AHP!$Q$26/TOPSIS!$E$20</f>
        <v>1.3411197292311598E-2</v>
      </c>
      <c r="Y4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5.5547485778613924E-3</v>
      </c>
      <c r="Z4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3.647808234398889E-3</v>
      </c>
      <c r="AA420">
        <f>Net_Zero_Table[[#This Row],[S- Worst-Euclidean Distance]]/(Net_Zero_Table[[#This Row],[S+ Best-Euclidean Distance]]+Net_Zero_Table[[#This Row],[S- Worst-Euclidean Distance]])</f>
        <v>0.39639073236027483</v>
      </c>
      <c r="AB420">
        <v>419</v>
      </c>
    </row>
    <row r="421" spans="1:28" x14ac:dyDescent="0.3">
      <c r="A421">
        <v>356</v>
      </c>
      <c r="B421" t="s">
        <v>142</v>
      </c>
      <c r="C421" t="s">
        <v>147</v>
      </c>
      <c r="D421" t="s">
        <v>280</v>
      </c>
      <c r="E421" t="s">
        <v>280</v>
      </c>
      <c r="F421" t="s">
        <v>155</v>
      </c>
      <c r="G421" t="s">
        <v>220</v>
      </c>
      <c r="H421">
        <v>358.18492401666822</v>
      </c>
      <c r="I421">
        <v>26</v>
      </c>
      <c r="J421">
        <v>1274299.6537141597</v>
      </c>
      <c r="K421">
        <v>49643.933972727267</v>
      </c>
      <c r="L421">
        <v>229373937.66854876</v>
      </c>
      <c r="M421">
        <v>6945483.5818181802</v>
      </c>
      <c r="N421">
        <v>1911449480.5712395</v>
      </c>
      <c r="O421">
        <v>101400000</v>
      </c>
      <c r="P421">
        <v>29.742082909090907</v>
      </c>
      <c r="Q421">
        <v>19050.779823026685</v>
      </c>
      <c r="R421">
        <v>229423581.60252148</v>
      </c>
      <c r="S421">
        <v>2019.7949641530577</v>
      </c>
      <c r="T421">
        <v>19080.521905935777</v>
      </c>
      <c r="U421">
        <f>Net_Zero_Table[[#This Row],[Total Energy(MJ)]]*AHP!$Q$23/TOPSIS!$B$20</f>
        <v>2.3720781183671789E-2</v>
      </c>
      <c r="V421">
        <f>Net_Zero_Table[[#This Row],[Capital Cost (LKR)]]*AHP!$Q$24/TOPSIS!$C$20</f>
        <v>5.2495896486402967E-3</v>
      </c>
      <c r="W421">
        <f>Net_Zero_Table[[#This Row],[System Cost (LKR)]]*AHP!$Q$25/TOPSIS!$D$20</f>
        <v>2.6752668775612879E-3</v>
      </c>
      <c r="X421">
        <f>Net_Zero_Table[[#This Row],[Embodied Carbon (Metric T)]]*AHP!$Q$26/TOPSIS!$E$20</f>
        <v>1.340704556893956E-2</v>
      </c>
      <c r="Y4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5.555028558167723E-3</v>
      </c>
      <c r="Z4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3.6399557918099612E-3</v>
      </c>
      <c r="AA421">
        <f>Net_Zero_Table[[#This Row],[S- Worst-Euclidean Distance]]/(Net_Zero_Table[[#This Row],[S+ Best-Euclidean Distance]]+Net_Zero_Table[[#This Row],[S- Worst-Euclidean Distance]])</f>
        <v>0.39586318510904211</v>
      </c>
      <c r="AB421">
        <v>420</v>
      </c>
    </row>
    <row r="422" spans="1:28" x14ac:dyDescent="0.3">
      <c r="A422">
        <v>334</v>
      </c>
      <c r="B422" t="s">
        <v>142</v>
      </c>
      <c r="C422" t="s">
        <v>147</v>
      </c>
      <c r="D422" t="s">
        <v>151</v>
      </c>
      <c r="E422" t="s">
        <v>280</v>
      </c>
      <c r="F422" t="s">
        <v>154</v>
      </c>
      <c r="G422" t="s">
        <v>219</v>
      </c>
      <c r="H422">
        <v>357.76077424044638</v>
      </c>
      <c r="I422">
        <v>51</v>
      </c>
      <c r="J422">
        <v>1272810.5597622576</v>
      </c>
      <c r="K422">
        <v>48825.15419999999</v>
      </c>
      <c r="L422">
        <v>229105900.75720638</v>
      </c>
      <c r="M422">
        <v>6913585.8477272717</v>
      </c>
      <c r="N422">
        <v>1909215839.6433864</v>
      </c>
      <c r="O422">
        <v>95064000</v>
      </c>
      <c r="P422">
        <v>30.024219649999996</v>
      </c>
      <c r="Q422">
        <v>19028.51786844575</v>
      </c>
      <c r="R422">
        <v>229154725.91140637</v>
      </c>
      <c r="S422">
        <v>2011.1934254911137</v>
      </c>
      <c r="T422">
        <v>19058.54208809575</v>
      </c>
      <c r="U422">
        <f>Net_Zero_Table[[#This Row],[Total Energy(MJ)]]*AHP!$Q$23/TOPSIS!$B$20</f>
        <v>2.3692983400312381E-2</v>
      </c>
      <c r="V422">
        <f>Net_Zero_Table[[#This Row],[Capital Cost (LKR)]]*AHP!$Q$24/TOPSIS!$C$20</f>
        <v>5.2254804541218532E-3</v>
      </c>
      <c r="W422">
        <f>Net_Zero_Table[[#This Row],[System Cost (LKR)]]*AHP!$Q$25/TOPSIS!$D$20</f>
        <v>2.5081022726675178E-3</v>
      </c>
      <c r="X422">
        <f>Net_Zero_Table[[#This Row],[Embodied Carbon (Metric T)]]*AHP!$Q$26/TOPSIS!$E$20</f>
        <v>1.3534226309898496E-2</v>
      </c>
      <c r="Y4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5.642302083934775E-3</v>
      </c>
      <c r="Z4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3.6727193639733841E-3</v>
      </c>
      <c r="AA422">
        <f>Net_Zero_Table[[#This Row],[S- Worst-Euclidean Distance]]/(Net_Zero_Table[[#This Row],[S+ Best-Euclidean Distance]]+Net_Zero_Table[[#This Row],[S- Worst-Euclidean Distance]])</f>
        <v>0.39427921712388048</v>
      </c>
      <c r="AB422">
        <v>421</v>
      </c>
    </row>
    <row r="423" spans="1:28" x14ac:dyDescent="0.3">
      <c r="A423">
        <v>352</v>
      </c>
      <c r="B423" t="s">
        <v>142</v>
      </c>
      <c r="C423" t="s">
        <v>147</v>
      </c>
      <c r="D423" t="s">
        <v>280</v>
      </c>
      <c r="E423" t="s">
        <v>280</v>
      </c>
      <c r="F423" t="s">
        <v>154</v>
      </c>
      <c r="G423" t="s">
        <v>219</v>
      </c>
      <c r="H423">
        <v>358.22349586050632</v>
      </c>
      <c r="I423">
        <v>51</v>
      </c>
      <c r="J423">
        <v>1273258.4742904757</v>
      </c>
      <c r="K423">
        <v>48825.15419999999</v>
      </c>
      <c r="L423">
        <v>229186525.37228563</v>
      </c>
      <c r="M423">
        <v>6918190.922727271</v>
      </c>
      <c r="N423">
        <v>1909887711.4357135</v>
      </c>
      <c r="O423">
        <v>95064000</v>
      </c>
      <c r="P423">
        <v>30.015009499999998</v>
      </c>
      <c r="Q423">
        <v>19035.214190642611</v>
      </c>
      <c r="R423">
        <v>229235350.52648562</v>
      </c>
      <c r="S423">
        <v>2011.8699023584409</v>
      </c>
      <c r="T423">
        <v>19065.22920014261</v>
      </c>
      <c r="U423">
        <f>Net_Zero_Table[[#This Row],[Total Energy(MJ)]]*AHP!$Q$23/TOPSIS!$B$20</f>
        <v>2.3701319417207219E-2</v>
      </c>
      <c r="V423">
        <f>Net_Zero_Table[[#This Row],[Capital Cost (LKR)]]*AHP!$Q$24/TOPSIS!$C$20</f>
        <v>5.228961097876377E-3</v>
      </c>
      <c r="W423">
        <f>Net_Zero_Table[[#This Row],[System Cost (LKR)]]*AHP!$Q$25/TOPSIS!$D$20</f>
        <v>2.5081022726675178E-3</v>
      </c>
      <c r="X423">
        <f>Net_Zero_Table[[#This Row],[Embodied Carbon (Metric T)]]*AHP!$Q$26/TOPSIS!$E$20</f>
        <v>1.3530074586526459E-2</v>
      </c>
      <c r="Y4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5.6424457189931526E-3</v>
      </c>
      <c r="Z4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3.6647170619969046E-3</v>
      </c>
      <c r="AA423">
        <f>Net_Zero_Table[[#This Row],[S- Worst-Euclidean Distance]]/(Net_Zero_Table[[#This Row],[S+ Best-Euclidean Distance]]+Net_Zero_Table[[#This Row],[S- Worst-Euclidean Distance]])</f>
        <v>0.39375233336222654</v>
      </c>
      <c r="AB423">
        <v>422</v>
      </c>
    </row>
    <row r="424" spans="1:28" x14ac:dyDescent="0.3">
      <c r="A424">
        <v>336</v>
      </c>
      <c r="B424" t="s">
        <v>142</v>
      </c>
      <c r="C424" t="s">
        <v>147</v>
      </c>
      <c r="D424" t="s">
        <v>151</v>
      </c>
      <c r="E424" t="s">
        <v>280</v>
      </c>
      <c r="F424" t="s">
        <v>154</v>
      </c>
      <c r="G424" t="s">
        <v>218</v>
      </c>
      <c r="H424">
        <v>357.76077424044638</v>
      </c>
      <c r="I424">
        <v>26</v>
      </c>
      <c r="J424">
        <v>1272810.5597622576</v>
      </c>
      <c r="K424">
        <v>48825.15419999999</v>
      </c>
      <c r="L424">
        <v>229105900.75720638</v>
      </c>
      <c r="M424">
        <v>6913585.8477272717</v>
      </c>
      <c r="N424">
        <v>1909215839.6433864</v>
      </c>
      <c r="O424">
        <v>97401200</v>
      </c>
      <c r="P424">
        <v>30.024219649999996</v>
      </c>
      <c r="Q424">
        <v>19028.51786844575</v>
      </c>
      <c r="R424">
        <v>229154725.91140637</v>
      </c>
      <c r="S424">
        <v>2013.5306254911136</v>
      </c>
      <c r="T424">
        <v>19058.54208809575</v>
      </c>
      <c r="U424">
        <f>Net_Zero_Table[[#This Row],[Total Energy(MJ)]]*AHP!$Q$23/TOPSIS!$B$20</f>
        <v>2.3692983400312381E-2</v>
      </c>
      <c r="V424">
        <f>Net_Zero_Table[[#This Row],[Capital Cost (LKR)]]*AHP!$Q$24/TOPSIS!$C$20</f>
        <v>5.2254804541218532E-3</v>
      </c>
      <c r="W424">
        <f>Net_Zero_Table[[#This Row],[System Cost (LKR)]]*AHP!$Q$25/TOPSIS!$D$20</f>
        <v>2.5697653273641275E-3</v>
      </c>
      <c r="X424">
        <f>Net_Zero_Table[[#This Row],[Embodied Carbon (Metric T)]]*AHP!$Q$26/TOPSIS!$E$20</f>
        <v>1.3534226309898496E-2</v>
      </c>
      <c r="Y4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5.6453255078165124E-3</v>
      </c>
      <c r="Z4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3.6652401316726617E-3</v>
      </c>
      <c r="AA424">
        <f>Net_Zero_Table[[#This Row],[S- Worst-Euclidean Distance]]/(Net_Zero_Table[[#This Row],[S+ Best-Euclidean Distance]]+Net_Zero_Table[[#This Row],[S- Worst-Euclidean Distance]])</f>
        <v>0.39366460359048133</v>
      </c>
      <c r="AB424">
        <v>423</v>
      </c>
    </row>
    <row r="425" spans="1:28" x14ac:dyDescent="0.3">
      <c r="A425">
        <v>354</v>
      </c>
      <c r="B425" t="s">
        <v>142</v>
      </c>
      <c r="C425" t="s">
        <v>147</v>
      </c>
      <c r="D425" t="s">
        <v>280</v>
      </c>
      <c r="E425" t="s">
        <v>280</v>
      </c>
      <c r="F425" t="s">
        <v>154</v>
      </c>
      <c r="G425" t="s">
        <v>218</v>
      </c>
      <c r="H425">
        <v>358.22349586050632</v>
      </c>
      <c r="I425">
        <v>26</v>
      </c>
      <c r="J425">
        <v>1273258.4742904757</v>
      </c>
      <c r="K425">
        <v>48825.15419999999</v>
      </c>
      <c r="L425">
        <v>229186525.37228563</v>
      </c>
      <c r="M425">
        <v>6918190.922727271</v>
      </c>
      <c r="N425">
        <v>1909887711.4357135</v>
      </c>
      <c r="O425">
        <v>97401200</v>
      </c>
      <c r="P425">
        <v>30.015009499999998</v>
      </c>
      <c r="Q425">
        <v>19035.214190642611</v>
      </c>
      <c r="R425">
        <v>229235350.52648562</v>
      </c>
      <c r="S425">
        <v>2014.2071023584408</v>
      </c>
      <c r="T425">
        <v>19065.22920014261</v>
      </c>
      <c r="U425">
        <f>Net_Zero_Table[[#This Row],[Total Energy(MJ)]]*AHP!$Q$23/TOPSIS!$B$20</f>
        <v>2.3701319417207219E-2</v>
      </c>
      <c r="V425">
        <f>Net_Zero_Table[[#This Row],[Capital Cost (LKR)]]*AHP!$Q$24/TOPSIS!$C$20</f>
        <v>5.228961097876377E-3</v>
      </c>
      <c r="W425">
        <f>Net_Zero_Table[[#This Row],[System Cost (LKR)]]*AHP!$Q$25/TOPSIS!$D$20</f>
        <v>2.5697653273641275E-3</v>
      </c>
      <c r="X425">
        <f>Net_Zero_Table[[#This Row],[Embodied Carbon (Metric T)]]*AHP!$Q$26/TOPSIS!$E$20</f>
        <v>1.3530074586526459E-2</v>
      </c>
      <c r="Y4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5.6454690659513158E-3</v>
      </c>
      <c r="Z4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3.657221464556118E-3</v>
      </c>
      <c r="AA425">
        <f>Net_Zero_Table[[#This Row],[S- Worst-Euclidean Distance]]/(Net_Zero_Table[[#This Row],[S+ Best-Euclidean Distance]]+Net_Zero_Table[[#This Row],[S- Worst-Euclidean Distance]])</f>
        <v>0.39313588392116788</v>
      </c>
      <c r="AB425">
        <v>424</v>
      </c>
    </row>
    <row r="426" spans="1:28" x14ac:dyDescent="0.3">
      <c r="A426">
        <v>335</v>
      </c>
      <c r="B426" t="s">
        <v>142</v>
      </c>
      <c r="C426" t="s">
        <v>147</v>
      </c>
      <c r="D426" t="s">
        <v>151</v>
      </c>
      <c r="E426" t="s">
        <v>280</v>
      </c>
      <c r="F426" t="s">
        <v>154</v>
      </c>
      <c r="G426" t="s">
        <v>220</v>
      </c>
      <c r="H426">
        <v>357.76077424044638</v>
      </c>
      <c r="I426">
        <v>26</v>
      </c>
      <c r="J426">
        <v>1272810.5597622576</v>
      </c>
      <c r="K426">
        <v>48825.15419999999</v>
      </c>
      <c r="L426">
        <v>229105900.75720638</v>
      </c>
      <c r="M426">
        <v>6913585.8477272717</v>
      </c>
      <c r="N426">
        <v>1909215839.6433864</v>
      </c>
      <c r="O426">
        <v>101400000</v>
      </c>
      <c r="P426">
        <v>30.024219649999996</v>
      </c>
      <c r="Q426">
        <v>19028.51786844575</v>
      </c>
      <c r="R426">
        <v>229154725.91140637</v>
      </c>
      <c r="S426">
        <v>2017.5294254911137</v>
      </c>
      <c r="T426">
        <v>19058.54208809575</v>
      </c>
      <c r="U426">
        <f>Net_Zero_Table[[#This Row],[Total Energy(MJ)]]*AHP!$Q$23/TOPSIS!$B$20</f>
        <v>2.3692983400312381E-2</v>
      </c>
      <c r="V426">
        <f>Net_Zero_Table[[#This Row],[Capital Cost (LKR)]]*AHP!$Q$24/TOPSIS!$C$20</f>
        <v>5.2254804541218532E-3</v>
      </c>
      <c r="W426">
        <f>Net_Zero_Table[[#This Row],[System Cost (LKR)]]*AHP!$Q$25/TOPSIS!$D$20</f>
        <v>2.6752668775612879E-3</v>
      </c>
      <c r="X426">
        <f>Net_Zero_Table[[#This Row],[Embodied Carbon (Metric T)]]*AHP!$Q$26/TOPSIS!$E$20</f>
        <v>1.3534226309898496E-2</v>
      </c>
      <c r="Y4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5.6520550082684914E-3</v>
      </c>
      <c r="Z4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3.6548216412986686E-3</v>
      </c>
      <c r="AA426">
        <f>Net_Zero_Table[[#This Row],[S- Worst-Euclidean Distance]]/(Net_Zero_Table[[#This Row],[S+ Best-Euclidean Distance]]+Net_Zero_Table[[#This Row],[S- Worst-Euclidean Distance]])</f>
        <v>0.39270120137120823</v>
      </c>
      <c r="AB426">
        <v>425</v>
      </c>
    </row>
    <row r="427" spans="1:28" x14ac:dyDescent="0.3">
      <c r="A427">
        <v>353</v>
      </c>
      <c r="B427" t="s">
        <v>142</v>
      </c>
      <c r="C427" t="s">
        <v>147</v>
      </c>
      <c r="D427" t="s">
        <v>280</v>
      </c>
      <c r="E427" t="s">
        <v>280</v>
      </c>
      <c r="F427" t="s">
        <v>154</v>
      </c>
      <c r="G427" t="s">
        <v>220</v>
      </c>
      <c r="H427">
        <v>358.22349586050632</v>
      </c>
      <c r="I427">
        <v>26</v>
      </c>
      <c r="J427">
        <v>1273258.4742904757</v>
      </c>
      <c r="K427">
        <v>48825.15419999999</v>
      </c>
      <c r="L427">
        <v>229186525.37228563</v>
      </c>
      <c r="M427">
        <v>6918190.922727271</v>
      </c>
      <c r="N427">
        <v>1909887711.4357135</v>
      </c>
      <c r="O427">
        <v>101400000</v>
      </c>
      <c r="P427">
        <v>30.015009499999998</v>
      </c>
      <c r="Q427">
        <v>19035.214190642611</v>
      </c>
      <c r="R427">
        <v>229235350.52648562</v>
      </c>
      <c r="S427">
        <v>2018.2059023584409</v>
      </c>
      <c r="T427">
        <v>19065.22920014261</v>
      </c>
      <c r="U427">
        <f>Net_Zero_Table[[#This Row],[Total Energy(MJ)]]*AHP!$Q$23/TOPSIS!$B$20</f>
        <v>2.3701319417207219E-2</v>
      </c>
      <c r="V427">
        <f>Net_Zero_Table[[#This Row],[Capital Cost (LKR)]]*AHP!$Q$24/TOPSIS!$C$20</f>
        <v>5.228961097876377E-3</v>
      </c>
      <c r="W427">
        <f>Net_Zero_Table[[#This Row],[System Cost (LKR)]]*AHP!$Q$25/TOPSIS!$D$20</f>
        <v>2.6752668775612879E-3</v>
      </c>
      <c r="X427">
        <f>Net_Zero_Table[[#This Row],[Embodied Carbon (Metric T)]]*AHP!$Q$26/TOPSIS!$E$20</f>
        <v>1.3530074586526459E-2</v>
      </c>
      <c r="Y4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5.652198395483159E-3</v>
      </c>
      <c r="Z4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3.6467800657143091E-3</v>
      </c>
      <c r="AA427">
        <f>Net_Zero_Table[[#This Row],[S- Worst-Euclidean Distance]]/(Net_Zero_Table[[#This Row],[S+ Best-Euclidean Distance]]+Net_Zero_Table[[#This Row],[S- Worst-Euclidean Distance]])</f>
        <v>0.39216996586576647</v>
      </c>
      <c r="AB427">
        <v>426</v>
      </c>
    </row>
    <row r="428" spans="1:28" x14ac:dyDescent="0.3">
      <c r="A428">
        <v>340</v>
      </c>
      <c r="B428" t="s">
        <v>142</v>
      </c>
      <c r="C428" t="s">
        <v>147</v>
      </c>
      <c r="D428" t="s">
        <v>151</v>
      </c>
      <c r="E428" t="s">
        <v>280</v>
      </c>
      <c r="F428" t="s">
        <v>280</v>
      </c>
      <c r="G428" t="s">
        <v>219</v>
      </c>
      <c r="H428">
        <v>357.18715581993911</v>
      </c>
      <c r="I428">
        <v>51</v>
      </c>
      <c r="J428">
        <v>1288294.385191614</v>
      </c>
      <c r="K428">
        <v>51008.566927272725</v>
      </c>
      <c r="L428">
        <v>231892989.33449054</v>
      </c>
      <c r="M428">
        <v>6902668.7840909082</v>
      </c>
      <c r="N428">
        <v>1932441577.787421</v>
      </c>
      <c r="O428">
        <v>95064000</v>
      </c>
      <c r="P428">
        <v>30.024219649999996</v>
      </c>
      <c r="Q428">
        <v>19260.001058614631</v>
      </c>
      <c r="R428">
        <v>231943997.90141782</v>
      </c>
      <c r="S428">
        <v>2034.4082465715119</v>
      </c>
      <c r="T428">
        <v>19290.025278264631</v>
      </c>
      <c r="U428">
        <f>Net_Zero_Table[[#This Row],[Total Energy(MJ)]]*AHP!$Q$23/TOPSIS!$B$20</f>
        <v>2.3981374463143211E-2</v>
      </c>
      <c r="V428">
        <f>Net_Zero_Table[[#This Row],[Capital Cost (LKR)]]*AHP!$Q$24/TOPSIS!$C$20</f>
        <v>5.2172290338162852E-3</v>
      </c>
      <c r="W428">
        <f>Net_Zero_Table[[#This Row],[System Cost (LKR)]]*AHP!$Q$25/TOPSIS!$D$20</f>
        <v>2.5081022726675178E-3</v>
      </c>
      <c r="X428">
        <f>Net_Zero_Table[[#This Row],[Embodied Carbon (Metric T)]]*AHP!$Q$26/TOPSIS!$E$20</f>
        <v>1.3534226309898496E-2</v>
      </c>
      <c r="Y4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5.7483684026495121E-3</v>
      </c>
      <c r="Z4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3.3889281419950219E-3</v>
      </c>
      <c r="AA428">
        <f>Net_Zero_Table[[#This Row],[S- Worst-Euclidean Distance]]/(Net_Zero_Table[[#This Row],[S+ Best-Euclidean Distance]]+Net_Zero_Table[[#This Row],[S- Worst-Euclidean Distance]])</f>
        <v>0.37088958702793862</v>
      </c>
      <c r="AB428">
        <v>427</v>
      </c>
    </row>
    <row r="429" spans="1:28" x14ac:dyDescent="0.3">
      <c r="A429">
        <v>358</v>
      </c>
      <c r="B429" t="s">
        <v>142</v>
      </c>
      <c r="C429" t="s">
        <v>147</v>
      </c>
      <c r="D429" t="s">
        <v>280</v>
      </c>
      <c r="E429" t="s">
        <v>280</v>
      </c>
      <c r="F429" t="s">
        <v>280</v>
      </c>
      <c r="G429" t="s">
        <v>219</v>
      </c>
      <c r="H429">
        <v>357.64987743999916</v>
      </c>
      <c r="I429">
        <v>51</v>
      </c>
      <c r="J429">
        <v>1288742.2997198319</v>
      </c>
      <c r="K429">
        <v>51008.566927272725</v>
      </c>
      <c r="L429">
        <v>231973613.94956976</v>
      </c>
      <c r="M429">
        <v>6907273.8590909075</v>
      </c>
      <c r="N429">
        <v>1933113449.5797479</v>
      </c>
      <c r="O429">
        <v>95064000</v>
      </c>
      <c r="P429">
        <v>30.015009499999998</v>
      </c>
      <c r="Q429">
        <v>19266.697380811485</v>
      </c>
      <c r="R429">
        <v>232024622.51649705</v>
      </c>
      <c r="S429">
        <v>2035.0847234388386</v>
      </c>
      <c r="T429">
        <v>19296.712390311484</v>
      </c>
      <c r="U429">
        <f>Net_Zero_Table[[#This Row],[Total Energy(MJ)]]*AHP!$Q$23/TOPSIS!$B$20</f>
        <v>2.3989710480038045E-2</v>
      </c>
      <c r="V429">
        <f>Net_Zero_Table[[#This Row],[Capital Cost (LKR)]]*AHP!$Q$24/TOPSIS!$C$20</f>
        <v>5.2207096775708098E-3</v>
      </c>
      <c r="W429">
        <f>Net_Zero_Table[[#This Row],[System Cost (LKR)]]*AHP!$Q$25/TOPSIS!$D$20</f>
        <v>2.5081022726675178E-3</v>
      </c>
      <c r="X429">
        <f>Net_Zero_Table[[#This Row],[Embodied Carbon (Metric T)]]*AHP!$Q$26/TOPSIS!$E$20</f>
        <v>1.3530074586526459E-2</v>
      </c>
      <c r="Y4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5.7489225775812806E-3</v>
      </c>
      <c r="Z4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3.3809566981295503E-3</v>
      </c>
      <c r="AA429">
        <f>Net_Zero_Table[[#This Row],[S- Worst-Euclidean Distance]]/(Net_Zero_Table[[#This Row],[S+ Best-Euclidean Distance]]+Net_Zero_Table[[#This Row],[S- Worst-Euclidean Distance]])</f>
        <v>0.37031778800452064</v>
      </c>
      <c r="AB429">
        <v>428</v>
      </c>
    </row>
    <row r="430" spans="1:28" x14ac:dyDescent="0.3">
      <c r="A430">
        <v>342</v>
      </c>
      <c r="B430" t="s">
        <v>142</v>
      </c>
      <c r="C430" t="s">
        <v>147</v>
      </c>
      <c r="D430" t="s">
        <v>151</v>
      </c>
      <c r="E430" t="s">
        <v>280</v>
      </c>
      <c r="F430" t="s">
        <v>280</v>
      </c>
      <c r="G430" t="s">
        <v>218</v>
      </c>
      <c r="H430">
        <v>357.18715581993911</v>
      </c>
      <c r="I430">
        <v>26</v>
      </c>
      <c r="J430">
        <v>1288294.385191614</v>
      </c>
      <c r="K430">
        <v>51008.566927272725</v>
      </c>
      <c r="L430">
        <v>231892989.33449054</v>
      </c>
      <c r="M430">
        <v>6902668.7840909082</v>
      </c>
      <c r="N430">
        <v>1932441577.787421</v>
      </c>
      <c r="O430">
        <v>97401200</v>
      </c>
      <c r="P430">
        <v>30.024219649999996</v>
      </c>
      <c r="Q430">
        <v>19260.001058614631</v>
      </c>
      <c r="R430">
        <v>231943997.90141782</v>
      </c>
      <c r="S430">
        <v>2036.745446571512</v>
      </c>
      <c r="T430">
        <v>19290.025278264631</v>
      </c>
      <c r="U430">
        <f>Net_Zero_Table[[#This Row],[Total Energy(MJ)]]*AHP!$Q$23/TOPSIS!$B$20</f>
        <v>2.3981374463143211E-2</v>
      </c>
      <c r="V430">
        <f>Net_Zero_Table[[#This Row],[Capital Cost (LKR)]]*AHP!$Q$24/TOPSIS!$C$20</f>
        <v>5.2172290338162852E-3</v>
      </c>
      <c r="W430">
        <f>Net_Zero_Table[[#This Row],[System Cost (LKR)]]*AHP!$Q$25/TOPSIS!$D$20</f>
        <v>2.5697653273641275E-3</v>
      </c>
      <c r="X430">
        <f>Net_Zero_Table[[#This Row],[Embodied Carbon (Metric T)]]*AHP!$Q$26/TOPSIS!$E$20</f>
        <v>1.3534226309898496E-2</v>
      </c>
      <c r="Y4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5.7513360687242382E-3</v>
      </c>
      <c r="Z4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3.3808211499463561E-3</v>
      </c>
      <c r="AA430">
        <f>Net_Zero_Table[[#This Row],[S- Worst-Euclidean Distance]]/(Net_Zero_Table[[#This Row],[S+ Best-Euclidean Distance]]+Net_Zero_Table[[#This Row],[S- Worst-Euclidean Distance]])</f>
        <v>0.37021057226591597</v>
      </c>
      <c r="AB430">
        <v>429</v>
      </c>
    </row>
    <row r="431" spans="1:28" x14ac:dyDescent="0.3">
      <c r="A431">
        <v>360</v>
      </c>
      <c r="B431" t="s">
        <v>142</v>
      </c>
      <c r="C431" t="s">
        <v>147</v>
      </c>
      <c r="D431" t="s">
        <v>280</v>
      </c>
      <c r="E431" t="s">
        <v>280</v>
      </c>
      <c r="F431" t="s">
        <v>280</v>
      </c>
      <c r="G431" t="s">
        <v>218</v>
      </c>
      <c r="H431">
        <v>357.64987743999916</v>
      </c>
      <c r="I431">
        <v>26</v>
      </c>
      <c r="J431">
        <v>1288742.2997198319</v>
      </c>
      <c r="K431">
        <v>51008.566927272725</v>
      </c>
      <c r="L431">
        <v>231973613.94956976</v>
      </c>
      <c r="M431">
        <v>6907273.8590909075</v>
      </c>
      <c r="N431">
        <v>1933113449.5797479</v>
      </c>
      <c r="O431">
        <v>97401200</v>
      </c>
      <c r="P431">
        <v>30.015009499999998</v>
      </c>
      <c r="Q431">
        <v>19266.697380811485</v>
      </c>
      <c r="R431">
        <v>232024622.51649705</v>
      </c>
      <c r="S431">
        <v>2037.4219234388388</v>
      </c>
      <c r="T431">
        <v>19296.712390311484</v>
      </c>
      <c r="U431">
        <f>Net_Zero_Table[[#This Row],[Total Energy(MJ)]]*AHP!$Q$23/TOPSIS!$B$20</f>
        <v>2.3989710480038045E-2</v>
      </c>
      <c r="V431">
        <f>Net_Zero_Table[[#This Row],[Capital Cost (LKR)]]*AHP!$Q$24/TOPSIS!$C$20</f>
        <v>5.2207096775708098E-3</v>
      </c>
      <c r="W431">
        <f>Net_Zero_Table[[#This Row],[System Cost (LKR)]]*AHP!$Q$25/TOPSIS!$D$20</f>
        <v>2.5697653273641275E-3</v>
      </c>
      <c r="X431">
        <f>Net_Zero_Table[[#This Row],[Embodied Carbon (Metric T)]]*AHP!$Q$26/TOPSIS!$E$20</f>
        <v>1.3530074586526459E-2</v>
      </c>
      <c r="Y4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5.7518899577315334E-3</v>
      </c>
      <c r="Z4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3.3728305458391832E-3</v>
      </c>
      <c r="AA431">
        <f>Net_Zero_Table[[#This Row],[S- Worst-Euclidean Distance]]/(Net_Zero_Table[[#This Row],[S+ Best-Euclidean Distance]]+Net_Zero_Table[[#This Row],[S- Worst-Euclidean Distance]])</f>
        <v>0.36963658717210196</v>
      </c>
      <c r="AB431">
        <v>430</v>
      </c>
    </row>
    <row r="432" spans="1:28" x14ac:dyDescent="0.3">
      <c r="A432">
        <v>341</v>
      </c>
      <c r="B432" t="s">
        <v>142</v>
      </c>
      <c r="C432" t="s">
        <v>147</v>
      </c>
      <c r="D432" t="s">
        <v>151</v>
      </c>
      <c r="E432" t="s">
        <v>280</v>
      </c>
      <c r="F432" t="s">
        <v>280</v>
      </c>
      <c r="G432" t="s">
        <v>220</v>
      </c>
      <c r="H432">
        <v>357.18715581993911</v>
      </c>
      <c r="I432">
        <v>26</v>
      </c>
      <c r="J432">
        <v>1288294.385191614</v>
      </c>
      <c r="K432">
        <v>51008.566927272725</v>
      </c>
      <c r="L432">
        <v>231892989.33449054</v>
      </c>
      <c r="M432">
        <v>6902668.7840909082</v>
      </c>
      <c r="N432">
        <v>1932441577.787421</v>
      </c>
      <c r="O432">
        <v>101400000</v>
      </c>
      <c r="P432">
        <v>30.024219649999996</v>
      </c>
      <c r="Q432">
        <v>19260.001058614631</v>
      </c>
      <c r="R432">
        <v>231943997.90141782</v>
      </c>
      <c r="S432">
        <v>2040.7442465715119</v>
      </c>
      <c r="T432">
        <v>19290.025278264631</v>
      </c>
      <c r="U432">
        <f>Net_Zero_Table[[#This Row],[Total Energy(MJ)]]*AHP!$Q$23/TOPSIS!$B$20</f>
        <v>2.3981374463143211E-2</v>
      </c>
      <c r="V432">
        <f>Net_Zero_Table[[#This Row],[Capital Cost (LKR)]]*AHP!$Q$24/TOPSIS!$C$20</f>
        <v>5.2172290338162852E-3</v>
      </c>
      <c r="W432">
        <f>Net_Zero_Table[[#This Row],[System Cost (LKR)]]*AHP!$Q$25/TOPSIS!$D$20</f>
        <v>2.6752668775612879E-3</v>
      </c>
      <c r="X432">
        <f>Net_Zero_Table[[#This Row],[Embodied Carbon (Metric T)]]*AHP!$Q$26/TOPSIS!$E$20</f>
        <v>1.3534226309898496E-2</v>
      </c>
      <c r="Y4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5.7579416723945323E-3</v>
      </c>
      <c r="Z4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3.3695233572132817E-3</v>
      </c>
      <c r="AA432">
        <f>Net_Zero_Table[[#This Row],[S- Worst-Euclidean Distance]]/(Net_Zero_Table[[#This Row],[S+ Best-Euclidean Distance]]+Net_Zero_Table[[#This Row],[S- Worst-Euclidean Distance]])</f>
        <v>0.36916310785997747</v>
      </c>
      <c r="AB432">
        <v>431</v>
      </c>
    </row>
    <row r="433" spans="1:28" x14ac:dyDescent="0.3">
      <c r="A433">
        <v>359</v>
      </c>
      <c r="B433" t="s">
        <v>142</v>
      </c>
      <c r="C433" t="s">
        <v>147</v>
      </c>
      <c r="D433" t="s">
        <v>280</v>
      </c>
      <c r="E433" t="s">
        <v>280</v>
      </c>
      <c r="F433" t="s">
        <v>280</v>
      </c>
      <c r="G433" t="s">
        <v>220</v>
      </c>
      <c r="H433">
        <v>357.64987743999916</v>
      </c>
      <c r="I433">
        <v>26</v>
      </c>
      <c r="J433">
        <v>1288742.2997198319</v>
      </c>
      <c r="K433">
        <v>51008.566927272725</v>
      </c>
      <c r="L433">
        <v>231973613.94956976</v>
      </c>
      <c r="M433">
        <v>6907273.8590909075</v>
      </c>
      <c r="N433">
        <v>1933113449.5797479</v>
      </c>
      <c r="O433">
        <v>101400000</v>
      </c>
      <c r="P433">
        <v>30.015009499999998</v>
      </c>
      <c r="Q433">
        <v>19266.697380811485</v>
      </c>
      <c r="R433">
        <v>232024622.51649705</v>
      </c>
      <c r="S433">
        <v>2041.4207234388386</v>
      </c>
      <c r="T433">
        <v>19296.712390311484</v>
      </c>
      <c r="U433">
        <f>Net_Zero_Table[[#This Row],[Total Energy(MJ)]]*AHP!$Q$23/TOPSIS!$B$20</f>
        <v>2.3989710480038045E-2</v>
      </c>
      <c r="V433">
        <f>Net_Zero_Table[[#This Row],[Capital Cost (LKR)]]*AHP!$Q$24/TOPSIS!$C$20</f>
        <v>5.2207096775708098E-3</v>
      </c>
      <c r="W433">
        <f>Net_Zero_Table[[#This Row],[System Cost (LKR)]]*AHP!$Q$25/TOPSIS!$D$20</f>
        <v>2.6752668775612879E-3</v>
      </c>
      <c r="X433">
        <f>Net_Zero_Table[[#This Row],[Embodied Carbon (Metric T)]]*AHP!$Q$26/TOPSIS!$E$20</f>
        <v>1.3530074586526459E-2</v>
      </c>
      <c r="Y4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5.7584949260324992E-3</v>
      </c>
      <c r="Z4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3.361505897336357E-3</v>
      </c>
      <c r="AA433">
        <f>Net_Zero_Table[[#This Row],[S- Worst-Euclidean Distance]]/(Net_Zero_Table[[#This Row],[S+ Best-Euclidean Distance]]+Net_Zero_Table[[#This Row],[S- Worst-Euclidean Distance]])</f>
        <v>0.36858613967697468</v>
      </c>
      <c r="AB433">
        <v>432</v>
      </c>
    </row>
    <row r="434" spans="1:28" x14ac:dyDescent="0.3">
      <c r="A434">
        <v>409</v>
      </c>
      <c r="B434" t="s">
        <v>142</v>
      </c>
      <c r="C434" t="s">
        <v>280</v>
      </c>
      <c r="D434" t="s">
        <v>151</v>
      </c>
      <c r="E434" t="s">
        <v>280</v>
      </c>
      <c r="F434" t="s">
        <v>155</v>
      </c>
      <c r="G434" t="s">
        <v>219</v>
      </c>
      <c r="H434">
        <v>406.24752577939933</v>
      </c>
      <c r="I434">
        <v>58</v>
      </c>
      <c r="J434">
        <v>1373590.5703391144</v>
      </c>
      <c r="K434">
        <v>47810.212772727275</v>
      </c>
      <c r="L434">
        <v>247246302.6610406</v>
      </c>
      <c r="M434">
        <v>6329638.1068181815</v>
      </c>
      <c r="N434">
        <v>2060385855.5086715</v>
      </c>
      <c r="O434">
        <v>108112000</v>
      </c>
      <c r="P434">
        <v>26.08385065909091</v>
      </c>
      <c r="Q434">
        <v>20535.179026569756</v>
      </c>
      <c r="R434">
        <v>247294112.87381333</v>
      </c>
      <c r="S434">
        <v>2174.8274936154899</v>
      </c>
      <c r="T434">
        <v>20561.262877228848</v>
      </c>
      <c r="U434">
        <f>Net_Zero_Table[[#This Row],[Total Energy(MJ)]]*AHP!$Q$23/TOPSIS!$B$20</f>
        <v>2.5568468151861021E-2</v>
      </c>
      <c r="V434">
        <f>Net_Zero_Table[[#This Row],[Capital Cost (LKR)]]*AHP!$Q$24/TOPSIS!$C$20</f>
        <v>4.7841165116531033E-3</v>
      </c>
      <c r="W434">
        <f>Net_Zero_Table[[#This Row],[System Cost (LKR)]]*AHP!$Q$25/TOPSIS!$D$20</f>
        <v>2.8523516042101176E-3</v>
      </c>
      <c r="X434">
        <f>Net_Zero_Table[[#This Row],[Embodied Carbon (Metric T)]]*AHP!$Q$26/TOPSIS!$E$20</f>
        <v>1.1757998774623656E-2</v>
      </c>
      <c r="Y4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5.2134763301851595E-3</v>
      </c>
      <c r="Z4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2.8036942574733558E-3</v>
      </c>
      <c r="AA434">
        <f>Net_Zero_Table[[#This Row],[S- Worst-Euclidean Distance]]/(Net_Zero_Table[[#This Row],[S+ Best-Euclidean Distance]]+Net_Zero_Table[[#This Row],[S- Worst-Euclidean Distance]])</f>
        <v>0.34971118885624197</v>
      </c>
      <c r="AB434">
        <v>433</v>
      </c>
    </row>
    <row r="435" spans="1:28" x14ac:dyDescent="0.3">
      <c r="A435">
        <v>411</v>
      </c>
      <c r="B435" t="s">
        <v>142</v>
      </c>
      <c r="C435" t="s">
        <v>280</v>
      </c>
      <c r="D435" t="s">
        <v>151</v>
      </c>
      <c r="E435" t="s">
        <v>280</v>
      </c>
      <c r="F435" t="s">
        <v>155</v>
      </c>
      <c r="G435" t="s">
        <v>218</v>
      </c>
      <c r="H435">
        <v>406.24752577939933</v>
      </c>
      <c r="I435">
        <v>29</v>
      </c>
      <c r="J435">
        <v>1373590.5703391144</v>
      </c>
      <c r="K435">
        <v>47810.212772727275</v>
      </c>
      <c r="L435">
        <v>247246302.6610406</v>
      </c>
      <c r="M435">
        <v>6329638.1068181815</v>
      </c>
      <c r="N435">
        <v>2060385855.5086715</v>
      </c>
      <c r="O435">
        <v>108639800</v>
      </c>
      <c r="P435">
        <v>26.08385065909091</v>
      </c>
      <c r="Q435">
        <v>20535.179026569756</v>
      </c>
      <c r="R435">
        <v>247294112.87381333</v>
      </c>
      <c r="S435">
        <v>2175.3552936154902</v>
      </c>
      <c r="T435">
        <v>20561.262877228848</v>
      </c>
      <c r="U435">
        <f>Net_Zero_Table[[#This Row],[Total Energy(MJ)]]*AHP!$Q$23/TOPSIS!$B$20</f>
        <v>2.5568468151861021E-2</v>
      </c>
      <c r="V435">
        <f>Net_Zero_Table[[#This Row],[Capital Cost (LKR)]]*AHP!$Q$24/TOPSIS!$C$20</f>
        <v>4.7841165116531033E-3</v>
      </c>
      <c r="W435">
        <f>Net_Zero_Table[[#This Row],[System Cost (LKR)]]*AHP!$Q$25/TOPSIS!$D$20</f>
        <v>2.8662767112907577E-3</v>
      </c>
      <c r="X435">
        <f>Net_Zero_Table[[#This Row],[Embodied Carbon (Metric T)]]*AHP!$Q$26/TOPSIS!$E$20</f>
        <v>1.1757998774623656E-2</v>
      </c>
      <c r="Y4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5.2150709417083671E-3</v>
      </c>
      <c r="Z4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2.8030751527980268E-3</v>
      </c>
      <c r="AA435">
        <f>Net_Zero_Table[[#This Row],[S- Worst-Euclidean Distance]]/(Net_Zero_Table[[#This Row],[S+ Best-Euclidean Distance]]+Net_Zero_Table[[#This Row],[S- Worst-Euclidean Distance]])</f>
        <v>0.3495914292106182</v>
      </c>
      <c r="AB435">
        <v>434</v>
      </c>
    </row>
    <row r="436" spans="1:28" x14ac:dyDescent="0.3">
      <c r="A436">
        <v>427</v>
      </c>
      <c r="B436" t="s">
        <v>142</v>
      </c>
      <c r="C436" t="s">
        <v>280</v>
      </c>
      <c r="D436" t="s">
        <v>280</v>
      </c>
      <c r="E436" t="s">
        <v>280</v>
      </c>
      <c r="F436" t="s">
        <v>155</v>
      </c>
      <c r="G436" t="s">
        <v>219</v>
      </c>
      <c r="H436">
        <v>406.71024739945926</v>
      </c>
      <c r="I436">
        <v>58</v>
      </c>
      <c r="J436">
        <v>1374038.4848673325</v>
      </c>
      <c r="K436">
        <v>47810.212772727275</v>
      </c>
      <c r="L436">
        <v>247326927.27611986</v>
      </c>
      <c r="M436">
        <v>6334243.1818181816</v>
      </c>
      <c r="N436">
        <v>2061057727.3009989</v>
      </c>
      <c r="O436">
        <v>108112000</v>
      </c>
      <c r="P436">
        <v>26.074640509090909</v>
      </c>
      <c r="Q436">
        <v>20541.875348766622</v>
      </c>
      <c r="R436">
        <v>247374737.48889259</v>
      </c>
      <c r="S436">
        <v>2175.5039704828173</v>
      </c>
      <c r="T436">
        <v>20567.949989275712</v>
      </c>
      <c r="U436">
        <f>Net_Zero_Table[[#This Row],[Total Energy(MJ)]]*AHP!$Q$23/TOPSIS!$B$20</f>
        <v>2.5576804168755862E-2</v>
      </c>
      <c r="V436">
        <f>Net_Zero_Table[[#This Row],[Capital Cost (LKR)]]*AHP!$Q$24/TOPSIS!$C$20</f>
        <v>4.7875971554076288E-3</v>
      </c>
      <c r="W436">
        <f>Net_Zero_Table[[#This Row],[System Cost (LKR)]]*AHP!$Q$25/TOPSIS!$D$20</f>
        <v>2.8523516042101176E-3</v>
      </c>
      <c r="X436">
        <f>Net_Zero_Table[[#This Row],[Embodied Carbon (Metric T)]]*AHP!$Q$26/TOPSIS!$E$20</f>
        <v>1.1753847051251615E-2</v>
      </c>
      <c r="Y4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5.2177486357053533E-3</v>
      </c>
      <c r="Z4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2.8008801477339114E-3</v>
      </c>
      <c r="AA436">
        <f>Net_Zero_Table[[#This Row],[S- Worst-Euclidean Distance]]/(Net_Zero_Table[[#This Row],[S+ Best-Euclidean Distance]]+Net_Zero_Table[[#This Row],[S- Worst-Euclidean Distance]])</f>
        <v>0.34929664701756996</v>
      </c>
      <c r="AB436">
        <v>435</v>
      </c>
    </row>
    <row r="437" spans="1:28" x14ac:dyDescent="0.3">
      <c r="A437">
        <v>429</v>
      </c>
      <c r="B437" t="s">
        <v>142</v>
      </c>
      <c r="C437" t="s">
        <v>280</v>
      </c>
      <c r="D437" t="s">
        <v>280</v>
      </c>
      <c r="E437" t="s">
        <v>280</v>
      </c>
      <c r="F437" t="s">
        <v>155</v>
      </c>
      <c r="G437" t="s">
        <v>218</v>
      </c>
      <c r="H437">
        <v>406.71024739945926</v>
      </c>
      <c r="I437">
        <v>29</v>
      </c>
      <c r="J437">
        <v>1374038.4848673325</v>
      </c>
      <c r="K437">
        <v>47810.212772727275</v>
      </c>
      <c r="L437">
        <v>247326927.27611986</v>
      </c>
      <c r="M437">
        <v>6334243.1818181816</v>
      </c>
      <c r="N437">
        <v>2061057727.3009989</v>
      </c>
      <c r="O437">
        <v>108639800</v>
      </c>
      <c r="P437">
        <v>26.074640509090909</v>
      </c>
      <c r="Q437">
        <v>20541.875348766622</v>
      </c>
      <c r="R437">
        <v>247374737.48889259</v>
      </c>
      <c r="S437">
        <v>2176.0317704828171</v>
      </c>
      <c r="T437">
        <v>20567.949989275712</v>
      </c>
      <c r="U437">
        <f>Net_Zero_Table[[#This Row],[Total Energy(MJ)]]*AHP!$Q$23/TOPSIS!$B$20</f>
        <v>2.5576804168755862E-2</v>
      </c>
      <c r="V437">
        <f>Net_Zero_Table[[#This Row],[Capital Cost (LKR)]]*AHP!$Q$24/TOPSIS!$C$20</f>
        <v>4.7875971554076288E-3</v>
      </c>
      <c r="W437">
        <f>Net_Zero_Table[[#This Row],[System Cost (LKR)]]*AHP!$Q$25/TOPSIS!$D$20</f>
        <v>2.8662767112907577E-3</v>
      </c>
      <c r="X437">
        <f>Net_Zero_Table[[#This Row],[Embodied Carbon (Metric T)]]*AHP!$Q$26/TOPSIS!$E$20</f>
        <v>1.1753847051251615E-2</v>
      </c>
      <c r="Y4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5.219341941955437E-3</v>
      </c>
      <c r="Z4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2.8002604208920544E-3</v>
      </c>
      <c r="AA437">
        <f>Net_Zero_Table[[#This Row],[S- Worst-Euclidean Distance]]/(Net_Zero_Table[[#This Row],[S+ Best-Euclidean Distance]]+Net_Zero_Table[[#This Row],[S- Worst-Euclidean Distance]])</f>
        <v>0.34917696591352887</v>
      </c>
      <c r="AB437">
        <v>436</v>
      </c>
    </row>
    <row r="438" spans="1:28" x14ac:dyDescent="0.3">
      <c r="A438">
        <v>410</v>
      </c>
      <c r="B438" t="s">
        <v>142</v>
      </c>
      <c r="C438" t="s">
        <v>280</v>
      </c>
      <c r="D438" t="s">
        <v>151</v>
      </c>
      <c r="E438" t="s">
        <v>280</v>
      </c>
      <c r="F438" t="s">
        <v>155</v>
      </c>
      <c r="G438" t="s">
        <v>220</v>
      </c>
      <c r="H438">
        <v>406.24752577939933</v>
      </c>
      <c r="I438">
        <v>29</v>
      </c>
      <c r="J438">
        <v>1373590.5703391144</v>
      </c>
      <c r="K438">
        <v>47810.212772727275</v>
      </c>
      <c r="L438">
        <v>247246302.6610406</v>
      </c>
      <c r="M438">
        <v>6329638.1068181815</v>
      </c>
      <c r="N438">
        <v>2060385855.5086715</v>
      </c>
      <c r="O438">
        <v>113100000</v>
      </c>
      <c r="P438">
        <v>26.08385065909091</v>
      </c>
      <c r="Q438">
        <v>20535.179026569756</v>
      </c>
      <c r="R438">
        <v>247294112.87381333</v>
      </c>
      <c r="S438">
        <v>2179.8154936154901</v>
      </c>
      <c r="T438">
        <v>20561.262877228848</v>
      </c>
      <c r="U438">
        <f>Net_Zero_Table[[#This Row],[Total Energy(MJ)]]*AHP!$Q$23/TOPSIS!$B$20</f>
        <v>2.5568468151861021E-2</v>
      </c>
      <c r="V438">
        <f>Net_Zero_Table[[#This Row],[Capital Cost (LKR)]]*AHP!$Q$24/TOPSIS!$C$20</f>
        <v>4.7841165116531033E-3</v>
      </c>
      <c r="W438">
        <f>Net_Zero_Table[[#This Row],[System Cost (LKR)]]*AHP!$Q$25/TOPSIS!$D$20</f>
        <v>2.983951517279898E-3</v>
      </c>
      <c r="X438">
        <f>Net_Zero_Table[[#This Row],[Embodied Carbon (Metric T)]]*AHP!$Q$26/TOPSIS!$E$20</f>
        <v>1.1757998774623656E-2</v>
      </c>
      <c r="Y4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5.2300075696226885E-3</v>
      </c>
      <c r="Z4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2.8006040334665485E-3</v>
      </c>
      <c r="AA438">
        <f>Net_Zero_Table[[#This Row],[S- Worst-Euclidean Distance]]/(Net_Zero_Table[[#This Row],[S+ Best-Euclidean Distance]]+Net_Zero_Table[[#This Row],[S- Worst-Euclidean Distance]])</f>
        <v>0.34874106380505376</v>
      </c>
      <c r="AB438">
        <v>437</v>
      </c>
    </row>
    <row r="439" spans="1:28" x14ac:dyDescent="0.3">
      <c r="A439">
        <v>428</v>
      </c>
      <c r="B439" t="s">
        <v>142</v>
      </c>
      <c r="C439" t="s">
        <v>280</v>
      </c>
      <c r="D439" t="s">
        <v>280</v>
      </c>
      <c r="E439" t="s">
        <v>280</v>
      </c>
      <c r="F439" t="s">
        <v>155</v>
      </c>
      <c r="G439" t="s">
        <v>220</v>
      </c>
      <c r="H439">
        <v>406.71024739945926</v>
      </c>
      <c r="I439">
        <v>29</v>
      </c>
      <c r="J439">
        <v>1374038.4848673325</v>
      </c>
      <c r="K439">
        <v>47810.212772727275</v>
      </c>
      <c r="L439">
        <v>247326927.27611986</v>
      </c>
      <c r="M439">
        <v>6334243.1818181816</v>
      </c>
      <c r="N439">
        <v>2061057727.3009989</v>
      </c>
      <c r="O439">
        <v>113100000</v>
      </c>
      <c r="P439">
        <v>26.074640509090909</v>
      </c>
      <c r="Q439">
        <v>20541.875348766622</v>
      </c>
      <c r="R439">
        <v>247374737.48889259</v>
      </c>
      <c r="S439">
        <v>2180.4919704828171</v>
      </c>
      <c r="T439">
        <v>20567.949989275712</v>
      </c>
      <c r="U439">
        <f>Net_Zero_Table[[#This Row],[Total Energy(MJ)]]*AHP!$Q$23/TOPSIS!$B$20</f>
        <v>2.5576804168755862E-2</v>
      </c>
      <c r="V439">
        <f>Net_Zero_Table[[#This Row],[Capital Cost (LKR)]]*AHP!$Q$24/TOPSIS!$C$20</f>
        <v>4.7875971554076288E-3</v>
      </c>
      <c r="W439">
        <f>Net_Zero_Table[[#This Row],[System Cost (LKR)]]*AHP!$Q$25/TOPSIS!$D$20</f>
        <v>2.983951517279898E-3</v>
      </c>
      <c r="X439">
        <f>Net_Zero_Table[[#This Row],[Embodied Carbon (Metric T)]]*AHP!$Q$26/TOPSIS!$E$20</f>
        <v>1.1753847051251615E-2</v>
      </c>
      <c r="Y4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5.234266382055347E-3</v>
      </c>
      <c r="Z4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2.7977868154757547E-3</v>
      </c>
      <c r="AA439">
        <f>Net_Zero_Table[[#This Row],[S- Worst-Euclidean Distance]]/(Net_Zero_Table[[#This Row],[S+ Best-Euclidean Distance]]+Net_Zero_Table[[#This Row],[S- Worst-Euclidean Distance]])</f>
        <v>0.34832772476354368</v>
      </c>
      <c r="AB439">
        <v>438</v>
      </c>
    </row>
    <row r="440" spans="1:28" x14ac:dyDescent="0.3">
      <c r="A440">
        <v>406</v>
      </c>
      <c r="B440" t="s">
        <v>142</v>
      </c>
      <c r="C440" t="s">
        <v>280</v>
      </c>
      <c r="D440" t="s">
        <v>151</v>
      </c>
      <c r="E440" t="s">
        <v>280</v>
      </c>
      <c r="F440" t="s">
        <v>154</v>
      </c>
      <c r="G440" t="s">
        <v>219</v>
      </c>
      <c r="H440">
        <v>406.28609762323742</v>
      </c>
      <c r="I440">
        <v>58</v>
      </c>
      <c r="J440">
        <v>1372549.3909154308</v>
      </c>
      <c r="K440">
        <v>46991.433000000005</v>
      </c>
      <c r="L440">
        <v>247058890.36477754</v>
      </c>
      <c r="M440">
        <v>6302345.4477272723</v>
      </c>
      <c r="N440">
        <v>2058824086.3731461</v>
      </c>
      <c r="O440">
        <v>108112000</v>
      </c>
      <c r="P440">
        <v>26.35677725</v>
      </c>
      <c r="Q440">
        <v>20519.61339418569</v>
      </c>
      <c r="R440">
        <v>247105881.79777753</v>
      </c>
      <c r="S440">
        <v>2173.2384318208733</v>
      </c>
      <c r="T440">
        <v>20545.970171435689</v>
      </c>
      <c r="U440">
        <f>Net_Zero_Table[[#This Row],[Total Energy(MJ)]]*AHP!$Q$23/TOPSIS!$B$20</f>
        <v>2.554900638539646E-2</v>
      </c>
      <c r="V440">
        <f>Net_Zero_Table[[#This Row],[Capital Cost (LKR)]]*AHP!$Q$24/TOPSIS!$C$20</f>
        <v>4.7634879608891836E-3</v>
      </c>
      <c r="W440">
        <f>Net_Zero_Table[[#This Row],[System Cost (LKR)]]*AHP!$Q$25/TOPSIS!$D$20</f>
        <v>2.8523516042101176E-3</v>
      </c>
      <c r="X440">
        <f>Net_Zero_Table[[#This Row],[Embodied Carbon (Metric T)]]*AHP!$Q$26/TOPSIS!$E$20</f>
        <v>1.1881027792210551E-2</v>
      </c>
      <c r="Y4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5.2736006882439894E-3</v>
      </c>
      <c r="Z4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2.7298264641827529E-3</v>
      </c>
      <c r="AA440">
        <f>Net_Zero_Table[[#This Row],[S- Worst-Euclidean Distance]]/(Net_Zero_Table[[#This Row],[S+ Best-Euclidean Distance]]+Net_Zero_Table[[#This Row],[S- Worst-Euclidean Distance]])</f>
        <v>0.34108219044075816</v>
      </c>
      <c r="AB440">
        <v>439</v>
      </c>
    </row>
    <row r="441" spans="1:28" x14ac:dyDescent="0.3">
      <c r="A441">
        <v>408</v>
      </c>
      <c r="B441" t="s">
        <v>142</v>
      </c>
      <c r="C441" t="s">
        <v>280</v>
      </c>
      <c r="D441" t="s">
        <v>151</v>
      </c>
      <c r="E441" t="s">
        <v>280</v>
      </c>
      <c r="F441" t="s">
        <v>154</v>
      </c>
      <c r="G441" t="s">
        <v>218</v>
      </c>
      <c r="H441">
        <v>406.28609762323742</v>
      </c>
      <c r="I441">
        <v>29</v>
      </c>
      <c r="J441">
        <v>1372549.3909154308</v>
      </c>
      <c r="K441">
        <v>46991.433000000005</v>
      </c>
      <c r="L441">
        <v>247058890.36477754</v>
      </c>
      <c r="M441">
        <v>6302345.4477272723</v>
      </c>
      <c r="N441">
        <v>2058824086.3731461</v>
      </c>
      <c r="O441">
        <v>108639800</v>
      </c>
      <c r="P441">
        <v>26.35677725</v>
      </c>
      <c r="Q441">
        <v>20519.61339418569</v>
      </c>
      <c r="R441">
        <v>247105881.79777753</v>
      </c>
      <c r="S441">
        <v>2173.7662318208731</v>
      </c>
      <c r="T441">
        <v>20545.970171435689</v>
      </c>
      <c r="U441">
        <f>Net_Zero_Table[[#This Row],[Total Energy(MJ)]]*AHP!$Q$23/TOPSIS!$B$20</f>
        <v>2.554900638539646E-2</v>
      </c>
      <c r="V441">
        <f>Net_Zero_Table[[#This Row],[Capital Cost (LKR)]]*AHP!$Q$24/TOPSIS!$C$20</f>
        <v>4.7634879608891836E-3</v>
      </c>
      <c r="W441">
        <f>Net_Zero_Table[[#This Row],[System Cost (LKR)]]*AHP!$Q$25/TOPSIS!$D$20</f>
        <v>2.8662767112907577E-3</v>
      </c>
      <c r="X441">
        <f>Net_Zero_Table[[#This Row],[Embodied Carbon (Metric T)]]*AHP!$Q$26/TOPSIS!$E$20</f>
        <v>1.1881027792210551E-2</v>
      </c>
      <c r="Y4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5.2751771250544328E-3</v>
      </c>
      <c r="Z4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2.7291906029805095E-3</v>
      </c>
      <c r="AA441">
        <f>Net_Zero_Table[[#This Row],[S- Worst-Euclidean Distance]]/(Net_Zero_Table[[#This Row],[S+ Best-Euclidean Distance]]+Net_Zero_Table[[#This Row],[S- Worst-Euclidean Distance]])</f>
        <v>0.34096267134525071</v>
      </c>
      <c r="AB441">
        <v>440</v>
      </c>
    </row>
    <row r="442" spans="1:28" x14ac:dyDescent="0.3">
      <c r="A442">
        <v>424</v>
      </c>
      <c r="B442" t="s">
        <v>142</v>
      </c>
      <c r="C442" t="s">
        <v>280</v>
      </c>
      <c r="D442" t="s">
        <v>280</v>
      </c>
      <c r="E442" t="s">
        <v>280</v>
      </c>
      <c r="F442" t="s">
        <v>154</v>
      </c>
      <c r="G442" t="s">
        <v>219</v>
      </c>
      <c r="H442">
        <v>406.74881924329742</v>
      </c>
      <c r="I442">
        <v>58</v>
      </c>
      <c r="J442">
        <v>1372997.3054436485</v>
      </c>
      <c r="K442">
        <v>46991.433000000005</v>
      </c>
      <c r="L442">
        <v>247139514.97985673</v>
      </c>
      <c r="M442">
        <v>6306950.5227272725</v>
      </c>
      <c r="N442">
        <v>2059495958.1654725</v>
      </c>
      <c r="O442">
        <v>108112000</v>
      </c>
      <c r="P442">
        <v>26.347567099999999</v>
      </c>
      <c r="Q442">
        <v>20526.309716382544</v>
      </c>
      <c r="R442">
        <v>247186506.41285673</v>
      </c>
      <c r="S442">
        <v>2173.9149086881998</v>
      </c>
      <c r="T442">
        <v>20552.657283482546</v>
      </c>
      <c r="U442">
        <f>Net_Zero_Table[[#This Row],[Total Energy(MJ)]]*AHP!$Q$23/TOPSIS!$B$20</f>
        <v>2.5557342402291291E-2</v>
      </c>
      <c r="V442">
        <f>Net_Zero_Table[[#This Row],[Capital Cost (LKR)]]*AHP!$Q$24/TOPSIS!$C$20</f>
        <v>4.7669686046437091E-3</v>
      </c>
      <c r="W442">
        <f>Net_Zero_Table[[#This Row],[System Cost (LKR)]]*AHP!$Q$25/TOPSIS!$D$20</f>
        <v>2.8523516042101176E-3</v>
      </c>
      <c r="X442">
        <f>Net_Zero_Table[[#This Row],[Embodied Carbon (Metric T)]]*AHP!$Q$26/TOPSIS!$E$20</f>
        <v>1.1876876068838515E-2</v>
      </c>
      <c r="Y4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5.2776832005772389E-3</v>
      </c>
      <c r="Z4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2.7266629794928856E-3</v>
      </c>
      <c r="AA442">
        <f>Net_Zero_Table[[#This Row],[S- Worst-Euclidean Distance]]/(Net_Zero_Table[[#This Row],[S+ Best-Euclidean Distance]]+Net_Zero_Table[[#This Row],[S- Worst-Euclidean Distance]])</f>
        <v>0.34064780784743592</v>
      </c>
      <c r="AB442">
        <v>441</v>
      </c>
    </row>
    <row r="443" spans="1:28" x14ac:dyDescent="0.3">
      <c r="A443">
        <v>426</v>
      </c>
      <c r="B443" t="s">
        <v>142</v>
      </c>
      <c r="C443" t="s">
        <v>280</v>
      </c>
      <c r="D443" t="s">
        <v>280</v>
      </c>
      <c r="E443" t="s">
        <v>280</v>
      </c>
      <c r="F443" t="s">
        <v>154</v>
      </c>
      <c r="G443" t="s">
        <v>218</v>
      </c>
      <c r="H443">
        <v>406.74881924329742</v>
      </c>
      <c r="I443">
        <v>29</v>
      </c>
      <c r="J443">
        <v>1372997.3054436485</v>
      </c>
      <c r="K443">
        <v>46991.433000000005</v>
      </c>
      <c r="L443">
        <v>247139514.97985673</v>
      </c>
      <c r="M443">
        <v>6306950.5227272725</v>
      </c>
      <c r="N443">
        <v>2059495958.1654725</v>
      </c>
      <c r="O443">
        <v>108639800</v>
      </c>
      <c r="P443">
        <v>26.347567099999999</v>
      </c>
      <c r="Q443">
        <v>20526.309716382544</v>
      </c>
      <c r="R443">
        <v>247186506.41285673</v>
      </c>
      <c r="S443">
        <v>2174.4427086882001</v>
      </c>
      <c r="T443">
        <v>20552.657283482546</v>
      </c>
      <c r="U443">
        <f>Net_Zero_Table[[#This Row],[Total Energy(MJ)]]*AHP!$Q$23/TOPSIS!$B$20</f>
        <v>2.5557342402291291E-2</v>
      </c>
      <c r="V443">
        <f>Net_Zero_Table[[#This Row],[Capital Cost (LKR)]]*AHP!$Q$24/TOPSIS!$C$20</f>
        <v>4.7669686046437091E-3</v>
      </c>
      <c r="W443">
        <f>Net_Zero_Table[[#This Row],[System Cost (LKR)]]*AHP!$Q$25/TOPSIS!$D$20</f>
        <v>2.8662767112907577E-3</v>
      </c>
      <c r="X443">
        <f>Net_Zero_Table[[#This Row],[Embodied Carbon (Metric T)]]*AHP!$Q$26/TOPSIS!$E$20</f>
        <v>1.1876876068838515E-2</v>
      </c>
      <c r="Y4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5.2792584183107838E-3</v>
      </c>
      <c r="Z4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2.7260263803898944E-3</v>
      </c>
      <c r="AA443">
        <f>Net_Zero_Table[[#This Row],[S- Worst-Euclidean Distance]]/(Net_Zero_Table[[#This Row],[S+ Best-Euclidean Distance]]+Net_Zero_Table[[#This Row],[S- Worst-Euclidean Distance]])</f>
        <v>0.34052834457961451</v>
      </c>
      <c r="AB443">
        <v>442</v>
      </c>
    </row>
    <row r="444" spans="1:28" x14ac:dyDescent="0.3">
      <c r="A444">
        <v>407</v>
      </c>
      <c r="B444" t="s">
        <v>142</v>
      </c>
      <c r="C444" t="s">
        <v>280</v>
      </c>
      <c r="D444" t="s">
        <v>151</v>
      </c>
      <c r="E444" t="s">
        <v>280</v>
      </c>
      <c r="F444" t="s">
        <v>154</v>
      </c>
      <c r="G444" t="s">
        <v>220</v>
      </c>
      <c r="H444">
        <v>406.28609762323742</v>
      </c>
      <c r="I444">
        <v>29</v>
      </c>
      <c r="J444">
        <v>1372549.3909154308</v>
      </c>
      <c r="K444">
        <v>46991.433000000005</v>
      </c>
      <c r="L444">
        <v>247058890.36477754</v>
      </c>
      <c r="M444">
        <v>6302345.4477272723</v>
      </c>
      <c r="N444">
        <v>2058824086.3731461</v>
      </c>
      <c r="O444">
        <v>113100000</v>
      </c>
      <c r="P444">
        <v>26.35677725</v>
      </c>
      <c r="Q444">
        <v>20519.61339418569</v>
      </c>
      <c r="R444">
        <v>247105881.79777753</v>
      </c>
      <c r="S444">
        <v>2178.2264318208731</v>
      </c>
      <c r="T444">
        <v>20545.970171435689</v>
      </c>
      <c r="U444">
        <f>Net_Zero_Table[[#This Row],[Total Energy(MJ)]]*AHP!$Q$23/TOPSIS!$B$20</f>
        <v>2.554900638539646E-2</v>
      </c>
      <c r="V444">
        <f>Net_Zero_Table[[#This Row],[Capital Cost (LKR)]]*AHP!$Q$24/TOPSIS!$C$20</f>
        <v>4.7634879608891836E-3</v>
      </c>
      <c r="W444">
        <f>Net_Zero_Table[[#This Row],[System Cost (LKR)]]*AHP!$Q$25/TOPSIS!$D$20</f>
        <v>2.983951517279898E-3</v>
      </c>
      <c r="X444">
        <f>Net_Zero_Table[[#This Row],[Embodied Carbon (Metric T)]]*AHP!$Q$26/TOPSIS!$E$20</f>
        <v>1.1881027792210551E-2</v>
      </c>
      <c r="Y4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5.2899440405317312E-3</v>
      </c>
      <c r="Z4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2.7266525241461436E-3</v>
      </c>
      <c r="AA444">
        <f>Net_Zero_Table[[#This Row],[S- Worst-Euclidean Distance]]/(Net_Zero_Table[[#This Row],[S+ Best-Euclidean Distance]]+Net_Zero_Table[[#This Row],[S- Worst-Euclidean Distance]])</f>
        <v>0.34012595022682257</v>
      </c>
      <c r="AB444">
        <v>443</v>
      </c>
    </row>
    <row r="445" spans="1:28" x14ac:dyDescent="0.3">
      <c r="A445">
        <v>425</v>
      </c>
      <c r="B445" t="s">
        <v>142</v>
      </c>
      <c r="C445" t="s">
        <v>280</v>
      </c>
      <c r="D445" t="s">
        <v>280</v>
      </c>
      <c r="E445" t="s">
        <v>280</v>
      </c>
      <c r="F445" t="s">
        <v>154</v>
      </c>
      <c r="G445" t="s">
        <v>220</v>
      </c>
      <c r="H445">
        <v>406.74881924329742</v>
      </c>
      <c r="I445">
        <v>29</v>
      </c>
      <c r="J445">
        <v>1372997.3054436485</v>
      </c>
      <c r="K445">
        <v>46991.433000000005</v>
      </c>
      <c r="L445">
        <v>247139514.97985673</v>
      </c>
      <c r="M445">
        <v>6306950.5227272725</v>
      </c>
      <c r="N445">
        <v>2059495958.1654725</v>
      </c>
      <c r="O445">
        <v>113100000</v>
      </c>
      <c r="P445">
        <v>26.347567099999999</v>
      </c>
      <c r="Q445">
        <v>20526.309716382544</v>
      </c>
      <c r="R445">
        <v>247186506.41285673</v>
      </c>
      <c r="S445">
        <v>2178.9029086882001</v>
      </c>
      <c r="T445">
        <v>20552.657283482546</v>
      </c>
      <c r="U445">
        <f>Net_Zero_Table[[#This Row],[Total Energy(MJ)]]*AHP!$Q$23/TOPSIS!$B$20</f>
        <v>2.5557342402291291E-2</v>
      </c>
      <c r="V445">
        <f>Net_Zero_Table[[#This Row],[Capital Cost (LKR)]]*AHP!$Q$24/TOPSIS!$C$20</f>
        <v>4.7669686046437091E-3</v>
      </c>
      <c r="W445">
        <f>Net_Zero_Table[[#This Row],[System Cost (LKR)]]*AHP!$Q$25/TOPSIS!$D$20</f>
        <v>2.983951517279898E-3</v>
      </c>
      <c r="X445">
        <f>Net_Zero_Table[[#This Row],[Embodied Carbon (Metric T)]]*AHP!$Q$26/TOPSIS!$E$20</f>
        <v>1.1876876068838515E-2</v>
      </c>
      <c r="Y4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5.2940139496005208E-3</v>
      </c>
      <c r="Z4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2.72348535274509E-3</v>
      </c>
      <c r="AA445">
        <f>Net_Zero_Table[[#This Row],[S- Worst-Euclidean Distance]]/(Net_Zero_Table[[#This Row],[S+ Best-Euclidean Distance]]+Net_Zero_Table[[#This Row],[S- Worst-Euclidean Distance]])</f>
        <v>0.33969262110796855</v>
      </c>
      <c r="AB445">
        <v>444</v>
      </c>
    </row>
    <row r="446" spans="1:28" x14ac:dyDescent="0.3">
      <c r="A446">
        <v>481</v>
      </c>
      <c r="B446" t="s">
        <v>280</v>
      </c>
      <c r="C446" t="s">
        <v>148</v>
      </c>
      <c r="D446" t="s">
        <v>151</v>
      </c>
      <c r="E446" t="s">
        <v>280</v>
      </c>
      <c r="F446" t="s">
        <v>155</v>
      </c>
      <c r="G446" t="s">
        <v>219</v>
      </c>
      <c r="H446">
        <v>365.77202180292005</v>
      </c>
      <c r="I446">
        <v>53</v>
      </c>
      <c r="J446">
        <v>1345671.488086157</v>
      </c>
      <c r="K446">
        <v>46606.243172727271</v>
      </c>
      <c r="L446">
        <v>242220867.8555083</v>
      </c>
      <c r="M446">
        <v>6732686.5468181809</v>
      </c>
      <c r="N446">
        <v>2018507232.1292357</v>
      </c>
      <c r="O446">
        <v>98792000</v>
      </c>
      <c r="P446">
        <v>28.165770259090905</v>
      </c>
      <c r="Q446">
        <v>20117.788746888047</v>
      </c>
      <c r="R446">
        <v>242267474.09868103</v>
      </c>
      <c r="S446">
        <v>2124.0319186760539</v>
      </c>
      <c r="T446">
        <v>20145.954517147136</v>
      </c>
      <c r="U446">
        <f>Net_Zero_Table[[#This Row],[Total Energy(MJ)]]*AHP!$Q$23/TOPSIS!$B$20</f>
        <v>2.504874913413228E-2</v>
      </c>
      <c r="V446">
        <f>Net_Zero_Table[[#This Row],[Capital Cost (LKR)]]*AHP!$Q$24/TOPSIS!$C$20</f>
        <v>5.0887517315913438E-3</v>
      </c>
      <c r="W446">
        <f>Net_Zero_Table[[#This Row],[System Cost (LKR)]]*AHP!$Q$25/TOPSIS!$D$20</f>
        <v>2.6064592245368316E-3</v>
      </c>
      <c r="X446">
        <f>Net_Zero_Table[[#This Row],[Embodied Carbon (Metric T)]]*AHP!$Q$26/TOPSIS!$E$20</f>
        <v>1.2696480152454013E-2</v>
      </c>
      <c r="Y4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5.5652265754923443E-3</v>
      </c>
      <c r="Z4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2.594415460576819E-3</v>
      </c>
      <c r="AA446">
        <f>Net_Zero_Table[[#This Row],[S- Worst-Euclidean Distance]]/(Net_Zero_Table[[#This Row],[S+ Best-Euclidean Distance]]+Net_Zero_Table[[#This Row],[S- Worst-Euclidean Distance]])</f>
        <v>0.31795701932859005</v>
      </c>
      <c r="AB446">
        <v>445</v>
      </c>
    </row>
    <row r="447" spans="1:28" x14ac:dyDescent="0.3">
      <c r="A447">
        <v>412</v>
      </c>
      <c r="B447" t="s">
        <v>142</v>
      </c>
      <c r="C447" t="s">
        <v>280</v>
      </c>
      <c r="D447" t="s">
        <v>151</v>
      </c>
      <c r="E447" t="s">
        <v>280</v>
      </c>
      <c r="F447" t="s">
        <v>280</v>
      </c>
      <c r="G447" t="s">
        <v>219</v>
      </c>
      <c r="H447">
        <v>405.71247920273021</v>
      </c>
      <c r="I447">
        <v>58</v>
      </c>
      <c r="J447">
        <v>1388033.2163447866</v>
      </c>
      <c r="K447">
        <v>49174.845727272725</v>
      </c>
      <c r="L447">
        <v>249845978.9420616</v>
      </c>
      <c r="M447">
        <v>6291428.3840909088</v>
      </c>
      <c r="N447">
        <v>2082049824.51718</v>
      </c>
      <c r="O447">
        <v>108112000</v>
      </c>
      <c r="P447">
        <v>26.35677725</v>
      </c>
      <c r="Q447">
        <v>20751.096584354556</v>
      </c>
      <c r="R447">
        <v>249895153.78778887</v>
      </c>
      <c r="S447">
        <v>2196.4532529012708</v>
      </c>
      <c r="T447">
        <v>20777.453361604556</v>
      </c>
      <c r="U447">
        <f>Net_Zero_Table[[#This Row],[Total Energy(MJ)]]*AHP!$Q$23/TOPSIS!$B$20</f>
        <v>2.5837397448227276E-2</v>
      </c>
      <c r="V447">
        <f>Net_Zero_Table[[#This Row],[Capital Cost (LKR)]]*AHP!$Q$24/TOPSIS!$C$20</f>
        <v>4.7552365405836164E-3</v>
      </c>
      <c r="W447">
        <f>Net_Zero_Table[[#This Row],[System Cost (LKR)]]*AHP!$Q$25/TOPSIS!$D$20</f>
        <v>2.8523516042101176E-3</v>
      </c>
      <c r="X447">
        <f>Net_Zero_Table[[#This Row],[Embodied Carbon (Metric T)]]*AHP!$Q$26/TOPSIS!$E$20</f>
        <v>1.1881027792210551E-2</v>
      </c>
      <c r="Y4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5.4860892971537586E-3</v>
      </c>
      <c r="Z4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2.5546162178977836E-3</v>
      </c>
      <c r="AA447">
        <f>Net_Zero_Table[[#This Row],[S- Worst-Euclidean Distance]]/(Net_Zero_Table[[#This Row],[S+ Best-Euclidean Distance]]+Net_Zero_Table[[#This Row],[S- Worst-Euclidean Distance]])</f>
        <v>0.31771045626727051</v>
      </c>
      <c r="AB447">
        <v>446</v>
      </c>
    </row>
    <row r="448" spans="1:28" x14ac:dyDescent="0.3">
      <c r="A448">
        <v>414</v>
      </c>
      <c r="B448" t="s">
        <v>142</v>
      </c>
      <c r="C448" t="s">
        <v>280</v>
      </c>
      <c r="D448" t="s">
        <v>151</v>
      </c>
      <c r="E448" t="s">
        <v>280</v>
      </c>
      <c r="F448" t="s">
        <v>280</v>
      </c>
      <c r="G448" t="s">
        <v>218</v>
      </c>
      <c r="H448">
        <v>405.71247920273021</v>
      </c>
      <c r="I448">
        <v>29</v>
      </c>
      <c r="J448">
        <v>1388033.2163447866</v>
      </c>
      <c r="K448">
        <v>49174.845727272725</v>
      </c>
      <c r="L448">
        <v>249845978.9420616</v>
      </c>
      <c r="M448">
        <v>6291428.3840909088</v>
      </c>
      <c r="N448">
        <v>2082049824.51718</v>
      </c>
      <c r="O448">
        <v>108639800</v>
      </c>
      <c r="P448">
        <v>26.35677725</v>
      </c>
      <c r="Q448">
        <v>20751.096584354556</v>
      </c>
      <c r="R448">
        <v>249895153.78778887</v>
      </c>
      <c r="S448">
        <v>2196.9810529012707</v>
      </c>
      <c r="T448">
        <v>20777.453361604556</v>
      </c>
      <c r="U448">
        <f>Net_Zero_Table[[#This Row],[Total Energy(MJ)]]*AHP!$Q$23/TOPSIS!$B$20</f>
        <v>2.5837397448227276E-2</v>
      </c>
      <c r="V448">
        <f>Net_Zero_Table[[#This Row],[Capital Cost (LKR)]]*AHP!$Q$24/TOPSIS!$C$20</f>
        <v>4.7552365405836164E-3</v>
      </c>
      <c r="W448">
        <f>Net_Zero_Table[[#This Row],[System Cost (LKR)]]*AHP!$Q$25/TOPSIS!$D$20</f>
        <v>2.8662767112907577E-3</v>
      </c>
      <c r="X448">
        <f>Net_Zero_Table[[#This Row],[Embodied Carbon (Metric T)]]*AHP!$Q$26/TOPSIS!$E$20</f>
        <v>1.1881027792210551E-2</v>
      </c>
      <c r="Y4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5.487604692212723E-3</v>
      </c>
      <c r="Z4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2.5539367344534956E-3</v>
      </c>
      <c r="AA448">
        <f>Net_Zero_Table[[#This Row],[S- Worst-Euclidean Distance]]/(Net_Zero_Table[[#This Row],[S+ Best-Euclidean Distance]]+Net_Zero_Table[[#This Row],[S- Worst-Euclidean Distance]])</f>
        <v>0.31759293386022897</v>
      </c>
      <c r="AB448">
        <v>447</v>
      </c>
    </row>
    <row r="449" spans="1:28" x14ac:dyDescent="0.3">
      <c r="A449">
        <v>499</v>
      </c>
      <c r="B449" t="s">
        <v>280</v>
      </c>
      <c r="C449" t="s">
        <v>148</v>
      </c>
      <c r="D449" t="s">
        <v>280</v>
      </c>
      <c r="E449" t="s">
        <v>280</v>
      </c>
      <c r="F449" t="s">
        <v>155</v>
      </c>
      <c r="G449" t="s">
        <v>219</v>
      </c>
      <c r="H449">
        <v>366.23474342297993</v>
      </c>
      <c r="I449">
        <v>53</v>
      </c>
      <c r="J449">
        <v>1346119.4026143753</v>
      </c>
      <c r="K449">
        <v>46606.243172727271</v>
      </c>
      <c r="L449">
        <v>242301492.47058758</v>
      </c>
      <c r="M449">
        <v>6737291.6218181811</v>
      </c>
      <c r="N449">
        <v>2019179103.9215631</v>
      </c>
      <c r="O449">
        <v>98792000</v>
      </c>
      <c r="P449">
        <v>28.156560109090908</v>
      </c>
      <c r="Q449">
        <v>20124.485069084913</v>
      </c>
      <c r="R449">
        <v>242348098.71376032</v>
      </c>
      <c r="S449">
        <v>2124.7083955433814</v>
      </c>
      <c r="T449">
        <v>20152.641629194004</v>
      </c>
      <c r="U449">
        <f>Net_Zero_Table[[#This Row],[Total Energy(MJ)]]*AHP!$Q$23/TOPSIS!$B$20</f>
        <v>2.5057085151027118E-2</v>
      </c>
      <c r="V449">
        <f>Net_Zero_Table[[#This Row],[Capital Cost (LKR)]]*AHP!$Q$24/TOPSIS!$C$20</f>
        <v>5.0922323753458685E-3</v>
      </c>
      <c r="W449">
        <f>Net_Zero_Table[[#This Row],[System Cost (LKR)]]*AHP!$Q$25/TOPSIS!$D$20</f>
        <v>2.6064592245368316E-3</v>
      </c>
      <c r="X449">
        <f>Net_Zero_Table[[#This Row],[Embodied Carbon (Metric T)]]*AHP!$Q$26/TOPSIS!$E$20</f>
        <v>1.2692328429081974E-2</v>
      </c>
      <c r="Y4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5.5679417621555573E-3</v>
      </c>
      <c r="Z4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2.5886063711670101E-3</v>
      </c>
      <c r="AA449">
        <f>Net_Zero_Table[[#This Row],[S- Worst-Euclidean Distance]]/(Net_Zero_Table[[#This Row],[S+ Best-Euclidean Distance]]+Net_Zero_Table[[#This Row],[S- Worst-Euclidean Distance]])</f>
        <v>0.31736542577264754</v>
      </c>
      <c r="AB449">
        <v>448</v>
      </c>
    </row>
    <row r="450" spans="1:28" x14ac:dyDescent="0.3">
      <c r="A450">
        <v>430</v>
      </c>
      <c r="B450" t="s">
        <v>142</v>
      </c>
      <c r="C450" t="s">
        <v>280</v>
      </c>
      <c r="D450" t="s">
        <v>280</v>
      </c>
      <c r="E450" t="s">
        <v>280</v>
      </c>
      <c r="F450" t="s">
        <v>280</v>
      </c>
      <c r="G450" t="s">
        <v>219</v>
      </c>
      <c r="H450">
        <v>406.17520082279015</v>
      </c>
      <c r="I450">
        <v>58</v>
      </c>
      <c r="J450">
        <v>1388481.1308730049</v>
      </c>
      <c r="K450">
        <v>49174.845727272725</v>
      </c>
      <c r="L450">
        <v>249926603.55714086</v>
      </c>
      <c r="M450">
        <v>6296033.459090909</v>
      </c>
      <c r="N450">
        <v>2082721696.3095071</v>
      </c>
      <c r="O450">
        <v>108112000</v>
      </c>
      <c r="P450">
        <v>26.347567099999999</v>
      </c>
      <c r="Q450">
        <v>20757.792906551422</v>
      </c>
      <c r="R450">
        <v>249975778.40286812</v>
      </c>
      <c r="S450">
        <v>2197.1297297685983</v>
      </c>
      <c r="T450">
        <v>20784.140473651423</v>
      </c>
      <c r="U450">
        <f>Net_Zero_Table[[#This Row],[Total Energy(MJ)]]*AHP!$Q$23/TOPSIS!$B$20</f>
        <v>2.5845733465122114E-2</v>
      </c>
      <c r="V450">
        <f>Net_Zero_Table[[#This Row],[Capital Cost (LKR)]]*AHP!$Q$24/TOPSIS!$C$20</f>
        <v>4.7587171843381411E-3</v>
      </c>
      <c r="W450">
        <f>Net_Zero_Table[[#This Row],[System Cost (LKR)]]*AHP!$Q$25/TOPSIS!$D$20</f>
        <v>2.8523516042101176E-3</v>
      </c>
      <c r="X450">
        <f>Net_Zero_Table[[#This Row],[Embodied Carbon (Metric T)]]*AHP!$Q$26/TOPSIS!$E$20</f>
        <v>1.1876876068838515E-2</v>
      </c>
      <c r="Y4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5.4904464434131269E-3</v>
      </c>
      <c r="Z4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2.5521663591870167E-3</v>
      </c>
      <c r="AA450">
        <f>Net_Zero_Table[[#This Row],[S- Worst-Euclidean Distance]]/(Net_Zero_Table[[#This Row],[S+ Best-Euclidean Distance]]+Net_Zero_Table[[#This Row],[S- Worst-Euclidean Distance]])</f>
        <v>0.31733050214252662</v>
      </c>
      <c r="AB450">
        <v>449</v>
      </c>
    </row>
    <row r="451" spans="1:28" x14ac:dyDescent="0.3">
      <c r="A451">
        <v>432</v>
      </c>
      <c r="B451" t="s">
        <v>142</v>
      </c>
      <c r="C451" t="s">
        <v>280</v>
      </c>
      <c r="D451" t="s">
        <v>280</v>
      </c>
      <c r="E451" t="s">
        <v>280</v>
      </c>
      <c r="F451" t="s">
        <v>280</v>
      </c>
      <c r="G451" t="s">
        <v>218</v>
      </c>
      <c r="H451">
        <v>406.17520082279015</v>
      </c>
      <c r="I451">
        <v>29</v>
      </c>
      <c r="J451">
        <v>1388481.1308730049</v>
      </c>
      <c r="K451">
        <v>49174.845727272725</v>
      </c>
      <c r="L451">
        <v>249926603.55714086</v>
      </c>
      <c r="M451">
        <v>6296033.459090909</v>
      </c>
      <c r="N451">
        <v>2082721696.3095071</v>
      </c>
      <c r="O451">
        <v>108639800</v>
      </c>
      <c r="P451">
        <v>26.347567099999999</v>
      </c>
      <c r="Q451">
        <v>20757.792906551422</v>
      </c>
      <c r="R451">
        <v>249975778.40286812</v>
      </c>
      <c r="S451">
        <v>2197.6575297685981</v>
      </c>
      <c r="T451">
        <v>20784.140473651423</v>
      </c>
      <c r="U451">
        <f>Net_Zero_Table[[#This Row],[Total Energy(MJ)]]*AHP!$Q$23/TOPSIS!$B$20</f>
        <v>2.5845733465122114E-2</v>
      </c>
      <c r="V451">
        <f>Net_Zero_Table[[#This Row],[Capital Cost (LKR)]]*AHP!$Q$24/TOPSIS!$C$20</f>
        <v>4.7587171843381411E-3</v>
      </c>
      <c r="W451">
        <f>Net_Zero_Table[[#This Row],[System Cost (LKR)]]*AHP!$Q$25/TOPSIS!$D$20</f>
        <v>2.8662767112907577E-3</v>
      </c>
      <c r="X451">
        <f>Net_Zero_Table[[#This Row],[Embodied Carbon (Metric T)]]*AHP!$Q$26/TOPSIS!$E$20</f>
        <v>1.1876876068838515E-2</v>
      </c>
      <c r="Y4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5.4919606362061561E-3</v>
      </c>
      <c r="Z4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2.5514862233236772E-3</v>
      </c>
      <c r="AA451">
        <f>Net_Zero_Table[[#This Row],[S- Worst-Euclidean Distance]]/(Net_Zero_Table[[#This Row],[S+ Best-Euclidean Distance]]+Net_Zero_Table[[#This Row],[S- Worst-Euclidean Distance]])</f>
        <v>0.31721303912149179</v>
      </c>
      <c r="AB451">
        <v>450</v>
      </c>
    </row>
    <row r="452" spans="1:28" x14ac:dyDescent="0.3">
      <c r="A452">
        <v>483</v>
      </c>
      <c r="B452" t="s">
        <v>280</v>
      </c>
      <c r="C452" t="s">
        <v>148</v>
      </c>
      <c r="D452" t="s">
        <v>151</v>
      </c>
      <c r="E452" t="s">
        <v>280</v>
      </c>
      <c r="F452" t="s">
        <v>155</v>
      </c>
      <c r="G452" t="s">
        <v>218</v>
      </c>
      <c r="H452">
        <v>365.77202180292005</v>
      </c>
      <c r="I452">
        <v>27</v>
      </c>
      <c r="J452">
        <v>1345671.488086157</v>
      </c>
      <c r="K452">
        <v>46606.243172727271</v>
      </c>
      <c r="L452">
        <v>242220867.8555083</v>
      </c>
      <c r="M452">
        <v>6732686.5468181809</v>
      </c>
      <c r="N452">
        <v>2018507232.1292357</v>
      </c>
      <c r="O452">
        <v>101147400</v>
      </c>
      <c r="P452">
        <v>28.165770259090905</v>
      </c>
      <c r="Q452">
        <v>20117.788746888047</v>
      </c>
      <c r="R452">
        <v>242267474.09868103</v>
      </c>
      <c r="S452">
        <v>2126.3873186760538</v>
      </c>
      <c r="T452">
        <v>20145.954517147136</v>
      </c>
      <c r="U452">
        <f>Net_Zero_Table[[#This Row],[Total Energy(MJ)]]*AHP!$Q$23/TOPSIS!$B$20</f>
        <v>2.504874913413228E-2</v>
      </c>
      <c r="V452">
        <f>Net_Zero_Table[[#This Row],[Capital Cost (LKR)]]*AHP!$Q$24/TOPSIS!$C$20</f>
        <v>5.0887517315913438E-3</v>
      </c>
      <c r="W452">
        <f>Net_Zero_Table[[#This Row],[System Cost (LKR)]]*AHP!$Q$25/TOPSIS!$D$20</f>
        <v>2.6686024553396709E-3</v>
      </c>
      <c r="X452">
        <f>Net_Zero_Table[[#This Row],[Embodied Carbon (Metric T)]]*AHP!$Q$26/TOPSIS!$E$20</f>
        <v>1.2696480152454013E-2</v>
      </c>
      <c r="Y4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5.569415961214283E-3</v>
      </c>
      <c r="Z4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2.5861044414072281E-3</v>
      </c>
      <c r="AA452">
        <f>Net_Zero_Table[[#This Row],[S- Worst-Euclidean Distance]]/(Net_Zero_Table[[#This Row],[S+ Best-Euclidean Distance]]+Net_Zero_Table[[#This Row],[S- Worst-Euclidean Distance]])</f>
        <v>0.31709864162389323</v>
      </c>
      <c r="AB452">
        <v>451</v>
      </c>
    </row>
    <row r="453" spans="1:28" x14ac:dyDescent="0.3">
      <c r="A453">
        <v>413</v>
      </c>
      <c r="B453" t="s">
        <v>142</v>
      </c>
      <c r="C453" t="s">
        <v>280</v>
      </c>
      <c r="D453" t="s">
        <v>151</v>
      </c>
      <c r="E453" t="s">
        <v>280</v>
      </c>
      <c r="F453" t="s">
        <v>280</v>
      </c>
      <c r="G453" t="s">
        <v>220</v>
      </c>
      <c r="H453">
        <v>405.71247920273021</v>
      </c>
      <c r="I453">
        <v>29</v>
      </c>
      <c r="J453">
        <v>1388033.2163447866</v>
      </c>
      <c r="K453">
        <v>49174.845727272725</v>
      </c>
      <c r="L453">
        <v>249845978.9420616</v>
      </c>
      <c r="M453">
        <v>6291428.3840909088</v>
      </c>
      <c r="N453">
        <v>2082049824.51718</v>
      </c>
      <c r="O453">
        <v>113100000</v>
      </c>
      <c r="P453">
        <v>26.35677725</v>
      </c>
      <c r="Q453">
        <v>20751.096584354556</v>
      </c>
      <c r="R453">
        <v>249895153.78778887</v>
      </c>
      <c r="S453">
        <v>2201.4412529012707</v>
      </c>
      <c r="T453">
        <v>20777.453361604556</v>
      </c>
      <c r="U453">
        <f>Net_Zero_Table[[#This Row],[Total Energy(MJ)]]*AHP!$Q$23/TOPSIS!$B$20</f>
        <v>2.5837397448227276E-2</v>
      </c>
      <c r="V453">
        <f>Net_Zero_Table[[#This Row],[Capital Cost (LKR)]]*AHP!$Q$24/TOPSIS!$C$20</f>
        <v>4.7552365405836164E-3</v>
      </c>
      <c r="W453">
        <f>Net_Zero_Table[[#This Row],[System Cost (LKR)]]*AHP!$Q$25/TOPSIS!$D$20</f>
        <v>2.983951517279898E-3</v>
      </c>
      <c r="X453">
        <f>Net_Zero_Table[[#This Row],[Embodied Carbon (Metric T)]]*AHP!$Q$26/TOPSIS!$E$20</f>
        <v>1.1881027792210551E-2</v>
      </c>
      <c r="Y4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5.5018014785390727E-3</v>
      </c>
      <c r="Z4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2.5512243107234617E-3</v>
      </c>
      <c r="AA453">
        <f>Net_Zero_Table[[#This Row],[S- Worst-Euclidean Distance]]/(Net_Zero_Table[[#This Row],[S+ Best-Euclidean Distance]]+Net_Zero_Table[[#This Row],[S- Worst-Euclidean Distance]])</f>
        <v>0.31680319639918764</v>
      </c>
      <c r="AB453">
        <v>452</v>
      </c>
    </row>
    <row r="454" spans="1:28" x14ac:dyDescent="0.3">
      <c r="A454">
        <v>501</v>
      </c>
      <c r="B454" t="s">
        <v>280</v>
      </c>
      <c r="C454" t="s">
        <v>148</v>
      </c>
      <c r="D454" t="s">
        <v>280</v>
      </c>
      <c r="E454" t="s">
        <v>280</v>
      </c>
      <c r="F454" t="s">
        <v>155</v>
      </c>
      <c r="G454" t="s">
        <v>218</v>
      </c>
      <c r="H454">
        <v>366.23474342297993</v>
      </c>
      <c r="I454">
        <v>27</v>
      </c>
      <c r="J454">
        <v>1346119.4026143753</v>
      </c>
      <c r="K454">
        <v>46606.243172727271</v>
      </c>
      <c r="L454">
        <v>242301492.47058758</v>
      </c>
      <c r="M454">
        <v>6737291.6218181811</v>
      </c>
      <c r="N454">
        <v>2019179103.9215631</v>
      </c>
      <c r="O454">
        <v>101147400</v>
      </c>
      <c r="P454">
        <v>28.156560109090908</v>
      </c>
      <c r="Q454">
        <v>20124.485069084913</v>
      </c>
      <c r="R454">
        <v>242348098.71376032</v>
      </c>
      <c r="S454">
        <v>2127.0637955433813</v>
      </c>
      <c r="T454">
        <v>20152.641629194004</v>
      </c>
      <c r="U454">
        <f>Net_Zero_Table[[#This Row],[Total Energy(MJ)]]*AHP!$Q$23/TOPSIS!$B$20</f>
        <v>2.5057085151027118E-2</v>
      </c>
      <c r="V454">
        <f>Net_Zero_Table[[#This Row],[Capital Cost (LKR)]]*AHP!$Q$24/TOPSIS!$C$20</f>
        <v>5.0922323753458685E-3</v>
      </c>
      <c r="W454">
        <f>Net_Zero_Table[[#This Row],[System Cost (LKR)]]*AHP!$Q$25/TOPSIS!$D$20</f>
        <v>2.6686024553396709E-3</v>
      </c>
      <c r="X454">
        <f>Net_Zero_Table[[#This Row],[Embodied Carbon (Metric T)]]*AHP!$Q$26/TOPSIS!$E$20</f>
        <v>1.2692328429081974E-2</v>
      </c>
      <c r="Y4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5.572129106474301E-3</v>
      </c>
      <c r="Z4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2.5802766411050968E-3</v>
      </c>
      <c r="AA454">
        <f>Net_Zero_Table[[#This Row],[S- Worst-Euclidean Distance]]/(Net_Zero_Table[[#This Row],[S+ Best-Euclidean Distance]]+Net_Zero_Table[[#This Row],[S- Worst-Euclidean Distance]])</f>
        <v>0.31650493375789462</v>
      </c>
      <c r="AB454">
        <v>453</v>
      </c>
    </row>
    <row r="455" spans="1:28" x14ac:dyDescent="0.3">
      <c r="A455">
        <v>431</v>
      </c>
      <c r="B455" t="s">
        <v>142</v>
      </c>
      <c r="C455" t="s">
        <v>280</v>
      </c>
      <c r="D455" t="s">
        <v>280</v>
      </c>
      <c r="E455" t="s">
        <v>280</v>
      </c>
      <c r="F455" t="s">
        <v>280</v>
      </c>
      <c r="G455" t="s">
        <v>220</v>
      </c>
      <c r="H455">
        <v>406.17520082279015</v>
      </c>
      <c r="I455">
        <v>29</v>
      </c>
      <c r="J455">
        <v>1388481.1308730049</v>
      </c>
      <c r="K455">
        <v>49174.845727272725</v>
      </c>
      <c r="L455">
        <v>249926603.55714086</v>
      </c>
      <c r="M455">
        <v>6296033.459090909</v>
      </c>
      <c r="N455">
        <v>2082721696.3095071</v>
      </c>
      <c r="O455">
        <v>113100000</v>
      </c>
      <c r="P455">
        <v>26.347567099999999</v>
      </c>
      <c r="Q455">
        <v>20757.792906551422</v>
      </c>
      <c r="R455">
        <v>249975778.40286812</v>
      </c>
      <c r="S455">
        <v>2202.1177297685981</v>
      </c>
      <c r="T455">
        <v>20784.140473651423</v>
      </c>
      <c r="U455">
        <f>Net_Zero_Table[[#This Row],[Total Energy(MJ)]]*AHP!$Q$23/TOPSIS!$B$20</f>
        <v>2.5845733465122114E-2</v>
      </c>
      <c r="V455">
        <f>Net_Zero_Table[[#This Row],[Capital Cost (LKR)]]*AHP!$Q$24/TOPSIS!$C$20</f>
        <v>4.7587171843381411E-3</v>
      </c>
      <c r="W455">
        <f>Net_Zero_Table[[#This Row],[System Cost (LKR)]]*AHP!$Q$25/TOPSIS!$D$20</f>
        <v>2.983951517279898E-3</v>
      </c>
      <c r="X455">
        <f>Net_Zero_Table[[#This Row],[Embodied Carbon (Metric T)]]*AHP!$Q$26/TOPSIS!$E$20</f>
        <v>1.1876876068838515E-2</v>
      </c>
      <c r="Y4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5.506146191384456E-3</v>
      </c>
      <c r="Z4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2.5487711917404313E-3</v>
      </c>
      <c r="AA455">
        <f>Net_Zero_Table[[#This Row],[S- Worst-Euclidean Distance]]/(Net_Zero_Table[[#This Row],[S+ Best-Euclidean Distance]]+Net_Zero_Table[[#This Row],[S- Worst-Euclidean Distance]])</f>
        <v>0.31642424999666985</v>
      </c>
      <c r="AB455">
        <v>454</v>
      </c>
    </row>
    <row r="456" spans="1:28" x14ac:dyDescent="0.3">
      <c r="A456">
        <v>482</v>
      </c>
      <c r="B456" t="s">
        <v>280</v>
      </c>
      <c r="C456" t="s">
        <v>148</v>
      </c>
      <c r="D456" t="s">
        <v>151</v>
      </c>
      <c r="E456" t="s">
        <v>280</v>
      </c>
      <c r="F456" t="s">
        <v>155</v>
      </c>
      <c r="G456" t="s">
        <v>220</v>
      </c>
      <c r="H456">
        <v>365.77202180292005</v>
      </c>
      <c r="I456">
        <v>27</v>
      </c>
      <c r="J456">
        <v>1345671.488086157</v>
      </c>
      <c r="K456">
        <v>46606.243172727271</v>
      </c>
      <c r="L456">
        <v>242220867.8555083</v>
      </c>
      <c r="M456">
        <v>6732686.5468181809</v>
      </c>
      <c r="N456">
        <v>2018507232.1292357</v>
      </c>
      <c r="O456">
        <v>105300000</v>
      </c>
      <c r="P456">
        <v>28.165770259090905</v>
      </c>
      <c r="Q456">
        <v>20117.788746888047</v>
      </c>
      <c r="R456">
        <v>242267474.09868103</v>
      </c>
      <c r="S456">
        <v>2130.5399186760542</v>
      </c>
      <c r="T456">
        <v>20145.954517147136</v>
      </c>
      <c r="U456">
        <f>Net_Zero_Table[[#This Row],[Total Energy(MJ)]]*AHP!$Q$23/TOPSIS!$B$20</f>
        <v>2.504874913413228E-2</v>
      </c>
      <c r="V456">
        <f>Net_Zero_Table[[#This Row],[Capital Cost (LKR)]]*AHP!$Q$24/TOPSIS!$C$20</f>
        <v>5.0887517315913438E-3</v>
      </c>
      <c r="W456">
        <f>Net_Zero_Table[[#This Row],[System Cost (LKR)]]*AHP!$Q$25/TOPSIS!$D$20</f>
        <v>2.7781617574674914E-3</v>
      </c>
      <c r="X456">
        <f>Net_Zero_Table[[#This Row],[Embodied Carbon (Metric T)]]*AHP!$Q$26/TOPSIS!$E$20</f>
        <v>1.2696480152454013E-2</v>
      </c>
      <c r="Y4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5.5784805781460018E-3</v>
      </c>
      <c r="Z4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2.57504185912448E-3</v>
      </c>
      <c r="AA456">
        <f>Net_Zero_Table[[#This Row],[S- Worst-Euclidean Distance]]/(Net_Zero_Table[[#This Row],[S+ Best-Euclidean Distance]]+Net_Zero_Table[[#This Row],[S- Worst-Euclidean Distance]])</f>
        <v>0.31581955883922425</v>
      </c>
      <c r="AB456">
        <v>455</v>
      </c>
    </row>
    <row r="457" spans="1:28" x14ac:dyDescent="0.3">
      <c r="A457">
        <v>500</v>
      </c>
      <c r="B457" t="s">
        <v>280</v>
      </c>
      <c r="C457" t="s">
        <v>148</v>
      </c>
      <c r="D457" t="s">
        <v>280</v>
      </c>
      <c r="E457" t="s">
        <v>280</v>
      </c>
      <c r="F457" t="s">
        <v>155</v>
      </c>
      <c r="G457" t="s">
        <v>220</v>
      </c>
      <c r="H457">
        <v>366.23474342297993</v>
      </c>
      <c r="I457">
        <v>27</v>
      </c>
      <c r="J457">
        <v>1346119.4026143753</v>
      </c>
      <c r="K457">
        <v>46606.243172727271</v>
      </c>
      <c r="L457">
        <v>242301492.47058758</v>
      </c>
      <c r="M457">
        <v>6737291.6218181811</v>
      </c>
      <c r="N457">
        <v>2019179103.9215631</v>
      </c>
      <c r="O457">
        <v>105300000</v>
      </c>
      <c r="P457">
        <v>28.156560109090908</v>
      </c>
      <c r="Q457">
        <v>20124.485069084913</v>
      </c>
      <c r="R457">
        <v>242348098.71376032</v>
      </c>
      <c r="S457">
        <v>2131.2163955433812</v>
      </c>
      <c r="T457">
        <v>20152.641629194004</v>
      </c>
      <c r="U457">
        <f>Net_Zero_Table[[#This Row],[Total Energy(MJ)]]*AHP!$Q$23/TOPSIS!$B$20</f>
        <v>2.5057085151027118E-2</v>
      </c>
      <c r="V457">
        <f>Net_Zero_Table[[#This Row],[Capital Cost (LKR)]]*AHP!$Q$24/TOPSIS!$C$20</f>
        <v>5.0922323753458685E-3</v>
      </c>
      <c r="W457">
        <f>Net_Zero_Table[[#This Row],[System Cost (LKR)]]*AHP!$Q$25/TOPSIS!$D$20</f>
        <v>2.7781617574674914E-3</v>
      </c>
      <c r="X457">
        <f>Net_Zero_Table[[#This Row],[Embodied Carbon (Metric T)]]*AHP!$Q$26/TOPSIS!$E$20</f>
        <v>1.2692328429081974E-2</v>
      </c>
      <c r="Y4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5.5811893168877403E-3</v>
      </c>
      <c r="Z4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2.5691889652202831E-3</v>
      </c>
      <c r="AA457">
        <f>Net_Zero_Table[[#This Row],[S- Worst-Euclidean Distance]]/(Net_Zero_Table[[#This Row],[S+ Best-Euclidean Distance]]+Net_Zero_Table[[#This Row],[S- Worst-Euclidean Distance]])</f>
        <v>0.31522327875998718</v>
      </c>
      <c r="AB457">
        <v>456</v>
      </c>
    </row>
    <row r="458" spans="1:28" x14ac:dyDescent="0.3">
      <c r="A458">
        <v>478</v>
      </c>
      <c r="B458" t="s">
        <v>280</v>
      </c>
      <c r="C458" t="s">
        <v>148</v>
      </c>
      <c r="D458" t="s">
        <v>151</v>
      </c>
      <c r="E458" t="s">
        <v>280</v>
      </c>
      <c r="F458" t="s">
        <v>154</v>
      </c>
      <c r="G458" t="s">
        <v>219</v>
      </c>
      <c r="H458">
        <v>365.81059364675809</v>
      </c>
      <c r="I458">
        <v>53</v>
      </c>
      <c r="J458">
        <v>1344630.3086624732</v>
      </c>
      <c r="K458">
        <v>45787.463399999993</v>
      </c>
      <c r="L458">
        <v>242033455.5592452</v>
      </c>
      <c r="M458">
        <v>6705393.8877272718</v>
      </c>
      <c r="N458">
        <v>2016945462.9937098</v>
      </c>
      <c r="O458">
        <v>98792000</v>
      </c>
      <c r="P458">
        <v>28.438696849999996</v>
      </c>
      <c r="Q458">
        <v>20102.223114503977</v>
      </c>
      <c r="R458">
        <v>242079243.02264521</v>
      </c>
      <c r="S458">
        <v>2122.4428568814369</v>
      </c>
      <c r="T458">
        <v>20130.661811353977</v>
      </c>
      <c r="U458">
        <f>Net_Zero_Table[[#This Row],[Total Energy(MJ)]]*AHP!$Q$23/TOPSIS!$B$20</f>
        <v>2.5029287367667713E-2</v>
      </c>
      <c r="V458">
        <f>Net_Zero_Table[[#This Row],[Capital Cost (LKR)]]*AHP!$Q$24/TOPSIS!$C$20</f>
        <v>5.0681231808274232E-3</v>
      </c>
      <c r="W458">
        <f>Net_Zero_Table[[#This Row],[System Cost (LKR)]]*AHP!$Q$25/TOPSIS!$D$20</f>
        <v>2.6064592245368316E-3</v>
      </c>
      <c r="X458">
        <f>Net_Zero_Table[[#This Row],[Embodied Carbon (Metric T)]]*AHP!$Q$26/TOPSIS!$E$20</f>
        <v>1.281950917004091E-2</v>
      </c>
      <c r="Y4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5.6427703681960527E-3</v>
      </c>
      <c r="Z4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2.5614106338543476E-3</v>
      </c>
      <c r="AA458">
        <f>Net_Zero_Table[[#This Row],[S- Worst-Euclidean Distance]]/(Net_Zero_Table[[#This Row],[S+ Best-Euclidean Distance]]+Net_Zero_Table[[#This Row],[S- Worst-Euclidean Distance]])</f>
        <v>0.31220796240529025</v>
      </c>
      <c r="AB458">
        <v>457</v>
      </c>
    </row>
    <row r="459" spans="1:28" x14ac:dyDescent="0.3">
      <c r="A459">
        <v>496</v>
      </c>
      <c r="B459" t="s">
        <v>280</v>
      </c>
      <c r="C459" t="s">
        <v>148</v>
      </c>
      <c r="D459" t="s">
        <v>280</v>
      </c>
      <c r="E459" t="s">
        <v>280</v>
      </c>
      <c r="F459" t="s">
        <v>154</v>
      </c>
      <c r="G459" t="s">
        <v>219</v>
      </c>
      <c r="H459">
        <v>366.27331526681814</v>
      </c>
      <c r="I459">
        <v>53</v>
      </c>
      <c r="J459">
        <v>1345078.2231906913</v>
      </c>
      <c r="K459">
        <v>45787.463399999993</v>
      </c>
      <c r="L459">
        <v>242114080.17432448</v>
      </c>
      <c r="M459">
        <v>6709998.962727272</v>
      </c>
      <c r="N459">
        <v>2017617334.7860372</v>
      </c>
      <c r="O459">
        <v>98792000</v>
      </c>
      <c r="P459">
        <v>28.429486699999998</v>
      </c>
      <c r="Q459">
        <v>20108.919436700835</v>
      </c>
      <c r="R459">
        <v>242159867.63772449</v>
      </c>
      <c r="S459">
        <v>2123.1193337487643</v>
      </c>
      <c r="T459">
        <v>20137.348923400834</v>
      </c>
      <c r="U459">
        <f>Net_Zero_Table[[#This Row],[Total Energy(MJ)]]*AHP!$Q$23/TOPSIS!$B$20</f>
        <v>2.5037623384562554E-2</v>
      </c>
      <c r="V459">
        <f>Net_Zero_Table[[#This Row],[Capital Cost (LKR)]]*AHP!$Q$24/TOPSIS!$C$20</f>
        <v>5.0716038245819488E-3</v>
      </c>
      <c r="W459">
        <f>Net_Zero_Table[[#This Row],[System Cost (LKR)]]*AHP!$Q$25/TOPSIS!$D$20</f>
        <v>2.6064592245368316E-3</v>
      </c>
      <c r="X459">
        <f>Net_Zero_Table[[#This Row],[Embodied Carbon (Metric T)]]*AHP!$Q$26/TOPSIS!$E$20</f>
        <v>1.2815357446668873E-2</v>
      </c>
      <c r="Y4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5.6453163263881648E-3</v>
      </c>
      <c r="Z4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2.5552350507521112E-3</v>
      </c>
      <c r="AA459">
        <f>Net_Zero_Table[[#This Row],[S- Worst-Euclidean Distance]]/(Net_Zero_Table[[#This Row],[S+ Best-Euclidean Distance]]+Net_Zero_Table[[#This Row],[S- Worst-Euclidean Distance]])</f>
        <v>0.31159307871359027</v>
      </c>
      <c r="AB459">
        <v>458</v>
      </c>
    </row>
    <row r="460" spans="1:28" x14ac:dyDescent="0.3">
      <c r="A460">
        <v>480</v>
      </c>
      <c r="B460" t="s">
        <v>280</v>
      </c>
      <c r="C460" t="s">
        <v>148</v>
      </c>
      <c r="D460" t="s">
        <v>151</v>
      </c>
      <c r="E460" t="s">
        <v>280</v>
      </c>
      <c r="F460" t="s">
        <v>154</v>
      </c>
      <c r="G460" t="s">
        <v>218</v>
      </c>
      <c r="H460">
        <v>365.81059364675809</v>
      </c>
      <c r="I460">
        <v>27</v>
      </c>
      <c r="J460">
        <v>1344630.3086624732</v>
      </c>
      <c r="K460">
        <v>45787.463399999993</v>
      </c>
      <c r="L460">
        <v>242033455.5592452</v>
      </c>
      <c r="M460">
        <v>6705393.8877272718</v>
      </c>
      <c r="N460">
        <v>2016945462.9937098</v>
      </c>
      <c r="O460">
        <v>101147400</v>
      </c>
      <c r="P460">
        <v>28.438696849999996</v>
      </c>
      <c r="Q460">
        <v>20102.223114503977</v>
      </c>
      <c r="R460">
        <v>242079243.02264521</v>
      </c>
      <c r="S460">
        <v>2124.7982568814373</v>
      </c>
      <c r="T460">
        <v>20130.661811353977</v>
      </c>
      <c r="U460">
        <f>Net_Zero_Table[[#This Row],[Total Energy(MJ)]]*AHP!$Q$23/TOPSIS!$B$20</f>
        <v>2.5029287367667713E-2</v>
      </c>
      <c r="V460">
        <f>Net_Zero_Table[[#This Row],[Capital Cost (LKR)]]*AHP!$Q$24/TOPSIS!$C$20</f>
        <v>5.0681231808274232E-3</v>
      </c>
      <c r="W460">
        <f>Net_Zero_Table[[#This Row],[System Cost (LKR)]]*AHP!$Q$25/TOPSIS!$D$20</f>
        <v>2.6686024553396709E-3</v>
      </c>
      <c r="X460">
        <f>Net_Zero_Table[[#This Row],[Embodied Carbon (Metric T)]]*AHP!$Q$26/TOPSIS!$E$20</f>
        <v>1.281950917004091E-2</v>
      </c>
      <c r="Y4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5.6469022251720968E-3</v>
      </c>
      <c r="Z4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2.5529921729234295E-3</v>
      </c>
      <c r="AA460">
        <f>Net_Zero_Table[[#This Row],[S- Worst-Euclidean Distance]]/(Net_Zero_Table[[#This Row],[S+ Best-Euclidean Distance]]+Net_Zero_Table[[#This Row],[S- Worst-Euclidean Distance]])</f>
        <v>0.31134451847530831</v>
      </c>
      <c r="AB460">
        <v>459</v>
      </c>
    </row>
    <row r="461" spans="1:28" x14ac:dyDescent="0.3">
      <c r="A461">
        <v>498</v>
      </c>
      <c r="B461" t="s">
        <v>280</v>
      </c>
      <c r="C461" t="s">
        <v>148</v>
      </c>
      <c r="D461" t="s">
        <v>280</v>
      </c>
      <c r="E461" t="s">
        <v>280</v>
      </c>
      <c r="F461" t="s">
        <v>154</v>
      </c>
      <c r="G461" t="s">
        <v>218</v>
      </c>
      <c r="H461">
        <v>366.27331526681814</v>
      </c>
      <c r="I461">
        <v>27</v>
      </c>
      <c r="J461">
        <v>1345078.2231906913</v>
      </c>
      <c r="K461">
        <v>45787.463399999993</v>
      </c>
      <c r="L461">
        <v>242114080.17432448</v>
      </c>
      <c r="M461">
        <v>6709998.962727272</v>
      </c>
      <c r="N461">
        <v>2017617334.7860372</v>
      </c>
      <c r="O461">
        <v>101147400</v>
      </c>
      <c r="P461">
        <v>28.429486699999998</v>
      </c>
      <c r="Q461">
        <v>20108.919436700835</v>
      </c>
      <c r="R461">
        <v>242159867.63772449</v>
      </c>
      <c r="S461">
        <v>2125.4747337487647</v>
      </c>
      <c r="T461">
        <v>20137.348923400834</v>
      </c>
      <c r="U461">
        <f>Net_Zero_Table[[#This Row],[Total Energy(MJ)]]*AHP!$Q$23/TOPSIS!$B$20</f>
        <v>2.5037623384562554E-2</v>
      </c>
      <c r="V461">
        <f>Net_Zero_Table[[#This Row],[Capital Cost (LKR)]]*AHP!$Q$24/TOPSIS!$C$20</f>
        <v>5.0716038245819488E-3</v>
      </c>
      <c r="W461">
        <f>Net_Zero_Table[[#This Row],[System Cost (LKR)]]*AHP!$Q$25/TOPSIS!$D$20</f>
        <v>2.6686024553396709E-3</v>
      </c>
      <c r="X461">
        <f>Net_Zero_Table[[#This Row],[Embodied Carbon (Metric T)]]*AHP!$Q$26/TOPSIS!$E$20</f>
        <v>1.2815357446668873E-2</v>
      </c>
      <c r="Y4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5.6494463213174195E-3</v>
      </c>
      <c r="Z4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2.5467961764496015E-3</v>
      </c>
      <c r="AA461">
        <f>Net_Zero_Table[[#This Row],[S- Worst-Euclidean Distance]]/(Net_Zero_Table[[#This Row],[S+ Best-Euclidean Distance]]+Net_Zero_Table[[#This Row],[S- Worst-Euclidean Distance]])</f>
        <v>0.31072728474583922</v>
      </c>
      <c r="AB461">
        <v>460</v>
      </c>
    </row>
    <row r="462" spans="1:28" x14ac:dyDescent="0.3">
      <c r="A462">
        <v>479</v>
      </c>
      <c r="B462" t="s">
        <v>280</v>
      </c>
      <c r="C462" t="s">
        <v>148</v>
      </c>
      <c r="D462" t="s">
        <v>151</v>
      </c>
      <c r="E462" t="s">
        <v>280</v>
      </c>
      <c r="F462" t="s">
        <v>154</v>
      </c>
      <c r="G462" t="s">
        <v>220</v>
      </c>
      <c r="H462">
        <v>365.81059364675809</v>
      </c>
      <c r="I462">
        <v>27</v>
      </c>
      <c r="J462">
        <v>1344630.3086624732</v>
      </c>
      <c r="K462">
        <v>45787.463399999993</v>
      </c>
      <c r="L462">
        <v>242033455.5592452</v>
      </c>
      <c r="M462">
        <v>6705393.8877272718</v>
      </c>
      <c r="N462">
        <v>2016945462.9937098</v>
      </c>
      <c r="O462">
        <v>105300000</v>
      </c>
      <c r="P462">
        <v>28.438696849999996</v>
      </c>
      <c r="Q462">
        <v>20102.223114503977</v>
      </c>
      <c r="R462">
        <v>242079243.02264521</v>
      </c>
      <c r="S462">
        <v>2128.9508568814372</v>
      </c>
      <c r="T462">
        <v>20130.661811353977</v>
      </c>
      <c r="U462">
        <f>Net_Zero_Table[[#This Row],[Total Energy(MJ)]]*AHP!$Q$23/TOPSIS!$B$20</f>
        <v>2.5029287367667713E-2</v>
      </c>
      <c r="V462">
        <f>Net_Zero_Table[[#This Row],[Capital Cost (LKR)]]*AHP!$Q$24/TOPSIS!$C$20</f>
        <v>5.0681231808274232E-3</v>
      </c>
      <c r="W462">
        <f>Net_Zero_Table[[#This Row],[System Cost (LKR)]]*AHP!$Q$25/TOPSIS!$D$20</f>
        <v>2.7781617574674914E-3</v>
      </c>
      <c r="X462">
        <f>Net_Zero_Table[[#This Row],[Embodied Carbon (Metric T)]]*AHP!$Q$26/TOPSIS!$E$20</f>
        <v>1.281950917004091E-2</v>
      </c>
      <c r="Y4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5.6558426562606312E-3</v>
      </c>
      <c r="Z4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2.5417854805992895E-3</v>
      </c>
      <c r="AA462">
        <f>Net_Zero_Table[[#This Row],[S- Worst-Euclidean Distance]]/(Net_Zero_Table[[#This Row],[S+ Best-Euclidean Distance]]+Net_Zero_Table[[#This Row],[S- Worst-Euclidean Distance]])</f>
        <v>0.31006352546907712</v>
      </c>
      <c r="AB462">
        <v>461</v>
      </c>
    </row>
    <row r="463" spans="1:28" x14ac:dyDescent="0.3">
      <c r="A463">
        <v>497</v>
      </c>
      <c r="B463" t="s">
        <v>280</v>
      </c>
      <c r="C463" t="s">
        <v>148</v>
      </c>
      <c r="D463" t="s">
        <v>280</v>
      </c>
      <c r="E463" t="s">
        <v>280</v>
      </c>
      <c r="F463" t="s">
        <v>154</v>
      </c>
      <c r="G463" t="s">
        <v>220</v>
      </c>
      <c r="H463">
        <v>366.27331526681814</v>
      </c>
      <c r="I463">
        <v>27</v>
      </c>
      <c r="J463">
        <v>1345078.2231906913</v>
      </c>
      <c r="K463">
        <v>45787.463399999993</v>
      </c>
      <c r="L463">
        <v>242114080.17432448</v>
      </c>
      <c r="M463">
        <v>6709998.962727272</v>
      </c>
      <c r="N463">
        <v>2017617334.7860372</v>
      </c>
      <c r="O463">
        <v>105300000</v>
      </c>
      <c r="P463">
        <v>28.429486699999998</v>
      </c>
      <c r="Q463">
        <v>20108.919436700835</v>
      </c>
      <c r="R463">
        <v>242159867.63772449</v>
      </c>
      <c r="S463">
        <v>2129.6273337487646</v>
      </c>
      <c r="T463">
        <v>20137.348923400834</v>
      </c>
      <c r="U463">
        <f>Net_Zero_Table[[#This Row],[Total Energy(MJ)]]*AHP!$Q$23/TOPSIS!$B$20</f>
        <v>2.5037623384562554E-2</v>
      </c>
      <c r="V463">
        <f>Net_Zero_Table[[#This Row],[Capital Cost (LKR)]]*AHP!$Q$24/TOPSIS!$C$20</f>
        <v>5.0716038245819488E-3</v>
      </c>
      <c r="W463">
        <f>Net_Zero_Table[[#This Row],[System Cost (LKR)]]*AHP!$Q$25/TOPSIS!$D$20</f>
        <v>2.7781617574674914E-3</v>
      </c>
      <c r="X463">
        <f>Net_Zero_Table[[#This Row],[Embodied Carbon (Metric T)]]*AHP!$Q$26/TOPSIS!$E$20</f>
        <v>1.2815357446668873E-2</v>
      </c>
      <c r="Y4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5.6583827326516772E-3</v>
      </c>
      <c r="Z4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2.5355620991715771E-3</v>
      </c>
      <c r="AA463">
        <f>Net_Zero_Table[[#This Row],[S- Worst-Euclidean Distance]]/(Net_Zero_Table[[#This Row],[S+ Best-Euclidean Distance]]+Net_Zero_Table[[#This Row],[S- Worst-Euclidean Distance]])</f>
        <v>0.30944339401994525</v>
      </c>
      <c r="AB463">
        <v>462</v>
      </c>
    </row>
    <row r="464" spans="1:28" x14ac:dyDescent="0.3">
      <c r="A464">
        <v>484</v>
      </c>
      <c r="B464" t="s">
        <v>280</v>
      </c>
      <c r="C464" t="s">
        <v>148</v>
      </c>
      <c r="D464" t="s">
        <v>151</v>
      </c>
      <c r="E464" t="s">
        <v>280</v>
      </c>
      <c r="F464" t="s">
        <v>280</v>
      </c>
      <c r="G464" t="s">
        <v>219</v>
      </c>
      <c r="H464">
        <v>365.23697522625093</v>
      </c>
      <c r="I464">
        <v>52</v>
      </c>
      <c r="J464">
        <v>1360114.1340918299</v>
      </c>
      <c r="K464">
        <v>47970.876127272728</v>
      </c>
      <c r="L464">
        <v>244820544.13652939</v>
      </c>
      <c r="M464">
        <v>6694476.8240909083</v>
      </c>
      <c r="N464">
        <v>2040171201.1377449</v>
      </c>
      <c r="O464">
        <v>96928000</v>
      </c>
      <c r="P464">
        <v>28.438696849999996</v>
      </c>
      <c r="Q464">
        <v>20333.706304672854</v>
      </c>
      <c r="R464">
        <v>244868515.01265666</v>
      </c>
      <c r="S464">
        <v>2143.7936779618358</v>
      </c>
      <c r="T464">
        <v>20362.145001522855</v>
      </c>
      <c r="U464">
        <f>Net_Zero_Table[[#This Row],[Total Energy(MJ)]]*AHP!$Q$23/TOPSIS!$B$20</f>
        <v>2.5317678430498536E-2</v>
      </c>
      <c r="V464">
        <f>Net_Zero_Table[[#This Row],[Capital Cost (LKR)]]*AHP!$Q$24/TOPSIS!$C$20</f>
        <v>5.0598717605218561E-3</v>
      </c>
      <c r="W464">
        <f>Net_Zero_Table[[#This Row],[System Cost (LKR)]]*AHP!$Q$25/TOPSIS!$D$20</f>
        <v>2.5572807486021749E-3</v>
      </c>
      <c r="X464">
        <f>Net_Zero_Table[[#This Row],[Embodied Carbon (Metric T)]]*AHP!$Q$26/TOPSIS!$E$20</f>
        <v>1.281950917004091E-2</v>
      </c>
      <c r="Y4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5.8129971793197312E-3</v>
      </c>
      <c r="Z4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2.317259471640595E-3</v>
      </c>
      <c r="AA464">
        <f>Net_Zero_Table[[#This Row],[S- Worst-Euclidean Distance]]/(Net_Zero_Table[[#This Row],[S+ Best-Euclidean Distance]]+Net_Zero_Table[[#This Row],[S- Worst-Euclidean Distance]])</f>
        <v>0.28501676775073098</v>
      </c>
      <c r="AB464">
        <v>463</v>
      </c>
    </row>
    <row r="465" spans="1:28" x14ac:dyDescent="0.3">
      <c r="A465">
        <v>486</v>
      </c>
      <c r="B465" t="s">
        <v>280</v>
      </c>
      <c r="C465" t="s">
        <v>148</v>
      </c>
      <c r="D465" t="s">
        <v>151</v>
      </c>
      <c r="E465" t="s">
        <v>280</v>
      </c>
      <c r="F465" t="s">
        <v>280</v>
      </c>
      <c r="G465" t="s">
        <v>218</v>
      </c>
      <c r="H465">
        <v>365.23697522625093</v>
      </c>
      <c r="I465">
        <v>26</v>
      </c>
      <c r="J465">
        <v>1360114.1340918299</v>
      </c>
      <c r="K465">
        <v>47970.876127272728</v>
      </c>
      <c r="L465">
        <v>244820544.13652939</v>
      </c>
      <c r="M465">
        <v>6694476.8240909083</v>
      </c>
      <c r="N465">
        <v>2040171201.1377449</v>
      </c>
      <c r="O465">
        <v>97401200</v>
      </c>
      <c r="P465">
        <v>28.438696849999996</v>
      </c>
      <c r="Q465">
        <v>20333.706304672854</v>
      </c>
      <c r="R465">
        <v>244868515.01265666</v>
      </c>
      <c r="S465">
        <v>2144.2668779618357</v>
      </c>
      <c r="T465">
        <v>20362.145001522855</v>
      </c>
      <c r="U465">
        <f>Net_Zero_Table[[#This Row],[Total Energy(MJ)]]*AHP!$Q$23/TOPSIS!$B$20</f>
        <v>2.5317678430498536E-2</v>
      </c>
      <c r="V465">
        <f>Net_Zero_Table[[#This Row],[Capital Cost (LKR)]]*AHP!$Q$24/TOPSIS!$C$20</f>
        <v>5.0598717605218561E-3</v>
      </c>
      <c r="W465">
        <f>Net_Zero_Table[[#This Row],[System Cost (LKR)]]*AHP!$Q$25/TOPSIS!$D$20</f>
        <v>2.5697653273641275E-3</v>
      </c>
      <c r="X465">
        <f>Net_Zero_Table[[#This Row],[Embodied Carbon (Metric T)]]*AHP!$Q$26/TOPSIS!$E$20</f>
        <v>1.281950917004091E-2</v>
      </c>
      <c r="Y4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5.8136442737890658E-3</v>
      </c>
      <c r="Z4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2.314993242750603E-3</v>
      </c>
      <c r="AA465">
        <f>Net_Zero_Table[[#This Row],[S- Worst-Euclidean Distance]]/(Net_Zero_Table[[#This Row],[S+ Best-Euclidean Distance]]+Net_Zero_Table[[#This Row],[S- Worst-Euclidean Distance]])</f>
        <v>0.28479474426559087</v>
      </c>
      <c r="AB465">
        <v>464</v>
      </c>
    </row>
    <row r="466" spans="1:28" x14ac:dyDescent="0.3">
      <c r="A466">
        <v>502</v>
      </c>
      <c r="B466" t="s">
        <v>280</v>
      </c>
      <c r="C466" t="s">
        <v>148</v>
      </c>
      <c r="D466" t="s">
        <v>280</v>
      </c>
      <c r="E466" t="s">
        <v>280</v>
      </c>
      <c r="F466" t="s">
        <v>280</v>
      </c>
      <c r="G466" t="s">
        <v>219</v>
      </c>
      <c r="H466">
        <v>365.69969684631087</v>
      </c>
      <c r="I466">
        <v>52</v>
      </c>
      <c r="J466">
        <v>1360562.0486200477</v>
      </c>
      <c r="K466">
        <v>47970.876127272728</v>
      </c>
      <c r="L466">
        <v>244901168.75160861</v>
      </c>
      <c r="M466">
        <v>6699081.8990909085</v>
      </c>
      <c r="N466">
        <v>2040843072.9300718</v>
      </c>
      <c r="O466">
        <v>96928000</v>
      </c>
      <c r="P466">
        <v>28.429486699999998</v>
      </c>
      <c r="Q466">
        <v>20340.402626869716</v>
      </c>
      <c r="R466">
        <v>244949139.62773588</v>
      </c>
      <c r="S466">
        <v>2144.4701548291628</v>
      </c>
      <c r="T466">
        <v>20368.832113569715</v>
      </c>
      <c r="U466">
        <f>Net_Zero_Table[[#This Row],[Total Energy(MJ)]]*AHP!$Q$23/TOPSIS!$B$20</f>
        <v>2.532601444739337E-2</v>
      </c>
      <c r="V466">
        <f>Net_Zero_Table[[#This Row],[Capital Cost (LKR)]]*AHP!$Q$24/TOPSIS!$C$20</f>
        <v>5.0633524042763816E-3</v>
      </c>
      <c r="W466">
        <f>Net_Zero_Table[[#This Row],[System Cost (LKR)]]*AHP!$Q$25/TOPSIS!$D$20</f>
        <v>2.5572807486021749E-3</v>
      </c>
      <c r="X466">
        <f>Net_Zero_Table[[#This Row],[Embodied Carbon (Metric T)]]*AHP!$Q$26/TOPSIS!$E$20</f>
        <v>1.2815357446668873E-2</v>
      </c>
      <c r="Y4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5.815877047239521E-3</v>
      </c>
      <c r="Z4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2.3114592389469352E-3</v>
      </c>
      <c r="AA466">
        <f>Net_Zero_Table[[#This Row],[S- Worst-Euclidean Distance]]/(Net_Zero_Table[[#This Row],[S+ Best-Euclidean Distance]]+Net_Zero_Table[[#This Row],[S- Worst-Euclidean Distance]])</f>
        <v>0.28440551215723453</v>
      </c>
      <c r="AB466">
        <v>465</v>
      </c>
    </row>
    <row r="467" spans="1:28" x14ac:dyDescent="0.3">
      <c r="A467">
        <v>504</v>
      </c>
      <c r="B467" t="s">
        <v>280</v>
      </c>
      <c r="C467" t="s">
        <v>148</v>
      </c>
      <c r="D467" t="s">
        <v>280</v>
      </c>
      <c r="E467" t="s">
        <v>280</v>
      </c>
      <c r="F467" t="s">
        <v>280</v>
      </c>
      <c r="G467" t="s">
        <v>218</v>
      </c>
      <c r="H467">
        <v>365.69969684631087</v>
      </c>
      <c r="I467">
        <v>26</v>
      </c>
      <c r="J467">
        <v>1360562.0486200477</v>
      </c>
      <c r="K467">
        <v>47970.876127272728</v>
      </c>
      <c r="L467">
        <v>244901168.75160861</v>
      </c>
      <c r="M467">
        <v>6699081.8990909085</v>
      </c>
      <c r="N467">
        <v>2040843072.9300718</v>
      </c>
      <c r="O467">
        <v>97401200</v>
      </c>
      <c r="P467">
        <v>28.429486699999998</v>
      </c>
      <c r="Q467">
        <v>20340.402626869716</v>
      </c>
      <c r="R467">
        <v>244949139.62773588</v>
      </c>
      <c r="S467">
        <v>2144.9433548291627</v>
      </c>
      <c r="T467">
        <v>20368.832113569715</v>
      </c>
      <c r="U467">
        <f>Net_Zero_Table[[#This Row],[Total Energy(MJ)]]*AHP!$Q$23/TOPSIS!$B$20</f>
        <v>2.532601444739337E-2</v>
      </c>
      <c r="V467">
        <f>Net_Zero_Table[[#This Row],[Capital Cost (LKR)]]*AHP!$Q$24/TOPSIS!$C$20</f>
        <v>5.0633524042763816E-3</v>
      </c>
      <c r="W467">
        <f>Net_Zero_Table[[#This Row],[System Cost (LKR)]]*AHP!$Q$25/TOPSIS!$D$20</f>
        <v>2.5697653273641275E-3</v>
      </c>
      <c r="X467">
        <f>Net_Zero_Table[[#This Row],[Embodied Carbon (Metric T)]]*AHP!$Q$26/TOPSIS!$E$20</f>
        <v>1.2815357446668873E-2</v>
      </c>
      <c r="Y4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5.8165238213204922E-3</v>
      </c>
      <c r="Z4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2.3091873177345417E-3</v>
      </c>
      <c r="AA467">
        <f>Net_Zero_Table[[#This Row],[S- Worst-Euclidean Distance]]/(Net_Zero_Table[[#This Row],[S+ Best-Euclidean Distance]]+Net_Zero_Table[[#This Row],[S- Worst-Euclidean Distance]])</f>
        <v>0.28418279683063957</v>
      </c>
      <c r="AB467">
        <v>466</v>
      </c>
    </row>
    <row r="468" spans="1:28" x14ac:dyDescent="0.3">
      <c r="A468">
        <v>485</v>
      </c>
      <c r="B468" t="s">
        <v>280</v>
      </c>
      <c r="C468" t="s">
        <v>148</v>
      </c>
      <c r="D468" t="s">
        <v>151</v>
      </c>
      <c r="E468" t="s">
        <v>280</v>
      </c>
      <c r="F468" t="s">
        <v>280</v>
      </c>
      <c r="G468" t="s">
        <v>220</v>
      </c>
      <c r="H468">
        <v>365.23697522625093</v>
      </c>
      <c r="I468">
        <v>26</v>
      </c>
      <c r="J468">
        <v>1360114.1340918299</v>
      </c>
      <c r="K468">
        <v>47970.876127272728</v>
      </c>
      <c r="L468">
        <v>244820544.13652939</v>
      </c>
      <c r="M468">
        <v>6694476.8240909083</v>
      </c>
      <c r="N468">
        <v>2040171201.1377449</v>
      </c>
      <c r="O468">
        <v>101400000</v>
      </c>
      <c r="P468">
        <v>28.438696849999996</v>
      </c>
      <c r="Q468">
        <v>20333.706304672854</v>
      </c>
      <c r="R468">
        <v>244868515.01265666</v>
      </c>
      <c r="S468">
        <v>2148.265677961836</v>
      </c>
      <c r="T468">
        <v>20362.145001522855</v>
      </c>
      <c r="U468">
        <f>Net_Zero_Table[[#This Row],[Total Energy(MJ)]]*AHP!$Q$23/TOPSIS!$B$20</f>
        <v>2.5317678430498536E-2</v>
      </c>
      <c r="V468">
        <f>Net_Zero_Table[[#This Row],[Capital Cost (LKR)]]*AHP!$Q$24/TOPSIS!$C$20</f>
        <v>5.0598717605218561E-3</v>
      </c>
      <c r="W468">
        <f>Net_Zero_Table[[#This Row],[System Cost (LKR)]]*AHP!$Q$25/TOPSIS!$D$20</f>
        <v>2.6752668775612879E-3</v>
      </c>
      <c r="X468">
        <f>Net_Zero_Table[[#This Row],[Embodied Carbon (Metric T)]]*AHP!$Q$26/TOPSIS!$E$20</f>
        <v>1.281950917004091E-2</v>
      </c>
      <c r="Y4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5.8201791612844337E-3</v>
      </c>
      <c r="Z4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2.2984624688826699E-3</v>
      </c>
      <c r="AA468">
        <f>Net_Zero_Table[[#This Row],[S- Worst-Euclidean Distance]]/(Net_Zero_Table[[#This Row],[S+ Best-Euclidean Distance]]+Net_Zero_Table[[#This Row],[S- Worst-Euclidean Distance]])</f>
        <v>0.2831092408786815</v>
      </c>
      <c r="AB468">
        <v>467</v>
      </c>
    </row>
    <row r="469" spans="1:28" x14ac:dyDescent="0.3">
      <c r="A469">
        <v>503</v>
      </c>
      <c r="B469" t="s">
        <v>280</v>
      </c>
      <c r="C469" t="s">
        <v>148</v>
      </c>
      <c r="D469" t="s">
        <v>280</v>
      </c>
      <c r="E469" t="s">
        <v>280</v>
      </c>
      <c r="F469" t="s">
        <v>280</v>
      </c>
      <c r="G469" t="s">
        <v>220</v>
      </c>
      <c r="H469">
        <v>365.69969684631087</v>
      </c>
      <c r="I469">
        <v>26</v>
      </c>
      <c r="J469">
        <v>1360562.0486200477</v>
      </c>
      <c r="K469">
        <v>47970.876127272728</v>
      </c>
      <c r="L469">
        <v>244901168.75160861</v>
      </c>
      <c r="M469">
        <v>6699081.8990909085</v>
      </c>
      <c r="N469">
        <v>2040843072.9300718</v>
      </c>
      <c r="O469">
        <v>101400000</v>
      </c>
      <c r="P469">
        <v>28.429486699999998</v>
      </c>
      <c r="Q469">
        <v>20340.402626869716</v>
      </c>
      <c r="R469">
        <v>244949139.62773588</v>
      </c>
      <c r="S469">
        <v>2148.9421548291625</v>
      </c>
      <c r="T469">
        <v>20368.832113569715</v>
      </c>
      <c r="U469">
        <f>Net_Zero_Table[[#This Row],[Total Energy(MJ)]]*AHP!$Q$23/TOPSIS!$B$20</f>
        <v>2.532601444739337E-2</v>
      </c>
      <c r="V469">
        <f>Net_Zero_Table[[#This Row],[Capital Cost (LKR)]]*AHP!$Q$24/TOPSIS!$C$20</f>
        <v>5.0633524042763816E-3</v>
      </c>
      <c r="W469">
        <f>Net_Zero_Table[[#This Row],[System Cost (LKR)]]*AHP!$Q$25/TOPSIS!$D$20</f>
        <v>2.6752668775612879E-3</v>
      </c>
      <c r="X469">
        <f>Net_Zero_Table[[#This Row],[Embodied Carbon (Metric T)]]*AHP!$Q$26/TOPSIS!$E$20</f>
        <v>1.2815357446668873E-2</v>
      </c>
      <c r="Y4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5.8230554772625955E-3</v>
      </c>
      <c r="Z4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2.2926146809412423E-3</v>
      </c>
      <c r="AA469">
        <f>Net_Zero_Table[[#This Row],[S- Worst-Euclidean Distance]]/(Net_Zero_Table[[#This Row],[S+ Best-Euclidean Distance]]+Net_Zero_Table[[#This Row],[S- Worst-Euclidean Distance]])</f>
        <v>0.28249234336165341</v>
      </c>
      <c r="AB469">
        <v>468</v>
      </c>
    </row>
    <row r="470" spans="1:28" x14ac:dyDescent="0.3">
      <c r="A470">
        <v>49</v>
      </c>
      <c r="B470" t="s">
        <v>139</v>
      </c>
      <c r="C470" t="s">
        <v>148</v>
      </c>
      <c r="D470" t="s">
        <v>151</v>
      </c>
      <c r="E470" t="s">
        <v>280</v>
      </c>
      <c r="F470" t="s">
        <v>155</v>
      </c>
      <c r="G470" t="s">
        <v>219</v>
      </c>
      <c r="H470">
        <v>371.78797006142037</v>
      </c>
      <c r="I470">
        <v>53</v>
      </c>
      <c r="J470">
        <v>1363703.44163414</v>
      </c>
      <c r="K470">
        <v>59312.713172727264</v>
      </c>
      <c r="L470">
        <v>245466619.49414521</v>
      </c>
      <c r="M470">
        <v>6514861.3468181808</v>
      </c>
      <c r="N470">
        <v>2045555162.45121</v>
      </c>
      <c r="O470">
        <v>98792000</v>
      </c>
      <c r="P470">
        <v>28.891854259090906</v>
      </c>
      <c r="Q470">
        <v>20387.366452430393</v>
      </c>
      <c r="R470">
        <v>245525932.20731795</v>
      </c>
      <c r="S470">
        <v>2150.8620237980281</v>
      </c>
      <c r="T470">
        <v>20416.258306689484</v>
      </c>
      <c r="U470">
        <f>Net_Zero_Table[[#This Row],[Total Energy(MJ)]]*AHP!$Q$23/TOPSIS!$B$20</f>
        <v>2.5385650734444005E-2</v>
      </c>
      <c r="V470">
        <f>Net_Zero_Table[[#This Row],[Capital Cost (LKR)]]*AHP!$Q$24/TOPSIS!$C$20</f>
        <v>4.9241133875995106E-3</v>
      </c>
      <c r="W470">
        <f>Net_Zero_Table[[#This Row],[System Cost (LKR)]]*AHP!$Q$25/TOPSIS!$D$20</f>
        <v>2.6064592245368316E-3</v>
      </c>
      <c r="X470">
        <f>Net_Zero_Table[[#This Row],[Embodied Carbon (Metric T)]]*AHP!$Q$26/TOPSIS!$E$20</f>
        <v>1.3023782087043887E-2</v>
      </c>
      <c r="Y4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5.9830495803801084E-3</v>
      </c>
      <c r="Z4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2.1877510462735891E-3</v>
      </c>
      <c r="AA470">
        <f>Net_Zero_Table[[#This Row],[S- Worst-Euclidean Distance]]/(Net_Zero_Table[[#This Row],[S+ Best-Euclidean Distance]]+Net_Zero_Table[[#This Row],[S- Worst-Euclidean Distance]])</f>
        <v>0.2677523471980211</v>
      </c>
      <c r="AB470">
        <v>469</v>
      </c>
    </row>
    <row r="471" spans="1:28" x14ac:dyDescent="0.3">
      <c r="A471">
        <v>67</v>
      </c>
      <c r="B471" t="s">
        <v>139</v>
      </c>
      <c r="C471" t="s">
        <v>148</v>
      </c>
      <c r="D471" t="s">
        <v>280</v>
      </c>
      <c r="E471" t="s">
        <v>280</v>
      </c>
      <c r="F471" t="s">
        <v>155</v>
      </c>
      <c r="G471" t="s">
        <v>219</v>
      </c>
      <c r="H471">
        <v>372.25069168148036</v>
      </c>
      <c r="I471">
        <v>53</v>
      </c>
      <c r="J471">
        <v>1364151.3561623585</v>
      </c>
      <c r="K471">
        <v>59312.713172727264</v>
      </c>
      <c r="L471">
        <v>245547244.10922453</v>
      </c>
      <c r="M471">
        <v>6519466.4218181809</v>
      </c>
      <c r="N471">
        <v>2046227034.2435379</v>
      </c>
      <c r="O471">
        <v>98792000</v>
      </c>
      <c r="P471">
        <v>28.882644109090908</v>
      </c>
      <c r="Q471">
        <v>20394.062774627262</v>
      </c>
      <c r="R471">
        <v>245606556.82239726</v>
      </c>
      <c r="S471">
        <v>2151.538500665356</v>
      </c>
      <c r="T471">
        <v>20422.945418736352</v>
      </c>
      <c r="U471">
        <f>Net_Zero_Table[[#This Row],[Total Energy(MJ)]]*AHP!$Q$23/TOPSIS!$B$20</f>
        <v>2.5393986751338849E-2</v>
      </c>
      <c r="V471">
        <f>Net_Zero_Table[[#This Row],[Capital Cost (LKR)]]*AHP!$Q$24/TOPSIS!$C$20</f>
        <v>4.9275940313540361E-3</v>
      </c>
      <c r="W471">
        <f>Net_Zero_Table[[#This Row],[System Cost (LKR)]]*AHP!$Q$25/TOPSIS!$D$20</f>
        <v>2.6064592245368316E-3</v>
      </c>
      <c r="X471">
        <f>Net_Zero_Table[[#This Row],[Embodied Carbon (Metric T)]]*AHP!$Q$26/TOPSIS!$E$20</f>
        <v>1.301963036367185E-2</v>
      </c>
      <c r="Y4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5.9857216705515044E-3</v>
      </c>
      <c r="Z4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2.1812608759777257E-3</v>
      </c>
      <c r="AA471">
        <f>Net_Zero_Table[[#This Row],[S- Worst-Euclidean Distance]]/(Net_Zero_Table[[#This Row],[S+ Best-Euclidean Distance]]+Net_Zero_Table[[#This Row],[S- Worst-Euclidean Distance]])</f>
        <v>0.26708283794541826</v>
      </c>
      <c r="AB471">
        <v>470</v>
      </c>
    </row>
    <row r="472" spans="1:28" x14ac:dyDescent="0.3">
      <c r="A472">
        <v>51</v>
      </c>
      <c r="B472" t="s">
        <v>139</v>
      </c>
      <c r="C472" t="s">
        <v>148</v>
      </c>
      <c r="D472" t="s">
        <v>151</v>
      </c>
      <c r="E472" t="s">
        <v>280</v>
      </c>
      <c r="F472" t="s">
        <v>155</v>
      </c>
      <c r="G472" t="s">
        <v>218</v>
      </c>
      <c r="H472">
        <v>371.78797006142037</v>
      </c>
      <c r="I472">
        <v>27</v>
      </c>
      <c r="J472">
        <v>1363703.44163414</v>
      </c>
      <c r="K472">
        <v>59312.713172727264</v>
      </c>
      <c r="L472">
        <v>245466619.49414521</v>
      </c>
      <c r="M472">
        <v>6514861.3468181808</v>
      </c>
      <c r="N472">
        <v>2045555162.45121</v>
      </c>
      <c r="O472">
        <v>101147400</v>
      </c>
      <c r="P472">
        <v>28.891854259090906</v>
      </c>
      <c r="Q472">
        <v>20387.366452430393</v>
      </c>
      <c r="R472">
        <v>245525932.20731795</v>
      </c>
      <c r="S472">
        <v>2153.217423798028</v>
      </c>
      <c r="T472">
        <v>20416.258306689484</v>
      </c>
      <c r="U472">
        <f>Net_Zero_Table[[#This Row],[Total Energy(MJ)]]*AHP!$Q$23/TOPSIS!$B$20</f>
        <v>2.5385650734444005E-2</v>
      </c>
      <c r="V472">
        <f>Net_Zero_Table[[#This Row],[Capital Cost (LKR)]]*AHP!$Q$24/TOPSIS!$C$20</f>
        <v>4.9241133875995106E-3</v>
      </c>
      <c r="W472">
        <f>Net_Zero_Table[[#This Row],[System Cost (LKR)]]*AHP!$Q$25/TOPSIS!$D$20</f>
        <v>2.6686024553396709E-3</v>
      </c>
      <c r="X472">
        <f>Net_Zero_Table[[#This Row],[Embodied Carbon (Metric T)]]*AHP!$Q$26/TOPSIS!$E$20</f>
        <v>1.3023782087043887E-2</v>
      </c>
      <c r="Y4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5.9869466002085529E-3</v>
      </c>
      <c r="Z4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2.1778887116327473E-3</v>
      </c>
      <c r="AA472">
        <f>Net_Zero_Table[[#This Row],[S- Worst-Euclidean Distance]]/(Net_Zero_Table[[#This Row],[S+ Best-Euclidean Distance]]+Net_Zero_Table[[#This Row],[S- Worst-Euclidean Distance]])</f>
        <v>0.26674006620491147</v>
      </c>
      <c r="AB472">
        <v>471</v>
      </c>
    </row>
    <row r="473" spans="1:28" x14ac:dyDescent="0.3">
      <c r="A473">
        <v>69</v>
      </c>
      <c r="B473" t="s">
        <v>139</v>
      </c>
      <c r="C473" t="s">
        <v>148</v>
      </c>
      <c r="D473" t="s">
        <v>280</v>
      </c>
      <c r="E473" t="s">
        <v>280</v>
      </c>
      <c r="F473" t="s">
        <v>155</v>
      </c>
      <c r="G473" t="s">
        <v>218</v>
      </c>
      <c r="H473">
        <v>372.25069168148036</v>
      </c>
      <c r="I473">
        <v>27</v>
      </c>
      <c r="J473">
        <v>1364151.3561623585</v>
      </c>
      <c r="K473">
        <v>59312.713172727264</v>
      </c>
      <c r="L473">
        <v>245547244.10922453</v>
      </c>
      <c r="M473">
        <v>6519466.4218181809</v>
      </c>
      <c r="N473">
        <v>2046227034.2435379</v>
      </c>
      <c r="O473">
        <v>101147400</v>
      </c>
      <c r="P473">
        <v>28.882644109090908</v>
      </c>
      <c r="Q473">
        <v>20394.062774627262</v>
      </c>
      <c r="R473">
        <v>245606556.82239726</v>
      </c>
      <c r="S473">
        <v>2153.8939006653563</v>
      </c>
      <c r="T473">
        <v>20422.945418736352</v>
      </c>
      <c r="U473">
        <f>Net_Zero_Table[[#This Row],[Total Energy(MJ)]]*AHP!$Q$23/TOPSIS!$B$20</f>
        <v>2.5393986751338849E-2</v>
      </c>
      <c r="V473">
        <f>Net_Zero_Table[[#This Row],[Capital Cost (LKR)]]*AHP!$Q$24/TOPSIS!$C$20</f>
        <v>4.9275940313540361E-3</v>
      </c>
      <c r="W473">
        <f>Net_Zero_Table[[#This Row],[System Cost (LKR)]]*AHP!$Q$25/TOPSIS!$D$20</f>
        <v>2.6686024553396709E-3</v>
      </c>
      <c r="X473">
        <f>Net_Zero_Table[[#This Row],[Embodied Carbon (Metric T)]]*AHP!$Q$26/TOPSIS!$E$20</f>
        <v>1.301963036367185E-2</v>
      </c>
      <c r="Y4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5.9896169518402469E-3</v>
      </c>
      <c r="Z4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2.1713690632541673E-3</v>
      </c>
      <c r="AA473">
        <f>Net_Zero_Table[[#This Row],[S- Worst-Euclidean Distance]]/(Net_Zero_Table[[#This Row],[S+ Best-Euclidean Distance]]+Net_Zero_Table[[#This Row],[S- Worst-Euclidean Distance]])</f>
        <v>0.26606699965396852</v>
      </c>
      <c r="AB473">
        <v>472</v>
      </c>
    </row>
    <row r="474" spans="1:28" x14ac:dyDescent="0.3">
      <c r="A474">
        <v>50</v>
      </c>
      <c r="B474" t="s">
        <v>139</v>
      </c>
      <c r="C474" t="s">
        <v>148</v>
      </c>
      <c r="D474" t="s">
        <v>151</v>
      </c>
      <c r="E474" t="s">
        <v>280</v>
      </c>
      <c r="F474" t="s">
        <v>155</v>
      </c>
      <c r="G474" t="s">
        <v>220</v>
      </c>
      <c r="H474">
        <v>371.78797006142037</v>
      </c>
      <c r="I474">
        <v>27</v>
      </c>
      <c r="J474">
        <v>1363703.44163414</v>
      </c>
      <c r="K474">
        <v>59312.713172727264</v>
      </c>
      <c r="L474">
        <v>245466619.49414521</v>
      </c>
      <c r="M474">
        <v>6514861.3468181808</v>
      </c>
      <c r="N474">
        <v>2045555162.45121</v>
      </c>
      <c r="O474">
        <v>105300000</v>
      </c>
      <c r="P474">
        <v>28.891854259090906</v>
      </c>
      <c r="Q474">
        <v>20387.366452430393</v>
      </c>
      <c r="R474">
        <v>245525932.20731795</v>
      </c>
      <c r="S474">
        <v>2157.3700237980279</v>
      </c>
      <c r="T474">
        <v>20416.258306689484</v>
      </c>
      <c r="U474">
        <f>Net_Zero_Table[[#This Row],[Total Energy(MJ)]]*AHP!$Q$23/TOPSIS!$B$20</f>
        <v>2.5385650734444005E-2</v>
      </c>
      <c r="V474">
        <f>Net_Zero_Table[[#This Row],[Capital Cost (LKR)]]*AHP!$Q$24/TOPSIS!$C$20</f>
        <v>4.9241133875995106E-3</v>
      </c>
      <c r="W474">
        <f>Net_Zero_Table[[#This Row],[System Cost (LKR)]]*AHP!$Q$25/TOPSIS!$D$20</f>
        <v>2.7781617574674914E-3</v>
      </c>
      <c r="X474">
        <f>Net_Zero_Table[[#This Row],[Embodied Carbon (Metric T)]]*AHP!$Q$26/TOPSIS!$E$20</f>
        <v>1.3023782087043887E-2</v>
      </c>
      <c r="Y4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5.9953799717342767E-3</v>
      </c>
      <c r="Z4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2.1647410086738819E-3</v>
      </c>
      <c r="AA474">
        <f>Net_Zero_Table[[#This Row],[S- Worst-Euclidean Distance]]/(Net_Zero_Table[[#This Row],[S+ Best-Euclidean Distance]]+Net_Zero_Table[[#This Row],[S- Worst-Euclidean Distance]])</f>
        <v>0.26528295522471584</v>
      </c>
      <c r="AB474">
        <v>473</v>
      </c>
    </row>
    <row r="475" spans="1:28" x14ac:dyDescent="0.3">
      <c r="A475">
        <v>68</v>
      </c>
      <c r="B475" t="s">
        <v>139</v>
      </c>
      <c r="C475" t="s">
        <v>148</v>
      </c>
      <c r="D475" t="s">
        <v>280</v>
      </c>
      <c r="E475" t="s">
        <v>280</v>
      </c>
      <c r="F475" t="s">
        <v>155</v>
      </c>
      <c r="G475" t="s">
        <v>220</v>
      </c>
      <c r="H475">
        <v>372.25069168148036</v>
      </c>
      <c r="I475">
        <v>27</v>
      </c>
      <c r="J475">
        <v>1364151.3561623585</v>
      </c>
      <c r="K475">
        <v>59312.713172727264</v>
      </c>
      <c r="L475">
        <v>245547244.10922453</v>
      </c>
      <c r="M475">
        <v>6519466.4218181809</v>
      </c>
      <c r="N475">
        <v>2046227034.2435379</v>
      </c>
      <c r="O475">
        <v>105300000</v>
      </c>
      <c r="P475">
        <v>28.882644109090908</v>
      </c>
      <c r="Q475">
        <v>20394.062774627262</v>
      </c>
      <c r="R475">
        <v>245606556.82239726</v>
      </c>
      <c r="S475">
        <v>2158.0465006653562</v>
      </c>
      <c r="T475">
        <v>20422.945418736352</v>
      </c>
      <c r="U475">
        <f>Net_Zero_Table[[#This Row],[Total Energy(MJ)]]*AHP!$Q$23/TOPSIS!$B$20</f>
        <v>2.5393986751338849E-2</v>
      </c>
      <c r="V475">
        <f>Net_Zero_Table[[#This Row],[Capital Cost (LKR)]]*AHP!$Q$24/TOPSIS!$C$20</f>
        <v>4.9275940313540361E-3</v>
      </c>
      <c r="W475">
        <f>Net_Zero_Table[[#This Row],[System Cost (LKR)]]*AHP!$Q$25/TOPSIS!$D$20</f>
        <v>2.7781617574674914E-3</v>
      </c>
      <c r="X475">
        <f>Net_Zero_Table[[#This Row],[Embodied Carbon (Metric T)]]*AHP!$Q$26/TOPSIS!$E$20</f>
        <v>1.301963036367185E-2</v>
      </c>
      <c r="Y4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5.9980465688001952E-3</v>
      </c>
      <c r="Z4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2.1581816427804091E-3</v>
      </c>
      <c r="AA475">
        <f>Net_Zero_Table[[#This Row],[S- Worst-Euclidean Distance]]/(Net_Zero_Table[[#This Row],[S+ Best-Euclidean Distance]]+Net_Zero_Table[[#This Row],[S- Worst-Euclidean Distance]])</f>
        <v>0.26460535271881175</v>
      </c>
      <c r="AB475">
        <v>474</v>
      </c>
    </row>
    <row r="476" spans="1:28" x14ac:dyDescent="0.3">
      <c r="A476">
        <v>46</v>
      </c>
      <c r="B476" t="s">
        <v>139</v>
      </c>
      <c r="C476" t="s">
        <v>148</v>
      </c>
      <c r="D476" t="s">
        <v>151</v>
      </c>
      <c r="E476" t="s">
        <v>280</v>
      </c>
      <c r="F476" t="s">
        <v>154</v>
      </c>
      <c r="G476" t="s">
        <v>219</v>
      </c>
      <c r="H476">
        <v>371.82654190525852</v>
      </c>
      <c r="I476">
        <v>53</v>
      </c>
      <c r="J476">
        <v>1362662.2622104562</v>
      </c>
      <c r="K476">
        <v>58493.933399999994</v>
      </c>
      <c r="L476">
        <v>245279207.19788212</v>
      </c>
      <c r="M476">
        <v>6487568.6877272716</v>
      </c>
      <c r="N476">
        <v>2043993393.3156843</v>
      </c>
      <c r="O476">
        <v>98792000</v>
      </c>
      <c r="P476">
        <v>29.164780849999996</v>
      </c>
      <c r="Q476">
        <v>20371.800820046315</v>
      </c>
      <c r="R476">
        <v>245337701.13128212</v>
      </c>
      <c r="S476">
        <v>2149.2729620034111</v>
      </c>
      <c r="T476">
        <v>20400.965600896314</v>
      </c>
      <c r="U476">
        <f>Net_Zero_Table[[#This Row],[Total Energy(MJ)]]*AHP!$Q$23/TOPSIS!$B$20</f>
        <v>2.5366188967979438E-2</v>
      </c>
      <c r="V476">
        <f>Net_Zero_Table[[#This Row],[Capital Cost (LKR)]]*AHP!$Q$24/TOPSIS!$C$20</f>
        <v>4.9034848368355918E-3</v>
      </c>
      <c r="W476">
        <f>Net_Zero_Table[[#This Row],[System Cost (LKR)]]*AHP!$Q$25/TOPSIS!$D$20</f>
        <v>2.6064592245368316E-3</v>
      </c>
      <c r="X476">
        <f>Net_Zero_Table[[#This Row],[Embodied Carbon (Metric T)]]*AHP!$Q$26/TOPSIS!$E$20</f>
        <v>1.3146811104630785E-2</v>
      </c>
      <c r="Y4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6.0613700797909845E-3</v>
      </c>
      <c r="Z4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2.1657104757762261E-3</v>
      </c>
      <c r="AA476">
        <f>Net_Zero_Table[[#This Row],[S- Worst-Euclidean Distance]]/(Net_Zero_Table[[#This Row],[S+ Best-Euclidean Distance]]+Net_Zero_Table[[#This Row],[S- Worst-Euclidean Distance]])</f>
        <v>0.26324167621170358</v>
      </c>
      <c r="AB476">
        <v>475</v>
      </c>
    </row>
    <row r="477" spans="1:28" x14ac:dyDescent="0.3">
      <c r="A477">
        <v>64</v>
      </c>
      <c r="B477" t="s">
        <v>139</v>
      </c>
      <c r="C477" t="s">
        <v>148</v>
      </c>
      <c r="D477" t="s">
        <v>280</v>
      </c>
      <c r="E477" t="s">
        <v>280</v>
      </c>
      <c r="F477" t="s">
        <v>154</v>
      </c>
      <c r="G477" t="s">
        <v>219</v>
      </c>
      <c r="H477">
        <v>372.28926352531857</v>
      </c>
      <c r="I477">
        <v>53</v>
      </c>
      <c r="J477">
        <v>1363110.1767386743</v>
      </c>
      <c r="K477">
        <v>58493.933399999994</v>
      </c>
      <c r="L477">
        <v>245359831.8129614</v>
      </c>
      <c r="M477">
        <v>6492173.7627272718</v>
      </c>
      <c r="N477">
        <v>2044665265.1080115</v>
      </c>
      <c r="O477">
        <v>98792000</v>
      </c>
      <c r="P477">
        <v>29.155570699999995</v>
      </c>
      <c r="Q477">
        <v>20378.497142243181</v>
      </c>
      <c r="R477">
        <v>245418325.7463614</v>
      </c>
      <c r="S477">
        <v>2149.949438870739</v>
      </c>
      <c r="T477">
        <v>20407.652712943182</v>
      </c>
      <c r="U477">
        <f>Net_Zero_Table[[#This Row],[Total Energy(MJ)]]*AHP!$Q$23/TOPSIS!$B$20</f>
        <v>2.5374524984874278E-2</v>
      </c>
      <c r="V477">
        <f>Net_Zero_Table[[#This Row],[Capital Cost (LKR)]]*AHP!$Q$24/TOPSIS!$C$20</f>
        <v>4.9069654805901173E-3</v>
      </c>
      <c r="W477">
        <f>Net_Zero_Table[[#This Row],[System Cost (LKR)]]*AHP!$Q$25/TOPSIS!$D$20</f>
        <v>2.6064592245368316E-3</v>
      </c>
      <c r="X477">
        <f>Net_Zero_Table[[#This Row],[Embodied Carbon (Metric T)]]*AHP!$Q$26/TOPSIS!$E$20</f>
        <v>1.3142659381258746E-2</v>
      </c>
      <c r="Y4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6.0638848312622373E-3</v>
      </c>
      <c r="Z4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2.1588090698555209E-3</v>
      </c>
      <c r="AA477">
        <f>Net_Zero_Table[[#This Row],[S- Worst-Euclidean Distance]]/(Net_Zero_Table[[#This Row],[S+ Best-Euclidean Distance]]+Net_Zero_Table[[#This Row],[S- Worst-Euclidean Distance]])</f>
        <v>0.26254279872464442</v>
      </c>
      <c r="AB477">
        <v>476</v>
      </c>
    </row>
    <row r="478" spans="1:28" x14ac:dyDescent="0.3">
      <c r="A478">
        <v>48</v>
      </c>
      <c r="B478" t="s">
        <v>139</v>
      </c>
      <c r="C478" t="s">
        <v>148</v>
      </c>
      <c r="D478" t="s">
        <v>151</v>
      </c>
      <c r="E478" t="s">
        <v>280</v>
      </c>
      <c r="F478" t="s">
        <v>154</v>
      </c>
      <c r="G478" t="s">
        <v>218</v>
      </c>
      <c r="H478">
        <v>371.82654190525852</v>
      </c>
      <c r="I478">
        <v>27</v>
      </c>
      <c r="J478">
        <v>1362662.2622104562</v>
      </c>
      <c r="K478">
        <v>58493.933399999994</v>
      </c>
      <c r="L478">
        <v>245279207.19788212</v>
      </c>
      <c r="M478">
        <v>6487568.6877272716</v>
      </c>
      <c r="N478">
        <v>2043993393.3156843</v>
      </c>
      <c r="O478">
        <v>101147400</v>
      </c>
      <c r="P478">
        <v>29.164780849999996</v>
      </c>
      <c r="Q478">
        <v>20371.800820046315</v>
      </c>
      <c r="R478">
        <v>245337701.13128212</v>
      </c>
      <c r="S478">
        <v>2151.6283620034114</v>
      </c>
      <c r="T478">
        <v>20400.965600896314</v>
      </c>
      <c r="U478">
        <f>Net_Zero_Table[[#This Row],[Total Energy(MJ)]]*AHP!$Q$23/TOPSIS!$B$20</f>
        <v>2.5366188967979438E-2</v>
      </c>
      <c r="V478">
        <f>Net_Zero_Table[[#This Row],[Capital Cost (LKR)]]*AHP!$Q$24/TOPSIS!$C$20</f>
        <v>4.9034848368355918E-3</v>
      </c>
      <c r="W478">
        <f>Net_Zero_Table[[#This Row],[System Cost (LKR)]]*AHP!$Q$25/TOPSIS!$D$20</f>
        <v>2.6686024553396709E-3</v>
      </c>
      <c r="X478">
        <f>Net_Zero_Table[[#This Row],[Embodied Carbon (Metric T)]]*AHP!$Q$26/TOPSIS!$E$20</f>
        <v>1.3146811104630785E-2</v>
      </c>
      <c r="Y4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6.0652167773829428E-3</v>
      </c>
      <c r="Z4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2.1557473100233828E-3</v>
      </c>
      <c r="AA478">
        <f>Net_Zero_Table[[#This Row],[S- Worst-Euclidean Distance]]/(Net_Zero_Table[[#This Row],[S+ Best-Euclidean Distance]]+Net_Zero_Table[[#This Row],[S- Worst-Euclidean Distance]])</f>
        <v>0.26222560846917781</v>
      </c>
      <c r="AB478">
        <v>477</v>
      </c>
    </row>
    <row r="479" spans="1:28" x14ac:dyDescent="0.3">
      <c r="A479">
        <v>66</v>
      </c>
      <c r="B479" t="s">
        <v>139</v>
      </c>
      <c r="C479" t="s">
        <v>148</v>
      </c>
      <c r="D479" t="s">
        <v>280</v>
      </c>
      <c r="E479" t="s">
        <v>280</v>
      </c>
      <c r="F479" t="s">
        <v>154</v>
      </c>
      <c r="G479" t="s">
        <v>218</v>
      </c>
      <c r="H479">
        <v>372.28926352531857</v>
      </c>
      <c r="I479">
        <v>27</v>
      </c>
      <c r="J479">
        <v>1363110.1767386743</v>
      </c>
      <c r="K479">
        <v>58493.933399999994</v>
      </c>
      <c r="L479">
        <v>245359831.8129614</v>
      </c>
      <c r="M479">
        <v>6492173.7627272718</v>
      </c>
      <c r="N479">
        <v>2044665265.1080115</v>
      </c>
      <c r="O479">
        <v>101147400</v>
      </c>
      <c r="P479">
        <v>29.155570699999995</v>
      </c>
      <c r="Q479">
        <v>20378.497142243181</v>
      </c>
      <c r="R479">
        <v>245418325.7463614</v>
      </c>
      <c r="S479">
        <v>2152.3048388707389</v>
      </c>
      <c r="T479">
        <v>20407.652712943182</v>
      </c>
      <c r="U479">
        <f>Net_Zero_Table[[#This Row],[Total Energy(MJ)]]*AHP!$Q$23/TOPSIS!$B$20</f>
        <v>2.5374524984874278E-2</v>
      </c>
      <c r="V479">
        <f>Net_Zero_Table[[#This Row],[Capital Cost (LKR)]]*AHP!$Q$24/TOPSIS!$C$20</f>
        <v>4.9069654805901173E-3</v>
      </c>
      <c r="W479">
        <f>Net_Zero_Table[[#This Row],[System Cost (LKR)]]*AHP!$Q$25/TOPSIS!$D$20</f>
        <v>2.6686024553396709E-3</v>
      </c>
      <c r="X479">
        <f>Net_Zero_Table[[#This Row],[Embodied Carbon (Metric T)]]*AHP!$Q$26/TOPSIS!$E$20</f>
        <v>1.3142659381258746E-2</v>
      </c>
      <c r="Y4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6.0677299346027598E-3</v>
      </c>
      <c r="Z4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2.1488139053618912E-3</v>
      </c>
      <c r="AA479">
        <f>Net_Zero_Table[[#This Row],[S- Worst-Euclidean Distance]]/(Net_Zero_Table[[#This Row],[S+ Best-Euclidean Distance]]+Net_Zero_Table[[#This Row],[S- Worst-Euclidean Distance]])</f>
        <v>0.26152284308521812</v>
      </c>
      <c r="AB479">
        <v>478</v>
      </c>
    </row>
    <row r="480" spans="1:28" x14ac:dyDescent="0.3">
      <c r="A480">
        <v>47</v>
      </c>
      <c r="B480" t="s">
        <v>139</v>
      </c>
      <c r="C480" t="s">
        <v>148</v>
      </c>
      <c r="D480" t="s">
        <v>151</v>
      </c>
      <c r="E480" t="s">
        <v>280</v>
      </c>
      <c r="F480" t="s">
        <v>154</v>
      </c>
      <c r="G480" t="s">
        <v>220</v>
      </c>
      <c r="H480">
        <v>371.82654190525852</v>
      </c>
      <c r="I480">
        <v>27</v>
      </c>
      <c r="J480">
        <v>1362662.2622104562</v>
      </c>
      <c r="K480">
        <v>58493.933399999994</v>
      </c>
      <c r="L480">
        <v>245279207.19788212</v>
      </c>
      <c r="M480">
        <v>6487568.6877272716</v>
      </c>
      <c r="N480">
        <v>2043993393.3156843</v>
      </c>
      <c r="O480">
        <v>105300000</v>
      </c>
      <c r="P480">
        <v>29.164780849999996</v>
      </c>
      <c r="Q480">
        <v>20371.800820046315</v>
      </c>
      <c r="R480">
        <v>245337701.13128212</v>
      </c>
      <c r="S480">
        <v>2155.7809620034113</v>
      </c>
      <c r="T480">
        <v>20400.965600896314</v>
      </c>
      <c r="U480">
        <f>Net_Zero_Table[[#This Row],[Total Energy(MJ)]]*AHP!$Q$23/TOPSIS!$B$20</f>
        <v>2.5366188967979438E-2</v>
      </c>
      <c r="V480">
        <f>Net_Zero_Table[[#This Row],[Capital Cost (LKR)]]*AHP!$Q$24/TOPSIS!$C$20</f>
        <v>4.9034848368355918E-3</v>
      </c>
      <c r="W480">
        <f>Net_Zero_Table[[#This Row],[System Cost (LKR)]]*AHP!$Q$25/TOPSIS!$D$20</f>
        <v>2.7781617574674914E-3</v>
      </c>
      <c r="X480">
        <f>Net_Zero_Table[[#This Row],[Embodied Carbon (Metric T)]]*AHP!$Q$26/TOPSIS!$E$20</f>
        <v>1.3146811104630785E-2</v>
      </c>
      <c r="Y4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6.07354146839974E-3</v>
      </c>
      <c r="Z4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2.1424637357607989E-3</v>
      </c>
      <c r="AA480">
        <f>Net_Zero_Table[[#This Row],[S- Worst-Euclidean Distance]]/(Net_Zero_Table[[#This Row],[S+ Best-Euclidean Distance]]+Net_Zero_Table[[#This Row],[S- Worst-Euclidean Distance]])</f>
        <v>0.26076708601351267</v>
      </c>
      <c r="AB480">
        <v>479</v>
      </c>
    </row>
    <row r="481" spans="1:28" x14ac:dyDescent="0.3">
      <c r="A481">
        <v>65</v>
      </c>
      <c r="B481" t="s">
        <v>139</v>
      </c>
      <c r="C481" t="s">
        <v>148</v>
      </c>
      <c r="D481" t="s">
        <v>280</v>
      </c>
      <c r="E481" t="s">
        <v>280</v>
      </c>
      <c r="F481" t="s">
        <v>154</v>
      </c>
      <c r="G481" t="s">
        <v>220</v>
      </c>
      <c r="H481">
        <v>372.28926352531857</v>
      </c>
      <c r="I481">
        <v>27</v>
      </c>
      <c r="J481">
        <v>1363110.1767386743</v>
      </c>
      <c r="K481">
        <v>58493.933399999994</v>
      </c>
      <c r="L481">
        <v>245359831.8129614</v>
      </c>
      <c r="M481">
        <v>6492173.7627272718</v>
      </c>
      <c r="N481">
        <v>2044665265.1080115</v>
      </c>
      <c r="O481">
        <v>105300000</v>
      </c>
      <c r="P481">
        <v>29.155570699999995</v>
      </c>
      <c r="Q481">
        <v>20378.497142243181</v>
      </c>
      <c r="R481">
        <v>245418325.7463614</v>
      </c>
      <c r="S481">
        <v>2156.4574388707388</v>
      </c>
      <c r="T481">
        <v>20407.652712943182</v>
      </c>
      <c r="U481">
        <f>Net_Zero_Table[[#This Row],[Total Energy(MJ)]]*AHP!$Q$23/TOPSIS!$B$20</f>
        <v>2.5374524984874278E-2</v>
      </c>
      <c r="V481">
        <f>Net_Zero_Table[[#This Row],[Capital Cost (LKR)]]*AHP!$Q$24/TOPSIS!$C$20</f>
        <v>4.9069654805901173E-3</v>
      </c>
      <c r="W481">
        <f>Net_Zero_Table[[#This Row],[System Cost (LKR)]]*AHP!$Q$25/TOPSIS!$D$20</f>
        <v>2.7781617574674914E-3</v>
      </c>
      <c r="X481">
        <f>Net_Zero_Table[[#This Row],[Embodied Carbon (Metric T)]]*AHP!$Q$26/TOPSIS!$E$20</f>
        <v>1.3142659381258746E-2</v>
      </c>
      <c r="Y4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6.0760511823879622E-3</v>
      </c>
      <c r="Z4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2.1354872030180114E-3</v>
      </c>
      <c r="AA481">
        <f>Net_Zero_Table[[#This Row],[S- Worst-Euclidean Distance]]/(Net_Zero_Table[[#This Row],[S+ Best-Euclidean Distance]]+Net_Zero_Table[[#This Row],[S- Worst-Euclidean Distance]])</f>
        <v>0.26005933392618907</v>
      </c>
      <c r="AB481">
        <v>480</v>
      </c>
    </row>
    <row r="482" spans="1:28" x14ac:dyDescent="0.3">
      <c r="A482">
        <v>52</v>
      </c>
      <c r="B482" t="s">
        <v>139</v>
      </c>
      <c r="C482" t="s">
        <v>148</v>
      </c>
      <c r="D482" t="s">
        <v>151</v>
      </c>
      <c r="E482" t="s">
        <v>280</v>
      </c>
      <c r="F482" t="s">
        <v>280</v>
      </c>
      <c r="G482" t="s">
        <v>219</v>
      </c>
      <c r="H482">
        <v>371.25292348475136</v>
      </c>
      <c r="I482">
        <v>53</v>
      </c>
      <c r="J482">
        <v>1378146.0876398128</v>
      </c>
      <c r="K482">
        <v>60677.346127272715</v>
      </c>
      <c r="L482">
        <v>248066295.7751663</v>
      </c>
      <c r="M482">
        <v>6476651.6240909081</v>
      </c>
      <c r="N482">
        <v>2067219131.4597192</v>
      </c>
      <c r="O482">
        <v>98792000</v>
      </c>
      <c r="P482">
        <v>29.164780849999996</v>
      </c>
      <c r="Q482">
        <v>20603.2840102152</v>
      </c>
      <c r="R482">
        <v>248126973.12129357</v>
      </c>
      <c r="S482">
        <v>2172.48778308381</v>
      </c>
      <c r="T482">
        <v>20632.448791065199</v>
      </c>
      <c r="U482">
        <f>Net_Zero_Table[[#This Row],[Total Energy(MJ)]]*AHP!$Q$23/TOPSIS!$B$20</f>
        <v>2.5654580030810267E-2</v>
      </c>
      <c r="V482">
        <f>Net_Zero_Table[[#This Row],[Capital Cost (LKR)]]*AHP!$Q$24/TOPSIS!$C$20</f>
        <v>4.8952334165300246E-3</v>
      </c>
      <c r="W482">
        <f>Net_Zero_Table[[#This Row],[System Cost (LKR)]]*AHP!$Q$25/TOPSIS!$D$20</f>
        <v>2.6064592245368316E-3</v>
      </c>
      <c r="X482">
        <f>Net_Zero_Table[[#This Row],[Embodied Carbon (Metric T)]]*AHP!$Q$26/TOPSIS!$E$20</f>
        <v>1.3146811104630785E-2</v>
      </c>
      <c r="Y4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6.2384904132912998E-3</v>
      </c>
      <c r="Z4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1.9122387916589148E-3</v>
      </c>
      <c r="AA482">
        <f>Net_Zero_Table[[#This Row],[S- Worst-Euclidean Distance]]/(Net_Zero_Table[[#This Row],[S+ Best-Euclidean Distance]]+Net_Zero_Table[[#This Row],[S- Worst-Euclidean Distance]])</f>
        <v>0.23460953536495202</v>
      </c>
      <c r="AB482">
        <v>481</v>
      </c>
    </row>
    <row r="483" spans="1:28" x14ac:dyDescent="0.3">
      <c r="A483">
        <v>70</v>
      </c>
      <c r="B483" t="s">
        <v>139</v>
      </c>
      <c r="C483" t="s">
        <v>148</v>
      </c>
      <c r="D483" t="s">
        <v>280</v>
      </c>
      <c r="E483" t="s">
        <v>280</v>
      </c>
      <c r="F483" t="s">
        <v>280</v>
      </c>
      <c r="G483" t="s">
        <v>219</v>
      </c>
      <c r="H483">
        <v>371.7156451048113</v>
      </c>
      <c r="I483">
        <v>53</v>
      </c>
      <c r="J483">
        <v>1378594.0021680307</v>
      </c>
      <c r="K483">
        <v>60677.346127272715</v>
      </c>
      <c r="L483">
        <v>248146920.39024553</v>
      </c>
      <c r="M483">
        <v>6481256.6990909083</v>
      </c>
      <c r="N483">
        <v>2067891003.2520461</v>
      </c>
      <c r="O483">
        <v>98792000</v>
      </c>
      <c r="P483">
        <v>29.155570699999995</v>
      </c>
      <c r="Q483">
        <v>20609.980332412062</v>
      </c>
      <c r="R483">
        <v>248207597.7363728</v>
      </c>
      <c r="S483">
        <v>2173.164259951137</v>
      </c>
      <c r="T483">
        <v>20639.135903112063</v>
      </c>
      <c r="U483">
        <f>Net_Zero_Table[[#This Row],[Total Energy(MJ)]]*AHP!$Q$23/TOPSIS!$B$20</f>
        <v>2.5662916047705101E-2</v>
      </c>
      <c r="V483">
        <f>Net_Zero_Table[[#This Row],[Capital Cost (LKR)]]*AHP!$Q$24/TOPSIS!$C$20</f>
        <v>4.8987140602845492E-3</v>
      </c>
      <c r="W483">
        <f>Net_Zero_Table[[#This Row],[System Cost (LKR)]]*AHP!$Q$25/TOPSIS!$D$20</f>
        <v>2.6064592245368316E-3</v>
      </c>
      <c r="X483">
        <f>Net_Zero_Table[[#This Row],[Embodied Carbon (Metric T)]]*AHP!$Q$26/TOPSIS!$E$20</f>
        <v>1.3142659381258746E-2</v>
      </c>
      <c r="Y4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6.2413143859598461E-3</v>
      </c>
      <c r="Z4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1.9056659089577571E-3</v>
      </c>
      <c r="AA483">
        <f>Net_Zero_Table[[#This Row],[S- Worst-Euclidean Distance]]/(Net_Zero_Table[[#This Row],[S+ Best-Euclidean Distance]]+Net_Zero_Table[[#This Row],[S- Worst-Euclidean Distance]])</f>
        <v>0.23391070555879268</v>
      </c>
      <c r="AB483">
        <v>482</v>
      </c>
    </row>
    <row r="484" spans="1:28" x14ac:dyDescent="0.3">
      <c r="A484">
        <v>54</v>
      </c>
      <c r="B484" t="s">
        <v>139</v>
      </c>
      <c r="C484" t="s">
        <v>148</v>
      </c>
      <c r="D484" t="s">
        <v>151</v>
      </c>
      <c r="E484" t="s">
        <v>280</v>
      </c>
      <c r="F484" t="s">
        <v>280</v>
      </c>
      <c r="G484" t="s">
        <v>218</v>
      </c>
      <c r="H484">
        <v>371.25292348475136</v>
      </c>
      <c r="I484">
        <v>27</v>
      </c>
      <c r="J484">
        <v>1378146.0876398128</v>
      </c>
      <c r="K484">
        <v>60677.346127272715</v>
      </c>
      <c r="L484">
        <v>248066295.7751663</v>
      </c>
      <c r="M484">
        <v>6476651.6240909081</v>
      </c>
      <c r="N484">
        <v>2067219131.4597192</v>
      </c>
      <c r="O484">
        <v>101147400</v>
      </c>
      <c r="P484">
        <v>29.164780849999996</v>
      </c>
      <c r="Q484">
        <v>20603.2840102152</v>
      </c>
      <c r="R484">
        <v>248126973.12129357</v>
      </c>
      <c r="S484">
        <v>2174.8431830838099</v>
      </c>
      <c r="T484">
        <v>20632.448791065199</v>
      </c>
      <c r="U484">
        <f>Net_Zero_Table[[#This Row],[Total Energy(MJ)]]*AHP!$Q$23/TOPSIS!$B$20</f>
        <v>2.5654580030810267E-2</v>
      </c>
      <c r="V484">
        <f>Net_Zero_Table[[#This Row],[Capital Cost (LKR)]]*AHP!$Q$24/TOPSIS!$C$20</f>
        <v>4.8952334165300246E-3</v>
      </c>
      <c r="W484">
        <f>Net_Zero_Table[[#This Row],[System Cost (LKR)]]*AHP!$Q$25/TOPSIS!$D$20</f>
        <v>2.6686024553396709E-3</v>
      </c>
      <c r="X484">
        <f>Net_Zero_Table[[#This Row],[Embodied Carbon (Metric T)]]*AHP!$Q$26/TOPSIS!$E$20</f>
        <v>1.3146811104630785E-2</v>
      </c>
      <c r="Y4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6.2422279635711495E-3</v>
      </c>
      <c r="Z4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1.900947604778025E-3</v>
      </c>
      <c r="AA484">
        <f>Net_Zero_Table[[#This Row],[S- Worst-Euclidean Distance]]/(Net_Zero_Table[[#This Row],[S+ Best-Euclidean Distance]]+Net_Zero_Table[[#This Row],[S- Worst-Euclidean Distance]])</f>
        <v>0.23344057718301103</v>
      </c>
      <c r="AB484">
        <v>483</v>
      </c>
    </row>
    <row r="485" spans="1:28" x14ac:dyDescent="0.3">
      <c r="A485">
        <v>72</v>
      </c>
      <c r="B485" t="s">
        <v>139</v>
      </c>
      <c r="C485" t="s">
        <v>148</v>
      </c>
      <c r="D485" t="s">
        <v>280</v>
      </c>
      <c r="E485" t="s">
        <v>280</v>
      </c>
      <c r="F485" t="s">
        <v>280</v>
      </c>
      <c r="G485" t="s">
        <v>218</v>
      </c>
      <c r="H485">
        <v>371.7156451048113</v>
      </c>
      <c r="I485">
        <v>27</v>
      </c>
      <c r="J485">
        <v>1378594.0021680307</v>
      </c>
      <c r="K485">
        <v>60677.346127272715</v>
      </c>
      <c r="L485">
        <v>248146920.39024553</v>
      </c>
      <c r="M485">
        <v>6481256.6990909083</v>
      </c>
      <c r="N485">
        <v>2067891003.2520461</v>
      </c>
      <c r="O485">
        <v>101147400</v>
      </c>
      <c r="P485">
        <v>29.155570699999995</v>
      </c>
      <c r="Q485">
        <v>20609.980332412062</v>
      </c>
      <c r="R485">
        <v>248207597.7363728</v>
      </c>
      <c r="S485">
        <v>2175.5196599511369</v>
      </c>
      <c r="T485">
        <v>20639.135903112063</v>
      </c>
      <c r="U485">
        <f>Net_Zero_Table[[#This Row],[Total Energy(MJ)]]*AHP!$Q$23/TOPSIS!$B$20</f>
        <v>2.5662916047705101E-2</v>
      </c>
      <c r="V485">
        <f>Net_Zero_Table[[#This Row],[Capital Cost (LKR)]]*AHP!$Q$24/TOPSIS!$C$20</f>
        <v>4.8987140602845492E-3</v>
      </c>
      <c r="W485">
        <f>Net_Zero_Table[[#This Row],[System Cost (LKR)]]*AHP!$Q$25/TOPSIS!$D$20</f>
        <v>2.6686024553396709E-3</v>
      </c>
      <c r="X485">
        <f>Net_Zero_Table[[#This Row],[Embodied Carbon (Metric T)]]*AHP!$Q$26/TOPSIS!$E$20</f>
        <v>1.3142659381258746E-2</v>
      </c>
      <c r="Y4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6.2450502461430602E-3</v>
      </c>
      <c r="Z4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1.8943355448151097E-3</v>
      </c>
      <c r="AA485">
        <f>Net_Zero_Table[[#This Row],[S- Worst-Euclidean Distance]]/(Net_Zero_Table[[#This Row],[S+ Best-Euclidean Distance]]+Net_Zero_Table[[#This Row],[S- Worst-Euclidean Distance]])</f>
        <v>0.23273691571659835</v>
      </c>
      <c r="AB485">
        <v>484</v>
      </c>
    </row>
    <row r="486" spans="1:28" x14ac:dyDescent="0.3">
      <c r="A486">
        <v>53</v>
      </c>
      <c r="B486" t="s">
        <v>139</v>
      </c>
      <c r="C486" t="s">
        <v>148</v>
      </c>
      <c r="D486" t="s">
        <v>151</v>
      </c>
      <c r="E486" t="s">
        <v>280</v>
      </c>
      <c r="F486" t="s">
        <v>280</v>
      </c>
      <c r="G486" t="s">
        <v>220</v>
      </c>
      <c r="H486">
        <v>371.25292348475136</v>
      </c>
      <c r="I486">
        <v>27</v>
      </c>
      <c r="J486">
        <v>1378146.0876398128</v>
      </c>
      <c r="K486">
        <v>60677.346127272715</v>
      </c>
      <c r="L486">
        <v>248066295.7751663</v>
      </c>
      <c r="M486">
        <v>6476651.6240909081</v>
      </c>
      <c r="N486">
        <v>2067219131.4597192</v>
      </c>
      <c r="O486">
        <v>105300000</v>
      </c>
      <c r="P486">
        <v>29.164780849999996</v>
      </c>
      <c r="Q486">
        <v>20603.2840102152</v>
      </c>
      <c r="R486">
        <v>248126973.12129357</v>
      </c>
      <c r="S486">
        <v>2178.9957830838098</v>
      </c>
      <c r="T486">
        <v>20632.448791065199</v>
      </c>
      <c r="U486">
        <f>Net_Zero_Table[[#This Row],[Total Energy(MJ)]]*AHP!$Q$23/TOPSIS!$B$20</f>
        <v>2.5654580030810267E-2</v>
      </c>
      <c r="V486">
        <f>Net_Zero_Table[[#This Row],[Capital Cost (LKR)]]*AHP!$Q$24/TOPSIS!$C$20</f>
        <v>4.8952334165300246E-3</v>
      </c>
      <c r="W486">
        <f>Net_Zero_Table[[#This Row],[System Cost (LKR)]]*AHP!$Q$25/TOPSIS!$D$20</f>
        <v>2.7781617574674914E-3</v>
      </c>
      <c r="X486">
        <f>Net_Zero_Table[[#This Row],[Embodied Carbon (Metric T)]]*AHP!$Q$26/TOPSIS!$E$20</f>
        <v>1.3146811104630785E-2</v>
      </c>
      <c r="Y4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6.2503169008389778E-3</v>
      </c>
      <c r="Z4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1.8858701414700796E-3</v>
      </c>
      <c r="AA486">
        <f>Net_Zero_Table[[#This Row],[S- Worst-Euclidean Distance]]/(Net_Zero_Table[[#This Row],[S+ Best-Euclidean Distance]]+Net_Zero_Table[[#This Row],[S- Worst-Euclidean Distance]])</f>
        <v>0.23178795320994341</v>
      </c>
      <c r="AB486">
        <v>485</v>
      </c>
    </row>
    <row r="487" spans="1:28" x14ac:dyDescent="0.3">
      <c r="A487">
        <v>71</v>
      </c>
      <c r="B487" t="s">
        <v>139</v>
      </c>
      <c r="C487" t="s">
        <v>148</v>
      </c>
      <c r="D487" t="s">
        <v>280</v>
      </c>
      <c r="E487" t="s">
        <v>280</v>
      </c>
      <c r="F487" t="s">
        <v>280</v>
      </c>
      <c r="G487" t="s">
        <v>220</v>
      </c>
      <c r="H487">
        <v>371.7156451048113</v>
      </c>
      <c r="I487">
        <v>27</v>
      </c>
      <c r="J487">
        <v>1378594.0021680307</v>
      </c>
      <c r="K487">
        <v>60677.346127272715</v>
      </c>
      <c r="L487">
        <v>248146920.39024553</v>
      </c>
      <c r="M487">
        <v>6481256.6990909083</v>
      </c>
      <c r="N487">
        <v>2067891003.2520461</v>
      </c>
      <c r="O487">
        <v>105300000</v>
      </c>
      <c r="P487">
        <v>29.155570699999995</v>
      </c>
      <c r="Q487">
        <v>20609.980332412062</v>
      </c>
      <c r="R487">
        <v>248207597.7363728</v>
      </c>
      <c r="S487">
        <v>2179.6722599511372</v>
      </c>
      <c r="T487">
        <v>20639.135903112063</v>
      </c>
      <c r="U487">
        <f>Net_Zero_Table[[#This Row],[Total Energy(MJ)]]*AHP!$Q$23/TOPSIS!$B$20</f>
        <v>2.5662916047705101E-2</v>
      </c>
      <c r="V487">
        <f>Net_Zero_Table[[#This Row],[Capital Cost (LKR)]]*AHP!$Q$24/TOPSIS!$C$20</f>
        <v>4.8987140602845492E-3</v>
      </c>
      <c r="W487">
        <f>Net_Zero_Table[[#This Row],[System Cost (LKR)]]*AHP!$Q$25/TOPSIS!$D$20</f>
        <v>2.7781617574674914E-3</v>
      </c>
      <c r="X487">
        <f>Net_Zero_Table[[#This Row],[Embodied Carbon (Metric T)]]*AHP!$Q$26/TOPSIS!$E$20</f>
        <v>1.3142659381258746E-2</v>
      </c>
      <c r="Y4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6.2531355325608643E-3</v>
      </c>
      <c r="Z4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1.8792050315830429E-3</v>
      </c>
      <c r="AA487">
        <f>Net_Zero_Table[[#This Row],[S- Worst-Euclidean Distance]]/(Net_Zero_Table[[#This Row],[S+ Best-Euclidean Distance]]+Net_Zero_Table[[#This Row],[S- Worst-Euclidean Distance]])</f>
        <v>0.23107800475899859</v>
      </c>
      <c r="AB487">
        <v>486</v>
      </c>
    </row>
    <row r="488" spans="1:28" x14ac:dyDescent="0.3">
      <c r="A488">
        <v>265</v>
      </c>
      <c r="B488" t="s">
        <v>141</v>
      </c>
      <c r="C488" t="s">
        <v>148</v>
      </c>
      <c r="D488" t="s">
        <v>151</v>
      </c>
      <c r="E488" t="s">
        <v>280</v>
      </c>
      <c r="F488" t="s">
        <v>155</v>
      </c>
      <c r="G488" t="s">
        <v>219</v>
      </c>
      <c r="H488">
        <v>385.46935017282726</v>
      </c>
      <c r="I488">
        <v>55</v>
      </c>
      <c r="J488">
        <v>1405086.3365024398</v>
      </c>
      <c r="K488">
        <v>52051.873172727268</v>
      </c>
      <c r="L488">
        <v>252915540.57043916</v>
      </c>
      <c r="M488">
        <v>6605621.8468181808</v>
      </c>
      <c r="N488">
        <v>2107629504.7536595</v>
      </c>
      <c r="O488">
        <v>102520000</v>
      </c>
      <c r="P488">
        <v>27.802728259090909</v>
      </c>
      <c r="Q488">
        <v>21006.040730711473</v>
      </c>
      <c r="R488">
        <v>252967592.44361189</v>
      </c>
      <c r="S488">
        <v>2216.7551266004775</v>
      </c>
      <c r="T488">
        <v>21033.843458970565</v>
      </c>
      <c r="U488">
        <f>Net_Zero_Table[[#This Row],[Total Energy(MJ)]]*AHP!$Q$23/TOPSIS!$B$20</f>
        <v>2.615506594832636E-2</v>
      </c>
      <c r="V488">
        <f>Net_Zero_Table[[#This Row],[Capital Cost (LKR)]]*AHP!$Q$24/TOPSIS!$C$20</f>
        <v>4.9927126975961075E-3</v>
      </c>
      <c r="W488">
        <f>Net_Zero_Table[[#This Row],[System Cost (LKR)]]*AHP!$Q$25/TOPSIS!$D$20</f>
        <v>2.7048161764061463E-3</v>
      </c>
      <c r="X488">
        <f>Net_Zero_Table[[#This Row],[Embodied Carbon (Metric T)]]*AHP!$Q$26/TOPSIS!$E$20</f>
        <v>1.2532829185159076E-2</v>
      </c>
      <c r="Y4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6.1707089921084392E-3</v>
      </c>
      <c r="Z4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1.8295887690480334E-3</v>
      </c>
      <c r="AA488">
        <f>Net_Zero_Table[[#This Row],[S- Worst-Euclidean Distance]]/(Net_Zero_Table[[#This Row],[S+ Best-Euclidean Distance]]+Net_Zero_Table[[#This Row],[S- Worst-Euclidean Distance]])</f>
        <v>0.22869008425300905</v>
      </c>
      <c r="AB488">
        <v>487</v>
      </c>
    </row>
    <row r="489" spans="1:28" x14ac:dyDescent="0.3">
      <c r="A489">
        <v>283</v>
      </c>
      <c r="B489" t="s">
        <v>141</v>
      </c>
      <c r="C489" t="s">
        <v>148</v>
      </c>
      <c r="D489" t="s">
        <v>280</v>
      </c>
      <c r="E489" t="s">
        <v>280</v>
      </c>
      <c r="F489" t="s">
        <v>155</v>
      </c>
      <c r="G489" t="s">
        <v>219</v>
      </c>
      <c r="H489">
        <v>385.93207179288731</v>
      </c>
      <c r="I489">
        <v>55</v>
      </c>
      <c r="J489">
        <v>1405534.2510306581</v>
      </c>
      <c r="K489">
        <v>52051.873172727268</v>
      </c>
      <c r="L489">
        <v>252996165.18551847</v>
      </c>
      <c r="M489">
        <v>6610226.9218181809</v>
      </c>
      <c r="N489">
        <v>2108301376.5459874</v>
      </c>
      <c r="O489">
        <v>102520000</v>
      </c>
      <c r="P489">
        <v>27.793518109090911</v>
      </c>
      <c r="Q489">
        <v>21012.737052908338</v>
      </c>
      <c r="R489">
        <v>253048217.0586912</v>
      </c>
      <c r="S489">
        <v>2217.4316034678059</v>
      </c>
      <c r="T489">
        <v>21040.530571017429</v>
      </c>
      <c r="U489">
        <f>Net_Zero_Table[[#This Row],[Total Energy(MJ)]]*AHP!$Q$23/TOPSIS!$B$20</f>
        <v>2.6163401965221201E-2</v>
      </c>
      <c r="V489">
        <f>Net_Zero_Table[[#This Row],[Capital Cost (LKR)]]*AHP!$Q$24/TOPSIS!$C$20</f>
        <v>4.996193341350633E-3</v>
      </c>
      <c r="W489">
        <f>Net_Zero_Table[[#This Row],[System Cost (LKR)]]*AHP!$Q$25/TOPSIS!$D$20</f>
        <v>2.7048161764061463E-3</v>
      </c>
      <c r="X489">
        <f>Net_Zero_Table[[#This Row],[Embodied Carbon (Metric T)]]*AHP!$Q$26/TOPSIS!$E$20</f>
        <v>1.2528677461787039E-2</v>
      </c>
      <c r="Y4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6.1747075200814022E-3</v>
      </c>
      <c r="Z4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1.8265873342562192E-3</v>
      </c>
      <c r="AA489">
        <f>Net_Zero_Table[[#This Row],[S- Worst-Euclidean Distance]]/(Net_Zero_Table[[#This Row],[S+ Best-Euclidean Distance]]+Net_Zero_Table[[#This Row],[S- Worst-Euclidean Distance]])</f>
        <v>0.22828646706676473</v>
      </c>
      <c r="AB489">
        <v>488</v>
      </c>
    </row>
    <row r="490" spans="1:28" x14ac:dyDescent="0.3">
      <c r="A490">
        <v>267</v>
      </c>
      <c r="B490" t="s">
        <v>141</v>
      </c>
      <c r="C490" t="s">
        <v>148</v>
      </c>
      <c r="D490" t="s">
        <v>151</v>
      </c>
      <c r="E490" t="s">
        <v>280</v>
      </c>
      <c r="F490" t="s">
        <v>155</v>
      </c>
      <c r="G490" t="s">
        <v>218</v>
      </c>
      <c r="H490">
        <v>385.46935017282726</v>
      </c>
      <c r="I490">
        <v>28</v>
      </c>
      <c r="J490">
        <v>1405086.3365024398</v>
      </c>
      <c r="K490">
        <v>52051.873172727268</v>
      </c>
      <c r="L490">
        <v>252915540.57043916</v>
      </c>
      <c r="M490">
        <v>6605621.8468181808</v>
      </c>
      <c r="N490">
        <v>2107629504.7536595</v>
      </c>
      <c r="O490">
        <v>104893600</v>
      </c>
      <c r="P490">
        <v>27.802728259090909</v>
      </c>
      <c r="Q490">
        <v>21006.040730711473</v>
      </c>
      <c r="R490">
        <v>252967592.44361189</v>
      </c>
      <c r="S490">
        <v>2219.1287266004779</v>
      </c>
      <c r="T490">
        <v>21033.843458970565</v>
      </c>
      <c r="U490">
        <f>Net_Zero_Table[[#This Row],[Total Energy(MJ)]]*AHP!$Q$23/TOPSIS!$B$20</f>
        <v>2.615506594832636E-2</v>
      </c>
      <c r="V490">
        <f>Net_Zero_Table[[#This Row],[Capital Cost (LKR)]]*AHP!$Q$24/TOPSIS!$C$20</f>
        <v>4.9927126975961075E-3</v>
      </c>
      <c r="W490">
        <f>Net_Zero_Table[[#This Row],[System Cost (LKR)]]*AHP!$Q$25/TOPSIS!$D$20</f>
        <v>2.7674395833152138E-3</v>
      </c>
      <c r="X490">
        <f>Net_Zero_Table[[#This Row],[Embodied Carbon (Metric T)]]*AHP!$Q$26/TOPSIS!$E$20</f>
        <v>1.2532829185159076E-2</v>
      </c>
      <c r="Y4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6.175516673376737E-3</v>
      </c>
      <c r="Z4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1.8210864731942633E-3</v>
      </c>
      <c r="AA490">
        <f>Net_Zero_Table[[#This Row],[S- Worst-Euclidean Distance]]/(Net_Zero_Table[[#This Row],[S+ Best-Euclidean Distance]]+Net_Zero_Table[[#This Row],[S- Worst-Euclidean Distance]])</f>
        <v>0.22773250589222477</v>
      </c>
      <c r="AB490">
        <v>489</v>
      </c>
    </row>
    <row r="491" spans="1:28" x14ac:dyDescent="0.3">
      <c r="A491">
        <v>285</v>
      </c>
      <c r="B491" t="s">
        <v>141</v>
      </c>
      <c r="C491" t="s">
        <v>148</v>
      </c>
      <c r="D491" t="s">
        <v>280</v>
      </c>
      <c r="E491" t="s">
        <v>280</v>
      </c>
      <c r="F491" t="s">
        <v>155</v>
      </c>
      <c r="G491" t="s">
        <v>218</v>
      </c>
      <c r="H491">
        <v>385.93207179288731</v>
      </c>
      <c r="I491">
        <v>28</v>
      </c>
      <c r="J491">
        <v>1405534.2510306581</v>
      </c>
      <c r="K491">
        <v>52051.873172727268</v>
      </c>
      <c r="L491">
        <v>252996165.18551847</v>
      </c>
      <c r="M491">
        <v>6610226.9218181809</v>
      </c>
      <c r="N491">
        <v>2108301376.5459874</v>
      </c>
      <c r="O491">
        <v>104893600</v>
      </c>
      <c r="P491">
        <v>27.793518109090911</v>
      </c>
      <c r="Q491">
        <v>21012.737052908338</v>
      </c>
      <c r="R491">
        <v>253048217.0586912</v>
      </c>
      <c r="S491">
        <v>2219.8052034678058</v>
      </c>
      <c r="T491">
        <v>21040.530571017429</v>
      </c>
      <c r="U491">
        <f>Net_Zero_Table[[#This Row],[Total Energy(MJ)]]*AHP!$Q$23/TOPSIS!$B$20</f>
        <v>2.6163401965221201E-2</v>
      </c>
      <c r="V491">
        <f>Net_Zero_Table[[#This Row],[Capital Cost (LKR)]]*AHP!$Q$24/TOPSIS!$C$20</f>
        <v>4.996193341350633E-3</v>
      </c>
      <c r="W491">
        <f>Net_Zero_Table[[#This Row],[System Cost (LKR)]]*AHP!$Q$25/TOPSIS!$D$20</f>
        <v>2.7674395833152138E-3</v>
      </c>
      <c r="X491">
        <f>Net_Zero_Table[[#This Row],[Embodied Carbon (Metric T)]]*AHP!$Q$26/TOPSIS!$E$20</f>
        <v>1.2528677461787039E-2</v>
      </c>
      <c r="Y4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6.1795120904822214E-3</v>
      </c>
      <c r="Z4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1.8180710021035108E-3</v>
      </c>
      <c r="AA491">
        <f>Net_Zero_Table[[#This Row],[S- Worst-Euclidean Distance]]/(Net_Zero_Table[[#This Row],[S+ Best-Euclidean Distance]]+Net_Zero_Table[[#This Row],[S- Worst-Euclidean Distance]])</f>
        <v>0.22732755396927085</v>
      </c>
      <c r="AB491">
        <v>490</v>
      </c>
    </row>
    <row r="492" spans="1:28" x14ac:dyDescent="0.3">
      <c r="A492">
        <v>266</v>
      </c>
      <c r="B492" t="s">
        <v>141</v>
      </c>
      <c r="C492" t="s">
        <v>148</v>
      </c>
      <c r="D492" t="s">
        <v>151</v>
      </c>
      <c r="E492" t="s">
        <v>280</v>
      </c>
      <c r="F492" t="s">
        <v>155</v>
      </c>
      <c r="G492" t="s">
        <v>220</v>
      </c>
      <c r="H492">
        <v>385.46935017282726</v>
      </c>
      <c r="I492">
        <v>28</v>
      </c>
      <c r="J492">
        <v>1405086.3365024398</v>
      </c>
      <c r="K492">
        <v>52051.873172727268</v>
      </c>
      <c r="L492">
        <v>252915540.57043916</v>
      </c>
      <c r="M492">
        <v>6605621.8468181808</v>
      </c>
      <c r="N492">
        <v>2107629504.7536595</v>
      </c>
      <c r="O492">
        <v>109200000</v>
      </c>
      <c r="P492">
        <v>27.802728259090909</v>
      </c>
      <c r="Q492">
        <v>21006.040730711473</v>
      </c>
      <c r="R492">
        <v>252967592.44361189</v>
      </c>
      <c r="S492">
        <v>2223.4351266004778</v>
      </c>
      <c r="T492">
        <v>21033.843458970565</v>
      </c>
      <c r="U492">
        <f>Net_Zero_Table[[#This Row],[Total Energy(MJ)]]*AHP!$Q$23/TOPSIS!$B$20</f>
        <v>2.615506594832636E-2</v>
      </c>
      <c r="V492">
        <f>Net_Zero_Table[[#This Row],[Capital Cost (LKR)]]*AHP!$Q$24/TOPSIS!$C$20</f>
        <v>4.9927126975961075E-3</v>
      </c>
      <c r="W492">
        <f>Net_Zero_Table[[#This Row],[System Cost (LKR)]]*AHP!$Q$25/TOPSIS!$D$20</f>
        <v>2.881056637373695E-3</v>
      </c>
      <c r="X492">
        <f>Net_Zero_Table[[#This Row],[Embodied Carbon (Metric T)]]*AHP!$Q$26/TOPSIS!$E$20</f>
        <v>1.2532829185159076E-2</v>
      </c>
      <c r="Y4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6.1858484006804843E-3</v>
      </c>
      <c r="Z4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1.8110952160537847E-3</v>
      </c>
      <c r="AA492">
        <f>Net_Zero_Table[[#This Row],[S- Worst-Euclidean Distance]]/(Net_Zero_Table[[#This Row],[S+ Best-Euclidean Distance]]+Net_Zero_Table[[#This Row],[S- Worst-Euclidean Distance]])</f>
        <v>0.22647342570528037</v>
      </c>
      <c r="AB492">
        <v>491</v>
      </c>
    </row>
    <row r="493" spans="1:28" x14ac:dyDescent="0.3">
      <c r="A493">
        <v>284</v>
      </c>
      <c r="B493" t="s">
        <v>141</v>
      </c>
      <c r="C493" t="s">
        <v>148</v>
      </c>
      <c r="D493" t="s">
        <v>280</v>
      </c>
      <c r="E493" t="s">
        <v>280</v>
      </c>
      <c r="F493" t="s">
        <v>155</v>
      </c>
      <c r="G493" t="s">
        <v>220</v>
      </c>
      <c r="H493">
        <v>385.93207179288731</v>
      </c>
      <c r="I493">
        <v>28</v>
      </c>
      <c r="J493">
        <v>1405534.2510306581</v>
      </c>
      <c r="K493">
        <v>52051.873172727268</v>
      </c>
      <c r="L493">
        <v>252996165.18551847</v>
      </c>
      <c r="M493">
        <v>6610226.9218181809</v>
      </c>
      <c r="N493">
        <v>2108301376.5459874</v>
      </c>
      <c r="O493">
        <v>109200000</v>
      </c>
      <c r="P493">
        <v>27.793518109090911</v>
      </c>
      <c r="Q493">
        <v>21012.737052908338</v>
      </c>
      <c r="R493">
        <v>253048217.0586912</v>
      </c>
      <c r="S493">
        <v>2224.1116034678057</v>
      </c>
      <c r="T493">
        <v>21040.530571017429</v>
      </c>
      <c r="U493">
        <f>Net_Zero_Table[[#This Row],[Total Energy(MJ)]]*AHP!$Q$23/TOPSIS!$B$20</f>
        <v>2.6163401965221201E-2</v>
      </c>
      <c r="V493">
        <f>Net_Zero_Table[[#This Row],[Capital Cost (LKR)]]*AHP!$Q$24/TOPSIS!$C$20</f>
        <v>4.996193341350633E-3</v>
      </c>
      <c r="W493">
        <f>Net_Zero_Table[[#This Row],[System Cost (LKR)]]*AHP!$Q$25/TOPSIS!$D$20</f>
        <v>2.881056637373695E-3</v>
      </c>
      <c r="X493">
        <f>Net_Zero_Table[[#This Row],[Embodied Carbon (Metric T)]]*AHP!$Q$26/TOPSIS!$E$20</f>
        <v>1.2528677461787039E-2</v>
      </c>
      <c r="Y4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6.1898371488645146E-3</v>
      </c>
      <c r="Z4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1.8080630817124297E-3</v>
      </c>
      <c r="AA493">
        <f>Net_Zero_Table[[#This Row],[S- Worst-Euclidean Distance]]/(Net_Zero_Table[[#This Row],[S+ Best-Euclidean Distance]]+Net_Zero_Table[[#This Row],[S- Worst-Euclidean Distance]])</f>
        <v>0.22606722134392032</v>
      </c>
      <c r="AB493">
        <v>492</v>
      </c>
    </row>
    <row r="494" spans="1:28" x14ac:dyDescent="0.3">
      <c r="A494">
        <v>262</v>
      </c>
      <c r="B494" t="s">
        <v>141</v>
      </c>
      <c r="C494" t="s">
        <v>148</v>
      </c>
      <c r="D494" t="s">
        <v>151</v>
      </c>
      <c r="E494" t="s">
        <v>280</v>
      </c>
      <c r="F494" t="s">
        <v>154</v>
      </c>
      <c r="G494" t="s">
        <v>219</v>
      </c>
      <c r="H494">
        <v>385.50792201666547</v>
      </c>
      <c r="I494">
        <v>55</v>
      </c>
      <c r="J494">
        <v>1404045.157078756</v>
      </c>
      <c r="K494">
        <v>51233.093399999998</v>
      </c>
      <c r="L494">
        <v>252728128.27417609</v>
      </c>
      <c r="M494">
        <v>6578329.1877272716</v>
      </c>
      <c r="N494">
        <v>2106067735.618134</v>
      </c>
      <c r="O494">
        <v>102520000</v>
      </c>
      <c r="P494">
        <v>28.075654849999999</v>
      </c>
      <c r="Q494">
        <v>20990.475098327403</v>
      </c>
      <c r="R494">
        <v>252779361.36757609</v>
      </c>
      <c r="S494">
        <v>2215.1660648058614</v>
      </c>
      <c r="T494">
        <v>21018.550753177402</v>
      </c>
      <c r="U494">
        <f>Net_Zero_Table[[#This Row],[Total Energy(MJ)]]*AHP!$Q$23/TOPSIS!$B$20</f>
        <v>2.6135604181861793E-2</v>
      </c>
      <c r="V494">
        <f>Net_Zero_Table[[#This Row],[Capital Cost (LKR)]]*AHP!$Q$24/TOPSIS!$C$20</f>
        <v>4.9720841468321878E-3</v>
      </c>
      <c r="W494">
        <f>Net_Zero_Table[[#This Row],[System Cost (LKR)]]*AHP!$Q$25/TOPSIS!$D$20</f>
        <v>2.7048161764061463E-3</v>
      </c>
      <c r="X494">
        <f>Net_Zero_Table[[#This Row],[Embodied Carbon (Metric T)]]*AHP!$Q$26/TOPSIS!$E$20</f>
        <v>1.2655858202745974E-2</v>
      </c>
      <c r="Y4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6.2343718973666522E-3</v>
      </c>
      <c r="Z4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1.7600740935343479E-3</v>
      </c>
      <c r="AA494">
        <f>Net_Zero_Table[[#This Row],[S- Worst-Euclidean Distance]]/(Net_Zero_Table[[#This Row],[S+ Best-Euclidean Distance]]+Net_Zero_Table[[#This Row],[S- Worst-Euclidean Distance]])</f>
        <v>0.22016210948671153</v>
      </c>
      <c r="AB494">
        <v>493</v>
      </c>
    </row>
    <row r="495" spans="1:28" x14ac:dyDescent="0.3">
      <c r="A495">
        <v>280</v>
      </c>
      <c r="B495" t="s">
        <v>141</v>
      </c>
      <c r="C495" t="s">
        <v>148</v>
      </c>
      <c r="D495" t="s">
        <v>280</v>
      </c>
      <c r="E495" t="s">
        <v>280</v>
      </c>
      <c r="F495" t="s">
        <v>154</v>
      </c>
      <c r="G495" t="s">
        <v>219</v>
      </c>
      <c r="H495">
        <v>385.97064363672536</v>
      </c>
      <c r="I495">
        <v>55</v>
      </c>
      <c r="J495">
        <v>1404493.0716069744</v>
      </c>
      <c r="K495">
        <v>51233.093399999998</v>
      </c>
      <c r="L495">
        <v>252808752.88925537</v>
      </c>
      <c r="M495">
        <v>6582934.2627272718</v>
      </c>
      <c r="N495">
        <v>2106739607.4104614</v>
      </c>
      <c r="O495">
        <v>102520000</v>
      </c>
      <c r="P495">
        <v>28.066444700000002</v>
      </c>
      <c r="Q495">
        <v>20997.171420524264</v>
      </c>
      <c r="R495">
        <v>252859985.98265538</v>
      </c>
      <c r="S495">
        <v>2215.8425416731889</v>
      </c>
      <c r="T495">
        <v>21025.237865224266</v>
      </c>
      <c r="U495">
        <f>Net_Zero_Table[[#This Row],[Total Energy(MJ)]]*AHP!$Q$23/TOPSIS!$B$20</f>
        <v>2.6143940198756634E-2</v>
      </c>
      <c r="V495">
        <f>Net_Zero_Table[[#This Row],[Capital Cost (LKR)]]*AHP!$Q$24/TOPSIS!$C$20</f>
        <v>4.9755647905867142E-3</v>
      </c>
      <c r="W495">
        <f>Net_Zero_Table[[#This Row],[System Cost (LKR)]]*AHP!$Q$25/TOPSIS!$D$20</f>
        <v>2.7048161764061463E-3</v>
      </c>
      <c r="X495">
        <f>Net_Zero_Table[[#This Row],[Embodied Carbon (Metric T)]]*AHP!$Q$26/TOPSIS!$E$20</f>
        <v>1.2651706479373937E-2</v>
      </c>
      <c r="Y4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6.2382102252601726E-3</v>
      </c>
      <c r="Z4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1.7565299334690893E-3</v>
      </c>
      <c r="AA495">
        <f>Net_Zero_Table[[#This Row],[S- Worst-Euclidean Distance]]/(Net_Zero_Table[[#This Row],[S+ Best-Euclidean Distance]]+Net_Zero_Table[[#This Row],[S- Worst-Euclidean Distance]])</f>
        <v>0.21971069710766983</v>
      </c>
      <c r="AB495">
        <v>494</v>
      </c>
    </row>
    <row r="496" spans="1:28" x14ac:dyDescent="0.3">
      <c r="A496">
        <v>264</v>
      </c>
      <c r="B496" t="s">
        <v>141</v>
      </c>
      <c r="C496" t="s">
        <v>148</v>
      </c>
      <c r="D496" t="s">
        <v>151</v>
      </c>
      <c r="E496" t="s">
        <v>280</v>
      </c>
      <c r="F496" t="s">
        <v>154</v>
      </c>
      <c r="G496" t="s">
        <v>218</v>
      </c>
      <c r="H496">
        <v>385.50792201666547</v>
      </c>
      <c r="I496">
        <v>28</v>
      </c>
      <c r="J496">
        <v>1404045.157078756</v>
      </c>
      <c r="K496">
        <v>51233.093399999998</v>
      </c>
      <c r="L496">
        <v>252728128.27417609</v>
      </c>
      <c r="M496">
        <v>6578329.1877272716</v>
      </c>
      <c r="N496">
        <v>2106067735.618134</v>
      </c>
      <c r="O496">
        <v>104893600</v>
      </c>
      <c r="P496">
        <v>28.075654849999999</v>
      </c>
      <c r="Q496">
        <v>20990.475098327403</v>
      </c>
      <c r="R496">
        <v>252779361.36757609</v>
      </c>
      <c r="S496">
        <v>2217.5396648058613</v>
      </c>
      <c r="T496">
        <v>21018.550753177402</v>
      </c>
      <c r="U496">
        <f>Net_Zero_Table[[#This Row],[Total Energy(MJ)]]*AHP!$Q$23/TOPSIS!$B$20</f>
        <v>2.6135604181861793E-2</v>
      </c>
      <c r="V496">
        <f>Net_Zero_Table[[#This Row],[Capital Cost (LKR)]]*AHP!$Q$24/TOPSIS!$C$20</f>
        <v>4.9720841468321878E-3</v>
      </c>
      <c r="W496">
        <f>Net_Zero_Table[[#This Row],[System Cost (LKR)]]*AHP!$Q$25/TOPSIS!$D$20</f>
        <v>2.7674395833152138E-3</v>
      </c>
      <c r="X496">
        <f>Net_Zero_Table[[#This Row],[Embodied Carbon (Metric T)]]*AHP!$Q$26/TOPSIS!$E$20</f>
        <v>1.2655858202745974E-2</v>
      </c>
      <c r="Y4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6.2391305221594136E-3</v>
      </c>
      <c r="Z4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1.7512343343354076E-3</v>
      </c>
      <c r="AA496">
        <f>Net_Zero_Table[[#This Row],[S- Worst-Euclidean Distance]]/(Net_Zero_Table[[#This Row],[S+ Best-Euclidean Distance]]+Net_Zero_Table[[#This Row],[S- Worst-Euclidean Distance]])</f>
        <v>0.21916825649231136</v>
      </c>
      <c r="AB496">
        <v>495</v>
      </c>
    </row>
    <row r="497" spans="1:28" x14ac:dyDescent="0.3">
      <c r="A497">
        <v>282</v>
      </c>
      <c r="B497" t="s">
        <v>141</v>
      </c>
      <c r="C497" t="s">
        <v>148</v>
      </c>
      <c r="D497" t="s">
        <v>280</v>
      </c>
      <c r="E497" t="s">
        <v>280</v>
      </c>
      <c r="F497" t="s">
        <v>154</v>
      </c>
      <c r="G497" t="s">
        <v>218</v>
      </c>
      <c r="H497">
        <v>385.97064363672536</v>
      </c>
      <c r="I497">
        <v>28</v>
      </c>
      <c r="J497">
        <v>1404493.0716069744</v>
      </c>
      <c r="K497">
        <v>51233.093399999998</v>
      </c>
      <c r="L497">
        <v>252808752.88925537</v>
      </c>
      <c r="M497">
        <v>6582934.2627272718</v>
      </c>
      <c r="N497">
        <v>2106739607.4104614</v>
      </c>
      <c r="O497">
        <v>104893600</v>
      </c>
      <c r="P497">
        <v>28.066444700000002</v>
      </c>
      <c r="Q497">
        <v>20997.171420524264</v>
      </c>
      <c r="R497">
        <v>252859985.98265538</v>
      </c>
      <c r="S497">
        <v>2218.2161416731888</v>
      </c>
      <c r="T497">
        <v>21025.237865224266</v>
      </c>
      <c r="U497">
        <f>Net_Zero_Table[[#This Row],[Total Energy(MJ)]]*AHP!$Q$23/TOPSIS!$B$20</f>
        <v>2.6143940198756634E-2</v>
      </c>
      <c r="V497">
        <f>Net_Zero_Table[[#This Row],[Capital Cost (LKR)]]*AHP!$Q$24/TOPSIS!$C$20</f>
        <v>4.9755647905867142E-3</v>
      </c>
      <c r="W497">
        <f>Net_Zero_Table[[#This Row],[System Cost (LKR)]]*AHP!$Q$25/TOPSIS!$D$20</f>
        <v>2.7674395833152138E-3</v>
      </c>
      <c r="X497">
        <f>Net_Zero_Table[[#This Row],[Embodied Carbon (Metric T)]]*AHP!$Q$26/TOPSIS!$E$20</f>
        <v>1.2651706479373937E-2</v>
      </c>
      <c r="Y4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6.2429659243348999E-3</v>
      </c>
      <c r="Z4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1.7476722479336181E-3</v>
      </c>
      <c r="AA497">
        <f>Net_Zero_Table[[#This Row],[S- Worst-Euclidean Distance]]/(Net_Zero_Table[[#This Row],[S+ Best-Euclidean Distance]]+Net_Zero_Table[[#This Row],[S- Worst-Euclidean Distance]])</f>
        <v>0.21871497748439023</v>
      </c>
      <c r="AB497">
        <v>496</v>
      </c>
    </row>
    <row r="498" spans="1:28" x14ac:dyDescent="0.3">
      <c r="A498">
        <v>157</v>
      </c>
      <c r="B498" t="s">
        <v>140</v>
      </c>
      <c r="C498" t="s">
        <v>148</v>
      </c>
      <c r="D498" t="s">
        <v>151</v>
      </c>
      <c r="E498" t="s">
        <v>280</v>
      </c>
      <c r="F498" t="s">
        <v>155</v>
      </c>
      <c r="G498" t="s">
        <v>219</v>
      </c>
      <c r="H498">
        <v>377.81052225559949</v>
      </c>
      <c r="I498">
        <v>54</v>
      </c>
      <c r="J498">
        <v>1381485.0141462099</v>
      </c>
      <c r="K498">
        <v>55682.293172727266</v>
      </c>
      <c r="L498">
        <v>248667302.54631779</v>
      </c>
      <c r="M498">
        <v>6877903.3468181808</v>
      </c>
      <c r="N498">
        <v>2072227521.2193151</v>
      </c>
      <c r="O498">
        <v>100656000</v>
      </c>
      <c r="P498">
        <v>29.254896259090906</v>
      </c>
      <c r="Q498">
        <v>20653.200961485836</v>
      </c>
      <c r="R498">
        <v>248722984.8394905</v>
      </c>
      <c r="S498">
        <v>2179.7614245661334</v>
      </c>
      <c r="T498">
        <v>20682.455857744928</v>
      </c>
      <c r="U498">
        <f>Net_Zero_Table[[#This Row],[Total Energy(MJ)]]*AHP!$Q$23/TOPSIS!$B$20</f>
        <v>2.5716203441322385E-2</v>
      </c>
      <c r="V498">
        <f>Net_Zero_Table[[#This Row],[Capital Cost (LKR)]]*AHP!$Q$24/TOPSIS!$C$20</f>
        <v>5.1985106275858972E-3</v>
      </c>
      <c r="W498">
        <f>Net_Zero_Table[[#This Row],[System Cost (LKR)]]*AHP!$Q$25/TOPSIS!$D$20</f>
        <v>2.6556377004714892E-3</v>
      </c>
      <c r="X498">
        <f>Net_Zero_Table[[#This Row],[Embodied Carbon (Metric T)]]*AHP!$Q$26/TOPSIS!$E$20</f>
        <v>1.3187433054338825E-2</v>
      </c>
      <c r="Y4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6.3732357468334931E-3</v>
      </c>
      <c r="Z4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1.7771701632204875E-3</v>
      </c>
      <c r="AA498">
        <f>Net_Zero_Table[[#This Row],[S- Worst-Euclidean Distance]]/(Net_Zero_Table[[#This Row],[S+ Best-Euclidean Distance]]+Net_Zero_Table[[#This Row],[S- Worst-Euclidean Distance]])</f>
        <v>0.21804682893501645</v>
      </c>
      <c r="AB498">
        <v>497</v>
      </c>
    </row>
    <row r="499" spans="1:28" x14ac:dyDescent="0.3">
      <c r="A499">
        <v>263</v>
      </c>
      <c r="B499" t="s">
        <v>141</v>
      </c>
      <c r="C499" t="s">
        <v>148</v>
      </c>
      <c r="D499" t="s">
        <v>151</v>
      </c>
      <c r="E499" t="s">
        <v>280</v>
      </c>
      <c r="F499" t="s">
        <v>154</v>
      </c>
      <c r="G499" t="s">
        <v>220</v>
      </c>
      <c r="H499">
        <v>385.50792201666547</v>
      </c>
      <c r="I499">
        <v>28</v>
      </c>
      <c r="J499">
        <v>1404045.157078756</v>
      </c>
      <c r="K499">
        <v>51233.093399999998</v>
      </c>
      <c r="L499">
        <v>252728128.27417609</v>
      </c>
      <c r="M499">
        <v>6578329.1877272716</v>
      </c>
      <c r="N499">
        <v>2106067735.618134</v>
      </c>
      <c r="O499">
        <v>109200000</v>
      </c>
      <c r="P499">
        <v>28.075654849999999</v>
      </c>
      <c r="Q499">
        <v>20990.475098327403</v>
      </c>
      <c r="R499">
        <v>252779361.36757609</v>
      </c>
      <c r="S499">
        <v>2221.8460648058613</v>
      </c>
      <c r="T499">
        <v>21018.550753177402</v>
      </c>
      <c r="U499">
        <f>Net_Zero_Table[[#This Row],[Total Energy(MJ)]]*AHP!$Q$23/TOPSIS!$B$20</f>
        <v>2.6135604181861793E-2</v>
      </c>
      <c r="V499">
        <f>Net_Zero_Table[[#This Row],[Capital Cost (LKR)]]*AHP!$Q$24/TOPSIS!$C$20</f>
        <v>4.9720841468321878E-3</v>
      </c>
      <c r="W499">
        <f>Net_Zero_Table[[#This Row],[System Cost (LKR)]]*AHP!$Q$25/TOPSIS!$D$20</f>
        <v>2.881056637373695E-3</v>
      </c>
      <c r="X499">
        <f>Net_Zero_Table[[#This Row],[Embodied Carbon (Metric T)]]*AHP!$Q$26/TOPSIS!$E$20</f>
        <v>1.2655858202745974E-2</v>
      </c>
      <c r="Y4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6.2493570809794849E-3</v>
      </c>
      <c r="Z4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1.7408422193056332E-3</v>
      </c>
      <c r="AA499">
        <f>Net_Zero_Table[[#This Row],[S- Worst-Euclidean Distance]]/(Net_Zero_Table[[#This Row],[S+ Best-Euclidean Distance]]+Net_Zero_Table[[#This Row],[S- Worst-Euclidean Distance]])</f>
        <v>0.21787218990188567</v>
      </c>
      <c r="AB499">
        <v>498</v>
      </c>
    </row>
    <row r="500" spans="1:28" x14ac:dyDescent="0.3">
      <c r="A500">
        <v>159</v>
      </c>
      <c r="B500" t="s">
        <v>140</v>
      </c>
      <c r="C500" t="s">
        <v>148</v>
      </c>
      <c r="D500" t="s">
        <v>151</v>
      </c>
      <c r="E500" t="s">
        <v>280</v>
      </c>
      <c r="F500" t="s">
        <v>155</v>
      </c>
      <c r="G500" t="s">
        <v>218</v>
      </c>
      <c r="H500">
        <v>377.81052225559949</v>
      </c>
      <c r="I500">
        <v>27</v>
      </c>
      <c r="J500">
        <v>1381485.0141462099</v>
      </c>
      <c r="K500">
        <v>55682.293172727266</v>
      </c>
      <c r="L500">
        <v>248667302.54631779</v>
      </c>
      <c r="M500">
        <v>6877903.3468181808</v>
      </c>
      <c r="N500">
        <v>2072227521.2193151</v>
      </c>
      <c r="O500">
        <v>101147400</v>
      </c>
      <c r="P500">
        <v>29.254896259090906</v>
      </c>
      <c r="Q500">
        <v>20653.200961485836</v>
      </c>
      <c r="R500">
        <v>248722984.8394905</v>
      </c>
      <c r="S500">
        <v>2180.2528245661333</v>
      </c>
      <c r="T500">
        <v>20682.455857744928</v>
      </c>
      <c r="U500">
        <f>Net_Zero_Table[[#This Row],[Total Energy(MJ)]]*AHP!$Q$23/TOPSIS!$B$20</f>
        <v>2.5716203441322385E-2</v>
      </c>
      <c r="V500">
        <f>Net_Zero_Table[[#This Row],[Capital Cost (LKR)]]*AHP!$Q$24/TOPSIS!$C$20</f>
        <v>5.1985106275858972E-3</v>
      </c>
      <c r="W500">
        <f>Net_Zero_Table[[#This Row],[System Cost (LKR)]]*AHP!$Q$25/TOPSIS!$D$20</f>
        <v>2.6686024553396709E-3</v>
      </c>
      <c r="X500">
        <f>Net_Zero_Table[[#This Row],[Embodied Carbon (Metric T)]]*AHP!$Q$26/TOPSIS!$E$20</f>
        <v>1.3187433054338825E-2</v>
      </c>
      <c r="Y5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6.3740492122158583E-3</v>
      </c>
      <c r="Z5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1.7748207959116351E-3</v>
      </c>
      <c r="AA500">
        <f>Net_Zero_Table[[#This Row],[S- Worst-Euclidean Distance]]/(Net_Zero_Table[[#This Row],[S+ Best-Euclidean Distance]]+Net_Zero_Table[[#This Row],[S- Worst-Euclidean Distance]])</f>
        <v>0.21779962057824825</v>
      </c>
      <c r="AB500">
        <v>499</v>
      </c>
    </row>
    <row r="501" spans="1:28" x14ac:dyDescent="0.3">
      <c r="A501">
        <v>281</v>
      </c>
      <c r="B501" t="s">
        <v>141</v>
      </c>
      <c r="C501" t="s">
        <v>148</v>
      </c>
      <c r="D501" t="s">
        <v>280</v>
      </c>
      <c r="E501" t="s">
        <v>280</v>
      </c>
      <c r="F501" t="s">
        <v>154</v>
      </c>
      <c r="G501" t="s">
        <v>220</v>
      </c>
      <c r="H501">
        <v>385.97064363672536</v>
      </c>
      <c r="I501">
        <v>28</v>
      </c>
      <c r="J501">
        <v>1404493.0716069744</v>
      </c>
      <c r="K501">
        <v>51233.093399999998</v>
      </c>
      <c r="L501">
        <v>252808752.88925537</v>
      </c>
      <c r="M501">
        <v>6582934.2627272718</v>
      </c>
      <c r="N501">
        <v>2106739607.4104614</v>
      </c>
      <c r="O501">
        <v>109200000</v>
      </c>
      <c r="P501">
        <v>28.066444700000002</v>
      </c>
      <c r="Q501">
        <v>20997.171420524264</v>
      </c>
      <c r="R501">
        <v>252859985.98265538</v>
      </c>
      <c r="S501">
        <v>2222.5225416731887</v>
      </c>
      <c r="T501">
        <v>21025.237865224266</v>
      </c>
      <c r="U501">
        <f>Net_Zero_Table[[#This Row],[Total Energy(MJ)]]*AHP!$Q$23/TOPSIS!$B$20</f>
        <v>2.6143940198756634E-2</v>
      </c>
      <c r="V501">
        <f>Net_Zero_Table[[#This Row],[Capital Cost (LKR)]]*AHP!$Q$24/TOPSIS!$C$20</f>
        <v>4.9755647905867142E-3</v>
      </c>
      <c r="W501">
        <f>Net_Zero_Table[[#This Row],[System Cost (LKR)]]*AHP!$Q$25/TOPSIS!$D$20</f>
        <v>2.881056637373695E-3</v>
      </c>
      <c r="X501">
        <f>Net_Zero_Table[[#This Row],[Embodied Carbon (Metric T)]]*AHP!$Q$26/TOPSIS!$E$20</f>
        <v>1.2651706479373937E-2</v>
      </c>
      <c r="Y5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6.2531862106812337E-3</v>
      </c>
      <c r="Z5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1.7372588249766152E-3</v>
      </c>
      <c r="AA501">
        <f>Net_Zero_Table[[#This Row],[S- Worst-Euclidean Distance]]/(Net_Zero_Table[[#This Row],[S+ Best-Euclidean Distance]]+Net_Zero_Table[[#This Row],[S- Worst-Euclidean Distance]])</f>
        <v>0.21741702961774867</v>
      </c>
      <c r="AB501">
        <v>500</v>
      </c>
    </row>
    <row r="502" spans="1:28" x14ac:dyDescent="0.3">
      <c r="A502">
        <v>175</v>
      </c>
      <c r="B502" t="s">
        <v>140</v>
      </c>
      <c r="C502" t="s">
        <v>148</v>
      </c>
      <c r="D502" t="s">
        <v>280</v>
      </c>
      <c r="E502" t="s">
        <v>280</v>
      </c>
      <c r="F502" t="s">
        <v>155</v>
      </c>
      <c r="G502" t="s">
        <v>219</v>
      </c>
      <c r="H502">
        <v>378.27324387565955</v>
      </c>
      <c r="I502">
        <v>54</v>
      </c>
      <c r="J502">
        <v>1381932.9286744283</v>
      </c>
      <c r="K502">
        <v>55682.293172727266</v>
      </c>
      <c r="L502">
        <v>248747927.16139707</v>
      </c>
      <c r="M502">
        <v>6882508.4218181809</v>
      </c>
      <c r="N502">
        <v>2072899393.0116422</v>
      </c>
      <c r="O502">
        <v>100656000</v>
      </c>
      <c r="P502">
        <v>29.245686109090908</v>
      </c>
      <c r="Q502">
        <v>20659.897283682702</v>
      </c>
      <c r="R502">
        <v>248803609.45456979</v>
      </c>
      <c r="S502">
        <v>2180.4379014334604</v>
      </c>
      <c r="T502">
        <v>20689.142969791792</v>
      </c>
      <c r="U502">
        <f>Net_Zero_Table[[#This Row],[Total Energy(MJ)]]*AHP!$Q$23/TOPSIS!$B$20</f>
        <v>2.5724539458217226E-2</v>
      </c>
      <c r="V502">
        <f>Net_Zero_Table[[#This Row],[Capital Cost (LKR)]]*AHP!$Q$24/TOPSIS!$C$20</f>
        <v>5.2019912713404228E-3</v>
      </c>
      <c r="W502">
        <f>Net_Zero_Table[[#This Row],[System Cost (LKR)]]*AHP!$Q$25/TOPSIS!$D$20</f>
        <v>2.6556377004714892E-3</v>
      </c>
      <c r="X502">
        <f>Net_Zero_Table[[#This Row],[Embodied Carbon (Metric T)]]*AHP!$Q$26/TOPSIS!$E$20</f>
        <v>1.3183281330966789E-2</v>
      </c>
      <c r="Y5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6.3762197105828771E-3</v>
      </c>
      <c r="Z5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1.7708869061933657E-3</v>
      </c>
      <c r="AA502">
        <f>Net_Zero_Table[[#This Row],[S- Worst-Euclidean Distance]]/(Net_Zero_Table[[#This Row],[S+ Best-Euclidean Distance]]+Net_Zero_Table[[#This Row],[S- Worst-Euclidean Distance]])</f>
        <v>0.21736390469554137</v>
      </c>
      <c r="AB502">
        <v>501</v>
      </c>
    </row>
    <row r="503" spans="1:28" x14ac:dyDescent="0.3">
      <c r="A503">
        <v>177</v>
      </c>
      <c r="B503" t="s">
        <v>140</v>
      </c>
      <c r="C503" t="s">
        <v>148</v>
      </c>
      <c r="D503" t="s">
        <v>280</v>
      </c>
      <c r="E503" t="s">
        <v>280</v>
      </c>
      <c r="F503" t="s">
        <v>155</v>
      </c>
      <c r="G503" t="s">
        <v>218</v>
      </c>
      <c r="H503">
        <v>378.27324387565955</v>
      </c>
      <c r="I503">
        <v>27</v>
      </c>
      <c r="J503">
        <v>1381932.9286744283</v>
      </c>
      <c r="K503">
        <v>55682.293172727266</v>
      </c>
      <c r="L503">
        <v>248747927.16139707</v>
      </c>
      <c r="M503">
        <v>6882508.4218181809</v>
      </c>
      <c r="N503">
        <v>2072899393.0116422</v>
      </c>
      <c r="O503">
        <v>101147400</v>
      </c>
      <c r="P503">
        <v>29.245686109090908</v>
      </c>
      <c r="Q503">
        <v>20659.897283682702</v>
      </c>
      <c r="R503">
        <v>248803609.45456979</v>
      </c>
      <c r="S503">
        <v>2180.9293014334603</v>
      </c>
      <c r="T503">
        <v>20689.142969791792</v>
      </c>
      <c r="U503">
        <f>Net_Zero_Table[[#This Row],[Total Energy(MJ)]]*AHP!$Q$23/TOPSIS!$B$20</f>
        <v>2.5724539458217226E-2</v>
      </c>
      <c r="V503">
        <f>Net_Zero_Table[[#This Row],[Capital Cost (LKR)]]*AHP!$Q$24/TOPSIS!$C$20</f>
        <v>5.2019912713404228E-3</v>
      </c>
      <c r="W503">
        <f>Net_Zero_Table[[#This Row],[System Cost (LKR)]]*AHP!$Q$25/TOPSIS!$D$20</f>
        <v>2.6686024553396709E-3</v>
      </c>
      <c r="X503">
        <f>Net_Zero_Table[[#This Row],[Embodied Carbon (Metric T)]]*AHP!$Q$26/TOPSIS!$E$20</f>
        <v>1.3183281330966789E-2</v>
      </c>
      <c r="Y5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6.3770327953256538E-3</v>
      </c>
      <c r="Z5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1.768529192036814E-3</v>
      </c>
      <c r="AA503">
        <f>Net_Zero_Table[[#This Row],[S- Worst-Euclidean Distance]]/(Net_Zero_Table[[#This Row],[S+ Best-Euclidean Distance]]+Net_Zero_Table[[#This Row],[S- Worst-Euclidean Distance]])</f>
        <v>0.2171156753555642</v>
      </c>
      <c r="AB503">
        <v>502</v>
      </c>
    </row>
    <row r="504" spans="1:28" x14ac:dyDescent="0.3">
      <c r="A504">
        <v>158</v>
      </c>
      <c r="B504" t="s">
        <v>140</v>
      </c>
      <c r="C504" t="s">
        <v>148</v>
      </c>
      <c r="D504" t="s">
        <v>151</v>
      </c>
      <c r="E504" t="s">
        <v>280</v>
      </c>
      <c r="F504" t="s">
        <v>155</v>
      </c>
      <c r="G504" t="s">
        <v>220</v>
      </c>
      <c r="H504">
        <v>377.81052225559949</v>
      </c>
      <c r="I504">
        <v>27</v>
      </c>
      <c r="J504">
        <v>1381485.0141462099</v>
      </c>
      <c r="K504">
        <v>55682.293172727266</v>
      </c>
      <c r="L504">
        <v>248667302.54631779</v>
      </c>
      <c r="M504">
        <v>6877903.3468181808</v>
      </c>
      <c r="N504">
        <v>2072227521.2193151</v>
      </c>
      <c r="O504">
        <v>105300000</v>
      </c>
      <c r="P504">
        <v>29.254896259090906</v>
      </c>
      <c r="Q504">
        <v>20653.200961485836</v>
      </c>
      <c r="R504">
        <v>248722984.8394905</v>
      </c>
      <c r="S504">
        <v>2184.4054245661337</v>
      </c>
      <c r="T504">
        <v>20682.455857744928</v>
      </c>
      <c r="U504">
        <f>Net_Zero_Table[[#This Row],[Total Energy(MJ)]]*AHP!$Q$23/TOPSIS!$B$20</f>
        <v>2.5716203441322385E-2</v>
      </c>
      <c r="V504">
        <f>Net_Zero_Table[[#This Row],[Capital Cost (LKR)]]*AHP!$Q$24/TOPSIS!$C$20</f>
        <v>5.1985106275858972E-3</v>
      </c>
      <c r="W504">
        <f>Net_Zero_Table[[#This Row],[System Cost (LKR)]]*AHP!$Q$25/TOPSIS!$D$20</f>
        <v>2.7781617574674914E-3</v>
      </c>
      <c r="X504">
        <f>Net_Zero_Table[[#This Row],[Embodied Carbon (Metric T)]]*AHP!$Q$26/TOPSIS!$E$20</f>
        <v>1.3187433054338825E-2</v>
      </c>
      <c r="Y5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6.3819710725976616E-3</v>
      </c>
      <c r="Z5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1.7586623473474028E-3</v>
      </c>
      <c r="AA504">
        <f>Net_Zero_Table[[#This Row],[S- Worst-Euclidean Distance]]/(Net_Zero_Table[[#This Row],[S+ Best-Euclidean Distance]]+Net_Zero_Table[[#This Row],[S- Worst-Euclidean Distance]])</f>
        <v>0.21603507449906409</v>
      </c>
      <c r="AB504">
        <v>503</v>
      </c>
    </row>
    <row r="505" spans="1:28" x14ac:dyDescent="0.3">
      <c r="A505">
        <v>176</v>
      </c>
      <c r="B505" t="s">
        <v>140</v>
      </c>
      <c r="C505" t="s">
        <v>148</v>
      </c>
      <c r="D505" t="s">
        <v>280</v>
      </c>
      <c r="E505" t="s">
        <v>280</v>
      </c>
      <c r="F505" t="s">
        <v>155</v>
      </c>
      <c r="G505" t="s">
        <v>220</v>
      </c>
      <c r="H505">
        <v>378.27324387565955</v>
      </c>
      <c r="I505">
        <v>27</v>
      </c>
      <c r="J505">
        <v>1381932.9286744283</v>
      </c>
      <c r="K505">
        <v>55682.293172727266</v>
      </c>
      <c r="L505">
        <v>248747927.16139707</v>
      </c>
      <c r="M505">
        <v>6882508.4218181809</v>
      </c>
      <c r="N505">
        <v>2072899393.0116422</v>
      </c>
      <c r="O505">
        <v>105300000</v>
      </c>
      <c r="P505">
        <v>29.245686109090908</v>
      </c>
      <c r="Q505">
        <v>20659.897283682702</v>
      </c>
      <c r="R505">
        <v>248803609.45456979</v>
      </c>
      <c r="S505">
        <v>2185.0819014334602</v>
      </c>
      <c r="T505">
        <v>20689.142969791792</v>
      </c>
      <c r="U505">
        <f>Net_Zero_Table[[#This Row],[Total Energy(MJ)]]*AHP!$Q$23/TOPSIS!$B$20</f>
        <v>2.5724539458217226E-2</v>
      </c>
      <c r="V505">
        <f>Net_Zero_Table[[#This Row],[Capital Cost (LKR)]]*AHP!$Q$24/TOPSIS!$C$20</f>
        <v>5.2019912713404228E-3</v>
      </c>
      <c r="W505">
        <f>Net_Zero_Table[[#This Row],[System Cost (LKR)]]*AHP!$Q$25/TOPSIS!$D$20</f>
        <v>2.7781617574674914E-3</v>
      </c>
      <c r="X505">
        <f>Net_Zero_Table[[#This Row],[Embodied Carbon (Metric T)]]*AHP!$Q$26/TOPSIS!$E$20</f>
        <v>1.3183281330966789E-2</v>
      </c>
      <c r="Y5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6.3849509539527912E-3</v>
      </c>
      <c r="Z5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1.7523127282147596E-3</v>
      </c>
      <c r="AA505">
        <f>Net_Zero_Table[[#This Row],[S- Worst-Euclidean Distance]]/(Net_Zero_Table[[#This Row],[S+ Best-Euclidean Distance]]+Net_Zero_Table[[#This Row],[S- Worst-Euclidean Distance]])</f>
        <v>0.21534422339721823</v>
      </c>
      <c r="AB505">
        <v>504</v>
      </c>
    </row>
    <row r="506" spans="1:28" x14ac:dyDescent="0.3">
      <c r="A506">
        <v>154</v>
      </c>
      <c r="B506" t="s">
        <v>140</v>
      </c>
      <c r="C506" t="s">
        <v>148</v>
      </c>
      <c r="D506" t="s">
        <v>151</v>
      </c>
      <c r="E506" t="s">
        <v>280</v>
      </c>
      <c r="F506" t="s">
        <v>154</v>
      </c>
      <c r="G506" t="s">
        <v>219</v>
      </c>
      <c r="H506">
        <v>377.84909409943771</v>
      </c>
      <c r="I506">
        <v>54</v>
      </c>
      <c r="J506">
        <v>1380443.8347225261</v>
      </c>
      <c r="K506">
        <v>54863.513399999996</v>
      </c>
      <c r="L506">
        <v>248479890.25005469</v>
      </c>
      <c r="M506">
        <v>6850610.6877272716</v>
      </c>
      <c r="N506">
        <v>2070665752.0837891</v>
      </c>
      <c r="O506">
        <v>100656000</v>
      </c>
      <c r="P506">
        <v>29.527822849999996</v>
      </c>
      <c r="Q506">
        <v>20637.635329101762</v>
      </c>
      <c r="R506">
        <v>248534753.76345468</v>
      </c>
      <c r="S506">
        <v>2178.1723627715164</v>
      </c>
      <c r="T506">
        <v>20667.163151951761</v>
      </c>
      <c r="U506">
        <f>Net_Zero_Table[[#This Row],[Total Energy(MJ)]]*AHP!$Q$23/TOPSIS!$B$20</f>
        <v>2.5696741674857821E-2</v>
      </c>
      <c r="V506">
        <f>Net_Zero_Table[[#This Row],[Capital Cost (LKR)]]*AHP!$Q$24/TOPSIS!$C$20</f>
        <v>5.1778820768219776E-3</v>
      </c>
      <c r="W506">
        <f>Net_Zero_Table[[#This Row],[System Cost (LKR)]]*AHP!$Q$25/TOPSIS!$D$20</f>
        <v>2.6556377004714892E-3</v>
      </c>
      <c r="X506">
        <f>Net_Zero_Table[[#This Row],[Embodied Carbon (Metric T)]]*AHP!$Q$26/TOPSIS!$E$20</f>
        <v>1.3310462071925721E-2</v>
      </c>
      <c r="Y5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6.4480647770569022E-3</v>
      </c>
      <c r="Z5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1.7545545118244801E-3</v>
      </c>
      <c r="AA506">
        <f>Net_Zero_Table[[#This Row],[S- Worst-Euclidean Distance]]/(Net_Zero_Table[[#This Row],[S+ Best-Euclidean Distance]]+Net_Zero_Table[[#This Row],[S- Worst-Euclidean Distance]])</f>
        <v>0.21390173675410876</v>
      </c>
      <c r="AB506">
        <v>505</v>
      </c>
    </row>
    <row r="507" spans="1:28" x14ac:dyDescent="0.3">
      <c r="A507">
        <v>156</v>
      </c>
      <c r="B507" t="s">
        <v>140</v>
      </c>
      <c r="C507" t="s">
        <v>148</v>
      </c>
      <c r="D507" t="s">
        <v>151</v>
      </c>
      <c r="E507" t="s">
        <v>280</v>
      </c>
      <c r="F507" t="s">
        <v>154</v>
      </c>
      <c r="G507" t="s">
        <v>218</v>
      </c>
      <c r="H507">
        <v>377.84909409943771</v>
      </c>
      <c r="I507">
        <v>27</v>
      </c>
      <c r="J507">
        <v>1380443.8347225261</v>
      </c>
      <c r="K507">
        <v>54863.513399999996</v>
      </c>
      <c r="L507">
        <v>248479890.25005469</v>
      </c>
      <c r="M507">
        <v>6850610.6877272716</v>
      </c>
      <c r="N507">
        <v>2070665752.0837891</v>
      </c>
      <c r="O507">
        <v>101147400</v>
      </c>
      <c r="P507">
        <v>29.527822849999996</v>
      </c>
      <c r="Q507">
        <v>20637.635329101762</v>
      </c>
      <c r="R507">
        <v>248534753.76345468</v>
      </c>
      <c r="S507">
        <v>2178.6637627715163</v>
      </c>
      <c r="T507">
        <v>20667.163151951761</v>
      </c>
      <c r="U507">
        <f>Net_Zero_Table[[#This Row],[Total Energy(MJ)]]*AHP!$Q$23/TOPSIS!$B$20</f>
        <v>2.5696741674857821E-2</v>
      </c>
      <c r="V507">
        <f>Net_Zero_Table[[#This Row],[Capital Cost (LKR)]]*AHP!$Q$24/TOPSIS!$C$20</f>
        <v>5.1778820768219776E-3</v>
      </c>
      <c r="W507">
        <f>Net_Zero_Table[[#This Row],[System Cost (LKR)]]*AHP!$Q$25/TOPSIS!$D$20</f>
        <v>2.6686024553396709E-3</v>
      </c>
      <c r="X507">
        <f>Net_Zero_Table[[#This Row],[Embodied Carbon (Metric T)]]*AHP!$Q$26/TOPSIS!$E$20</f>
        <v>1.3310462071925721E-2</v>
      </c>
      <c r="Y5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6.4488688034534556E-3</v>
      </c>
      <c r="Z5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1.7521748210503755E-3</v>
      </c>
      <c r="AA507">
        <f>Net_Zero_Table[[#This Row],[S- Worst-Euclidean Distance]]/(Net_Zero_Table[[#This Row],[S+ Best-Euclidean Distance]]+Net_Zero_Table[[#This Row],[S- Worst-Euclidean Distance]])</f>
        <v>0.21365266437738081</v>
      </c>
      <c r="AB507">
        <v>506</v>
      </c>
    </row>
    <row r="508" spans="1:28" x14ac:dyDescent="0.3">
      <c r="A508">
        <v>172</v>
      </c>
      <c r="B508" t="s">
        <v>140</v>
      </c>
      <c r="C508" t="s">
        <v>148</v>
      </c>
      <c r="D508" t="s">
        <v>280</v>
      </c>
      <c r="E508" t="s">
        <v>280</v>
      </c>
      <c r="F508" t="s">
        <v>154</v>
      </c>
      <c r="G508" t="s">
        <v>219</v>
      </c>
      <c r="H508">
        <v>378.31181571949764</v>
      </c>
      <c r="I508">
        <v>54</v>
      </c>
      <c r="J508">
        <v>1380891.749250744</v>
      </c>
      <c r="K508">
        <v>54863.513399999996</v>
      </c>
      <c r="L508">
        <v>248560514.86513391</v>
      </c>
      <c r="M508">
        <v>6855215.7627272718</v>
      </c>
      <c r="N508">
        <v>2071337623.876116</v>
      </c>
      <c r="O508">
        <v>100656000</v>
      </c>
      <c r="P508">
        <v>29.518612699999998</v>
      </c>
      <c r="Q508">
        <v>20644.331651298624</v>
      </c>
      <c r="R508">
        <v>248615378.3785339</v>
      </c>
      <c r="S508">
        <v>2178.8488396388434</v>
      </c>
      <c r="T508">
        <v>20673.850263998625</v>
      </c>
      <c r="U508">
        <f>Net_Zero_Table[[#This Row],[Total Energy(MJ)]]*AHP!$Q$23/TOPSIS!$B$20</f>
        <v>2.5705077691752655E-2</v>
      </c>
      <c r="V508">
        <f>Net_Zero_Table[[#This Row],[Capital Cost (LKR)]]*AHP!$Q$24/TOPSIS!$C$20</f>
        <v>5.181362720576504E-3</v>
      </c>
      <c r="W508">
        <f>Net_Zero_Table[[#This Row],[System Cost (LKR)]]*AHP!$Q$25/TOPSIS!$D$20</f>
        <v>2.6556377004714892E-3</v>
      </c>
      <c r="X508">
        <f>Net_Zero_Table[[#This Row],[Embodied Carbon (Metric T)]]*AHP!$Q$26/TOPSIS!$E$20</f>
        <v>1.3306310348553686E-2</v>
      </c>
      <c r="Y5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6.4508986698470754E-3</v>
      </c>
      <c r="Z5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1.7477638705080448E-3</v>
      </c>
      <c r="AA508">
        <f>Net_Zero_Table[[#This Row],[S- Worst-Euclidean Distance]]/(Net_Zero_Table[[#This Row],[S+ Best-Euclidean Distance]]+Net_Zero_Table[[#This Row],[S- Worst-Euclidean Distance]])</f>
        <v>0.21317670557914453</v>
      </c>
      <c r="AB508">
        <v>507</v>
      </c>
    </row>
    <row r="509" spans="1:28" x14ac:dyDescent="0.3">
      <c r="A509">
        <v>174</v>
      </c>
      <c r="B509" t="s">
        <v>140</v>
      </c>
      <c r="C509" t="s">
        <v>148</v>
      </c>
      <c r="D509" t="s">
        <v>280</v>
      </c>
      <c r="E509" t="s">
        <v>280</v>
      </c>
      <c r="F509" t="s">
        <v>154</v>
      </c>
      <c r="G509" t="s">
        <v>218</v>
      </c>
      <c r="H509">
        <v>378.31181571949764</v>
      </c>
      <c r="I509">
        <v>27</v>
      </c>
      <c r="J509">
        <v>1380891.749250744</v>
      </c>
      <c r="K509">
        <v>54863.513399999996</v>
      </c>
      <c r="L509">
        <v>248560514.86513391</v>
      </c>
      <c r="M509">
        <v>6855215.7627272718</v>
      </c>
      <c r="N509">
        <v>2071337623.876116</v>
      </c>
      <c r="O509">
        <v>101147400</v>
      </c>
      <c r="P509">
        <v>29.518612699999998</v>
      </c>
      <c r="Q509">
        <v>20644.331651298624</v>
      </c>
      <c r="R509">
        <v>248615378.3785339</v>
      </c>
      <c r="S509">
        <v>2179.3402396388437</v>
      </c>
      <c r="T509">
        <v>20673.850263998625</v>
      </c>
      <c r="U509">
        <f>Net_Zero_Table[[#This Row],[Total Energy(MJ)]]*AHP!$Q$23/TOPSIS!$B$20</f>
        <v>2.5705077691752655E-2</v>
      </c>
      <c r="V509">
        <f>Net_Zero_Table[[#This Row],[Capital Cost (LKR)]]*AHP!$Q$24/TOPSIS!$C$20</f>
        <v>5.181362720576504E-3</v>
      </c>
      <c r="W509">
        <f>Net_Zero_Table[[#This Row],[System Cost (LKR)]]*AHP!$Q$25/TOPSIS!$D$20</f>
        <v>2.6686024553396709E-3</v>
      </c>
      <c r="X509">
        <f>Net_Zero_Table[[#This Row],[Embodied Carbon (Metric T)]]*AHP!$Q$26/TOPSIS!$E$20</f>
        <v>1.3306310348553686E-2</v>
      </c>
      <c r="Y5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6.4517023430772204E-3</v>
      </c>
      <c r="Z5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1.745374921216796E-3</v>
      </c>
      <c r="AA509">
        <f>Net_Zero_Table[[#This Row],[S- Worst-Euclidean Distance]]/(Net_Zero_Table[[#This Row],[S+ Best-Euclidean Distance]]+Net_Zero_Table[[#This Row],[S- Worst-Euclidean Distance]])</f>
        <v>0.21292649379060338</v>
      </c>
      <c r="AB509">
        <v>508</v>
      </c>
    </row>
    <row r="510" spans="1:28" x14ac:dyDescent="0.3">
      <c r="A510">
        <v>155</v>
      </c>
      <c r="B510" t="s">
        <v>140</v>
      </c>
      <c r="C510" t="s">
        <v>148</v>
      </c>
      <c r="D510" t="s">
        <v>151</v>
      </c>
      <c r="E510" t="s">
        <v>280</v>
      </c>
      <c r="F510" t="s">
        <v>154</v>
      </c>
      <c r="G510" t="s">
        <v>220</v>
      </c>
      <c r="H510">
        <v>377.84909409943771</v>
      </c>
      <c r="I510">
        <v>27</v>
      </c>
      <c r="J510">
        <v>1380443.8347225261</v>
      </c>
      <c r="K510">
        <v>54863.513399999996</v>
      </c>
      <c r="L510">
        <v>248479890.25005469</v>
      </c>
      <c r="M510">
        <v>6850610.6877272716</v>
      </c>
      <c r="N510">
        <v>2070665752.0837891</v>
      </c>
      <c r="O510">
        <v>105300000</v>
      </c>
      <c r="P510">
        <v>29.527822849999996</v>
      </c>
      <c r="Q510">
        <v>20637.635329101762</v>
      </c>
      <c r="R510">
        <v>248534753.76345468</v>
      </c>
      <c r="S510">
        <v>2182.8163627715162</v>
      </c>
      <c r="T510">
        <v>20667.163151951761</v>
      </c>
      <c r="U510">
        <f>Net_Zero_Table[[#This Row],[Total Energy(MJ)]]*AHP!$Q$23/TOPSIS!$B$20</f>
        <v>2.5696741674857821E-2</v>
      </c>
      <c r="V510">
        <f>Net_Zero_Table[[#This Row],[Capital Cost (LKR)]]*AHP!$Q$24/TOPSIS!$C$20</f>
        <v>5.1778820768219776E-3</v>
      </c>
      <c r="W510">
        <f>Net_Zero_Table[[#This Row],[System Cost (LKR)]]*AHP!$Q$25/TOPSIS!$D$20</f>
        <v>2.7781617574674914E-3</v>
      </c>
      <c r="X510">
        <f>Net_Zero_Table[[#This Row],[Embodied Carbon (Metric T)]]*AHP!$Q$26/TOPSIS!$E$20</f>
        <v>1.3310462071925721E-2</v>
      </c>
      <c r="Y5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6.4566988667490869E-3</v>
      </c>
      <c r="Z5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1.7358055760654711E-3</v>
      </c>
      <c r="AA510">
        <f>Net_Zero_Table[[#This Row],[S- Worst-Euclidean Distance]]/(Net_Zero_Table[[#This Row],[S+ Best-Euclidean Distance]]+Net_Zero_Table[[#This Row],[S- Worst-Euclidean Distance]])</f>
        <v>0.21187728223790017</v>
      </c>
      <c r="AB510">
        <v>509</v>
      </c>
    </row>
    <row r="511" spans="1:28" x14ac:dyDescent="0.3">
      <c r="A511">
        <v>173</v>
      </c>
      <c r="B511" t="s">
        <v>140</v>
      </c>
      <c r="C511" t="s">
        <v>148</v>
      </c>
      <c r="D511" t="s">
        <v>280</v>
      </c>
      <c r="E511" t="s">
        <v>280</v>
      </c>
      <c r="F511" t="s">
        <v>154</v>
      </c>
      <c r="G511" t="s">
        <v>220</v>
      </c>
      <c r="H511">
        <v>378.31181571949764</v>
      </c>
      <c r="I511">
        <v>27</v>
      </c>
      <c r="J511">
        <v>1380891.749250744</v>
      </c>
      <c r="K511">
        <v>54863.513399999996</v>
      </c>
      <c r="L511">
        <v>248560514.86513391</v>
      </c>
      <c r="M511">
        <v>6855215.7627272718</v>
      </c>
      <c r="N511">
        <v>2071337623.876116</v>
      </c>
      <c r="O511">
        <v>105300000</v>
      </c>
      <c r="P511">
        <v>29.518612699999998</v>
      </c>
      <c r="Q511">
        <v>20644.331651298624</v>
      </c>
      <c r="R511">
        <v>248615378.3785339</v>
      </c>
      <c r="S511">
        <v>2183.4928396388436</v>
      </c>
      <c r="T511">
        <v>20673.850263998625</v>
      </c>
      <c r="U511">
        <f>Net_Zero_Table[[#This Row],[Total Energy(MJ)]]*AHP!$Q$23/TOPSIS!$B$20</f>
        <v>2.5705077691752655E-2</v>
      </c>
      <c r="V511">
        <f>Net_Zero_Table[[#This Row],[Capital Cost (LKR)]]*AHP!$Q$24/TOPSIS!$C$20</f>
        <v>5.181362720576504E-3</v>
      </c>
      <c r="W511">
        <f>Net_Zero_Table[[#This Row],[System Cost (LKR)]]*AHP!$Q$25/TOPSIS!$D$20</f>
        <v>2.7781617574674914E-3</v>
      </c>
      <c r="X511">
        <f>Net_Zero_Table[[#This Row],[Embodied Carbon (Metric T)]]*AHP!$Q$26/TOPSIS!$E$20</f>
        <v>1.3306310348553686E-2</v>
      </c>
      <c r="Y5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6.4595289716349938E-3</v>
      </c>
      <c r="Z5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1.7289412974388703E-3</v>
      </c>
      <c r="AA511">
        <f>Net_Zero_Table[[#This Row],[S- Worst-Euclidean Distance]]/(Net_Zero_Table[[#This Row],[S+ Best-Euclidean Distance]]+Net_Zero_Table[[#This Row],[S- Worst-Euclidean Distance]])</f>
        <v>0.21114338095220536</v>
      </c>
      <c r="AB511">
        <v>510</v>
      </c>
    </row>
    <row r="512" spans="1:28" x14ac:dyDescent="0.3">
      <c r="A512">
        <v>268</v>
      </c>
      <c r="B512" t="s">
        <v>141</v>
      </c>
      <c r="C512" t="s">
        <v>148</v>
      </c>
      <c r="D512" t="s">
        <v>151</v>
      </c>
      <c r="E512" t="s">
        <v>280</v>
      </c>
      <c r="F512" t="s">
        <v>280</v>
      </c>
      <c r="G512" t="s">
        <v>219</v>
      </c>
      <c r="H512">
        <v>384.93430359615814</v>
      </c>
      <c r="I512">
        <v>55</v>
      </c>
      <c r="J512">
        <v>1419528.9825081122</v>
      </c>
      <c r="K512">
        <v>53416.506127272718</v>
      </c>
      <c r="L512">
        <v>255515216.85146019</v>
      </c>
      <c r="M512">
        <v>6567412.1240909081</v>
      </c>
      <c r="N512">
        <v>2129293473.7621684</v>
      </c>
      <c r="O512">
        <v>102520000</v>
      </c>
      <c r="P512">
        <v>28.075654849999999</v>
      </c>
      <c r="Q512">
        <v>21221.958288496277</v>
      </c>
      <c r="R512">
        <v>255568633.35758746</v>
      </c>
      <c r="S512">
        <v>2238.380885886259</v>
      </c>
      <c r="T512">
        <v>21250.033943346276</v>
      </c>
      <c r="U512">
        <f>Net_Zero_Table[[#This Row],[Total Energy(MJ)]]*AHP!$Q$23/TOPSIS!$B$20</f>
        <v>2.6423995244692612E-2</v>
      </c>
      <c r="V512">
        <f>Net_Zero_Table[[#This Row],[Capital Cost (LKR)]]*AHP!$Q$24/TOPSIS!$C$20</f>
        <v>4.9638327265266206E-3</v>
      </c>
      <c r="W512">
        <f>Net_Zero_Table[[#This Row],[System Cost (LKR)]]*AHP!$Q$25/TOPSIS!$D$20</f>
        <v>2.7048161764061463E-3</v>
      </c>
      <c r="X512">
        <f>Net_Zero_Table[[#This Row],[Embodied Carbon (Metric T)]]*AHP!$Q$26/TOPSIS!$E$20</f>
        <v>1.2655858202745974E-2</v>
      </c>
      <c r="Y5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6.4411645846320096E-3</v>
      </c>
      <c r="Z5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1.5833095102567947E-3</v>
      </c>
      <c r="AA512">
        <f>Net_Zero_Table[[#This Row],[S- Worst-Euclidean Distance]]/(Net_Zero_Table[[#This Row],[S+ Best-Euclidean Distance]]+Net_Zero_Table[[#This Row],[S- Worst-Euclidean Distance]])</f>
        <v>0.19731006562352604</v>
      </c>
      <c r="AB512">
        <v>511</v>
      </c>
    </row>
    <row r="513" spans="1:28" x14ac:dyDescent="0.3">
      <c r="A513">
        <v>286</v>
      </c>
      <c r="B513" t="s">
        <v>141</v>
      </c>
      <c r="C513" t="s">
        <v>148</v>
      </c>
      <c r="D513" t="s">
        <v>280</v>
      </c>
      <c r="E513" t="s">
        <v>280</v>
      </c>
      <c r="F513" t="s">
        <v>280</v>
      </c>
      <c r="G513" t="s">
        <v>219</v>
      </c>
      <c r="H513">
        <v>385.3970252162182</v>
      </c>
      <c r="I513">
        <v>55</v>
      </c>
      <c r="J513">
        <v>1419976.8970363303</v>
      </c>
      <c r="K513">
        <v>53416.506127272718</v>
      </c>
      <c r="L513">
        <v>255595841.46653947</v>
      </c>
      <c r="M513">
        <v>6572017.1990909083</v>
      </c>
      <c r="N513">
        <v>2129965345.5544956</v>
      </c>
      <c r="O513">
        <v>102520000</v>
      </c>
      <c r="P513">
        <v>28.066444700000002</v>
      </c>
      <c r="Q513">
        <v>21228.654610693138</v>
      </c>
      <c r="R513">
        <v>255649257.97266674</v>
      </c>
      <c r="S513">
        <v>2239.0573627535869</v>
      </c>
      <c r="T513">
        <v>21256.72105539314</v>
      </c>
      <c r="U513">
        <f>Net_Zero_Table[[#This Row],[Total Energy(MJ)]]*AHP!$Q$23/TOPSIS!$B$20</f>
        <v>2.6432331261587453E-2</v>
      </c>
      <c r="V513">
        <f>Net_Zero_Table[[#This Row],[Capital Cost (LKR)]]*AHP!$Q$24/TOPSIS!$C$20</f>
        <v>4.9673133702811453E-3</v>
      </c>
      <c r="W513">
        <f>Net_Zero_Table[[#This Row],[System Cost (LKR)]]*AHP!$Q$25/TOPSIS!$D$20</f>
        <v>2.7048161764061463E-3</v>
      </c>
      <c r="X513">
        <f>Net_Zero_Table[[#This Row],[Embodied Carbon (Metric T)]]*AHP!$Q$26/TOPSIS!$E$20</f>
        <v>1.2651706479373937E-2</v>
      </c>
      <c r="Y5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6.445248303302069E-3</v>
      </c>
      <c r="Z5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1.5808719817704509E-3</v>
      </c>
      <c r="AA513">
        <f>Net_Zero_Table[[#This Row],[S- Worst-Euclidean Distance]]/(Net_Zero_Table[[#This Row],[S+ Best-Euclidean Distance]]+Net_Zero_Table[[#This Row],[S- Worst-Euclidean Distance]])</f>
        <v>0.19696589704874662</v>
      </c>
      <c r="AB513">
        <v>512</v>
      </c>
    </row>
    <row r="514" spans="1:28" x14ac:dyDescent="0.3">
      <c r="A514">
        <v>270</v>
      </c>
      <c r="B514" t="s">
        <v>141</v>
      </c>
      <c r="C514" t="s">
        <v>148</v>
      </c>
      <c r="D514" t="s">
        <v>151</v>
      </c>
      <c r="E514" t="s">
        <v>280</v>
      </c>
      <c r="F514" t="s">
        <v>280</v>
      </c>
      <c r="G514" t="s">
        <v>218</v>
      </c>
      <c r="H514">
        <v>384.93430359615814</v>
      </c>
      <c r="I514">
        <v>28</v>
      </c>
      <c r="J514">
        <v>1419528.9825081122</v>
      </c>
      <c r="K514">
        <v>53416.506127272718</v>
      </c>
      <c r="L514">
        <v>255515216.85146019</v>
      </c>
      <c r="M514">
        <v>6567412.1240909081</v>
      </c>
      <c r="N514">
        <v>2129293473.7621684</v>
      </c>
      <c r="O514">
        <v>104893600</v>
      </c>
      <c r="P514">
        <v>28.075654849999999</v>
      </c>
      <c r="Q514">
        <v>21221.958288496277</v>
      </c>
      <c r="R514">
        <v>255568633.35758746</v>
      </c>
      <c r="S514">
        <v>2240.7544858862589</v>
      </c>
      <c r="T514">
        <v>21250.033943346276</v>
      </c>
      <c r="U514">
        <f>Net_Zero_Table[[#This Row],[Total Energy(MJ)]]*AHP!$Q$23/TOPSIS!$B$20</f>
        <v>2.6423995244692612E-2</v>
      </c>
      <c r="V514">
        <f>Net_Zero_Table[[#This Row],[Capital Cost (LKR)]]*AHP!$Q$24/TOPSIS!$C$20</f>
        <v>4.9638327265266206E-3</v>
      </c>
      <c r="W514">
        <f>Net_Zero_Table[[#This Row],[System Cost (LKR)]]*AHP!$Q$25/TOPSIS!$D$20</f>
        <v>2.7674395833152138E-3</v>
      </c>
      <c r="X514">
        <f>Net_Zero_Table[[#This Row],[Embodied Carbon (Metric T)]]*AHP!$Q$26/TOPSIS!$E$20</f>
        <v>1.2655858202745974E-2</v>
      </c>
      <c r="Y5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6.4457705454184274E-3</v>
      </c>
      <c r="Z5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1.5734770046918491E-3</v>
      </c>
      <c r="AA514">
        <f>Net_Zero_Table[[#This Row],[S- Worst-Euclidean Distance]]/(Net_Zero_Table[[#This Row],[S+ Best-Euclidean Distance]]+Net_Zero_Table[[#This Row],[S- Worst-Euclidean Distance]])</f>
        <v>0.19621254922729145</v>
      </c>
      <c r="AB514">
        <v>513</v>
      </c>
    </row>
    <row r="515" spans="1:28" x14ac:dyDescent="0.3">
      <c r="A515">
        <v>288</v>
      </c>
      <c r="B515" t="s">
        <v>141</v>
      </c>
      <c r="C515" t="s">
        <v>148</v>
      </c>
      <c r="D515" t="s">
        <v>280</v>
      </c>
      <c r="E515" t="s">
        <v>280</v>
      </c>
      <c r="F515" t="s">
        <v>280</v>
      </c>
      <c r="G515" t="s">
        <v>218</v>
      </c>
      <c r="H515">
        <v>385.3970252162182</v>
      </c>
      <c r="I515">
        <v>28</v>
      </c>
      <c r="J515">
        <v>1419976.8970363303</v>
      </c>
      <c r="K515">
        <v>53416.506127272718</v>
      </c>
      <c r="L515">
        <v>255595841.46653947</v>
      </c>
      <c r="M515">
        <v>6572017.1990909083</v>
      </c>
      <c r="N515">
        <v>2129965345.5544956</v>
      </c>
      <c r="O515">
        <v>104893600</v>
      </c>
      <c r="P515">
        <v>28.066444700000002</v>
      </c>
      <c r="Q515">
        <v>21228.654610693138</v>
      </c>
      <c r="R515">
        <v>255649257.97266674</v>
      </c>
      <c r="S515">
        <v>2241.4309627535868</v>
      </c>
      <c r="T515">
        <v>21256.72105539314</v>
      </c>
      <c r="U515">
        <f>Net_Zero_Table[[#This Row],[Total Energy(MJ)]]*AHP!$Q$23/TOPSIS!$B$20</f>
        <v>2.6432331261587453E-2</v>
      </c>
      <c r="V515">
        <f>Net_Zero_Table[[#This Row],[Capital Cost (LKR)]]*AHP!$Q$24/TOPSIS!$C$20</f>
        <v>4.9673133702811453E-3</v>
      </c>
      <c r="W515">
        <f>Net_Zero_Table[[#This Row],[System Cost (LKR)]]*AHP!$Q$25/TOPSIS!$D$20</f>
        <v>2.7674395833152138E-3</v>
      </c>
      <c r="X515">
        <f>Net_Zero_Table[[#This Row],[Embodied Carbon (Metric T)]]*AHP!$Q$26/TOPSIS!$E$20</f>
        <v>1.2651706479373937E-2</v>
      </c>
      <c r="Y5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6.4498513478284383E-3</v>
      </c>
      <c r="Z5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1.5710242206189104E-3</v>
      </c>
      <c r="AA515">
        <f>Net_Zero_Table[[#This Row],[S- Worst-Euclidean Distance]]/(Net_Zero_Table[[#This Row],[S+ Best-Euclidean Distance]]+Net_Zero_Table[[#This Row],[S- Worst-Euclidean Distance]])</f>
        <v>0.19586692340659556</v>
      </c>
      <c r="AB515">
        <v>514</v>
      </c>
    </row>
    <row r="516" spans="1:28" x14ac:dyDescent="0.3">
      <c r="A516">
        <v>269</v>
      </c>
      <c r="B516" t="s">
        <v>141</v>
      </c>
      <c r="C516" t="s">
        <v>148</v>
      </c>
      <c r="D516" t="s">
        <v>151</v>
      </c>
      <c r="E516" t="s">
        <v>280</v>
      </c>
      <c r="F516" t="s">
        <v>280</v>
      </c>
      <c r="G516" t="s">
        <v>220</v>
      </c>
      <c r="H516">
        <v>384.93430359615814</v>
      </c>
      <c r="I516">
        <v>28</v>
      </c>
      <c r="J516">
        <v>1419528.9825081122</v>
      </c>
      <c r="K516">
        <v>53416.506127272718</v>
      </c>
      <c r="L516">
        <v>255515216.85146019</v>
      </c>
      <c r="M516">
        <v>6567412.1240909081</v>
      </c>
      <c r="N516">
        <v>2129293473.7621684</v>
      </c>
      <c r="O516">
        <v>109200000</v>
      </c>
      <c r="P516">
        <v>28.075654849999999</v>
      </c>
      <c r="Q516">
        <v>21221.958288496277</v>
      </c>
      <c r="R516">
        <v>255568633.35758746</v>
      </c>
      <c r="S516">
        <v>2245.0608858862593</v>
      </c>
      <c r="T516">
        <v>21250.033943346276</v>
      </c>
      <c r="U516">
        <f>Net_Zero_Table[[#This Row],[Total Energy(MJ)]]*AHP!$Q$23/TOPSIS!$B$20</f>
        <v>2.6423995244692612E-2</v>
      </c>
      <c r="V516">
        <f>Net_Zero_Table[[#This Row],[Capital Cost (LKR)]]*AHP!$Q$24/TOPSIS!$C$20</f>
        <v>4.9638327265266206E-3</v>
      </c>
      <c r="W516">
        <f>Net_Zero_Table[[#This Row],[System Cost (LKR)]]*AHP!$Q$25/TOPSIS!$D$20</f>
        <v>2.881056637373695E-3</v>
      </c>
      <c r="X516">
        <f>Net_Zero_Table[[#This Row],[Embodied Carbon (Metric T)]]*AHP!$Q$26/TOPSIS!$E$20</f>
        <v>1.2655858202745974E-2</v>
      </c>
      <c r="Y5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6.455669769840384E-3</v>
      </c>
      <c r="Z5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1.5619026291852568E-3</v>
      </c>
      <c r="AA516">
        <f>Net_Zero_Table[[#This Row],[S- Worst-Euclidean Distance]]/(Net_Zero_Table[[#This Row],[S+ Best-Euclidean Distance]]+Net_Zero_Table[[#This Row],[S- Worst-Euclidean Distance]])</f>
        <v>0.19480991894442656</v>
      </c>
      <c r="AB516">
        <v>515</v>
      </c>
    </row>
    <row r="517" spans="1:28" x14ac:dyDescent="0.3">
      <c r="A517">
        <v>287</v>
      </c>
      <c r="B517" t="s">
        <v>141</v>
      </c>
      <c r="C517" t="s">
        <v>148</v>
      </c>
      <c r="D517" t="s">
        <v>280</v>
      </c>
      <c r="E517" t="s">
        <v>280</v>
      </c>
      <c r="F517" t="s">
        <v>280</v>
      </c>
      <c r="G517" t="s">
        <v>220</v>
      </c>
      <c r="H517">
        <v>385.3970252162182</v>
      </c>
      <c r="I517">
        <v>28</v>
      </c>
      <c r="J517">
        <v>1419976.8970363303</v>
      </c>
      <c r="K517">
        <v>53416.506127272718</v>
      </c>
      <c r="L517">
        <v>255595841.46653947</v>
      </c>
      <c r="M517">
        <v>6572017.1990909083</v>
      </c>
      <c r="N517">
        <v>2129965345.5544956</v>
      </c>
      <c r="O517">
        <v>109200000</v>
      </c>
      <c r="P517">
        <v>28.066444700000002</v>
      </c>
      <c r="Q517">
        <v>21228.654610693138</v>
      </c>
      <c r="R517">
        <v>255649257.97266674</v>
      </c>
      <c r="S517">
        <v>2245.7373627535867</v>
      </c>
      <c r="T517">
        <v>21256.72105539314</v>
      </c>
      <c r="U517">
        <f>Net_Zero_Table[[#This Row],[Total Energy(MJ)]]*AHP!$Q$23/TOPSIS!$B$20</f>
        <v>2.6432331261587453E-2</v>
      </c>
      <c r="V517">
        <f>Net_Zero_Table[[#This Row],[Capital Cost (LKR)]]*AHP!$Q$24/TOPSIS!$C$20</f>
        <v>4.9673133702811453E-3</v>
      </c>
      <c r="W517">
        <f>Net_Zero_Table[[#This Row],[System Cost (LKR)]]*AHP!$Q$25/TOPSIS!$D$20</f>
        <v>2.881056637373695E-3</v>
      </c>
      <c r="X517">
        <f>Net_Zero_Table[[#This Row],[Embodied Carbon (Metric T)]]*AHP!$Q$26/TOPSIS!$E$20</f>
        <v>1.2651706479373937E-2</v>
      </c>
      <c r="Y5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6.4597443186345657E-3</v>
      </c>
      <c r="Z5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1.5594316402244247E-3</v>
      </c>
      <c r="AA517">
        <f>Net_Zero_Table[[#This Row],[S- Worst-Euclidean Distance]]/(Net_Zero_Table[[#This Row],[S+ Best-Euclidean Distance]]+Net_Zero_Table[[#This Row],[S- Worst-Euclidean Distance]])</f>
        <v>0.1944628286278817</v>
      </c>
      <c r="AB517">
        <v>516</v>
      </c>
    </row>
    <row r="518" spans="1:28" x14ac:dyDescent="0.3">
      <c r="A518">
        <v>160</v>
      </c>
      <c r="B518" t="s">
        <v>140</v>
      </c>
      <c r="C518" t="s">
        <v>148</v>
      </c>
      <c r="D518" t="s">
        <v>151</v>
      </c>
      <c r="E518" t="s">
        <v>280</v>
      </c>
      <c r="F518" t="s">
        <v>280</v>
      </c>
      <c r="G518" t="s">
        <v>219</v>
      </c>
      <c r="H518">
        <v>377.27547567893043</v>
      </c>
      <c r="I518">
        <v>54</v>
      </c>
      <c r="J518">
        <v>1395927.6601518826</v>
      </c>
      <c r="K518">
        <v>57046.926127272716</v>
      </c>
      <c r="L518">
        <v>251266978.82733884</v>
      </c>
      <c r="M518">
        <v>6839693.6240909081</v>
      </c>
      <c r="N518">
        <v>2093891490.2278237</v>
      </c>
      <c r="O518">
        <v>100656000</v>
      </c>
      <c r="P518">
        <v>29.527822849999996</v>
      </c>
      <c r="Q518">
        <v>20869.118519270643</v>
      </c>
      <c r="R518">
        <v>251324025.75346613</v>
      </c>
      <c r="S518">
        <v>2201.3871838519144</v>
      </c>
      <c r="T518">
        <v>20898.646342120643</v>
      </c>
      <c r="U518">
        <f>Net_Zero_Table[[#This Row],[Total Energy(MJ)]]*AHP!$Q$23/TOPSIS!$B$20</f>
        <v>2.5985132737688651E-2</v>
      </c>
      <c r="V518">
        <f>Net_Zero_Table[[#This Row],[Capital Cost (LKR)]]*AHP!$Q$24/TOPSIS!$C$20</f>
        <v>5.1696306565164104E-3</v>
      </c>
      <c r="W518">
        <f>Net_Zero_Table[[#This Row],[System Cost (LKR)]]*AHP!$Q$25/TOPSIS!$D$20</f>
        <v>2.6556377004714892E-3</v>
      </c>
      <c r="X518">
        <f>Net_Zero_Table[[#This Row],[Embodied Carbon (Metric T)]]*AHP!$Q$26/TOPSIS!$E$20</f>
        <v>1.3310462071925721E-2</v>
      </c>
      <c r="Y5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6.6288930690323296E-3</v>
      </c>
      <c r="Z5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1.4936349706011832E-3</v>
      </c>
      <c r="AA518">
        <f>Net_Zero_Table[[#This Row],[S- Worst-Euclidean Distance]]/(Net_Zero_Table[[#This Row],[S+ Best-Euclidean Distance]]+Net_Zero_Table[[#This Row],[S- Worst-Euclidean Distance]])</f>
        <v>0.18388794268398437</v>
      </c>
      <c r="AB518">
        <v>517</v>
      </c>
    </row>
    <row r="519" spans="1:28" x14ac:dyDescent="0.3">
      <c r="A519">
        <v>162</v>
      </c>
      <c r="B519" t="s">
        <v>140</v>
      </c>
      <c r="C519" t="s">
        <v>148</v>
      </c>
      <c r="D519" t="s">
        <v>151</v>
      </c>
      <c r="E519" t="s">
        <v>280</v>
      </c>
      <c r="F519" t="s">
        <v>280</v>
      </c>
      <c r="G519" t="s">
        <v>218</v>
      </c>
      <c r="H519">
        <v>377.27547567893043</v>
      </c>
      <c r="I519">
        <v>27</v>
      </c>
      <c r="J519">
        <v>1395927.6601518826</v>
      </c>
      <c r="K519">
        <v>57046.926127272716</v>
      </c>
      <c r="L519">
        <v>251266978.82733884</v>
      </c>
      <c r="M519">
        <v>6839693.6240909081</v>
      </c>
      <c r="N519">
        <v>2093891490.2278237</v>
      </c>
      <c r="O519">
        <v>101147400</v>
      </c>
      <c r="P519">
        <v>29.527822849999996</v>
      </c>
      <c r="Q519">
        <v>20869.118519270643</v>
      </c>
      <c r="R519">
        <v>251324025.75346613</v>
      </c>
      <c r="S519">
        <v>2201.8785838519143</v>
      </c>
      <c r="T519">
        <v>20898.646342120643</v>
      </c>
      <c r="U519">
        <f>Net_Zero_Table[[#This Row],[Total Energy(MJ)]]*AHP!$Q$23/TOPSIS!$B$20</f>
        <v>2.5985132737688651E-2</v>
      </c>
      <c r="V519">
        <f>Net_Zero_Table[[#This Row],[Capital Cost (LKR)]]*AHP!$Q$24/TOPSIS!$C$20</f>
        <v>5.1696306565164104E-3</v>
      </c>
      <c r="W519">
        <f>Net_Zero_Table[[#This Row],[System Cost (LKR)]]*AHP!$Q$25/TOPSIS!$D$20</f>
        <v>2.6686024553396709E-3</v>
      </c>
      <c r="X519">
        <f>Net_Zero_Table[[#This Row],[Embodied Carbon (Metric T)]]*AHP!$Q$26/TOPSIS!$E$20</f>
        <v>1.3310462071925721E-2</v>
      </c>
      <c r="Y5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6.6296751651719853E-3</v>
      </c>
      <c r="Z5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1.4908388557996713E-3</v>
      </c>
      <c r="AA519">
        <f>Net_Zero_Table[[#This Row],[S- Worst-Euclidean Distance]]/(Net_Zero_Table[[#This Row],[S+ Best-Euclidean Distance]]+Net_Zero_Table[[#This Row],[S- Worst-Euclidean Distance]])</f>
        <v>0.18358922254792012</v>
      </c>
      <c r="AB519">
        <v>518</v>
      </c>
    </row>
    <row r="520" spans="1:28" x14ac:dyDescent="0.3">
      <c r="A520">
        <v>178</v>
      </c>
      <c r="B520" t="s">
        <v>140</v>
      </c>
      <c r="C520" t="s">
        <v>148</v>
      </c>
      <c r="D520" t="s">
        <v>280</v>
      </c>
      <c r="E520" t="s">
        <v>280</v>
      </c>
      <c r="F520" t="s">
        <v>280</v>
      </c>
      <c r="G520" t="s">
        <v>219</v>
      </c>
      <c r="H520">
        <v>377.73819729899043</v>
      </c>
      <c r="I520">
        <v>54</v>
      </c>
      <c r="J520">
        <v>1396375.5746801007</v>
      </c>
      <c r="K520">
        <v>57046.926127272716</v>
      </c>
      <c r="L520">
        <v>251347603.44241813</v>
      </c>
      <c r="M520">
        <v>6844298.6990909083</v>
      </c>
      <c r="N520">
        <v>2094563362.0201511</v>
      </c>
      <c r="O520">
        <v>100656000</v>
      </c>
      <c r="P520">
        <v>29.518612699999998</v>
      </c>
      <c r="Q520">
        <v>20875.814841467505</v>
      </c>
      <c r="R520">
        <v>251404650.36854541</v>
      </c>
      <c r="S520">
        <v>2202.0636607192423</v>
      </c>
      <c r="T520">
        <v>20905.333454167507</v>
      </c>
      <c r="U520">
        <f>Net_Zero_Table[[#This Row],[Total Energy(MJ)]]*AHP!$Q$23/TOPSIS!$B$20</f>
        <v>2.5993468754583488E-2</v>
      </c>
      <c r="V520">
        <f>Net_Zero_Table[[#This Row],[Capital Cost (LKR)]]*AHP!$Q$24/TOPSIS!$C$20</f>
        <v>5.1731113002709359E-3</v>
      </c>
      <c r="W520">
        <f>Net_Zero_Table[[#This Row],[System Cost (LKR)]]*AHP!$Q$25/TOPSIS!$D$20</f>
        <v>2.6556377004714892E-3</v>
      </c>
      <c r="X520">
        <f>Net_Zero_Table[[#This Row],[Embodied Carbon (Metric T)]]*AHP!$Q$26/TOPSIS!$E$20</f>
        <v>1.3306310348553686E-2</v>
      </c>
      <c r="Y5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6.6320078577466138E-3</v>
      </c>
      <c r="Z5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1.4872501681047004E-3</v>
      </c>
      <c r="AA520">
        <f>Net_Zero_Table[[#This Row],[S- Worst-Euclidean Distance]]/(Net_Zero_Table[[#This Row],[S+ Best-Euclidean Distance]]+Net_Zero_Table[[#This Row],[S- Worst-Euclidean Distance]])</f>
        <v>0.18317562557679157</v>
      </c>
      <c r="AB520">
        <v>519</v>
      </c>
    </row>
    <row r="521" spans="1:28" x14ac:dyDescent="0.3">
      <c r="A521">
        <v>180</v>
      </c>
      <c r="B521" t="s">
        <v>140</v>
      </c>
      <c r="C521" t="s">
        <v>148</v>
      </c>
      <c r="D521" t="s">
        <v>280</v>
      </c>
      <c r="E521" t="s">
        <v>280</v>
      </c>
      <c r="F521" t="s">
        <v>280</v>
      </c>
      <c r="G521" t="s">
        <v>218</v>
      </c>
      <c r="H521">
        <v>377.73819729899043</v>
      </c>
      <c r="I521">
        <v>27</v>
      </c>
      <c r="J521">
        <v>1396375.5746801007</v>
      </c>
      <c r="K521">
        <v>57046.926127272716</v>
      </c>
      <c r="L521">
        <v>251347603.44241813</v>
      </c>
      <c r="M521">
        <v>6844298.6990909083</v>
      </c>
      <c r="N521">
        <v>2094563362.0201511</v>
      </c>
      <c r="O521">
        <v>101147400</v>
      </c>
      <c r="P521">
        <v>29.518612699999998</v>
      </c>
      <c r="Q521">
        <v>20875.814841467505</v>
      </c>
      <c r="R521">
        <v>251404650.36854541</v>
      </c>
      <c r="S521">
        <v>2202.5550607192422</v>
      </c>
      <c r="T521">
        <v>20905.333454167507</v>
      </c>
      <c r="U521">
        <f>Net_Zero_Table[[#This Row],[Total Energy(MJ)]]*AHP!$Q$23/TOPSIS!$B$20</f>
        <v>2.5993468754583488E-2</v>
      </c>
      <c r="V521">
        <f>Net_Zero_Table[[#This Row],[Capital Cost (LKR)]]*AHP!$Q$24/TOPSIS!$C$20</f>
        <v>5.1731113002709359E-3</v>
      </c>
      <c r="W521">
        <f>Net_Zero_Table[[#This Row],[System Cost (LKR)]]*AHP!$Q$25/TOPSIS!$D$20</f>
        <v>2.6686024553396709E-3</v>
      </c>
      <c r="X521">
        <f>Net_Zero_Table[[#This Row],[Embodied Carbon (Metric T)]]*AHP!$Q$26/TOPSIS!$E$20</f>
        <v>1.3306310348553686E-2</v>
      </c>
      <c r="Y5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6.6327895866103099E-3</v>
      </c>
      <c r="Z5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1.4844420268527616E-3</v>
      </c>
      <c r="AA521">
        <f>Net_Zero_Table[[#This Row],[S- Worst-Euclidean Distance]]/(Net_Zero_Table[[#This Row],[S+ Best-Euclidean Distance]]+Net_Zero_Table[[#This Row],[S- Worst-Euclidean Distance]])</f>
        <v>0.18287540599318333</v>
      </c>
      <c r="AB521">
        <v>520</v>
      </c>
    </row>
    <row r="522" spans="1:28" x14ac:dyDescent="0.3">
      <c r="A522">
        <v>161</v>
      </c>
      <c r="B522" t="s">
        <v>140</v>
      </c>
      <c r="C522" t="s">
        <v>148</v>
      </c>
      <c r="D522" t="s">
        <v>151</v>
      </c>
      <c r="E522" t="s">
        <v>280</v>
      </c>
      <c r="F522" t="s">
        <v>280</v>
      </c>
      <c r="G522" t="s">
        <v>220</v>
      </c>
      <c r="H522">
        <v>377.27547567893043</v>
      </c>
      <c r="I522">
        <v>27</v>
      </c>
      <c r="J522">
        <v>1395927.6601518826</v>
      </c>
      <c r="K522">
        <v>57046.926127272716</v>
      </c>
      <c r="L522">
        <v>251266978.82733884</v>
      </c>
      <c r="M522">
        <v>6839693.6240909081</v>
      </c>
      <c r="N522">
        <v>2093891490.2278237</v>
      </c>
      <c r="O522">
        <v>105300000</v>
      </c>
      <c r="P522">
        <v>29.527822849999996</v>
      </c>
      <c r="Q522">
        <v>20869.118519270643</v>
      </c>
      <c r="R522">
        <v>251324025.75346613</v>
      </c>
      <c r="S522">
        <v>2206.0311838519142</v>
      </c>
      <c r="T522">
        <v>20898.646342120643</v>
      </c>
      <c r="U522">
        <f>Net_Zero_Table[[#This Row],[Total Energy(MJ)]]*AHP!$Q$23/TOPSIS!$B$20</f>
        <v>2.5985132737688651E-2</v>
      </c>
      <c r="V522">
        <f>Net_Zero_Table[[#This Row],[Capital Cost (LKR)]]*AHP!$Q$24/TOPSIS!$C$20</f>
        <v>5.1696306565164104E-3</v>
      </c>
      <c r="W522">
        <f>Net_Zero_Table[[#This Row],[System Cost (LKR)]]*AHP!$Q$25/TOPSIS!$D$20</f>
        <v>2.7781617574674914E-3</v>
      </c>
      <c r="X522">
        <f>Net_Zero_Table[[#This Row],[Embodied Carbon (Metric T)]]*AHP!$Q$26/TOPSIS!$E$20</f>
        <v>1.3310462071925721E-2</v>
      </c>
      <c r="Y5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6.6372919332678094E-3</v>
      </c>
      <c r="Z5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1.4715654549965285E-3</v>
      </c>
      <c r="AA522">
        <f>Net_Zero_Table[[#This Row],[S- Worst-Euclidean Distance]]/(Net_Zero_Table[[#This Row],[S+ Best-Euclidean Distance]]+Net_Zero_Table[[#This Row],[S- Worst-Euclidean Distance]])</f>
        <v>0.18147630233653794</v>
      </c>
      <c r="AB522">
        <v>521</v>
      </c>
    </row>
    <row r="523" spans="1:28" x14ac:dyDescent="0.3">
      <c r="A523">
        <v>179</v>
      </c>
      <c r="B523" t="s">
        <v>140</v>
      </c>
      <c r="C523" t="s">
        <v>148</v>
      </c>
      <c r="D523" t="s">
        <v>280</v>
      </c>
      <c r="E523" t="s">
        <v>280</v>
      </c>
      <c r="F523" t="s">
        <v>280</v>
      </c>
      <c r="G523" t="s">
        <v>220</v>
      </c>
      <c r="H523">
        <v>377.73819729899043</v>
      </c>
      <c r="I523">
        <v>27</v>
      </c>
      <c r="J523">
        <v>1396375.5746801007</v>
      </c>
      <c r="K523">
        <v>57046.926127272716</v>
      </c>
      <c r="L523">
        <v>251347603.44241813</v>
      </c>
      <c r="M523">
        <v>6844298.6990909083</v>
      </c>
      <c r="N523">
        <v>2094563362.0201511</v>
      </c>
      <c r="O523">
        <v>105300000</v>
      </c>
      <c r="P523">
        <v>29.518612699999998</v>
      </c>
      <c r="Q523">
        <v>20875.814841467505</v>
      </c>
      <c r="R523">
        <v>251404650.36854541</v>
      </c>
      <c r="S523">
        <v>2206.7076607192421</v>
      </c>
      <c r="T523">
        <v>20905.333454167507</v>
      </c>
      <c r="U523">
        <f>Net_Zero_Table[[#This Row],[Total Energy(MJ)]]*AHP!$Q$23/TOPSIS!$B$20</f>
        <v>2.5993468754583488E-2</v>
      </c>
      <c r="V523">
        <f>Net_Zero_Table[[#This Row],[Capital Cost (LKR)]]*AHP!$Q$24/TOPSIS!$C$20</f>
        <v>5.1731113002709359E-3</v>
      </c>
      <c r="W523">
        <f>Net_Zero_Table[[#This Row],[System Cost (LKR)]]*AHP!$Q$25/TOPSIS!$D$20</f>
        <v>2.7781617574674914E-3</v>
      </c>
      <c r="X523">
        <f>Net_Zero_Table[[#This Row],[Embodied Carbon (Metric T)]]*AHP!$Q$26/TOPSIS!$E$20</f>
        <v>1.3306310348553686E-2</v>
      </c>
      <c r="Y5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6.6404027823596589E-3</v>
      </c>
      <c r="Z5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1.4650844772448454E-3</v>
      </c>
      <c r="AA523">
        <f>Net_Zero_Table[[#This Row],[S- Worst-Euclidean Distance]]/(Net_Zero_Table[[#This Row],[S+ Best-Euclidean Distance]]+Net_Zero_Table[[#This Row],[S- Worst-Euclidean Distance]])</f>
        <v>0.18075217816286249</v>
      </c>
      <c r="AB523">
        <v>522</v>
      </c>
    </row>
    <row r="524" spans="1:28" x14ac:dyDescent="0.3">
      <c r="A524">
        <v>391</v>
      </c>
      <c r="B524" t="s">
        <v>142</v>
      </c>
      <c r="C524" t="s">
        <v>148</v>
      </c>
      <c r="D524" t="s">
        <v>280</v>
      </c>
      <c r="E524" t="s">
        <v>280</v>
      </c>
      <c r="F524" t="s">
        <v>155</v>
      </c>
      <c r="G524" t="s">
        <v>219</v>
      </c>
      <c r="H524">
        <v>406.57664151324587</v>
      </c>
      <c r="I524">
        <v>58</v>
      </c>
      <c r="J524">
        <v>1453058.6315474245</v>
      </c>
      <c r="K524">
        <v>48421.45317272727</v>
      </c>
      <c r="L524">
        <v>261550553.67853642</v>
      </c>
      <c r="M524">
        <v>6700987.4218181809</v>
      </c>
      <c r="N524">
        <v>2179587947.321137</v>
      </c>
      <c r="O524">
        <v>108112000</v>
      </c>
      <c r="P524">
        <v>28.519602109090904</v>
      </c>
      <c r="Q524">
        <v>21723.226541633998</v>
      </c>
      <c r="R524">
        <v>261598975.13170913</v>
      </c>
      <c r="S524">
        <v>2294.4009347429551</v>
      </c>
      <c r="T524">
        <v>21751.74614374309</v>
      </c>
      <c r="U524">
        <f>Net_Zero_Table[[#This Row],[Total Energy(MJ)]]*AHP!$Q$23/TOPSIS!$B$20</f>
        <v>2.7047490077645401E-2</v>
      </c>
      <c r="V524">
        <f>Net_Zero_Table[[#This Row],[Capital Cost (LKR)]]*AHP!$Q$24/TOPSIS!$C$20</f>
        <v>5.0647926513472299E-3</v>
      </c>
      <c r="W524">
        <f>Net_Zero_Table[[#This Row],[System Cost (LKR)]]*AHP!$Q$25/TOPSIS!$D$20</f>
        <v>2.8523516042101176E-3</v>
      </c>
      <c r="X524">
        <f>Net_Zero_Table[[#This Row],[Embodied Carbon (Metric T)]]*AHP!$Q$26/TOPSIS!$E$20</f>
        <v>1.2855979396376912E-2</v>
      </c>
      <c r="Y5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7.063334786170614E-3</v>
      </c>
      <c r="Z5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1.0974749049768163E-3</v>
      </c>
      <c r="AA524">
        <f>Net_Zero_Table[[#This Row],[S- Worst-Euclidean Distance]]/(Net_Zero_Table[[#This Row],[S+ Best-Euclidean Distance]]+Net_Zero_Table[[#This Row],[S- Worst-Euclidean Distance]])</f>
        <v>0.13448112950940638</v>
      </c>
      <c r="AB524">
        <v>523</v>
      </c>
    </row>
    <row r="525" spans="1:28" x14ac:dyDescent="0.3">
      <c r="A525">
        <v>373</v>
      </c>
      <c r="B525" t="s">
        <v>142</v>
      </c>
      <c r="C525" t="s">
        <v>148</v>
      </c>
      <c r="D525" t="s">
        <v>151</v>
      </c>
      <c r="E525" t="s">
        <v>280</v>
      </c>
      <c r="F525" t="s">
        <v>155</v>
      </c>
      <c r="G525" t="s">
        <v>219</v>
      </c>
      <c r="H525">
        <v>406.11391989318594</v>
      </c>
      <c r="I525">
        <v>58</v>
      </c>
      <c r="J525">
        <v>1452610.7170192066</v>
      </c>
      <c r="K525">
        <v>48421.45317272727</v>
      </c>
      <c r="L525">
        <v>261469929.06345719</v>
      </c>
      <c r="M525">
        <v>6696382.3468181808</v>
      </c>
      <c r="N525">
        <v>2178916075.52881</v>
      </c>
      <c r="O525">
        <v>108112000</v>
      </c>
      <c r="P525">
        <v>28.528812259090909</v>
      </c>
      <c r="Q525">
        <v>21716.530219437136</v>
      </c>
      <c r="R525">
        <v>261518350.5166299</v>
      </c>
      <c r="S525">
        <v>2293.7244578756281</v>
      </c>
      <c r="T525">
        <v>21745.059031696226</v>
      </c>
      <c r="U525">
        <f>Net_Zero_Table[[#This Row],[Total Energy(MJ)]]*AHP!$Q$23/TOPSIS!$B$20</f>
        <v>2.7039154060750574E-2</v>
      </c>
      <c r="V525">
        <f>Net_Zero_Table[[#This Row],[Capital Cost (LKR)]]*AHP!$Q$24/TOPSIS!$C$20</f>
        <v>5.0613120075927043E-3</v>
      </c>
      <c r="W525">
        <f>Net_Zero_Table[[#This Row],[System Cost (LKR)]]*AHP!$Q$25/TOPSIS!$D$20</f>
        <v>2.8523516042101176E-3</v>
      </c>
      <c r="X525">
        <f>Net_Zero_Table[[#This Row],[Embodied Carbon (Metric T)]]*AHP!$Q$26/TOPSIS!$E$20</f>
        <v>1.2860131119748951E-2</v>
      </c>
      <c r="Y5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7.0589542749649589E-3</v>
      </c>
      <c r="Z5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1.0967796446849365E-3</v>
      </c>
      <c r="AA525">
        <f>Net_Zero_Table[[#This Row],[S- Worst-Euclidean Distance]]/(Net_Zero_Table[[#This Row],[S+ Best-Euclidean Distance]]+Net_Zero_Table[[#This Row],[S- Worst-Euclidean Distance]])</f>
        <v>0.13447957663778445</v>
      </c>
      <c r="AB525">
        <v>524</v>
      </c>
    </row>
    <row r="526" spans="1:28" x14ac:dyDescent="0.3">
      <c r="A526">
        <v>393</v>
      </c>
      <c r="B526" t="s">
        <v>142</v>
      </c>
      <c r="C526" t="s">
        <v>148</v>
      </c>
      <c r="D526" t="s">
        <v>280</v>
      </c>
      <c r="E526" t="s">
        <v>280</v>
      </c>
      <c r="F526" t="s">
        <v>155</v>
      </c>
      <c r="G526" t="s">
        <v>218</v>
      </c>
      <c r="H526">
        <v>406.57664151324587</v>
      </c>
      <c r="I526">
        <v>29</v>
      </c>
      <c r="J526">
        <v>1453058.6315474245</v>
      </c>
      <c r="K526">
        <v>48421.45317272727</v>
      </c>
      <c r="L526">
        <v>261550553.67853642</v>
      </c>
      <c r="M526">
        <v>6700987.4218181809</v>
      </c>
      <c r="N526">
        <v>2179587947.321137</v>
      </c>
      <c r="O526">
        <v>108639800</v>
      </c>
      <c r="P526">
        <v>28.519602109090904</v>
      </c>
      <c r="Q526">
        <v>21723.226541633998</v>
      </c>
      <c r="R526">
        <v>261598975.13170913</v>
      </c>
      <c r="S526">
        <v>2294.9287347429554</v>
      </c>
      <c r="T526">
        <v>21751.74614374309</v>
      </c>
      <c r="U526">
        <f>Net_Zero_Table[[#This Row],[Total Energy(MJ)]]*AHP!$Q$23/TOPSIS!$B$20</f>
        <v>2.7047490077645401E-2</v>
      </c>
      <c r="V526">
        <f>Net_Zero_Table[[#This Row],[Capital Cost (LKR)]]*AHP!$Q$24/TOPSIS!$C$20</f>
        <v>5.0647926513472299E-3</v>
      </c>
      <c r="W526">
        <f>Net_Zero_Table[[#This Row],[System Cost (LKR)]]*AHP!$Q$25/TOPSIS!$D$20</f>
        <v>2.8662767112907577E-3</v>
      </c>
      <c r="X526">
        <f>Net_Zero_Table[[#This Row],[Embodied Carbon (Metric T)]]*AHP!$Q$26/TOPSIS!$E$20</f>
        <v>1.2855979396376912E-2</v>
      </c>
      <c r="Y5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7.064511857388163E-3</v>
      </c>
      <c r="Z5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1.0958923258689607E-3</v>
      </c>
      <c r="AA526">
        <f>Net_Zero_Table[[#This Row],[S- Worst-Euclidean Distance]]/(Net_Zero_Table[[#This Row],[S+ Best-Euclidean Distance]]+Net_Zero_Table[[#This Row],[S- Worst-Euclidean Distance]])</f>
        <v>0.13429387825145064</v>
      </c>
      <c r="AB526">
        <v>525</v>
      </c>
    </row>
    <row r="527" spans="1:28" x14ac:dyDescent="0.3">
      <c r="A527">
        <v>375</v>
      </c>
      <c r="B527" t="s">
        <v>142</v>
      </c>
      <c r="C527" t="s">
        <v>148</v>
      </c>
      <c r="D527" t="s">
        <v>151</v>
      </c>
      <c r="E527" t="s">
        <v>280</v>
      </c>
      <c r="F527" t="s">
        <v>155</v>
      </c>
      <c r="G527" t="s">
        <v>218</v>
      </c>
      <c r="H527">
        <v>406.11391989318594</v>
      </c>
      <c r="I527">
        <v>29</v>
      </c>
      <c r="J527">
        <v>1452610.7170192066</v>
      </c>
      <c r="K527">
        <v>48421.45317272727</v>
      </c>
      <c r="L527">
        <v>261469929.06345719</v>
      </c>
      <c r="M527">
        <v>6696382.3468181808</v>
      </c>
      <c r="N527">
        <v>2178916075.52881</v>
      </c>
      <c r="O527">
        <v>108639800</v>
      </c>
      <c r="P527">
        <v>28.528812259090909</v>
      </c>
      <c r="Q527">
        <v>21716.530219437136</v>
      </c>
      <c r="R527">
        <v>261518350.5166299</v>
      </c>
      <c r="S527">
        <v>2294.2522578756279</v>
      </c>
      <c r="T527">
        <v>21745.059031696226</v>
      </c>
      <c r="U527">
        <f>Net_Zero_Table[[#This Row],[Total Energy(MJ)]]*AHP!$Q$23/TOPSIS!$B$20</f>
        <v>2.7039154060750574E-2</v>
      </c>
      <c r="V527">
        <f>Net_Zero_Table[[#This Row],[Capital Cost (LKR)]]*AHP!$Q$24/TOPSIS!$C$20</f>
        <v>5.0613120075927043E-3</v>
      </c>
      <c r="W527">
        <f>Net_Zero_Table[[#This Row],[System Cost (LKR)]]*AHP!$Q$25/TOPSIS!$D$20</f>
        <v>2.8662767112907577E-3</v>
      </c>
      <c r="X527">
        <f>Net_Zero_Table[[#This Row],[Embodied Carbon (Metric T)]]*AHP!$Q$26/TOPSIS!$E$20</f>
        <v>1.2860131119748951E-2</v>
      </c>
      <c r="Y5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7.060132076505095E-3</v>
      </c>
      <c r="Z5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1.0951960609132155E-3</v>
      </c>
      <c r="AA527">
        <f>Net_Zero_Table[[#This Row],[S- Worst-Euclidean Distance]]/(Net_Zero_Table[[#This Row],[S+ Best-Euclidean Distance]]+Net_Zero_Table[[#This Row],[S- Worst-Euclidean Distance]])</f>
        <v>0.13429209008626303</v>
      </c>
      <c r="AB527">
        <v>526</v>
      </c>
    </row>
    <row r="528" spans="1:28" x14ac:dyDescent="0.3">
      <c r="A528">
        <v>392</v>
      </c>
      <c r="B528" t="s">
        <v>142</v>
      </c>
      <c r="C528" t="s">
        <v>148</v>
      </c>
      <c r="D528" t="s">
        <v>280</v>
      </c>
      <c r="E528" t="s">
        <v>280</v>
      </c>
      <c r="F528" t="s">
        <v>155</v>
      </c>
      <c r="G528" t="s">
        <v>220</v>
      </c>
      <c r="H528">
        <v>406.57664151324587</v>
      </c>
      <c r="I528">
        <v>29</v>
      </c>
      <c r="J528">
        <v>1453058.6315474245</v>
      </c>
      <c r="K528">
        <v>48421.45317272727</v>
      </c>
      <c r="L528">
        <v>261550553.67853642</v>
      </c>
      <c r="M528">
        <v>6700987.4218181809</v>
      </c>
      <c r="N528">
        <v>2179587947.321137</v>
      </c>
      <c r="O528">
        <v>113100000</v>
      </c>
      <c r="P528">
        <v>28.519602109090904</v>
      </c>
      <c r="Q528">
        <v>21723.226541633998</v>
      </c>
      <c r="R528">
        <v>261598975.13170913</v>
      </c>
      <c r="S528">
        <v>2299.3889347429554</v>
      </c>
      <c r="T528">
        <v>21751.74614374309</v>
      </c>
      <c r="U528">
        <f>Net_Zero_Table[[#This Row],[Total Energy(MJ)]]*AHP!$Q$23/TOPSIS!$B$20</f>
        <v>2.7047490077645401E-2</v>
      </c>
      <c r="V528">
        <f>Net_Zero_Table[[#This Row],[Capital Cost (LKR)]]*AHP!$Q$24/TOPSIS!$C$20</f>
        <v>5.0647926513472299E-3</v>
      </c>
      <c r="W528">
        <f>Net_Zero_Table[[#This Row],[System Cost (LKR)]]*AHP!$Q$25/TOPSIS!$D$20</f>
        <v>2.983951517279898E-3</v>
      </c>
      <c r="X528">
        <f>Net_Zero_Table[[#This Row],[Embodied Carbon (Metric T)]]*AHP!$Q$26/TOPSIS!$E$20</f>
        <v>1.2855979396376912E-2</v>
      </c>
      <c r="Y5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7.0755453524401612E-3</v>
      </c>
      <c r="Z5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1.0895561618998345E-3</v>
      </c>
      <c r="AA528">
        <f>Net_Zero_Table[[#This Row],[S- Worst-Euclidean Distance]]/(Net_Zero_Table[[#This Row],[S+ Best-Euclidean Distance]]+Net_Zero_Table[[#This Row],[S- Worst-Euclidean Distance]])</f>
        <v>0.13344061430054441</v>
      </c>
      <c r="AB528">
        <v>527</v>
      </c>
    </row>
    <row r="529" spans="1:28" x14ac:dyDescent="0.3">
      <c r="A529">
        <v>374</v>
      </c>
      <c r="B529" t="s">
        <v>142</v>
      </c>
      <c r="C529" t="s">
        <v>148</v>
      </c>
      <c r="D529" t="s">
        <v>151</v>
      </c>
      <c r="E529" t="s">
        <v>280</v>
      </c>
      <c r="F529" t="s">
        <v>155</v>
      </c>
      <c r="G529" t="s">
        <v>220</v>
      </c>
      <c r="H529">
        <v>406.11391989318594</v>
      </c>
      <c r="I529">
        <v>29</v>
      </c>
      <c r="J529">
        <v>1452610.7170192066</v>
      </c>
      <c r="K529">
        <v>48421.45317272727</v>
      </c>
      <c r="L529">
        <v>261469929.06345719</v>
      </c>
      <c r="M529">
        <v>6696382.3468181808</v>
      </c>
      <c r="N529">
        <v>2178916075.52881</v>
      </c>
      <c r="O529">
        <v>113100000</v>
      </c>
      <c r="P529">
        <v>28.528812259090909</v>
      </c>
      <c r="Q529">
        <v>21716.530219437136</v>
      </c>
      <c r="R529">
        <v>261518350.5166299</v>
      </c>
      <c r="S529">
        <v>2298.7124578756279</v>
      </c>
      <c r="T529">
        <v>21745.059031696226</v>
      </c>
      <c r="U529">
        <f>Net_Zero_Table[[#This Row],[Total Energy(MJ)]]*AHP!$Q$23/TOPSIS!$B$20</f>
        <v>2.7039154060750574E-2</v>
      </c>
      <c r="V529">
        <f>Net_Zero_Table[[#This Row],[Capital Cost (LKR)]]*AHP!$Q$24/TOPSIS!$C$20</f>
        <v>5.0613120075927043E-3</v>
      </c>
      <c r="W529">
        <f>Net_Zero_Table[[#This Row],[System Cost (LKR)]]*AHP!$Q$25/TOPSIS!$D$20</f>
        <v>2.983951517279898E-3</v>
      </c>
      <c r="X529">
        <f>Net_Zero_Table[[#This Row],[Embodied Carbon (Metric T)]]*AHP!$Q$26/TOPSIS!$E$20</f>
        <v>1.2860131119748951E-2</v>
      </c>
      <c r="Y5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7.07117240554604E-3</v>
      </c>
      <c r="Z5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1.0888558453143566E-3</v>
      </c>
      <c r="AA529">
        <f>Net_Zero_Table[[#This Row],[S- Worst-Euclidean Distance]]/(Net_Zero_Table[[#This Row],[S+ Best-Euclidean Distance]]+Net_Zero_Table[[#This Row],[S- Worst-Euclidean Distance]])</f>
        <v>0.1334377543606601</v>
      </c>
      <c r="AB529">
        <v>528</v>
      </c>
    </row>
    <row r="530" spans="1:28" x14ac:dyDescent="0.3">
      <c r="A530">
        <v>370</v>
      </c>
      <c r="B530" t="s">
        <v>142</v>
      </c>
      <c r="C530" t="s">
        <v>148</v>
      </c>
      <c r="D530" t="s">
        <v>151</v>
      </c>
      <c r="E530" t="s">
        <v>280</v>
      </c>
      <c r="F530" t="s">
        <v>154</v>
      </c>
      <c r="G530" t="s">
        <v>219</v>
      </c>
      <c r="H530">
        <v>406.15249173702404</v>
      </c>
      <c r="I530">
        <v>58</v>
      </c>
      <c r="J530">
        <v>1451569.5375955224</v>
      </c>
      <c r="K530">
        <v>47602.6734</v>
      </c>
      <c r="L530">
        <v>261282516.76719403</v>
      </c>
      <c r="M530">
        <v>6669089.6877272716</v>
      </c>
      <c r="N530">
        <v>2177354306.3932838</v>
      </c>
      <c r="O530">
        <v>108112000</v>
      </c>
      <c r="P530">
        <v>28.80173885</v>
      </c>
      <c r="Q530">
        <v>21700.964587053062</v>
      </c>
      <c r="R530">
        <v>261330119.44059405</v>
      </c>
      <c r="S530">
        <v>2292.1353960810111</v>
      </c>
      <c r="T530">
        <v>21729.766325903063</v>
      </c>
      <c r="U530">
        <f>Net_Zero_Table[[#This Row],[Total Energy(MJ)]]*AHP!$Q$23/TOPSIS!$B$20</f>
        <v>2.7019692294286003E-2</v>
      </c>
      <c r="V530">
        <f>Net_Zero_Table[[#This Row],[Capital Cost (LKR)]]*AHP!$Q$24/TOPSIS!$C$20</f>
        <v>5.0406834568287847E-3</v>
      </c>
      <c r="W530">
        <f>Net_Zero_Table[[#This Row],[System Cost (LKR)]]*AHP!$Q$25/TOPSIS!$D$20</f>
        <v>2.8523516042101176E-3</v>
      </c>
      <c r="X530">
        <f>Net_Zero_Table[[#This Row],[Embodied Carbon (Metric T)]]*AHP!$Q$26/TOPSIS!$E$20</f>
        <v>1.2983160137335848E-2</v>
      </c>
      <c r="Y5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7.1177153760819522E-3</v>
      </c>
      <c r="Z5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9.9834090839731322E-4</v>
      </c>
      <c r="AA530">
        <f>Net_Zero_Table[[#This Row],[S- Worst-Euclidean Distance]]/(Net_Zero_Table[[#This Row],[S+ Best-Euclidean Distance]]+Net_Zero_Table[[#This Row],[S- Worst-Euclidean Distance]])</f>
        <v>0.12300813023025602</v>
      </c>
      <c r="AB530">
        <v>529</v>
      </c>
    </row>
    <row r="531" spans="1:28" x14ac:dyDescent="0.3">
      <c r="A531">
        <v>388</v>
      </c>
      <c r="B531" t="s">
        <v>142</v>
      </c>
      <c r="C531" t="s">
        <v>148</v>
      </c>
      <c r="D531" t="s">
        <v>280</v>
      </c>
      <c r="E531" t="s">
        <v>280</v>
      </c>
      <c r="F531" t="s">
        <v>154</v>
      </c>
      <c r="G531" t="s">
        <v>219</v>
      </c>
      <c r="H531">
        <v>406.61521335708409</v>
      </c>
      <c r="I531">
        <v>58</v>
      </c>
      <c r="J531">
        <v>1452017.4521237405</v>
      </c>
      <c r="K531">
        <v>47602.6734</v>
      </c>
      <c r="L531">
        <v>261363141.38227326</v>
      </c>
      <c r="M531">
        <v>6673694.7627272718</v>
      </c>
      <c r="N531">
        <v>2178026178.1856103</v>
      </c>
      <c r="O531">
        <v>108112000</v>
      </c>
      <c r="P531">
        <v>28.792528699999995</v>
      </c>
      <c r="Q531">
        <v>21707.660909249917</v>
      </c>
      <c r="R531">
        <v>261410744.05567327</v>
      </c>
      <c r="S531">
        <v>2292.8118729483376</v>
      </c>
      <c r="T531">
        <v>21736.453437949916</v>
      </c>
      <c r="U531">
        <f>Net_Zero_Table[[#This Row],[Total Energy(MJ)]]*AHP!$Q$23/TOPSIS!$B$20</f>
        <v>2.7028028311180837E-2</v>
      </c>
      <c r="V531">
        <f>Net_Zero_Table[[#This Row],[Capital Cost (LKR)]]*AHP!$Q$24/TOPSIS!$C$20</f>
        <v>5.0441641005833102E-3</v>
      </c>
      <c r="W531">
        <f>Net_Zero_Table[[#This Row],[System Cost (LKR)]]*AHP!$Q$25/TOPSIS!$D$20</f>
        <v>2.8523516042101176E-3</v>
      </c>
      <c r="X531">
        <f>Net_Zero_Table[[#This Row],[Embodied Carbon (Metric T)]]*AHP!$Q$26/TOPSIS!$E$20</f>
        <v>1.2979008413963808E-2</v>
      </c>
      <c r="Y5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7.1219551660340399E-3</v>
      </c>
      <c r="Z5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9.9835891043344367E-4</v>
      </c>
      <c r="AA531">
        <f>Net_Zero_Table[[#This Row],[S- Worst-Euclidean Distance]]/(Net_Zero_Table[[#This Row],[S+ Best-Euclidean Distance]]+Net_Zero_Table[[#This Row],[S- Worst-Euclidean Distance]])</f>
        <v>0.12294584926544515</v>
      </c>
      <c r="AB531">
        <v>530</v>
      </c>
    </row>
    <row r="532" spans="1:28" x14ac:dyDescent="0.3">
      <c r="A532">
        <v>372</v>
      </c>
      <c r="B532" t="s">
        <v>142</v>
      </c>
      <c r="C532" t="s">
        <v>148</v>
      </c>
      <c r="D532" t="s">
        <v>151</v>
      </c>
      <c r="E532" t="s">
        <v>280</v>
      </c>
      <c r="F532" t="s">
        <v>154</v>
      </c>
      <c r="G532" t="s">
        <v>218</v>
      </c>
      <c r="H532">
        <v>406.15249173702404</v>
      </c>
      <c r="I532">
        <v>29</v>
      </c>
      <c r="J532">
        <v>1451569.5375955224</v>
      </c>
      <c r="K532">
        <v>47602.6734</v>
      </c>
      <c r="L532">
        <v>261282516.76719403</v>
      </c>
      <c r="M532">
        <v>6669089.6877272716</v>
      </c>
      <c r="N532">
        <v>2177354306.3932838</v>
      </c>
      <c r="O532">
        <v>108639800</v>
      </c>
      <c r="P532">
        <v>28.80173885</v>
      </c>
      <c r="Q532">
        <v>21700.964587053062</v>
      </c>
      <c r="R532">
        <v>261330119.44059405</v>
      </c>
      <c r="S532">
        <v>2292.6631960810114</v>
      </c>
      <c r="T532">
        <v>21729.766325903063</v>
      </c>
      <c r="U532">
        <f>Net_Zero_Table[[#This Row],[Total Energy(MJ)]]*AHP!$Q$23/TOPSIS!$B$20</f>
        <v>2.7019692294286003E-2</v>
      </c>
      <c r="V532">
        <f>Net_Zero_Table[[#This Row],[Capital Cost (LKR)]]*AHP!$Q$24/TOPSIS!$C$20</f>
        <v>5.0406834568287847E-3</v>
      </c>
      <c r="W532">
        <f>Net_Zero_Table[[#This Row],[System Cost (LKR)]]*AHP!$Q$25/TOPSIS!$D$20</f>
        <v>2.8662767112907577E-3</v>
      </c>
      <c r="X532">
        <f>Net_Zero_Table[[#This Row],[Embodied Carbon (Metric T)]]*AHP!$Q$26/TOPSIS!$E$20</f>
        <v>1.2983160137335848E-2</v>
      </c>
      <c r="Y5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7.1188834557508757E-3</v>
      </c>
      <c r="Z5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9.9660091923707388E-4</v>
      </c>
      <c r="AA532">
        <f>Net_Zero_Table[[#This Row],[S- Worst-Euclidean Distance]]/(Net_Zero_Table[[#This Row],[S+ Best-Euclidean Distance]]+Net_Zero_Table[[#This Row],[S- Worst-Euclidean Distance]])</f>
        <v>0.12280239517293799</v>
      </c>
      <c r="AB532">
        <v>531</v>
      </c>
    </row>
    <row r="533" spans="1:28" x14ac:dyDescent="0.3">
      <c r="A533">
        <v>390</v>
      </c>
      <c r="B533" t="s">
        <v>142</v>
      </c>
      <c r="C533" t="s">
        <v>148</v>
      </c>
      <c r="D533" t="s">
        <v>280</v>
      </c>
      <c r="E533" t="s">
        <v>280</v>
      </c>
      <c r="F533" t="s">
        <v>154</v>
      </c>
      <c r="G533" t="s">
        <v>218</v>
      </c>
      <c r="H533">
        <v>406.61521335708409</v>
      </c>
      <c r="I533">
        <v>29</v>
      </c>
      <c r="J533">
        <v>1452017.4521237405</v>
      </c>
      <c r="K533">
        <v>47602.6734</v>
      </c>
      <c r="L533">
        <v>261363141.38227326</v>
      </c>
      <c r="M533">
        <v>6673694.7627272718</v>
      </c>
      <c r="N533">
        <v>2178026178.1856103</v>
      </c>
      <c r="O533">
        <v>108639800</v>
      </c>
      <c r="P533">
        <v>28.792528699999995</v>
      </c>
      <c r="Q533">
        <v>21707.660909249917</v>
      </c>
      <c r="R533">
        <v>261410744.05567327</v>
      </c>
      <c r="S533">
        <v>2293.3396729483375</v>
      </c>
      <c r="T533">
        <v>21736.453437949916</v>
      </c>
      <c r="U533">
        <f>Net_Zero_Table[[#This Row],[Total Energy(MJ)]]*AHP!$Q$23/TOPSIS!$B$20</f>
        <v>2.7028028311180837E-2</v>
      </c>
      <c r="V533">
        <f>Net_Zero_Table[[#This Row],[Capital Cost (LKR)]]*AHP!$Q$24/TOPSIS!$C$20</f>
        <v>5.0441641005833102E-3</v>
      </c>
      <c r="W533">
        <f>Net_Zero_Table[[#This Row],[System Cost (LKR)]]*AHP!$Q$25/TOPSIS!$D$20</f>
        <v>2.8662767112907577E-3</v>
      </c>
      <c r="X533">
        <f>Net_Zero_Table[[#This Row],[Embodied Carbon (Metric T)]]*AHP!$Q$26/TOPSIS!$E$20</f>
        <v>1.2979008413963808E-2</v>
      </c>
      <c r="Y5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7.1231225504443637E-3</v>
      </c>
      <c r="Z5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9.9661895270281757E-4</v>
      </c>
      <c r="AA533">
        <f>Net_Zero_Table[[#This Row],[S- Worst-Euclidean Distance]]/(Net_Zero_Table[[#This Row],[S+ Best-Euclidean Distance]]+Net_Zero_Table[[#This Row],[S- Worst-Euclidean Distance]])</f>
        <v>0.12274023160916289</v>
      </c>
      <c r="AB533">
        <v>532</v>
      </c>
    </row>
    <row r="534" spans="1:28" x14ac:dyDescent="0.3">
      <c r="A534">
        <v>371</v>
      </c>
      <c r="B534" t="s">
        <v>142</v>
      </c>
      <c r="C534" t="s">
        <v>148</v>
      </c>
      <c r="D534" t="s">
        <v>151</v>
      </c>
      <c r="E534" t="s">
        <v>280</v>
      </c>
      <c r="F534" t="s">
        <v>154</v>
      </c>
      <c r="G534" t="s">
        <v>220</v>
      </c>
      <c r="H534">
        <v>406.15249173702404</v>
      </c>
      <c r="I534">
        <v>29</v>
      </c>
      <c r="J534">
        <v>1451569.5375955224</v>
      </c>
      <c r="K534">
        <v>47602.6734</v>
      </c>
      <c r="L534">
        <v>261282516.76719403</v>
      </c>
      <c r="M534">
        <v>6669089.6877272716</v>
      </c>
      <c r="N534">
        <v>2177354306.3932838</v>
      </c>
      <c r="O534">
        <v>113100000</v>
      </c>
      <c r="P534">
        <v>28.80173885</v>
      </c>
      <c r="Q534">
        <v>21700.964587053062</v>
      </c>
      <c r="R534">
        <v>261330119.44059405</v>
      </c>
      <c r="S534">
        <v>2297.1233960810114</v>
      </c>
      <c r="T534">
        <v>21729.766325903063</v>
      </c>
      <c r="U534">
        <f>Net_Zero_Table[[#This Row],[Total Energy(MJ)]]*AHP!$Q$23/TOPSIS!$B$20</f>
        <v>2.7019692294286003E-2</v>
      </c>
      <c r="V534">
        <f>Net_Zero_Table[[#This Row],[Capital Cost (LKR)]]*AHP!$Q$24/TOPSIS!$C$20</f>
        <v>5.0406834568287847E-3</v>
      </c>
      <c r="W534">
        <f>Net_Zero_Table[[#This Row],[System Cost (LKR)]]*AHP!$Q$25/TOPSIS!$D$20</f>
        <v>2.983951517279898E-3</v>
      </c>
      <c r="X534">
        <f>Net_Zero_Table[[#This Row],[Embodied Carbon (Metric T)]]*AHP!$Q$26/TOPSIS!$E$20</f>
        <v>1.2983160137335848E-2</v>
      </c>
      <c r="Y5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7.1298328106501312E-3</v>
      </c>
      <c r="Z5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9.896292397961969E-4</v>
      </c>
      <c r="AA534">
        <f>Net_Zero_Table[[#This Row],[S- Worst-Euclidean Distance]]/(Net_Zero_Table[[#This Row],[S+ Best-Euclidean Distance]]+Net_Zero_Table[[#This Row],[S- Worst-Euclidean Distance]])</f>
        <v>0.12188359692398547</v>
      </c>
      <c r="AB534">
        <v>533</v>
      </c>
    </row>
    <row r="535" spans="1:28" x14ac:dyDescent="0.3">
      <c r="A535">
        <v>389</v>
      </c>
      <c r="B535" t="s">
        <v>142</v>
      </c>
      <c r="C535" t="s">
        <v>148</v>
      </c>
      <c r="D535" t="s">
        <v>280</v>
      </c>
      <c r="E535" t="s">
        <v>280</v>
      </c>
      <c r="F535" t="s">
        <v>154</v>
      </c>
      <c r="G535" t="s">
        <v>220</v>
      </c>
      <c r="H535">
        <v>406.61521335708409</v>
      </c>
      <c r="I535">
        <v>29</v>
      </c>
      <c r="J535">
        <v>1452017.4521237405</v>
      </c>
      <c r="K535">
        <v>47602.6734</v>
      </c>
      <c r="L535">
        <v>261363141.38227326</v>
      </c>
      <c r="M535">
        <v>6673694.7627272718</v>
      </c>
      <c r="N535">
        <v>2178026178.1856103</v>
      </c>
      <c r="O535">
        <v>113100000</v>
      </c>
      <c r="P535">
        <v>28.792528699999995</v>
      </c>
      <c r="Q535">
        <v>21707.660909249917</v>
      </c>
      <c r="R535">
        <v>261410744.05567327</v>
      </c>
      <c r="S535">
        <v>2297.7998729483375</v>
      </c>
      <c r="T535">
        <v>21736.453437949916</v>
      </c>
      <c r="U535">
        <f>Net_Zero_Table[[#This Row],[Total Energy(MJ)]]*AHP!$Q$23/TOPSIS!$B$20</f>
        <v>2.7028028311180837E-2</v>
      </c>
      <c r="V535">
        <f>Net_Zero_Table[[#This Row],[Capital Cost (LKR)]]*AHP!$Q$24/TOPSIS!$C$20</f>
        <v>5.0441641005833102E-3</v>
      </c>
      <c r="W535">
        <f>Net_Zero_Table[[#This Row],[System Cost (LKR)]]*AHP!$Q$25/TOPSIS!$D$20</f>
        <v>2.983951517279898E-3</v>
      </c>
      <c r="X535">
        <f>Net_Zero_Table[[#This Row],[Embodied Carbon (Metric T)]]*AHP!$Q$26/TOPSIS!$E$20</f>
        <v>1.2979008413963808E-2</v>
      </c>
      <c r="Y5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7.1340653991892062E-3</v>
      </c>
      <c r="Z5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9.8964740030067235E-4</v>
      </c>
      <c r="AA535">
        <f>Net_Zero_Table[[#This Row],[S- Worst-Euclidean Distance]]/(Net_Zero_Table[[#This Row],[S+ Best-Euclidean Distance]]+Net_Zero_Table[[#This Row],[S- Worst-Euclidean Distance]])</f>
        <v>0.12182205658019032</v>
      </c>
      <c r="AB535">
        <v>534</v>
      </c>
    </row>
    <row r="536" spans="1:28" x14ac:dyDescent="0.3">
      <c r="A536">
        <v>394</v>
      </c>
      <c r="B536" t="s">
        <v>142</v>
      </c>
      <c r="C536" t="s">
        <v>148</v>
      </c>
      <c r="D536" t="s">
        <v>280</v>
      </c>
      <c r="E536" t="s">
        <v>280</v>
      </c>
      <c r="F536" t="s">
        <v>280</v>
      </c>
      <c r="G536" t="s">
        <v>219</v>
      </c>
      <c r="H536">
        <v>406.04159493657693</v>
      </c>
      <c r="I536">
        <v>58</v>
      </c>
      <c r="J536">
        <v>1467501.2775530969</v>
      </c>
      <c r="K536">
        <v>49786.08612727272</v>
      </c>
      <c r="L536">
        <v>264150229.95955747</v>
      </c>
      <c r="M536">
        <v>6662777.6990909083</v>
      </c>
      <c r="N536">
        <v>2201251916.3296456</v>
      </c>
      <c r="O536">
        <v>108112000</v>
      </c>
      <c r="P536">
        <v>28.792528699999995</v>
      </c>
      <c r="Q536">
        <v>21939.144099418801</v>
      </c>
      <c r="R536">
        <v>264200016.04568475</v>
      </c>
      <c r="S536">
        <v>2316.0266940287365</v>
      </c>
      <c r="T536">
        <v>21967.936628118801</v>
      </c>
      <c r="U536">
        <f>Net_Zero_Table[[#This Row],[Total Energy(MJ)]]*AHP!$Q$23/TOPSIS!$B$20</f>
        <v>2.7316419374011667E-2</v>
      </c>
      <c r="V536">
        <f>Net_Zero_Table[[#This Row],[Capital Cost (LKR)]]*AHP!$Q$24/TOPSIS!$C$20</f>
        <v>5.0359126802777422E-3</v>
      </c>
      <c r="W536">
        <f>Net_Zero_Table[[#This Row],[System Cost (LKR)]]*AHP!$Q$25/TOPSIS!$D$20</f>
        <v>2.8523516042101176E-3</v>
      </c>
      <c r="X536">
        <f>Net_Zero_Table[[#This Row],[Embodied Carbon (Metric T)]]*AHP!$Q$26/TOPSIS!$E$20</f>
        <v>1.2979008413963808E-2</v>
      </c>
      <c r="Y5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7.3387327517054329E-3</v>
      </c>
      <c r="Z5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9.5878749829827862E-4</v>
      </c>
      <c r="AA536">
        <f>Net_Zero_Table[[#This Row],[S- Worst-Euclidean Distance]]/(Net_Zero_Table[[#This Row],[S+ Best-Euclidean Distance]]+Net_Zero_Table[[#This Row],[S- Worst-Euclidean Distance]])</f>
        <v>0.11555108868795466</v>
      </c>
      <c r="AB536">
        <v>535</v>
      </c>
    </row>
    <row r="537" spans="1:28" x14ac:dyDescent="0.3">
      <c r="A537">
        <v>376</v>
      </c>
      <c r="B537" t="s">
        <v>142</v>
      </c>
      <c r="C537" t="s">
        <v>148</v>
      </c>
      <c r="D537" t="s">
        <v>151</v>
      </c>
      <c r="E537" t="s">
        <v>280</v>
      </c>
      <c r="F537" t="s">
        <v>280</v>
      </c>
      <c r="G537" t="s">
        <v>219</v>
      </c>
      <c r="H537">
        <v>405.57887331651688</v>
      </c>
      <c r="I537">
        <v>58</v>
      </c>
      <c r="J537">
        <v>1467053.3630248788</v>
      </c>
      <c r="K537">
        <v>49786.08612727272</v>
      </c>
      <c r="L537">
        <v>264069605.34447819</v>
      </c>
      <c r="M537">
        <v>6658172.6240909081</v>
      </c>
      <c r="N537">
        <v>2200580044.5373182</v>
      </c>
      <c r="O537">
        <v>108112000</v>
      </c>
      <c r="P537">
        <v>28.80173885</v>
      </c>
      <c r="Q537">
        <v>21932.447777221936</v>
      </c>
      <c r="R537">
        <v>264119391.43060547</v>
      </c>
      <c r="S537">
        <v>2315.3502171614091</v>
      </c>
      <c r="T537">
        <v>21961.249516071937</v>
      </c>
      <c r="U537">
        <f>Net_Zero_Table[[#This Row],[Total Energy(MJ)]]*AHP!$Q$23/TOPSIS!$B$20</f>
        <v>2.7308083357116826E-2</v>
      </c>
      <c r="V537">
        <f>Net_Zero_Table[[#This Row],[Capital Cost (LKR)]]*AHP!$Q$24/TOPSIS!$C$20</f>
        <v>5.0324320365232175E-3</v>
      </c>
      <c r="W537">
        <f>Net_Zero_Table[[#This Row],[System Cost (LKR)]]*AHP!$Q$25/TOPSIS!$D$20</f>
        <v>2.8523516042101176E-3</v>
      </c>
      <c r="X537">
        <f>Net_Zero_Table[[#This Row],[Embodied Carbon (Metric T)]]*AHP!$Q$26/TOPSIS!$E$20</f>
        <v>1.2983160137335848E-2</v>
      </c>
      <c r="Y5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7.3342944148590992E-3</v>
      </c>
      <c r="Z5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9.5628808274271732E-4</v>
      </c>
      <c r="AA537">
        <f>Net_Zero_Table[[#This Row],[S- Worst-Euclidean Distance]]/(Net_Zero_Table[[#This Row],[S+ Best-Euclidean Distance]]+Net_Zero_Table[[#This Row],[S- Worst-Euclidean Distance]])</f>
        <v>0.11534630805728535</v>
      </c>
      <c r="AB537">
        <v>536</v>
      </c>
    </row>
    <row r="538" spans="1:28" x14ac:dyDescent="0.3">
      <c r="A538">
        <v>396</v>
      </c>
      <c r="B538" t="s">
        <v>142</v>
      </c>
      <c r="C538" t="s">
        <v>148</v>
      </c>
      <c r="D538" t="s">
        <v>280</v>
      </c>
      <c r="E538" t="s">
        <v>280</v>
      </c>
      <c r="F538" t="s">
        <v>280</v>
      </c>
      <c r="G538" t="s">
        <v>218</v>
      </c>
      <c r="H538">
        <v>406.04159493657693</v>
      </c>
      <c r="I538">
        <v>29</v>
      </c>
      <c r="J538">
        <v>1467501.2775530969</v>
      </c>
      <c r="K538">
        <v>49786.08612727272</v>
      </c>
      <c r="L538">
        <v>264150229.95955747</v>
      </c>
      <c r="M538">
        <v>6662777.6990909083</v>
      </c>
      <c r="N538">
        <v>2201251916.3296456</v>
      </c>
      <c r="O538">
        <v>108639800</v>
      </c>
      <c r="P538">
        <v>28.792528699999995</v>
      </c>
      <c r="Q538">
        <v>21939.144099418801</v>
      </c>
      <c r="R538">
        <v>264200016.04568475</v>
      </c>
      <c r="S538">
        <v>2316.5544940287364</v>
      </c>
      <c r="T538">
        <v>21967.936628118801</v>
      </c>
      <c r="U538">
        <f>Net_Zero_Table[[#This Row],[Total Energy(MJ)]]*AHP!$Q$23/TOPSIS!$B$20</f>
        <v>2.7316419374011667E-2</v>
      </c>
      <c r="V538">
        <f>Net_Zero_Table[[#This Row],[Capital Cost (LKR)]]*AHP!$Q$24/TOPSIS!$C$20</f>
        <v>5.0359126802777422E-3</v>
      </c>
      <c r="W538">
        <f>Net_Zero_Table[[#This Row],[System Cost (LKR)]]*AHP!$Q$25/TOPSIS!$D$20</f>
        <v>2.8662767112907577E-3</v>
      </c>
      <c r="X538">
        <f>Net_Zero_Table[[#This Row],[Embodied Carbon (Metric T)]]*AHP!$Q$26/TOPSIS!$E$20</f>
        <v>1.2979008413963808E-2</v>
      </c>
      <c r="Y5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7.3398656583485277E-3</v>
      </c>
      <c r="Z5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9.5697559516305306E-4</v>
      </c>
      <c r="AA538">
        <f>Net_Zero_Table[[#This Row],[S- Worst-Euclidean Distance]]/(Net_Zero_Table[[#This Row],[S+ Best-Euclidean Distance]]+Net_Zero_Table[[#This Row],[S- Worst-Euclidean Distance]])</f>
        <v>0.11534216045871912</v>
      </c>
      <c r="AB538">
        <v>537</v>
      </c>
    </row>
    <row r="539" spans="1:28" x14ac:dyDescent="0.3">
      <c r="A539">
        <v>378</v>
      </c>
      <c r="B539" t="s">
        <v>142</v>
      </c>
      <c r="C539" t="s">
        <v>148</v>
      </c>
      <c r="D539" t="s">
        <v>151</v>
      </c>
      <c r="E539" t="s">
        <v>280</v>
      </c>
      <c r="F539" t="s">
        <v>280</v>
      </c>
      <c r="G539" t="s">
        <v>218</v>
      </c>
      <c r="H539">
        <v>405.57887331651688</v>
      </c>
      <c r="I539">
        <v>29</v>
      </c>
      <c r="J539">
        <v>1467053.3630248788</v>
      </c>
      <c r="K539">
        <v>49786.08612727272</v>
      </c>
      <c r="L539">
        <v>264069605.34447819</v>
      </c>
      <c r="M539">
        <v>6658172.6240909081</v>
      </c>
      <c r="N539">
        <v>2200580044.5373182</v>
      </c>
      <c r="O539">
        <v>108639800</v>
      </c>
      <c r="P539">
        <v>28.80173885</v>
      </c>
      <c r="Q539">
        <v>21932.447777221936</v>
      </c>
      <c r="R539">
        <v>264119391.43060547</v>
      </c>
      <c r="S539">
        <v>2315.8780171614089</v>
      </c>
      <c r="T539">
        <v>21961.249516071937</v>
      </c>
      <c r="U539">
        <f>Net_Zero_Table[[#This Row],[Total Energy(MJ)]]*AHP!$Q$23/TOPSIS!$B$20</f>
        <v>2.7308083357116826E-2</v>
      </c>
      <c r="V539">
        <f>Net_Zero_Table[[#This Row],[Capital Cost (LKR)]]*AHP!$Q$24/TOPSIS!$C$20</f>
        <v>5.0324320365232175E-3</v>
      </c>
      <c r="W539">
        <f>Net_Zero_Table[[#This Row],[System Cost (LKR)]]*AHP!$Q$25/TOPSIS!$D$20</f>
        <v>2.8662767112907577E-3</v>
      </c>
      <c r="X539">
        <f>Net_Zero_Table[[#This Row],[Embodied Carbon (Metric T)]]*AHP!$Q$26/TOPSIS!$E$20</f>
        <v>1.2983160137335848E-2</v>
      </c>
      <c r="Y5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7.3354280069729706E-3</v>
      </c>
      <c r="Z5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9.5447143490014945E-4</v>
      </c>
      <c r="AA539">
        <f>Net_Zero_Table[[#This Row],[S- Worst-Euclidean Distance]]/(Net_Zero_Table[[#This Row],[S+ Best-Euclidean Distance]]+Net_Zero_Table[[#This Row],[S- Worst-Euclidean Distance]])</f>
        <v>0.11513667223501142</v>
      </c>
      <c r="AB539">
        <v>538</v>
      </c>
    </row>
    <row r="540" spans="1:28" x14ac:dyDescent="0.3">
      <c r="A540">
        <v>395</v>
      </c>
      <c r="B540" t="s">
        <v>142</v>
      </c>
      <c r="C540" t="s">
        <v>148</v>
      </c>
      <c r="D540" t="s">
        <v>280</v>
      </c>
      <c r="E540" t="s">
        <v>280</v>
      </c>
      <c r="F540" t="s">
        <v>280</v>
      </c>
      <c r="G540" t="s">
        <v>220</v>
      </c>
      <c r="H540">
        <v>406.04159493657693</v>
      </c>
      <c r="I540">
        <v>29</v>
      </c>
      <c r="J540">
        <v>1467501.2775530969</v>
      </c>
      <c r="K540">
        <v>49786.08612727272</v>
      </c>
      <c r="L540">
        <v>264150229.95955747</v>
      </c>
      <c r="M540">
        <v>6662777.6990909083</v>
      </c>
      <c r="N540">
        <v>2201251916.3296456</v>
      </c>
      <c r="O540">
        <v>113100000</v>
      </c>
      <c r="P540">
        <v>28.792528699999995</v>
      </c>
      <c r="Q540">
        <v>21939.144099418801</v>
      </c>
      <c r="R540">
        <v>264200016.04568475</v>
      </c>
      <c r="S540">
        <v>2321.0146940287368</v>
      </c>
      <c r="T540">
        <v>21967.936628118801</v>
      </c>
      <c r="U540">
        <f>Net_Zero_Table[[#This Row],[Total Energy(MJ)]]*AHP!$Q$23/TOPSIS!$B$20</f>
        <v>2.7316419374011667E-2</v>
      </c>
      <c r="V540">
        <f>Net_Zero_Table[[#This Row],[Capital Cost (LKR)]]*AHP!$Q$24/TOPSIS!$C$20</f>
        <v>5.0359126802777422E-3</v>
      </c>
      <c r="W540">
        <f>Net_Zero_Table[[#This Row],[System Cost (LKR)]]*AHP!$Q$25/TOPSIS!$D$20</f>
        <v>2.983951517279898E-3</v>
      </c>
      <c r="X540">
        <f>Net_Zero_Table[[#This Row],[Embodied Carbon (Metric T)]]*AHP!$Q$26/TOPSIS!$E$20</f>
        <v>1.2979008413963808E-2</v>
      </c>
      <c r="Y5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7.350485843389108E-3</v>
      </c>
      <c r="Z5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9.4971307760454576E-4</v>
      </c>
      <c r="AA540">
        <f>Net_Zero_Table[[#This Row],[S- Worst-Euclidean Distance]]/(Net_Zero_Table[[#This Row],[S+ Best-Euclidean Distance]]+Net_Zero_Table[[#This Row],[S- Worst-Euclidean Distance]])</f>
        <v>0.11442052011578191</v>
      </c>
      <c r="AB540">
        <v>539</v>
      </c>
    </row>
    <row r="541" spans="1:28" x14ac:dyDescent="0.3">
      <c r="A541">
        <v>377</v>
      </c>
      <c r="B541" t="s">
        <v>142</v>
      </c>
      <c r="C541" t="s">
        <v>148</v>
      </c>
      <c r="D541" t="s">
        <v>151</v>
      </c>
      <c r="E541" t="s">
        <v>280</v>
      </c>
      <c r="F541" t="s">
        <v>280</v>
      </c>
      <c r="G541" t="s">
        <v>220</v>
      </c>
      <c r="H541">
        <v>405.57887331651688</v>
      </c>
      <c r="I541">
        <v>29</v>
      </c>
      <c r="J541">
        <v>1467053.3630248788</v>
      </c>
      <c r="K541">
        <v>49786.08612727272</v>
      </c>
      <c r="L541">
        <v>264069605.34447819</v>
      </c>
      <c r="M541">
        <v>6658172.6240909081</v>
      </c>
      <c r="N541">
        <v>2200580044.5373182</v>
      </c>
      <c r="O541">
        <v>113100000</v>
      </c>
      <c r="P541">
        <v>28.80173885</v>
      </c>
      <c r="Q541">
        <v>21932.447777221936</v>
      </c>
      <c r="R541">
        <v>264119391.43060547</v>
      </c>
      <c r="S541">
        <v>2320.3382171614089</v>
      </c>
      <c r="T541">
        <v>21961.249516071937</v>
      </c>
      <c r="U541">
        <f>Net_Zero_Table[[#This Row],[Total Energy(MJ)]]*AHP!$Q$23/TOPSIS!$B$20</f>
        <v>2.7308083357116826E-2</v>
      </c>
      <c r="V541">
        <f>Net_Zero_Table[[#This Row],[Capital Cost (LKR)]]*AHP!$Q$24/TOPSIS!$C$20</f>
        <v>5.0324320365232175E-3</v>
      </c>
      <c r="W541">
        <f>Net_Zero_Table[[#This Row],[System Cost (LKR)]]*AHP!$Q$25/TOPSIS!$D$20</f>
        <v>2.983951517279898E-3</v>
      </c>
      <c r="X541">
        <f>Net_Zero_Table[[#This Row],[Embodied Carbon (Metric T)]]*AHP!$Q$26/TOPSIS!$E$20</f>
        <v>1.2983160137335848E-2</v>
      </c>
      <c r="Y5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7.3460546075252578E-3</v>
      </c>
      <c r="Z5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9.4718971704499009E-4</v>
      </c>
      <c r="AA541">
        <f>Net_Zero_Table[[#This Row],[S- Worst-Euclidean Distance]]/(Net_Zero_Table[[#This Row],[S+ Best-Euclidean Distance]]+Net_Zero_Table[[#This Row],[S- Worst-Euclidean Distance]])</f>
        <v>0.11421220453360671</v>
      </c>
      <c r="AB541">
        <v>540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213</v>
      </c>
      <c r="F1" s="90" t="s">
        <v>214</v>
      </c>
      <c r="G1" s="90" t="s">
        <v>138</v>
      </c>
      <c r="J1" s="90" t="s">
        <v>145</v>
      </c>
      <c r="K1" s="90" t="s">
        <v>146</v>
      </c>
      <c r="L1" s="90" t="s">
        <v>205</v>
      </c>
      <c r="M1" s="90" t="s">
        <v>213</v>
      </c>
      <c r="N1" s="90" t="s">
        <v>214</v>
      </c>
      <c r="O1" s="90" t="s">
        <v>138</v>
      </c>
      <c r="R1" s="90" t="s">
        <v>149</v>
      </c>
      <c r="S1" s="90" t="s">
        <v>205</v>
      </c>
      <c r="T1" s="90" t="s">
        <v>213</v>
      </c>
      <c r="U1" s="90" t="s">
        <v>214</v>
      </c>
      <c r="V1" s="90" t="s">
        <v>138</v>
      </c>
      <c r="Y1" s="90" t="s">
        <v>150</v>
      </c>
      <c r="Z1" s="90" t="s">
        <v>205</v>
      </c>
      <c r="AA1" s="90" t="s">
        <v>213</v>
      </c>
      <c r="AB1" s="90" t="s">
        <v>214</v>
      </c>
      <c r="AC1" s="90" t="s">
        <v>138</v>
      </c>
      <c r="AF1" s="90" t="s">
        <v>153</v>
      </c>
      <c r="AG1" s="90" t="s">
        <v>137</v>
      </c>
      <c r="AH1" s="90" t="s">
        <v>213</v>
      </c>
      <c r="AI1" s="90" t="s">
        <v>214</v>
      </c>
      <c r="AJ1" s="90" t="s">
        <v>138</v>
      </c>
      <c r="AK1" s="90" t="s">
        <v>156</v>
      </c>
      <c r="AL1" s="90" t="s">
        <v>157</v>
      </c>
      <c r="AM1" s="90" t="s">
        <v>158</v>
      </c>
      <c r="AN1" s="90" t="s">
        <v>159</v>
      </c>
      <c r="AO1" s="90" t="s">
        <v>160</v>
      </c>
      <c r="AP1" s="90" t="s">
        <v>161</v>
      </c>
      <c r="AQ1" s="90" t="s">
        <v>162</v>
      </c>
      <c r="AR1" s="90" t="s">
        <v>163</v>
      </c>
      <c r="AS1" s="90" t="s">
        <v>164</v>
      </c>
      <c r="AT1" s="90" t="s">
        <v>165</v>
      </c>
      <c r="AU1" s="90" t="s">
        <v>166</v>
      </c>
      <c r="AV1" s="90" t="s">
        <v>167</v>
      </c>
      <c r="AW1" s="90" t="s">
        <v>168</v>
      </c>
      <c r="AX1" s="90" t="s">
        <v>169</v>
      </c>
      <c r="AY1" s="90" t="s">
        <v>170</v>
      </c>
      <c r="AZ1" s="90" t="s">
        <v>171</v>
      </c>
      <c r="BA1" s="90" t="s">
        <v>172</v>
      </c>
      <c r="BD1" s="90" t="s">
        <v>215</v>
      </c>
      <c r="BE1" s="90" t="s">
        <v>216</v>
      </c>
      <c r="BF1" s="90" t="s">
        <v>217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147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151</v>
      </c>
      <c r="S2" s="90">
        <v>0.1</v>
      </c>
      <c r="T2" s="90">
        <v>2</v>
      </c>
      <c r="U2" s="90">
        <v>1.5</v>
      </c>
      <c r="V2" s="90">
        <v>250</v>
      </c>
      <c r="Y2" s="90" t="s">
        <v>152</v>
      </c>
      <c r="Z2" s="90">
        <v>0.1</v>
      </c>
      <c r="AA2" s="90">
        <v>2</v>
      </c>
      <c r="AB2" s="90">
        <v>1.4</v>
      </c>
      <c r="AC2" s="90">
        <v>350</v>
      </c>
      <c r="AF2" s="90" t="s">
        <v>154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219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148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280</v>
      </c>
      <c r="S3" s="90">
        <v>3.6886000000000001</v>
      </c>
      <c r="T3" s="90">
        <v>2</v>
      </c>
      <c r="U3" s="90">
        <v>1</v>
      </c>
      <c r="V3" s="90">
        <v>500</v>
      </c>
      <c r="Y3" s="90" t="s">
        <v>280</v>
      </c>
      <c r="Z3" s="90">
        <v>0.1089</v>
      </c>
      <c r="AA3" s="90">
        <v>3</v>
      </c>
      <c r="AB3" s="90">
        <v>2</v>
      </c>
      <c r="AC3" s="90">
        <v>456</v>
      </c>
      <c r="AF3" s="90" t="s">
        <v>155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220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143</v>
      </c>
      <c r="D4" s="90">
        <v>0.2</v>
      </c>
      <c r="E4" s="90">
        <v>3</v>
      </c>
      <c r="F4" s="90">
        <v>0.1</v>
      </c>
      <c r="G4" s="90">
        <v>125</v>
      </c>
      <c r="J4" s="90" t="s">
        <v>280</v>
      </c>
      <c r="K4" s="90">
        <v>0.78</v>
      </c>
      <c r="L4" s="90">
        <v>3.6886000000000001</v>
      </c>
      <c r="M4" s="90">
        <v>3</v>
      </c>
      <c r="N4" s="90">
        <v>1</v>
      </c>
      <c r="O4" s="90">
        <v>500</v>
      </c>
      <c r="AF4" s="90" t="s">
        <v>280</v>
      </c>
      <c r="AG4" s="90">
        <v>0.1089</v>
      </c>
      <c r="AH4" s="90">
        <v>5</v>
      </c>
      <c r="AI4" s="90">
        <v>2</v>
      </c>
      <c r="AJ4" s="90">
        <v>140</v>
      </c>
      <c r="AK4" s="90">
        <v>-3</v>
      </c>
      <c r="AL4" s="90">
        <v>-3</v>
      </c>
      <c r="AM4" s="90">
        <v>1</v>
      </c>
      <c r="AN4" s="90">
        <v>9</v>
      </c>
      <c r="AO4" s="90">
        <v>20</v>
      </c>
      <c r="AP4" s="90">
        <v>32</v>
      </c>
      <c r="AQ4" s="90">
        <v>44</v>
      </c>
      <c r="AR4" s="90">
        <v>55</v>
      </c>
      <c r="AS4" s="90">
        <v>64</v>
      </c>
      <c r="AT4" s="90">
        <v>70</v>
      </c>
      <c r="AU4" s="90">
        <v>73</v>
      </c>
      <c r="AV4" s="90">
        <v>71</v>
      </c>
      <c r="AW4" s="90">
        <v>66</v>
      </c>
      <c r="AX4" s="90">
        <v>57</v>
      </c>
      <c r="AY4" s="90">
        <v>45</v>
      </c>
      <c r="AZ4" s="90">
        <v>34</v>
      </c>
      <c r="BA4" s="90">
        <v>25</v>
      </c>
      <c r="BD4" s="90" t="s">
        <v>218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144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280</v>
      </c>
      <c r="B6" s="90">
        <v>2.5747308854353002E-2</v>
      </c>
      <c r="C6" s="90" t="s">
        <v>31</v>
      </c>
      <c r="D6" s="90">
        <v>0.15</v>
      </c>
      <c r="E6" s="90">
        <v>1.5</v>
      </c>
      <c r="F6" s="90">
        <v>0.2</v>
      </c>
      <c r="G6" s="90">
        <v>160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3" t="s">
        <v>26</v>
      </c>
      <c r="AK1" s="213"/>
      <c r="AL1" s="213"/>
      <c r="AO1" t="s">
        <v>28</v>
      </c>
    </row>
    <row r="2" spans="1:63" ht="15" thickBot="1" x14ac:dyDescent="0.35">
      <c r="A2" s="16" t="s">
        <v>8</v>
      </c>
      <c r="D2" s="85" t="s">
        <v>173</v>
      </c>
      <c r="E2" s="86">
        <v>12</v>
      </c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3" t="s">
        <v>26</v>
      </c>
      <c r="AK15" s="213"/>
      <c r="AL15" s="213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str">
        <f>_xlfn.IFS($E$2=1,G2,$E$2=2,G3,$E$2=3,G4,$E$2=4,G5,$E$2=5,G6,$E$2=6,G7,$E$2=7,G8,$E$2=8,G9,$E$2=9,G10,$E$2=10,G11,$E$2=11,G12,$E$2=12,G13)</f>
        <v>Dec</v>
      </c>
      <c r="H19" s="9">
        <f t="shared" ref="H19:AE19" si="25">_xlfn.IFS($E$2=1,H2,$E$2=2,H3,$E$2=3,H4,$E$2=4,H5,$E$2=5,H6,$E$2=6,H7,$E$2=7,H8,$E$2=8,H9,$E$2=9,H10,$E$2=10,H11,$E$2=11,H12,$E$2=12,H13)</f>
        <v>24</v>
      </c>
      <c r="I19" s="9">
        <f t="shared" si="25"/>
        <v>24</v>
      </c>
      <c r="J19" s="9">
        <f t="shared" si="25"/>
        <v>24</v>
      </c>
      <c r="K19" s="9">
        <f t="shared" si="25"/>
        <v>24</v>
      </c>
      <c r="L19" s="9">
        <f t="shared" si="25"/>
        <v>24</v>
      </c>
      <c r="M19" s="9">
        <f t="shared" si="25"/>
        <v>24</v>
      </c>
      <c r="N19" s="9">
        <f t="shared" si="25"/>
        <v>24</v>
      </c>
      <c r="O19" s="9">
        <f t="shared" si="25"/>
        <v>24</v>
      </c>
      <c r="P19" s="9">
        <f t="shared" si="25"/>
        <v>24</v>
      </c>
      <c r="Q19" s="9">
        <f t="shared" si="25"/>
        <v>25</v>
      </c>
      <c r="R19" s="9">
        <f t="shared" si="25"/>
        <v>25</v>
      </c>
      <c r="S19" s="9">
        <f t="shared" si="25"/>
        <v>25</v>
      </c>
      <c r="T19" s="9">
        <f t="shared" si="25"/>
        <v>25</v>
      </c>
      <c r="U19" s="9">
        <f t="shared" si="25"/>
        <v>25</v>
      </c>
      <c r="V19" s="9">
        <f t="shared" si="25"/>
        <v>25</v>
      </c>
      <c r="W19" s="9">
        <f t="shared" si="25"/>
        <v>26</v>
      </c>
      <c r="X19" s="9">
        <f t="shared" si="25"/>
        <v>26</v>
      </c>
      <c r="Y19" s="9">
        <f t="shared" si="25"/>
        <v>26</v>
      </c>
      <c r="Z19" s="9">
        <f t="shared" si="25"/>
        <v>25</v>
      </c>
      <c r="AA19" s="9">
        <f t="shared" si="25"/>
        <v>25</v>
      </c>
      <c r="AB19" s="9">
        <f t="shared" si="25"/>
        <v>25</v>
      </c>
      <c r="AC19" s="9">
        <f t="shared" si="25"/>
        <v>24</v>
      </c>
      <c r="AD19" s="9">
        <f t="shared" si="25"/>
        <v>24</v>
      </c>
      <c r="AE19" s="9">
        <f t="shared" si="25"/>
        <v>24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3" t="s">
        <v>26</v>
      </c>
      <c r="AK29" s="213"/>
      <c r="AL29" s="213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173</v>
      </c>
      <c r="B1" s="105">
        <v>12</v>
      </c>
      <c r="D1" s="214" t="s">
        <v>79</v>
      </c>
      <c r="F1" s="91" t="s">
        <v>174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4" t="s">
        <v>182</v>
      </c>
      <c r="AB1" s="91" t="s">
        <v>174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5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5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5"/>
      <c r="F3" s="94" t="s">
        <v>176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5"/>
      <c r="AB3" s="94" t="s">
        <v>176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5"/>
      <c r="F4" s="94" t="s">
        <v>175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5"/>
      <c r="AB4" s="94" t="s">
        <v>175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5"/>
      <c r="F5" s="94" t="s">
        <v>177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5"/>
      <c r="AB5" s="94" t="s">
        <v>177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5"/>
      <c r="F6" s="94" t="s">
        <v>181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5"/>
      <c r="AB6" s="94" t="s">
        <v>181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5"/>
      <c r="F7" s="94" t="s">
        <v>178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5"/>
      <c r="AB7" s="94" t="s">
        <v>178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5"/>
      <c r="F8" s="94" t="s">
        <v>179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5"/>
      <c r="AB8" s="94" t="s">
        <v>179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6"/>
      <c r="F9" s="97" t="s">
        <v>180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6"/>
      <c r="AB9" s="97" t="s">
        <v>180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7" t="s">
        <v>184</v>
      </c>
      <c r="F13" s="91" t="s">
        <v>174</v>
      </c>
      <c r="G13" s="93" t="s">
        <v>185</v>
      </c>
    </row>
    <row r="14" spans="1:40" x14ac:dyDescent="0.3">
      <c r="D14" s="218"/>
      <c r="F14" s="94" t="s">
        <v>77</v>
      </c>
      <c r="G14" s="96">
        <f>_xlfn.IFS($B$1=1,AC2,$B$1=2,AD2,$B$1=3,AE2,$B$1=4,AF2,$B$1=5,AG2,$B$1=6,AH2,$B$1=7,AI2,$B$1=8,AJ2,$B$1=9,AK2,$B$1=10,AL2,$B$1=11,AM2,$B$1=12,AN2)</f>
        <v>31</v>
      </c>
    </row>
    <row r="15" spans="1:40" x14ac:dyDescent="0.3">
      <c r="D15" s="218"/>
      <c r="F15" s="94" t="s">
        <v>176</v>
      </c>
      <c r="G15" s="96">
        <f t="shared" ref="G15:G21" si="0">_xlfn.IFS($B$1=1,AC3,$B$1=2,AD3,$B$1=3,AE3,$B$1=4,AF3,$B$1=5,AG3,$B$1=6,AH3,$B$1=7,AI3,$B$1=8,AJ3,$B$1=9,AK3,$B$1=10,AL3,$B$1=11,AM3,$B$1=12,AN3)</f>
        <v>55</v>
      </c>
    </row>
    <row r="16" spans="1:40" x14ac:dyDescent="0.3">
      <c r="D16" s="218"/>
      <c r="F16" s="94" t="s">
        <v>175</v>
      </c>
      <c r="G16" s="96">
        <f t="shared" si="0"/>
        <v>215</v>
      </c>
    </row>
    <row r="17" spans="4:7" x14ac:dyDescent="0.3">
      <c r="D17" s="218"/>
      <c r="F17" s="94" t="s">
        <v>177</v>
      </c>
      <c r="G17" s="96">
        <f t="shared" si="0"/>
        <v>247</v>
      </c>
    </row>
    <row r="18" spans="4:7" x14ac:dyDescent="0.3">
      <c r="D18" s="218"/>
      <c r="F18" s="94" t="s">
        <v>181</v>
      </c>
      <c r="G18" s="96">
        <f t="shared" si="0"/>
        <v>179</v>
      </c>
    </row>
    <row r="19" spans="4:7" x14ac:dyDescent="0.3">
      <c r="D19" s="218"/>
      <c r="F19" s="94" t="s">
        <v>178</v>
      </c>
      <c r="G19" s="96">
        <f t="shared" si="0"/>
        <v>247</v>
      </c>
    </row>
    <row r="20" spans="4:7" x14ac:dyDescent="0.3">
      <c r="D20" s="218"/>
      <c r="F20" s="94" t="s">
        <v>179</v>
      </c>
      <c r="G20" s="96">
        <f t="shared" si="0"/>
        <v>215</v>
      </c>
    </row>
    <row r="21" spans="4:7" ht="15" thickBot="1" x14ac:dyDescent="0.35">
      <c r="D21" s="219"/>
      <c r="F21" s="97" t="s">
        <v>180</v>
      </c>
      <c r="G21" s="99">
        <f t="shared" si="0"/>
        <v>55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7" t="s">
        <v>194</v>
      </c>
      <c r="I1" s="91" t="s">
        <v>174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7" t="s">
        <v>189</v>
      </c>
      <c r="AE1" s="91" t="s">
        <v>174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8"/>
      <c r="I2" s="94" t="s">
        <v>77</v>
      </c>
      <c r="J2" s="95">
        <f>_xlfn.IFS($D$4="A",AF14,$D$4="B",AF23,$D$4="C",AF32,$D$4="D",AF41,$D$4="E",AF50,$D$4="F",AF59,$D$4="G",AF68)</f>
        <v>13</v>
      </c>
      <c r="K2" s="95">
        <f t="shared" ref="K2:Z2" si="0">_xlfn.IFS($D$4="A",AG14,$D$4="B",AG23,$D$4="C",AG32,$D$4="D",AG41,$D$4="E",AG50,$D$4="F",AG59,$D$4="G",AG68)</f>
        <v>12</v>
      </c>
      <c r="L2" s="95">
        <f t="shared" si="0"/>
        <v>12</v>
      </c>
      <c r="M2" s="95">
        <f t="shared" si="0"/>
        <v>11</v>
      </c>
      <c r="N2" s="95">
        <f t="shared" si="0"/>
        <v>11</v>
      </c>
      <c r="O2" s="95">
        <f t="shared" si="0"/>
        <v>10</v>
      </c>
      <c r="P2" s="95">
        <f t="shared" si="0"/>
        <v>10</v>
      </c>
      <c r="Q2" s="95">
        <f t="shared" si="0"/>
        <v>10</v>
      </c>
      <c r="R2" s="95">
        <f t="shared" si="0"/>
        <v>10</v>
      </c>
      <c r="S2" s="95">
        <f t="shared" si="0"/>
        <v>10</v>
      </c>
      <c r="T2" s="95">
        <f t="shared" si="0"/>
        <v>10</v>
      </c>
      <c r="U2" s="95">
        <f t="shared" si="0"/>
        <v>11</v>
      </c>
      <c r="V2" s="95">
        <f t="shared" si="0"/>
        <v>11</v>
      </c>
      <c r="W2" s="95">
        <f t="shared" si="0"/>
        <v>12</v>
      </c>
      <c r="X2" s="95">
        <f t="shared" si="0"/>
        <v>12</v>
      </c>
      <c r="Y2" s="95">
        <f t="shared" si="0"/>
        <v>13</v>
      </c>
      <c r="Z2" s="96">
        <f t="shared" si="0"/>
        <v>13</v>
      </c>
      <c r="AA2" s="115"/>
      <c r="AC2" s="218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173</v>
      </c>
      <c r="D3" s="110">
        <v>12</v>
      </c>
      <c r="G3" s="218"/>
      <c r="I3" s="94" t="s">
        <v>176</v>
      </c>
      <c r="J3" s="95">
        <f t="shared" ref="J3:J9" si="1">_xlfn.IFS($D$4="A",AF15,$D$4="B",AF24,$D$4="C",AF33,$D$4="D",AF42,$D$4="E",AF51,$D$4="F",AF60,$D$4="G",AF69)</f>
        <v>17</v>
      </c>
      <c r="K3" s="95">
        <f t="shared" ref="K3:K9" si="2">_xlfn.IFS($D$4="A",AG15,$D$4="B",AG24,$D$4="C",AG33,$D$4="D",AG42,$D$4="E",AG51,$D$4="F",AG60,$D$4="G",AG69)</f>
        <v>16</v>
      </c>
      <c r="L3" s="95">
        <f t="shared" ref="L3:L9" si="3">_xlfn.IFS($D$4="A",AH15,$D$4="B",AH24,$D$4="C",AH33,$D$4="D",AH42,$D$4="E",AH51,$D$4="F",AH60,$D$4="G",AH69)</f>
        <v>15</v>
      </c>
      <c r="M3" s="95">
        <f t="shared" ref="M3:M9" si="4">_xlfn.IFS($D$4="A",AI15,$D$4="B",AI24,$D$4="C",AI33,$D$4="D",AI42,$D$4="E",AI51,$D$4="F",AI60,$D$4="G",AI69)</f>
        <v>15</v>
      </c>
      <c r="N3" s="95">
        <f t="shared" ref="N3:N9" si="5">_xlfn.IFS($D$4="A",AJ15,$D$4="B",AJ24,$D$4="C",AJ33,$D$4="D",AJ42,$D$4="E",AJ51,$D$4="F",AJ60,$D$4="G",AJ69)</f>
        <v>15</v>
      </c>
      <c r="O3" s="95">
        <f t="shared" ref="O3:O9" si="6">_xlfn.IFS($D$4="A",AK15,$D$4="B",AK24,$D$4="C",AK33,$D$4="D",AK42,$D$4="E",AK51,$D$4="F",AK60,$D$4="G",AK69)</f>
        <v>15</v>
      </c>
      <c r="P3" s="95">
        <f t="shared" ref="P3:P9" si="7">_xlfn.IFS($D$4="A",AL15,$D$4="B",AL24,$D$4="C",AL33,$D$4="D",AL42,$D$4="E",AL51,$D$4="F",AL60,$D$4="G",AL69)</f>
        <v>15</v>
      </c>
      <c r="Q3" s="95">
        <f t="shared" ref="Q3:Q9" si="8">_xlfn.IFS($D$4="A",AM15,$D$4="B",AM24,$D$4="C",AM33,$D$4="D",AM42,$D$4="E",AM51,$D$4="F",AM60,$D$4="G",AM69)</f>
        <v>16</v>
      </c>
      <c r="R3" s="95">
        <f t="shared" ref="R3:R9" si="9">_xlfn.IFS($D$4="A",AN15,$D$4="B",AN24,$D$4="C",AN33,$D$4="D",AN42,$D$4="E",AN51,$D$4="F",AN60,$D$4="G",AN69)</f>
        <v>16</v>
      </c>
      <c r="S3" s="95">
        <f t="shared" ref="S3:S9" si="10">_xlfn.IFS($D$4="A",AO15,$D$4="B",AO24,$D$4="C",AO33,$D$4="D",AO42,$D$4="E",AO51,$D$4="F",AO60,$D$4="G",AO69)</f>
        <v>17</v>
      </c>
      <c r="T3" s="95">
        <f t="shared" ref="T3:T9" si="11">_xlfn.IFS($D$4="A",AP15,$D$4="B",AP24,$D$4="C",AP33,$D$4="D",AP42,$D$4="E",AP51,$D$4="F",AP60,$D$4="G",AP69)</f>
        <v>18</v>
      </c>
      <c r="U3" s="95">
        <f t="shared" ref="U3:U9" si="12">_xlfn.IFS($D$4="A",AQ15,$D$4="B",AQ24,$D$4="C",AQ33,$D$4="D",AQ42,$D$4="E",AQ51,$D$4="F",AQ60,$D$4="G",AQ69)</f>
        <v>18</v>
      </c>
      <c r="V3" s="95">
        <f t="shared" ref="V3:V9" si="13">_xlfn.IFS($D$4="A",AR15,$D$4="B",AR24,$D$4="C",AR33,$D$4="D",AR42,$D$4="E",AR51,$D$4="F",AR60,$D$4="G",AR69)</f>
        <v>18</v>
      </c>
      <c r="W3" s="95">
        <f t="shared" ref="W3:W9" si="14">_xlfn.IFS($D$4="A",AS15,$D$4="B",AS24,$D$4="C",AS33,$D$4="D",AS42,$D$4="E",AS51,$D$4="F",AS60,$D$4="G",AS69)</f>
        <v>19</v>
      </c>
      <c r="X3" s="95">
        <f t="shared" ref="X3:X9" si="15">_xlfn.IFS($D$4="A",AT15,$D$4="B",AT24,$D$4="C",AT33,$D$4="D",AT42,$D$4="E",AT51,$D$4="F",AT60,$D$4="G",AT69)</f>
        <v>19</v>
      </c>
      <c r="Y3" s="95">
        <f t="shared" ref="Y3:Y9" si="16">_xlfn.IFS($D$4="A",AU15,$D$4="B",AU24,$D$4="C",AU33,$D$4="D",AU42,$D$4="E",AU51,$D$4="F",AU60,$D$4="G",AU69)</f>
        <v>20</v>
      </c>
      <c r="Z3" s="96">
        <f t="shared" ref="Z3:Z9" si="17">_xlfn.IFS($D$4="A",AV15,$D$4="B",AV24,$D$4="C",AV33,$D$4="D",AV42,$D$4="E",AV51,$D$4="F",AV60,$D$4="G",AV69)</f>
        <v>20</v>
      </c>
      <c r="AA3" s="115"/>
      <c r="AC3" s="218"/>
      <c r="AE3" s="94" t="s">
        <v>176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193</v>
      </c>
      <c r="D4" s="106" t="s">
        <v>31</v>
      </c>
      <c r="G4" s="218"/>
      <c r="I4" s="94" t="s">
        <v>175</v>
      </c>
      <c r="J4" s="95">
        <f t="shared" si="1"/>
        <v>21</v>
      </c>
      <c r="K4" s="95">
        <f t="shared" si="2"/>
        <v>20</v>
      </c>
      <c r="L4" s="95">
        <f t="shared" si="3"/>
        <v>19</v>
      </c>
      <c r="M4" s="95">
        <f t="shared" si="4"/>
        <v>19</v>
      </c>
      <c r="N4" s="95">
        <f t="shared" si="5"/>
        <v>18</v>
      </c>
      <c r="O4" s="95">
        <f t="shared" si="6"/>
        <v>19</v>
      </c>
      <c r="P4" s="95">
        <f t="shared" si="7"/>
        <v>19</v>
      </c>
      <c r="Q4" s="95">
        <f t="shared" si="8"/>
        <v>20</v>
      </c>
      <c r="R4" s="95">
        <f t="shared" si="9"/>
        <v>21</v>
      </c>
      <c r="S4" s="95">
        <f t="shared" si="10"/>
        <v>22</v>
      </c>
      <c r="T4" s="95">
        <f t="shared" si="11"/>
        <v>23</v>
      </c>
      <c r="U4" s="95">
        <f t="shared" si="12"/>
        <v>24</v>
      </c>
      <c r="V4" s="95">
        <f t="shared" si="13"/>
        <v>24</v>
      </c>
      <c r="W4" s="95">
        <f t="shared" si="14"/>
        <v>25</v>
      </c>
      <c r="X4" s="95">
        <f t="shared" si="15"/>
        <v>25</v>
      </c>
      <c r="Y4" s="95">
        <f t="shared" si="16"/>
        <v>25</v>
      </c>
      <c r="Z4" s="96">
        <f t="shared" si="17"/>
        <v>25</v>
      </c>
      <c r="AA4" s="115"/>
      <c r="AC4" s="218"/>
      <c r="AE4" s="94" t="s">
        <v>175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8"/>
      <c r="I5" s="94" t="s">
        <v>177</v>
      </c>
      <c r="J5" s="95">
        <f t="shared" si="1"/>
        <v>20</v>
      </c>
      <c r="K5" s="95">
        <f t="shared" si="2"/>
        <v>20</v>
      </c>
      <c r="L5" s="95">
        <f t="shared" si="3"/>
        <v>19</v>
      </c>
      <c r="M5" s="95">
        <f t="shared" si="4"/>
        <v>18</v>
      </c>
      <c r="N5" s="95">
        <f t="shared" si="5"/>
        <v>18</v>
      </c>
      <c r="O5" s="95">
        <f t="shared" si="6"/>
        <v>18</v>
      </c>
      <c r="P5" s="95">
        <f t="shared" si="7"/>
        <v>18</v>
      </c>
      <c r="Q5" s="95">
        <f t="shared" si="8"/>
        <v>18</v>
      </c>
      <c r="R5" s="95">
        <f t="shared" si="9"/>
        <v>19</v>
      </c>
      <c r="S5" s="95">
        <f t="shared" si="10"/>
        <v>20</v>
      </c>
      <c r="T5" s="95">
        <f t="shared" si="11"/>
        <v>21</v>
      </c>
      <c r="U5" s="95">
        <f t="shared" si="12"/>
        <v>22</v>
      </c>
      <c r="V5" s="95">
        <f t="shared" si="13"/>
        <v>23</v>
      </c>
      <c r="W5" s="95">
        <f t="shared" si="14"/>
        <v>23</v>
      </c>
      <c r="X5" s="95">
        <f t="shared" si="15"/>
        <v>24</v>
      </c>
      <c r="Y5" s="95">
        <f t="shared" si="16"/>
        <v>24</v>
      </c>
      <c r="Z5" s="96">
        <f t="shared" si="17"/>
        <v>24</v>
      </c>
      <c r="AA5" s="115"/>
      <c r="AC5" s="218"/>
      <c r="AE5" s="94" t="s">
        <v>177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8"/>
      <c r="I6" s="94" t="s">
        <v>181</v>
      </c>
      <c r="J6" s="95">
        <f t="shared" si="1"/>
        <v>18</v>
      </c>
      <c r="K6" s="95">
        <f t="shared" si="2"/>
        <v>17</v>
      </c>
      <c r="L6" s="95">
        <f t="shared" si="3"/>
        <v>16</v>
      </c>
      <c r="M6" s="95">
        <f t="shared" si="4"/>
        <v>16</v>
      </c>
      <c r="N6" s="95">
        <f t="shared" si="5"/>
        <v>15</v>
      </c>
      <c r="O6" s="95">
        <f t="shared" si="6"/>
        <v>14</v>
      </c>
      <c r="P6" s="95">
        <f t="shared" si="7"/>
        <v>14</v>
      </c>
      <c r="Q6" s="95">
        <f t="shared" si="8"/>
        <v>14</v>
      </c>
      <c r="R6" s="95">
        <f t="shared" si="9"/>
        <v>14</v>
      </c>
      <c r="S6" s="95">
        <f t="shared" si="10"/>
        <v>14</v>
      </c>
      <c r="T6" s="95">
        <f t="shared" si="11"/>
        <v>15</v>
      </c>
      <c r="U6" s="95">
        <f t="shared" si="12"/>
        <v>16</v>
      </c>
      <c r="V6" s="95">
        <f t="shared" si="13"/>
        <v>17</v>
      </c>
      <c r="W6" s="95">
        <f t="shared" si="14"/>
        <v>18</v>
      </c>
      <c r="X6" s="95">
        <f t="shared" si="15"/>
        <v>19</v>
      </c>
      <c r="Y6" s="95">
        <f t="shared" si="16"/>
        <v>19</v>
      </c>
      <c r="Z6" s="96">
        <f t="shared" si="17"/>
        <v>20</v>
      </c>
      <c r="AA6" s="115"/>
      <c r="AC6" s="218"/>
      <c r="AE6" s="94" t="s">
        <v>181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8"/>
      <c r="I7" s="94" t="s">
        <v>178</v>
      </c>
      <c r="J7" s="95">
        <f t="shared" si="1"/>
        <v>23</v>
      </c>
      <c r="K7" s="95">
        <f t="shared" si="2"/>
        <v>22</v>
      </c>
      <c r="L7" s="95">
        <f t="shared" si="3"/>
        <v>21</v>
      </c>
      <c r="M7" s="95">
        <f t="shared" si="4"/>
        <v>20</v>
      </c>
      <c r="N7" s="95">
        <f t="shared" si="5"/>
        <v>19</v>
      </c>
      <c r="O7" s="95">
        <f t="shared" si="6"/>
        <v>19</v>
      </c>
      <c r="P7" s="95">
        <f t="shared" si="7"/>
        <v>18</v>
      </c>
      <c r="Q7" s="95">
        <f t="shared" si="8"/>
        <v>17</v>
      </c>
      <c r="R7" s="95">
        <f t="shared" si="9"/>
        <v>17</v>
      </c>
      <c r="S7" s="95">
        <f t="shared" si="10"/>
        <v>17</v>
      </c>
      <c r="T7" s="95">
        <f t="shared" si="11"/>
        <v>17</v>
      </c>
      <c r="U7" s="95">
        <f t="shared" si="12"/>
        <v>18</v>
      </c>
      <c r="V7" s="95">
        <f t="shared" si="13"/>
        <v>19</v>
      </c>
      <c r="W7" s="95">
        <f t="shared" si="14"/>
        <v>20</v>
      </c>
      <c r="X7" s="95">
        <f t="shared" si="15"/>
        <v>22</v>
      </c>
      <c r="Y7" s="95">
        <f t="shared" si="16"/>
        <v>23</v>
      </c>
      <c r="Z7" s="96">
        <f t="shared" si="17"/>
        <v>24</v>
      </c>
      <c r="AA7" s="115"/>
      <c r="AC7" s="218"/>
      <c r="AE7" s="94" t="s">
        <v>178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8"/>
      <c r="I8" s="94" t="s">
        <v>179</v>
      </c>
      <c r="J8" s="95">
        <f t="shared" si="1"/>
        <v>24</v>
      </c>
      <c r="K8" s="95">
        <f t="shared" si="2"/>
        <v>24</v>
      </c>
      <c r="L8" s="95">
        <f t="shared" si="3"/>
        <v>23</v>
      </c>
      <c r="M8" s="95">
        <f t="shared" si="4"/>
        <v>22</v>
      </c>
      <c r="N8" s="95">
        <f t="shared" si="5"/>
        <v>21</v>
      </c>
      <c r="O8" s="95">
        <f t="shared" si="6"/>
        <v>20</v>
      </c>
      <c r="P8" s="95">
        <f t="shared" si="7"/>
        <v>19</v>
      </c>
      <c r="Q8" s="95">
        <f t="shared" si="8"/>
        <v>19</v>
      </c>
      <c r="R8" s="95">
        <f t="shared" si="9"/>
        <v>18</v>
      </c>
      <c r="S8" s="95">
        <f t="shared" si="10"/>
        <v>18</v>
      </c>
      <c r="T8" s="95">
        <f t="shared" si="11"/>
        <v>18</v>
      </c>
      <c r="U8" s="95">
        <f t="shared" si="12"/>
        <v>18</v>
      </c>
      <c r="V8" s="95">
        <f t="shared" si="13"/>
        <v>19</v>
      </c>
      <c r="W8" s="95">
        <f t="shared" si="14"/>
        <v>20</v>
      </c>
      <c r="X8" s="95">
        <f t="shared" si="15"/>
        <v>22</v>
      </c>
      <c r="Y8" s="95">
        <f t="shared" si="16"/>
        <v>23</v>
      </c>
      <c r="Z8" s="96">
        <f t="shared" si="17"/>
        <v>25</v>
      </c>
      <c r="AA8" s="115"/>
      <c r="AC8" s="218"/>
      <c r="AE8" s="94" t="s">
        <v>179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9"/>
      <c r="I9" s="97" t="s">
        <v>180</v>
      </c>
      <c r="J9" s="98">
        <f t="shared" si="1"/>
        <v>19</v>
      </c>
      <c r="K9" s="98">
        <f t="shared" si="2"/>
        <v>19</v>
      </c>
      <c r="L9" s="98">
        <f t="shared" si="3"/>
        <v>18</v>
      </c>
      <c r="M9" s="98">
        <f t="shared" si="4"/>
        <v>17</v>
      </c>
      <c r="N9" s="98">
        <f t="shared" si="5"/>
        <v>16</v>
      </c>
      <c r="O9" s="98">
        <f t="shared" si="6"/>
        <v>16</v>
      </c>
      <c r="P9" s="98">
        <f t="shared" si="7"/>
        <v>15</v>
      </c>
      <c r="Q9" s="98">
        <f t="shared" si="8"/>
        <v>15</v>
      </c>
      <c r="R9" s="98">
        <f t="shared" si="9"/>
        <v>14</v>
      </c>
      <c r="S9" s="98">
        <f t="shared" si="10"/>
        <v>14</v>
      </c>
      <c r="T9" s="98">
        <f t="shared" si="11"/>
        <v>14</v>
      </c>
      <c r="U9" s="98">
        <f t="shared" si="12"/>
        <v>15</v>
      </c>
      <c r="V9" s="98">
        <f t="shared" si="13"/>
        <v>15</v>
      </c>
      <c r="W9" s="98">
        <f t="shared" si="14"/>
        <v>16</v>
      </c>
      <c r="X9" s="98">
        <f t="shared" si="15"/>
        <v>17</v>
      </c>
      <c r="Y9" s="98">
        <f t="shared" si="16"/>
        <v>18</v>
      </c>
      <c r="Z9" s="99">
        <f t="shared" si="17"/>
        <v>19</v>
      </c>
      <c r="AA9" s="115"/>
      <c r="AC9" s="219"/>
      <c r="AE9" s="97" t="s">
        <v>180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7" t="s">
        <v>203</v>
      </c>
      <c r="I12" s="91" t="s">
        <v>13</v>
      </c>
      <c r="J12" s="123" t="str">
        <f>_xlfn.IFS($D$3=1,$AF1,$D$3=2,$AG1,$D$3=3,$AH1,$D$3=4,$AI1,$D$3=5,$AJ1,$D$3=6,$AK1,$D$3=7,$AL1,$D$3=8,$AM1,$D$3=9,$AN1,$D$3=10,$AO1,$D$3=11,$AP1,$D$3=12,$AQ1)</f>
        <v>Dec</v>
      </c>
      <c r="AC12" s="217" t="s">
        <v>195</v>
      </c>
      <c r="AE12" s="91" t="s">
        <v>174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8"/>
      <c r="I13" s="94" t="s">
        <v>77</v>
      </c>
      <c r="J13" s="124">
        <f t="shared" ref="J13:J20" si="18">_xlfn.IFS($D$3=1,$AF2,$D$3=2,$AG2,$D$3=3,$AH2,$D$3=4,$AI2,$D$3=5,$AJ2,$D$3=6,$AK2,$D$3=7,$AL2,$D$3=8,$AM2,$D$3=9,$AN2,$D$3=10,$AO2,$D$3=11,$AP2,$D$3=12,$AQ2)</f>
        <v>-4</v>
      </c>
      <c r="AC13" s="218"/>
      <c r="AE13" s="122"/>
      <c r="AF13" s="223" t="s">
        <v>196</v>
      </c>
      <c r="AG13" s="224"/>
      <c r="AH13" s="224"/>
      <c r="AI13" s="224"/>
      <c r="AJ13" s="224"/>
      <c r="AK13" s="224"/>
      <c r="AL13" s="224"/>
      <c r="AM13" s="224"/>
      <c r="AN13" s="224"/>
      <c r="AO13" s="224"/>
      <c r="AP13" s="224"/>
      <c r="AQ13" s="224"/>
      <c r="AR13" s="224"/>
      <c r="AS13" s="224"/>
      <c r="AT13" s="224"/>
      <c r="AU13" s="224"/>
      <c r="AV13" s="225"/>
    </row>
    <row r="14" spans="1:48" x14ac:dyDescent="0.3">
      <c r="G14" s="218"/>
      <c r="I14" s="94" t="s">
        <v>176</v>
      </c>
      <c r="J14" s="124">
        <f t="shared" si="18"/>
        <v>-6</v>
      </c>
      <c r="AC14" s="218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8"/>
      <c r="I15" s="94" t="s">
        <v>175</v>
      </c>
      <c r="J15" s="124">
        <f t="shared" si="18"/>
        <v>-3</v>
      </c>
      <c r="AC15" s="218"/>
      <c r="AE15" s="94" t="s">
        <v>176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8"/>
      <c r="I16" s="94" t="s">
        <v>177</v>
      </c>
      <c r="J16" s="124">
        <f t="shared" si="18"/>
        <v>4</v>
      </c>
      <c r="AC16" s="218"/>
      <c r="AE16" s="94" t="s">
        <v>175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8"/>
      <c r="I17" s="94" t="s">
        <v>181</v>
      </c>
      <c r="J17" s="124">
        <f t="shared" si="18"/>
        <v>12</v>
      </c>
      <c r="AC17" s="218"/>
      <c r="AE17" s="94" t="s">
        <v>177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8"/>
      <c r="I18" s="94" t="s">
        <v>178</v>
      </c>
      <c r="J18" s="124">
        <f t="shared" si="18"/>
        <v>4</v>
      </c>
      <c r="AC18" s="218"/>
      <c r="AE18" s="94" t="s">
        <v>181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8"/>
      <c r="I19" s="94" t="s">
        <v>179</v>
      </c>
      <c r="J19" s="124">
        <f t="shared" si="18"/>
        <v>-3</v>
      </c>
      <c r="AC19" s="218"/>
      <c r="AE19" s="94" t="s">
        <v>178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9"/>
      <c r="I20" s="97" t="s">
        <v>180</v>
      </c>
      <c r="J20" s="125">
        <f t="shared" si="18"/>
        <v>-6</v>
      </c>
      <c r="AC20" s="218"/>
      <c r="AE20" s="94" t="s">
        <v>179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9"/>
      <c r="AE21" s="97" t="s">
        <v>180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20" t="s">
        <v>197</v>
      </c>
      <c r="AG22" s="221"/>
      <c r="AH22" s="221"/>
      <c r="AI22" s="22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  <c r="AU22" s="221"/>
      <c r="AV22" s="222"/>
    </row>
    <row r="23" spans="7:48" x14ac:dyDescent="0.3">
      <c r="G23" s="217" t="s">
        <v>204</v>
      </c>
      <c r="I23" s="91" t="s">
        <v>174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8"/>
      <c r="I24" s="94" t="s">
        <v>77</v>
      </c>
      <c r="J24" s="95">
        <f>(J2+$J13)*$D$2+(78-((Cooling_Load_Calculation!$D$4*9/5)+32))+(((Cooling_Load_Calculation!G$25*9/5)+32)-85)</f>
        <v>-1.5999999999999943</v>
      </c>
      <c r="K24" s="95">
        <f>(K2+$J13)*$D$2+(78-((Cooling_Load_Calculation!$D$4*9/5)+32))+(((Cooling_Load_Calculation!H$25*9/5)+32)-85)</f>
        <v>-2.5999999999999943</v>
      </c>
      <c r="L24" s="95">
        <f>(L2+$J13)*$D$2+(78-((Cooling_Load_Calculation!$D$4*9/5)+32))+(((Cooling_Load_Calculation!I$25*9/5)+32)-85)</f>
        <v>-2.5999999999999943</v>
      </c>
      <c r="M24" s="95">
        <f>(M2+$J13)*$D$2+(78-((Cooling_Load_Calculation!$D$4*9/5)+32))+(((Cooling_Load_Calculation!J$25*9/5)+32)-85)</f>
        <v>-1.7999999999999972</v>
      </c>
      <c r="N24" s="95">
        <f>(N2+$J13)*$D$2+(78-((Cooling_Load_Calculation!$D$4*9/5)+32))+(((Cooling_Load_Calculation!K$25*9/5)+32)-85)</f>
        <v>-1.7999999999999972</v>
      </c>
      <c r="O24" s="95">
        <f>(O2+$J13)*$D$2+(78-((Cooling_Load_Calculation!$D$4*9/5)+32))+(((Cooling_Load_Calculation!L$25*9/5)+32)-85)</f>
        <v>-2.7999999999999972</v>
      </c>
      <c r="P24" s="95">
        <f>(P2+$J13)*$D$2+(78-((Cooling_Load_Calculation!$D$4*9/5)+32))+(((Cooling_Load_Calculation!M$25*9/5)+32)-85)</f>
        <v>-2.7999999999999972</v>
      </c>
      <c r="Q24" s="95">
        <f>(Q2+$J13)*$D$2+(78-((Cooling_Load_Calculation!$D$4*9/5)+32))+(((Cooling_Load_Calculation!N$25*9/5)+32)-85)</f>
        <v>-2.7999999999999972</v>
      </c>
      <c r="R24" s="95">
        <f>(R2+$J13)*$D$2+(78-((Cooling_Load_Calculation!$D$4*9/5)+32))+(((Cooling_Load_Calculation!O$25*9/5)+32)-85)</f>
        <v>-2.7999999999999972</v>
      </c>
      <c r="S24" s="95">
        <f>(S2+$J13)*$D$2+(78-((Cooling_Load_Calculation!$D$4*9/5)+32))+(((Cooling_Load_Calculation!P$25*9/5)+32)-85)</f>
        <v>-1</v>
      </c>
      <c r="T24" s="95">
        <f>(T2+$J13)*$D$2+(78-((Cooling_Load_Calculation!$D$4*9/5)+32))+(((Cooling_Load_Calculation!Q$25*9/5)+32)-85)</f>
        <v>-1</v>
      </c>
      <c r="U24" s="95">
        <f>(U2+$J13)*$D$2+(78-((Cooling_Load_Calculation!$D$4*9/5)+32))+(((Cooling_Load_Calculation!R$25*9/5)+32)-85)</f>
        <v>0</v>
      </c>
      <c r="V24" s="95">
        <f>(V2+$J13)*$D$2+(78-((Cooling_Load_Calculation!$D$4*9/5)+32))+(((Cooling_Load_Calculation!S$25*9/5)+32)-85)</f>
        <v>-1.7999999999999972</v>
      </c>
      <c r="W24" s="95">
        <f>(W2+$J13)*$D$2+(78-((Cooling_Load_Calculation!$D$4*9/5)+32))+(((Cooling_Load_Calculation!T$25*9/5)+32)-85)</f>
        <v>-0.79999999999999716</v>
      </c>
      <c r="X24" s="95">
        <f>(X2+$J13)*$D$2+(78-((Cooling_Load_Calculation!$D$4*9/5)+32))+(((Cooling_Load_Calculation!U$25*9/5)+32)-85)</f>
        <v>-0.79999999999999716</v>
      </c>
      <c r="Y24" s="95">
        <f>(Y2+$J13)*$D$2+(78-((Cooling_Load_Calculation!$D$4*9/5)+32))+(((Cooling_Load_Calculation!V$25*9/5)+32)-85)</f>
        <v>-1.5999999999999943</v>
      </c>
      <c r="Z24" s="96">
        <f>(Z2+$J13)*$D$2+(78-((Cooling_Load_Calculation!$D$4*9/5)+32))+(((Cooling_Load_Calculation!W$25*9/5)+32)-85)</f>
        <v>-1.5999999999999943</v>
      </c>
      <c r="AE24" s="94" t="s">
        <v>176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8"/>
      <c r="I25" s="94" t="s">
        <v>176</v>
      </c>
      <c r="J25" s="95">
        <f>(J3+$J14)*$D$2+(78-((Cooling_Load_Calculation!$D$4*9/5)+32))+(((Cooling_Load_Calculation!G$25*9/5)+32)-85)</f>
        <v>0.40000000000000568</v>
      </c>
      <c r="K25" s="95">
        <f>(K3+$J14)*$D$2+(78-((Cooling_Load_Calculation!$D$4*9/5)+32))+(((Cooling_Load_Calculation!H$25*9/5)+32)-85)</f>
        <v>-0.59999999999999432</v>
      </c>
      <c r="L25" s="95">
        <f>(L3+$J14)*$D$2+(78-((Cooling_Load_Calculation!$D$4*9/5)+32))+(((Cooling_Load_Calculation!I$25*9/5)+32)-85)</f>
        <v>-1.5999999999999943</v>
      </c>
      <c r="M25" s="95">
        <f>(M3+$J14)*$D$2+(78-((Cooling_Load_Calculation!$D$4*9/5)+32))+(((Cooling_Load_Calculation!J$25*9/5)+32)-85)</f>
        <v>0.20000000000000284</v>
      </c>
      <c r="N25" s="95">
        <f>(N3+$J14)*$D$2+(78-((Cooling_Load_Calculation!$D$4*9/5)+32))+(((Cooling_Load_Calculation!K$25*9/5)+32)-85)</f>
        <v>0.20000000000000284</v>
      </c>
      <c r="O25" s="95">
        <f>(O3+$J14)*$D$2+(78-((Cooling_Load_Calculation!$D$4*9/5)+32))+(((Cooling_Load_Calculation!L$25*9/5)+32)-85)</f>
        <v>0.20000000000000284</v>
      </c>
      <c r="P25" s="95">
        <f>(P3+$J14)*$D$2+(78-((Cooling_Load_Calculation!$D$4*9/5)+32))+(((Cooling_Load_Calculation!M$25*9/5)+32)-85)</f>
        <v>0.20000000000000284</v>
      </c>
      <c r="Q25" s="95">
        <f>(Q3+$J14)*$D$2+(78-((Cooling_Load_Calculation!$D$4*9/5)+32))+(((Cooling_Load_Calculation!N$25*9/5)+32)-85)</f>
        <v>1.2000000000000028</v>
      </c>
      <c r="R25" s="95">
        <f>(R3+$J14)*$D$2+(78-((Cooling_Load_Calculation!$D$4*9/5)+32))+(((Cooling_Load_Calculation!O$25*9/5)+32)-85)</f>
        <v>1.2000000000000028</v>
      </c>
      <c r="S25" s="95">
        <f>(S3+$J14)*$D$2+(78-((Cooling_Load_Calculation!$D$4*9/5)+32))+(((Cooling_Load_Calculation!P$25*9/5)+32)-85)</f>
        <v>4</v>
      </c>
      <c r="T25" s="95">
        <f>(T3+$J14)*$D$2+(78-((Cooling_Load_Calculation!$D$4*9/5)+32))+(((Cooling_Load_Calculation!Q$25*9/5)+32)-85)</f>
        <v>5</v>
      </c>
      <c r="U25" s="95">
        <f>(U3+$J14)*$D$2+(78-((Cooling_Load_Calculation!$D$4*9/5)+32))+(((Cooling_Load_Calculation!R$25*9/5)+32)-85)</f>
        <v>5</v>
      </c>
      <c r="V25" s="95">
        <f>(V3+$J14)*$D$2+(78-((Cooling_Load_Calculation!$D$4*9/5)+32))+(((Cooling_Load_Calculation!S$25*9/5)+32)-85)</f>
        <v>3.2000000000000028</v>
      </c>
      <c r="W25" s="95">
        <f>(W3+$J14)*$D$2+(78-((Cooling_Load_Calculation!$D$4*9/5)+32))+(((Cooling_Load_Calculation!T$25*9/5)+32)-85)</f>
        <v>4.2000000000000028</v>
      </c>
      <c r="X25" s="95">
        <f>(X3+$J14)*$D$2+(78-((Cooling_Load_Calculation!$D$4*9/5)+32))+(((Cooling_Load_Calculation!U$25*9/5)+32)-85)</f>
        <v>4.2000000000000028</v>
      </c>
      <c r="Y25" s="95">
        <f>(Y3+$J14)*$D$2+(78-((Cooling_Load_Calculation!$D$4*9/5)+32))+(((Cooling_Load_Calculation!V$25*9/5)+32)-85)</f>
        <v>3.4000000000000057</v>
      </c>
      <c r="Z25" s="96">
        <f>(Z3+$J14)*$D$2+(78-((Cooling_Load_Calculation!$D$4*9/5)+32))+(((Cooling_Load_Calculation!W$25*9/5)+32)-85)</f>
        <v>3.4000000000000057</v>
      </c>
      <c r="AE25" s="94" t="s">
        <v>175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8"/>
      <c r="I26" s="94" t="s">
        <v>175</v>
      </c>
      <c r="J26" s="95">
        <f>(J4+$J15)*$D$2+(78-((Cooling_Load_Calculation!$D$4*9/5)+32))+(((Cooling_Load_Calculation!G$25*9/5)+32)-85)</f>
        <v>7.4000000000000057</v>
      </c>
      <c r="K26" s="95">
        <f>(K4+$J15)*$D$2+(78-((Cooling_Load_Calculation!$D$4*9/5)+32))+(((Cooling_Load_Calculation!H$25*9/5)+32)-85)</f>
        <v>6.4000000000000057</v>
      </c>
      <c r="L26" s="95">
        <f>(L4+$J15)*$D$2+(78-((Cooling_Load_Calculation!$D$4*9/5)+32))+(((Cooling_Load_Calculation!I$25*9/5)+32)-85)</f>
        <v>5.4000000000000057</v>
      </c>
      <c r="M26" s="95">
        <f>(M4+$J15)*$D$2+(78-((Cooling_Load_Calculation!$D$4*9/5)+32))+(((Cooling_Load_Calculation!J$25*9/5)+32)-85)</f>
        <v>7.2000000000000028</v>
      </c>
      <c r="N26" s="95">
        <f>(N4+$J15)*$D$2+(78-((Cooling_Load_Calculation!$D$4*9/5)+32))+(((Cooling_Load_Calculation!K$25*9/5)+32)-85)</f>
        <v>6.2000000000000028</v>
      </c>
      <c r="O26" s="95">
        <f>(O4+$J15)*$D$2+(78-((Cooling_Load_Calculation!$D$4*9/5)+32))+(((Cooling_Load_Calculation!L$25*9/5)+32)-85)</f>
        <v>7.2000000000000028</v>
      </c>
      <c r="P26" s="95">
        <f>(P4+$J15)*$D$2+(78-((Cooling_Load_Calculation!$D$4*9/5)+32))+(((Cooling_Load_Calculation!M$25*9/5)+32)-85)</f>
        <v>7.2000000000000028</v>
      </c>
      <c r="Q26" s="95">
        <f>(Q4+$J15)*$D$2+(78-((Cooling_Load_Calculation!$D$4*9/5)+32))+(((Cooling_Load_Calculation!N$25*9/5)+32)-85)</f>
        <v>8.2000000000000028</v>
      </c>
      <c r="R26" s="95">
        <f>(R4+$J15)*$D$2+(78-((Cooling_Load_Calculation!$D$4*9/5)+32))+(((Cooling_Load_Calculation!O$25*9/5)+32)-85)</f>
        <v>9.2000000000000028</v>
      </c>
      <c r="S26" s="95">
        <f>(S4+$J15)*$D$2+(78-((Cooling_Load_Calculation!$D$4*9/5)+32))+(((Cooling_Load_Calculation!P$25*9/5)+32)-85)</f>
        <v>12</v>
      </c>
      <c r="T26" s="95">
        <f>(T4+$J15)*$D$2+(78-((Cooling_Load_Calculation!$D$4*9/5)+32))+(((Cooling_Load_Calculation!Q$25*9/5)+32)-85)</f>
        <v>13</v>
      </c>
      <c r="U26" s="95">
        <f>(U4+$J15)*$D$2+(78-((Cooling_Load_Calculation!$D$4*9/5)+32))+(((Cooling_Load_Calculation!R$25*9/5)+32)-85)</f>
        <v>14</v>
      </c>
      <c r="V26" s="95">
        <f>(V4+$J15)*$D$2+(78-((Cooling_Load_Calculation!$D$4*9/5)+32))+(((Cooling_Load_Calculation!S$25*9/5)+32)-85)</f>
        <v>12.200000000000003</v>
      </c>
      <c r="W26" s="95">
        <f>(W4+$J15)*$D$2+(78-((Cooling_Load_Calculation!$D$4*9/5)+32))+(((Cooling_Load_Calculation!T$25*9/5)+32)-85)</f>
        <v>13.200000000000003</v>
      </c>
      <c r="X26" s="95">
        <f>(X4+$J15)*$D$2+(78-((Cooling_Load_Calculation!$D$4*9/5)+32))+(((Cooling_Load_Calculation!U$25*9/5)+32)-85)</f>
        <v>13.200000000000003</v>
      </c>
      <c r="Y26" s="95">
        <f>(Y4+$J15)*$D$2+(78-((Cooling_Load_Calculation!$D$4*9/5)+32))+(((Cooling_Load_Calculation!V$25*9/5)+32)-85)</f>
        <v>11.400000000000006</v>
      </c>
      <c r="Z26" s="96">
        <f>(Z4+$J15)*$D$2+(78-((Cooling_Load_Calculation!$D$4*9/5)+32))+(((Cooling_Load_Calculation!W$25*9/5)+32)-85)</f>
        <v>11.400000000000006</v>
      </c>
      <c r="AE26" s="94" t="s">
        <v>177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8"/>
      <c r="I27" s="94" t="s">
        <v>177</v>
      </c>
      <c r="J27" s="95">
        <f>(J5+$J16)*$D$2+(78-((Cooling_Load_Calculation!$D$4*9/5)+32))+(((Cooling_Load_Calculation!G$25*9/5)+32)-85)</f>
        <v>13.400000000000006</v>
      </c>
      <c r="K27" s="95">
        <f>(K5+$J16)*$D$2+(78-((Cooling_Load_Calculation!$D$4*9/5)+32))+(((Cooling_Load_Calculation!H$25*9/5)+32)-85)</f>
        <v>13.400000000000006</v>
      </c>
      <c r="L27" s="95">
        <f>(L5+$J16)*$D$2+(78-((Cooling_Load_Calculation!$D$4*9/5)+32))+(((Cooling_Load_Calculation!I$25*9/5)+32)-85)</f>
        <v>12.400000000000006</v>
      </c>
      <c r="M27" s="95">
        <f>(M5+$J16)*$D$2+(78-((Cooling_Load_Calculation!$D$4*9/5)+32))+(((Cooling_Load_Calculation!J$25*9/5)+32)-85)</f>
        <v>13.200000000000003</v>
      </c>
      <c r="N27" s="95">
        <f>(N5+$J16)*$D$2+(78-((Cooling_Load_Calculation!$D$4*9/5)+32))+(((Cooling_Load_Calculation!K$25*9/5)+32)-85)</f>
        <v>13.200000000000003</v>
      </c>
      <c r="O27" s="95">
        <f>(O5+$J16)*$D$2+(78-((Cooling_Load_Calculation!$D$4*9/5)+32))+(((Cooling_Load_Calculation!L$25*9/5)+32)-85)</f>
        <v>13.200000000000003</v>
      </c>
      <c r="P27" s="95">
        <f>(P5+$J16)*$D$2+(78-((Cooling_Load_Calculation!$D$4*9/5)+32))+(((Cooling_Load_Calculation!M$25*9/5)+32)-85)</f>
        <v>13.200000000000003</v>
      </c>
      <c r="Q27" s="95">
        <f>(Q5+$J16)*$D$2+(78-((Cooling_Load_Calculation!$D$4*9/5)+32))+(((Cooling_Load_Calculation!N$25*9/5)+32)-85)</f>
        <v>13.200000000000003</v>
      </c>
      <c r="R27" s="95">
        <f>(R5+$J16)*$D$2+(78-((Cooling_Load_Calculation!$D$4*9/5)+32))+(((Cooling_Load_Calculation!O$25*9/5)+32)-85)</f>
        <v>14.200000000000003</v>
      </c>
      <c r="S27" s="95">
        <f>(S5+$J16)*$D$2+(78-((Cooling_Load_Calculation!$D$4*9/5)+32))+(((Cooling_Load_Calculation!P$25*9/5)+32)-85)</f>
        <v>17</v>
      </c>
      <c r="T27" s="95">
        <f>(T5+$J16)*$D$2+(78-((Cooling_Load_Calculation!$D$4*9/5)+32))+(((Cooling_Load_Calculation!Q$25*9/5)+32)-85)</f>
        <v>18</v>
      </c>
      <c r="U27" s="95">
        <f>(U5+$J16)*$D$2+(78-((Cooling_Load_Calculation!$D$4*9/5)+32))+(((Cooling_Load_Calculation!R$25*9/5)+32)-85)</f>
        <v>19</v>
      </c>
      <c r="V27" s="95">
        <f>(V5+$J16)*$D$2+(78-((Cooling_Load_Calculation!$D$4*9/5)+32))+(((Cooling_Load_Calculation!S$25*9/5)+32)-85)</f>
        <v>18.200000000000003</v>
      </c>
      <c r="W27" s="95">
        <f>(W5+$J16)*$D$2+(78-((Cooling_Load_Calculation!$D$4*9/5)+32))+(((Cooling_Load_Calculation!T$25*9/5)+32)-85)</f>
        <v>18.200000000000003</v>
      </c>
      <c r="X27" s="95">
        <f>(X5+$J16)*$D$2+(78-((Cooling_Load_Calculation!$D$4*9/5)+32))+(((Cooling_Load_Calculation!U$25*9/5)+32)-85)</f>
        <v>19.200000000000003</v>
      </c>
      <c r="Y27" s="95">
        <f>(Y5+$J16)*$D$2+(78-((Cooling_Load_Calculation!$D$4*9/5)+32))+(((Cooling_Load_Calculation!V$25*9/5)+32)-85)</f>
        <v>17.400000000000006</v>
      </c>
      <c r="Z27" s="96">
        <f>(Z5+$J16)*$D$2+(78-((Cooling_Load_Calculation!$D$4*9/5)+32))+(((Cooling_Load_Calculation!W$25*9/5)+32)-85)</f>
        <v>17.400000000000006</v>
      </c>
      <c r="AE27" s="94" t="s">
        <v>181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8"/>
      <c r="I28" s="94" t="s">
        <v>181</v>
      </c>
      <c r="J28" s="95">
        <f>(J6+$J17)*$D$2+(78-((Cooling_Load_Calculation!$D$4*9/5)+32))+(((Cooling_Load_Calculation!G$25*9/5)+32)-85)</f>
        <v>19.400000000000006</v>
      </c>
      <c r="K28" s="95">
        <f>(K6+$J17)*$D$2+(78-((Cooling_Load_Calculation!$D$4*9/5)+32))+(((Cooling_Load_Calculation!H$25*9/5)+32)-85)</f>
        <v>18.400000000000006</v>
      </c>
      <c r="L28" s="95">
        <f>(L6+$J17)*$D$2+(78-((Cooling_Load_Calculation!$D$4*9/5)+32))+(((Cooling_Load_Calculation!I$25*9/5)+32)-85)</f>
        <v>17.400000000000006</v>
      </c>
      <c r="M28" s="95">
        <f>(M6+$J17)*$D$2+(78-((Cooling_Load_Calculation!$D$4*9/5)+32))+(((Cooling_Load_Calculation!J$25*9/5)+32)-85)</f>
        <v>19.200000000000003</v>
      </c>
      <c r="N28" s="95">
        <f>(N6+$J17)*$D$2+(78-((Cooling_Load_Calculation!$D$4*9/5)+32))+(((Cooling_Load_Calculation!K$25*9/5)+32)-85)</f>
        <v>18.200000000000003</v>
      </c>
      <c r="O28" s="95">
        <f>(O6+$J17)*$D$2+(78-((Cooling_Load_Calculation!$D$4*9/5)+32))+(((Cooling_Load_Calculation!L$25*9/5)+32)-85)</f>
        <v>17.200000000000003</v>
      </c>
      <c r="P28" s="95">
        <f>(P6+$J17)*$D$2+(78-((Cooling_Load_Calculation!$D$4*9/5)+32))+(((Cooling_Load_Calculation!M$25*9/5)+32)-85)</f>
        <v>17.200000000000003</v>
      </c>
      <c r="Q28" s="95">
        <f>(Q6+$J17)*$D$2+(78-((Cooling_Load_Calculation!$D$4*9/5)+32))+(((Cooling_Load_Calculation!N$25*9/5)+32)-85)</f>
        <v>17.200000000000003</v>
      </c>
      <c r="R28" s="95">
        <f>(R6+$J17)*$D$2+(78-((Cooling_Load_Calculation!$D$4*9/5)+32))+(((Cooling_Load_Calculation!O$25*9/5)+32)-85)</f>
        <v>17.200000000000003</v>
      </c>
      <c r="S28" s="95">
        <f>(S6+$J17)*$D$2+(78-((Cooling_Load_Calculation!$D$4*9/5)+32))+(((Cooling_Load_Calculation!P$25*9/5)+32)-85)</f>
        <v>19</v>
      </c>
      <c r="T28" s="95">
        <f>(T6+$J17)*$D$2+(78-((Cooling_Load_Calculation!$D$4*9/5)+32))+(((Cooling_Load_Calculation!Q$25*9/5)+32)-85)</f>
        <v>20</v>
      </c>
      <c r="U28" s="95">
        <f>(U6+$J17)*$D$2+(78-((Cooling_Load_Calculation!$D$4*9/5)+32))+(((Cooling_Load_Calculation!R$25*9/5)+32)-85)</f>
        <v>21</v>
      </c>
      <c r="V28" s="95">
        <f>(V6+$J17)*$D$2+(78-((Cooling_Load_Calculation!$D$4*9/5)+32))+(((Cooling_Load_Calculation!S$25*9/5)+32)-85)</f>
        <v>20.200000000000003</v>
      </c>
      <c r="W28" s="95">
        <f>(W6+$J17)*$D$2+(78-((Cooling_Load_Calculation!$D$4*9/5)+32))+(((Cooling_Load_Calculation!T$25*9/5)+32)-85)</f>
        <v>21.200000000000003</v>
      </c>
      <c r="X28" s="95">
        <f>(X6+$J17)*$D$2+(78-((Cooling_Load_Calculation!$D$4*9/5)+32))+(((Cooling_Load_Calculation!U$25*9/5)+32)-85)</f>
        <v>22.200000000000003</v>
      </c>
      <c r="Y28" s="95">
        <f>(Y6+$J17)*$D$2+(78-((Cooling_Load_Calculation!$D$4*9/5)+32))+(((Cooling_Load_Calculation!V$25*9/5)+32)-85)</f>
        <v>20.400000000000006</v>
      </c>
      <c r="Z28" s="96">
        <f>(Z6+$J17)*$D$2+(78-((Cooling_Load_Calculation!$D$4*9/5)+32))+(((Cooling_Load_Calculation!W$25*9/5)+32)-85)</f>
        <v>21.400000000000006</v>
      </c>
      <c r="AE28" s="94" t="s">
        <v>178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8"/>
      <c r="I29" s="94" t="s">
        <v>178</v>
      </c>
      <c r="J29" s="95">
        <f>(J7+$J18)*$D$2+(78-((Cooling_Load_Calculation!$D$4*9/5)+32))+(((Cooling_Load_Calculation!G$25*9/5)+32)-85)</f>
        <v>16.400000000000006</v>
      </c>
      <c r="K29" s="95">
        <f>(K7+$J18)*$D$2+(78-((Cooling_Load_Calculation!$D$4*9/5)+32))+(((Cooling_Load_Calculation!H$25*9/5)+32)-85)</f>
        <v>15.400000000000006</v>
      </c>
      <c r="L29" s="95">
        <f>(L7+$J18)*$D$2+(78-((Cooling_Load_Calculation!$D$4*9/5)+32))+(((Cooling_Load_Calculation!I$25*9/5)+32)-85)</f>
        <v>14.400000000000006</v>
      </c>
      <c r="M29" s="95">
        <f>(M7+$J18)*$D$2+(78-((Cooling_Load_Calculation!$D$4*9/5)+32))+(((Cooling_Load_Calculation!J$25*9/5)+32)-85)</f>
        <v>15.200000000000003</v>
      </c>
      <c r="N29" s="95">
        <f>(N7+$J18)*$D$2+(78-((Cooling_Load_Calculation!$D$4*9/5)+32))+(((Cooling_Load_Calculation!K$25*9/5)+32)-85)</f>
        <v>14.200000000000003</v>
      </c>
      <c r="O29" s="95">
        <f>(O7+$J18)*$D$2+(78-((Cooling_Load_Calculation!$D$4*9/5)+32))+(((Cooling_Load_Calculation!L$25*9/5)+32)-85)</f>
        <v>14.200000000000003</v>
      </c>
      <c r="P29" s="95">
        <f>(P7+$J18)*$D$2+(78-((Cooling_Load_Calculation!$D$4*9/5)+32))+(((Cooling_Load_Calculation!M$25*9/5)+32)-85)</f>
        <v>13.200000000000003</v>
      </c>
      <c r="Q29" s="95">
        <f>(Q7+$J18)*$D$2+(78-((Cooling_Load_Calculation!$D$4*9/5)+32))+(((Cooling_Load_Calculation!N$25*9/5)+32)-85)</f>
        <v>12.200000000000003</v>
      </c>
      <c r="R29" s="95">
        <f>(R7+$J18)*$D$2+(78-((Cooling_Load_Calculation!$D$4*9/5)+32))+(((Cooling_Load_Calculation!O$25*9/5)+32)-85)</f>
        <v>12.200000000000003</v>
      </c>
      <c r="S29" s="95">
        <f>(S7+$J18)*$D$2+(78-((Cooling_Load_Calculation!$D$4*9/5)+32))+(((Cooling_Load_Calculation!P$25*9/5)+32)-85)</f>
        <v>14</v>
      </c>
      <c r="T29" s="95">
        <f>(T7+$J18)*$D$2+(78-((Cooling_Load_Calculation!$D$4*9/5)+32))+(((Cooling_Load_Calculation!Q$25*9/5)+32)-85)</f>
        <v>14</v>
      </c>
      <c r="U29" s="95">
        <f>(U7+$J18)*$D$2+(78-((Cooling_Load_Calculation!$D$4*9/5)+32))+(((Cooling_Load_Calculation!R$25*9/5)+32)-85)</f>
        <v>15</v>
      </c>
      <c r="V29" s="95">
        <f>(V7+$J18)*$D$2+(78-((Cooling_Load_Calculation!$D$4*9/5)+32))+(((Cooling_Load_Calculation!S$25*9/5)+32)-85)</f>
        <v>14.200000000000003</v>
      </c>
      <c r="W29" s="95">
        <f>(W7+$J18)*$D$2+(78-((Cooling_Load_Calculation!$D$4*9/5)+32))+(((Cooling_Load_Calculation!T$25*9/5)+32)-85)</f>
        <v>15.200000000000003</v>
      </c>
      <c r="X29" s="95">
        <f>(X7+$J18)*$D$2+(78-((Cooling_Load_Calculation!$D$4*9/5)+32))+(((Cooling_Load_Calculation!U$25*9/5)+32)-85)</f>
        <v>17.200000000000003</v>
      </c>
      <c r="Y29" s="95">
        <f>(Y7+$J18)*$D$2+(78-((Cooling_Load_Calculation!$D$4*9/5)+32))+(((Cooling_Load_Calculation!V$25*9/5)+32)-85)</f>
        <v>16.400000000000006</v>
      </c>
      <c r="Z29" s="96">
        <f>(Z7+$J18)*$D$2+(78-((Cooling_Load_Calculation!$D$4*9/5)+32))+(((Cooling_Load_Calculation!W$25*9/5)+32)-85)</f>
        <v>17.400000000000006</v>
      </c>
      <c r="AE29" s="94" t="s">
        <v>179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8"/>
      <c r="I30" s="94" t="s">
        <v>179</v>
      </c>
      <c r="J30" s="95">
        <f>(J8+$J19)*$D$2+(78-((Cooling_Load_Calculation!$D$4*9/5)+32))+(((Cooling_Load_Calculation!G$25*9/5)+32)-85)</f>
        <v>10.400000000000006</v>
      </c>
      <c r="K30" s="95">
        <f>(K8+$J19)*$D$2+(78-((Cooling_Load_Calculation!$D$4*9/5)+32))+(((Cooling_Load_Calculation!H$25*9/5)+32)-85)</f>
        <v>10.400000000000006</v>
      </c>
      <c r="L30" s="95">
        <f>(L8+$J19)*$D$2+(78-((Cooling_Load_Calculation!$D$4*9/5)+32))+(((Cooling_Load_Calculation!I$25*9/5)+32)-85)</f>
        <v>9.4000000000000057</v>
      </c>
      <c r="M30" s="95">
        <f>(M8+$J19)*$D$2+(78-((Cooling_Load_Calculation!$D$4*9/5)+32))+(((Cooling_Load_Calculation!J$25*9/5)+32)-85)</f>
        <v>10.200000000000003</v>
      </c>
      <c r="N30" s="95">
        <f>(N8+$J19)*$D$2+(78-((Cooling_Load_Calculation!$D$4*9/5)+32))+(((Cooling_Load_Calculation!K$25*9/5)+32)-85)</f>
        <v>9.2000000000000028</v>
      </c>
      <c r="O30" s="95">
        <f>(O8+$J19)*$D$2+(78-((Cooling_Load_Calculation!$D$4*9/5)+32))+(((Cooling_Load_Calculation!L$25*9/5)+32)-85)</f>
        <v>8.2000000000000028</v>
      </c>
      <c r="P30" s="95">
        <f>(P8+$J19)*$D$2+(78-((Cooling_Load_Calculation!$D$4*9/5)+32))+(((Cooling_Load_Calculation!M$25*9/5)+32)-85)</f>
        <v>7.2000000000000028</v>
      </c>
      <c r="Q30" s="95">
        <f>(Q8+$J19)*$D$2+(78-((Cooling_Load_Calculation!$D$4*9/5)+32))+(((Cooling_Load_Calculation!N$25*9/5)+32)-85)</f>
        <v>7.2000000000000028</v>
      </c>
      <c r="R30" s="95">
        <f>(R8+$J19)*$D$2+(78-((Cooling_Load_Calculation!$D$4*9/5)+32))+(((Cooling_Load_Calculation!O$25*9/5)+32)-85)</f>
        <v>6.2000000000000028</v>
      </c>
      <c r="S30" s="95">
        <f>(S8+$J19)*$D$2+(78-((Cooling_Load_Calculation!$D$4*9/5)+32))+(((Cooling_Load_Calculation!P$25*9/5)+32)-85)</f>
        <v>8</v>
      </c>
      <c r="T30" s="95">
        <f>(T8+$J19)*$D$2+(78-((Cooling_Load_Calculation!$D$4*9/5)+32))+(((Cooling_Load_Calculation!Q$25*9/5)+32)-85)</f>
        <v>8</v>
      </c>
      <c r="U30" s="95">
        <f>(U8+$J19)*$D$2+(78-((Cooling_Load_Calculation!$D$4*9/5)+32))+(((Cooling_Load_Calculation!R$25*9/5)+32)-85)</f>
        <v>8</v>
      </c>
      <c r="V30" s="95">
        <f>(V8+$J19)*$D$2+(78-((Cooling_Load_Calculation!$D$4*9/5)+32))+(((Cooling_Load_Calculation!S$25*9/5)+32)-85)</f>
        <v>7.2000000000000028</v>
      </c>
      <c r="W30" s="95">
        <f>(W8+$J19)*$D$2+(78-((Cooling_Load_Calculation!$D$4*9/5)+32))+(((Cooling_Load_Calculation!T$25*9/5)+32)-85)</f>
        <v>8.2000000000000028</v>
      </c>
      <c r="X30" s="95">
        <f>(X8+$J19)*$D$2+(78-((Cooling_Load_Calculation!$D$4*9/5)+32))+(((Cooling_Load_Calculation!U$25*9/5)+32)-85)</f>
        <v>10.200000000000003</v>
      </c>
      <c r="Y30" s="95">
        <f>(Y8+$J19)*$D$2+(78-((Cooling_Load_Calculation!$D$4*9/5)+32))+(((Cooling_Load_Calculation!V$25*9/5)+32)-85)</f>
        <v>9.4000000000000057</v>
      </c>
      <c r="Z30" s="96">
        <f>(Z8+$J19)*$D$2+(78-((Cooling_Load_Calculation!$D$4*9/5)+32))+(((Cooling_Load_Calculation!W$25*9/5)+32)-85)</f>
        <v>11.400000000000006</v>
      </c>
      <c r="AE30" s="97" t="s">
        <v>180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9"/>
      <c r="I31" s="97" t="s">
        <v>180</v>
      </c>
      <c r="J31" s="98">
        <f>(J9+$J20)*$D$2+(78-((Cooling_Load_Calculation!$D$4*9/5)+32))+(((Cooling_Load_Calculation!G$25*9/5)+32)-85)</f>
        <v>2.4000000000000057</v>
      </c>
      <c r="K31" s="98">
        <f>(K9+$J20)*$D$2+(78-((Cooling_Load_Calculation!$D$4*9/5)+32))+(((Cooling_Load_Calculation!H$25*9/5)+32)-85)</f>
        <v>2.4000000000000057</v>
      </c>
      <c r="L31" s="98">
        <f>(L9+$J20)*$D$2+(78-((Cooling_Load_Calculation!$D$4*9/5)+32))+(((Cooling_Load_Calculation!I$25*9/5)+32)-85)</f>
        <v>1.4000000000000057</v>
      </c>
      <c r="M31" s="98">
        <f>(M9+$J20)*$D$2+(78-((Cooling_Load_Calculation!$D$4*9/5)+32))+(((Cooling_Load_Calculation!J$25*9/5)+32)-85)</f>
        <v>2.2000000000000028</v>
      </c>
      <c r="N31" s="98">
        <f>(N9+$J20)*$D$2+(78-((Cooling_Load_Calculation!$D$4*9/5)+32))+(((Cooling_Load_Calculation!K$25*9/5)+32)-85)</f>
        <v>1.2000000000000028</v>
      </c>
      <c r="O31" s="98">
        <f>(O9+$J20)*$D$2+(78-((Cooling_Load_Calculation!$D$4*9/5)+32))+(((Cooling_Load_Calculation!L$25*9/5)+32)-85)</f>
        <v>1.2000000000000028</v>
      </c>
      <c r="P31" s="98">
        <f>(P9+$J20)*$D$2+(78-((Cooling_Load_Calculation!$D$4*9/5)+32))+(((Cooling_Load_Calculation!M$25*9/5)+32)-85)</f>
        <v>0.20000000000000284</v>
      </c>
      <c r="Q31" s="98">
        <f>(Q9+$J20)*$D$2+(78-((Cooling_Load_Calculation!$D$4*9/5)+32))+(((Cooling_Load_Calculation!N$25*9/5)+32)-85)</f>
        <v>0.20000000000000284</v>
      </c>
      <c r="R31" s="98">
        <f>(R9+$J20)*$D$2+(78-((Cooling_Load_Calculation!$D$4*9/5)+32))+(((Cooling_Load_Calculation!O$25*9/5)+32)-85)</f>
        <v>-0.79999999999999716</v>
      </c>
      <c r="S31" s="98">
        <f>(S9+$J20)*$D$2+(78-((Cooling_Load_Calculation!$D$4*9/5)+32))+(((Cooling_Load_Calculation!P$25*9/5)+32)-85)</f>
        <v>1</v>
      </c>
      <c r="T31" s="98">
        <f>(T9+$J20)*$D$2+(78-((Cooling_Load_Calculation!$D$4*9/5)+32))+(((Cooling_Load_Calculation!Q$25*9/5)+32)-85)</f>
        <v>1</v>
      </c>
      <c r="U31" s="98">
        <f>(U9+$J20)*$D$2+(78-((Cooling_Load_Calculation!$D$4*9/5)+32))+(((Cooling_Load_Calculation!R$25*9/5)+32)-85)</f>
        <v>2</v>
      </c>
      <c r="V31" s="98">
        <f>(V9+$J20)*$D$2+(78-((Cooling_Load_Calculation!$D$4*9/5)+32))+(((Cooling_Load_Calculation!S$25*9/5)+32)-85)</f>
        <v>0.20000000000000284</v>
      </c>
      <c r="W31" s="98">
        <f>(W9+$J20)*$D$2+(78-((Cooling_Load_Calculation!$D$4*9/5)+32))+(((Cooling_Load_Calculation!T$25*9/5)+32)-85)</f>
        <v>1.2000000000000028</v>
      </c>
      <c r="X31" s="98">
        <f>(X9+$J20)*$D$2+(78-((Cooling_Load_Calculation!$D$4*9/5)+32))+(((Cooling_Load_Calculation!U$25*9/5)+32)-85)</f>
        <v>2.2000000000000028</v>
      </c>
      <c r="Y31" s="98">
        <f>(Y9+$J20)*$D$2+(78-((Cooling_Load_Calculation!$D$4*9/5)+32))+(((Cooling_Load_Calculation!V$25*9/5)+32)-85)</f>
        <v>1.4000000000000057</v>
      </c>
      <c r="Z31" s="99">
        <f>(Z9+$J20)*$D$2+(78-((Cooling_Load_Calculation!$D$4*9/5)+32))+(((Cooling_Load_Calculation!W$25*9/5)+32)-85)</f>
        <v>2.4000000000000057</v>
      </c>
      <c r="AE31" s="122"/>
      <c r="AF31" s="220" t="s">
        <v>198</v>
      </c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2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176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175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177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181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178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179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180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20" t="s">
        <v>199</v>
      </c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2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176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175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177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181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178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179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180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20" t="s">
        <v>200</v>
      </c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  <c r="AU49" s="221"/>
      <c r="AV49" s="222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176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175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177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181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178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179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180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20" t="s">
        <v>201</v>
      </c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  <c r="AU58" s="221"/>
      <c r="AV58" s="222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176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175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177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181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178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179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180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20" t="s">
        <v>202</v>
      </c>
      <c r="AG67" s="221"/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  <c r="AU67" s="221"/>
      <c r="AV67" s="222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176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175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177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181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178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179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180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4" t="s">
        <v>187</v>
      </c>
      <c r="F1" s="91" t="s">
        <v>188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7" t="s">
        <v>189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6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Z2" s="219"/>
      <c r="AB2" s="97" t="s">
        <v>190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173</v>
      </c>
      <c r="B3" s="106">
        <v>12</v>
      </c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4" t="s">
        <v>191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6"/>
      <c r="F5" s="111" t="s">
        <v>190</v>
      </c>
      <c r="G5" s="112">
        <f>_xlfn.IFS($B$3=1,$AC$2,$B$3=2,$AD$2,$B$3=3,$AE$2,$B$3=4,$AF$2,$B$3=5,$AG$2,$B$3=6,$AH$2,$B$3=7,$AI$2,$B$3=8,$AJ$2,$B$3=9,$AK$2,$B$3=10,$AL$2,$B$3=11,$AM$2,$B$3=12,$AN$2)</f>
        <v>-5</v>
      </c>
      <c r="H5" s="112">
        <f t="shared" ref="H5:W5" si="0">_xlfn.IFS($B$3=1,$AC$2,$B$3=2,$AD$2,$B$3=3,$AE$2,$B$3=4,$AF$2,$B$3=5,$AG$2,$B$3=6,$AH$2,$B$3=7,$AI$2,$B$3=8,$AJ$2,$B$3=9,$AK$2,$B$3=10,$AL$2,$B$3=11,$AM$2,$B$3=12,$AN$2)</f>
        <v>-5</v>
      </c>
      <c r="I5" s="112">
        <f t="shared" si="0"/>
        <v>-5</v>
      </c>
      <c r="J5" s="112">
        <f t="shared" si="0"/>
        <v>-5</v>
      </c>
      <c r="K5" s="112">
        <f t="shared" si="0"/>
        <v>-5</v>
      </c>
      <c r="L5" s="112">
        <f t="shared" si="0"/>
        <v>-5</v>
      </c>
      <c r="M5" s="112">
        <f t="shared" si="0"/>
        <v>-5</v>
      </c>
      <c r="N5" s="112">
        <f t="shared" si="0"/>
        <v>-5</v>
      </c>
      <c r="O5" s="112">
        <f t="shared" si="0"/>
        <v>-5</v>
      </c>
      <c r="P5" s="112">
        <f t="shared" si="0"/>
        <v>-5</v>
      </c>
      <c r="Q5" s="112">
        <f t="shared" si="0"/>
        <v>-5</v>
      </c>
      <c r="R5" s="112">
        <f t="shared" si="0"/>
        <v>-5</v>
      </c>
      <c r="S5" s="112">
        <f t="shared" si="0"/>
        <v>-5</v>
      </c>
      <c r="T5" s="112">
        <f t="shared" si="0"/>
        <v>-5</v>
      </c>
      <c r="U5" s="112">
        <f t="shared" si="0"/>
        <v>-5</v>
      </c>
      <c r="V5" s="112">
        <f t="shared" si="0"/>
        <v>-5</v>
      </c>
      <c r="W5" s="113">
        <f t="shared" si="0"/>
        <v>-5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4" t="s">
        <v>192</v>
      </c>
      <c r="F7" s="91" t="s">
        <v>188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6"/>
      <c r="F8" s="111">
        <f>F2</f>
        <v>0</v>
      </c>
      <c r="G8" s="112">
        <f>(G2+G5)*$B$2+(78-((Cooling_Load_Calculation!$D$4*9/5)+32))+(((Cooling_Load_Calculation!G25*9/5)+32)-85)</f>
        <v>-15.599999999999994</v>
      </c>
      <c r="H8" s="112">
        <f>(H2+H5)*$B$2+(78-((Cooling_Load_Calculation!$D$4*9/5)+32))+(((Cooling_Load_Calculation!H25*9/5)+32)-85)</f>
        <v>-15.599999999999994</v>
      </c>
      <c r="I8" s="112">
        <f>(I2+I5)*$B$2+(78-((Cooling_Load_Calculation!$D$4*9/5)+32))+(((Cooling_Load_Calculation!I25*9/5)+32)-85)</f>
        <v>-15.599999999999994</v>
      </c>
      <c r="J8" s="112">
        <f>(J2+J5)*$B$2+(78-((Cooling_Load_Calculation!$D$4*9/5)+32))+(((Cooling_Load_Calculation!J25*9/5)+32)-85)</f>
        <v>-13.799999999999997</v>
      </c>
      <c r="K8" s="112">
        <f>(K2+K5)*$B$2+(78-((Cooling_Load_Calculation!$D$4*9/5)+32))+(((Cooling_Load_Calculation!K25*9/5)+32)-85)</f>
        <v>-13.799999999999997</v>
      </c>
      <c r="L8" s="112">
        <f>(L2+L5)*$B$2+(78-((Cooling_Load_Calculation!$D$4*9/5)+32))+(((Cooling_Load_Calculation!L25*9/5)+32)-85)</f>
        <v>-13.799999999999997</v>
      </c>
      <c r="M8" s="112">
        <f>(M2+M5)*$B$2+(78-((Cooling_Load_Calculation!$D$4*9/5)+32))+(((Cooling_Load_Calculation!M25*9/5)+32)-85)</f>
        <v>-13.799999999999997</v>
      </c>
      <c r="N8" s="112">
        <f>(N2+N5)*$B$2+(78-((Cooling_Load_Calculation!$D$4*9/5)+32))+(((Cooling_Load_Calculation!N25*9/5)+32)-85)</f>
        <v>-13.799999999999997</v>
      </c>
      <c r="O8" s="112">
        <f>(O2+O5)*$B$2+(78-((Cooling_Load_Calculation!$D$4*9/5)+32))+(((Cooling_Load_Calculation!O25*9/5)+32)-85)</f>
        <v>-13.799999999999997</v>
      </c>
      <c r="P8" s="112">
        <f>(P2+P5)*$B$2+(78-((Cooling_Load_Calculation!$D$4*9/5)+32))+(((Cooling_Load_Calculation!P25*9/5)+32)-85)</f>
        <v>-12</v>
      </c>
      <c r="Q8" s="112">
        <f>(Q2+Q5)*$B$2+(78-((Cooling_Load_Calculation!$D$4*9/5)+32))+(((Cooling_Load_Calculation!Q25*9/5)+32)-85)</f>
        <v>-12</v>
      </c>
      <c r="R8" s="112">
        <f>(R2+R5)*$B$2+(78-((Cooling_Load_Calculation!$D$4*9/5)+32))+(((Cooling_Load_Calculation!R25*9/5)+32)-85)</f>
        <v>-12</v>
      </c>
      <c r="S8" s="112">
        <f>(S2+S5)*$B$2+(78-((Cooling_Load_Calculation!$D$4*9/5)+32))+(((Cooling_Load_Calculation!S25*9/5)+32)-85)</f>
        <v>-13.799999999999997</v>
      </c>
      <c r="T8" s="112">
        <f>(T2+T5)*$B$2+(78-((Cooling_Load_Calculation!$D$4*9/5)+32))+(((Cooling_Load_Calculation!T25*9/5)+32)-85)</f>
        <v>-13.799999999999997</v>
      </c>
      <c r="U8" s="112">
        <f>(U2+U5)*$B$2+(78-((Cooling_Load_Calculation!$D$4*9/5)+32))+(((Cooling_Load_Calculation!U25*9/5)+32)-85)</f>
        <v>-13.799999999999997</v>
      </c>
      <c r="V8" s="112">
        <f>(V2+V5)*$B$2+(78-((Cooling_Load_Calculation!$D$4*9/5)+32))+(((Cooling_Load_Calculation!V25*9/5)+32)-85)</f>
        <v>-15.599999999999994</v>
      </c>
      <c r="W8" s="113">
        <f>(W2+W5)*$B$2+(78-((Cooling_Load_Calculation!$D$4*9/5)+32))+(((Cooling_Load_Calculation!W25*9/5)+32)-85)</f>
        <v>-15.599999999999994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36" t="s">
        <v>241</v>
      </c>
      <c r="B1" s="237"/>
      <c r="C1" s="237"/>
      <c r="D1" s="237"/>
      <c r="E1" s="238"/>
      <c r="F1" s="140"/>
      <c r="G1" s="239" t="s">
        <v>226</v>
      </c>
      <c r="H1" s="239" t="s">
        <v>227</v>
      </c>
      <c r="I1" s="239" t="s">
        <v>228</v>
      </c>
      <c r="J1" s="239" t="s">
        <v>229</v>
      </c>
      <c r="K1" s="239" t="s">
        <v>230</v>
      </c>
      <c r="L1" s="239" t="s">
        <v>231</v>
      </c>
      <c r="N1" s="240" t="s">
        <v>232</v>
      </c>
      <c r="O1" s="226" t="s">
        <v>233</v>
      </c>
      <c r="P1" s="228" t="s">
        <v>236</v>
      </c>
    </row>
    <row r="2" spans="1:16" x14ac:dyDescent="0.3">
      <c r="A2" s="141" t="s">
        <v>232</v>
      </c>
      <c r="B2" s="142" t="s">
        <v>233</v>
      </c>
      <c r="C2" s="144" t="s">
        <v>238</v>
      </c>
      <c r="D2" s="144" t="s">
        <v>239</v>
      </c>
      <c r="E2" s="144" t="s">
        <v>240</v>
      </c>
      <c r="F2" s="139"/>
      <c r="G2" s="227"/>
      <c r="H2" s="227"/>
      <c r="I2" s="227"/>
      <c r="J2" s="227"/>
      <c r="K2" s="227"/>
      <c r="L2" s="227"/>
      <c r="N2" s="241"/>
      <c r="O2" s="227"/>
      <c r="P2" s="229"/>
    </row>
    <row r="3" spans="1:16" x14ac:dyDescent="0.3">
      <c r="A3" s="143">
        <v>1</v>
      </c>
      <c r="B3" s="144" t="s">
        <v>238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238</v>
      </c>
      <c r="P3" s="159">
        <f>ROUND(H3,4)</f>
        <v>0.18840000000000001</v>
      </c>
    </row>
    <row r="4" spans="1:16" x14ac:dyDescent="0.3">
      <c r="A4" s="143">
        <v>2</v>
      </c>
      <c r="B4" s="144" t="s">
        <v>239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239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240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240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30" t="s">
        <v>237</v>
      </c>
      <c r="O6" s="231"/>
      <c r="P6" s="160">
        <f>ROUND(SUM(P3:P5),3)</f>
        <v>1</v>
      </c>
    </row>
    <row r="7" spans="1:16" x14ac:dyDescent="0.3">
      <c r="A7" s="232" t="s">
        <v>231</v>
      </c>
      <c r="B7" s="233"/>
      <c r="C7" s="234" t="str">
        <f>L4</f>
        <v>Acceptable</v>
      </c>
      <c r="D7" s="235"/>
      <c r="E7" s="233"/>
      <c r="G7" s="154" t="s">
        <v>234</v>
      </c>
      <c r="H7" s="155" t="s">
        <v>234</v>
      </c>
      <c r="I7" s="156"/>
      <c r="J7" s="157" t="s">
        <v>235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36" t="s">
        <v>242</v>
      </c>
      <c r="B11" s="237"/>
      <c r="C11" s="237"/>
      <c r="D11" s="237"/>
      <c r="E11" s="238"/>
      <c r="F11" s="140"/>
      <c r="G11" s="239" t="s">
        <v>226</v>
      </c>
      <c r="H11" s="239" t="s">
        <v>227</v>
      </c>
      <c r="I11" s="239" t="s">
        <v>228</v>
      </c>
      <c r="J11" s="239" t="s">
        <v>229</v>
      </c>
      <c r="K11" s="239" t="s">
        <v>230</v>
      </c>
      <c r="L11" s="239" t="s">
        <v>231</v>
      </c>
      <c r="N11" s="240" t="s">
        <v>232</v>
      </c>
      <c r="O11" s="226" t="s">
        <v>233</v>
      </c>
      <c r="P11" s="228" t="s">
        <v>236</v>
      </c>
    </row>
    <row r="12" spans="1:16" x14ac:dyDescent="0.3">
      <c r="A12" s="141" t="s">
        <v>232</v>
      </c>
      <c r="B12" s="142" t="s">
        <v>233</v>
      </c>
      <c r="C12" s="144" t="s">
        <v>238</v>
      </c>
      <c r="D12" s="144" t="s">
        <v>239</v>
      </c>
      <c r="E12" s="144" t="s">
        <v>240</v>
      </c>
      <c r="F12" s="139"/>
      <c r="G12" s="227"/>
      <c r="H12" s="227"/>
      <c r="I12" s="227"/>
      <c r="J12" s="227"/>
      <c r="K12" s="227"/>
      <c r="L12" s="227"/>
      <c r="N12" s="241"/>
      <c r="O12" s="227"/>
      <c r="P12" s="229"/>
    </row>
    <row r="13" spans="1:16" x14ac:dyDescent="0.3">
      <c r="A13" s="143">
        <v>1</v>
      </c>
      <c r="B13" s="144" t="s">
        <v>238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238</v>
      </c>
      <c r="P13" s="159">
        <f>ROUND(H13,4)</f>
        <v>0.53959999999999997</v>
      </c>
    </row>
    <row r="14" spans="1:16" x14ac:dyDescent="0.3">
      <c r="A14" s="143">
        <v>2</v>
      </c>
      <c r="B14" s="144" t="s">
        <v>239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239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240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240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30" t="s">
        <v>237</v>
      </c>
      <c r="O16" s="231"/>
      <c r="P16" s="160">
        <f>ROUND(SUM(P13:P15),3)</f>
        <v>1</v>
      </c>
    </row>
    <row r="17" spans="1:17" x14ac:dyDescent="0.3">
      <c r="A17" s="232" t="s">
        <v>231</v>
      </c>
      <c r="B17" s="233"/>
      <c r="C17" s="234" t="str">
        <f>L14</f>
        <v>Acceptable</v>
      </c>
      <c r="D17" s="235"/>
      <c r="E17" s="233"/>
      <c r="G17" s="154" t="s">
        <v>234</v>
      </c>
      <c r="H17" s="155" t="s">
        <v>234</v>
      </c>
      <c r="I17" s="156"/>
      <c r="J17" s="157" t="s">
        <v>235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48" t="s">
        <v>247</v>
      </c>
      <c r="B21" s="249"/>
      <c r="C21" s="249"/>
      <c r="D21" s="249"/>
      <c r="E21" s="249"/>
      <c r="F21" s="250"/>
      <c r="G21" s="162"/>
      <c r="H21" s="251" t="s">
        <v>226</v>
      </c>
      <c r="I21" s="251" t="s">
        <v>227</v>
      </c>
      <c r="J21" s="251" t="s">
        <v>228</v>
      </c>
      <c r="K21" s="251" t="s">
        <v>229</v>
      </c>
      <c r="L21" s="251" t="s">
        <v>230</v>
      </c>
      <c r="M21" s="251" t="s">
        <v>231</v>
      </c>
      <c r="O21" s="246" t="s">
        <v>232</v>
      </c>
      <c r="P21" s="253" t="s">
        <v>233</v>
      </c>
      <c r="Q21" s="254" t="s">
        <v>236</v>
      </c>
    </row>
    <row r="22" spans="1:17" x14ac:dyDescent="0.3">
      <c r="A22" s="163" t="s">
        <v>232</v>
      </c>
      <c r="B22" s="164" t="s">
        <v>233</v>
      </c>
      <c r="C22" s="167" t="s">
        <v>243</v>
      </c>
      <c r="D22" s="167" t="s">
        <v>244</v>
      </c>
      <c r="E22" s="167" t="s">
        <v>245</v>
      </c>
      <c r="F22" s="167" t="s">
        <v>246</v>
      </c>
      <c r="G22" s="165"/>
      <c r="H22" s="252"/>
      <c r="I22" s="252"/>
      <c r="J22" s="252"/>
      <c r="K22" s="252"/>
      <c r="L22" s="252"/>
      <c r="M22" s="252"/>
      <c r="O22" s="247"/>
      <c r="P22" s="252"/>
      <c r="Q22" s="255"/>
    </row>
    <row r="23" spans="1:17" x14ac:dyDescent="0.3">
      <c r="A23" s="166">
        <v>1</v>
      </c>
      <c r="B23" s="167" t="s">
        <v>243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243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244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244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245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245</v>
      </c>
      <c r="Q25" s="182">
        <f t="shared" si="12"/>
        <v>6.13E-2</v>
      </c>
    </row>
    <row r="26" spans="1:17" x14ac:dyDescent="0.3">
      <c r="A26" s="166">
        <v>4</v>
      </c>
      <c r="B26" s="167" t="s">
        <v>246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246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56" t="s">
        <v>237</v>
      </c>
      <c r="P27" s="231"/>
      <c r="Q27" s="183">
        <f>ROUND(SUM(Q23:Q26),3)</f>
        <v>1</v>
      </c>
    </row>
    <row r="28" spans="1:17" x14ac:dyDescent="0.3">
      <c r="A28" s="242" t="s">
        <v>231</v>
      </c>
      <c r="B28" s="243"/>
      <c r="C28" s="244" t="str">
        <f>M24</f>
        <v>Acceptable</v>
      </c>
      <c r="D28" s="245"/>
      <c r="E28" s="245"/>
      <c r="F28" s="243"/>
      <c r="H28" s="177" t="s">
        <v>234</v>
      </c>
      <c r="I28" s="178" t="s">
        <v>234</v>
      </c>
      <c r="J28" s="179"/>
      <c r="K28" s="180" t="s">
        <v>235</v>
      </c>
    </row>
  </sheetData>
  <mergeCells count="39">
    <mergeCell ref="P21:P22"/>
    <mergeCell ref="Q21:Q22"/>
    <mergeCell ref="O27:P27"/>
    <mergeCell ref="L21:L22"/>
    <mergeCell ref="M21:M22"/>
    <mergeCell ref="A28:B28"/>
    <mergeCell ref="C28:F28"/>
    <mergeCell ref="O21:O22"/>
    <mergeCell ref="A21:F21"/>
    <mergeCell ref="H21:H22"/>
    <mergeCell ref="I21:I22"/>
    <mergeCell ref="J21:J22"/>
    <mergeCell ref="K21:K2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7:B7"/>
    <mergeCell ref="C7:E7"/>
    <mergeCell ref="L11:L12"/>
    <mergeCell ref="N1:N2"/>
    <mergeCell ref="N11:N12"/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7" t="s">
        <v>248</v>
      </c>
      <c r="B1" s="258"/>
      <c r="C1" s="258"/>
      <c r="D1" s="259"/>
    </row>
    <row r="2" spans="1:4" x14ac:dyDescent="0.3">
      <c r="A2" s="28" t="s">
        <v>257</v>
      </c>
      <c r="B2" s="184" t="s">
        <v>243</v>
      </c>
      <c r="C2" s="184" t="s">
        <v>249</v>
      </c>
      <c r="D2" s="29" t="s">
        <v>250</v>
      </c>
    </row>
    <row r="3" spans="1:4" x14ac:dyDescent="0.3">
      <c r="A3" s="24" t="s">
        <v>251</v>
      </c>
      <c r="B3" s="56">
        <f>SUMSQ(Combination_Results_Table[Total Energy(MJ)])</f>
        <v>3.0084128200748241E+19</v>
      </c>
      <c r="C3" s="56">
        <f>SUMSQ(Combination_Results_Table[Total Cost(LKR Million)])</f>
        <v>2319405234.9635515</v>
      </c>
      <c r="D3" s="25">
        <f>SUMSQ(Combination_Results_Table[Total Carbon (Metric T)])</f>
        <v>207972385742.67862</v>
      </c>
    </row>
    <row r="4" spans="1:4" x14ac:dyDescent="0.3">
      <c r="A4" s="24" t="s">
        <v>252</v>
      </c>
      <c r="B4" s="56">
        <f>B3^0.5</f>
        <v>5484900017.3884888</v>
      </c>
      <c r="C4" s="56">
        <f t="shared" ref="C4:D4" si="0">C3^0.5</f>
        <v>48160.203850934347</v>
      </c>
      <c r="D4" s="25">
        <f t="shared" si="0"/>
        <v>456039.89490249491</v>
      </c>
    </row>
    <row r="5" spans="1:4" x14ac:dyDescent="0.3">
      <c r="A5" s="24" t="s">
        <v>253</v>
      </c>
      <c r="B5" s="56">
        <f>MIN(Pro_Economic_Table[Weighted Energy])</f>
        <v>7.2091734916088085E-3</v>
      </c>
      <c r="C5" s="56">
        <f>MIN(Pro_Economic_Table[Weighted Cost])</f>
        <v>2.792070749600457E-2</v>
      </c>
      <c r="D5" s="25">
        <f>MIN(Pro_Economic_Table[Weighted Co2])</f>
        <v>3.095911069333965E-3</v>
      </c>
    </row>
    <row r="6" spans="1:4" ht="15" thickBot="1" x14ac:dyDescent="0.35">
      <c r="A6" s="130" t="s">
        <v>254</v>
      </c>
      <c r="B6" s="131">
        <f>MAX(Pro_Economic_Table[Weighted Energy])</f>
        <v>9.0749663376191118E-3</v>
      </c>
      <c r="C6" s="131">
        <f>MAX(Pro_Economic_Table[Weighted Cost])</f>
        <v>3.5215080114198785E-2</v>
      </c>
      <c r="D6" s="81">
        <f>MAX(Pro_Economic_Table[Weighted Co2])</f>
        <v>3.8970407920008673E-3</v>
      </c>
    </row>
    <row r="8" spans="1:4" ht="15" thickBot="1" x14ac:dyDescent="0.35"/>
    <row r="9" spans="1:4" x14ac:dyDescent="0.3">
      <c r="A9" s="257" t="s">
        <v>255</v>
      </c>
      <c r="B9" s="258"/>
      <c r="C9" s="258"/>
      <c r="D9" s="259"/>
    </row>
    <row r="10" spans="1:4" x14ac:dyDescent="0.3">
      <c r="A10" s="28" t="s">
        <v>257</v>
      </c>
      <c r="B10" s="184" t="s">
        <v>243</v>
      </c>
      <c r="C10" s="184" t="s">
        <v>249</v>
      </c>
      <c r="D10" s="29" t="s">
        <v>250</v>
      </c>
    </row>
    <row r="11" spans="1:4" x14ac:dyDescent="0.3">
      <c r="A11" s="24" t="s">
        <v>251</v>
      </c>
      <c r="B11" s="56">
        <f>B3</f>
        <v>3.0084128200748241E+19</v>
      </c>
      <c r="C11" s="56">
        <f t="shared" ref="C11:D11" si="1">C3</f>
        <v>2319405234.9635515</v>
      </c>
      <c r="D11" s="25">
        <f t="shared" si="1"/>
        <v>207972385742.67862</v>
      </c>
    </row>
    <row r="12" spans="1:4" x14ac:dyDescent="0.3">
      <c r="A12" s="24" t="s">
        <v>252</v>
      </c>
      <c r="B12" s="56">
        <f>B11^0.5</f>
        <v>5484900017.3884888</v>
      </c>
      <c r="C12" s="56">
        <f t="shared" ref="C12" si="2">C11^0.5</f>
        <v>48160.203850934347</v>
      </c>
      <c r="D12" s="25">
        <f t="shared" ref="D12" si="3">D11^0.5</f>
        <v>456039.89490249491</v>
      </c>
    </row>
    <row r="13" spans="1:4" x14ac:dyDescent="0.3">
      <c r="A13" s="24" t="s">
        <v>253</v>
      </c>
      <c r="B13" s="56">
        <f>MIN(Sustainable_Friendly_Table[Weighted Energy])</f>
        <v>2.0647930021614185E-2</v>
      </c>
      <c r="C13" s="56">
        <f>MIN(Sustainable_Friendly_Table[Weighted Cost])</f>
        <v>6.2436617008993379E-3</v>
      </c>
      <c r="D13" s="25">
        <f>MIN(Sustainable_Friendly_Table[Weighted Co2])</f>
        <v>1.1365705656269315E-2</v>
      </c>
    </row>
    <row r="14" spans="1:4" ht="15" thickBot="1" x14ac:dyDescent="0.35">
      <c r="A14" s="130" t="s">
        <v>254</v>
      </c>
      <c r="B14" s="131">
        <f>MAX(Sustainable_Friendly_Table[Weighted Energy])</f>
        <v>2.5991782567830531E-2</v>
      </c>
      <c r="C14" s="131">
        <f>MAX(Sustainable_Friendly_Table[Weighted Cost])</f>
        <v>7.8748379508143986E-3</v>
      </c>
      <c r="D14" s="81">
        <f>MAX(Sustainable_Friendly_Table[Weighted Co2])</f>
        <v>1.4306812301906769E-2</v>
      </c>
    </row>
    <row r="16" spans="1:4" ht="15" thickBot="1" x14ac:dyDescent="0.35"/>
    <row r="17" spans="1:5" x14ac:dyDescent="0.3">
      <c r="A17" s="257" t="s">
        <v>256</v>
      </c>
      <c r="B17" s="258"/>
      <c r="C17" s="258"/>
      <c r="D17" s="258"/>
      <c r="E17" s="259"/>
    </row>
    <row r="18" spans="1:5" x14ac:dyDescent="0.3">
      <c r="A18" s="28" t="s">
        <v>257</v>
      </c>
      <c r="B18" s="184" t="s">
        <v>243</v>
      </c>
      <c r="C18" s="184" t="s">
        <v>244</v>
      </c>
      <c r="D18" s="184" t="s">
        <v>245</v>
      </c>
      <c r="E18" s="77" t="s">
        <v>258</v>
      </c>
    </row>
    <row r="19" spans="1:5" x14ac:dyDescent="0.3">
      <c r="A19" s="24" t="s">
        <v>251</v>
      </c>
      <c r="B19" s="56">
        <f>B3</f>
        <v>3.0084128200748241E+19</v>
      </c>
      <c r="C19" s="56">
        <f>SUMSQ(Combination_Results_Table[Capital Cost (LKR)])</f>
        <v>1.9966262202684516E+16</v>
      </c>
      <c r="D19" s="56">
        <f>SUMSQ(Combination_Results_Table[System Cost (LKR)])</f>
        <v>5.3983698311062702E+18</v>
      </c>
      <c r="E19" s="25">
        <f>SUMSQ(Combination_Results_Table[Embodied Carbon (Metric T)])</f>
        <v>345334.92744987708</v>
      </c>
    </row>
    <row r="20" spans="1:5" x14ac:dyDescent="0.3">
      <c r="A20" s="24" t="s">
        <v>252</v>
      </c>
      <c r="B20" s="56">
        <f>B19^0.5</f>
        <v>5484900017.3884888</v>
      </c>
      <c r="C20" s="56">
        <f t="shared" ref="C20" si="4">C19^0.5</f>
        <v>141302024.76498529</v>
      </c>
      <c r="D20" s="56">
        <f t="shared" ref="D20" si="5">D19^0.5</f>
        <v>2323439224.7498684</v>
      </c>
      <c r="E20" s="25">
        <f>E19^0.5</f>
        <v>587.65204623984516</v>
      </c>
    </row>
    <row r="21" spans="1:5" x14ac:dyDescent="0.3">
      <c r="A21" s="24" t="s">
        <v>253</v>
      </c>
      <c r="B21" s="56">
        <f>MIN(Net_Zero_Table[Weighted Total Energy])</f>
        <v>2.1700224453775768E-2</v>
      </c>
      <c r="C21" s="56">
        <f>MIN(Net_Zero_Table[Weighted Capital Cost])</f>
        <v>3.7433873682002411E-3</v>
      </c>
      <c r="D21" s="56">
        <f>MIN(Net_Zero_Table[Weighted System Cost])</f>
        <v>2.2622098929942318E-3</v>
      </c>
      <c r="E21" s="25">
        <f>MIN(Net_Zero_Table[Weighted Embodied Co2])</f>
        <v>8.4738486945762012E-3</v>
      </c>
    </row>
    <row r="22" spans="1:5" ht="15" thickBot="1" x14ac:dyDescent="0.35">
      <c r="A22" s="130" t="s">
        <v>254</v>
      </c>
      <c r="B22" s="131">
        <f>MAX(Net_Zero_Table[Weighted Total Energy])</f>
        <v>2.7316419374011667E-2</v>
      </c>
      <c r="C22" s="131">
        <f>MAX(Net_Zero_Table[Weighted Capital Cost])</f>
        <v>5.3867882686334904E-3</v>
      </c>
      <c r="D22" s="131">
        <f>MAX(Net_Zero_Table[Weighted System Cost])</f>
        <v>2.983951517279898E-3</v>
      </c>
      <c r="E22" s="81">
        <f>MAX(Net_Zero_Table[Weighted Embodied Co2])</f>
        <v>1.3861528244488372E-2</v>
      </c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60" t="s">
        <v>259</v>
      </c>
      <c r="B3" s="261"/>
      <c r="C3" s="261"/>
      <c r="D3" s="261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213</v>
      </c>
      <c r="F4" s="2" t="s">
        <v>214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 t="s">
        <v>280</v>
      </c>
      <c r="B5" s="2">
        <f>VLOOKUP($A$5,Wall_Alternatives[],B1,FALSE)</f>
        <v>2.5747308854353002E-2</v>
      </c>
      <c r="C5" s="2" t="str">
        <f>VLOOKUP($A$5,Wall_Alternatives[],C1,FALSE)</f>
        <v>A</v>
      </c>
      <c r="D5" s="2">
        <f>VLOOKUP($A$5,Wall_Alternatives[],D1,FALSE)</f>
        <v>0.15</v>
      </c>
      <c r="E5" s="2">
        <f>VLOOKUP($A$5,Wall_Alternatives[],E1,FALSE)</f>
        <v>1.5</v>
      </c>
      <c r="F5" s="2">
        <f>VLOOKUP($A$5,Wall_Alternatives[],F1,FALSE)</f>
        <v>0.2</v>
      </c>
      <c r="G5" s="2">
        <f>VLOOKUP($A$5,Wall_Alternatives[],G1,FALSE)</f>
        <v>160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145</v>
      </c>
      <c r="B6" s="2" t="s">
        <v>146</v>
      </c>
      <c r="C6" s="2" t="s">
        <v>205</v>
      </c>
      <c r="D6" s="2" t="s">
        <v>213</v>
      </c>
      <c r="E6" s="2" t="s">
        <v>214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 t="s">
        <v>147</v>
      </c>
      <c r="B7" s="2">
        <f>VLOOKUP($A$7,Window_Alternatives[],B1,FALSE)</f>
        <v>0.7</v>
      </c>
      <c r="C7" s="2">
        <f>VLOOKUP($A$7,Window_Alternatives[],C1,FALSE)</f>
        <v>0.2</v>
      </c>
      <c r="D7" s="2">
        <f>VLOOKUP($A$7,Window_Alternatives[],D1,FALSE)</f>
        <v>4.5</v>
      </c>
      <c r="E7" s="2">
        <f>VLOOKUP($A$7,Window_Alternatives[],E1,FALSE)</f>
        <v>4</v>
      </c>
      <c r="F7" s="2">
        <f>VLOOKUP($A$7,Window_Alternatives[],F1,FALSE)</f>
        <v>1000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149</v>
      </c>
      <c r="B8" s="2" t="s">
        <v>205</v>
      </c>
      <c r="C8" s="2" t="s">
        <v>213</v>
      </c>
      <c r="D8" s="2" t="s">
        <v>214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 t="s">
        <v>151</v>
      </c>
      <c r="B9" s="2">
        <f>VLOOKUP($A$9,Door_Alternatives[],B1,FALSE)</f>
        <v>0.1</v>
      </c>
      <c r="C9" s="2">
        <f>VLOOKUP($A$9,Door_Alternatives[],C1,FALSE)</f>
        <v>2</v>
      </c>
      <c r="D9" s="2">
        <f>VLOOKUP($A$9,Door_Alternatives[],D1,FALSE)</f>
        <v>1.5</v>
      </c>
      <c r="E9" s="2">
        <f>VLOOKUP($A$9,Door_Alternatives[],E1,FALSE)</f>
        <v>250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150</v>
      </c>
      <c r="B10" s="2" t="s">
        <v>205</v>
      </c>
      <c r="C10" s="2" t="s">
        <v>213</v>
      </c>
      <c r="D10" s="2" t="s">
        <v>214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 t="s">
        <v>152</v>
      </c>
      <c r="B11" s="2">
        <f>VLOOKUP($A$11,Floor_Alternatives[],B1,FALSE)</f>
        <v>0.1</v>
      </c>
      <c r="C11" s="2">
        <f>VLOOKUP($A$11,Floor_Alternatives[],C1,FALSE)</f>
        <v>2</v>
      </c>
      <c r="D11" s="2">
        <f>VLOOKUP($A$11,Floor_Alternatives[],D1,FALSE)</f>
        <v>1.4</v>
      </c>
      <c r="E11" s="2">
        <f>VLOOKUP($A$11,Floor_Alternatives[],E1,FALSE)</f>
        <v>350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153</v>
      </c>
      <c r="B12" s="2" t="s">
        <v>137</v>
      </c>
      <c r="C12" s="2" t="s">
        <v>213</v>
      </c>
      <c r="D12" s="2" t="s">
        <v>214</v>
      </c>
      <c r="E12" s="2" t="s">
        <v>138</v>
      </c>
      <c r="F12" s="2" t="s">
        <v>156</v>
      </c>
      <c r="G12" s="2" t="s">
        <v>157</v>
      </c>
      <c r="H12" s="2" t="s">
        <v>158</v>
      </c>
      <c r="I12" s="2" t="s">
        <v>159</v>
      </c>
      <c r="J12" s="2" t="s">
        <v>160</v>
      </c>
      <c r="K12" s="2" t="s">
        <v>161</v>
      </c>
      <c r="L12" s="2" t="s">
        <v>162</v>
      </c>
      <c r="M12" s="2" t="s">
        <v>163</v>
      </c>
      <c r="N12" s="2" t="s">
        <v>164</v>
      </c>
      <c r="O12" s="2" t="s">
        <v>165</v>
      </c>
      <c r="P12" s="2" t="s">
        <v>166</v>
      </c>
      <c r="Q12" s="2" t="s">
        <v>167</v>
      </c>
      <c r="R12" s="2" t="s">
        <v>168</v>
      </c>
      <c r="S12" s="2" t="s">
        <v>169</v>
      </c>
      <c r="T12" s="2" t="s">
        <v>170</v>
      </c>
      <c r="U12" s="2" t="s">
        <v>171</v>
      </c>
      <c r="V12" s="3" t="s">
        <v>172</v>
      </c>
    </row>
    <row r="13" spans="1:22" x14ac:dyDescent="0.3">
      <c r="A13" s="190" t="s">
        <v>154</v>
      </c>
      <c r="B13" s="2">
        <f>VLOOKUP($A$13,Roof_Alternatives[],B1,FALSE)</f>
        <v>0.21299999999999999</v>
      </c>
      <c r="C13" s="2">
        <f>VLOOKUP($A$13,Roof_Alternatives[],C1,FALSE)</f>
        <v>3</v>
      </c>
      <c r="D13" s="2">
        <f>VLOOKUP($A$13,Roof_Alternatives[],D1,FALSE)</f>
        <v>2</v>
      </c>
      <c r="E13" s="2">
        <f>VLOOKUP($A$13,Roof_Alternatives[],E1,FALSE)</f>
        <v>150</v>
      </c>
      <c r="F13" s="2">
        <f>VLOOKUP($A$13,Roof_Alternatives[],F1,FALSE)</f>
        <v>-3</v>
      </c>
      <c r="G13" s="2">
        <f>VLOOKUP($A$13,Roof_Alternatives[],G1,FALSE)</f>
        <v>-3</v>
      </c>
      <c r="H13" s="2">
        <f>VLOOKUP($A$13,Roof_Alternatives[],H1,FALSE)</f>
        <v>1</v>
      </c>
      <c r="I13" s="2">
        <f>VLOOKUP($A$13,Roof_Alternatives[],I1,FALSE)</f>
        <v>9</v>
      </c>
      <c r="J13" s="2">
        <f>VLOOKUP($A$13,Roof_Alternatives[],J1,FALSE)</f>
        <v>20</v>
      </c>
      <c r="K13" s="2">
        <f>VLOOKUP($A$13,Roof_Alternatives[],K1,FALSE)</f>
        <v>32</v>
      </c>
      <c r="L13" s="2">
        <f>VLOOKUP($A$13,Roof_Alternatives[],L1,FALSE)</f>
        <v>44</v>
      </c>
      <c r="M13" s="2">
        <f>VLOOKUP($A$13,Roof_Alternatives[],M1,FALSE)</f>
        <v>55</v>
      </c>
      <c r="N13" s="2">
        <f>VLOOKUP($A$13,Roof_Alternatives[],N1,FALSE)</f>
        <v>64</v>
      </c>
      <c r="O13" s="2">
        <f>VLOOKUP($A$13,Roof_Alternatives[],O1,FALSE)</f>
        <v>70</v>
      </c>
      <c r="P13" s="2">
        <f>VLOOKUP($A$13,Roof_Alternatives[],P1,FALSE)</f>
        <v>73</v>
      </c>
      <c r="Q13" s="2">
        <f>VLOOKUP($A$13,Roof_Alternatives[],Q1,FALSE)</f>
        <v>71</v>
      </c>
      <c r="R13" s="2">
        <f>VLOOKUP($A$13,Roof_Alternatives[],R1,FALSE)</f>
        <v>66</v>
      </c>
      <c r="S13" s="2">
        <f>VLOOKUP($A$13,Roof_Alternatives[],S1,FALSE)</f>
        <v>57</v>
      </c>
      <c r="T13" s="2">
        <f>VLOOKUP($A$13,Roof_Alternatives[],T1,FALSE)</f>
        <v>45</v>
      </c>
      <c r="U13" s="2">
        <f>VLOOKUP($A$13,Roof_Alternatives[],U1,FALSE)</f>
        <v>34</v>
      </c>
      <c r="V13" s="2">
        <f>VLOOKUP($A$13,Roof_Alternatives[],V1,FALSE)</f>
        <v>25</v>
      </c>
    </row>
    <row r="14" spans="1:22" x14ac:dyDescent="0.3">
      <c r="A14" s="188" t="s">
        <v>215</v>
      </c>
      <c r="B14" s="2" t="s">
        <v>216</v>
      </c>
      <c r="C14" s="2" t="s">
        <v>217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 t="s">
        <v>219</v>
      </c>
      <c r="B15" s="186">
        <f>VLOOKUP($A$15,System_Alternatives[],B1,FALSE)</f>
        <v>7.0339999999999998</v>
      </c>
      <c r="C15" s="192">
        <f>VLOOKUP($A$15,System_Alternatives[],C1,FALSE)</f>
        <v>372800</v>
      </c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60" t="s">
        <v>260</v>
      </c>
      <c r="B18" s="261"/>
      <c r="C18" s="261"/>
      <c r="D18" s="261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213</v>
      </c>
      <c r="F19" s="2" t="s">
        <v>214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 t="s">
        <v>280</v>
      </c>
      <c r="B20" s="2">
        <f>VLOOKUP($A$20,Wall_Alternatives[],B1,FALSE)</f>
        <v>2.5747308854353002E-2</v>
      </c>
      <c r="C20" s="2" t="str">
        <f>VLOOKUP($A$20,Wall_Alternatives[],C1,FALSE)</f>
        <v>A</v>
      </c>
      <c r="D20" s="2">
        <f>VLOOKUP($A$20,Wall_Alternatives[],D1,FALSE)</f>
        <v>0.15</v>
      </c>
      <c r="E20" s="2">
        <f>VLOOKUP($A$20,Wall_Alternatives[],E1,FALSE)</f>
        <v>1.5</v>
      </c>
      <c r="F20" s="2">
        <f>VLOOKUP($A$20,Wall_Alternatives[],F1,FALSE)</f>
        <v>0.2</v>
      </c>
      <c r="G20" s="2">
        <f>VLOOKUP($A$20,Wall_Alternatives[],G1,FALSE)</f>
        <v>160</v>
      </c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145</v>
      </c>
      <c r="B21" s="2" t="s">
        <v>146</v>
      </c>
      <c r="C21" s="2" t="s">
        <v>205</v>
      </c>
      <c r="D21" s="2" t="s">
        <v>213</v>
      </c>
      <c r="E21" s="2" t="s">
        <v>214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 t="s">
        <v>147</v>
      </c>
      <c r="B22" s="2">
        <f>VLOOKUP($A$22,Window_Alternatives[],B1,FALSE)</f>
        <v>0.7</v>
      </c>
      <c r="C22" s="2">
        <f>VLOOKUP($A$22,Window_Alternatives[],C1,FALSE)</f>
        <v>0.2</v>
      </c>
      <c r="D22" s="2">
        <f>VLOOKUP($A$22,Window_Alternatives[],D1,FALSE)</f>
        <v>4.5</v>
      </c>
      <c r="E22" s="2">
        <f>VLOOKUP($A$22,Window_Alternatives[],E1,FALSE)</f>
        <v>4</v>
      </c>
      <c r="F22" s="2">
        <f>VLOOKUP($A$22,Window_Alternatives[],F1,FALSE)</f>
        <v>1000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149</v>
      </c>
      <c r="B23" s="2" t="s">
        <v>205</v>
      </c>
      <c r="C23" s="2" t="s">
        <v>213</v>
      </c>
      <c r="D23" s="2" t="s">
        <v>214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 t="s">
        <v>151</v>
      </c>
      <c r="B24" s="2">
        <f>VLOOKUP($A$24,Door_Alternatives[],B1,FALSE)</f>
        <v>0.1</v>
      </c>
      <c r="C24" s="2">
        <f>VLOOKUP($A$24,Door_Alternatives[],C1,FALSE)</f>
        <v>2</v>
      </c>
      <c r="D24" s="2">
        <f>VLOOKUP($A$24,Door_Alternatives[],D1,FALSE)</f>
        <v>1.5</v>
      </c>
      <c r="E24" s="2">
        <f>VLOOKUP($A$24,Door_Alternatives[],E1,FALSE)</f>
        <v>250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150</v>
      </c>
      <c r="B25" s="2" t="s">
        <v>205</v>
      </c>
      <c r="C25" s="2" t="s">
        <v>213</v>
      </c>
      <c r="D25" s="2" t="s">
        <v>214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 t="s">
        <v>152</v>
      </c>
      <c r="B26" s="2">
        <f>VLOOKUP($A$26,Floor_Alternatives[],B1,FALSE)</f>
        <v>0.1</v>
      </c>
      <c r="C26" s="2">
        <f>VLOOKUP($A$26,Floor_Alternatives[],C1,FALSE)</f>
        <v>2</v>
      </c>
      <c r="D26" s="2">
        <f>VLOOKUP($A$26,Floor_Alternatives[],D1,FALSE)</f>
        <v>1.4</v>
      </c>
      <c r="E26" s="2">
        <f>VLOOKUP($A$26,Floor_Alternatives[],E1,FALSE)</f>
        <v>350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153</v>
      </c>
      <c r="B27" s="2" t="s">
        <v>137</v>
      </c>
      <c r="C27" s="2" t="s">
        <v>213</v>
      </c>
      <c r="D27" s="2" t="s">
        <v>214</v>
      </c>
      <c r="E27" s="2" t="s">
        <v>138</v>
      </c>
      <c r="F27" s="2" t="s">
        <v>156</v>
      </c>
      <c r="G27" s="2" t="s">
        <v>157</v>
      </c>
      <c r="H27" s="2" t="s">
        <v>158</v>
      </c>
      <c r="I27" s="2" t="s">
        <v>159</v>
      </c>
      <c r="J27" s="2" t="s">
        <v>160</v>
      </c>
      <c r="K27" s="2" t="s">
        <v>161</v>
      </c>
      <c r="L27" s="2" t="s">
        <v>162</v>
      </c>
      <c r="M27" s="2" t="s">
        <v>163</v>
      </c>
      <c r="N27" s="2" t="s">
        <v>164</v>
      </c>
      <c r="O27" s="2" t="s">
        <v>165</v>
      </c>
      <c r="P27" s="2" t="s">
        <v>166</v>
      </c>
      <c r="Q27" s="2" t="s">
        <v>167</v>
      </c>
      <c r="R27" s="2" t="s">
        <v>168</v>
      </c>
      <c r="S27" s="2" t="s">
        <v>169</v>
      </c>
      <c r="T27" s="2" t="s">
        <v>170</v>
      </c>
      <c r="U27" s="2" t="s">
        <v>171</v>
      </c>
      <c r="V27" s="3" t="s">
        <v>172</v>
      </c>
    </row>
    <row r="28" spans="1:22" x14ac:dyDescent="0.3">
      <c r="A28" s="190" t="s">
        <v>154</v>
      </c>
      <c r="B28" s="2">
        <f>VLOOKUP($A$28,Roof_Alternatives[],B1,FALSE)</f>
        <v>0.21299999999999999</v>
      </c>
      <c r="C28" s="2">
        <f>VLOOKUP($A$28,Roof_Alternatives[],C1,FALSE)</f>
        <v>3</v>
      </c>
      <c r="D28" s="2">
        <f>VLOOKUP($A$28,Roof_Alternatives[],D1,FALSE)</f>
        <v>2</v>
      </c>
      <c r="E28" s="2">
        <f>VLOOKUP($A$28,Roof_Alternatives[],E1,FALSE)</f>
        <v>150</v>
      </c>
      <c r="F28" s="2">
        <f>VLOOKUP($A$28,Roof_Alternatives[],F1,FALSE)</f>
        <v>-3</v>
      </c>
      <c r="G28" s="2">
        <f>VLOOKUP($A$28,Roof_Alternatives[],G1,FALSE)</f>
        <v>-3</v>
      </c>
      <c r="H28" s="2">
        <f>VLOOKUP($A$28,Roof_Alternatives[],H1,FALSE)</f>
        <v>1</v>
      </c>
      <c r="I28" s="2">
        <f>VLOOKUP($A$28,Roof_Alternatives[],I1,FALSE)</f>
        <v>9</v>
      </c>
      <c r="J28" s="2">
        <f>VLOOKUP($A$28,Roof_Alternatives[],J1,FALSE)</f>
        <v>20</v>
      </c>
      <c r="K28" s="2">
        <f>VLOOKUP($A$28,Roof_Alternatives[],K1,FALSE)</f>
        <v>32</v>
      </c>
      <c r="L28" s="2">
        <f>VLOOKUP($A$28,Roof_Alternatives[],L1,FALSE)</f>
        <v>44</v>
      </c>
      <c r="M28" s="2">
        <f>VLOOKUP($A$28,Roof_Alternatives[],M1,FALSE)</f>
        <v>55</v>
      </c>
      <c r="N28" s="2">
        <f>VLOOKUP($A$28,Roof_Alternatives[],N1,FALSE)</f>
        <v>64</v>
      </c>
      <c r="O28" s="2">
        <f>VLOOKUP($A$28,Roof_Alternatives[],O1,FALSE)</f>
        <v>70</v>
      </c>
      <c r="P28" s="2">
        <f>VLOOKUP($A$28,Roof_Alternatives[],P1,FALSE)</f>
        <v>73</v>
      </c>
      <c r="Q28" s="2">
        <f>VLOOKUP($A$28,Roof_Alternatives[],Q1,FALSE)</f>
        <v>71</v>
      </c>
      <c r="R28" s="2">
        <f>VLOOKUP($A$28,Roof_Alternatives[],R1,FALSE)</f>
        <v>66</v>
      </c>
      <c r="S28" s="2">
        <f>VLOOKUP($A$28,Roof_Alternatives[],S1,FALSE)</f>
        <v>57</v>
      </c>
      <c r="T28" s="2">
        <f>VLOOKUP($A$28,Roof_Alternatives[],T1,FALSE)</f>
        <v>45</v>
      </c>
      <c r="U28" s="2">
        <f>VLOOKUP($A$28,Roof_Alternatives[],U1,FALSE)</f>
        <v>34</v>
      </c>
      <c r="V28" s="2">
        <f>VLOOKUP($A$28,Roof_Alternatives[],V1,FALSE)</f>
        <v>25</v>
      </c>
    </row>
    <row r="29" spans="1:22" x14ac:dyDescent="0.3">
      <c r="A29" s="188" t="s">
        <v>215</v>
      </c>
      <c r="B29" s="2" t="s">
        <v>216</v>
      </c>
      <c r="C29" s="2" t="s">
        <v>217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 t="s">
        <v>219</v>
      </c>
      <c r="B30" s="186">
        <f>VLOOKUP($A$30,System_Alternatives[],B1,FALSE)</f>
        <v>7.0339999999999998</v>
      </c>
      <c r="C30" s="192">
        <f>VLOOKUP($A$30,System_Alternatives[],C1,FALSE)</f>
        <v>372800</v>
      </c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60" t="s">
        <v>261</v>
      </c>
      <c r="B33" s="261"/>
      <c r="C33" s="261"/>
      <c r="D33" s="261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213</v>
      </c>
      <c r="F34" s="2" t="s">
        <v>214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 t="s">
        <v>280</v>
      </c>
      <c r="B35" s="2">
        <f>VLOOKUP($A$35,Wall_Alternatives[],B1,FALSE)</f>
        <v>2.5747308854353002E-2</v>
      </c>
      <c r="C35" s="2" t="str">
        <f>VLOOKUP($A$35,Wall_Alternatives[],C1,FALSE)</f>
        <v>A</v>
      </c>
      <c r="D35" s="2">
        <f>VLOOKUP($A$35,Wall_Alternatives[],D1,FALSE)</f>
        <v>0.15</v>
      </c>
      <c r="E35" s="2">
        <f>VLOOKUP($A$35,Wall_Alternatives[],E1,FALSE)</f>
        <v>1.5</v>
      </c>
      <c r="F35" s="2">
        <f>VLOOKUP($A$35,Wall_Alternatives[],F1,FALSE)</f>
        <v>0.2</v>
      </c>
      <c r="G35" s="2">
        <f>VLOOKUP($A$35,Wall_Alternatives[],G1,FALSE)</f>
        <v>160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145</v>
      </c>
      <c r="B36" s="2" t="s">
        <v>146</v>
      </c>
      <c r="C36" s="2" t="s">
        <v>205</v>
      </c>
      <c r="D36" s="2" t="s">
        <v>213</v>
      </c>
      <c r="E36" s="2" t="s">
        <v>214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 t="s">
        <v>147</v>
      </c>
      <c r="B37" s="2">
        <f>VLOOKUP($A$37,Window_Alternatives[],B1,FALSE)</f>
        <v>0.7</v>
      </c>
      <c r="C37" s="2">
        <f>VLOOKUP($A$37,Window_Alternatives[],C1,FALSE)</f>
        <v>0.2</v>
      </c>
      <c r="D37" s="2">
        <f>VLOOKUP($A$37,Window_Alternatives[],D1,FALSE)</f>
        <v>4.5</v>
      </c>
      <c r="E37" s="2">
        <f>VLOOKUP($A$37,Window_Alternatives[],E1,FALSE)</f>
        <v>4</v>
      </c>
      <c r="F37" s="2">
        <f>VLOOKUP($A$37,Window_Alternatives[],F1,FALSE)</f>
        <v>1000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149</v>
      </c>
      <c r="B38" s="2" t="s">
        <v>205</v>
      </c>
      <c r="C38" s="2" t="s">
        <v>213</v>
      </c>
      <c r="D38" s="2" t="s">
        <v>214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 t="s">
        <v>280</v>
      </c>
      <c r="B39" s="2">
        <f>VLOOKUP($A$39,Door_Alternatives[],B1,FALSE)</f>
        <v>3.6886000000000001</v>
      </c>
      <c r="C39" s="2">
        <f>VLOOKUP($A$39,Door_Alternatives[],C1,FALSE)</f>
        <v>2</v>
      </c>
      <c r="D39" s="2">
        <f>VLOOKUP($A$39,Door_Alternatives[],D1,FALSE)</f>
        <v>1</v>
      </c>
      <c r="E39" s="2">
        <f>VLOOKUP($A$39,Door_Alternatives[],E1,FALSE)</f>
        <v>500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150</v>
      </c>
      <c r="B40" s="2" t="s">
        <v>205</v>
      </c>
      <c r="C40" s="2" t="s">
        <v>213</v>
      </c>
      <c r="D40" s="2" t="s">
        <v>214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 t="s">
        <v>152</v>
      </c>
      <c r="B41" s="2">
        <f>VLOOKUP($A$41,Floor_Alternatives[],B1,FALSE)</f>
        <v>0.1</v>
      </c>
      <c r="C41" s="2">
        <f>VLOOKUP($A$41,Floor_Alternatives[],C1,FALSE)</f>
        <v>2</v>
      </c>
      <c r="D41" s="2">
        <f>VLOOKUP($A$41,Floor_Alternatives[],D1,FALSE)</f>
        <v>1.4</v>
      </c>
      <c r="E41" s="2">
        <f>VLOOKUP($A$41,Floor_Alternatives[],E1,FALSE)</f>
        <v>350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153</v>
      </c>
      <c r="B42" s="2" t="s">
        <v>137</v>
      </c>
      <c r="C42" s="2" t="s">
        <v>213</v>
      </c>
      <c r="D42" s="2" t="s">
        <v>214</v>
      </c>
      <c r="E42" s="2" t="s">
        <v>138</v>
      </c>
      <c r="F42" s="2" t="s">
        <v>156</v>
      </c>
      <c r="G42" s="2" t="s">
        <v>157</v>
      </c>
      <c r="H42" s="2" t="s">
        <v>158</v>
      </c>
      <c r="I42" s="2" t="s">
        <v>159</v>
      </c>
      <c r="J42" s="2" t="s">
        <v>160</v>
      </c>
      <c r="K42" s="2" t="s">
        <v>161</v>
      </c>
      <c r="L42" s="2" t="s">
        <v>162</v>
      </c>
      <c r="M42" s="2" t="s">
        <v>163</v>
      </c>
      <c r="N42" s="2" t="s">
        <v>164</v>
      </c>
      <c r="O42" s="2" t="s">
        <v>165</v>
      </c>
      <c r="P42" s="2" t="s">
        <v>166</v>
      </c>
      <c r="Q42" s="2" t="s">
        <v>167</v>
      </c>
      <c r="R42" s="2" t="s">
        <v>168</v>
      </c>
      <c r="S42" s="2" t="s">
        <v>169</v>
      </c>
      <c r="T42" s="2" t="s">
        <v>170</v>
      </c>
      <c r="U42" s="2" t="s">
        <v>171</v>
      </c>
      <c r="V42" s="3" t="s">
        <v>172</v>
      </c>
    </row>
    <row r="43" spans="1:22" x14ac:dyDescent="0.3">
      <c r="A43" s="190" t="s">
        <v>155</v>
      </c>
      <c r="B43" s="2">
        <f>VLOOKUP($A$43,Roof_Alternatives[],B1,FALSE)</f>
        <v>0.20599999999999999</v>
      </c>
      <c r="C43" s="2">
        <f>VLOOKUP($A$43,Roof_Alternatives[],C1,FALSE)</f>
        <v>3.75</v>
      </c>
      <c r="D43" s="2">
        <f>VLOOKUP($A$43,Roof_Alternatives[],D1,FALSE)</f>
        <v>1.75</v>
      </c>
      <c r="E43" s="2">
        <f>VLOOKUP($A$43,Roof_Alternatives[],E1,FALSE)</f>
        <v>175</v>
      </c>
      <c r="F43" s="2">
        <f>VLOOKUP($A$43,Roof_Alternatives[],F1,FALSE)</f>
        <v>-1</v>
      </c>
      <c r="G43" s="2">
        <f>VLOOKUP($A$43,Roof_Alternatives[],G1,FALSE)</f>
        <v>-1</v>
      </c>
      <c r="H43" s="2">
        <f>VLOOKUP($A$43,Roof_Alternatives[],H1,FALSE)</f>
        <v>3</v>
      </c>
      <c r="I43" s="2">
        <f>VLOOKUP($A$43,Roof_Alternatives[],I1,FALSE)</f>
        <v>11</v>
      </c>
      <c r="J43" s="2">
        <f>VLOOKUP($A$43,Roof_Alternatives[],J1,FALSE)</f>
        <v>20</v>
      </c>
      <c r="K43" s="2">
        <f>VLOOKUP($A$43,Roof_Alternatives[],K1,FALSE)</f>
        <v>30</v>
      </c>
      <c r="L43" s="2">
        <f>VLOOKUP($A$43,Roof_Alternatives[],L1,FALSE)</f>
        <v>41</v>
      </c>
      <c r="M43" s="2">
        <f>VLOOKUP($A$43,Roof_Alternatives[],M1,FALSE)</f>
        <v>51</v>
      </c>
      <c r="N43" s="2">
        <f>VLOOKUP($A$43,Roof_Alternatives[],N1,FALSE)</f>
        <v>59</v>
      </c>
      <c r="O43" s="2">
        <f>VLOOKUP($A$43,Roof_Alternatives[],O1,FALSE)</f>
        <v>65</v>
      </c>
      <c r="P43" s="2">
        <f>VLOOKUP($A$43,Roof_Alternatives[],P1,FALSE)</f>
        <v>66</v>
      </c>
      <c r="Q43" s="2">
        <f>VLOOKUP($A$43,Roof_Alternatives[],Q1,FALSE)</f>
        <v>66</v>
      </c>
      <c r="R43" s="2">
        <f>VLOOKUP($A$43,Roof_Alternatives[],R1,FALSE)</f>
        <v>62</v>
      </c>
      <c r="S43" s="2">
        <f>VLOOKUP($A$43,Roof_Alternatives[],S1,FALSE)</f>
        <v>54</v>
      </c>
      <c r="T43" s="2">
        <f>VLOOKUP($A$43,Roof_Alternatives[],T1,FALSE)</f>
        <v>45</v>
      </c>
      <c r="U43" s="2">
        <f>VLOOKUP($A$43,Roof_Alternatives[],U1,FALSE)</f>
        <v>36</v>
      </c>
      <c r="V43" s="2">
        <f>VLOOKUP($A$43,Roof_Alternatives[],V1,FALSE)</f>
        <v>29</v>
      </c>
    </row>
    <row r="44" spans="1:22" x14ac:dyDescent="0.3">
      <c r="A44" s="188" t="s">
        <v>215</v>
      </c>
      <c r="B44" s="2" t="s">
        <v>216</v>
      </c>
      <c r="C44" s="2" t="s">
        <v>217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 t="s">
        <v>219</v>
      </c>
      <c r="B45" s="186">
        <f>VLOOKUP($A$45,System_Alternatives[],B1,FALSE)</f>
        <v>7.0339999999999998</v>
      </c>
      <c r="C45" s="192">
        <f>VLOOKUP($A$45,System_Alternatives[],C1,FALSE)</f>
        <v>372800</v>
      </c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893C-2AE1-4FEF-8184-BEDB8B8614A4}">
  <sheetPr codeName="Sheet19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5.777343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314</v>
      </c>
      <c r="L1" t="s">
        <v>331</v>
      </c>
      <c r="M1" t="s">
        <v>332</v>
      </c>
      <c r="N1" t="s">
        <v>333</v>
      </c>
    </row>
    <row r="2" spans="1:14" x14ac:dyDescent="0.3">
      <c r="A2">
        <v>1</v>
      </c>
      <c r="B2" t="s">
        <v>280</v>
      </c>
      <c r="C2" t="s">
        <v>147</v>
      </c>
      <c r="D2" t="s">
        <v>151</v>
      </c>
      <c r="E2" t="s">
        <v>152</v>
      </c>
      <c r="F2" t="s">
        <v>154</v>
      </c>
      <c r="G2" t="s">
        <v>219</v>
      </c>
      <c r="H2">
        <v>317.35086284372585</v>
      </c>
      <c r="I2">
        <v>46</v>
      </c>
      <c r="J2">
        <v>1165805.4939485607</v>
      </c>
      <c r="K2">
        <v>85744000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280</v>
      </c>
      <c r="C3" t="s">
        <v>147</v>
      </c>
      <c r="D3" t="s">
        <v>151</v>
      </c>
      <c r="E3" t="s">
        <v>152</v>
      </c>
      <c r="F3" t="s">
        <v>154</v>
      </c>
      <c r="G3" t="s">
        <v>219</v>
      </c>
      <c r="H3">
        <v>317.35086284372585</v>
      </c>
      <c r="I3">
        <v>46</v>
      </c>
      <c r="J3">
        <v>1165805.4939485607</v>
      </c>
      <c r="K3">
        <v>85744000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280</v>
      </c>
      <c r="C4" t="s">
        <v>147</v>
      </c>
      <c r="D4" t="s">
        <v>151</v>
      </c>
      <c r="E4" t="s">
        <v>152</v>
      </c>
      <c r="F4" t="s">
        <v>154</v>
      </c>
      <c r="G4" t="s">
        <v>219</v>
      </c>
      <c r="H4">
        <v>317.35086284372585</v>
      </c>
      <c r="I4">
        <v>46</v>
      </c>
      <c r="J4">
        <v>1165805.4939485607</v>
      </c>
      <c r="K4">
        <v>85744000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280</v>
      </c>
      <c r="C5" t="s">
        <v>147</v>
      </c>
      <c r="D5" t="s">
        <v>151</v>
      </c>
      <c r="E5" t="s">
        <v>152</v>
      </c>
      <c r="F5" t="s">
        <v>154</v>
      </c>
      <c r="G5" t="s">
        <v>219</v>
      </c>
      <c r="H5">
        <v>317.35086284372585</v>
      </c>
      <c r="I5">
        <v>46</v>
      </c>
      <c r="J5">
        <v>1165805.4939485607</v>
      </c>
      <c r="K5">
        <v>85744000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280</v>
      </c>
      <c r="C6" t="s">
        <v>147</v>
      </c>
      <c r="D6" t="s">
        <v>151</v>
      </c>
      <c r="E6" t="s">
        <v>152</v>
      </c>
      <c r="F6" t="s">
        <v>154</v>
      </c>
      <c r="G6" t="s">
        <v>219</v>
      </c>
      <c r="H6">
        <v>317.35086284372585</v>
      </c>
      <c r="I6">
        <v>46</v>
      </c>
      <c r="J6">
        <v>1165805.4939485607</v>
      </c>
      <c r="K6">
        <v>85744000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280</v>
      </c>
      <c r="C7" t="s">
        <v>147</v>
      </c>
      <c r="D7" t="s">
        <v>151</v>
      </c>
      <c r="E7" t="s">
        <v>152</v>
      </c>
      <c r="F7" t="s">
        <v>154</v>
      </c>
      <c r="G7" t="s">
        <v>219</v>
      </c>
      <c r="H7">
        <v>317.35086284372585</v>
      </c>
      <c r="I7">
        <v>46</v>
      </c>
      <c r="J7">
        <v>1165805.4939485607</v>
      </c>
      <c r="K7">
        <v>85744000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280</v>
      </c>
      <c r="C8" t="s">
        <v>147</v>
      </c>
      <c r="D8" t="s">
        <v>151</v>
      </c>
      <c r="E8" t="s">
        <v>152</v>
      </c>
      <c r="F8" t="s">
        <v>154</v>
      </c>
      <c r="G8" t="s">
        <v>219</v>
      </c>
      <c r="H8">
        <v>317.35086284372585</v>
      </c>
      <c r="I8">
        <v>46</v>
      </c>
      <c r="J8">
        <v>1165805.4939485607</v>
      </c>
      <c r="K8">
        <v>85744000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280</v>
      </c>
      <c r="C9" t="s">
        <v>147</v>
      </c>
      <c r="D9" t="s">
        <v>151</v>
      </c>
      <c r="E9" t="s">
        <v>152</v>
      </c>
      <c r="F9" t="s">
        <v>154</v>
      </c>
      <c r="G9" t="s">
        <v>219</v>
      </c>
      <c r="H9">
        <v>317.35086284372585</v>
      </c>
      <c r="I9">
        <v>46</v>
      </c>
      <c r="J9">
        <v>1165805.4939485607</v>
      </c>
      <c r="K9">
        <v>85744000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280</v>
      </c>
      <c r="C10" t="s">
        <v>147</v>
      </c>
      <c r="D10" t="s">
        <v>151</v>
      </c>
      <c r="E10" t="s">
        <v>152</v>
      </c>
      <c r="F10" t="s">
        <v>154</v>
      </c>
      <c r="G10" t="s">
        <v>219</v>
      </c>
      <c r="H10">
        <v>317.35086284372585</v>
      </c>
      <c r="I10">
        <v>46</v>
      </c>
      <c r="J10">
        <v>1165805.4939485607</v>
      </c>
      <c r="K10">
        <v>85744000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280</v>
      </c>
      <c r="C11" t="s">
        <v>147</v>
      </c>
      <c r="D11" t="s">
        <v>151</v>
      </c>
      <c r="E11" t="s">
        <v>152</v>
      </c>
      <c r="F11" t="s">
        <v>154</v>
      </c>
      <c r="G11" t="s">
        <v>219</v>
      </c>
      <c r="H11">
        <v>317.35086284372585</v>
      </c>
      <c r="I11">
        <v>46</v>
      </c>
      <c r="J11">
        <v>1165805.4939485607</v>
      </c>
      <c r="K11">
        <v>85744000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280</v>
      </c>
      <c r="C12" t="s">
        <v>147</v>
      </c>
      <c r="D12" t="s">
        <v>151</v>
      </c>
      <c r="E12" t="s">
        <v>152</v>
      </c>
      <c r="F12" t="s">
        <v>154</v>
      </c>
      <c r="G12" t="s">
        <v>219</v>
      </c>
      <c r="H12">
        <v>317.35086284372585</v>
      </c>
      <c r="I12">
        <v>46</v>
      </c>
      <c r="J12">
        <v>1165805.4939485607</v>
      </c>
      <c r="K12">
        <v>85744000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280</v>
      </c>
      <c r="C13" t="s">
        <v>147</v>
      </c>
      <c r="D13" t="s">
        <v>151</v>
      </c>
      <c r="E13" t="s">
        <v>152</v>
      </c>
      <c r="F13" t="s">
        <v>154</v>
      </c>
      <c r="G13" t="s">
        <v>219</v>
      </c>
      <c r="H13">
        <v>317.35086284372585</v>
      </c>
      <c r="I13">
        <v>46</v>
      </c>
      <c r="J13">
        <v>1165805.4939485607</v>
      </c>
      <c r="K13">
        <v>85744000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280</v>
      </c>
      <c r="C14" t="s">
        <v>147</v>
      </c>
      <c r="D14" t="s">
        <v>151</v>
      </c>
      <c r="E14" t="s">
        <v>152</v>
      </c>
      <c r="F14" t="s">
        <v>154</v>
      </c>
      <c r="G14" t="s">
        <v>219</v>
      </c>
      <c r="H14">
        <v>317.35086284372585</v>
      </c>
      <c r="I14">
        <v>46</v>
      </c>
      <c r="J14">
        <v>1165805.4939485607</v>
      </c>
      <c r="K14">
        <v>85744000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280</v>
      </c>
      <c r="C15" t="s">
        <v>147</v>
      </c>
      <c r="D15" t="s">
        <v>151</v>
      </c>
      <c r="E15" t="s">
        <v>152</v>
      </c>
      <c r="F15" t="s">
        <v>154</v>
      </c>
      <c r="G15" t="s">
        <v>219</v>
      </c>
      <c r="H15">
        <v>317.35086284372585</v>
      </c>
      <c r="I15">
        <v>46</v>
      </c>
      <c r="J15">
        <v>1165805.4939485607</v>
      </c>
      <c r="K15">
        <v>85744000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280</v>
      </c>
      <c r="C16" t="s">
        <v>147</v>
      </c>
      <c r="D16" t="s">
        <v>151</v>
      </c>
      <c r="E16" t="s">
        <v>152</v>
      </c>
      <c r="F16" t="s">
        <v>154</v>
      </c>
      <c r="G16" t="s">
        <v>219</v>
      </c>
      <c r="H16">
        <v>317.35086284372585</v>
      </c>
      <c r="I16">
        <v>46</v>
      </c>
      <c r="J16">
        <v>1165805.4939485607</v>
      </c>
      <c r="K16">
        <v>85744000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280</v>
      </c>
      <c r="C17" t="s">
        <v>147</v>
      </c>
      <c r="D17" t="s">
        <v>151</v>
      </c>
      <c r="E17" t="s">
        <v>152</v>
      </c>
      <c r="F17" t="s">
        <v>154</v>
      </c>
      <c r="G17" t="s">
        <v>219</v>
      </c>
      <c r="H17">
        <v>317.35086284372585</v>
      </c>
      <c r="I17">
        <v>46</v>
      </c>
      <c r="J17">
        <v>1165805.4939485607</v>
      </c>
      <c r="K17">
        <v>85744000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280</v>
      </c>
      <c r="C18" t="s">
        <v>147</v>
      </c>
      <c r="D18" t="s">
        <v>151</v>
      </c>
      <c r="E18" t="s">
        <v>152</v>
      </c>
      <c r="F18" t="s">
        <v>154</v>
      </c>
      <c r="G18" t="s">
        <v>219</v>
      </c>
      <c r="H18">
        <v>317.35086284372585</v>
      </c>
      <c r="I18">
        <v>46</v>
      </c>
      <c r="J18">
        <v>1165805.4939485607</v>
      </c>
      <c r="K18">
        <v>85744000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280</v>
      </c>
      <c r="C19" t="s">
        <v>147</v>
      </c>
      <c r="D19" t="s">
        <v>151</v>
      </c>
      <c r="E19" t="s">
        <v>152</v>
      </c>
      <c r="F19" t="s">
        <v>154</v>
      </c>
      <c r="G19" t="s">
        <v>219</v>
      </c>
      <c r="H19">
        <v>317.35086284372585</v>
      </c>
      <c r="I19">
        <v>46</v>
      </c>
      <c r="J19">
        <v>1165805.4939485607</v>
      </c>
      <c r="K19">
        <v>85744000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280</v>
      </c>
      <c r="C20" t="s">
        <v>147</v>
      </c>
      <c r="D20" t="s">
        <v>151</v>
      </c>
      <c r="E20" t="s">
        <v>152</v>
      </c>
      <c r="F20" t="s">
        <v>154</v>
      </c>
      <c r="G20" t="s">
        <v>219</v>
      </c>
      <c r="H20">
        <v>317.35086284372585</v>
      </c>
      <c r="I20">
        <v>46</v>
      </c>
      <c r="J20">
        <v>1165805.4939485607</v>
      </c>
      <c r="K20">
        <v>85744000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280</v>
      </c>
      <c r="C21" t="s">
        <v>147</v>
      </c>
      <c r="D21" t="s">
        <v>151</v>
      </c>
      <c r="E21" t="s">
        <v>152</v>
      </c>
      <c r="F21" t="s">
        <v>154</v>
      </c>
      <c r="G21" t="s">
        <v>219</v>
      </c>
      <c r="H21">
        <v>317.35086284372585</v>
      </c>
      <c r="I21">
        <v>46</v>
      </c>
      <c r="J21">
        <v>1165805.4939485607</v>
      </c>
      <c r="K21">
        <v>85744000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280</v>
      </c>
      <c r="C22" t="s">
        <v>147</v>
      </c>
      <c r="D22" t="s">
        <v>151</v>
      </c>
      <c r="E22" t="s">
        <v>152</v>
      </c>
      <c r="F22" t="s">
        <v>154</v>
      </c>
      <c r="G22" t="s">
        <v>219</v>
      </c>
      <c r="H22">
        <v>317.35086284372585</v>
      </c>
      <c r="I22">
        <v>46</v>
      </c>
      <c r="J22">
        <v>1165805.4939485607</v>
      </c>
      <c r="K22">
        <v>85744000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280</v>
      </c>
      <c r="C23" t="s">
        <v>147</v>
      </c>
      <c r="D23" t="s">
        <v>151</v>
      </c>
      <c r="E23" t="s">
        <v>152</v>
      </c>
      <c r="F23" t="s">
        <v>154</v>
      </c>
      <c r="G23" t="s">
        <v>219</v>
      </c>
      <c r="H23">
        <v>317.35086284372585</v>
      </c>
      <c r="I23">
        <v>46</v>
      </c>
      <c r="J23">
        <v>1165805.4939485607</v>
      </c>
      <c r="K23">
        <v>85744000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280</v>
      </c>
      <c r="C24" t="s">
        <v>147</v>
      </c>
      <c r="D24" t="s">
        <v>151</v>
      </c>
      <c r="E24" t="s">
        <v>152</v>
      </c>
      <c r="F24" t="s">
        <v>154</v>
      </c>
      <c r="G24" t="s">
        <v>219</v>
      </c>
      <c r="H24">
        <v>317.35086284372585</v>
      </c>
      <c r="I24">
        <v>46</v>
      </c>
      <c r="J24">
        <v>1165805.4939485607</v>
      </c>
      <c r="K24">
        <v>85744000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280</v>
      </c>
      <c r="C25" t="s">
        <v>147</v>
      </c>
      <c r="D25" t="s">
        <v>151</v>
      </c>
      <c r="E25" t="s">
        <v>152</v>
      </c>
      <c r="F25" t="s">
        <v>154</v>
      </c>
      <c r="G25" t="s">
        <v>219</v>
      </c>
      <c r="H25">
        <v>329.67758681690702</v>
      </c>
      <c r="I25">
        <v>47</v>
      </c>
      <c r="J25">
        <v>1324557.3150147339</v>
      </c>
      <c r="K25">
        <v>87608000</v>
      </c>
      <c r="L25">
        <v>23</v>
      </c>
      <c r="M25">
        <v>-13.617350569217503</v>
      </c>
      <c r="N25">
        <v>-2.1739130434782608</v>
      </c>
    </row>
    <row r="26" spans="1:14" x14ac:dyDescent="0.3">
      <c r="A26">
        <v>25</v>
      </c>
      <c r="B26" t="s">
        <v>280</v>
      </c>
      <c r="C26" t="s">
        <v>147</v>
      </c>
      <c r="D26" t="s">
        <v>151</v>
      </c>
      <c r="E26" t="s">
        <v>152</v>
      </c>
      <c r="F26" t="s">
        <v>154</v>
      </c>
      <c r="G26" t="s">
        <v>219</v>
      </c>
      <c r="H26">
        <v>329.67758681690702</v>
      </c>
      <c r="I26">
        <v>47</v>
      </c>
      <c r="J26">
        <v>1324557.3150147339</v>
      </c>
      <c r="K26">
        <v>87608000</v>
      </c>
      <c r="L26">
        <v>24</v>
      </c>
      <c r="M26">
        <v>-13.617350569217503</v>
      </c>
      <c r="N26">
        <v>-2.1739130434782608</v>
      </c>
    </row>
    <row r="27" spans="1:14" x14ac:dyDescent="0.3">
      <c r="A27">
        <v>26</v>
      </c>
      <c r="B27" t="s">
        <v>280</v>
      </c>
      <c r="C27" t="s">
        <v>147</v>
      </c>
      <c r="D27" t="s">
        <v>151</v>
      </c>
      <c r="E27" t="s">
        <v>152</v>
      </c>
      <c r="F27" t="s">
        <v>154</v>
      </c>
      <c r="G27" t="s">
        <v>219</v>
      </c>
      <c r="H27">
        <v>329.67758681690702</v>
      </c>
      <c r="I27">
        <v>47</v>
      </c>
      <c r="J27">
        <v>1324557.3150147339</v>
      </c>
      <c r="K27">
        <v>87608000</v>
      </c>
      <c r="L27">
        <v>25</v>
      </c>
      <c r="M27">
        <v>-13.617350569217503</v>
      </c>
      <c r="N27">
        <v>-2.1739130434782608</v>
      </c>
    </row>
    <row r="28" spans="1:14" x14ac:dyDescent="0.3">
      <c r="A28">
        <v>27</v>
      </c>
      <c r="B28" t="s">
        <v>280</v>
      </c>
      <c r="C28" t="s">
        <v>147</v>
      </c>
      <c r="D28" t="s">
        <v>151</v>
      </c>
      <c r="E28" t="s">
        <v>152</v>
      </c>
      <c r="F28" t="s">
        <v>154</v>
      </c>
      <c r="G28" t="s">
        <v>219</v>
      </c>
      <c r="H28">
        <v>329.67758681690702</v>
      </c>
      <c r="I28">
        <v>47</v>
      </c>
      <c r="J28">
        <v>1324557.3150147339</v>
      </c>
      <c r="K28">
        <v>87608000</v>
      </c>
      <c r="L28">
        <v>26</v>
      </c>
      <c r="M28">
        <v>-13.617350569217503</v>
      </c>
      <c r="N28">
        <v>-2.1739130434782608</v>
      </c>
    </row>
    <row r="29" spans="1:14" x14ac:dyDescent="0.3">
      <c r="A29">
        <v>28</v>
      </c>
      <c r="B29" t="s">
        <v>280</v>
      </c>
      <c r="C29" t="s">
        <v>147</v>
      </c>
      <c r="D29" t="s">
        <v>151</v>
      </c>
      <c r="E29" t="s">
        <v>152</v>
      </c>
      <c r="F29" t="s">
        <v>154</v>
      </c>
      <c r="G29" t="s">
        <v>219</v>
      </c>
      <c r="H29">
        <v>329.67758681690702</v>
      </c>
      <c r="I29">
        <v>47</v>
      </c>
      <c r="J29">
        <v>1324557.3150147339</v>
      </c>
      <c r="K29">
        <v>87608000</v>
      </c>
      <c r="L29">
        <v>27</v>
      </c>
      <c r="M29">
        <v>-13.617350569217503</v>
      </c>
      <c r="N29">
        <v>-2.1739130434782608</v>
      </c>
    </row>
    <row r="30" spans="1:14" x14ac:dyDescent="0.3">
      <c r="A30">
        <v>29</v>
      </c>
      <c r="B30" t="s">
        <v>280</v>
      </c>
      <c r="C30" t="s">
        <v>147</v>
      </c>
      <c r="D30" t="s">
        <v>151</v>
      </c>
      <c r="E30" t="s">
        <v>152</v>
      </c>
      <c r="F30" t="s">
        <v>154</v>
      </c>
      <c r="G30" t="s">
        <v>219</v>
      </c>
      <c r="H30">
        <v>329.67758681690702</v>
      </c>
      <c r="I30">
        <v>47</v>
      </c>
      <c r="J30">
        <v>1324557.3150147339</v>
      </c>
      <c r="K30">
        <v>87608000</v>
      </c>
      <c r="L30">
        <v>28</v>
      </c>
      <c r="M30">
        <v>-13.617350569217503</v>
      </c>
      <c r="N30">
        <v>-2.1739130434782608</v>
      </c>
    </row>
    <row r="31" spans="1:14" x14ac:dyDescent="0.3">
      <c r="A31">
        <v>30</v>
      </c>
      <c r="B31" t="s">
        <v>280</v>
      </c>
      <c r="C31" t="s">
        <v>147</v>
      </c>
      <c r="D31" t="s">
        <v>151</v>
      </c>
      <c r="E31" t="s">
        <v>152</v>
      </c>
      <c r="F31" t="s">
        <v>154</v>
      </c>
      <c r="G31" t="s">
        <v>219</v>
      </c>
      <c r="H31">
        <v>329.67758681690702</v>
      </c>
      <c r="I31">
        <v>47</v>
      </c>
      <c r="J31">
        <v>1324557.3150147339</v>
      </c>
      <c r="K31">
        <v>87608000</v>
      </c>
      <c r="L31">
        <v>29</v>
      </c>
      <c r="M31">
        <v>-13.617350569217503</v>
      </c>
      <c r="N31">
        <v>-2.1739130434782608</v>
      </c>
    </row>
    <row r="32" spans="1:14" x14ac:dyDescent="0.3">
      <c r="A32">
        <v>31</v>
      </c>
      <c r="B32" t="s">
        <v>280</v>
      </c>
      <c r="C32" t="s">
        <v>147</v>
      </c>
      <c r="D32" t="s">
        <v>151</v>
      </c>
      <c r="E32" t="s">
        <v>152</v>
      </c>
      <c r="F32" t="s">
        <v>154</v>
      </c>
      <c r="G32" t="s">
        <v>219</v>
      </c>
      <c r="H32">
        <v>329.67758681690702</v>
      </c>
      <c r="I32">
        <v>47</v>
      </c>
      <c r="J32">
        <v>1324557.3150147339</v>
      </c>
      <c r="K32">
        <v>87608000</v>
      </c>
      <c r="L32">
        <v>30</v>
      </c>
      <c r="M32">
        <v>-13.617350569217503</v>
      </c>
      <c r="N32">
        <v>-2.1739130434782608</v>
      </c>
    </row>
    <row r="33" spans="1:14" x14ac:dyDescent="0.3">
      <c r="A33">
        <v>32</v>
      </c>
      <c r="B33" t="s">
        <v>280</v>
      </c>
      <c r="C33" t="s">
        <v>147</v>
      </c>
      <c r="D33" t="s">
        <v>151</v>
      </c>
      <c r="E33" t="s">
        <v>152</v>
      </c>
      <c r="F33" t="s">
        <v>154</v>
      </c>
      <c r="G33" t="s">
        <v>219</v>
      </c>
      <c r="H33">
        <v>329.67758681690702</v>
      </c>
      <c r="I33">
        <v>47</v>
      </c>
      <c r="J33">
        <v>1324557.3150147339</v>
      </c>
      <c r="K33">
        <v>87608000</v>
      </c>
      <c r="L33">
        <v>31</v>
      </c>
      <c r="M33">
        <v>-13.617350569217503</v>
      </c>
      <c r="N33">
        <v>-2.1739130434782608</v>
      </c>
    </row>
    <row r="34" spans="1:14" x14ac:dyDescent="0.3">
      <c r="A34">
        <v>33</v>
      </c>
      <c r="B34" t="s">
        <v>280</v>
      </c>
      <c r="C34" t="s">
        <v>147</v>
      </c>
      <c r="D34" t="s">
        <v>151</v>
      </c>
      <c r="E34" t="s">
        <v>152</v>
      </c>
      <c r="F34" t="s">
        <v>154</v>
      </c>
      <c r="G34" t="s">
        <v>219</v>
      </c>
      <c r="H34">
        <v>329.67758681690702</v>
      </c>
      <c r="I34">
        <v>47</v>
      </c>
      <c r="J34">
        <v>1324557.3150147339</v>
      </c>
      <c r="K34">
        <v>87608000</v>
      </c>
      <c r="L34">
        <v>32</v>
      </c>
      <c r="M34">
        <v>-13.617350569217503</v>
      </c>
      <c r="N34">
        <v>-2.1739130434782608</v>
      </c>
    </row>
    <row r="35" spans="1:14" x14ac:dyDescent="0.3">
      <c r="A35">
        <v>34</v>
      </c>
      <c r="B35" t="s">
        <v>280</v>
      </c>
      <c r="C35" t="s">
        <v>147</v>
      </c>
      <c r="D35" t="s">
        <v>151</v>
      </c>
      <c r="E35" t="s">
        <v>152</v>
      </c>
      <c r="F35" t="s">
        <v>154</v>
      </c>
      <c r="G35" t="s">
        <v>219</v>
      </c>
      <c r="H35">
        <v>329.67758681690702</v>
      </c>
      <c r="I35">
        <v>47</v>
      </c>
      <c r="J35">
        <v>1324557.3150147339</v>
      </c>
      <c r="K35">
        <v>87608000</v>
      </c>
      <c r="L35">
        <v>33</v>
      </c>
      <c r="M35">
        <v>-13.617350569217503</v>
      </c>
      <c r="N35">
        <v>-2.1739130434782608</v>
      </c>
    </row>
    <row r="36" spans="1:14" x14ac:dyDescent="0.3">
      <c r="A36">
        <v>35</v>
      </c>
      <c r="B36" t="s">
        <v>280</v>
      </c>
      <c r="C36" t="s">
        <v>147</v>
      </c>
      <c r="D36" t="s">
        <v>151</v>
      </c>
      <c r="E36" t="s">
        <v>152</v>
      </c>
      <c r="F36" t="s">
        <v>154</v>
      </c>
      <c r="G36" t="s">
        <v>219</v>
      </c>
      <c r="H36">
        <v>329.67758681690702</v>
      </c>
      <c r="I36">
        <v>47</v>
      </c>
      <c r="J36">
        <v>1324557.3150147339</v>
      </c>
      <c r="K36">
        <v>87608000</v>
      </c>
      <c r="L36">
        <v>34</v>
      </c>
      <c r="M36">
        <v>-13.617350569217503</v>
      </c>
      <c r="N36">
        <v>-2.1739130434782608</v>
      </c>
    </row>
    <row r="37" spans="1:14" x14ac:dyDescent="0.3">
      <c r="A37">
        <v>36</v>
      </c>
      <c r="B37" t="s">
        <v>280</v>
      </c>
      <c r="C37" t="s">
        <v>147</v>
      </c>
      <c r="D37" t="s">
        <v>151</v>
      </c>
      <c r="E37" t="s">
        <v>152</v>
      </c>
      <c r="F37" t="s">
        <v>154</v>
      </c>
      <c r="G37" t="s">
        <v>219</v>
      </c>
      <c r="H37">
        <v>329.67758681690702</v>
      </c>
      <c r="I37">
        <v>47</v>
      </c>
      <c r="J37">
        <v>1324557.3150147339</v>
      </c>
      <c r="K37">
        <v>87608000</v>
      </c>
      <c r="L37">
        <v>35</v>
      </c>
      <c r="M37">
        <v>-13.617350569217503</v>
      </c>
      <c r="N37">
        <v>-2.1739130434782608</v>
      </c>
    </row>
    <row r="38" spans="1:14" x14ac:dyDescent="0.3">
      <c r="A38">
        <v>37</v>
      </c>
      <c r="B38" t="s">
        <v>280</v>
      </c>
      <c r="C38" t="s">
        <v>147</v>
      </c>
      <c r="D38" t="s">
        <v>151</v>
      </c>
      <c r="E38" t="s">
        <v>152</v>
      </c>
      <c r="F38" t="s">
        <v>154</v>
      </c>
      <c r="G38" t="s">
        <v>219</v>
      </c>
      <c r="H38">
        <v>329.67758681690702</v>
      </c>
      <c r="I38">
        <v>47</v>
      </c>
      <c r="J38">
        <v>1324557.3150147339</v>
      </c>
      <c r="K38">
        <v>87608000</v>
      </c>
      <c r="L38">
        <v>36</v>
      </c>
      <c r="M38">
        <v>-13.617350569217503</v>
      </c>
      <c r="N38">
        <v>-2.1739130434782608</v>
      </c>
    </row>
    <row r="39" spans="1:14" x14ac:dyDescent="0.3">
      <c r="A39">
        <v>38</v>
      </c>
      <c r="B39" t="s">
        <v>280</v>
      </c>
      <c r="C39" t="s">
        <v>147</v>
      </c>
      <c r="D39" t="s">
        <v>151</v>
      </c>
      <c r="E39" t="s">
        <v>152</v>
      </c>
      <c r="F39" t="s">
        <v>154</v>
      </c>
      <c r="G39" t="s">
        <v>219</v>
      </c>
      <c r="H39">
        <v>329.67758681690702</v>
      </c>
      <c r="I39">
        <v>47</v>
      </c>
      <c r="J39">
        <v>1324557.3150147339</v>
      </c>
      <c r="K39">
        <v>87608000</v>
      </c>
      <c r="L39">
        <v>37</v>
      </c>
      <c r="M39">
        <v>-13.617350569217503</v>
      </c>
      <c r="N39">
        <v>-2.1739130434782608</v>
      </c>
    </row>
    <row r="40" spans="1:14" x14ac:dyDescent="0.3">
      <c r="A40">
        <v>39</v>
      </c>
      <c r="B40" t="s">
        <v>280</v>
      </c>
      <c r="C40" t="s">
        <v>147</v>
      </c>
      <c r="D40" t="s">
        <v>151</v>
      </c>
      <c r="E40" t="s">
        <v>152</v>
      </c>
      <c r="F40" t="s">
        <v>154</v>
      </c>
      <c r="G40" t="s">
        <v>219</v>
      </c>
      <c r="H40">
        <v>329.67758681690702</v>
      </c>
      <c r="I40">
        <v>47</v>
      </c>
      <c r="J40">
        <v>1324557.3150147339</v>
      </c>
      <c r="K40">
        <v>87608000</v>
      </c>
      <c r="L40">
        <v>38</v>
      </c>
      <c r="M40">
        <v>-13.617350569217503</v>
      </c>
      <c r="N40">
        <v>-2.1739130434782608</v>
      </c>
    </row>
    <row r="41" spans="1:14" x14ac:dyDescent="0.3">
      <c r="A41">
        <v>40</v>
      </c>
      <c r="B41" t="s">
        <v>280</v>
      </c>
      <c r="C41" t="s">
        <v>147</v>
      </c>
      <c r="D41" t="s">
        <v>151</v>
      </c>
      <c r="E41" t="s">
        <v>152</v>
      </c>
      <c r="F41" t="s">
        <v>154</v>
      </c>
      <c r="G41" t="s">
        <v>219</v>
      </c>
      <c r="H41">
        <v>329.67758681690702</v>
      </c>
      <c r="I41">
        <v>47</v>
      </c>
      <c r="J41">
        <v>1324557.3150147339</v>
      </c>
      <c r="K41">
        <v>87608000</v>
      </c>
      <c r="L41">
        <v>39</v>
      </c>
      <c r="M41">
        <v>-13.617350569217503</v>
      </c>
      <c r="N41">
        <v>-2.1739130434782608</v>
      </c>
    </row>
    <row r="42" spans="1:14" x14ac:dyDescent="0.3">
      <c r="A42">
        <v>41</v>
      </c>
      <c r="B42" t="s">
        <v>280</v>
      </c>
      <c r="C42" t="s">
        <v>147</v>
      </c>
      <c r="D42" t="s">
        <v>151</v>
      </c>
      <c r="E42" t="s">
        <v>152</v>
      </c>
      <c r="F42" t="s">
        <v>154</v>
      </c>
      <c r="G42" t="s">
        <v>219</v>
      </c>
      <c r="H42">
        <v>329.67758681690702</v>
      </c>
      <c r="I42">
        <v>47</v>
      </c>
      <c r="J42">
        <v>1324557.3150147339</v>
      </c>
      <c r="K42">
        <v>87608000</v>
      </c>
      <c r="L42">
        <v>40</v>
      </c>
      <c r="M42">
        <v>-13.617350569217503</v>
      </c>
      <c r="N42">
        <v>-2.1739130434782608</v>
      </c>
    </row>
    <row r="43" spans="1:14" x14ac:dyDescent="0.3">
      <c r="A43">
        <v>42</v>
      </c>
      <c r="B43" t="s">
        <v>280</v>
      </c>
      <c r="C43" t="s">
        <v>147</v>
      </c>
      <c r="D43" t="s">
        <v>151</v>
      </c>
      <c r="E43" t="s">
        <v>152</v>
      </c>
      <c r="F43" t="s">
        <v>154</v>
      </c>
      <c r="G43" t="s">
        <v>219</v>
      </c>
      <c r="H43">
        <v>329.67758681690702</v>
      </c>
      <c r="I43">
        <v>47</v>
      </c>
      <c r="J43">
        <v>1324557.3150147339</v>
      </c>
      <c r="K43">
        <v>87608000</v>
      </c>
      <c r="L43">
        <v>41</v>
      </c>
      <c r="M43">
        <v>-13.617350569217503</v>
      </c>
      <c r="N43">
        <v>-2.1739130434782608</v>
      </c>
    </row>
    <row r="44" spans="1:14" x14ac:dyDescent="0.3">
      <c r="A44">
        <v>43</v>
      </c>
      <c r="B44" t="s">
        <v>280</v>
      </c>
      <c r="C44" t="s">
        <v>147</v>
      </c>
      <c r="D44" t="s">
        <v>151</v>
      </c>
      <c r="E44" t="s">
        <v>152</v>
      </c>
      <c r="F44" t="s">
        <v>154</v>
      </c>
      <c r="G44" t="s">
        <v>219</v>
      </c>
      <c r="H44">
        <v>329.67758681690702</v>
      </c>
      <c r="I44">
        <v>47</v>
      </c>
      <c r="J44">
        <v>1324557.3150147339</v>
      </c>
      <c r="K44">
        <v>87608000</v>
      </c>
      <c r="L44">
        <v>42</v>
      </c>
      <c r="M44">
        <v>-13.617350569217503</v>
      </c>
      <c r="N44">
        <v>-2.1739130434782608</v>
      </c>
    </row>
    <row r="45" spans="1:14" x14ac:dyDescent="0.3">
      <c r="A45">
        <v>44</v>
      </c>
      <c r="B45" t="s">
        <v>280</v>
      </c>
      <c r="C45" t="s">
        <v>147</v>
      </c>
      <c r="D45" t="s">
        <v>151</v>
      </c>
      <c r="E45" t="s">
        <v>152</v>
      </c>
      <c r="F45" t="s">
        <v>154</v>
      </c>
      <c r="G45" t="s">
        <v>219</v>
      </c>
      <c r="H45">
        <v>329.67758681690702</v>
      </c>
      <c r="I45">
        <v>47</v>
      </c>
      <c r="J45">
        <v>1324557.3150147339</v>
      </c>
      <c r="K45">
        <v>87608000</v>
      </c>
      <c r="L45">
        <v>43</v>
      </c>
      <c r="M45">
        <v>-13.617350569217503</v>
      </c>
      <c r="N45">
        <v>-2.1739130434782608</v>
      </c>
    </row>
    <row r="46" spans="1:14" x14ac:dyDescent="0.3">
      <c r="A46">
        <v>45</v>
      </c>
      <c r="B46" t="s">
        <v>280</v>
      </c>
      <c r="C46" t="s">
        <v>147</v>
      </c>
      <c r="D46" t="s">
        <v>151</v>
      </c>
      <c r="E46" t="s">
        <v>152</v>
      </c>
      <c r="F46" t="s">
        <v>154</v>
      </c>
      <c r="G46" t="s">
        <v>219</v>
      </c>
      <c r="H46">
        <v>329.67758681690702</v>
      </c>
      <c r="I46">
        <v>47</v>
      </c>
      <c r="J46">
        <v>1324557.3150147339</v>
      </c>
      <c r="K46">
        <v>87608000</v>
      </c>
      <c r="L46">
        <v>44</v>
      </c>
      <c r="M46">
        <v>-13.617350569217503</v>
      </c>
      <c r="N46">
        <v>-2.1739130434782608</v>
      </c>
    </row>
    <row r="47" spans="1:14" x14ac:dyDescent="0.3">
      <c r="A47">
        <v>46</v>
      </c>
      <c r="B47" t="s">
        <v>280</v>
      </c>
      <c r="C47" t="s">
        <v>147</v>
      </c>
      <c r="D47" t="s">
        <v>151</v>
      </c>
      <c r="E47" t="s">
        <v>152</v>
      </c>
      <c r="F47" t="s">
        <v>154</v>
      </c>
      <c r="G47" t="s">
        <v>219</v>
      </c>
      <c r="H47">
        <v>329.67758681690702</v>
      </c>
      <c r="I47">
        <v>47</v>
      </c>
      <c r="J47">
        <v>1324557.3150147339</v>
      </c>
      <c r="K47">
        <v>87608000</v>
      </c>
      <c r="L47">
        <v>45</v>
      </c>
      <c r="M47">
        <v>-13.617350569217503</v>
      </c>
      <c r="N47">
        <v>-2.1739130434782608</v>
      </c>
    </row>
    <row r="48" spans="1:14" x14ac:dyDescent="0.3">
      <c r="A48">
        <v>47</v>
      </c>
      <c r="B48" t="s">
        <v>280</v>
      </c>
      <c r="C48" t="s">
        <v>147</v>
      </c>
      <c r="D48" t="s">
        <v>151</v>
      </c>
      <c r="E48" t="s">
        <v>152</v>
      </c>
      <c r="F48" t="s">
        <v>154</v>
      </c>
      <c r="G48" t="s">
        <v>219</v>
      </c>
      <c r="H48">
        <v>329.67758681690702</v>
      </c>
      <c r="I48">
        <v>47</v>
      </c>
      <c r="J48">
        <v>1324557.3150147339</v>
      </c>
      <c r="K48">
        <v>87608000</v>
      </c>
      <c r="L48">
        <v>46</v>
      </c>
      <c r="M48">
        <v>-13.617350569217503</v>
      </c>
      <c r="N48">
        <v>-2.1739130434782608</v>
      </c>
    </row>
    <row r="49" spans="1:14" x14ac:dyDescent="0.3">
      <c r="A49">
        <v>48</v>
      </c>
      <c r="B49" t="s">
        <v>280</v>
      </c>
      <c r="C49" t="s">
        <v>147</v>
      </c>
      <c r="D49" t="s">
        <v>151</v>
      </c>
      <c r="E49" t="s">
        <v>152</v>
      </c>
      <c r="F49" t="s">
        <v>154</v>
      </c>
      <c r="G49" t="s">
        <v>219</v>
      </c>
      <c r="H49">
        <v>329.67758681690702</v>
      </c>
      <c r="I49">
        <v>47</v>
      </c>
      <c r="J49">
        <v>1324557.3150147339</v>
      </c>
      <c r="K49">
        <v>87608000</v>
      </c>
      <c r="L49">
        <v>47</v>
      </c>
      <c r="M49">
        <v>-13.617350569217503</v>
      </c>
      <c r="N49">
        <v>-2.1739130434782608</v>
      </c>
    </row>
    <row r="50" spans="1:14" x14ac:dyDescent="0.3">
      <c r="A50">
        <v>49</v>
      </c>
      <c r="B50" t="s">
        <v>280</v>
      </c>
      <c r="C50" t="s">
        <v>147</v>
      </c>
      <c r="D50" t="s">
        <v>151</v>
      </c>
      <c r="E50" t="s">
        <v>152</v>
      </c>
      <c r="F50" t="s">
        <v>154</v>
      </c>
      <c r="G50" t="s">
        <v>219</v>
      </c>
      <c r="H50">
        <v>329.67758681690702</v>
      </c>
      <c r="I50">
        <v>47</v>
      </c>
      <c r="J50">
        <v>1324557.3150147339</v>
      </c>
      <c r="K50">
        <v>87608000</v>
      </c>
      <c r="L50">
        <v>48</v>
      </c>
      <c r="M50">
        <v>-13.617350569217503</v>
      </c>
      <c r="N50">
        <v>-2.1739130434782608</v>
      </c>
    </row>
    <row r="51" spans="1:14" x14ac:dyDescent="0.3">
      <c r="A51">
        <v>50</v>
      </c>
      <c r="B51" t="s">
        <v>280</v>
      </c>
      <c r="C51" t="s">
        <v>147</v>
      </c>
      <c r="D51" t="s">
        <v>151</v>
      </c>
      <c r="E51" t="s">
        <v>152</v>
      </c>
      <c r="F51" t="s">
        <v>154</v>
      </c>
      <c r="G51" t="s">
        <v>219</v>
      </c>
      <c r="H51">
        <v>329.67758681690702</v>
      </c>
      <c r="I51">
        <v>47</v>
      </c>
      <c r="J51">
        <v>1324557.3150147339</v>
      </c>
      <c r="K51">
        <v>87608000</v>
      </c>
      <c r="L51">
        <v>49</v>
      </c>
      <c r="M51">
        <v>-13.617350569217503</v>
      </c>
      <c r="N51">
        <v>-2.1739130434782608</v>
      </c>
    </row>
    <row r="52" spans="1:14" x14ac:dyDescent="0.3">
      <c r="A52">
        <v>51</v>
      </c>
      <c r="B52" t="s">
        <v>280</v>
      </c>
      <c r="C52" t="s">
        <v>147</v>
      </c>
      <c r="D52" t="s">
        <v>151</v>
      </c>
      <c r="E52" t="s">
        <v>152</v>
      </c>
      <c r="F52" t="s">
        <v>154</v>
      </c>
      <c r="G52" t="s">
        <v>219</v>
      </c>
      <c r="H52">
        <v>329.67758681690702</v>
      </c>
      <c r="I52">
        <v>47</v>
      </c>
      <c r="J52">
        <v>1324557.3150147339</v>
      </c>
      <c r="K52">
        <v>87608000</v>
      </c>
      <c r="L52">
        <v>50</v>
      </c>
      <c r="M52">
        <v>-13.617350569217503</v>
      </c>
      <c r="N52">
        <v>-2.1739130434782608</v>
      </c>
    </row>
    <row r="53" spans="1:14" x14ac:dyDescent="0.3">
      <c r="A53">
        <v>52</v>
      </c>
      <c r="B53" t="s">
        <v>280</v>
      </c>
      <c r="C53" t="s">
        <v>147</v>
      </c>
      <c r="D53" t="s">
        <v>151</v>
      </c>
      <c r="E53" t="s">
        <v>152</v>
      </c>
      <c r="F53" t="s">
        <v>154</v>
      </c>
      <c r="G53" t="s">
        <v>219</v>
      </c>
      <c r="H53">
        <v>329.67758681690702</v>
      </c>
      <c r="I53">
        <v>47</v>
      </c>
      <c r="J53">
        <v>1324557.3150147339</v>
      </c>
      <c r="K53">
        <v>87608000</v>
      </c>
      <c r="L53">
        <v>51</v>
      </c>
      <c r="M53">
        <v>-13.617350569217503</v>
      </c>
      <c r="N53">
        <v>-2.1739130434782608</v>
      </c>
    </row>
    <row r="54" spans="1:14" x14ac:dyDescent="0.3">
      <c r="A54">
        <v>53</v>
      </c>
      <c r="B54" t="s">
        <v>280</v>
      </c>
      <c r="C54" t="s">
        <v>147</v>
      </c>
      <c r="D54" t="s">
        <v>151</v>
      </c>
      <c r="E54" t="s">
        <v>152</v>
      </c>
      <c r="F54" t="s">
        <v>154</v>
      </c>
      <c r="G54" t="s">
        <v>219</v>
      </c>
      <c r="H54">
        <v>329.67758681690702</v>
      </c>
      <c r="I54">
        <v>47</v>
      </c>
      <c r="J54">
        <v>1324557.3150147339</v>
      </c>
      <c r="K54">
        <v>87608000</v>
      </c>
      <c r="L54">
        <v>52</v>
      </c>
      <c r="M54">
        <v>-13.617350569217503</v>
      </c>
      <c r="N54">
        <v>-2.1739130434782608</v>
      </c>
    </row>
    <row r="55" spans="1:14" x14ac:dyDescent="0.3">
      <c r="A55">
        <v>54</v>
      </c>
      <c r="B55" t="s">
        <v>280</v>
      </c>
      <c r="C55" t="s">
        <v>147</v>
      </c>
      <c r="D55" t="s">
        <v>151</v>
      </c>
      <c r="E55" t="s">
        <v>152</v>
      </c>
      <c r="F55" t="s">
        <v>154</v>
      </c>
      <c r="G55" t="s">
        <v>219</v>
      </c>
      <c r="H55">
        <v>329.67758681690702</v>
      </c>
      <c r="I55">
        <v>47</v>
      </c>
      <c r="J55">
        <v>1324557.3150147339</v>
      </c>
      <c r="K55">
        <v>87608000</v>
      </c>
      <c r="L55">
        <v>53</v>
      </c>
      <c r="M55">
        <v>-13.617350569217503</v>
      </c>
      <c r="N55">
        <v>-2.1739130434782608</v>
      </c>
    </row>
    <row r="56" spans="1:14" x14ac:dyDescent="0.3">
      <c r="A56">
        <v>55</v>
      </c>
      <c r="B56" t="s">
        <v>280</v>
      </c>
      <c r="C56" t="s">
        <v>147</v>
      </c>
      <c r="D56" t="s">
        <v>151</v>
      </c>
      <c r="E56" t="s">
        <v>152</v>
      </c>
      <c r="F56" t="s">
        <v>154</v>
      </c>
      <c r="G56" t="s">
        <v>219</v>
      </c>
      <c r="H56">
        <v>329.67758681690702</v>
      </c>
      <c r="I56">
        <v>47</v>
      </c>
      <c r="J56">
        <v>1324557.3150147339</v>
      </c>
      <c r="K56">
        <v>87608000</v>
      </c>
      <c r="L56">
        <v>54</v>
      </c>
      <c r="M56">
        <v>-13.617350569217503</v>
      </c>
      <c r="N56">
        <v>-2.1739130434782608</v>
      </c>
    </row>
    <row r="57" spans="1:14" x14ac:dyDescent="0.3">
      <c r="A57">
        <v>56</v>
      </c>
      <c r="B57" t="s">
        <v>280</v>
      </c>
      <c r="C57" t="s">
        <v>147</v>
      </c>
      <c r="D57" t="s">
        <v>151</v>
      </c>
      <c r="E57" t="s">
        <v>152</v>
      </c>
      <c r="F57" t="s">
        <v>154</v>
      </c>
      <c r="G57" t="s">
        <v>219</v>
      </c>
      <c r="H57">
        <v>329.67758681690702</v>
      </c>
      <c r="I57">
        <v>47</v>
      </c>
      <c r="J57">
        <v>1324557.3150147339</v>
      </c>
      <c r="K57">
        <v>87608000</v>
      </c>
      <c r="L57">
        <v>55</v>
      </c>
      <c r="M57">
        <v>-13.617350569217503</v>
      </c>
      <c r="N57">
        <v>-2.1739130434782608</v>
      </c>
    </row>
    <row r="58" spans="1:14" x14ac:dyDescent="0.3">
      <c r="A58">
        <v>57</v>
      </c>
      <c r="B58" t="s">
        <v>280</v>
      </c>
      <c r="C58" t="s">
        <v>147</v>
      </c>
      <c r="D58" t="s">
        <v>151</v>
      </c>
      <c r="E58" t="s">
        <v>152</v>
      </c>
      <c r="F58" t="s">
        <v>154</v>
      </c>
      <c r="G58" t="s">
        <v>219</v>
      </c>
      <c r="H58">
        <v>329.67758681690702</v>
      </c>
      <c r="I58">
        <v>47</v>
      </c>
      <c r="J58">
        <v>1324557.3150147339</v>
      </c>
      <c r="K58">
        <v>87608000</v>
      </c>
      <c r="L58">
        <v>56</v>
      </c>
      <c r="M58">
        <v>-13.617350569217503</v>
      </c>
      <c r="N58">
        <v>-2.1739130434782608</v>
      </c>
    </row>
    <row r="59" spans="1:14" x14ac:dyDescent="0.3">
      <c r="A59">
        <v>58</v>
      </c>
      <c r="B59" t="s">
        <v>280</v>
      </c>
      <c r="C59" t="s">
        <v>147</v>
      </c>
      <c r="D59" t="s">
        <v>151</v>
      </c>
      <c r="E59" t="s">
        <v>152</v>
      </c>
      <c r="F59" t="s">
        <v>154</v>
      </c>
      <c r="G59" t="s">
        <v>219</v>
      </c>
      <c r="H59">
        <v>329.67758681690702</v>
      </c>
      <c r="I59">
        <v>47</v>
      </c>
      <c r="J59">
        <v>1324557.3150147339</v>
      </c>
      <c r="K59">
        <v>87608000</v>
      </c>
      <c r="L59">
        <v>57</v>
      </c>
      <c r="M59">
        <v>-13.617350569217503</v>
      </c>
      <c r="N59">
        <v>-2.1739130434782608</v>
      </c>
    </row>
    <row r="60" spans="1:14" x14ac:dyDescent="0.3">
      <c r="A60">
        <v>59</v>
      </c>
      <c r="B60" t="s">
        <v>280</v>
      </c>
      <c r="C60" t="s">
        <v>147</v>
      </c>
      <c r="D60" t="s">
        <v>151</v>
      </c>
      <c r="E60" t="s">
        <v>152</v>
      </c>
      <c r="F60" t="s">
        <v>154</v>
      </c>
      <c r="G60" t="s">
        <v>219</v>
      </c>
      <c r="H60">
        <v>329.67758681690702</v>
      </c>
      <c r="I60">
        <v>47</v>
      </c>
      <c r="J60">
        <v>1324557.3150147339</v>
      </c>
      <c r="K60">
        <v>87608000</v>
      </c>
      <c r="L60">
        <v>58</v>
      </c>
      <c r="M60">
        <v>-13.617350569217503</v>
      </c>
      <c r="N60">
        <v>-2.1739130434782608</v>
      </c>
    </row>
    <row r="61" spans="1:14" x14ac:dyDescent="0.3">
      <c r="A61">
        <v>60</v>
      </c>
      <c r="B61" t="s">
        <v>280</v>
      </c>
      <c r="C61" t="s">
        <v>147</v>
      </c>
      <c r="D61" t="s">
        <v>151</v>
      </c>
      <c r="E61" t="s">
        <v>152</v>
      </c>
      <c r="F61" t="s">
        <v>154</v>
      </c>
      <c r="G61" t="s">
        <v>219</v>
      </c>
      <c r="H61">
        <v>329.67758681690702</v>
      </c>
      <c r="I61">
        <v>47</v>
      </c>
      <c r="J61">
        <v>1324557.3150147339</v>
      </c>
      <c r="K61">
        <v>87608000</v>
      </c>
      <c r="L61">
        <v>59</v>
      </c>
      <c r="M61">
        <v>-13.617350569217503</v>
      </c>
      <c r="N61">
        <v>-2.1739130434782608</v>
      </c>
    </row>
    <row r="62" spans="1:14" x14ac:dyDescent="0.3">
      <c r="A62">
        <v>61</v>
      </c>
      <c r="B62" t="s">
        <v>280</v>
      </c>
      <c r="C62" t="s">
        <v>147</v>
      </c>
      <c r="D62" t="s">
        <v>151</v>
      </c>
      <c r="E62" t="s">
        <v>152</v>
      </c>
      <c r="F62" t="s">
        <v>154</v>
      </c>
      <c r="G62" t="s">
        <v>219</v>
      </c>
      <c r="H62">
        <v>329.67758681690702</v>
      </c>
      <c r="I62">
        <v>47</v>
      </c>
      <c r="J62">
        <v>1324557.3150147339</v>
      </c>
      <c r="K62">
        <v>87608000</v>
      </c>
      <c r="L62">
        <v>60</v>
      </c>
      <c r="M62">
        <v>-13.617350569217503</v>
      </c>
      <c r="N62">
        <v>-2.1739130434782608</v>
      </c>
    </row>
    <row r="63" spans="1:14" x14ac:dyDescent="0.3">
      <c r="A63">
        <v>62</v>
      </c>
      <c r="B63" t="s">
        <v>280</v>
      </c>
      <c r="C63" t="s">
        <v>147</v>
      </c>
      <c r="D63" t="s">
        <v>151</v>
      </c>
      <c r="E63" t="s">
        <v>152</v>
      </c>
      <c r="F63" t="s">
        <v>154</v>
      </c>
      <c r="G63" t="s">
        <v>219</v>
      </c>
      <c r="H63">
        <v>329.67758681690702</v>
      </c>
      <c r="I63">
        <v>47</v>
      </c>
      <c r="J63">
        <v>1324557.3150147339</v>
      </c>
      <c r="K63">
        <v>87608000</v>
      </c>
      <c r="L63">
        <v>61</v>
      </c>
      <c r="M63">
        <v>-13.617350569217503</v>
      </c>
      <c r="N63">
        <v>-2.1739130434782608</v>
      </c>
    </row>
    <row r="64" spans="1:14" x14ac:dyDescent="0.3">
      <c r="A64">
        <v>63</v>
      </c>
      <c r="B64" t="s">
        <v>280</v>
      </c>
      <c r="C64" t="s">
        <v>147</v>
      </c>
      <c r="D64" t="s">
        <v>151</v>
      </c>
      <c r="E64" t="s">
        <v>152</v>
      </c>
      <c r="F64" t="s">
        <v>154</v>
      </c>
      <c r="G64" t="s">
        <v>219</v>
      </c>
      <c r="H64">
        <v>329.67758681690702</v>
      </c>
      <c r="I64">
        <v>47</v>
      </c>
      <c r="J64">
        <v>1324557.3150147339</v>
      </c>
      <c r="K64">
        <v>87608000</v>
      </c>
      <c r="L64">
        <v>62</v>
      </c>
      <c r="M64">
        <v>-13.617350569217503</v>
      </c>
      <c r="N64">
        <v>-2.1739130434782608</v>
      </c>
    </row>
    <row r="65" spans="1:14" x14ac:dyDescent="0.3">
      <c r="A65">
        <v>64</v>
      </c>
      <c r="B65" t="s">
        <v>280</v>
      </c>
      <c r="C65" t="s">
        <v>147</v>
      </c>
      <c r="D65" t="s">
        <v>151</v>
      </c>
      <c r="E65" t="s">
        <v>152</v>
      </c>
      <c r="F65" t="s">
        <v>154</v>
      </c>
      <c r="G65" t="s">
        <v>219</v>
      </c>
      <c r="H65">
        <v>329.67758681690702</v>
      </c>
      <c r="I65">
        <v>47</v>
      </c>
      <c r="J65">
        <v>1324557.3150147339</v>
      </c>
      <c r="K65">
        <v>87608000</v>
      </c>
      <c r="L65">
        <v>63</v>
      </c>
      <c r="M65">
        <v>-13.617350569217503</v>
      </c>
      <c r="N65">
        <v>-2.1739130434782608</v>
      </c>
    </row>
    <row r="66" spans="1:14" x14ac:dyDescent="0.3">
      <c r="A66">
        <v>65</v>
      </c>
      <c r="B66" t="s">
        <v>280</v>
      </c>
      <c r="C66" t="s">
        <v>147</v>
      </c>
      <c r="D66" t="s">
        <v>151</v>
      </c>
      <c r="E66" t="s">
        <v>152</v>
      </c>
      <c r="F66" t="s">
        <v>154</v>
      </c>
      <c r="G66" t="s">
        <v>219</v>
      </c>
      <c r="H66">
        <v>329.67758681690702</v>
      </c>
      <c r="I66">
        <v>47</v>
      </c>
      <c r="J66">
        <v>1324557.3150147339</v>
      </c>
      <c r="K66">
        <v>87608000</v>
      </c>
      <c r="L66">
        <v>64</v>
      </c>
      <c r="M66">
        <v>-13.617350569217503</v>
      </c>
      <c r="N66">
        <v>-2.1739130434782608</v>
      </c>
    </row>
    <row r="67" spans="1:14" x14ac:dyDescent="0.3">
      <c r="A67">
        <v>66</v>
      </c>
      <c r="B67" t="s">
        <v>280</v>
      </c>
      <c r="C67" t="s">
        <v>147</v>
      </c>
      <c r="D67" t="s">
        <v>151</v>
      </c>
      <c r="E67" t="s">
        <v>152</v>
      </c>
      <c r="F67" t="s">
        <v>154</v>
      </c>
      <c r="G67" t="s">
        <v>219</v>
      </c>
      <c r="H67">
        <v>329.67758681690702</v>
      </c>
      <c r="I67">
        <v>47</v>
      </c>
      <c r="J67">
        <v>1324557.3150147339</v>
      </c>
      <c r="K67">
        <v>87608000</v>
      </c>
      <c r="L67">
        <v>65</v>
      </c>
      <c r="M67">
        <v>-13.617350569217503</v>
      </c>
      <c r="N67">
        <v>-2.1739130434782608</v>
      </c>
    </row>
    <row r="68" spans="1:14" x14ac:dyDescent="0.3">
      <c r="A68">
        <v>67</v>
      </c>
      <c r="B68" t="s">
        <v>280</v>
      </c>
      <c r="C68" t="s">
        <v>147</v>
      </c>
      <c r="D68" t="s">
        <v>151</v>
      </c>
      <c r="E68" t="s">
        <v>152</v>
      </c>
      <c r="F68" t="s">
        <v>154</v>
      </c>
      <c r="G68" t="s">
        <v>219</v>
      </c>
      <c r="H68">
        <v>329.67758681690702</v>
      </c>
      <c r="I68">
        <v>47</v>
      </c>
      <c r="J68">
        <v>1324557.3150147339</v>
      </c>
      <c r="K68">
        <v>87608000</v>
      </c>
      <c r="L68">
        <v>66</v>
      </c>
      <c r="M68">
        <v>-13.617350569217503</v>
      </c>
      <c r="N68">
        <v>-2.1739130434782608</v>
      </c>
    </row>
    <row r="69" spans="1:14" x14ac:dyDescent="0.3">
      <c r="A69">
        <v>68</v>
      </c>
      <c r="B69" t="s">
        <v>280</v>
      </c>
      <c r="C69" t="s">
        <v>147</v>
      </c>
      <c r="D69" t="s">
        <v>151</v>
      </c>
      <c r="E69" t="s">
        <v>152</v>
      </c>
      <c r="F69" t="s">
        <v>154</v>
      </c>
      <c r="G69" t="s">
        <v>219</v>
      </c>
      <c r="H69">
        <v>329.67758681690702</v>
      </c>
      <c r="I69">
        <v>47</v>
      </c>
      <c r="J69">
        <v>1324557.3150147339</v>
      </c>
      <c r="K69">
        <v>87608000</v>
      </c>
      <c r="L69">
        <v>67</v>
      </c>
      <c r="M69">
        <v>-13.617350569217503</v>
      </c>
      <c r="N69">
        <v>-2.1739130434782608</v>
      </c>
    </row>
    <row r="70" spans="1:14" x14ac:dyDescent="0.3">
      <c r="A70">
        <v>69</v>
      </c>
      <c r="B70" t="s">
        <v>280</v>
      </c>
      <c r="C70" t="s">
        <v>147</v>
      </c>
      <c r="D70" t="s">
        <v>151</v>
      </c>
      <c r="E70" t="s">
        <v>152</v>
      </c>
      <c r="F70" t="s">
        <v>154</v>
      </c>
      <c r="G70" t="s">
        <v>219</v>
      </c>
      <c r="H70">
        <v>336.21610990121707</v>
      </c>
      <c r="I70">
        <v>48</v>
      </c>
      <c r="J70">
        <v>1446694.0862666927</v>
      </c>
      <c r="K70">
        <v>89472000</v>
      </c>
      <c r="L70">
        <v>68</v>
      </c>
      <c r="M70">
        <v>-24.093949957875722</v>
      </c>
      <c r="N70">
        <v>-4.3478260869565215</v>
      </c>
    </row>
    <row r="71" spans="1:14" x14ac:dyDescent="0.3">
      <c r="A71">
        <v>70</v>
      </c>
      <c r="B71" t="s">
        <v>280</v>
      </c>
      <c r="C71" t="s">
        <v>147</v>
      </c>
      <c r="D71" t="s">
        <v>151</v>
      </c>
      <c r="E71" t="s">
        <v>152</v>
      </c>
      <c r="F71" t="s">
        <v>154</v>
      </c>
      <c r="G71" t="s">
        <v>219</v>
      </c>
      <c r="H71">
        <v>336.21610990121707</v>
      </c>
      <c r="I71">
        <v>48</v>
      </c>
      <c r="J71">
        <v>1446694.0862666927</v>
      </c>
      <c r="K71">
        <v>89472000</v>
      </c>
      <c r="L71">
        <v>69</v>
      </c>
      <c r="M71">
        <v>-24.093949957875722</v>
      </c>
      <c r="N71">
        <v>-4.3478260869565215</v>
      </c>
    </row>
    <row r="72" spans="1:14" x14ac:dyDescent="0.3">
      <c r="A72">
        <v>71</v>
      </c>
      <c r="B72" t="s">
        <v>280</v>
      </c>
      <c r="C72" t="s">
        <v>147</v>
      </c>
      <c r="D72" t="s">
        <v>151</v>
      </c>
      <c r="E72" t="s">
        <v>152</v>
      </c>
      <c r="F72" t="s">
        <v>154</v>
      </c>
      <c r="G72" t="s">
        <v>219</v>
      </c>
      <c r="H72">
        <v>336.21610990121707</v>
      </c>
      <c r="I72">
        <v>48</v>
      </c>
      <c r="J72">
        <v>1446694.0862666927</v>
      </c>
      <c r="K72">
        <v>89472000</v>
      </c>
      <c r="L72">
        <v>70</v>
      </c>
      <c r="M72">
        <v>-24.093949957875722</v>
      </c>
      <c r="N72">
        <v>-4.3478260869565215</v>
      </c>
    </row>
    <row r="73" spans="1:14" x14ac:dyDescent="0.3">
      <c r="A73">
        <v>72</v>
      </c>
      <c r="B73" t="s">
        <v>280</v>
      </c>
      <c r="C73" t="s">
        <v>147</v>
      </c>
      <c r="D73" t="s">
        <v>151</v>
      </c>
      <c r="E73" t="s">
        <v>152</v>
      </c>
      <c r="F73" t="s">
        <v>154</v>
      </c>
      <c r="G73" t="s">
        <v>219</v>
      </c>
      <c r="H73">
        <v>336.21610990121707</v>
      </c>
      <c r="I73">
        <v>48</v>
      </c>
      <c r="J73">
        <v>1446694.0862666927</v>
      </c>
      <c r="K73">
        <v>89472000</v>
      </c>
      <c r="L73">
        <v>71</v>
      </c>
      <c r="M73">
        <v>-24.093949957875722</v>
      </c>
      <c r="N73">
        <v>-4.3478260869565215</v>
      </c>
    </row>
    <row r="74" spans="1:14" x14ac:dyDescent="0.3">
      <c r="A74">
        <v>73</v>
      </c>
      <c r="B74" t="s">
        <v>280</v>
      </c>
      <c r="C74" t="s">
        <v>147</v>
      </c>
      <c r="D74" t="s">
        <v>151</v>
      </c>
      <c r="E74" t="s">
        <v>152</v>
      </c>
      <c r="F74" t="s">
        <v>154</v>
      </c>
      <c r="G74" t="s">
        <v>219</v>
      </c>
      <c r="H74">
        <v>336.21610990121707</v>
      </c>
      <c r="I74">
        <v>48</v>
      </c>
      <c r="J74">
        <v>1446694.0862666927</v>
      </c>
      <c r="K74">
        <v>89472000</v>
      </c>
      <c r="L74">
        <v>72</v>
      </c>
      <c r="M74">
        <v>-24.093949957875722</v>
      </c>
      <c r="N74">
        <v>-4.3478260869565215</v>
      </c>
    </row>
    <row r="75" spans="1:14" x14ac:dyDescent="0.3">
      <c r="A75">
        <v>74</v>
      </c>
      <c r="B75" t="s">
        <v>280</v>
      </c>
      <c r="C75" t="s">
        <v>147</v>
      </c>
      <c r="D75" t="s">
        <v>151</v>
      </c>
      <c r="E75" t="s">
        <v>152</v>
      </c>
      <c r="F75" t="s">
        <v>154</v>
      </c>
      <c r="G75" t="s">
        <v>219</v>
      </c>
      <c r="H75">
        <v>336.21610990121707</v>
      </c>
      <c r="I75">
        <v>48</v>
      </c>
      <c r="J75">
        <v>1446694.0862666927</v>
      </c>
      <c r="K75">
        <v>89472000</v>
      </c>
      <c r="L75">
        <v>73</v>
      </c>
      <c r="M75">
        <v>-24.093949957875722</v>
      </c>
      <c r="N75">
        <v>-4.3478260869565215</v>
      </c>
    </row>
    <row r="76" spans="1:14" x14ac:dyDescent="0.3">
      <c r="A76">
        <v>75</v>
      </c>
      <c r="B76" t="s">
        <v>280</v>
      </c>
      <c r="C76" t="s">
        <v>147</v>
      </c>
      <c r="D76" t="s">
        <v>151</v>
      </c>
      <c r="E76" t="s">
        <v>152</v>
      </c>
      <c r="F76" t="s">
        <v>154</v>
      </c>
      <c r="G76" t="s">
        <v>219</v>
      </c>
      <c r="H76">
        <v>336.21610990121707</v>
      </c>
      <c r="I76">
        <v>48</v>
      </c>
      <c r="J76">
        <v>1446694.0862666927</v>
      </c>
      <c r="K76">
        <v>89472000</v>
      </c>
      <c r="L76">
        <v>74</v>
      </c>
      <c r="M76">
        <v>-24.093949957875722</v>
      </c>
      <c r="N76">
        <v>-4.3478260869565215</v>
      </c>
    </row>
    <row r="77" spans="1:14" x14ac:dyDescent="0.3">
      <c r="A77">
        <v>76</v>
      </c>
      <c r="B77" t="s">
        <v>280</v>
      </c>
      <c r="C77" t="s">
        <v>147</v>
      </c>
      <c r="D77" t="s">
        <v>151</v>
      </c>
      <c r="E77" t="s">
        <v>152</v>
      </c>
      <c r="F77" t="s">
        <v>154</v>
      </c>
      <c r="G77" t="s">
        <v>219</v>
      </c>
      <c r="H77">
        <v>336.21610990121707</v>
      </c>
      <c r="I77">
        <v>48</v>
      </c>
      <c r="J77">
        <v>1446694.0862666927</v>
      </c>
      <c r="K77">
        <v>89472000</v>
      </c>
      <c r="L77">
        <v>75</v>
      </c>
      <c r="M77">
        <v>-24.093949957875722</v>
      </c>
      <c r="N77">
        <v>-4.3478260869565215</v>
      </c>
    </row>
    <row r="78" spans="1:14" x14ac:dyDescent="0.3">
      <c r="A78">
        <v>77</v>
      </c>
      <c r="B78" t="s">
        <v>280</v>
      </c>
      <c r="C78" t="s">
        <v>147</v>
      </c>
      <c r="D78" t="s">
        <v>151</v>
      </c>
      <c r="E78" t="s">
        <v>152</v>
      </c>
      <c r="F78" t="s">
        <v>154</v>
      </c>
      <c r="G78" t="s">
        <v>219</v>
      </c>
      <c r="H78">
        <v>336.21610990121707</v>
      </c>
      <c r="I78">
        <v>48</v>
      </c>
      <c r="J78">
        <v>1446694.0862666927</v>
      </c>
      <c r="K78">
        <v>89472000</v>
      </c>
      <c r="L78">
        <v>76</v>
      </c>
      <c r="M78">
        <v>-24.093949957875722</v>
      </c>
      <c r="N78">
        <v>-4.3478260869565215</v>
      </c>
    </row>
    <row r="79" spans="1:14" x14ac:dyDescent="0.3">
      <c r="A79">
        <v>78</v>
      </c>
      <c r="B79" t="s">
        <v>280</v>
      </c>
      <c r="C79" t="s">
        <v>147</v>
      </c>
      <c r="D79" t="s">
        <v>151</v>
      </c>
      <c r="E79" t="s">
        <v>152</v>
      </c>
      <c r="F79" t="s">
        <v>154</v>
      </c>
      <c r="G79" t="s">
        <v>219</v>
      </c>
      <c r="H79">
        <v>336.21610990121707</v>
      </c>
      <c r="I79">
        <v>48</v>
      </c>
      <c r="J79">
        <v>1446694.0862666927</v>
      </c>
      <c r="K79">
        <v>89472000</v>
      </c>
      <c r="L79">
        <v>77</v>
      </c>
      <c r="M79">
        <v>-24.093949957875722</v>
      </c>
      <c r="N79">
        <v>-4.3478260869565215</v>
      </c>
    </row>
    <row r="80" spans="1:14" x14ac:dyDescent="0.3">
      <c r="A80">
        <v>79</v>
      </c>
      <c r="B80" t="s">
        <v>280</v>
      </c>
      <c r="C80" t="s">
        <v>147</v>
      </c>
      <c r="D80" t="s">
        <v>151</v>
      </c>
      <c r="E80" t="s">
        <v>152</v>
      </c>
      <c r="F80" t="s">
        <v>154</v>
      </c>
      <c r="G80" t="s">
        <v>219</v>
      </c>
      <c r="H80">
        <v>336.21610990121707</v>
      </c>
      <c r="I80">
        <v>48</v>
      </c>
      <c r="J80">
        <v>1446694.0862666927</v>
      </c>
      <c r="K80">
        <v>89472000</v>
      </c>
      <c r="L80">
        <v>78</v>
      </c>
      <c r="M80">
        <v>-24.093949957875722</v>
      </c>
      <c r="N80">
        <v>-4.3478260869565215</v>
      </c>
    </row>
    <row r="81" spans="1:14" x14ac:dyDescent="0.3">
      <c r="A81">
        <v>80</v>
      </c>
      <c r="B81" t="s">
        <v>280</v>
      </c>
      <c r="C81" t="s">
        <v>147</v>
      </c>
      <c r="D81" t="s">
        <v>151</v>
      </c>
      <c r="E81" t="s">
        <v>152</v>
      </c>
      <c r="F81" t="s">
        <v>154</v>
      </c>
      <c r="G81" t="s">
        <v>219</v>
      </c>
      <c r="H81">
        <v>336.21610990121707</v>
      </c>
      <c r="I81">
        <v>48</v>
      </c>
      <c r="J81">
        <v>1446694.0862666927</v>
      </c>
      <c r="K81">
        <v>89472000</v>
      </c>
      <c r="L81">
        <v>79</v>
      </c>
      <c r="M81">
        <v>-24.093949957875722</v>
      </c>
      <c r="N81">
        <v>-4.3478260869565215</v>
      </c>
    </row>
    <row r="82" spans="1:14" x14ac:dyDescent="0.3">
      <c r="A82">
        <v>81</v>
      </c>
      <c r="B82" t="s">
        <v>280</v>
      </c>
      <c r="C82" t="s">
        <v>147</v>
      </c>
      <c r="D82" t="s">
        <v>151</v>
      </c>
      <c r="E82" t="s">
        <v>152</v>
      </c>
      <c r="F82" t="s">
        <v>154</v>
      </c>
      <c r="G82" t="s">
        <v>219</v>
      </c>
      <c r="H82">
        <v>336.21610990121707</v>
      </c>
      <c r="I82">
        <v>48</v>
      </c>
      <c r="J82">
        <v>1446694.0862666927</v>
      </c>
      <c r="K82">
        <v>89472000</v>
      </c>
      <c r="L82">
        <v>80</v>
      </c>
      <c r="M82">
        <v>-24.093949957875722</v>
      </c>
      <c r="N82">
        <v>-4.3478260869565215</v>
      </c>
    </row>
    <row r="83" spans="1:14" x14ac:dyDescent="0.3">
      <c r="A83">
        <v>82</v>
      </c>
      <c r="B83" t="s">
        <v>280</v>
      </c>
      <c r="C83" t="s">
        <v>147</v>
      </c>
      <c r="D83" t="s">
        <v>151</v>
      </c>
      <c r="E83" t="s">
        <v>152</v>
      </c>
      <c r="F83" t="s">
        <v>154</v>
      </c>
      <c r="G83" t="s">
        <v>219</v>
      </c>
      <c r="H83">
        <v>336.21610990121707</v>
      </c>
      <c r="I83">
        <v>48</v>
      </c>
      <c r="J83">
        <v>1446694.0862666927</v>
      </c>
      <c r="K83">
        <v>89472000</v>
      </c>
      <c r="L83">
        <v>81</v>
      </c>
      <c r="M83">
        <v>-24.093949957875722</v>
      </c>
      <c r="N83">
        <v>-4.3478260869565215</v>
      </c>
    </row>
    <row r="84" spans="1:14" x14ac:dyDescent="0.3">
      <c r="A84">
        <v>83</v>
      </c>
      <c r="B84" t="s">
        <v>280</v>
      </c>
      <c r="C84" t="s">
        <v>147</v>
      </c>
      <c r="D84" t="s">
        <v>151</v>
      </c>
      <c r="E84" t="s">
        <v>152</v>
      </c>
      <c r="F84" t="s">
        <v>154</v>
      </c>
      <c r="G84" t="s">
        <v>219</v>
      </c>
      <c r="H84">
        <v>336.21610990121707</v>
      </c>
      <c r="I84">
        <v>48</v>
      </c>
      <c r="J84">
        <v>1446694.0862666927</v>
      </c>
      <c r="K84">
        <v>89472000</v>
      </c>
      <c r="L84">
        <v>82</v>
      </c>
      <c r="M84">
        <v>-24.093949957875722</v>
      </c>
      <c r="N84">
        <v>-4.3478260869565215</v>
      </c>
    </row>
    <row r="85" spans="1:14" x14ac:dyDescent="0.3">
      <c r="A85">
        <v>84</v>
      </c>
      <c r="B85" t="s">
        <v>280</v>
      </c>
      <c r="C85" t="s">
        <v>147</v>
      </c>
      <c r="D85" t="s">
        <v>151</v>
      </c>
      <c r="E85" t="s">
        <v>152</v>
      </c>
      <c r="F85" t="s">
        <v>154</v>
      </c>
      <c r="G85" t="s">
        <v>219</v>
      </c>
      <c r="H85">
        <v>336.21610990121707</v>
      </c>
      <c r="I85">
        <v>48</v>
      </c>
      <c r="J85">
        <v>1446694.0862666927</v>
      </c>
      <c r="K85">
        <v>89472000</v>
      </c>
      <c r="L85">
        <v>83</v>
      </c>
      <c r="M85">
        <v>-24.093949957875722</v>
      </c>
      <c r="N85">
        <v>-4.3478260869565215</v>
      </c>
    </row>
    <row r="86" spans="1:14" x14ac:dyDescent="0.3">
      <c r="A86">
        <v>85</v>
      </c>
      <c r="B86" t="s">
        <v>280</v>
      </c>
      <c r="C86" t="s">
        <v>147</v>
      </c>
      <c r="D86" t="s">
        <v>151</v>
      </c>
      <c r="E86" t="s">
        <v>152</v>
      </c>
      <c r="F86" t="s">
        <v>154</v>
      </c>
      <c r="G86" t="s">
        <v>219</v>
      </c>
      <c r="H86">
        <v>336.21610990121707</v>
      </c>
      <c r="I86">
        <v>48</v>
      </c>
      <c r="J86">
        <v>1446694.0862666927</v>
      </c>
      <c r="K86">
        <v>89472000</v>
      </c>
      <c r="L86">
        <v>84</v>
      </c>
      <c r="M86">
        <v>-24.093949957875722</v>
      </c>
      <c r="N86">
        <v>-4.3478260869565215</v>
      </c>
    </row>
    <row r="87" spans="1:14" x14ac:dyDescent="0.3">
      <c r="A87">
        <v>86</v>
      </c>
      <c r="B87" t="s">
        <v>280</v>
      </c>
      <c r="C87" t="s">
        <v>147</v>
      </c>
      <c r="D87" t="s">
        <v>151</v>
      </c>
      <c r="E87" t="s">
        <v>152</v>
      </c>
      <c r="F87" t="s">
        <v>154</v>
      </c>
      <c r="G87" t="s">
        <v>219</v>
      </c>
      <c r="H87">
        <v>336.21610990121707</v>
      </c>
      <c r="I87">
        <v>48</v>
      </c>
      <c r="J87">
        <v>1446694.0862666927</v>
      </c>
      <c r="K87">
        <v>89472000</v>
      </c>
      <c r="L87">
        <v>85</v>
      </c>
      <c r="M87">
        <v>-24.093949957875722</v>
      </c>
      <c r="N87">
        <v>-4.3478260869565215</v>
      </c>
    </row>
    <row r="88" spans="1:14" x14ac:dyDescent="0.3">
      <c r="A88">
        <v>87</v>
      </c>
      <c r="B88" t="s">
        <v>280</v>
      </c>
      <c r="C88" t="s">
        <v>147</v>
      </c>
      <c r="D88" t="s">
        <v>151</v>
      </c>
      <c r="E88" t="s">
        <v>152</v>
      </c>
      <c r="F88" t="s">
        <v>154</v>
      </c>
      <c r="G88" t="s">
        <v>219</v>
      </c>
      <c r="H88">
        <v>336.21610990121707</v>
      </c>
      <c r="I88">
        <v>48</v>
      </c>
      <c r="J88">
        <v>1446694.0862666927</v>
      </c>
      <c r="K88">
        <v>89472000</v>
      </c>
      <c r="L88">
        <v>86</v>
      </c>
      <c r="M88">
        <v>-24.093949957875722</v>
      </c>
      <c r="N88">
        <v>-4.3478260869565215</v>
      </c>
    </row>
    <row r="89" spans="1:14" x14ac:dyDescent="0.3">
      <c r="A89">
        <v>88</v>
      </c>
      <c r="B89" t="s">
        <v>280</v>
      </c>
      <c r="C89" t="s">
        <v>147</v>
      </c>
      <c r="D89" t="s">
        <v>151</v>
      </c>
      <c r="E89" t="s">
        <v>152</v>
      </c>
      <c r="F89" t="s">
        <v>154</v>
      </c>
      <c r="G89" t="s">
        <v>219</v>
      </c>
      <c r="H89">
        <v>336.21610990121707</v>
      </c>
      <c r="I89">
        <v>48</v>
      </c>
      <c r="J89">
        <v>1446694.0862666927</v>
      </c>
      <c r="K89">
        <v>89472000</v>
      </c>
      <c r="L89">
        <v>87</v>
      </c>
      <c r="M89">
        <v>-24.093949957875722</v>
      </c>
      <c r="N89">
        <v>-4.3478260869565215</v>
      </c>
    </row>
    <row r="90" spans="1:14" x14ac:dyDescent="0.3">
      <c r="A90">
        <v>89</v>
      </c>
      <c r="B90" t="s">
        <v>280</v>
      </c>
      <c r="C90" t="s">
        <v>147</v>
      </c>
      <c r="D90" t="s">
        <v>151</v>
      </c>
      <c r="E90" t="s">
        <v>152</v>
      </c>
      <c r="F90" t="s">
        <v>154</v>
      </c>
      <c r="G90" t="s">
        <v>219</v>
      </c>
      <c r="H90">
        <v>336.21610990121707</v>
      </c>
      <c r="I90">
        <v>48</v>
      </c>
      <c r="J90">
        <v>1446694.0862666927</v>
      </c>
      <c r="K90">
        <v>89472000</v>
      </c>
      <c r="L90">
        <v>88</v>
      </c>
      <c r="M90">
        <v>-24.093949957875722</v>
      </c>
      <c r="N90">
        <v>-4.3478260869565215</v>
      </c>
    </row>
    <row r="91" spans="1:14" x14ac:dyDescent="0.3">
      <c r="A91">
        <v>90</v>
      </c>
      <c r="B91" t="s">
        <v>280</v>
      </c>
      <c r="C91" t="s">
        <v>147</v>
      </c>
      <c r="D91" t="s">
        <v>151</v>
      </c>
      <c r="E91" t="s">
        <v>152</v>
      </c>
      <c r="F91" t="s">
        <v>154</v>
      </c>
      <c r="G91" t="s">
        <v>219</v>
      </c>
      <c r="H91">
        <v>336.21610990121707</v>
      </c>
      <c r="I91">
        <v>48</v>
      </c>
      <c r="J91">
        <v>1446694.0862666927</v>
      </c>
      <c r="K91">
        <v>89472000</v>
      </c>
      <c r="L91">
        <v>89</v>
      </c>
      <c r="M91">
        <v>-24.093949957875722</v>
      </c>
      <c r="N91">
        <v>-4.3478260869565215</v>
      </c>
    </row>
    <row r="92" spans="1:14" x14ac:dyDescent="0.3">
      <c r="A92">
        <v>91</v>
      </c>
      <c r="B92" t="s">
        <v>280</v>
      </c>
      <c r="C92" t="s">
        <v>147</v>
      </c>
      <c r="D92" t="s">
        <v>151</v>
      </c>
      <c r="E92" t="s">
        <v>152</v>
      </c>
      <c r="F92" t="s">
        <v>154</v>
      </c>
      <c r="G92" t="s">
        <v>219</v>
      </c>
      <c r="H92">
        <v>336.21610990121707</v>
      </c>
      <c r="I92">
        <v>48</v>
      </c>
      <c r="J92">
        <v>1446694.0862666927</v>
      </c>
      <c r="K92">
        <v>89472000</v>
      </c>
      <c r="L92">
        <v>90</v>
      </c>
      <c r="M92">
        <v>-24.093949957875722</v>
      </c>
      <c r="N92">
        <v>-4.3478260869565215</v>
      </c>
    </row>
    <row r="93" spans="1:14" x14ac:dyDescent="0.3">
      <c r="A93">
        <v>92</v>
      </c>
      <c r="B93" t="s">
        <v>280</v>
      </c>
      <c r="C93" t="s">
        <v>147</v>
      </c>
      <c r="D93" t="s">
        <v>151</v>
      </c>
      <c r="E93" t="s">
        <v>152</v>
      </c>
      <c r="F93" t="s">
        <v>154</v>
      </c>
      <c r="G93" t="s">
        <v>219</v>
      </c>
      <c r="H93">
        <v>336.21610990121707</v>
      </c>
      <c r="I93">
        <v>48</v>
      </c>
      <c r="J93">
        <v>1446694.0862666927</v>
      </c>
      <c r="K93">
        <v>89472000</v>
      </c>
      <c r="L93">
        <v>91</v>
      </c>
      <c r="M93">
        <v>-24.093949957875722</v>
      </c>
      <c r="N93">
        <v>-4.3478260869565215</v>
      </c>
    </row>
    <row r="94" spans="1:14" x14ac:dyDescent="0.3">
      <c r="A94">
        <v>93</v>
      </c>
      <c r="B94" t="s">
        <v>280</v>
      </c>
      <c r="C94" t="s">
        <v>147</v>
      </c>
      <c r="D94" t="s">
        <v>151</v>
      </c>
      <c r="E94" t="s">
        <v>152</v>
      </c>
      <c r="F94" t="s">
        <v>154</v>
      </c>
      <c r="G94" t="s">
        <v>219</v>
      </c>
      <c r="H94">
        <v>336.21610990121707</v>
      </c>
      <c r="I94">
        <v>48</v>
      </c>
      <c r="J94">
        <v>1446694.0862666927</v>
      </c>
      <c r="K94">
        <v>89472000</v>
      </c>
      <c r="L94">
        <v>92</v>
      </c>
      <c r="M94">
        <v>-24.093949957875722</v>
      </c>
      <c r="N94">
        <v>-4.3478260869565215</v>
      </c>
    </row>
    <row r="95" spans="1:14" x14ac:dyDescent="0.3">
      <c r="A95">
        <v>94</v>
      </c>
      <c r="B95" t="s">
        <v>280</v>
      </c>
      <c r="C95" t="s">
        <v>147</v>
      </c>
      <c r="D95" t="s">
        <v>151</v>
      </c>
      <c r="E95" t="s">
        <v>152</v>
      </c>
      <c r="F95" t="s">
        <v>154</v>
      </c>
      <c r="G95" t="s">
        <v>219</v>
      </c>
      <c r="H95">
        <v>336.21610990121707</v>
      </c>
      <c r="I95">
        <v>48</v>
      </c>
      <c r="J95">
        <v>1446694.0862666927</v>
      </c>
      <c r="K95">
        <v>89472000</v>
      </c>
      <c r="L95">
        <v>93</v>
      </c>
      <c r="M95">
        <v>-24.093949957875722</v>
      </c>
      <c r="N95">
        <v>-4.3478260869565215</v>
      </c>
    </row>
    <row r="96" spans="1:14" x14ac:dyDescent="0.3">
      <c r="A96">
        <v>95</v>
      </c>
      <c r="B96" t="s">
        <v>280</v>
      </c>
      <c r="C96" t="s">
        <v>147</v>
      </c>
      <c r="D96" t="s">
        <v>151</v>
      </c>
      <c r="E96" t="s">
        <v>152</v>
      </c>
      <c r="F96" t="s">
        <v>154</v>
      </c>
      <c r="G96" t="s">
        <v>219</v>
      </c>
      <c r="H96">
        <v>336.21610990121707</v>
      </c>
      <c r="I96">
        <v>48</v>
      </c>
      <c r="J96">
        <v>1446694.0862666927</v>
      </c>
      <c r="K96">
        <v>89472000</v>
      </c>
      <c r="L96">
        <v>94</v>
      </c>
      <c r="M96">
        <v>-24.093949957875722</v>
      </c>
      <c r="N96">
        <v>-4.3478260869565215</v>
      </c>
    </row>
    <row r="97" spans="1:14" x14ac:dyDescent="0.3">
      <c r="A97">
        <v>96</v>
      </c>
      <c r="B97" t="s">
        <v>280</v>
      </c>
      <c r="C97" t="s">
        <v>147</v>
      </c>
      <c r="D97" t="s">
        <v>151</v>
      </c>
      <c r="E97" t="s">
        <v>152</v>
      </c>
      <c r="F97" t="s">
        <v>154</v>
      </c>
      <c r="G97" t="s">
        <v>219</v>
      </c>
      <c r="H97">
        <v>336.21610990121707</v>
      </c>
      <c r="I97">
        <v>48</v>
      </c>
      <c r="J97">
        <v>1446694.0862666927</v>
      </c>
      <c r="K97">
        <v>89472000</v>
      </c>
      <c r="L97">
        <v>95</v>
      </c>
      <c r="M97">
        <v>-24.093949957875722</v>
      </c>
      <c r="N97">
        <v>-4.3478260869565215</v>
      </c>
    </row>
    <row r="98" spans="1:14" x14ac:dyDescent="0.3">
      <c r="A98">
        <v>97</v>
      </c>
      <c r="B98" t="s">
        <v>280</v>
      </c>
      <c r="C98" t="s">
        <v>147</v>
      </c>
      <c r="D98" t="s">
        <v>151</v>
      </c>
      <c r="E98" t="s">
        <v>152</v>
      </c>
      <c r="F98" t="s">
        <v>154</v>
      </c>
      <c r="G98" t="s">
        <v>219</v>
      </c>
      <c r="H98">
        <v>336.21610990121707</v>
      </c>
      <c r="I98">
        <v>48</v>
      </c>
      <c r="J98">
        <v>1446694.0862666927</v>
      </c>
      <c r="K98">
        <v>89472000</v>
      </c>
      <c r="L98">
        <v>96</v>
      </c>
      <c r="M98">
        <v>-24.093949957875722</v>
      </c>
      <c r="N98">
        <v>-4.3478260869565215</v>
      </c>
    </row>
    <row r="99" spans="1:14" x14ac:dyDescent="0.3">
      <c r="A99">
        <v>98</v>
      </c>
      <c r="B99" t="s">
        <v>280</v>
      </c>
      <c r="C99" t="s">
        <v>147</v>
      </c>
      <c r="D99" t="s">
        <v>151</v>
      </c>
      <c r="E99" t="s">
        <v>152</v>
      </c>
      <c r="F99" t="s">
        <v>154</v>
      </c>
      <c r="G99" t="s">
        <v>219</v>
      </c>
      <c r="H99">
        <v>336.21610990121707</v>
      </c>
      <c r="I99">
        <v>48</v>
      </c>
      <c r="J99">
        <v>1446694.0862666927</v>
      </c>
      <c r="K99">
        <v>89472000</v>
      </c>
      <c r="L99">
        <v>97</v>
      </c>
      <c r="M99">
        <v>-24.093949957875722</v>
      </c>
      <c r="N99">
        <v>-4.3478260869565215</v>
      </c>
    </row>
    <row r="100" spans="1:14" x14ac:dyDescent="0.3">
      <c r="A100">
        <v>99</v>
      </c>
      <c r="B100" t="s">
        <v>280</v>
      </c>
      <c r="C100" t="s">
        <v>147</v>
      </c>
      <c r="D100" t="s">
        <v>151</v>
      </c>
      <c r="E100" t="s">
        <v>152</v>
      </c>
      <c r="F100" t="s">
        <v>154</v>
      </c>
      <c r="G100" t="s">
        <v>219</v>
      </c>
      <c r="H100">
        <v>336.21610990121707</v>
      </c>
      <c r="I100">
        <v>48</v>
      </c>
      <c r="J100">
        <v>1446694.0862666927</v>
      </c>
      <c r="K100">
        <v>89472000</v>
      </c>
      <c r="L100">
        <v>98</v>
      </c>
      <c r="M100">
        <v>-24.093949957875722</v>
      </c>
      <c r="N100">
        <v>-4.3478260869565215</v>
      </c>
    </row>
    <row r="101" spans="1:14" x14ac:dyDescent="0.3">
      <c r="A101">
        <v>100</v>
      </c>
      <c r="B101" t="s">
        <v>280</v>
      </c>
      <c r="C101" t="s">
        <v>147</v>
      </c>
      <c r="D101" t="s">
        <v>151</v>
      </c>
      <c r="E101" t="s">
        <v>152</v>
      </c>
      <c r="F101" t="s">
        <v>154</v>
      </c>
      <c r="G101" t="s">
        <v>219</v>
      </c>
      <c r="H101">
        <v>336.21610990121707</v>
      </c>
      <c r="I101">
        <v>48</v>
      </c>
      <c r="J101">
        <v>1446694.0862666927</v>
      </c>
      <c r="K101">
        <v>89472000</v>
      </c>
      <c r="L101">
        <v>99</v>
      </c>
      <c r="M101">
        <v>-24.093949957875722</v>
      </c>
      <c r="N101">
        <v>-4.3478260869565215</v>
      </c>
    </row>
    <row r="102" spans="1:14" x14ac:dyDescent="0.3">
      <c r="A102">
        <v>101</v>
      </c>
      <c r="B102" t="s">
        <v>280</v>
      </c>
      <c r="C102" t="s">
        <v>147</v>
      </c>
      <c r="D102" t="s">
        <v>151</v>
      </c>
      <c r="E102" t="s">
        <v>152</v>
      </c>
      <c r="F102" t="s">
        <v>154</v>
      </c>
      <c r="G102" t="s">
        <v>219</v>
      </c>
      <c r="H102">
        <v>336.21610990121707</v>
      </c>
      <c r="I102">
        <v>48</v>
      </c>
      <c r="J102">
        <v>1446694.0862666927</v>
      </c>
      <c r="K102">
        <v>89472000</v>
      </c>
      <c r="L102">
        <v>100</v>
      </c>
      <c r="M102">
        <v>-24.093949957875722</v>
      </c>
      <c r="N102">
        <v>-4.3478260869565215</v>
      </c>
    </row>
    <row r="103" spans="1:14" x14ac:dyDescent="0.3">
      <c r="A103">
        <v>102</v>
      </c>
      <c r="B103" t="s">
        <v>280</v>
      </c>
      <c r="C103" t="s">
        <v>147</v>
      </c>
      <c r="D103" t="s">
        <v>151</v>
      </c>
      <c r="E103" t="s">
        <v>152</v>
      </c>
      <c r="F103" t="s">
        <v>154</v>
      </c>
      <c r="G103" t="s">
        <v>219</v>
      </c>
      <c r="H103">
        <v>336.21610990121707</v>
      </c>
      <c r="I103">
        <v>48</v>
      </c>
      <c r="J103">
        <v>1446694.0862666927</v>
      </c>
      <c r="K103">
        <v>89472000</v>
      </c>
      <c r="L103">
        <v>101</v>
      </c>
      <c r="M103">
        <v>-24.093949957875722</v>
      </c>
      <c r="N103">
        <v>-4.3478260869565215</v>
      </c>
    </row>
    <row r="104" spans="1:14" x14ac:dyDescent="0.3">
      <c r="A104">
        <v>103</v>
      </c>
      <c r="B104" t="s">
        <v>280</v>
      </c>
      <c r="C104" t="s">
        <v>147</v>
      </c>
      <c r="D104" t="s">
        <v>151</v>
      </c>
      <c r="E104" t="s">
        <v>152</v>
      </c>
      <c r="F104" t="s">
        <v>154</v>
      </c>
      <c r="G104" t="s">
        <v>219</v>
      </c>
      <c r="H104">
        <v>336.21610990121707</v>
      </c>
      <c r="I104">
        <v>48</v>
      </c>
      <c r="J104">
        <v>1446694.0862666927</v>
      </c>
      <c r="K104">
        <v>89472000</v>
      </c>
      <c r="L104">
        <v>102</v>
      </c>
      <c r="M104">
        <v>-24.093949957875722</v>
      </c>
      <c r="N104">
        <v>-4.3478260869565215</v>
      </c>
    </row>
    <row r="105" spans="1:14" x14ac:dyDescent="0.3">
      <c r="A105">
        <v>104</v>
      </c>
      <c r="B105" t="s">
        <v>280</v>
      </c>
      <c r="C105" t="s">
        <v>147</v>
      </c>
      <c r="D105" t="s">
        <v>151</v>
      </c>
      <c r="E105" t="s">
        <v>152</v>
      </c>
      <c r="F105" t="s">
        <v>154</v>
      </c>
      <c r="G105" t="s">
        <v>219</v>
      </c>
      <c r="H105">
        <v>336.21610990121707</v>
      </c>
      <c r="I105">
        <v>48</v>
      </c>
      <c r="J105">
        <v>1446694.0862666927</v>
      </c>
      <c r="K105">
        <v>89472000</v>
      </c>
      <c r="L105">
        <v>103</v>
      </c>
      <c r="M105">
        <v>-24.093949957875722</v>
      </c>
      <c r="N105">
        <v>-4.3478260869565215</v>
      </c>
    </row>
    <row r="106" spans="1:14" x14ac:dyDescent="0.3">
      <c r="A106">
        <v>105</v>
      </c>
      <c r="B106" t="s">
        <v>280</v>
      </c>
      <c r="C106" t="s">
        <v>147</v>
      </c>
      <c r="D106" t="s">
        <v>151</v>
      </c>
      <c r="E106" t="s">
        <v>152</v>
      </c>
      <c r="F106" t="s">
        <v>154</v>
      </c>
      <c r="G106" t="s">
        <v>219</v>
      </c>
      <c r="H106">
        <v>336.21610990121707</v>
      </c>
      <c r="I106">
        <v>48</v>
      </c>
      <c r="J106">
        <v>1446694.0862666927</v>
      </c>
      <c r="K106">
        <v>89472000</v>
      </c>
      <c r="L106">
        <v>104</v>
      </c>
      <c r="M106">
        <v>-24.093949957875722</v>
      </c>
      <c r="N106">
        <v>-4.3478260869565215</v>
      </c>
    </row>
    <row r="107" spans="1:14" x14ac:dyDescent="0.3">
      <c r="A107">
        <v>106</v>
      </c>
      <c r="B107" t="s">
        <v>280</v>
      </c>
      <c r="C107" t="s">
        <v>147</v>
      </c>
      <c r="D107" t="s">
        <v>151</v>
      </c>
      <c r="E107" t="s">
        <v>152</v>
      </c>
      <c r="F107" t="s">
        <v>154</v>
      </c>
      <c r="G107" t="s">
        <v>219</v>
      </c>
      <c r="H107">
        <v>336.21610990121707</v>
      </c>
      <c r="I107">
        <v>48</v>
      </c>
      <c r="J107">
        <v>1446694.0862666927</v>
      </c>
      <c r="K107">
        <v>89472000</v>
      </c>
      <c r="L107">
        <v>105</v>
      </c>
      <c r="M107">
        <v>-24.093949957875722</v>
      </c>
      <c r="N107">
        <v>-4.3478260869565215</v>
      </c>
    </row>
    <row r="108" spans="1:14" x14ac:dyDescent="0.3">
      <c r="A108">
        <v>107</v>
      </c>
      <c r="B108" t="s">
        <v>280</v>
      </c>
      <c r="C108" t="s">
        <v>147</v>
      </c>
      <c r="D108" t="s">
        <v>151</v>
      </c>
      <c r="E108" t="s">
        <v>152</v>
      </c>
      <c r="F108" t="s">
        <v>154</v>
      </c>
      <c r="G108" t="s">
        <v>219</v>
      </c>
      <c r="H108">
        <v>336.21610990121707</v>
      </c>
      <c r="I108">
        <v>48</v>
      </c>
      <c r="J108">
        <v>1446694.0862666927</v>
      </c>
      <c r="K108">
        <v>89472000</v>
      </c>
      <c r="L108">
        <v>106</v>
      </c>
      <c r="M108">
        <v>-24.093949957875722</v>
      </c>
      <c r="N108">
        <v>-4.3478260869565215</v>
      </c>
    </row>
    <row r="109" spans="1:14" x14ac:dyDescent="0.3">
      <c r="A109">
        <v>108</v>
      </c>
      <c r="B109" t="s">
        <v>280</v>
      </c>
      <c r="C109" t="s">
        <v>147</v>
      </c>
      <c r="D109" t="s">
        <v>151</v>
      </c>
      <c r="E109" t="s">
        <v>152</v>
      </c>
      <c r="F109" t="s">
        <v>154</v>
      </c>
      <c r="G109" t="s">
        <v>219</v>
      </c>
      <c r="H109">
        <v>336.21610990121707</v>
      </c>
      <c r="I109">
        <v>48</v>
      </c>
      <c r="J109">
        <v>1446694.0862666927</v>
      </c>
      <c r="K109">
        <v>89472000</v>
      </c>
      <c r="L109">
        <v>107</v>
      </c>
      <c r="M109">
        <v>-24.093949957875722</v>
      </c>
      <c r="N109">
        <v>-4.3478260869565215</v>
      </c>
    </row>
    <row r="110" spans="1:14" x14ac:dyDescent="0.3">
      <c r="A110">
        <v>109</v>
      </c>
      <c r="B110" t="s">
        <v>280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336.21610990121707</v>
      </c>
      <c r="I110">
        <v>48</v>
      </c>
      <c r="J110">
        <v>1446694.0862666927</v>
      </c>
      <c r="K110">
        <v>89472000</v>
      </c>
      <c r="L110">
        <v>108</v>
      </c>
      <c r="M110">
        <v>-24.093949957875722</v>
      </c>
      <c r="N110">
        <v>-4.3478260869565215</v>
      </c>
    </row>
    <row r="111" spans="1:14" x14ac:dyDescent="0.3">
      <c r="A111">
        <v>110</v>
      </c>
      <c r="B111" t="s">
        <v>280</v>
      </c>
      <c r="C111" t="s">
        <v>147</v>
      </c>
      <c r="D111" t="s">
        <v>151</v>
      </c>
      <c r="E111" t="s">
        <v>152</v>
      </c>
      <c r="F111" t="s">
        <v>154</v>
      </c>
      <c r="G111" t="s">
        <v>219</v>
      </c>
      <c r="H111">
        <v>336.21610990121707</v>
      </c>
      <c r="I111">
        <v>48</v>
      </c>
      <c r="J111">
        <v>1446694.0862666927</v>
      </c>
      <c r="K111">
        <v>89472000</v>
      </c>
      <c r="L111">
        <v>109</v>
      </c>
      <c r="M111">
        <v>-24.093949957875722</v>
      </c>
      <c r="N111">
        <v>-4.3478260869565215</v>
      </c>
    </row>
    <row r="112" spans="1:14" x14ac:dyDescent="0.3">
      <c r="A112">
        <v>111</v>
      </c>
      <c r="B112" t="s">
        <v>280</v>
      </c>
      <c r="C112" t="s">
        <v>147</v>
      </c>
      <c r="D112" t="s">
        <v>151</v>
      </c>
      <c r="E112" t="s">
        <v>152</v>
      </c>
      <c r="F112" t="s">
        <v>154</v>
      </c>
      <c r="G112" t="s">
        <v>219</v>
      </c>
      <c r="H112">
        <v>336.21610990121707</v>
      </c>
      <c r="I112">
        <v>48</v>
      </c>
      <c r="J112">
        <v>1446694.0862666927</v>
      </c>
      <c r="K112">
        <v>89472000</v>
      </c>
      <c r="L112">
        <v>110</v>
      </c>
      <c r="M112">
        <v>-24.093949957875722</v>
      </c>
      <c r="N112">
        <v>-4.3478260869565215</v>
      </c>
    </row>
    <row r="113" spans="1:14" x14ac:dyDescent="0.3">
      <c r="A113">
        <v>112</v>
      </c>
      <c r="B113" t="s">
        <v>280</v>
      </c>
      <c r="C113" t="s">
        <v>147</v>
      </c>
      <c r="D113" t="s">
        <v>151</v>
      </c>
      <c r="E113" t="s">
        <v>152</v>
      </c>
      <c r="F113" t="s">
        <v>154</v>
      </c>
      <c r="G113" t="s">
        <v>219</v>
      </c>
      <c r="H113">
        <v>336.21610990121707</v>
      </c>
      <c r="I113">
        <v>48</v>
      </c>
      <c r="J113">
        <v>1446694.0862666927</v>
      </c>
      <c r="K113">
        <v>89472000</v>
      </c>
      <c r="L113">
        <v>111</v>
      </c>
      <c r="M113">
        <v>-24.093949957875722</v>
      </c>
      <c r="N113">
        <v>-4.3478260869565215</v>
      </c>
    </row>
    <row r="114" spans="1:14" x14ac:dyDescent="0.3">
      <c r="A114">
        <v>113</v>
      </c>
      <c r="B114" t="s">
        <v>280</v>
      </c>
      <c r="C114" t="s">
        <v>147</v>
      </c>
      <c r="D114" t="s">
        <v>151</v>
      </c>
      <c r="E114" t="s">
        <v>152</v>
      </c>
      <c r="F114" t="s">
        <v>154</v>
      </c>
      <c r="G114" t="s">
        <v>219</v>
      </c>
      <c r="H114">
        <v>336.21610990121707</v>
      </c>
      <c r="I114">
        <v>48</v>
      </c>
      <c r="J114">
        <v>1446694.0862666927</v>
      </c>
      <c r="K114">
        <v>89472000</v>
      </c>
      <c r="L114">
        <v>112</v>
      </c>
      <c r="M114">
        <v>-24.093949957875722</v>
      </c>
      <c r="N114">
        <v>-4.3478260869565215</v>
      </c>
    </row>
    <row r="115" spans="1:14" x14ac:dyDescent="0.3">
      <c r="A115">
        <v>114</v>
      </c>
      <c r="B115" t="s">
        <v>280</v>
      </c>
      <c r="C115" t="s">
        <v>147</v>
      </c>
      <c r="D115" t="s">
        <v>151</v>
      </c>
      <c r="E115" t="s">
        <v>152</v>
      </c>
      <c r="F115" t="s">
        <v>154</v>
      </c>
      <c r="G115" t="s">
        <v>219</v>
      </c>
      <c r="H115">
        <v>323.04634372617141</v>
      </c>
      <c r="I115">
        <v>46</v>
      </c>
      <c r="J115">
        <v>1326897.8821416509</v>
      </c>
      <c r="K115">
        <v>85744000</v>
      </c>
      <c r="L115">
        <v>113</v>
      </c>
      <c r="M115">
        <v>-13.818118805348345</v>
      </c>
      <c r="N115">
        <v>0</v>
      </c>
    </row>
    <row r="116" spans="1:14" x14ac:dyDescent="0.3">
      <c r="A116">
        <v>115</v>
      </c>
      <c r="B116" t="s">
        <v>280</v>
      </c>
      <c r="C116" t="s">
        <v>147</v>
      </c>
      <c r="D116" t="s">
        <v>151</v>
      </c>
      <c r="E116" t="s">
        <v>152</v>
      </c>
      <c r="F116" t="s">
        <v>154</v>
      </c>
      <c r="G116" t="s">
        <v>219</v>
      </c>
      <c r="H116">
        <v>323.04634372617141</v>
      </c>
      <c r="I116">
        <v>46</v>
      </c>
      <c r="J116">
        <v>1326897.8821416509</v>
      </c>
      <c r="K116">
        <v>85744000</v>
      </c>
      <c r="L116">
        <v>114</v>
      </c>
      <c r="M116">
        <v>-13.818118805348345</v>
      </c>
      <c r="N116">
        <v>0</v>
      </c>
    </row>
    <row r="117" spans="1:14" x14ac:dyDescent="0.3">
      <c r="A117">
        <v>116</v>
      </c>
      <c r="B117" t="s">
        <v>280</v>
      </c>
      <c r="C117" t="s">
        <v>147</v>
      </c>
      <c r="D117" t="s">
        <v>151</v>
      </c>
      <c r="E117" t="s">
        <v>152</v>
      </c>
      <c r="F117" t="s">
        <v>154</v>
      </c>
      <c r="G117" t="s">
        <v>219</v>
      </c>
      <c r="H117">
        <v>323.04634372617141</v>
      </c>
      <c r="I117">
        <v>46</v>
      </c>
      <c r="J117">
        <v>1326897.8821416509</v>
      </c>
      <c r="K117">
        <v>85744000</v>
      </c>
      <c r="L117">
        <v>115</v>
      </c>
      <c r="M117">
        <v>-13.818118805348345</v>
      </c>
      <c r="N117">
        <v>0</v>
      </c>
    </row>
    <row r="118" spans="1:14" x14ac:dyDescent="0.3">
      <c r="A118">
        <v>117</v>
      </c>
      <c r="B118" t="s">
        <v>280</v>
      </c>
      <c r="C118" t="s">
        <v>147</v>
      </c>
      <c r="D118" t="s">
        <v>151</v>
      </c>
      <c r="E118" t="s">
        <v>152</v>
      </c>
      <c r="F118" t="s">
        <v>154</v>
      </c>
      <c r="G118" t="s">
        <v>219</v>
      </c>
      <c r="H118">
        <v>323.04634372617141</v>
      </c>
      <c r="I118">
        <v>46</v>
      </c>
      <c r="J118">
        <v>1326897.8821416509</v>
      </c>
      <c r="K118">
        <v>85744000</v>
      </c>
      <c r="L118">
        <v>116</v>
      </c>
      <c r="M118">
        <v>-13.818118805348345</v>
      </c>
      <c r="N118">
        <v>0</v>
      </c>
    </row>
    <row r="119" spans="1:14" x14ac:dyDescent="0.3">
      <c r="A119">
        <v>118</v>
      </c>
      <c r="B119" t="s">
        <v>280</v>
      </c>
      <c r="C119" t="s">
        <v>147</v>
      </c>
      <c r="D119" t="s">
        <v>151</v>
      </c>
      <c r="E119" t="s">
        <v>152</v>
      </c>
      <c r="F119" t="s">
        <v>154</v>
      </c>
      <c r="G119" t="s">
        <v>219</v>
      </c>
      <c r="H119">
        <v>323.04634372617141</v>
      </c>
      <c r="I119">
        <v>46</v>
      </c>
      <c r="J119">
        <v>1326897.8821416509</v>
      </c>
      <c r="K119">
        <v>85744000</v>
      </c>
      <c r="L119">
        <v>117</v>
      </c>
      <c r="M119">
        <v>-13.818118805348345</v>
      </c>
      <c r="N119">
        <v>0</v>
      </c>
    </row>
    <row r="120" spans="1:14" x14ac:dyDescent="0.3">
      <c r="A120">
        <v>119</v>
      </c>
      <c r="B120" t="s">
        <v>280</v>
      </c>
      <c r="C120" t="s">
        <v>147</v>
      </c>
      <c r="D120" t="s">
        <v>151</v>
      </c>
      <c r="E120" t="s">
        <v>152</v>
      </c>
      <c r="F120" t="s">
        <v>154</v>
      </c>
      <c r="G120" t="s">
        <v>219</v>
      </c>
      <c r="H120">
        <v>323.04634372617141</v>
      </c>
      <c r="I120">
        <v>46</v>
      </c>
      <c r="J120">
        <v>1326897.8821416509</v>
      </c>
      <c r="K120">
        <v>85744000</v>
      </c>
      <c r="L120">
        <v>118</v>
      </c>
      <c r="M120">
        <v>-13.818118805348345</v>
      </c>
      <c r="N120">
        <v>0</v>
      </c>
    </row>
    <row r="121" spans="1:14" x14ac:dyDescent="0.3">
      <c r="A121">
        <v>120</v>
      </c>
      <c r="B121" t="s">
        <v>280</v>
      </c>
      <c r="C121" t="s">
        <v>147</v>
      </c>
      <c r="D121" t="s">
        <v>151</v>
      </c>
      <c r="E121" t="s">
        <v>152</v>
      </c>
      <c r="F121" t="s">
        <v>154</v>
      </c>
      <c r="G121" t="s">
        <v>219</v>
      </c>
      <c r="H121">
        <v>323.04634372617141</v>
      </c>
      <c r="I121">
        <v>46</v>
      </c>
      <c r="J121">
        <v>1326897.8821416509</v>
      </c>
      <c r="K121">
        <v>85744000</v>
      </c>
      <c r="L121">
        <v>119</v>
      </c>
      <c r="M121">
        <v>-13.818118805348345</v>
      </c>
      <c r="N121">
        <v>0</v>
      </c>
    </row>
    <row r="122" spans="1:14" x14ac:dyDescent="0.3">
      <c r="A122">
        <v>121</v>
      </c>
      <c r="B122" t="s">
        <v>280</v>
      </c>
      <c r="C122" t="s">
        <v>147</v>
      </c>
      <c r="D122" t="s">
        <v>151</v>
      </c>
      <c r="E122" t="s">
        <v>152</v>
      </c>
      <c r="F122" t="s">
        <v>154</v>
      </c>
      <c r="G122" t="s">
        <v>219</v>
      </c>
      <c r="H122">
        <v>323.04634372617141</v>
      </c>
      <c r="I122">
        <v>46</v>
      </c>
      <c r="J122">
        <v>1326897.8821416509</v>
      </c>
      <c r="K122">
        <v>85744000</v>
      </c>
      <c r="L122">
        <v>120</v>
      </c>
      <c r="M122">
        <v>-13.818118805348345</v>
      </c>
      <c r="N122">
        <v>0</v>
      </c>
    </row>
    <row r="123" spans="1:14" x14ac:dyDescent="0.3">
      <c r="A123">
        <v>122</v>
      </c>
      <c r="B123" t="s">
        <v>280</v>
      </c>
      <c r="C123" t="s">
        <v>147</v>
      </c>
      <c r="D123" t="s">
        <v>151</v>
      </c>
      <c r="E123" t="s">
        <v>152</v>
      </c>
      <c r="F123" t="s">
        <v>154</v>
      </c>
      <c r="G123" t="s">
        <v>219</v>
      </c>
      <c r="H123">
        <v>323.04634372617141</v>
      </c>
      <c r="I123">
        <v>46</v>
      </c>
      <c r="J123">
        <v>1326897.8821416509</v>
      </c>
      <c r="K123">
        <v>85744000</v>
      </c>
      <c r="L123">
        <v>121</v>
      </c>
      <c r="M123">
        <v>-13.818118805348345</v>
      </c>
      <c r="N123">
        <v>0</v>
      </c>
    </row>
    <row r="124" spans="1:14" x14ac:dyDescent="0.3">
      <c r="A124">
        <v>123</v>
      </c>
      <c r="B124" t="s">
        <v>280</v>
      </c>
      <c r="C124" t="s">
        <v>147</v>
      </c>
      <c r="D124" t="s">
        <v>151</v>
      </c>
      <c r="E124" t="s">
        <v>152</v>
      </c>
      <c r="F124" t="s">
        <v>154</v>
      </c>
      <c r="G124" t="s">
        <v>219</v>
      </c>
      <c r="H124">
        <v>323.04634372617141</v>
      </c>
      <c r="I124">
        <v>46</v>
      </c>
      <c r="J124">
        <v>1326897.8821416509</v>
      </c>
      <c r="K124">
        <v>85744000</v>
      </c>
      <c r="L124">
        <v>122</v>
      </c>
      <c r="M124">
        <v>-13.818118805348345</v>
      </c>
      <c r="N124">
        <v>0</v>
      </c>
    </row>
    <row r="125" spans="1:14" x14ac:dyDescent="0.3">
      <c r="A125">
        <v>124</v>
      </c>
      <c r="B125" t="s">
        <v>280</v>
      </c>
      <c r="C125" t="s">
        <v>147</v>
      </c>
      <c r="D125" t="s">
        <v>151</v>
      </c>
      <c r="E125" t="s">
        <v>152</v>
      </c>
      <c r="F125" t="s">
        <v>154</v>
      </c>
      <c r="G125" t="s">
        <v>219</v>
      </c>
      <c r="H125">
        <v>323.04634372617141</v>
      </c>
      <c r="I125">
        <v>46</v>
      </c>
      <c r="J125">
        <v>1326897.8821416509</v>
      </c>
      <c r="K125">
        <v>85744000</v>
      </c>
      <c r="L125">
        <v>123</v>
      </c>
      <c r="M125">
        <v>-13.818118805348345</v>
      </c>
      <c r="N125">
        <v>0</v>
      </c>
    </row>
    <row r="126" spans="1:14" x14ac:dyDescent="0.3">
      <c r="A126">
        <v>125</v>
      </c>
      <c r="B126" t="s">
        <v>280</v>
      </c>
      <c r="C126" t="s">
        <v>147</v>
      </c>
      <c r="D126" t="s">
        <v>151</v>
      </c>
      <c r="E126" t="s">
        <v>152</v>
      </c>
      <c r="F126" t="s">
        <v>154</v>
      </c>
      <c r="G126" t="s">
        <v>219</v>
      </c>
      <c r="H126">
        <v>323.04634372617141</v>
      </c>
      <c r="I126">
        <v>46</v>
      </c>
      <c r="J126">
        <v>1326897.8821416509</v>
      </c>
      <c r="K126">
        <v>85744000</v>
      </c>
      <c r="L126">
        <v>124</v>
      </c>
      <c r="M126">
        <v>-13.818118805348345</v>
      </c>
      <c r="N126">
        <v>0</v>
      </c>
    </row>
    <row r="127" spans="1:14" x14ac:dyDescent="0.3">
      <c r="A127">
        <v>126</v>
      </c>
      <c r="B127" t="s">
        <v>280</v>
      </c>
      <c r="C127" t="s">
        <v>147</v>
      </c>
      <c r="D127" t="s">
        <v>151</v>
      </c>
      <c r="E127" t="s">
        <v>152</v>
      </c>
      <c r="F127" t="s">
        <v>154</v>
      </c>
      <c r="G127" t="s">
        <v>219</v>
      </c>
      <c r="H127">
        <v>323.04634372617141</v>
      </c>
      <c r="I127">
        <v>46</v>
      </c>
      <c r="J127">
        <v>1326897.8821416509</v>
      </c>
      <c r="K127">
        <v>85744000</v>
      </c>
      <c r="L127">
        <v>125</v>
      </c>
      <c r="M127">
        <v>-13.818118805348345</v>
      </c>
      <c r="N127">
        <v>0</v>
      </c>
    </row>
    <row r="128" spans="1:14" x14ac:dyDescent="0.3">
      <c r="A128">
        <v>127</v>
      </c>
      <c r="B128" t="s">
        <v>280</v>
      </c>
      <c r="C128" t="s">
        <v>147</v>
      </c>
      <c r="D128" t="s">
        <v>151</v>
      </c>
      <c r="E128" t="s">
        <v>152</v>
      </c>
      <c r="F128" t="s">
        <v>154</v>
      </c>
      <c r="G128" t="s">
        <v>219</v>
      </c>
      <c r="H128">
        <v>323.04634372617141</v>
      </c>
      <c r="I128">
        <v>46</v>
      </c>
      <c r="J128">
        <v>1326897.8821416509</v>
      </c>
      <c r="K128">
        <v>85744000</v>
      </c>
      <c r="L128">
        <v>126</v>
      </c>
      <c r="M128">
        <v>-13.818118805348345</v>
      </c>
      <c r="N128">
        <v>0</v>
      </c>
    </row>
    <row r="129" spans="1:14" x14ac:dyDescent="0.3">
      <c r="A129">
        <v>128</v>
      </c>
      <c r="B129" t="s">
        <v>280</v>
      </c>
      <c r="C129" t="s">
        <v>147</v>
      </c>
      <c r="D129" t="s">
        <v>151</v>
      </c>
      <c r="E129" t="s">
        <v>152</v>
      </c>
      <c r="F129" t="s">
        <v>154</v>
      </c>
      <c r="G129" t="s">
        <v>219</v>
      </c>
      <c r="H129">
        <v>323.04634372617141</v>
      </c>
      <c r="I129">
        <v>46</v>
      </c>
      <c r="J129">
        <v>1326897.8821416509</v>
      </c>
      <c r="K129">
        <v>85744000</v>
      </c>
      <c r="L129">
        <v>127</v>
      </c>
      <c r="M129">
        <v>-13.818118805348345</v>
      </c>
      <c r="N129">
        <v>0</v>
      </c>
    </row>
    <row r="130" spans="1:14" x14ac:dyDescent="0.3">
      <c r="A130">
        <v>129</v>
      </c>
      <c r="B130" t="s">
        <v>280</v>
      </c>
      <c r="C130" t="s">
        <v>147</v>
      </c>
      <c r="D130" t="s">
        <v>151</v>
      </c>
      <c r="E130" t="s">
        <v>152</v>
      </c>
      <c r="F130" t="s">
        <v>154</v>
      </c>
      <c r="G130" t="s">
        <v>219</v>
      </c>
      <c r="H130">
        <v>323.04634372617141</v>
      </c>
      <c r="I130">
        <v>46</v>
      </c>
      <c r="J130">
        <v>1326897.8821416509</v>
      </c>
      <c r="K130">
        <v>85744000</v>
      </c>
      <c r="L130">
        <v>128</v>
      </c>
      <c r="M130">
        <v>-13.818118805348345</v>
      </c>
      <c r="N130">
        <v>0</v>
      </c>
    </row>
    <row r="131" spans="1:14" x14ac:dyDescent="0.3">
      <c r="A131">
        <v>130</v>
      </c>
      <c r="B131" t="s">
        <v>280</v>
      </c>
      <c r="C131" t="s">
        <v>147</v>
      </c>
      <c r="D131" t="s">
        <v>151</v>
      </c>
      <c r="E131" t="s">
        <v>152</v>
      </c>
      <c r="F131" t="s">
        <v>154</v>
      </c>
      <c r="G131" t="s">
        <v>219</v>
      </c>
      <c r="H131">
        <v>323.04634372617141</v>
      </c>
      <c r="I131">
        <v>46</v>
      </c>
      <c r="J131">
        <v>1326897.8821416509</v>
      </c>
      <c r="K131">
        <v>85744000</v>
      </c>
      <c r="L131">
        <v>129</v>
      </c>
      <c r="M131">
        <v>-13.818118805348345</v>
      </c>
      <c r="N131">
        <v>0</v>
      </c>
    </row>
    <row r="132" spans="1:14" x14ac:dyDescent="0.3">
      <c r="A132">
        <v>131</v>
      </c>
      <c r="B132" t="s">
        <v>280</v>
      </c>
      <c r="C132" t="s">
        <v>147</v>
      </c>
      <c r="D132" t="s">
        <v>151</v>
      </c>
      <c r="E132" t="s">
        <v>152</v>
      </c>
      <c r="F132" t="s">
        <v>154</v>
      </c>
      <c r="G132" t="s">
        <v>219</v>
      </c>
      <c r="H132">
        <v>323.04634372617141</v>
      </c>
      <c r="I132">
        <v>46</v>
      </c>
      <c r="J132">
        <v>1326897.8821416509</v>
      </c>
      <c r="K132">
        <v>85744000</v>
      </c>
      <c r="L132">
        <v>130</v>
      </c>
      <c r="M132">
        <v>-13.818118805348345</v>
      </c>
      <c r="N132">
        <v>0</v>
      </c>
    </row>
    <row r="133" spans="1:14" x14ac:dyDescent="0.3">
      <c r="A133">
        <v>132</v>
      </c>
      <c r="B133" t="s">
        <v>280</v>
      </c>
      <c r="C133" t="s">
        <v>147</v>
      </c>
      <c r="D133" t="s">
        <v>151</v>
      </c>
      <c r="E133" t="s">
        <v>152</v>
      </c>
      <c r="F133" t="s">
        <v>154</v>
      </c>
      <c r="G133" t="s">
        <v>219</v>
      </c>
      <c r="H133">
        <v>323.04634372617141</v>
      </c>
      <c r="I133">
        <v>46</v>
      </c>
      <c r="J133">
        <v>1326897.8821416509</v>
      </c>
      <c r="K133">
        <v>85744000</v>
      </c>
      <c r="L133">
        <v>131</v>
      </c>
      <c r="M133">
        <v>-13.818118805348345</v>
      </c>
      <c r="N133">
        <v>0</v>
      </c>
    </row>
    <row r="134" spans="1:14" x14ac:dyDescent="0.3">
      <c r="A134">
        <v>133</v>
      </c>
      <c r="B134" t="s">
        <v>280</v>
      </c>
      <c r="C134" t="s">
        <v>147</v>
      </c>
      <c r="D134" t="s">
        <v>151</v>
      </c>
      <c r="E134" t="s">
        <v>152</v>
      </c>
      <c r="F134" t="s">
        <v>154</v>
      </c>
      <c r="G134" t="s">
        <v>219</v>
      </c>
      <c r="H134">
        <v>323.04634372617141</v>
      </c>
      <c r="I134">
        <v>46</v>
      </c>
      <c r="J134">
        <v>1326897.8821416509</v>
      </c>
      <c r="K134">
        <v>85744000</v>
      </c>
      <c r="L134">
        <v>132</v>
      </c>
      <c r="M134">
        <v>-13.818118805348345</v>
      </c>
      <c r="N134">
        <v>0</v>
      </c>
    </row>
    <row r="135" spans="1:14" x14ac:dyDescent="0.3">
      <c r="A135">
        <v>134</v>
      </c>
      <c r="B135" t="s">
        <v>280</v>
      </c>
      <c r="C135" t="s">
        <v>147</v>
      </c>
      <c r="D135" t="s">
        <v>151</v>
      </c>
      <c r="E135" t="s">
        <v>152</v>
      </c>
      <c r="F135" t="s">
        <v>154</v>
      </c>
      <c r="G135" t="s">
        <v>219</v>
      </c>
      <c r="H135">
        <v>323.04634372617141</v>
      </c>
      <c r="I135">
        <v>46</v>
      </c>
      <c r="J135">
        <v>1326897.8821416509</v>
      </c>
      <c r="K135">
        <v>85744000</v>
      </c>
      <c r="L135">
        <v>133</v>
      </c>
      <c r="M135">
        <v>-13.818118805348345</v>
      </c>
      <c r="N135">
        <v>0</v>
      </c>
    </row>
    <row r="136" spans="1:14" x14ac:dyDescent="0.3">
      <c r="A136">
        <v>135</v>
      </c>
      <c r="B136" t="s">
        <v>280</v>
      </c>
      <c r="C136" t="s">
        <v>147</v>
      </c>
      <c r="D136" t="s">
        <v>151</v>
      </c>
      <c r="E136" t="s">
        <v>152</v>
      </c>
      <c r="F136" t="s">
        <v>154</v>
      </c>
      <c r="G136" t="s">
        <v>219</v>
      </c>
      <c r="H136">
        <v>323.04634372617141</v>
      </c>
      <c r="I136">
        <v>46</v>
      </c>
      <c r="J136">
        <v>1326897.8821416509</v>
      </c>
      <c r="K136">
        <v>85744000</v>
      </c>
      <c r="L136">
        <v>134</v>
      </c>
      <c r="M136">
        <v>-13.818118805348345</v>
      </c>
      <c r="N136">
        <v>0</v>
      </c>
    </row>
    <row r="137" spans="1:14" x14ac:dyDescent="0.3">
      <c r="A137">
        <v>136</v>
      </c>
      <c r="B137" t="s">
        <v>280</v>
      </c>
      <c r="C137" t="s">
        <v>147</v>
      </c>
      <c r="D137" t="s">
        <v>151</v>
      </c>
      <c r="E137" t="s">
        <v>152</v>
      </c>
      <c r="F137" t="s">
        <v>154</v>
      </c>
      <c r="G137" t="s">
        <v>219</v>
      </c>
      <c r="H137">
        <v>323.04634372617141</v>
      </c>
      <c r="I137">
        <v>46</v>
      </c>
      <c r="J137">
        <v>1326897.8821416509</v>
      </c>
      <c r="K137">
        <v>85744000</v>
      </c>
      <c r="L137">
        <v>135</v>
      </c>
      <c r="M137">
        <v>-13.818118805348345</v>
      </c>
      <c r="N137">
        <v>0</v>
      </c>
    </row>
    <row r="138" spans="1:14" x14ac:dyDescent="0.3">
      <c r="A138">
        <v>137</v>
      </c>
      <c r="B138" t="s">
        <v>280</v>
      </c>
      <c r="C138" t="s">
        <v>147</v>
      </c>
      <c r="D138" t="s">
        <v>151</v>
      </c>
      <c r="E138" t="s">
        <v>152</v>
      </c>
      <c r="F138" t="s">
        <v>154</v>
      </c>
      <c r="G138" t="s">
        <v>219</v>
      </c>
      <c r="H138">
        <v>323.04634372617141</v>
      </c>
      <c r="I138">
        <v>46</v>
      </c>
      <c r="J138">
        <v>1326897.8821416509</v>
      </c>
      <c r="K138">
        <v>85744000</v>
      </c>
      <c r="L138">
        <v>136</v>
      </c>
      <c r="M138">
        <v>-13.818118805348345</v>
      </c>
      <c r="N138">
        <v>0</v>
      </c>
    </row>
    <row r="139" spans="1:14" x14ac:dyDescent="0.3">
      <c r="A139">
        <v>138</v>
      </c>
      <c r="B139" t="s">
        <v>280</v>
      </c>
      <c r="C139" t="s">
        <v>147</v>
      </c>
      <c r="D139" t="s">
        <v>151</v>
      </c>
      <c r="E139" t="s">
        <v>152</v>
      </c>
      <c r="F139" t="s">
        <v>154</v>
      </c>
      <c r="G139" t="s">
        <v>219</v>
      </c>
      <c r="H139">
        <v>323.04634372617141</v>
      </c>
      <c r="I139">
        <v>46</v>
      </c>
      <c r="J139">
        <v>1326897.8821416509</v>
      </c>
      <c r="K139">
        <v>85744000</v>
      </c>
      <c r="L139">
        <v>137</v>
      </c>
      <c r="M139">
        <v>-13.818118805348345</v>
      </c>
      <c r="N139">
        <v>0</v>
      </c>
    </row>
    <row r="140" spans="1:14" x14ac:dyDescent="0.3">
      <c r="A140">
        <v>139</v>
      </c>
      <c r="B140" t="s">
        <v>280</v>
      </c>
      <c r="C140" t="s">
        <v>147</v>
      </c>
      <c r="D140" t="s">
        <v>151</v>
      </c>
      <c r="E140" t="s">
        <v>152</v>
      </c>
      <c r="F140" t="s">
        <v>154</v>
      </c>
      <c r="G140" t="s">
        <v>219</v>
      </c>
      <c r="H140">
        <v>323.04634372617141</v>
      </c>
      <c r="I140">
        <v>46</v>
      </c>
      <c r="J140">
        <v>1326897.8821416509</v>
      </c>
      <c r="K140">
        <v>85744000</v>
      </c>
      <c r="L140">
        <v>138</v>
      </c>
      <c r="M140">
        <v>-13.818118805348345</v>
      </c>
      <c r="N140">
        <v>0</v>
      </c>
    </row>
    <row r="141" spans="1:14" x14ac:dyDescent="0.3">
      <c r="A141">
        <v>140</v>
      </c>
      <c r="B141" t="s">
        <v>280</v>
      </c>
      <c r="C141" t="s">
        <v>147</v>
      </c>
      <c r="D141" t="s">
        <v>151</v>
      </c>
      <c r="E141" t="s">
        <v>152</v>
      </c>
      <c r="F141" t="s">
        <v>154</v>
      </c>
      <c r="G141" t="s">
        <v>219</v>
      </c>
      <c r="H141">
        <v>323.04634372617141</v>
      </c>
      <c r="I141">
        <v>46</v>
      </c>
      <c r="J141">
        <v>1326897.8821416509</v>
      </c>
      <c r="K141">
        <v>85744000</v>
      </c>
      <c r="L141">
        <v>139</v>
      </c>
      <c r="M141">
        <v>-13.818118805348345</v>
      </c>
      <c r="N141">
        <v>0</v>
      </c>
    </row>
    <row r="142" spans="1:14" x14ac:dyDescent="0.3">
      <c r="A142">
        <v>141</v>
      </c>
      <c r="B142" t="s">
        <v>280</v>
      </c>
      <c r="C142" t="s">
        <v>147</v>
      </c>
      <c r="D142" t="s">
        <v>151</v>
      </c>
      <c r="E142" t="s">
        <v>152</v>
      </c>
      <c r="F142" t="s">
        <v>154</v>
      </c>
      <c r="G142" t="s">
        <v>219</v>
      </c>
      <c r="H142">
        <v>323.04634372617141</v>
      </c>
      <c r="I142">
        <v>46</v>
      </c>
      <c r="J142">
        <v>1326897.8821416509</v>
      </c>
      <c r="K142">
        <v>85744000</v>
      </c>
      <c r="L142">
        <v>140</v>
      </c>
      <c r="M142">
        <v>-13.818118805348345</v>
      </c>
      <c r="N142">
        <v>0</v>
      </c>
    </row>
    <row r="143" spans="1:14" x14ac:dyDescent="0.3">
      <c r="A143">
        <v>142</v>
      </c>
      <c r="B143" t="s">
        <v>280</v>
      </c>
      <c r="C143" t="s">
        <v>147</v>
      </c>
      <c r="D143" t="s">
        <v>151</v>
      </c>
      <c r="E143" t="s">
        <v>152</v>
      </c>
      <c r="F143" t="s">
        <v>154</v>
      </c>
      <c r="G143" t="s">
        <v>219</v>
      </c>
      <c r="H143">
        <v>323.04634372617141</v>
      </c>
      <c r="I143">
        <v>46</v>
      </c>
      <c r="J143">
        <v>1326897.8821416509</v>
      </c>
      <c r="K143">
        <v>85744000</v>
      </c>
      <c r="L143">
        <v>141</v>
      </c>
      <c r="M143">
        <v>-13.818118805348345</v>
      </c>
      <c r="N143">
        <v>0</v>
      </c>
    </row>
    <row r="144" spans="1:14" x14ac:dyDescent="0.3">
      <c r="A144">
        <v>143</v>
      </c>
      <c r="B144" t="s">
        <v>280</v>
      </c>
      <c r="C144" t="s">
        <v>147</v>
      </c>
      <c r="D144" t="s">
        <v>151</v>
      </c>
      <c r="E144" t="s">
        <v>152</v>
      </c>
      <c r="F144" t="s">
        <v>154</v>
      </c>
      <c r="G144" t="s">
        <v>219</v>
      </c>
      <c r="H144">
        <v>323.04634372617141</v>
      </c>
      <c r="I144">
        <v>46</v>
      </c>
      <c r="J144">
        <v>1326897.8821416509</v>
      </c>
      <c r="K144">
        <v>85744000</v>
      </c>
      <c r="L144">
        <v>142</v>
      </c>
      <c r="M144">
        <v>-13.818118805348345</v>
      </c>
      <c r="N144">
        <v>0</v>
      </c>
    </row>
    <row r="145" spans="1:14" x14ac:dyDescent="0.3">
      <c r="A145">
        <v>144</v>
      </c>
      <c r="B145" t="s">
        <v>280</v>
      </c>
      <c r="C145" t="s">
        <v>147</v>
      </c>
      <c r="D145" t="s">
        <v>151</v>
      </c>
      <c r="E145" t="s">
        <v>152</v>
      </c>
      <c r="F145" t="s">
        <v>154</v>
      </c>
      <c r="G145" t="s">
        <v>219</v>
      </c>
      <c r="H145">
        <v>323.04634372617141</v>
      </c>
      <c r="I145">
        <v>46</v>
      </c>
      <c r="J145">
        <v>1326897.8821416509</v>
      </c>
      <c r="K145">
        <v>85744000</v>
      </c>
      <c r="L145">
        <v>143</v>
      </c>
      <c r="M145">
        <v>-13.818118805348345</v>
      </c>
      <c r="N145">
        <v>0</v>
      </c>
    </row>
    <row r="146" spans="1:14" x14ac:dyDescent="0.3">
      <c r="A146">
        <v>145</v>
      </c>
      <c r="B146" t="s">
        <v>280</v>
      </c>
      <c r="C146" t="s">
        <v>147</v>
      </c>
      <c r="D146" t="s">
        <v>151</v>
      </c>
      <c r="E146" t="s">
        <v>152</v>
      </c>
      <c r="F146" t="s">
        <v>154</v>
      </c>
      <c r="G146" t="s">
        <v>219</v>
      </c>
      <c r="H146">
        <v>323.04634372617141</v>
      </c>
      <c r="I146">
        <v>46</v>
      </c>
      <c r="J146">
        <v>1326897.8821416509</v>
      </c>
      <c r="K146">
        <v>85744000</v>
      </c>
      <c r="L146">
        <v>144</v>
      </c>
      <c r="M146">
        <v>-13.818118805348345</v>
      </c>
      <c r="N146">
        <v>0</v>
      </c>
    </row>
    <row r="147" spans="1:14" x14ac:dyDescent="0.3">
      <c r="A147">
        <v>146</v>
      </c>
      <c r="B147" t="s">
        <v>280</v>
      </c>
      <c r="C147" t="s">
        <v>147</v>
      </c>
      <c r="D147" t="s">
        <v>151</v>
      </c>
      <c r="E147" t="s">
        <v>152</v>
      </c>
      <c r="F147" t="s">
        <v>154</v>
      </c>
      <c r="G147" t="s">
        <v>219</v>
      </c>
      <c r="H147">
        <v>323.04634372617141</v>
      </c>
      <c r="I147">
        <v>46</v>
      </c>
      <c r="J147">
        <v>1326897.8821416509</v>
      </c>
      <c r="K147">
        <v>85744000</v>
      </c>
      <c r="L147">
        <v>145</v>
      </c>
      <c r="M147">
        <v>-13.818118805348345</v>
      </c>
      <c r="N147">
        <v>0</v>
      </c>
    </row>
    <row r="148" spans="1:14" x14ac:dyDescent="0.3">
      <c r="A148">
        <v>147</v>
      </c>
      <c r="B148" t="s">
        <v>280</v>
      </c>
      <c r="C148" t="s">
        <v>147</v>
      </c>
      <c r="D148" t="s">
        <v>151</v>
      </c>
      <c r="E148" t="s">
        <v>152</v>
      </c>
      <c r="F148" t="s">
        <v>154</v>
      </c>
      <c r="G148" t="s">
        <v>219</v>
      </c>
      <c r="H148">
        <v>323.04634372617141</v>
      </c>
      <c r="I148">
        <v>46</v>
      </c>
      <c r="J148">
        <v>1326897.8821416509</v>
      </c>
      <c r="K148">
        <v>85744000</v>
      </c>
      <c r="L148">
        <v>146</v>
      </c>
      <c r="M148">
        <v>-13.818118805348345</v>
      </c>
      <c r="N148">
        <v>0</v>
      </c>
    </row>
    <row r="149" spans="1:14" x14ac:dyDescent="0.3">
      <c r="A149">
        <v>148</v>
      </c>
      <c r="B149" t="s">
        <v>280</v>
      </c>
      <c r="C149" t="s">
        <v>147</v>
      </c>
      <c r="D149" t="s">
        <v>151</v>
      </c>
      <c r="E149" t="s">
        <v>152</v>
      </c>
      <c r="F149" t="s">
        <v>154</v>
      </c>
      <c r="G149" t="s">
        <v>219</v>
      </c>
      <c r="H149">
        <v>323.04634372617141</v>
      </c>
      <c r="I149">
        <v>46</v>
      </c>
      <c r="J149">
        <v>1326897.8821416509</v>
      </c>
      <c r="K149">
        <v>85744000</v>
      </c>
      <c r="L149">
        <v>147</v>
      </c>
      <c r="M149">
        <v>-13.818118805348345</v>
      </c>
      <c r="N149">
        <v>0</v>
      </c>
    </row>
    <row r="150" spans="1:14" x14ac:dyDescent="0.3">
      <c r="A150">
        <v>149</v>
      </c>
      <c r="B150" t="s">
        <v>280</v>
      </c>
      <c r="C150" t="s">
        <v>147</v>
      </c>
      <c r="D150" t="s">
        <v>151</v>
      </c>
      <c r="E150" t="s">
        <v>152</v>
      </c>
      <c r="F150" t="s">
        <v>154</v>
      </c>
      <c r="G150" t="s">
        <v>219</v>
      </c>
      <c r="H150">
        <v>323.04634372617141</v>
      </c>
      <c r="I150">
        <v>46</v>
      </c>
      <c r="J150">
        <v>1326897.8821416509</v>
      </c>
      <c r="K150">
        <v>85744000</v>
      </c>
      <c r="L150">
        <v>148</v>
      </c>
      <c r="M150">
        <v>-13.818118805348345</v>
      </c>
      <c r="N150">
        <v>0</v>
      </c>
    </row>
    <row r="151" spans="1:14" x14ac:dyDescent="0.3">
      <c r="A151">
        <v>150</v>
      </c>
      <c r="B151" t="s">
        <v>280</v>
      </c>
      <c r="C151" t="s">
        <v>147</v>
      </c>
      <c r="D151" t="s">
        <v>151</v>
      </c>
      <c r="E151" t="s">
        <v>152</v>
      </c>
      <c r="F151" t="s">
        <v>154</v>
      </c>
      <c r="G151" t="s">
        <v>219</v>
      </c>
      <c r="H151">
        <v>323.04634372617141</v>
      </c>
      <c r="I151">
        <v>46</v>
      </c>
      <c r="J151">
        <v>1326897.8821416509</v>
      </c>
      <c r="K151">
        <v>85744000</v>
      </c>
      <c r="L151">
        <v>149</v>
      </c>
      <c r="M151">
        <v>-13.818118805348345</v>
      </c>
      <c r="N151">
        <v>0</v>
      </c>
    </row>
    <row r="152" spans="1:14" x14ac:dyDescent="0.3">
      <c r="A152">
        <v>151</v>
      </c>
      <c r="B152" t="s">
        <v>280</v>
      </c>
      <c r="C152" t="s">
        <v>147</v>
      </c>
      <c r="D152" t="s">
        <v>151</v>
      </c>
      <c r="E152" t="s">
        <v>152</v>
      </c>
      <c r="F152" t="s">
        <v>154</v>
      </c>
      <c r="G152" t="s">
        <v>219</v>
      </c>
      <c r="H152">
        <v>323.04634372617141</v>
      </c>
      <c r="I152">
        <v>46</v>
      </c>
      <c r="J152">
        <v>1326897.8821416509</v>
      </c>
      <c r="K152">
        <v>85744000</v>
      </c>
      <c r="L152">
        <v>150</v>
      </c>
      <c r="M152">
        <v>-13.818118805348345</v>
      </c>
      <c r="N152">
        <v>0</v>
      </c>
    </row>
    <row r="153" spans="1:14" x14ac:dyDescent="0.3">
      <c r="A153">
        <v>152</v>
      </c>
      <c r="B153" t="s">
        <v>280</v>
      </c>
      <c r="C153" t="s">
        <v>147</v>
      </c>
      <c r="D153" t="s">
        <v>151</v>
      </c>
      <c r="E153" t="s">
        <v>152</v>
      </c>
      <c r="F153" t="s">
        <v>154</v>
      </c>
      <c r="G153" t="s">
        <v>219</v>
      </c>
      <c r="H153">
        <v>323.04634372617141</v>
      </c>
      <c r="I153">
        <v>46</v>
      </c>
      <c r="J153">
        <v>1326897.8821416509</v>
      </c>
      <c r="K153">
        <v>85744000</v>
      </c>
      <c r="L153">
        <v>151</v>
      </c>
      <c r="M153">
        <v>-13.818118805348345</v>
      </c>
      <c r="N153">
        <v>0</v>
      </c>
    </row>
    <row r="154" spans="1:14" x14ac:dyDescent="0.3">
      <c r="A154">
        <v>153</v>
      </c>
      <c r="B154" t="s">
        <v>280</v>
      </c>
      <c r="C154" t="s">
        <v>147</v>
      </c>
      <c r="D154" t="s">
        <v>151</v>
      </c>
      <c r="E154" t="s">
        <v>152</v>
      </c>
      <c r="F154" t="s">
        <v>154</v>
      </c>
      <c r="G154" t="s">
        <v>219</v>
      </c>
      <c r="H154">
        <v>323.04634372617141</v>
      </c>
      <c r="I154">
        <v>46</v>
      </c>
      <c r="J154">
        <v>1326897.8821416509</v>
      </c>
      <c r="K154">
        <v>85744000</v>
      </c>
      <c r="L154">
        <v>152</v>
      </c>
      <c r="M154">
        <v>-13.818118805348345</v>
      </c>
      <c r="N154">
        <v>0</v>
      </c>
    </row>
    <row r="155" spans="1:14" x14ac:dyDescent="0.3">
      <c r="A155">
        <v>154</v>
      </c>
      <c r="B155" t="s">
        <v>280</v>
      </c>
      <c r="C155" t="s">
        <v>147</v>
      </c>
      <c r="D155" t="s">
        <v>151</v>
      </c>
      <c r="E155" t="s">
        <v>152</v>
      </c>
      <c r="F155" t="s">
        <v>154</v>
      </c>
      <c r="G155" t="s">
        <v>219</v>
      </c>
      <c r="H155">
        <v>323.04634372617141</v>
      </c>
      <c r="I155">
        <v>46</v>
      </c>
      <c r="J155">
        <v>1326897.8821416509</v>
      </c>
      <c r="K155">
        <v>85744000</v>
      </c>
      <c r="L155">
        <v>153</v>
      </c>
      <c r="M155">
        <v>-13.818118805348345</v>
      </c>
      <c r="N155">
        <v>0</v>
      </c>
    </row>
    <row r="156" spans="1:14" x14ac:dyDescent="0.3">
      <c r="A156">
        <v>155</v>
      </c>
      <c r="B156" t="s">
        <v>280</v>
      </c>
      <c r="C156" t="s">
        <v>147</v>
      </c>
      <c r="D156" t="s">
        <v>151</v>
      </c>
      <c r="E156" t="s">
        <v>152</v>
      </c>
      <c r="F156" t="s">
        <v>154</v>
      </c>
      <c r="G156" t="s">
        <v>219</v>
      </c>
      <c r="H156">
        <v>323.04634372617141</v>
      </c>
      <c r="I156">
        <v>46</v>
      </c>
      <c r="J156">
        <v>1326897.8821416509</v>
      </c>
      <c r="K156">
        <v>85744000</v>
      </c>
      <c r="L156">
        <v>154</v>
      </c>
      <c r="M156">
        <v>-13.818118805348345</v>
      </c>
      <c r="N156">
        <v>0</v>
      </c>
    </row>
    <row r="157" spans="1:14" x14ac:dyDescent="0.3">
      <c r="A157">
        <v>156</v>
      </c>
      <c r="B157" t="s">
        <v>280</v>
      </c>
      <c r="C157" t="s">
        <v>147</v>
      </c>
      <c r="D157" t="s">
        <v>151</v>
      </c>
      <c r="E157" t="s">
        <v>152</v>
      </c>
      <c r="F157" t="s">
        <v>154</v>
      </c>
      <c r="G157" t="s">
        <v>219</v>
      </c>
      <c r="H157">
        <v>323.04634372617141</v>
      </c>
      <c r="I157">
        <v>46</v>
      </c>
      <c r="J157">
        <v>1326897.8821416509</v>
      </c>
      <c r="K157">
        <v>85744000</v>
      </c>
      <c r="L157">
        <v>155</v>
      </c>
      <c r="M157">
        <v>-13.818118805348345</v>
      </c>
      <c r="N157">
        <v>0</v>
      </c>
    </row>
    <row r="158" spans="1:14" x14ac:dyDescent="0.3">
      <c r="A158">
        <v>157</v>
      </c>
      <c r="B158" t="s">
        <v>280</v>
      </c>
      <c r="C158" t="s">
        <v>147</v>
      </c>
      <c r="D158" t="s">
        <v>151</v>
      </c>
      <c r="E158" t="s">
        <v>152</v>
      </c>
      <c r="F158" t="s">
        <v>154</v>
      </c>
      <c r="G158" t="s">
        <v>219</v>
      </c>
      <c r="H158">
        <v>323.04634372617141</v>
      </c>
      <c r="I158">
        <v>46</v>
      </c>
      <c r="J158">
        <v>1326897.8821416509</v>
      </c>
      <c r="K158">
        <v>85744000</v>
      </c>
      <c r="L158">
        <v>156</v>
      </c>
      <c r="M158">
        <v>-13.818118805348345</v>
      </c>
      <c r="N158">
        <v>0</v>
      </c>
    </row>
    <row r="159" spans="1:14" x14ac:dyDescent="0.3">
      <c r="A159">
        <v>158</v>
      </c>
      <c r="B159" t="s">
        <v>280</v>
      </c>
      <c r="C159" t="s">
        <v>147</v>
      </c>
      <c r="D159" t="s">
        <v>151</v>
      </c>
      <c r="E159" t="s">
        <v>152</v>
      </c>
      <c r="F159" t="s">
        <v>154</v>
      </c>
      <c r="G159" t="s">
        <v>219</v>
      </c>
      <c r="H159">
        <v>323.04634372617141</v>
      </c>
      <c r="I159">
        <v>46</v>
      </c>
      <c r="J159">
        <v>1326897.8821416509</v>
      </c>
      <c r="K159">
        <v>85744000</v>
      </c>
      <c r="L159">
        <v>157</v>
      </c>
      <c r="M159">
        <v>-13.818118805348345</v>
      </c>
      <c r="N159">
        <v>0</v>
      </c>
    </row>
    <row r="160" spans="1:14" x14ac:dyDescent="0.3">
      <c r="A160">
        <v>159</v>
      </c>
      <c r="B160" t="s">
        <v>280</v>
      </c>
      <c r="C160" t="s">
        <v>147</v>
      </c>
      <c r="D160" t="s">
        <v>151</v>
      </c>
      <c r="E160" t="s">
        <v>152</v>
      </c>
      <c r="F160" t="s">
        <v>154</v>
      </c>
      <c r="G160" t="s">
        <v>219</v>
      </c>
      <c r="H160">
        <v>320.21904129336878</v>
      </c>
      <c r="I160">
        <v>46</v>
      </c>
      <c r="J160">
        <v>1158627.1249185756</v>
      </c>
      <c r="K160">
        <v>85744000</v>
      </c>
      <c r="L160">
        <v>158</v>
      </c>
      <c r="M160">
        <v>0.61574328369924258</v>
      </c>
      <c r="N160">
        <v>0</v>
      </c>
    </row>
    <row r="161" spans="1:14" x14ac:dyDescent="0.3">
      <c r="A161">
        <v>160</v>
      </c>
      <c r="B161" t="s">
        <v>280</v>
      </c>
      <c r="C161" t="s">
        <v>147</v>
      </c>
      <c r="D161" t="s">
        <v>151</v>
      </c>
      <c r="E161" t="s">
        <v>152</v>
      </c>
      <c r="F161" t="s">
        <v>154</v>
      </c>
      <c r="G161" t="s">
        <v>219</v>
      </c>
      <c r="H161">
        <v>320.21904129336878</v>
      </c>
      <c r="I161">
        <v>46</v>
      </c>
      <c r="J161">
        <v>1158627.1249185756</v>
      </c>
      <c r="K161">
        <v>85744000</v>
      </c>
      <c r="L161">
        <v>159</v>
      </c>
      <c r="M161">
        <v>0.61574328369924258</v>
      </c>
      <c r="N161">
        <v>0</v>
      </c>
    </row>
    <row r="162" spans="1:14" x14ac:dyDescent="0.3">
      <c r="A162">
        <v>161</v>
      </c>
      <c r="B162" t="s">
        <v>280</v>
      </c>
      <c r="C162" t="s">
        <v>147</v>
      </c>
      <c r="D162" t="s">
        <v>151</v>
      </c>
      <c r="E162" t="s">
        <v>152</v>
      </c>
      <c r="F162" t="s">
        <v>154</v>
      </c>
      <c r="G162" t="s">
        <v>219</v>
      </c>
      <c r="H162">
        <v>320.21904129336878</v>
      </c>
      <c r="I162">
        <v>46</v>
      </c>
      <c r="J162">
        <v>1158627.1249185756</v>
      </c>
      <c r="K162">
        <v>85744000</v>
      </c>
      <c r="L162">
        <v>160</v>
      </c>
      <c r="M162">
        <v>0.61574328369924258</v>
      </c>
      <c r="N162">
        <v>0</v>
      </c>
    </row>
    <row r="163" spans="1:14" x14ac:dyDescent="0.3">
      <c r="A163">
        <v>162</v>
      </c>
      <c r="B163" t="s">
        <v>280</v>
      </c>
      <c r="C163" t="s">
        <v>147</v>
      </c>
      <c r="D163" t="s">
        <v>151</v>
      </c>
      <c r="E163" t="s">
        <v>152</v>
      </c>
      <c r="F163" t="s">
        <v>154</v>
      </c>
      <c r="G163" t="s">
        <v>219</v>
      </c>
      <c r="H163">
        <v>320.21904129336878</v>
      </c>
      <c r="I163">
        <v>46</v>
      </c>
      <c r="J163">
        <v>1158627.1249185756</v>
      </c>
      <c r="K163">
        <v>85744000</v>
      </c>
      <c r="L163">
        <v>161</v>
      </c>
      <c r="M163">
        <v>0.61574328369924258</v>
      </c>
      <c r="N163">
        <v>0</v>
      </c>
    </row>
    <row r="164" spans="1:14" x14ac:dyDescent="0.3">
      <c r="A164">
        <v>163</v>
      </c>
      <c r="B164" t="s">
        <v>280</v>
      </c>
      <c r="C164" t="s">
        <v>147</v>
      </c>
      <c r="D164" t="s">
        <v>151</v>
      </c>
      <c r="E164" t="s">
        <v>152</v>
      </c>
      <c r="F164" t="s">
        <v>154</v>
      </c>
      <c r="G164" t="s">
        <v>219</v>
      </c>
      <c r="H164">
        <v>320.21904129336878</v>
      </c>
      <c r="I164">
        <v>46</v>
      </c>
      <c r="J164">
        <v>1158627.1249185756</v>
      </c>
      <c r="K164">
        <v>85744000</v>
      </c>
      <c r="L164">
        <v>162</v>
      </c>
      <c r="M164">
        <v>0.61574328369924258</v>
      </c>
      <c r="N164">
        <v>0</v>
      </c>
    </row>
    <row r="165" spans="1:14" x14ac:dyDescent="0.3">
      <c r="A165">
        <v>164</v>
      </c>
      <c r="B165" t="s">
        <v>280</v>
      </c>
      <c r="C165" t="s">
        <v>147</v>
      </c>
      <c r="D165" t="s">
        <v>151</v>
      </c>
      <c r="E165" t="s">
        <v>152</v>
      </c>
      <c r="F165" t="s">
        <v>154</v>
      </c>
      <c r="G165" t="s">
        <v>219</v>
      </c>
      <c r="H165">
        <v>320.21904129336878</v>
      </c>
      <c r="I165">
        <v>46</v>
      </c>
      <c r="J165">
        <v>1158627.1249185756</v>
      </c>
      <c r="K165">
        <v>85744000</v>
      </c>
      <c r="L165">
        <v>163</v>
      </c>
      <c r="M165">
        <v>0.61574328369924258</v>
      </c>
      <c r="N165">
        <v>0</v>
      </c>
    </row>
    <row r="166" spans="1:14" x14ac:dyDescent="0.3">
      <c r="A166">
        <v>165</v>
      </c>
      <c r="B166" t="s">
        <v>280</v>
      </c>
      <c r="C166" t="s">
        <v>147</v>
      </c>
      <c r="D166" t="s">
        <v>151</v>
      </c>
      <c r="E166" t="s">
        <v>152</v>
      </c>
      <c r="F166" t="s">
        <v>154</v>
      </c>
      <c r="G166" t="s">
        <v>219</v>
      </c>
      <c r="H166">
        <v>320.21904129336878</v>
      </c>
      <c r="I166">
        <v>46</v>
      </c>
      <c r="J166">
        <v>1158627.1249185756</v>
      </c>
      <c r="K166">
        <v>85744000</v>
      </c>
      <c r="L166">
        <v>164</v>
      </c>
      <c r="M166">
        <v>0.61574328369924258</v>
      </c>
      <c r="N166">
        <v>0</v>
      </c>
    </row>
    <row r="167" spans="1:14" x14ac:dyDescent="0.3">
      <c r="A167">
        <v>166</v>
      </c>
      <c r="B167" t="s">
        <v>280</v>
      </c>
      <c r="C167" t="s">
        <v>147</v>
      </c>
      <c r="D167" t="s">
        <v>151</v>
      </c>
      <c r="E167" t="s">
        <v>152</v>
      </c>
      <c r="F167" t="s">
        <v>154</v>
      </c>
      <c r="G167" t="s">
        <v>219</v>
      </c>
      <c r="H167">
        <v>320.21904129336878</v>
      </c>
      <c r="I167">
        <v>46</v>
      </c>
      <c r="J167">
        <v>1158627.1249185756</v>
      </c>
      <c r="K167">
        <v>85744000</v>
      </c>
      <c r="L167">
        <v>165</v>
      </c>
      <c r="M167">
        <v>0.61574328369924258</v>
      </c>
      <c r="N167">
        <v>0</v>
      </c>
    </row>
    <row r="168" spans="1:14" x14ac:dyDescent="0.3">
      <c r="A168">
        <v>167</v>
      </c>
      <c r="B168" t="s">
        <v>280</v>
      </c>
      <c r="C168" t="s">
        <v>147</v>
      </c>
      <c r="D168" t="s">
        <v>151</v>
      </c>
      <c r="E168" t="s">
        <v>152</v>
      </c>
      <c r="F168" t="s">
        <v>154</v>
      </c>
      <c r="G168" t="s">
        <v>219</v>
      </c>
      <c r="H168">
        <v>320.21904129336878</v>
      </c>
      <c r="I168">
        <v>46</v>
      </c>
      <c r="J168">
        <v>1158627.1249185756</v>
      </c>
      <c r="K168">
        <v>85744000</v>
      </c>
      <c r="L168">
        <v>166</v>
      </c>
      <c r="M168">
        <v>0.61574328369924258</v>
      </c>
      <c r="N168">
        <v>0</v>
      </c>
    </row>
    <row r="169" spans="1:14" x14ac:dyDescent="0.3">
      <c r="A169">
        <v>168</v>
      </c>
      <c r="B169" t="s">
        <v>280</v>
      </c>
      <c r="C169" t="s">
        <v>147</v>
      </c>
      <c r="D169" t="s">
        <v>151</v>
      </c>
      <c r="E169" t="s">
        <v>152</v>
      </c>
      <c r="F169" t="s">
        <v>154</v>
      </c>
      <c r="G169" t="s">
        <v>219</v>
      </c>
      <c r="H169">
        <v>320.21904129336878</v>
      </c>
      <c r="I169">
        <v>46</v>
      </c>
      <c r="J169">
        <v>1158627.1249185756</v>
      </c>
      <c r="K169">
        <v>85744000</v>
      </c>
      <c r="L169">
        <v>167</v>
      </c>
      <c r="M169">
        <v>0.61574328369924258</v>
      </c>
      <c r="N169">
        <v>0</v>
      </c>
    </row>
    <row r="170" spans="1:14" x14ac:dyDescent="0.3">
      <c r="A170">
        <v>169</v>
      </c>
      <c r="B170" t="s">
        <v>280</v>
      </c>
      <c r="C170" t="s">
        <v>147</v>
      </c>
      <c r="D170" t="s">
        <v>151</v>
      </c>
      <c r="E170" t="s">
        <v>152</v>
      </c>
      <c r="F170" t="s">
        <v>154</v>
      </c>
      <c r="G170" t="s">
        <v>219</v>
      </c>
      <c r="H170">
        <v>320.21904129336878</v>
      </c>
      <c r="I170">
        <v>46</v>
      </c>
      <c r="J170">
        <v>1158627.1249185756</v>
      </c>
      <c r="K170">
        <v>85744000</v>
      </c>
      <c r="L170">
        <v>168</v>
      </c>
      <c r="M170">
        <v>0.61574328369924258</v>
      </c>
      <c r="N170">
        <v>0</v>
      </c>
    </row>
    <row r="171" spans="1:14" x14ac:dyDescent="0.3">
      <c r="A171">
        <v>170</v>
      </c>
      <c r="B171" t="s">
        <v>280</v>
      </c>
      <c r="C171" t="s">
        <v>147</v>
      </c>
      <c r="D171" t="s">
        <v>151</v>
      </c>
      <c r="E171" t="s">
        <v>152</v>
      </c>
      <c r="F171" t="s">
        <v>154</v>
      </c>
      <c r="G171" t="s">
        <v>219</v>
      </c>
      <c r="H171">
        <v>320.21904129336878</v>
      </c>
      <c r="I171">
        <v>46</v>
      </c>
      <c r="J171">
        <v>1158627.1249185756</v>
      </c>
      <c r="K171">
        <v>85744000</v>
      </c>
      <c r="L171">
        <v>169</v>
      </c>
      <c r="M171">
        <v>0.61574328369924258</v>
      </c>
      <c r="N171">
        <v>0</v>
      </c>
    </row>
    <row r="172" spans="1:14" x14ac:dyDescent="0.3">
      <c r="A172">
        <v>171</v>
      </c>
      <c r="B172" t="s">
        <v>280</v>
      </c>
      <c r="C172" t="s">
        <v>147</v>
      </c>
      <c r="D172" t="s">
        <v>151</v>
      </c>
      <c r="E172" t="s">
        <v>152</v>
      </c>
      <c r="F172" t="s">
        <v>154</v>
      </c>
      <c r="G172" t="s">
        <v>219</v>
      </c>
      <c r="H172">
        <v>320.21904129336878</v>
      </c>
      <c r="I172">
        <v>46</v>
      </c>
      <c r="J172">
        <v>1158627.1249185756</v>
      </c>
      <c r="K172">
        <v>85744000</v>
      </c>
      <c r="L172">
        <v>170</v>
      </c>
      <c r="M172">
        <v>0.61574328369924258</v>
      </c>
      <c r="N172">
        <v>0</v>
      </c>
    </row>
    <row r="173" spans="1:14" x14ac:dyDescent="0.3">
      <c r="A173">
        <v>172</v>
      </c>
      <c r="B173" t="s">
        <v>280</v>
      </c>
      <c r="C173" t="s">
        <v>147</v>
      </c>
      <c r="D173" t="s">
        <v>151</v>
      </c>
      <c r="E173" t="s">
        <v>152</v>
      </c>
      <c r="F173" t="s">
        <v>154</v>
      </c>
      <c r="G173" t="s">
        <v>219</v>
      </c>
      <c r="H173">
        <v>320.21904129336878</v>
      </c>
      <c r="I173">
        <v>46</v>
      </c>
      <c r="J173">
        <v>1158627.1249185756</v>
      </c>
      <c r="K173">
        <v>85744000</v>
      </c>
      <c r="L173">
        <v>171</v>
      </c>
      <c r="M173">
        <v>0.61574328369924258</v>
      </c>
      <c r="N173">
        <v>0</v>
      </c>
    </row>
    <row r="174" spans="1:14" x14ac:dyDescent="0.3">
      <c r="A174">
        <v>173</v>
      </c>
      <c r="B174" t="s">
        <v>280</v>
      </c>
      <c r="C174" t="s">
        <v>147</v>
      </c>
      <c r="D174" t="s">
        <v>151</v>
      </c>
      <c r="E174" t="s">
        <v>152</v>
      </c>
      <c r="F174" t="s">
        <v>154</v>
      </c>
      <c r="G174" t="s">
        <v>219</v>
      </c>
      <c r="H174">
        <v>320.21904129336878</v>
      </c>
      <c r="I174">
        <v>46</v>
      </c>
      <c r="J174">
        <v>1158627.1249185756</v>
      </c>
      <c r="K174">
        <v>85744000</v>
      </c>
      <c r="L174">
        <v>172</v>
      </c>
      <c r="M174">
        <v>0.61574328369924258</v>
      </c>
      <c r="N174">
        <v>0</v>
      </c>
    </row>
    <row r="175" spans="1:14" x14ac:dyDescent="0.3">
      <c r="A175">
        <v>174</v>
      </c>
      <c r="B175" t="s">
        <v>280</v>
      </c>
      <c r="C175" t="s">
        <v>147</v>
      </c>
      <c r="D175" t="s">
        <v>151</v>
      </c>
      <c r="E175" t="s">
        <v>152</v>
      </c>
      <c r="F175" t="s">
        <v>154</v>
      </c>
      <c r="G175" t="s">
        <v>219</v>
      </c>
      <c r="H175">
        <v>320.21904129336878</v>
      </c>
      <c r="I175">
        <v>46</v>
      </c>
      <c r="J175">
        <v>1158627.1249185756</v>
      </c>
      <c r="K175">
        <v>85744000</v>
      </c>
      <c r="L175">
        <v>173</v>
      </c>
      <c r="M175">
        <v>0.61574328369924258</v>
      </c>
      <c r="N175">
        <v>0</v>
      </c>
    </row>
    <row r="176" spans="1:14" x14ac:dyDescent="0.3">
      <c r="A176">
        <v>175</v>
      </c>
      <c r="B176" t="s">
        <v>280</v>
      </c>
      <c r="C176" t="s">
        <v>147</v>
      </c>
      <c r="D176" t="s">
        <v>151</v>
      </c>
      <c r="E176" t="s">
        <v>152</v>
      </c>
      <c r="F176" t="s">
        <v>154</v>
      </c>
      <c r="G176" t="s">
        <v>219</v>
      </c>
      <c r="H176">
        <v>320.21904129336878</v>
      </c>
      <c r="I176">
        <v>46</v>
      </c>
      <c r="J176">
        <v>1158627.1249185756</v>
      </c>
      <c r="K176">
        <v>85744000</v>
      </c>
      <c r="L176">
        <v>174</v>
      </c>
      <c r="M176">
        <v>0.61574328369924258</v>
      </c>
      <c r="N176">
        <v>0</v>
      </c>
    </row>
    <row r="177" spans="1:14" x14ac:dyDescent="0.3">
      <c r="A177">
        <v>176</v>
      </c>
      <c r="B177" t="s">
        <v>280</v>
      </c>
      <c r="C177" t="s">
        <v>147</v>
      </c>
      <c r="D177" t="s">
        <v>151</v>
      </c>
      <c r="E177" t="s">
        <v>152</v>
      </c>
      <c r="F177" t="s">
        <v>154</v>
      </c>
      <c r="G177" t="s">
        <v>219</v>
      </c>
      <c r="H177">
        <v>320.21904129336878</v>
      </c>
      <c r="I177">
        <v>46</v>
      </c>
      <c r="J177">
        <v>1158627.1249185756</v>
      </c>
      <c r="K177">
        <v>85744000</v>
      </c>
      <c r="L177">
        <v>175</v>
      </c>
      <c r="M177">
        <v>0.61574328369924258</v>
      </c>
      <c r="N177">
        <v>0</v>
      </c>
    </row>
    <row r="178" spans="1:14" x14ac:dyDescent="0.3">
      <c r="A178">
        <v>177</v>
      </c>
      <c r="B178" t="s">
        <v>280</v>
      </c>
      <c r="C178" t="s">
        <v>147</v>
      </c>
      <c r="D178" t="s">
        <v>151</v>
      </c>
      <c r="E178" t="s">
        <v>152</v>
      </c>
      <c r="F178" t="s">
        <v>154</v>
      </c>
      <c r="G178" t="s">
        <v>219</v>
      </c>
      <c r="H178">
        <v>320.21904129336878</v>
      </c>
      <c r="I178">
        <v>46</v>
      </c>
      <c r="J178">
        <v>1158627.1249185756</v>
      </c>
      <c r="K178">
        <v>85744000</v>
      </c>
      <c r="L178">
        <v>176</v>
      </c>
      <c r="M178">
        <v>0.61574328369924258</v>
      </c>
      <c r="N178">
        <v>0</v>
      </c>
    </row>
    <row r="179" spans="1:14" x14ac:dyDescent="0.3">
      <c r="A179">
        <v>178</v>
      </c>
      <c r="B179" t="s">
        <v>280</v>
      </c>
      <c r="C179" t="s">
        <v>147</v>
      </c>
      <c r="D179" t="s">
        <v>151</v>
      </c>
      <c r="E179" t="s">
        <v>152</v>
      </c>
      <c r="F179" t="s">
        <v>154</v>
      </c>
      <c r="G179" t="s">
        <v>219</v>
      </c>
      <c r="H179">
        <v>320.21904129336878</v>
      </c>
      <c r="I179">
        <v>46</v>
      </c>
      <c r="J179">
        <v>1158627.1249185756</v>
      </c>
      <c r="K179">
        <v>85744000</v>
      </c>
      <c r="L179">
        <v>177</v>
      </c>
      <c r="M179">
        <v>0.61574328369924258</v>
      </c>
      <c r="N179">
        <v>0</v>
      </c>
    </row>
    <row r="180" spans="1:14" x14ac:dyDescent="0.3">
      <c r="A180">
        <v>179</v>
      </c>
      <c r="B180" t="s">
        <v>280</v>
      </c>
      <c r="C180" t="s">
        <v>147</v>
      </c>
      <c r="D180" t="s">
        <v>151</v>
      </c>
      <c r="E180" t="s">
        <v>152</v>
      </c>
      <c r="F180" t="s">
        <v>154</v>
      </c>
      <c r="G180" t="s">
        <v>219</v>
      </c>
      <c r="H180">
        <v>320.21904129336878</v>
      </c>
      <c r="I180">
        <v>46</v>
      </c>
      <c r="J180">
        <v>1158627.1249185756</v>
      </c>
      <c r="K180">
        <v>85744000</v>
      </c>
      <c r="L180">
        <v>178</v>
      </c>
      <c r="M180">
        <v>0.61574328369924258</v>
      </c>
      <c r="N180">
        <v>0</v>
      </c>
    </row>
    <row r="181" spans="1:14" x14ac:dyDescent="0.3">
      <c r="A181">
        <v>180</v>
      </c>
      <c r="B181" t="s">
        <v>280</v>
      </c>
      <c r="C181" t="s">
        <v>147</v>
      </c>
      <c r="D181" t="s">
        <v>151</v>
      </c>
      <c r="E181" t="s">
        <v>152</v>
      </c>
      <c r="F181" t="s">
        <v>154</v>
      </c>
      <c r="G181" t="s">
        <v>219</v>
      </c>
      <c r="H181">
        <v>320.21904129336878</v>
      </c>
      <c r="I181">
        <v>46</v>
      </c>
      <c r="J181">
        <v>1158627.1249185756</v>
      </c>
      <c r="K181">
        <v>85744000</v>
      </c>
      <c r="L181">
        <v>179</v>
      </c>
      <c r="M181">
        <v>0.61574328369924258</v>
      </c>
      <c r="N181">
        <v>0</v>
      </c>
    </row>
    <row r="182" spans="1:14" x14ac:dyDescent="0.3">
      <c r="A182">
        <v>181</v>
      </c>
      <c r="B182" t="s">
        <v>280</v>
      </c>
      <c r="C182" t="s">
        <v>147</v>
      </c>
      <c r="D182" t="s">
        <v>151</v>
      </c>
      <c r="E182" t="s">
        <v>152</v>
      </c>
      <c r="F182" t="s">
        <v>154</v>
      </c>
      <c r="G182" t="s">
        <v>219</v>
      </c>
      <c r="H182">
        <v>320.21904129336878</v>
      </c>
      <c r="I182">
        <v>46</v>
      </c>
      <c r="J182">
        <v>1158627.1249185756</v>
      </c>
      <c r="K182">
        <v>85744000</v>
      </c>
      <c r="L182">
        <v>180</v>
      </c>
      <c r="M182">
        <v>0.61574328369924258</v>
      </c>
      <c r="N182">
        <v>0</v>
      </c>
    </row>
    <row r="183" spans="1:14" x14ac:dyDescent="0.3">
      <c r="A183">
        <v>182</v>
      </c>
      <c r="B183" t="s">
        <v>280</v>
      </c>
      <c r="C183" t="s">
        <v>147</v>
      </c>
      <c r="D183" t="s">
        <v>151</v>
      </c>
      <c r="E183" t="s">
        <v>152</v>
      </c>
      <c r="F183" t="s">
        <v>154</v>
      </c>
      <c r="G183" t="s">
        <v>219</v>
      </c>
      <c r="H183">
        <v>320.21904129336878</v>
      </c>
      <c r="I183">
        <v>46</v>
      </c>
      <c r="J183">
        <v>1158627.1249185756</v>
      </c>
      <c r="K183">
        <v>85744000</v>
      </c>
      <c r="L183">
        <v>181</v>
      </c>
      <c r="M183">
        <v>0.61574328369924258</v>
      </c>
      <c r="N183">
        <v>0</v>
      </c>
    </row>
    <row r="184" spans="1:14" x14ac:dyDescent="0.3">
      <c r="A184">
        <v>183</v>
      </c>
      <c r="B184" t="s">
        <v>280</v>
      </c>
      <c r="C184" t="s">
        <v>147</v>
      </c>
      <c r="D184" t="s">
        <v>151</v>
      </c>
      <c r="E184" t="s">
        <v>152</v>
      </c>
      <c r="F184" t="s">
        <v>154</v>
      </c>
      <c r="G184" t="s">
        <v>219</v>
      </c>
      <c r="H184">
        <v>320.21904129336878</v>
      </c>
      <c r="I184">
        <v>46</v>
      </c>
      <c r="J184">
        <v>1158627.1249185756</v>
      </c>
      <c r="K184">
        <v>85744000</v>
      </c>
      <c r="L184">
        <v>182</v>
      </c>
      <c r="M184">
        <v>0.61574328369924258</v>
      </c>
      <c r="N184">
        <v>0</v>
      </c>
    </row>
    <row r="185" spans="1:14" x14ac:dyDescent="0.3">
      <c r="A185">
        <v>184</v>
      </c>
      <c r="B185" t="s">
        <v>280</v>
      </c>
      <c r="C185" t="s">
        <v>147</v>
      </c>
      <c r="D185" t="s">
        <v>151</v>
      </c>
      <c r="E185" t="s">
        <v>152</v>
      </c>
      <c r="F185" t="s">
        <v>154</v>
      </c>
      <c r="G185" t="s">
        <v>219</v>
      </c>
      <c r="H185">
        <v>320.21904129336878</v>
      </c>
      <c r="I185">
        <v>46</v>
      </c>
      <c r="J185">
        <v>1158627.1249185756</v>
      </c>
      <c r="K185">
        <v>85744000</v>
      </c>
      <c r="L185">
        <v>183</v>
      </c>
      <c r="M185">
        <v>0.61574328369924258</v>
      </c>
      <c r="N185">
        <v>0</v>
      </c>
    </row>
    <row r="186" spans="1:14" x14ac:dyDescent="0.3">
      <c r="A186">
        <v>185</v>
      </c>
      <c r="B186" t="s">
        <v>280</v>
      </c>
      <c r="C186" t="s">
        <v>147</v>
      </c>
      <c r="D186" t="s">
        <v>151</v>
      </c>
      <c r="E186" t="s">
        <v>152</v>
      </c>
      <c r="F186" t="s">
        <v>154</v>
      </c>
      <c r="G186" t="s">
        <v>219</v>
      </c>
      <c r="H186">
        <v>320.21904129336878</v>
      </c>
      <c r="I186">
        <v>46</v>
      </c>
      <c r="J186">
        <v>1158627.1249185756</v>
      </c>
      <c r="K186">
        <v>85744000</v>
      </c>
      <c r="L186">
        <v>184</v>
      </c>
      <c r="M186">
        <v>0.61574328369924258</v>
      </c>
      <c r="N186">
        <v>0</v>
      </c>
    </row>
    <row r="187" spans="1:14" x14ac:dyDescent="0.3">
      <c r="A187">
        <v>186</v>
      </c>
      <c r="B187" t="s">
        <v>280</v>
      </c>
      <c r="C187" t="s">
        <v>147</v>
      </c>
      <c r="D187" t="s">
        <v>151</v>
      </c>
      <c r="E187" t="s">
        <v>152</v>
      </c>
      <c r="F187" t="s">
        <v>154</v>
      </c>
      <c r="G187" t="s">
        <v>219</v>
      </c>
      <c r="H187">
        <v>320.21904129336878</v>
      </c>
      <c r="I187">
        <v>46</v>
      </c>
      <c r="J187">
        <v>1158627.1249185756</v>
      </c>
      <c r="K187">
        <v>85744000</v>
      </c>
      <c r="L187">
        <v>185</v>
      </c>
      <c r="M187">
        <v>0.61574328369924258</v>
      </c>
      <c r="N187">
        <v>0</v>
      </c>
    </row>
    <row r="188" spans="1:14" x14ac:dyDescent="0.3">
      <c r="A188">
        <v>187</v>
      </c>
      <c r="B188" t="s">
        <v>280</v>
      </c>
      <c r="C188" t="s">
        <v>147</v>
      </c>
      <c r="D188" t="s">
        <v>151</v>
      </c>
      <c r="E188" t="s">
        <v>152</v>
      </c>
      <c r="F188" t="s">
        <v>154</v>
      </c>
      <c r="G188" t="s">
        <v>219</v>
      </c>
      <c r="H188">
        <v>320.21904129336878</v>
      </c>
      <c r="I188">
        <v>46</v>
      </c>
      <c r="J188">
        <v>1158627.1249185756</v>
      </c>
      <c r="K188">
        <v>85744000</v>
      </c>
      <c r="L188">
        <v>186</v>
      </c>
      <c r="M188">
        <v>0.61574328369924258</v>
      </c>
      <c r="N188">
        <v>0</v>
      </c>
    </row>
    <row r="189" spans="1:14" x14ac:dyDescent="0.3">
      <c r="A189">
        <v>188</v>
      </c>
      <c r="B189" t="s">
        <v>280</v>
      </c>
      <c r="C189" t="s">
        <v>147</v>
      </c>
      <c r="D189" t="s">
        <v>151</v>
      </c>
      <c r="E189" t="s">
        <v>152</v>
      </c>
      <c r="F189" t="s">
        <v>154</v>
      </c>
      <c r="G189" t="s">
        <v>219</v>
      </c>
      <c r="H189">
        <v>320.21904129336878</v>
      </c>
      <c r="I189">
        <v>46</v>
      </c>
      <c r="J189">
        <v>1158627.1249185756</v>
      </c>
      <c r="K189">
        <v>85744000</v>
      </c>
      <c r="L189">
        <v>187</v>
      </c>
      <c r="M189">
        <v>0.61574328369924258</v>
      </c>
      <c r="N189">
        <v>0</v>
      </c>
    </row>
    <row r="190" spans="1:14" x14ac:dyDescent="0.3">
      <c r="A190">
        <v>189</v>
      </c>
      <c r="B190" t="s">
        <v>280</v>
      </c>
      <c r="C190" t="s">
        <v>147</v>
      </c>
      <c r="D190" t="s">
        <v>151</v>
      </c>
      <c r="E190" t="s">
        <v>152</v>
      </c>
      <c r="F190" t="s">
        <v>154</v>
      </c>
      <c r="G190" t="s">
        <v>219</v>
      </c>
      <c r="H190">
        <v>320.21904129336878</v>
      </c>
      <c r="I190">
        <v>46</v>
      </c>
      <c r="J190">
        <v>1158627.1249185756</v>
      </c>
      <c r="K190">
        <v>85744000</v>
      </c>
      <c r="L190">
        <v>188</v>
      </c>
      <c r="M190">
        <v>0.61574328369924258</v>
      </c>
      <c r="N190">
        <v>0</v>
      </c>
    </row>
    <row r="191" spans="1:14" x14ac:dyDescent="0.3">
      <c r="A191">
        <v>190</v>
      </c>
      <c r="B191" t="s">
        <v>280</v>
      </c>
      <c r="C191" t="s">
        <v>147</v>
      </c>
      <c r="D191" t="s">
        <v>151</v>
      </c>
      <c r="E191" t="s">
        <v>152</v>
      </c>
      <c r="F191" t="s">
        <v>154</v>
      </c>
      <c r="G191" t="s">
        <v>219</v>
      </c>
      <c r="H191">
        <v>320.21904129336878</v>
      </c>
      <c r="I191">
        <v>46</v>
      </c>
      <c r="J191">
        <v>1158627.1249185756</v>
      </c>
      <c r="K191">
        <v>85744000</v>
      </c>
      <c r="L191">
        <v>189</v>
      </c>
      <c r="M191">
        <v>0.61574328369924258</v>
      </c>
      <c r="N191">
        <v>0</v>
      </c>
    </row>
    <row r="192" spans="1:14" x14ac:dyDescent="0.3">
      <c r="A192">
        <v>191</v>
      </c>
      <c r="B192" t="s">
        <v>280</v>
      </c>
      <c r="C192" t="s">
        <v>147</v>
      </c>
      <c r="D192" t="s">
        <v>151</v>
      </c>
      <c r="E192" t="s">
        <v>152</v>
      </c>
      <c r="F192" t="s">
        <v>154</v>
      </c>
      <c r="G192" t="s">
        <v>219</v>
      </c>
      <c r="H192">
        <v>320.21904129336878</v>
      </c>
      <c r="I192">
        <v>46</v>
      </c>
      <c r="J192">
        <v>1158627.1249185756</v>
      </c>
      <c r="K192">
        <v>85744000</v>
      </c>
      <c r="L192">
        <v>190</v>
      </c>
      <c r="M192">
        <v>0.61574328369924258</v>
      </c>
      <c r="N192">
        <v>0</v>
      </c>
    </row>
    <row r="193" spans="1:14" x14ac:dyDescent="0.3">
      <c r="A193">
        <v>192</v>
      </c>
      <c r="B193" t="s">
        <v>280</v>
      </c>
      <c r="C193" t="s">
        <v>147</v>
      </c>
      <c r="D193" t="s">
        <v>151</v>
      </c>
      <c r="E193" t="s">
        <v>152</v>
      </c>
      <c r="F193" t="s">
        <v>154</v>
      </c>
      <c r="G193" t="s">
        <v>219</v>
      </c>
      <c r="H193">
        <v>320.21904129336878</v>
      </c>
      <c r="I193">
        <v>46</v>
      </c>
      <c r="J193">
        <v>1158627.1249185756</v>
      </c>
      <c r="K193">
        <v>85744000</v>
      </c>
      <c r="L193">
        <v>191</v>
      </c>
      <c r="M193">
        <v>0.61574328369924258</v>
      </c>
      <c r="N193">
        <v>0</v>
      </c>
    </row>
    <row r="194" spans="1:14" x14ac:dyDescent="0.3">
      <c r="A194">
        <v>193</v>
      </c>
      <c r="B194" t="s">
        <v>280</v>
      </c>
      <c r="C194" t="s">
        <v>147</v>
      </c>
      <c r="D194" t="s">
        <v>151</v>
      </c>
      <c r="E194" t="s">
        <v>152</v>
      </c>
      <c r="F194" t="s">
        <v>154</v>
      </c>
      <c r="G194" t="s">
        <v>219</v>
      </c>
      <c r="H194">
        <v>320.21904129336878</v>
      </c>
      <c r="I194">
        <v>46</v>
      </c>
      <c r="J194">
        <v>1158627.1249185756</v>
      </c>
      <c r="K194">
        <v>85744000</v>
      </c>
      <c r="L194">
        <v>192</v>
      </c>
      <c r="M194">
        <v>0.61574328369924258</v>
      </c>
      <c r="N194">
        <v>0</v>
      </c>
    </row>
    <row r="195" spans="1:14" x14ac:dyDescent="0.3">
      <c r="A195">
        <v>194</v>
      </c>
      <c r="B195" t="s">
        <v>280</v>
      </c>
      <c r="C195" t="s">
        <v>147</v>
      </c>
      <c r="D195" t="s">
        <v>151</v>
      </c>
      <c r="E195" t="s">
        <v>152</v>
      </c>
      <c r="F195" t="s">
        <v>154</v>
      </c>
      <c r="G195" t="s">
        <v>219</v>
      </c>
      <c r="H195">
        <v>320.21904129336878</v>
      </c>
      <c r="I195">
        <v>46</v>
      </c>
      <c r="J195">
        <v>1158627.1249185756</v>
      </c>
      <c r="K195">
        <v>85744000</v>
      </c>
      <c r="L195">
        <v>193</v>
      </c>
      <c r="M195">
        <v>0.61574328369924258</v>
      </c>
      <c r="N195">
        <v>0</v>
      </c>
    </row>
    <row r="196" spans="1:14" x14ac:dyDescent="0.3">
      <c r="A196">
        <v>195</v>
      </c>
      <c r="B196" t="s">
        <v>280</v>
      </c>
      <c r="C196" t="s">
        <v>147</v>
      </c>
      <c r="D196" t="s">
        <v>151</v>
      </c>
      <c r="E196" t="s">
        <v>152</v>
      </c>
      <c r="F196" t="s">
        <v>154</v>
      </c>
      <c r="G196" t="s">
        <v>219</v>
      </c>
      <c r="H196">
        <v>320.21904129336878</v>
      </c>
      <c r="I196">
        <v>46</v>
      </c>
      <c r="J196">
        <v>1158627.1249185756</v>
      </c>
      <c r="K196">
        <v>85744000</v>
      </c>
      <c r="L196">
        <v>194</v>
      </c>
      <c r="M196">
        <v>0.61574328369924258</v>
      </c>
      <c r="N196">
        <v>0</v>
      </c>
    </row>
    <row r="197" spans="1:14" x14ac:dyDescent="0.3">
      <c r="A197">
        <v>196</v>
      </c>
      <c r="B197" t="s">
        <v>280</v>
      </c>
      <c r="C197" t="s">
        <v>147</v>
      </c>
      <c r="D197" t="s">
        <v>151</v>
      </c>
      <c r="E197" t="s">
        <v>152</v>
      </c>
      <c r="F197" t="s">
        <v>154</v>
      </c>
      <c r="G197" t="s">
        <v>219</v>
      </c>
      <c r="H197">
        <v>320.21904129336878</v>
      </c>
      <c r="I197">
        <v>46</v>
      </c>
      <c r="J197">
        <v>1158627.1249185756</v>
      </c>
      <c r="K197">
        <v>85744000</v>
      </c>
      <c r="L197">
        <v>195</v>
      </c>
      <c r="M197">
        <v>0.61574328369924258</v>
      </c>
      <c r="N197">
        <v>0</v>
      </c>
    </row>
    <row r="198" spans="1:14" x14ac:dyDescent="0.3">
      <c r="A198">
        <v>197</v>
      </c>
      <c r="B198" t="s">
        <v>280</v>
      </c>
      <c r="C198" t="s">
        <v>147</v>
      </c>
      <c r="D198" t="s">
        <v>151</v>
      </c>
      <c r="E198" t="s">
        <v>152</v>
      </c>
      <c r="F198" t="s">
        <v>154</v>
      </c>
      <c r="G198" t="s">
        <v>219</v>
      </c>
      <c r="H198">
        <v>320.21904129336878</v>
      </c>
      <c r="I198">
        <v>46</v>
      </c>
      <c r="J198">
        <v>1158627.1249185756</v>
      </c>
      <c r="K198">
        <v>85744000</v>
      </c>
      <c r="L198">
        <v>196</v>
      </c>
      <c r="M198">
        <v>0.61574328369924258</v>
      </c>
      <c r="N198">
        <v>0</v>
      </c>
    </row>
    <row r="199" spans="1:14" x14ac:dyDescent="0.3">
      <c r="A199">
        <v>198</v>
      </c>
      <c r="B199" t="s">
        <v>280</v>
      </c>
      <c r="C199" t="s">
        <v>147</v>
      </c>
      <c r="D199" t="s">
        <v>151</v>
      </c>
      <c r="E199" t="s">
        <v>152</v>
      </c>
      <c r="F199" t="s">
        <v>154</v>
      </c>
      <c r="G199" t="s">
        <v>219</v>
      </c>
      <c r="H199">
        <v>320.21904129336878</v>
      </c>
      <c r="I199">
        <v>46</v>
      </c>
      <c r="J199">
        <v>1158627.1249185756</v>
      </c>
      <c r="K199">
        <v>85744000</v>
      </c>
      <c r="L199">
        <v>197</v>
      </c>
      <c r="M199">
        <v>0.61574328369924258</v>
      </c>
      <c r="N199">
        <v>0</v>
      </c>
    </row>
    <row r="200" spans="1:14" x14ac:dyDescent="0.3">
      <c r="A200">
        <v>199</v>
      </c>
      <c r="B200" t="s">
        <v>280</v>
      </c>
      <c r="C200" t="s">
        <v>147</v>
      </c>
      <c r="D200" t="s">
        <v>151</v>
      </c>
      <c r="E200" t="s">
        <v>152</v>
      </c>
      <c r="F200" t="s">
        <v>154</v>
      </c>
      <c r="G200" t="s">
        <v>219</v>
      </c>
      <c r="H200">
        <v>320.21904129336878</v>
      </c>
      <c r="I200">
        <v>46</v>
      </c>
      <c r="J200">
        <v>1158627.1249185756</v>
      </c>
      <c r="K200">
        <v>85744000</v>
      </c>
      <c r="L200">
        <v>198</v>
      </c>
      <c r="M200">
        <v>0.61574328369924258</v>
      </c>
      <c r="N200">
        <v>0</v>
      </c>
    </row>
    <row r="201" spans="1:14" x14ac:dyDescent="0.3">
      <c r="A201">
        <v>200</v>
      </c>
      <c r="B201" t="s">
        <v>280</v>
      </c>
      <c r="C201" t="s">
        <v>147</v>
      </c>
      <c r="D201" t="s">
        <v>151</v>
      </c>
      <c r="E201" t="s">
        <v>152</v>
      </c>
      <c r="F201" t="s">
        <v>154</v>
      </c>
      <c r="G201" t="s">
        <v>219</v>
      </c>
      <c r="H201">
        <v>320.21904129336878</v>
      </c>
      <c r="I201">
        <v>46</v>
      </c>
      <c r="J201">
        <v>1158627.1249185756</v>
      </c>
      <c r="K201">
        <v>85744000</v>
      </c>
      <c r="L201">
        <v>199</v>
      </c>
      <c r="M201">
        <v>0.61574328369924258</v>
      </c>
      <c r="N201">
        <v>0</v>
      </c>
    </row>
    <row r="202" spans="1:14" x14ac:dyDescent="0.3">
      <c r="A202">
        <v>201</v>
      </c>
      <c r="B202" t="s">
        <v>280</v>
      </c>
      <c r="C202" t="s">
        <v>147</v>
      </c>
      <c r="D202" t="s">
        <v>151</v>
      </c>
      <c r="E202" t="s">
        <v>152</v>
      </c>
      <c r="F202" t="s">
        <v>154</v>
      </c>
      <c r="G202" t="s">
        <v>219</v>
      </c>
      <c r="H202">
        <v>320.21904129336878</v>
      </c>
      <c r="I202">
        <v>46</v>
      </c>
      <c r="J202">
        <v>1158627.1249185756</v>
      </c>
      <c r="K202">
        <v>85744000</v>
      </c>
      <c r="L202">
        <v>200</v>
      </c>
      <c r="M202">
        <v>0.61574328369924258</v>
      </c>
      <c r="N202">
        <v>0</v>
      </c>
    </row>
    <row r="203" spans="1:14" x14ac:dyDescent="0.3">
      <c r="A203">
        <v>202</v>
      </c>
      <c r="B203" t="s">
        <v>280</v>
      </c>
      <c r="C203" t="s">
        <v>147</v>
      </c>
      <c r="D203" t="s">
        <v>151</v>
      </c>
      <c r="E203" t="s">
        <v>152</v>
      </c>
      <c r="F203" t="s">
        <v>154</v>
      </c>
      <c r="G203" t="s">
        <v>219</v>
      </c>
      <c r="H203">
        <v>320.21904129336878</v>
      </c>
      <c r="I203">
        <v>46</v>
      </c>
      <c r="J203">
        <v>1158627.1249185756</v>
      </c>
      <c r="K203">
        <v>85744000</v>
      </c>
      <c r="L203">
        <v>201</v>
      </c>
      <c r="M203">
        <v>0.61574328369924258</v>
      </c>
      <c r="N203">
        <v>0</v>
      </c>
    </row>
    <row r="204" spans="1:14" x14ac:dyDescent="0.3">
      <c r="A204">
        <v>203</v>
      </c>
      <c r="B204" t="s">
        <v>280</v>
      </c>
      <c r="C204" t="s">
        <v>147</v>
      </c>
      <c r="D204" t="s">
        <v>151</v>
      </c>
      <c r="E204" t="s">
        <v>152</v>
      </c>
      <c r="F204" t="s">
        <v>154</v>
      </c>
      <c r="G204" t="s">
        <v>219</v>
      </c>
      <c r="H204">
        <v>320.21904129336878</v>
      </c>
      <c r="I204">
        <v>46</v>
      </c>
      <c r="J204">
        <v>1158627.1249185756</v>
      </c>
      <c r="K204">
        <v>85744000</v>
      </c>
      <c r="L204">
        <v>202</v>
      </c>
      <c r="M204">
        <v>0.61574328369924258</v>
      </c>
      <c r="N204">
        <v>0</v>
      </c>
    </row>
    <row r="205" spans="1:14" x14ac:dyDescent="0.3">
      <c r="A205">
        <v>204</v>
      </c>
      <c r="B205" t="s">
        <v>280</v>
      </c>
      <c r="C205" t="s">
        <v>147</v>
      </c>
      <c r="D205" t="s">
        <v>151</v>
      </c>
      <c r="E205" t="s">
        <v>152</v>
      </c>
      <c r="F205" t="s">
        <v>154</v>
      </c>
      <c r="G205" t="s">
        <v>219</v>
      </c>
      <c r="H205">
        <v>321.84490885191462</v>
      </c>
      <c r="I205">
        <v>46</v>
      </c>
      <c r="J205">
        <v>1306002.3826826541</v>
      </c>
      <c r="K205">
        <v>85744000</v>
      </c>
      <c r="L205">
        <v>203</v>
      </c>
      <c r="M205">
        <v>-12.025752963236538</v>
      </c>
      <c r="N205">
        <v>0</v>
      </c>
    </row>
    <row r="206" spans="1:14" x14ac:dyDescent="0.3">
      <c r="A206">
        <v>205</v>
      </c>
      <c r="B206" t="s">
        <v>280</v>
      </c>
      <c r="C206" t="s">
        <v>147</v>
      </c>
      <c r="D206" t="s">
        <v>151</v>
      </c>
      <c r="E206" t="s">
        <v>152</v>
      </c>
      <c r="F206" t="s">
        <v>154</v>
      </c>
      <c r="G206" t="s">
        <v>219</v>
      </c>
      <c r="H206">
        <v>321.84490885191462</v>
      </c>
      <c r="I206">
        <v>46</v>
      </c>
      <c r="J206">
        <v>1306002.3826826541</v>
      </c>
      <c r="K206">
        <v>85744000</v>
      </c>
      <c r="L206">
        <v>204</v>
      </c>
      <c r="M206">
        <v>-12.025752963236538</v>
      </c>
      <c r="N206">
        <v>0</v>
      </c>
    </row>
    <row r="207" spans="1:14" x14ac:dyDescent="0.3">
      <c r="A207">
        <v>206</v>
      </c>
      <c r="B207" t="s">
        <v>280</v>
      </c>
      <c r="C207" t="s">
        <v>147</v>
      </c>
      <c r="D207" t="s">
        <v>151</v>
      </c>
      <c r="E207" t="s">
        <v>152</v>
      </c>
      <c r="F207" t="s">
        <v>154</v>
      </c>
      <c r="G207" t="s">
        <v>219</v>
      </c>
      <c r="H207">
        <v>321.84490885191462</v>
      </c>
      <c r="I207">
        <v>46</v>
      </c>
      <c r="J207">
        <v>1306002.3826826541</v>
      </c>
      <c r="K207">
        <v>85744000</v>
      </c>
      <c r="L207">
        <v>205</v>
      </c>
      <c r="M207">
        <v>-12.025752963236538</v>
      </c>
      <c r="N207">
        <v>0</v>
      </c>
    </row>
    <row r="208" spans="1:14" x14ac:dyDescent="0.3">
      <c r="A208">
        <v>207</v>
      </c>
      <c r="B208" t="s">
        <v>280</v>
      </c>
      <c r="C208" t="s">
        <v>147</v>
      </c>
      <c r="D208" t="s">
        <v>151</v>
      </c>
      <c r="E208" t="s">
        <v>152</v>
      </c>
      <c r="F208" t="s">
        <v>154</v>
      </c>
      <c r="G208" t="s">
        <v>219</v>
      </c>
      <c r="H208">
        <v>321.84490885191462</v>
      </c>
      <c r="I208">
        <v>46</v>
      </c>
      <c r="J208">
        <v>1306002.3826826541</v>
      </c>
      <c r="K208">
        <v>85744000</v>
      </c>
      <c r="L208">
        <v>206</v>
      </c>
      <c r="M208">
        <v>-12.025752963236538</v>
      </c>
      <c r="N208">
        <v>0</v>
      </c>
    </row>
    <row r="209" spans="1:14" x14ac:dyDescent="0.3">
      <c r="A209">
        <v>208</v>
      </c>
      <c r="B209" t="s">
        <v>280</v>
      </c>
      <c r="C209" t="s">
        <v>147</v>
      </c>
      <c r="D209" t="s">
        <v>151</v>
      </c>
      <c r="E209" t="s">
        <v>152</v>
      </c>
      <c r="F209" t="s">
        <v>154</v>
      </c>
      <c r="G209" t="s">
        <v>219</v>
      </c>
      <c r="H209">
        <v>321.84490885191462</v>
      </c>
      <c r="I209">
        <v>46</v>
      </c>
      <c r="J209">
        <v>1306002.3826826541</v>
      </c>
      <c r="K209">
        <v>85744000</v>
      </c>
      <c r="L209">
        <v>207</v>
      </c>
      <c r="M209">
        <v>-12.025752963236538</v>
      </c>
      <c r="N209">
        <v>0</v>
      </c>
    </row>
    <row r="210" spans="1:14" x14ac:dyDescent="0.3">
      <c r="A210">
        <v>209</v>
      </c>
      <c r="B210" t="s">
        <v>280</v>
      </c>
      <c r="C210" t="s">
        <v>147</v>
      </c>
      <c r="D210" t="s">
        <v>151</v>
      </c>
      <c r="E210" t="s">
        <v>152</v>
      </c>
      <c r="F210" t="s">
        <v>154</v>
      </c>
      <c r="G210" t="s">
        <v>219</v>
      </c>
      <c r="H210">
        <v>321.84490885191462</v>
      </c>
      <c r="I210">
        <v>46</v>
      </c>
      <c r="J210">
        <v>1306002.3826826541</v>
      </c>
      <c r="K210">
        <v>85744000</v>
      </c>
      <c r="L210">
        <v>208</v>
      </c>
      <c r="M210">
        <v>-12.025752963236538</v>
      </c>
      <c r="N210">
        <v>0</v>
      </c>
    </row>
    <row r="211" spans="1:14" x14ac:dyDescent="0.3">
      <c r="A211">
        <v>210</v>
      </c>
      <c r="B211" t="s">
        <v>280</v>
      </c>
      <c r="C211" t="s">
        <v>147</v>
      </c>
      <c r="D211" t="s">
        <v>151</v>
      </c>
      <c r="E211" t="s">
        <v>152</v>
      </c>
      <c r="F211" t="s">
        <v>154</v>
      </c>
      <c r="G211" t="s">
        <v>219</v>
      </c>
      <c r="H211">
        <v>321.84490885191462</v>
      </c>
      <c r="I211">
        <v>46</v>
      </c>
      <c r="J211">
        <v>1306002.3826826541</v>
      </c>
      <c r="K211">
        <v>85744000</v>
      </c>
      <c r="L211">
        <v>209</v>
      </c>
      <c r="M211">
        <v>-12.025752963236538</v>
      </c>
      <c r="N211">
        <v>0</v>
      </c>
    </row>
    <row r="212" spans="1:14" x14ac:dyDescent="0.3">
      <c r="A212">
        <v>211</v>
      </c>
      <c r="B212" t="s">
        <v>280</v>
      </c>
      <c r="C212" t="s">
        <v>147</v>
      </c>
      <c r="D212" t="s">
        <v>151</v>
      </c>
      <c r="E212" t="s">
        <v>152</v>
      </c>
      <c r="F212" t="s">
        <v>154</v>
      </c>
      <c r="G212" t="s">
        <v>219</v>
      </c>
      <c r="H212">
        <v>321.84490885191462</v>
      </c>
      <c r="I212">
        <v>46</v>
      </c>
      <c r="J212">
        <v>1306002.3826826541</v>
      </c>
      <c r="K212">
        <v>85744000</v>
      </c>
      <c r="L212">
        <v>210</v>
      </c>
      <c r="M212">
        <v>-12.025752963236538</v>
      </c>
      <c r="N212">
        <v>0</v>
      </c>
    </row>
    <row r="213" spans="1:14" x14ac:dyDescent="0.3">
      <c r="A213">
        <v>212</v>
      </c>
      <c r="B213" t="s">
        <v>280</v>
      </c>
      <c r="C213" t="s">
        <v>147</v>
      </c>
      <c r="D213" t="s">
        <v>151</v>
      </c>
      <c r="E213" t="s">
        <v>152</v>
      </c>
      <c r="F213" t="s">
        <v>154</v>
      </c>
      <c r="G213" t="s">
        <v>219</v>
      </c>
      <c r="H213">
        <v>321.84490885191462</v>
      </c>
      <c r="I213">
        <v>46</v>
      </c>
      <c r="J213">
        <v>1306002.3826826541</v>
      </c>
      <c r="K213">
        <v>85744000</v>
      </c>
      <c r="L213">
        <v>211</v>
      </c>
      <c r="M213">
        <v>-12.025752963236538</v>
      </c>
      <c r="N213">
        <v>0</v>
      </c>
    </row>
    <row r="214" spans="1:14" x14ac:dyDescent="0.3">
      <c r="A214">
        <v>213</v>
      </c>
      <c r="B214" t="s">
        <v>280</v>
      </c>
      <c r="C214" t="s">
        <v>147</v>
      </c>
      <c r="D214" t="s">
        <v>151</v>
      </c>
      <c r="E214" t="s">
        <v>152</v>
      </c>
      <c r="F214" t="s">
        <v>154</v>
      </c>
      <c r="G214" t="s">
        <v>219</v>
      </c>
      <c r="H214">
        <v>321.84490885191462</v>
      </c>
      <c r="I214">
        <v>46</v>
      </c>
      <c r="J214">
        <v>1306002.3826826541</v>
      </c>
      <c r="K214">
        <v>85744000</v>
      </c>
      <c r="L214">
        <v>212</v>
      </c>
      <c r="M214">
        <v>-12.025752963236538</v>
      </c>
      <c r="N214">
        <v>0</v>
      </c>
    </row>
    <row r="215" spans="1:14" x14ac:dyDescent="0.3">
      <c r="A215">
        <v>214</v>
      </c>
      <c r="B215" t="s">
        <v>280</v>
      </c>
      <c r="C215" t="s">
        <v>147</v>
      </c>
      <c r="D215" t="s">
        <v>151</v>
      </c>
      <c r="E215" t="s">
        <v>152</v>
      </c>
      <c r="F215" t="s">
        <v>154</v>
      </c>
      <c r="G215" t="s">
        <v>219</v>
      </c>
      <c r="H215">
        <v>321.84490885191462</v>
      </c>
      <c r="I215">
        <v>46</v>
      </c>
      <c r="J215">
        <v>1306002.3826826541</v>
      </c>
      <c r="K215">
        <v>85744000</v>
      </c>
      <c r="L215">
        <v>213</v>
      </c>
      <c r="M215">
        <v>-12.025752963236538</v>
      </c>
      <c r="N215">
        <v>0</v>
      </c>
    </row>
    <row r="216" spans="1:14" x14ac:dyDescent="0.3">
      <c r="A216">
        <v>215</v>
      </c>
      <c r="B216" t="s">
        <v>280</v>
      </c>
      <c r="C216" t="s">
        <v>147</v>
      </c>
      <c r="D216" t="s">
        <v>151</v>
      </c>
      <c r="E216" t="s">
        <v>152</v>
      </c>
      <c r="F216" t="s">
        <v>154</v>
      </c>
      <c r="G216" t="s">
        <v>219</v>
      </c>
      <c r="H216">
        <v>321.84490885191462</v>
      </c>
      <c r="I216">
        <v>46</v>
      </c>
      <c r="J216">
        <v>1306002.3826826541</v>
      </c>
      <c r="K216">
        <v>85744000</v>
      </c>
      <c r="L216">
        <v>214</v>
      </c>
      <c r="M216">
        <v>-12.025752963236538</v>
      </c>
      <c r="N216">
        <v>0</v>
      </c>
    </row>
    <row r="217" spans="1:14" x14ac:dyDescent="0.3">
      <c r="A217">
        <v>216</v>
      </c>
      <c r="B217" t="s">
        <v>280</v>
      </c>
      <c r="C217" t="s">
        <v>147</v>
      </c>
      <c r="D217" t="s">
        <v>151</v>
      </c>
      <c r="E217" t="s">
        <v>152</v>
      </c>
      <c r="F217" t="s">
        <v>154</v>
      </c>
      <c r="G217" t="s">
        <v>219</v>
      </c>
      <c r="H217">
        <v>321.84490885191462</v>
      </c>
      <c r="I217">
        <v>46</v>
      </c>
      <c r="J217">
        <v>1306002.3826826541</v>
      </c>
      <c r="K217">
        <v>85744000</v>
      </c>
      <c r="L217">
        <v>215</v>
      </c>
      <c r="M217">
        <v>-12.025752963236538</v>
      </c>
      <c r="N217">
        <v>0</v>
      </c>
    </row>
    <row r="218" spans="1:14" x14ac:dyDescent="0.3">
      <c r="A218">
        <v>217</v>
      </c>
      <c r="B218" t="s">
        <v>280</v>
      </c>
      <c r="C218" t="s">
        <v>147</v>
      </c>
      <c r="D218" t="s">
        <v>151</v>
      </c>
      <c r="E218" t="s">
        <v>152</v>
      </c>
      <c r="F218" t="s">
        <v>154</v>
      </c>
      <c r="G218" t="s">
        <v>219</v>
      </c>
      <c r="H218">
        <v>321.84490885191462</v>
      </c>
      <c r="I218">
        <v>46</v>
      </c>
      <c r="J218">
        <v>1306002.3826826541</v>
      </c>
      <c r="K218">
        <v>85744000</v>
      </c>
      <c r="L218">
        <v>216</v>
      </c>
      <c r="M218">
        <v>-12.025752963236538</v>
      </c>
      <c r="N218">
        <v>0</v>
      </c>
    </row>
    <row r="219" spans="1:14" x14ac:dyDescent="0.3">
      <c r="A219">
        <v>218</v>
      </c>
      <c r="B219" t="s">
        <v>280</v>
      </c>
      <c r="C219" t="s">
        <v>147</v>
      </c>
      <c r="D219" t="s">
        <v>151</v>
      </c>
      <c r="E219" t="s">
        <v>152</v>
      </c>
      <c r="F219" t="s">
        <v>154</v>
      </c>
      <c r="G219" t="s">
        <v>219</v>
      </c>
      <c r="H219">
        <v>321.84490885191462</v>
      </c>
      <c r="I219">
        <v>46</v>
      </c>
      <c r="J219">
        <v>1306002.3826826541</v>
      </c>
      <c r="K219">
        <v>85744000</v>
      </c>
      <c r="L219">
        <v>217</v>
      </c>
      <c r="M219">
        <v>-12.025752963236538</v>
      </c>
      <c r="N219">
        <v>0</v>
      </c>
    </row>
    <row r="220" spans="1:14" x14ac:dyDescent="0.3">
      <c r="A220">
        <v>219</v>
      </c>
      <c r="B220" t="s">
        <v>280</v>
      </c>
      <c r="C220" t="s">
        <v>147</v>
      </c>
      <c r="D220" t="s">
        <v>151</v>
      </c>
      <c r="E220" t="s">
        <v>152</v>
      </c>
      <c r="F220" t="s">
        <v>154</v>
      </c>
      <c r="G220" t="s">
        <v>219</v>
      </c>
      <c r="H220">
        <v>321.84490885191462</v>
      </c>
      <c r="I220">
        <v>46</v>
      </c>
      <c r="J220">
        <v>1306002.3826826541</v>
      </c>
      <c r="K220">
        <v>85744000</v>
      </c>
      <c r="L220">
        <v>218</v>
      </c>
      <c r="M220">
        <v>-12.025752963236538</v>
      </c>
      <c r="N220">
        <v>0</v>
      </c>
    </row>
    <row r="221" spans="1:14" x14ac:dyDescent="0.3">
      <c r="A221">
        <v>220</v>
      </c>
      <c r="B221" t="s">
        <v>280</v>
      </c>
      <c r="C221" t="s">
        <v>147</v>
      </c>
      <c r="D221" t="s">
        <v>151</v>
      </c>
      <c r="E221" t="s">
        <v>152</v>
      </c>
      <c r="F221" t="s">
        <v>154</v>
      </c>
      <c r="G221" t="s">
        <v>219</v>
      </c>
      <c r="H221">
        <v>321.84490885191462</v>
      </c>
      <c r="I221">
        <v>46</v>
      </c>
      <c r="J221">
        <v>1306002.3826826541</v>
      </c>
      <c r="K221">
        <v>85744000</v>
      </c>
      <c r="L221">
        <v>219</v>
      </c>
      <c r="M221">
        <v>-12.025752963236538</v>
      </c>
      <c r="N221">
        <v>0</v>
      </c>
    </row>
    <row r="222" spans="1:14" x14ac:dyDescent="0.3">
      <c r="A222">
        <v>221</v>
      </c>
      <c r="B222" t="s">
        <v>280</v>
      </c>
      <c r="C222" t="s">
        <v>147</v>
      </c>
      <c r="D222" t="s">
        <v>151</v>
      </c>
      <c r="E222" t="s">
        <v>152</v>
      </c>
      <c r="F222" t="s">
        <v>154</v>
      </c>
      <c r="G222" t="s">
        <v>219</v>
      </c>
      <c r="H222">
        <v>321.84490885191462</v>
      </c>
      <c r="I222">
        <v>46</v>
      </c>
      <c r="J222">
        <v>1306002.3826826541</v>
      </c>
      <c r="K222">
        <v>85744000</v>
      </c>
      <c r="L222">
        <v>220</v>
      </c>
      <c r="M222">
        <v>-12.025752963236538</v>
      </c>
      <c r="N222">
        <v>0</v>
      </c>
    </row>
    <row r="223" spans="1:14" x14ac:dyDescent="0.3">
      <c r="A223">
        <v>222</v>
      </c>
      <c r="B223" t="s">
        <v>280</v>
      </c>
      <c r="C223" t="s">
        <v>147</v>
      </c>
      <c r="D223" t="s">
        <v>151</v>
      </c>
      <c r="E223" t="s">
        <v>152</v>
      </c>
      <c r="F223" t="s">
        <v>154</v>
      </c>
      <c r="G223" t="s">
        <v>219</v>
      </c>
      <c r="H223">
        <v>321.84490885191462</v>
      </c>
      <c r="I223">
        <v>46</v>
      </c>
      <c r="J223">
        <v>1306002.3826826541</v>
      </c>
      <c r="K223">
        <v>85744000</v>
      </c>
      <c r="L223">
        <v>221</v>
      </c>
      <c r="M223">
        <v>-12.025752963236538</v>
      </c>
      <c r="N223">
        <v>0</v>
      </c>
    </row>
    <row r="224" spans="1:14" x14ac:dyDescent="0.3">
      <c r="A224">
        <v>223</v>
      </c>
      <c r="B224" t="s">
        <v>280</v>
      </c>
      <c r="C224" t="s">
        <v>147</v>
      </c>
      <c r="D224" t="s">
        <v>151</v>
      </c>
      <c r="E224" t="s">
        <v>152</v>
      </c>
      <c r="F224" t="s">
        <v>154</v>
      </c>
      <c r="G224" t="s">
        <v>219</v>
      </c>
      <c r="H224">
        <v>321.84490885191462</v>
      </c>
      <c r="I224">
        <v>46</v>
      </c>
      <c r="J224">
        <v>1306002.3826826541</v>
      </c>
      <c r="K224">
        <v>85744000</v>
      </c>
      <c r="L224">
        <v>222</v>
      </c>
      <c r="M224">
        <v>-12.025752963236538</v>
      </c>
      <c r="N224">
        <v>0</v>
      </c>
    </row>
    <row r="225" spans="1:14" x14ac:dyDescent="0.3">
      <c r="A225">
        <v>224</v>
      </c>
      <c r="B225" t="s">
        <v>280</v>
      </c>
      <c r="C225" t="s">
        <v>147</v>
      </c>
      <c r="D225" t="s">
        <v>151</v>
      </c>
      <c r="E225" t="s">
        <v>152</v>
      </c>
      <c r="F225" t="s">
        <v>154</v>
      </c>
      <c r="G225" t="s">
        <v>219</v>
      </c>
      <c r="H225">
        <v>321.84490885191462</v>
      </c>
      <c r="I225">
        <v>46</v>
      </c>
      <c r="J225">
        <v>1306002.3826826541</v>
      </c>
      <c r="K225">
        <v>85744000</v>
      </c>
      <c r="L225">
        <v>223</v>
      </c>
      <c r="M225">
        <v>-12.025752963236538</v>
      </c>
      <c r="N225">
        <v>0</v>
      </c>
    </row>
    <row r="226" spans="1:14" x14ac:dyDescent="0.3">
      <c r="A226">
        <v>225</v>
      </c>
      <c r="B226" t="s">
        <v>280</v>
      </c>
      <c r="C226" t="s">
        <v>147</v>
      </c>
      <c r="D226" t="s">
        <v>151</v>
      </c>
      <c r="E226" t="s">
        <v>152</v>
      </c>
      <c r="F226" t="s">
        <v>154</v>
      </c>
      <c r="G226" t="s">
        <v>219</v>
      </c>
      <c r="H226">
        <v>321.84490885191462</v>
      </c>
      <c r="I226">
        <v>46</v>
      </c>
      <c r="J226">
        <v>1306002.3826826541</v>
      </c>
      <c r="K226">
        <v>85744000</v>
      </c>
      <c r="L226">
        <v>224</v>
      </c>
      <c r="M226">
        <v>-12.025752963236538</v>
      </c>
      <c r="N226">
        <v>0</v>
      </c>
    </row>
    <row r="227" spans="1:14" x14ac:dyDescent="0.3">
      <c r="A227">
        <v>226</v>
      </c>
      <c r="B227" t="s">
        <v>280</v>
      </c>
      <c r="C227" t="s">
        <v>147</v>
      </c>
      <c r="D227" t="s">
        <v>151</v>
      </c>
      <c r="E227" t="s">
        <v>152</v>
      </c>
      <c r="F227" t="s">
        <v>154</v>
      </c>
      <c r="G227" t="s">
        <v>219</v>
      </c>
      <c r="H227">
        <v>321.84490885191462</v>
      </c>
      <c r="I227">
        <v>46</v>
      </c>
      <c r="J227">
        <v>1306002.3826826541</v>
      </c>
      <c r="K227">
        <v>85744000</v>
      </c>
      <c r="L227">
        <v>225</v>
      </c>
      <c r="M227">
        <v>-12.025752963236538</v>
      </c>
      <c r="N227">
        <v>0</v>
      </c>
    </row>
    <row r="228" spans="1:14" x14ac:dyDescent="0.3">
      <c r="A228">
        <v>227</v>
      </c>
      <c r="B228" t="s">
        <v>280</v>
      </c>
      <c r="C228" t="s">
        <v>147</v>
      </c>
      <c r="D228" t="s">
        <v>151</v>
      </c>
      <c r="E228" t="s">
        <v>152</v>
      </c>
      <c r="F228" t="s">
        <v>154</v>
      </c>
      <c r="G228" t="s">
        <v>219</v>
      </c>
      <c r="H228">
        <v>321.84490885191462</v>
      </c>
      <c r="I228">
        <v>46</v>
      </c>
      <c r="J228">
        <v>1306002.3826826541</v>
      </c>
      <c r="K228">
        <v>85744000</v>
      </c>
      <c r="L228">
        <v>226</v>
      </c>
      <c r="M228">
        <v>-12.025752963236538</v>
      </c>
      <c r="N228">
        <v>0</v>
      </c>
    </row>
    <row r="229" spans="1:14" x14ac:dyDescent="0.3">
      <c r="A229">
        <v>228</v>
      </c>
      <c r="B229" t="s">
        <v>280</v>
      </c>
      <c r="C229" t="s">
        <v>147</v>
      </c>
      <c r="D229" t="s">
        <v>151</v>
      </c>
      <c r="E229" t="s">
        <v>152</v>
      </c>
      <c r="F229" t="s">
        <v>154</v>
      </c>
      <c r="G229" t="s">
        <v>219</v>
      </c>
      <c r="H229">
        <v>321.84490885191462</v>
      </c>
      <c r="I229">
        <v>46</v>
      </c>
      <c r="J229">
        <v>1306002.3826826541</v>
      </c>
      <c r="K229">
        <v>85744000</v>
      </c>
      <c r="L229">
        <v>227</v>
      </c>
      <c r="M229">
        <v>-12.025752963236538</v>
      </c>
      <c r="N229">
        <v>0</v>
      </c>
    </row>
    <row r="230" spans="1:14" x14ac:dyDescent="0.3">
      <c r="A230">
        <v>229</v>
      </c>
      <c r="B230" t="s">
        <v>280</v>
      </c>
      <c r="C230" t="s">
        <v>147</v>
      </c>
      <c r="D230" t="s">
        <v>151</v>
      </c>
      <c r="E230" t="s">
        <v>152</v>
      </c>
      <c r="F230" t="s">
        <v>154</v>
      </c>
      <c r="G230" t="s">
        <v>219</v>
      </c>
      <c r="H230">
        <v>321.84490885191462</v>
      </c>
      <c r="I230">
        <v>46</v>
      </c>
      <c r="J230">
        <v>1306002.3826826541</v>
      </c>
      <c r="K230">
        <v>85744000</v>
      </c>
      <c r="L230">
        <v>228</v>
      </c>
      <c r="M230">
        <v>-12.025752963236538</v>
      </c>
      <c r="N230">
        <v>0</v>
      </c>
    </row>
    <row r="231" spans="1:14" x14ac:dyDescent="0.3">
      <c r="A231">
        <v>230</v>
      </c>
      <c r="B231" t="s">
        <v>280</v>
      </c>
      <c r="C231" t="s">
        <v>147</v>
      </c>
      <c r="D231" t="s">
        <v>151</v>
      </c>
      <c r="E231" t="s">
        <v>152</v>
      </c>
      <c r="F231" t="s">
        <v>154</v>
      </c>
      <c r="G231" t="s">
        <v>219</v>
      </c>
      <c r="H231">
        <v>321.84490885191462</v>
      </c>
      <c r="I231">
        <v>46</v>
      </c>
      <c r="J231">
        <v>1306002.3826826541</v>
      </c>
      <c r="K231">
        <v>85744000</v>
      </c>
      <c r="L231">
        <v>229</v>
      </c>
      <c r="M231">
        <v>-12.025752963236538</v>
      </c>
      <c r="N231">
        <v>0</v>
      </c>
    </row>
    <row r="232" spans="1:14" x14ac:dyDescent="0.3">
      <c r="A232">
        <v>231</v>
      </c>
      <c r="B232" t="s">
        <v>280</v>
      </c>
      <c r="C232" t="s">
        <v>147</v>
      </c>
      <c r="D232" t="s">
        <v>151</v>
      </c>
      <c r="E232" t="s">
        <v>152</v>
      </c>
      <c r="F232" t="s">
        <v>154</v>
      </c>
      <c r="G232" t="s">
        <v>219</v>
      </c>
      <c r="H232">
        <v>321.84490885191462</v>
      </c>
      <c r="I232">
        <v>46</v>
      </c>
      <c r="J232">
        <v>1306002.3826826541</v>
      </c>
      <c r="K232">
        <v>85744000</v>
      </c>
      <c r="L232">
        <v>230</v>
      </c>
      <c r="M232">
        <v>-12.025752963236538</v>
      </c>
      <c r="N232">
        <v>0</v>
      </c>
    </row>
    <row r="233" spans="1:14" x14ac:dyDescent="0.3">
      <c r="A233">
        <v>232</v>
      </c>
      <c r="B233" t="s">
        <v>280</v>
      </c>
      <c r="C233" t="s">
        <v>147</v>
      </c>
      <c r="D233" t="s">
        <v>151</v>
      </c>
      <c r="E233" t="s">
        <v>152</v>
      </c>
      <c r="F233" t="s">
        <v>154</v>
      </c>
      <c r="G233" t="s">
        <v>219</v>
      </c>
      <c r="H233">
        <v>321.84490885191462</v>
      </c>
      <c r="I233">
        <v>46</v>
      </c>
      <c r="J233">
        <v>1306002.3826826541</v>
      </c>
      <c r="K233">
        <v>85744000</v>
      </c>
      <c r="L233">
        <v>231</v>
      </c>
      <c r="M233">
        <v>-12.025752963236538</v>
      </c>
      <c r="N233">
        <v>0</v>
      </c>
    </row>
    <row r="234" spans="1:14" x14ac:dyDescent="0.3">
      <c r="A234">
        <v>233</v>
      </c>
      <c r="B234" t="s">
        <v>280</v>
      </c>
      <c r="C234" t="s">
        <v>147</v>
      </c>
      <c r="D234" t="s">
        <v>151</v>
      </c>
      <c r="E234" t="s">
        <v>152</v>
      </c>
      <c r="F234" t="s">
        <v>154</v>
      </c>
      <c r="G234" t="s">
        <v>219</v>
      </c>
      <c r="H234">
        <v>321.84490885191462</v>
      </c>
      <c r="I234">
        <v>46</v>
      </c>
      <c r="J234">
        <v>1306002.3826826541</v>
      </c>
      <c r="K234">
        <v>85744000</v>
      </c>
      <c r="L234">
        <v>232</v>
      </c>
      <c r="M234">
        <v>-12.025752963236538</v>
      </c>
      <c r="N234">
        <v>0</v>
      </c>
    </row>
    <row r="235" spans="1:14" x14ac:dyDescent="0.3">
      <c r="A235">
        <v>234</v>
      </c>
      <c r="B235" t="s">
        <v>280</v>
      </c>
      <c r="C235" t="s">
        <v>147</v>
      </c>
      <c r="D235" t="s">
        <v>151</v>
      </c>
      <c r="E235" t="s">
        <v>152</v>
      </c>
      <c r="F235" t="s">
        <v>154</v>
      </c>
      <c r="G235" t="s">
        <v>219</v>
      </c>
      <c r="H235">
        <v>321.84490885191462</v>
      </c>
      <c r="I235">
        <v>46</v>
      </c>
      <c r="J235">
        <v>1306002.3826826541</v>
      </c>
      <c r="K235">
        <v>85744000</v>
      </c>
      <c r="L235">
        <v>233</v>
      </c>
      <c r="M235">
        <v>-12.025752963236538</v>
      </c>
      <c r="N235">
        <v>0</v>
      </c>
    </row>
    <row r="236" spans="1:14" x14ac:dyDescent="0.3">
      <c r="A236">
        <v>235</v>
      </c>
      <c r="B236" t="s">
        <v>280</v>
      </c>
      <c r="C236" t="s">
        <v>147</v>
      </c>
      <c r="D236" t="s">
        <v>151</v>
      </c>
      <c r="E236" t="s">
        <v>152</v>
      </c>
      <c r="F236" t="s">
        <v>154</v>
      </c>
      <c r="G236" t="s">
        <v>219</v>
      </c>
      <c r="H236">
        <v>321.84490885191462</v>
      </c>
      <c r="I236">
        <v>46</v>
      </c>
      <c r="J236">
        <v>1306002.3826826541</v>
      </c>
      <c r="K236">
        <v>85744000</v>
      </c>
      <c r="L236">
        <v>234</v>
      </c>
      <c r="M236">
        <v>-12.025752963236538</v>
      </c>
      <c r="N236">
        <v>0</v>
      </c>
    </row>
    <row r="237" spans="1:14" x14ac:dyDescent="0.3">
      <c r="A237">
        <v>236</v>
      </c>
      <c r="B237" t="s">
        <v>280</v>
      </c>
      <c r="C237" t="s">
        <v>147</v>
      </c>
      <c r="D237" t="s">
        <v>151</v>
      </c>
      <c r="E237" t="s">
        <v>152</v>
      </c>
      <c r="F237" t="s">
        <v>154</v>
      </c>
      <c r="G237" t="s">
        <v>219</v>
      </c>
      <c r="H237">
        <v>321.84490885191462</v>
      </c>
      <c r="I237">
        <v>46</v>
      </c>
      <c r="J237">
        <v>1306002.3826826541</v>
      </c>
      <c r="K237">
        <v>85744000</v>
      </c>
      <c r="L237">
        <v>235</v>
      </c>
      <c r="M237">
        <v>-12.025752963236538</v>
      </c>
      <c r="N237">
        <v>0</v>
      </c>
    </row>
    <row r="238" spans="1:14" x14ac:dyDescent="0.3">
      <c r="A238">
        <v>237</v>
      </c>
      <c r="B238" t="s">
        <v>280</v>
      </c>
      <c r="C238" t="s">
        <v>147</v>
      </c>
      <c r="D238" t="s">
        <v>151</v>
      </c>
      <c r="E238" t="s">
        <v>152</v>
      </c>
      <c r="F238" t="s">
        <v>154</v>
      </c>
      <c r="G238" t="s">
        <v>219</v>
      </c>
      <c r="H238">
        <v>321.84490885191462</v>
      </c>
      <c r="I238">
        <v>46</v>
      </c>
      <c r="J238">
        <v>1306002.3826826541</v>
      </c>
      <c r="K238">
        <v>85744000</v>
      </c>
      <c r="L238">
        <v>236</v>
      </c>
      <c r="M238">
        <v>-12.025752963236538</v>
      </c>
      <c r="N238">
        <v>0</v>
      </c>
    </row>
    <row r="239" spans="1:14" x14ac:dyDescent="0.3">
      <c r="A239">
        <v>238</v>
      </c>
      <c r="B239" t="s">
        <v>280</v>
      </c>
      <c r="C239" t="s">
        <v>147</v>
      </c>
      <c r="D239" t="s">
        <v>151</v>
      </c>
      <c r="E239" t="s">
        <v>152</v>
      </c>
      <c r="F239" t="s">
        <v>154</v>
      </c>
      <c r="G239" t="s">
        <v>219</v>
      </c>
      <c r="H239">
        <v>321.84490885191462</v>
      </c>
      <c r="I239">
        <v>46</v>
      </c>
      <c r="J239">
        <v>1306002.3826826541</v>
      </c>
      <c r="K239">
        <v>85744000</v>
      </c>
      <c r="L239">
        <v>237</v>
      </c>
      <c r="M239">
        <v>-12.025752963236538</v>
      </c>
      <c r="N239">
        <v>0</v>
      </c>
    </row>
    <row r="240" spans="1:14" x14ac:dyDescent="0.3">
      <c r="A240">
        <v>239</v>
      </c>
      <c r="B240" t="s">
        <v>280</v>
      </c>
      <c r="C240" t="s">
        <v>147</v>
      </c>
      <c r="D240" t="s">
        <v>151</v>
      </c>
      <c r="E240" t="s">
        <v>152</v>
      </c>
      <c r="F240" t="s">
        <v>154</v>
      </c>
      <c r="G240" t="s">
        <v>219</v>
      </c>
      <c r="H240">
        <v>321.84490885191462</v>
      </c>
      <c r="I240">
        <v>46</v>
      </c>
      <c r="J240">
        <v>1306002.3826826541</v>
      </c>
      <c r="K240">
        <v>85744000</v>
      </c>
      <c r="L240">
        <v>238</v>
      </c>
      <c r="M240">
        <v>-12.025752963236538</v>
      </c>
      <c r="N240">
        <v>0</v>
      </c>
    </row>
    <row r="241" spans="1:14" x14ac:dyDescent="0.3">
      <c r="A241">
        <v>240</v>
      </c>
      <c r="B241" t="s">
        <v>280</v>
      </c>
      <c r="C241" t="s">
        <v>147</v>
      </c>
      <c r="D241" t="s">
        <v>151</v>
      </c>
      <c r="E241" t="s">
        <v>152</v>
      </c>
      <c r="F241" t="s">
        <v>154</v>
      </c>
      <c r="G241" t="s">
        <v>219</v>
      </c>
      <c r="H241">
        <v>321.84490885191462</v>
      </c>
      <c r="I241">
        <v>46</v>
      </c>
      <c r="J241">
        <v>1306002.3826826541</v>
      </c>
      <c r="K241">
        <v>85744000</v>
      </c>
      <c r="L241">
        <v>239</v>
      </c>
      <c r="M241">
        <v>-12.025752963236538</v>
      </c>
      <c r="N241">
        <v>0</v>
      </c>
    </row>
    <row r="242" spans="1:14" x14ac:dyDescent="0.3">
      <c r="A242">
        <v>241</v>
      </c>
      <c r="B242" t="s">
        <v>280</v>
      </c>
      <c r="C242" t="s">
        <v>147</v>
      </c>
      <c r="D242" t="s">
        <v>151</v>
      </c>
      <c r="E242" t="s">
        <v>152</v>
      </c>
      <c r="F242" t="s">
        <v>154</v>
      </c>
      <c r="G242" t="s">
        <v>219</v>
      </c>
      <c r="H242">
        <v>321.84490885191462</v>
      </c>
      <c r="I242">
        <v>46</v>
      </c>
      <c r="J242">
        <v>1306002.3826826541</v>
      </c>
      <c r="K242">
        <v>85744000</v>
      </c>
      <c r="L242">
        <v>240</v>
      </c>
      <c r="M242">
        <v>-12.025752963236538</v>
      </c>
      <c r="N242">
        <v>0</v>
      </c>
    </row>
    <row r="243" spans="1:14" x14ac:dyDescent="0.3">
      <c r="A243">
        <v>242</v>
      </c>
      <c r="B243" t="s">
        <v>280</v>
      </c>
      <c r="C243" t="s">
        <v>147</v>
      </c>
      <c r="D243" t="s">
        <v>151</v>
      </c>
      <c r="E243" t="s">
        <v>152</v>
      </c>
      <c r="F243" t="s">
        <v>154</v>
      </c>
      <c r="G243" t="s">
        <v>219</v>
      </c>
      <c r="H243">
        <v>321.84490885191462</v>
      </c>
      <c r="I243">
        <v>46</v>
      </c>
      <c r="J243">
        <v>1306002.3826826541</v>
      </c>
      <c r="K243">
        <v>85744000</v>
      </c>
      <c r="L243">
        <v>241</v>
      </c>
      <c r="M243">
        <v>-12.025752963236538</v>
      </c>
      <c r="N243">
        <v>0</v>
      </c>
    </row>
    <row r="244" spans="1:14" x14ac:dyDescent="0.3">
      <c r="A244">
        <v>243</v>
      </c>
      <c r="B244" t="s">
        <v>280</v>
      </c>
      <c r="C244" t="s">
        <v>147</v>
      </c>
      <c r="D244" t="s">
        <v>151</v>
      </c>
      <c r="E244" t="s">
        <v>152</v>
      </c>
      <c r="F244" t="s">
        <v>154</v>
      </c>
      <c r="G244" t="s">
        <v>219</v>
      </c>
      <c r="H244">
        <v>321.84490885191462</v>
      </c>
      <c r="I244">
        <v>46</v>
      </c>
      <c r="J244">
        <v>1306002.3826826541</v>
      </c>
      <c r="K244">
        <v>85744000</v>
      </c>
      <c r="L244">
        <v>242</v>
      </c>
      <c r="M244">
        <v>-12.025752963236538</v>
      </c>
      <c r="N244">
        <v>0</v>
      </c>
    </row>
    <row r="245" spans="1:14" x14ac:dyDescent="0.3">
      <c r="A245">
        <v>244</v>
      </c>
      <c r="B245" t="s">
        <v>280</v>
      </c>
      <c r="C245" t="s">
        <v>147</v>
      </c>
      <c r="D245" t="s">
        <v>151</v>
      </c>
      <c r="E245" t="s">
        <v>152</v>
      </c>
      <c r="F245" t="s">
        <v>154</v>
      </c>
      <c r="G245" t="s">
        <v>219</v>
      </c>
      <c r="H245">
        <v>321.84490885191462</v>
      </c>
      <c r="I245">
        <v>46</v>
      </c>
      <c r="J245">
        <v>1306002.3826826541</v>
      </c>
      <c r="K245">
        <v>85744000</v>
      </c>
      <c r="L245">
        <v>243</v>
      </c>
      <c r="M245">
        <v>-12.025752963236538</v>
      </c>
      <c r="N245">
        <v>0</v>
      </c>
    </row>
    <row r="246" spans="1:14" x14ac:dyDescent="0.3">
      <c r="A246">
        <v>245</v>
      </c>
      <c r="B246" t="s">
        <v>280</v>
      </c>
      <c r="C246" t="s">
        <v>147</v>
      </c>
      <c r="D246" t="s">
        <v>151</v>
      </c>
      <c r="E246" t="s">
        <v>152</v>
      </c>
      <c r="F246" t="s">
        <v>154</v>
      </c>
      <c r="G246" t="s">
        <v>219</v>
      </c>
      <c r="H246">
        <v>321.84490885191462</v>
      </c>
      <c r="I246">
        <v>46</v>
      </c>
      <c r="J246">
        <v>1306002.3826826541</v>
      </c>
      <c r="K246">
        <v>85744000</v>
      </c>
      <c r="L246">
        <v>244</v>
      </c>
      <c r="M246">
        <v>-12.025752963236538</v>
      </c>
      <c r="N246">
        <v>0</v>
      </c>
    </row>
    <row r="247" spans="1:14" x14ac:dyDescent="0.3">
      <c r="A247">
        <v>246</v>
      </c>
      <c r="B247" t="s">
        <v>280</v>
      </c>
      <c r="C247" t="s">
        <v>147</v>
      </c>
      <c r="D247" t="s">
        <v>151</v>
      </c>
      <c r="E247" t="s">
        <v>152</v>
      </c>
      <c r="F247" t="s">
        <v>154</v>
      </c>
      <c r="G247" t="s">
        <v>219</v>
      </c>
      <c r="H247">
        <v>321.84490885191462</v>
      </c>
      <c r="I247">
        <v>46</v>
      </c>
      <c r="J247">
        <v>1306002.3826826541</v>
      </c>
      <c r="K247">
        <v>85744000</v>
      </c>
      <c r="L247">
        <v>245</v>
      </c>
      <c r="M247">
        <v>-12.025752963236538</v>
      </c>
      <c r="N247">
        <v>0</v>
      </c>
    </row>
    <row r="248" spans="1:14" x14ac:dyDescent="0.3">
      <c r="A248">
        <v>247</v>
      </c>
      <c r="B248" t="s">
        <v>280</v>
      </c>
      <c r="C248" t="s">
        <v>147</v>
      </c>
      <c r="D248" t="s">
        <v>151</v>
      </c>
      <c r="E248" t="s">
        <v>152</v>
      </c>
      <c r="F248" t="s">
        <v>154</v>
      </c>
      <c r="G248" t="s">
        <v>219</v>
      </c>
      <c r="H248">
        <v>321.84490885191462</v>
      </c>
      <c r="I248">
        <v>46</v>
      </c>
      <c r="J248">
        <v>1306002.3826826541</v>
      </c>
      <c r="K248">
        <v>85744000</v>
      </c>
      <c r="L248">
        <v>246</v>
      </c>
      <c r="M248">
        <v>-12.025752963236538</v>
      </c>
      <c r="N248">
        <v>0</v>
      </c>
    </row>
    <row r="249" spans="1:14" x14ac:dyDescent="0.3">
      <c r="A249">
        <v>248</v>
      </c>
      <c r="B249" t="s">
        <v>280</v>
      </c>
      <c r="C249" t="s">
        <v>147</v>
      </c>
      <c r="D249" t="s">
        <v>151</v>
      </c>
      <c r="E249" t="s">
        <v>152</v>
      </c>
      <c r="F249" t="s">
        <v>154</v>
      </c>
      <c r="G249" t="s">
        <v>219</v>
      </c>
      <c r="H249">
        <v>321.84490885191462</v>
      </c>
      <c r="I249">
        <v>46</v>
      </c>
      <c r="J249">
        <v>1306002.3826826541</v>
      </c>
      <c r="K249">
        <v>85744000</v>
      </c>
      <c r="L249">
        <v>247</v>
      </c>
      <c r="M249">
        <v>-12.025752963236538</v>
      </c>
      <c r="N249">
        <v>0</v>
      </c>
    </row>
    <row r="250" spans="1:14" x14ac:dyDescent="0.3">
      <c r="A250">
        <v>249</v>
      </c>
      <c r="B250" t="s">
        <v>280</v>
      </c>
      <c r="C250" t="s">
        <v>147</v>
      </c>
      <c r="D250" t="s">
        <v>151</v>
      </c>
      <c r="E250" t="s">
        <v>152</v>
      </c>
      <c r="F250" t="s">
        <v>154</v>
      </c>
      <c r="G250" t="s">
        <v>219</v>
      </c>
      <c r="H250">
        <v>328.09761019294712</v>
      </c>
      <c r="I250">
        <v>47</v>
      </c>
      <c r="J250">
        <v>1444785.3665326925</v>
      </c>
      <c r="K250">
        <v>87608000</v>
      </c>
      <c r="L250">
        <v>248</v>
      </c>
      <c r="M250">
        <v>-23.930224555661709</v>
      </c>
      <c r="N250">
        <v>-2.1739130434782608</v>
      </c>
    </row>
    <row r="251" spans="1:14" x14ac:dyDescent="0.3">
      <c r="A251">
        <v>250</v>
      </c>
      <c r="B251" t="s">
        <v>280</v>
      </c>
      <c r="C251" t="s">
        <v>147</v>
      </c>
      <c r="D251" t="s">
        <v>151</v>
      </c>
      <c r="E251" t="s">
        <v>152</v>
      </c>
      <c r="F251" t="s">
        <v>154</v>
      </c>
      <c r="G251" t="s">
        <v>219</v>
      </c>
      <c r="H251">
        <v>328.09761019294712</v>
      </c>
      <c r="I251">
        <v>47</v>
      </c>
      <c r="J251">
        <v>1444785.3665326925</v>
      </c>
      <c r="K251">
        <v>87608000</v>
      </c>
      <c r="L251">
        <v>249</v>
      </c>
      <c r="M251">
        <v>-23.930224555661709</v>
      </c>
      <c r="N251">
        <v>-2.1739130434782608</v>
      </c>
    </row>
    <row r="252" spans="1:14" x14ac:dyDescent="0.3">
      <c r="A252">
        <v>251</v>
      </c>
      <c r="B252" t="s">
        <v>280</v>
      </c>
      <c r="C252" t="s">
        <v>147</v>
      </c>
      <c r="D252" t="s">
        <v>151</v>
      </c>
      <c r="E252" t="s">
        <v>152</v>
      </c>
      <c r="F252" t="s">
        <v>154</v>
      </c>
      <c r="G252" t="s">
        <v>219</v>
      </c>
      <c r="H252">
        <v>328.09761019294712</v>
      </c>
      <c r="I252">
        <v>47</v>
      </c>
      <c r="J252">
        <v>1444785.3665326925</v>
      </c>
      <c r="K252">
        <v>87608000</v>
      </c>
      <c r="L252">
        <v>250</v>
      </c>
      <c r="M252">
        <v>-23.930224555661709</v>
      </c>
      <c r="N252">
        <v>-2.1739130434782608</v>
      </c>
    </row>
    <row r="253" spans="1:14" x14ac:dyDescent="0.3">
      <c r="A253">
        <v>252</v>
      </c>
      <c r="B253" t="s">
        <v>280</v>
      </c>
      <c r="C253" t="s">
        <v>147</v>
      </c>
      <c r="D253" t="s">
        <v>151</v>
      </c>
      <c r="E253" t="s">
        <v>152</v>
      </c>
      <c r="F253" t="s">
        <v>154</v>
      </c>
      <c r="G253" t="s">
        <v>219</v>
      </c>
      <c r="H253">
        <v>328.09761019294712</v>
      </c>
      <c r="I253">
        <v>47</v>
      </c>
      <c r="J253">
        <v>1444785.3665326925</v>
      </c>
      <c r="K253">
        <v>87608000</v>
      </c>
      <c r="L253">
        <v>251</v>
      </c>
      <c r="M253">
        <v>-23.930224555661709</v>
      </c>
      <c r="N253">
        <v>-2.1739130434782608</v>
      </c>
    </row>
    <row r="254" spans="1:14" x14ac:dyDescent="0.3">
      <c r="A254">
        <v>253</v>
      </c>
      <c r="B254" t="s">
        <v>280</v>
      </c>
      <c r="C254" t="s">
        <v>147</v>
      </c>
      <c r="D254" t="s">
        <v>151</v>
      </c>
      <c r="E254" t="s">
        <v>152</v>
      </c>
      <c r="F254" t="s">
        <v>154</v>
      </c>
      <c r="G254" t="s">
        <v>219</v>
      </c>
      <c r="H254">
        <v>328.09761019294712</v>
      </c>
      <c r="I254">
        <v>47</v>
      </c>
      <c r="J254">
        <v>1444785.3665326925</v>
      </c>
      <c r="K254">
        <v>87608000</v>
      </c>
      <c r="L254">
        <v>252</v>
      </c>
      <c r="M254">
        <v>-23.930224555661709</v>
      </c>
      <c r="N254">
        <v>-2.1739130434782608</v>
      </c>
    </row>
    <row r="255" spans="1:14" x14ac:dyDescent="0.3">
      <c r="A255">
        <v>254</v>
      </c>
      <c r="B255" t="s">
        <v>280</v>
      </c>
      <c r="C255" t="s">
        <v>147</v>
      </c>
      <c r="D255" t="s">
        <v>151</v>
      </c>
      <c r="E255" t="s">
        <v>152</v>
      </c>
      <c r="F255" t="s">
        <v>154</v>
      </c>
      <c r="G255" t="s">
        <v>219</v>
      </c>
      <c r="H255">
        <v>328.09761019294712</v>
      </c>
      <c r="I255">
        <v>47</v>
      </c>
      <c r="J255">
        <v>1444785.3665326925</v>
      </c>
      <c r="K255">
        <v>87608000</v>
      </c>
      <c r="L255">
        <v>253</v>
      </c>
      <c r="M255">
        <v>-23.930224555661709</v>
      </c>
      <c r="N255">
        <v>-2.1739130434782608</v>
      </c>
    </row>
    <row r="256" spans="1:14" x14ac:dyDescent="0.3">
      <c r="A256">
        <v>255</v>
      </c>
      <c r="B256" t="s">
        <v>280</v>
      </c>
      <c r="C256" t="s">
        <v>147</v>
      </c>
      <c r="D256" t="s">
        <v>151</v>
      </c>
      <c r="E256" t="s">
        <v>152</v>
      </c>
      <c r="F256" t="s">
        <v>154</v>
      </c>
      <c r="G256" t="s">
        <v>219</v>
      </c>
      <c r="H256">
        <v>328.09761019294712</v>
      </c>
      <c r="I256">
        <v>47</v>
      </c>
      <c r="J256">
        <v>1444785.3665326925</v>
      </c>
      <c r="K256">
        <v>87608000</v>
      </c>
      <c r="L256">
        <v>254</v>
      </c>
      <c r="M256">
        <v>-23.930224555661709</v>
      </c>
      <c r="N256">
        <v>-2.1739130434782608</v>
      </c>
    </row>
    <row r="257" spans="1:14" x14ac:dyDescent="0.3">
      <c r="A257">
        <v>256</v>
      </c>
      <c r="B257" t="s">
        <v>280</v>
      </c>
      <c r="C257" t="s">
        <v>147</v>
      </c>
      <c r="D257" t="s">
        <v>151</v>
      </c>
      <c r="E257" t="s">
        <v>152</v>
      </c>
      <c r="F257" t="s">
        <v>154</v>
      </c>
      <c r="G257" t="s">
        <v>219</v>
      </c>
      <c r="H257">
        <v>328.09761019294712</v>
      </c>
      <c r="I257">
        <v>47</v>
      </c>
      <c r="J257">
        <v>1444785.3665326925</v>
      </c>
      <c r="K257">
        <v>87608000</v>
      </c>
      <c r="L257">
        <v>255</v>
      </c>
      <c r="M257">
        <v>-23.930224555661709</v>
      </c>
      <c r="N257">
        <v>-2.1739130434782608</v>
      </c>
    </row>
    <row r="258" spans="1:14" x14ac:dyDescent="0.3">
      <c r="A258">
        <v>257</v>
      </c>
      <c r="B258" t="s">
        <v>280</v>
      </c>
      <c r="C258" t="s">
        <v>147</v>
      </c>
      <c r="D258" t="s">
        <v>151</v>
      </c>
      <c r="E258" t="s">
        <v>152</v>
      </c>
      <c r="F258" t="s">
        <v>154</v>
      </c>
      <c r="G258" t="s">
        <v>219</v>
      </c>
      <c r="H258">
        <v>328.09761019294712</v>
      </c>
      <c r="I258">
        <v>47</v>
      </c>
      <c r="J258">
        <v>1444785.3665326925</v>
      </c>
      <c r="K258">
        <v>87608000</v>
      </c>
      <c r="L258">
        <v>256</v>
      </c>
      <c r="M258">
        <v>-23.930224555661709</v>
      </c>
      <c r="N258">
        <v>-2.1739130434782608</v>
      </c>
    </row>
    <row r="259" spans="1:14" x14ac:dyDescent="0.3">
      <c r="A259">
        <v>258</v>
      </c>
      <c r="B259" t="s">
        <v>280</v>
      </c>
      <c r="C259" t="s">
        <v>147</v>
      </c>
      <c r="D259" t="s">
        <v>151</v>
      </c>
      <c r="E259" t="s">
        <v>152</v>
      </c>
      <c r="F259" t="s">
        <v>154</v>
      </c>
      <c r="G259" t="s">
        <v>219</v>
      </c>
      <c r="H259">
        <v>328.09761019294712</v>
      </c>
      <c r="I259">
        <v>47</v>
      </c>
      <c r="J259">
        <v>1444785.3665326925</v>
      </c>
      <c r="K259">
        <v>87608000</v>
      </c>
      <c r="L259">
        <v>257</v>
      </c>
      <c r="M259">
        <v>-23.930224555661709</v>
      </c>
      <c r="N259">
        <v>-2.1739130434782608</v>
      </c>
    </row>
    <row r="260" spans="1:14" x14ac:dyDescent="0.3">
      <c r="A260">
        <v>259</v>
      </c>
      <c r="B260" t="s">
        <v>280</v>
      </c>
      <c r="C260" t="s">
        <v>147</v>
      </c>
      <c r="D260" t="s">
        <v>151</v>
      </c>
      <c r="E260" t="s">
        <v>152</v>
      </c>
      <c r="F260" t="s">
        <v>154</v>
      </c>
      <c r="G260" t="s">
        <v>219</v>
      </c>
      <c r="H260">
        <v>328.09761019294712</v>
      </c>
      <c r="I260">
        <v>47</v>
      </c>
      <c r="J260">
        <v>1444785.3665326925</v>
      </c>
      <c r="K260">
        <v>87608000</v>
      </c>
      <c r="L260">
        <v>258</v>
      </c>
      <c r="M260">
        <v>-23.930224555661709</v>
      </c>
      <c r="N260">
        <v>-2.1739130434782608</v>
      </c>
    </row>
    <row r="261" spans="1:14" x14ac:dyDescent="0.3">
      <c r="A261">
        <v>260</v>
      </c>
      <c r="B261" t="s">
        <v>280</v>
      </c>
      <c r="C261" t="s">
        <v>147</v>
      </c>
      <c r="D261" t="s">
        <v>151</v>
      </c>
      <c r="E261" t="s">
        <v>152</v>
      </c>
      <c r="F261" t="s">
        <v>154</v>
      </c>
      <c r="G261" t="s">
        <v>219</v>
      </c>
      <c r="H261">
        <v>328.09761019294712</v>
      </c>
      <c r="I261">
        <v>47</v>
      </c>
      <c r="J261">
        <v>1444785.3665326925</v>
      </c>
      <c r="K261">
        <v>87608000</v>
      </c>
      <c r="L261">
        <v>259</v>
      </c>
      <c r="M261">
        <v>-23.930224555661709</v>
      </c>
      <c r="N261">
        <v>-2.1739130434782608</v>
      </c>
    </row>
    <row r="262" spans="1:14" x14ac:dyDescent="0.3">
      <c r="A262">
        <v>261</v>
      </c>
      <c r="B262" t="s">
        <v>280</v>
      </c>
      <c r="C262" t="s">
        <v>147</v>
      </c>
      <c r="D262" t="s">
        <v>151</v>
      </c>
      <c r="E262" t="s">
        <v>152</v>
      </c>
      <c r="F262" t="s">
        <v>154</v>
      </c>
      <c r="G262" t="s">
        <v>219</v>
      </c>
      <c r="H262">
        <v>328.09761019294712</v>
      </c>
      <c r="I262">
        <v>47</v>
      </c>
      <c r="J262">
        <v>1444785.3665326925</v>
      </c>
      <c r="K262">
        <v>87608000</v>
      </c>
      <c r="L262">
        <v>260</v>
      </c>
      <c r="M262">
        <v>-23.930224555661709</v>
      </c>
      <c r="N262">
        <v>-2.1739130434782608</v>
      </c>
    </row>
    <row r="263" spans="1:14" x14ac:dyDescent="0.3">
      <c r="A263">
        <v>262</v>
      </c>
      <c r="B263" t="s">
        <v>280</v>
      </c>
      <c r="C263" t="s">
        <v>147</v>
      </c>
      <c r="D263" t="s">
        <v>151</v>
      </c>
      <c r="E263" t="s">
        <v>152</v>
      </c>
      <c r="F263" t="s">
        <v>154</v>
      </c>
      <c r="G263" t="s">
        <v>219</v>
      </c>
      <c r="H263">
        <v>328.09761019294712</v>
      </c>
      <c r="I263">
        <v>47</v>
      </c>
      <c r="J263">
        <v>1444785.3665326925</v>
      </c>
      <c r="K263">
        <v>87608000</v>
      </c>
      <c r="L263">
        <v>261</v>
      </c>
      <c r="M263">
        <v>-23.930224555661709</v>
      </c>
      <c r="N263">
        <v>-2.1739130434782608</v>
      </c>
    </row>
    <row r="264" spans="1:14" x14ac:dyDescent="0.3">
      <c r="A264">
        <v>263</v>
      </c>
      <c r="B264" t="s">
        <v>280</v>
      </c>
      <c r="C264" t="s">
        <v>147</v>
      </c>
      <c r="D264" t="s">
        <v>151</v>
      </c>
      <c r="E264" t="s">
        <v>152</v>
      </c>
      <c r="F264" t="s">
        <v>154</v>
      </c>
      <c r="G264" t="s">
        <v>219</v>
      </c>
      <c r="H264">
        <v>328.09761019294712</v>
      </c>
      <c r="I264">
        <v>47</v>
      </c>
      <c r="J264">
        <v>1444785.3665326925</v>
      </c>
      <c r="K264">
        <v>87608000</v>
      </c>
      <c r="L264">
        <v>262</v>
      </c>
      <c r="M264">
        <v>-23.930224555661709</v>
      </c>
      <c r="N264">
        <v>-2.1739130434782608</v>
      </c>
    </row>
    <row r="265" spans="1:14" x14ac:dyDescent="0.3">
      <c r="A265">
        <v>264</v>
      </c>
      <c r="B265" t="s">
        <v>280</v>
      </c>
      <c r="C265" t="s">
        <v>147</v>
      </c>
      <c r="D265" t="s">
        <v>151</v>
      </c>
      <c r="E265" t="s">
        <v>152</v>
      </c>
      <c r="F265" t="s">
        <v>154</v>
      </c>
      <c r="G265" t="s">
        <v>219</v>
      </c>
      <c r="H265">
        <v>328.09761019294712</v>
      </c>
      <c r="I265">
        <v>47</v>
      </c>
      <c r="J265">
        <v>1444785.3665326925</v>
      </c>
      <c r="K265">
        <v>87608000</v>
      </c>
      <c r="L265">
        <v>263</v>
      </c>
      <c r="M265">
        <v>-23.930224555661709</v>
      </c>
      <c r="N265">
        <v>-2.1739130434782608</v>
      </c>
    </row>
    <row r="266" spans="1:14" x14ac:dyDescent="0.3">
      <c r="A266">
        <v>265</v>
      </c>
      <c r="B266" t="s">
        <v>280</v>
      </c>
      <c r="C266" t="s">
        <v>147</v>
      </c>
      <c r="D266" t="s">
        <v>151</v>
      </c>
      <c r="E266" t="s">
        <v>152</v>
      </c>
      <c r="F266" t="s">
        <v>154</v>
      </c>
      <c r="G266" t="s">
        <v>219</v>
      </c>
      <c r="H266">
        <v>328.09761019294712</v>
      </c>
      <c r="I266">
        <v>47</v>
      </c>
      <c r="J266">
        <v>1444785.3665326925</v>
      </c>
      <c r="K266">
        <v>87608000</v>
      </c>
      <c r="L266">
        <v>264</v>
      </c>
      <c r="M266">
        <v>-23.930224555661709</v>
      </c>
      <c r="N266">
        <v>-2.1739130434782608</v>
      </c>
    </row>
    <row r="267" spans="1:14" x14ac:dyDescent="0.3">
      <c r="A267">
        <v>266</v>
      </c>
      <c r="B267" t="s">
        <v>280</v>
      </c>
      <c r="C267" t="s">
        <v>147</v>
      </c>
      <c r="D267" t="s">
        <v>151</v>
      </c>
      <c r="E267" t="s">
        <v>152</v>
      </c>
      <c r="F267" t="s">
        <v>154</v>
      </c>
      <c r="G267" t="s">
        <v>219</v>
      </c>
      <c r="H267">
        <v>328.09761019294712</v>
      </c>
      <c r="I267">
        <v>47</v>
      </c>
      <c r="J267">
        <v>1444785.3665326925</v>
      </c>
      <c r="K267">
        <v>87608000</v>
      </c>
      <c r="L267">
        <v>265</v>
      </c>
      <c r="M267">
        <v>-23.930224555661709</v>
      </c>
      <c r="N267">
        <v>-2.1739130434782608</v>
      </c>
    </row>
    <row r="268" spans="1:14" x14ac:dyDescent="0.3">
      <c r="A268">
        <v>267</v>
      </c>
      <c r="B268" t="s">
        <v>280</v>
      </c>
      <c r="C268" t="s">
        <v>147</v>
      </c>
      <c r="D268" t="s">
        <v>151</v>
      </c>
      <c r="E268" t="s">
        <v>152</v>
      </c>
      <c r="F268" t="s">
        <v>154</v>
      </c>
      <c r="G268" t="s">
        <v>219</v>
      </c>
      <c r="H268">
        <v>328.09761019294712</v>
      </c>
      <c r="I268">
        <v>47</v>
      </c>
      <c r="J268">
        <v>1444785.3665326925</v>
      </c>
      <c r="K268">
        <v>87608000</v>
      </c>
      <c r="L268">
        <v>266</v>
      </c>
      <c r="M268">
        <v>-23.930224555661709</v>
      </c>
      <c r="N268">
        <v>-2.1739130434782608</v>
      </c>
    </row>
    <row r="269" spans="1:14" x14ac:dyDescent="0.3">
      <c r="A269">
        <v>268</v>
      </c>
      <c r="B269" t="s">
        <v>280</v>
      </c>
      <c r="C269" t="s">
        <v>147</v>
      </c>
      <c r="D269" t="s">
        <v>151</v>
      </c>
      <c r="E269" t="s">
        <v>152</v>
      </c>
      <c r="F269" t="s">
        <v>154</v>
      </c>
      <c r="G269" t="s">
        <v>219</v>
      </c>
      <c r="H269">
        <v>328.09761019294712</v>
      </c>
      <c r="I269">
        <v>47</v>
      </c>
      <c r="J269">
        <v>1444785.3665326925</v>
      </c>
      <c r="K269">
        <v>87608000</v>
      </c>
      <c r="L269">
        <v>267</v>
      </c>
      <c r="M269">
        <v>-23.930224555661709</v>
      </c>
      <c r="N269">
        <v>-2.1739130434782608</v>
      </c>
    </row>
    <row r="270" spans="1:14" x14ac:dyDescent="0.3">
      <c r="A270">
        <v>269</v>
      </c>
      <c r="B270" t="s">
        <v>280</v>
      </c>
      <c r="C270" t="s">
        <v>147</v>
      </c>
      <c r="D270" t="s">
        <v>151</v>
      </c>
      <c r="E270" t="s">
        <v>152</v>
      </c>
      <c r="F270" t="s">
        <v>154</v>
      </c>
      <c r="G270" t="s">
        <v>219</v>
      </c>
      <c r="H270">
        <v>328.09761019294712</v>
      </c>
      <c r="I270">
        <v>47</v>
      </c>
      <c r="J270">
        <v>1444785.3665326925</v>
      </c>
      <c r="K270">
        <v>87608000</v>
      </c>
      <c r="L270">
        <v>268</v>
      </c>
      <c r="M270">
        <v>-23.930224555661709</v>
      </c>
      <c r="N270">
        <v>-2.1739130434782608</v>
      </c>
    </row>
    <row r="271" spans="1:14" x14ac:dyDescent="0.3">
      <c r="A271">
        <v>270</v>
      </c>
      <c r="B271" t="s">
        <v>280</v>
      </c>
      <c r="C271" t="s">
        <v>147</v>
      </c>
      <c r="D271" t="s">
        <v>151</v>
      </c>
      <c r="E271" t="s">
        <v>152</v>
      </c>
      <c r="F271" t="s">
        <v>154</v>
      </c>
      <c r="G271" t="s">
        <v>219</v>
      </c>
      <c r="H271">
        <v>328.09761019294712</v>
      </c>
      <c r="I271">
        <v>47</v>
      </c>
      <c r="J271">
        <v>1444785.3665326925</v>
      </c>
      <c r="K271">
        <v>87608000</v>
      </c>
      <c r="L271">
        <v>269</v>
      </c>
      <c r="M271">
        <v>-23.930224555661709</v>
      </c>
      <c r="N271">
        <v>-2.1739130434782608</v>
      </c>
    </row>
    <row r="272" spans="1:14" x14ac:dyDescent="0.3">
      <c r="A272">
        <v>271</v>
      </c>
      <c r="B272" t="s">
        <v>280</v>
      </c>
      <c r="C272" t="s">
        <v>147</v>
      </c>
      <c r="D272" t="s">
        <v>151</v>
      </c>
      <c r="E272" t="s">
        <v>152</v>
      </c>
      <c r="F272" t="s">
        <v>154</v>
      </c>
      <c r="G272" t="s">
        <v>219</v>
      </c>
      <c r="H272">
        <v>328.09761019294712</v>
      </c>
      <c r="I272">
        <v>47</v>
      </c>
      <c r="J272">
        <v>1444785.3665326925</v>
      </c>
      <c r="K272">
        <v>87608000</v>
      </c>
      <c r="L272">
        <v>270</v>
      </c>
      <c r="M272">
        <v>-23.930224555661709</v>
      </c>
      <c r="N272">
        <v>-2.1739130434782608</v>
      </c>
    </row>
    <row r="273" spans="1:14" x14ac:dyDescent="0.3">
      <c r="A273">
        <v>272</v>
      </c>
      <c r="B273" t="s">
        <v>280</v>
      </c>
      <c r="C273" t="s">
        <v>147</v>
      </c>
      <c r="D273" t="s">
        <v>151</v>
      </c>
      <c r="E273" t="s">
        <v>152</v>
      </c>
      <c r="F273" t="s">
        <v>154</v>
      </c>
      <c r="G273" t="s">
        <v>219</v>
      </c>
      <c r="H273">
        <v>328.09761019294712</v>
      </c>
      <c r="I273">
        <v>47</v>
      </c>
      <c r="J273">
        <v>1444785.3665326925</v>
      </c>
      <c r="K273">
        <v>87608000</v>
      </c>
      <c r="L273">
        <v>271</v>
      </c>
      <c r="M273">
        <v>-23.930224555661709</v>
      </c>
      <c r="N273">
        <v>-2.1739130434782608</v>
      </c>
    </row>
    <row r="274" spans="1:14" x14ac:dyDescent="0.3">
      <c r="A274">
        <v>273</v>
      </c>
      <c r="B274" t="s">
        <v>280</v>
      </c>
      <c r="C274" t="s">
        <v>147</v>
      </c>
      <c r="D274" t="s">
        <v>151</v>
      </c>
      <c r="E274" t="s">
        <v>152</v>
      </c>
      <c r="F274" t="s">
        <v>154</v>
      </c>
      <c r="G274" t="s">
        <v>219</v>
      </c>
      <c r="H274">
        <v>328.09761019294712</v>
      </c>
      <c r="I274">
        <v>47</v>
      </c>
      <c r="J274">
        <v>1444785.3665326925</v>
      </c>
      <c r="K274">
        <v>87608000</v>
      </c>
      <c r="L274">
        <v>272</v>
      </c>
      <c r="M274">
        <v>-23.930224555661709</v>
      </c>
      <c r="N274">
        <v>-2.1739130434782608</v>
      </c>
    </row>
    <row r="275" spans="1:14" x14ac:dyDescent="0.3">
      <c r="A275">
        <v>274</v>
      </c>
      <c r="B275" t="s">
        <v>280</v>
      </c>
      <c r="C275" t="s">
        <v>147</v>
      </c>
      <c r="D275" t="s">
        <v>151</v>
      </c>
      <c r="E275" t="s">
        <v>152</v>
      </c>
      <c r="F275" t="s">
        <v>154</v>
      </c>
      <c r="G275" t="s">
        <v>219</v>
      </c>
      <c r="H275">
        <v>328.09761019294712</v>
      </c>
      <c r="I275">
        <v>47</v>
      </c>
      <c r="J275">
        <v>1444785.3665326925</v>
      </c>
      <c r="K275">
        <v>87608000</v>
      </c>
      <c r="L275">
        <v>273</v>
      </c>
      <c r="M275">
        <v>-23.930224555661709</v>
      </c>
      <c r="N275">
        <v>-2.1739130434782608</v>
      </c>
    </row>
    <row r="276" spans="1:14" x14ac:dyDescent="0.3">
      <c r="A276">
        <v>275</v>
      </c>
      <c r="B276" t="s">
        <v>280</v>
      </c>
      <c r="C276" t="s">
        <v>147</v>
      </c>
      <c r="D276" t="s">
        <v>151</v>
      </c>
      <c r="E276" t="s">
        <v>152</v>
      </c>
      <c r="F276" t="s">
        <v>154</v>
      </c>
      <c r="G276" t="s">
        <v>219</v>
      </c>
      <c r="H276">
        <v>328.09761019294712</v>
      </c>
      <c r="I276">
        <v>47</v>
      </c>
      <c r="J276">
        <v>1444785.3665326925</v>
      </c>
      <c r="K276">
        <v>87608000</v>
      </c>
      <c r="L276">
        <v>274</v>
      </c>
      <c r="M276">
        <v>-23.930224555661709</v>
      </c>
      <c r="N276">
        <v>-2.1739130434782608</v>
      </c>
    </row>
    <row r="277" spans="1:14" x14ac:dyDescent="0.3">
      <c r="A277">
        <v>276</v>
      </c>
      <c r="B277" t="s">
        <v>280</v>
      </c>
      <c r="C277" t="s">
        <v>147</v>
      </c>
      <c r="D277" t="s">
        <v>151</v>
      </c>
      <c r="E277" t="s">
        <v>152</v>
      </c>
      <c r="F277" t="s">
        <v>154</v>
      </c>
      <c r="G277" t="s">
        <v>219</v>
      </c>
      <c r="H277">
        <v>328.09761019294712</v>
      </c>
      <c r="I277">
        <v>47</v>
      </c>
      <c r="J277">
        <v>1444785.3665326925</v>
      </c>
      <c r="K277">
        <v>87608000</v>
      </c>
      <c r="L277">
        <v>275</v>
      </c>
      <c r="M277">
        <v>-23.930224555661709</v>
      </c>
      <c r="N277">
        <v>-2.1739130434782608</v>
      </c>
    </row>
    <row r="278" spans="1:14" x14ac:dyDescent="0.3">
      <c r="A278">
        <v>277</v>
      </c>
      <c r="B278" t="s">
        <v>280</v>
      </c>
      <c r="C278" t="s">
        <v>147</v>
      </c>
      <c r="D278" t="s">
        <v>151</v>
      </c>
      <c r="E278" t="s">
        <v>152</v>
      </c>
      <c r="F278" t="s">
        <v>154</v>
      </c>
      <c r="G278" t="s">
        <v>219</v>
      </c>
      <c r="H278">
        <v>328.09761019294712</v>
      </c>
      <c r="I278">
        <v>47</v>
      </c>
      <c r="J278">
        <v>1444785.3665326925</v>
      </c>
      <c r="K278">
        <v>87608000</v>
      </c>
      <c r="L278">
        <v>276</v>
      </c>
      <c r="M278">
        <v>-23.930224555661709</v>
      </c>
      <c r="N278">
        <v>-2.1739130434782608</v>
      </c>
    </row>
    <row r="279" spans="1:14" x14ac:dyDescent="0.3">
      <c r="A279">
        <v>278</v>
      </c>
      <c r="B279" t="s">
        <v>280</v>
      </c>
      <c r="C279" t="s">
        <v>147</v>
      </c>
      <c r="D279" t="s">
        <v>151</v>
      </c>
      <c r="E279" t="s">
        <v>152</v>
      </c>
      <c r="F279" t="s">
        <v>154</v>
      </c>
      <c r="G279" t="s">
        <v>219</v>
      </c>
      <c r="H279">
        <v>328.09761019294712</v>
      </c>
      <c r="I279">
        <v>47</v>
      </c>
      <c r="J279">
        <v>1444785.3665326925</v>
      </c>
      <c r="K279">
        <v>87608000</v>
      </c>
      <c r="L279">
        <v>277</v>
      </c>
      <c r="M279">
        <v>-23.930224555661709</v>
      </c>
      <c r="N279">
        <v>-2.1739130434782608</v>
      </c>
    </row>
    <row r="280" spans="1:14" x14ac:dyDescent="0.3">
      <c r="A280">
        <v>279</v>
      </c>
      <c r="B280" t="s">
        <v>280</v>
      </c>
      <c r="C280" t="s">
        <v>147</v>
      </c>
      <c r="D280" t="s">
        <v>151</v>
      </c>
      <c r="E280" t="s">
        <v>152</v>
      </c>
      <c r="F280" t="s">
        <v>154</v>
      </c>
      <c r="G280" t="s">
        <v>219</v>
      </c>
      <c r="H280">
        <v>328.09761019294712</v>
      </c>
      <c r="I280">
        <v>47</v>
      </c>
      <c r="J280">
        <v>1444785.3665326925</v>
      </c>
      <c r="K280">
        <v>87608000</v>
      </c>
      <c r="L280">
        <v>278</v>
      </c>
      <c r="M280">
        <v>-23.930224555661709</v>
      </c>
      <c r="N280">
        <v>-2.1739130434782608</v>
      </c>
    </row>
    <row r="281" spans="1:14" x14ac:dyDescent="0.3">
      <c r="A281">
        <v>280</v>
      </c>
      <c r="B281" t="s">
        <v>280</v>
      </c>
      <c r="C281" t="s">
        <v>147</v>
      </c>
      <c r="D281" t="s">
        <v>151</v>
      </c>
      <c r="E281" t="s">
        <v>152</v>
      </c>
      <c r="F281" t="s">
        <v>154</v>
      </c>
      <c r="G281" t="s">
        <v>219</v>
      </c>
      <c r="H281">
        <v>328.09761019294712</v>
      </c>
      <c r="I281">
        <v>47</v>
      </c>
      <c r="J281">
        <v>1444785.3665326925</v>
      </c>
      <c r="K281">
        <v>87608000</v>
      </c>
      <c r="L281">
        <v>279</v>
      </c>
      <c r="M281">
        <v>-23.930224555661709</v>
      </c>
      <c r="N281">
        <v>-2.1739130434782608</v>
      </c>
    </row>
    <row r="282" spans="1:14" x14ac:dyDescent="0.3">
      <c r="A282">
        <v>281</v>
      </c>
      <c r="B282" t="s">
        <v>280</v>
      </c>
      <c r="C282" t="s">
        <v>147</v>
      </c>
      <c r="D282" t="s">
        <v>151</v>
      </c>
      <c r="E282" t="s">
        <v>152</v>
      </c>
      <c r="F282" t="s">
        <v>154</v>
      </c>
      <c r="G282" t="s">
        <v>219</v>
      </c>
      <c r="H282">
        <v>328.09761019294712</v>
      </c>
      <c r="I282">
        <v>47</v>
      </c>
      <c r="J282">
        <v>1444785.3665326925</v>
      </c>
      <c r="K282">
        <v>87608000</v>
      </c>
      <c r="L282">
        <v>280</v>
      </c>
      <c r="M282">
        <v>-23.930224555661709</v>
      </c>
      <c r="N282">
        <v>-2.1739130434782608</v>
      </c>
    </row>
    <row r="283" spans="1:14" x14ac:dyDescent="0.3">
      <c r="A283">
        <v>282</v>
      </c>
      <c r="B283" t="s">
        <v>280</v>
      </c>
      <c r="C283" t="s">
        <v>147</v>
      </c>
      <c r="D283" t="s">
        <v>151</v>
      </c>
      <c r="E283" t="s">
        <v>152</v>
      </c>
      <c r="F283" t="s">
        <v>154</v>
      </c>
      <c r="G283" t="s">
        <v>219</v>
      </c>
      <c r="H283">
        <v>328.09761019294712</v>
      </c>
      <c r="I283">
        <v>47</v>
      </c>
      <c r="J283">
        <v>1444785.3665326925</v>
      </c>
      <c r="K283">
        <v>87608000</v>
      </c>
      <c r="L283">
        <v>281</v>
      </c>
      <c r="M283">
        <v>-23.930224555661709</v>
      </c>
      <c r="N283">
        <v>-2.1739130434782608</v>
      </c>
    </row>
    <row r="284" spans="1:14" x14ac:dyDescent="0.3">
      <c r="A284">
        <v>283</v>
      </c>
      <c r="B284" t="s">
        <v>280</v>
      </c>
      <c r="C284" t="s">
        <v>147</v>
      </c>
      <c r="D284" t="s">
        <v>151</v>
      </c>
      <c r="E284" t="s">
        <v>152</v>
      </c>
      <c r="F284" t="s">
        <v>154</v>
      </c>
      <c r="G284" t="s">
        <v>219</v>
      </c>
      <c r="H284">
        <v>328.09761019294712</v>
      </c>
      <c r="I284">
        <v>47</v>
      </c>
      <c r="J284">
        <v>1444785.3665326925</v>
      </c>
      <c r="K284">
        <v>87608000</v>
      </c>
      <c r="L284">
        <v>282</v>
      </c>
      <c r="M284">
        <v>-23.930224555661709</v>
      </c>
      <c r="N284">
        <v>-2.1739130434782608</v>
      </c>
    </row>
    <row r="285" spans="1:14" x14ac:dyDescent="0.3">
      <c r="A285">
        <v>284</v>
      </c>
      <c r="B285" t="s">
        <v>280</v>
      </c>
      <c r="C285" t="s">
        <v>147</v>
      </c>
      <c r="D285" t="s">
        <v>151</v>
      </c>
      <c r="E285" t="s">
        <v>152</v>
      </c>
      <c r="F285" t="s">
        <v>154</v>
      </c>
      <c r="G285" t="s">
        <v>219</v>
      </c>
      <c r="H285">
        <v>328.09761019294712</v>
      </c>
      <c r="I285">
        <v>47</v>
      </c>
      <c r="J285">
        <v>1444785.3665326925</v>
      </c>
      <c r="K285">
        <v>87608000</v>
      </c>
      <c r="L285">
        <v>283</v>
      </c>
      <c r="M285">
        <v>-23.930224555661709</v>
      </c>
      <c r="N285">
        <v>-2.1739130434782608</v>
      </c>
    </row>
    <row r="286" spans="1:14" x14ac:dyDescent="0.3">
      <c r="A286">
        <v>285</v>
      </c>
      <c r="B286" t="s">
        <v>280</v>
      </c>
      <c r="C286" t="s">
        <v>147</v>
      </c>
      <c r="D286" t="s">
        <v>151</v>
      </c>
      <c r="E286" t="s">
        <v>152</v>
      </c>
      <c r="F286" t="s">
        <v>154</v>
      </c>
      <c r="G286" t="s">
        <v>219</v>
      </c>
      <c r="H286">
        <v>328.09761019294712</v>
      </c>
      <c r="I286">
        <v>47</v>
      </c>
      <c r="J286">
        <v>1444785.3665326925</v>
      </c>
      <c r="K286">
        <v>87608000</v>
      </c>
      <c r="L286">
        <v>284</v>
      </c>
      <c r="M286">
        <v>-23.930224555661709</v>
      </c>
      <c r="N286">
        <v>-2.1739130434782608</v>
      </c>
    </row>
    <row r="287" spans="1:14" x14ac:dyDescent="0.3">
      <c r="A287">
        <v>286</v>
      </c>
      <c r="B287" t="s">
        <v>280</v>
      </c>
      <c r="C287" t="s">
        <v>147</v>
      </c>
      <c r="D287" t="s">
        <v>151</v>
      </c>
      <c r="E287" t="s">
        <v>152</v>
      </c>
      <c r="F287" t="s">
        <v>154</v>
      </c>
      <c r="G287" t="s">
        <v>219</v>
      </c>
      <c r="H287">
        <v>328.09761019294712</v>
      </c>
      <c r="I287">
        <v>47</v>
      </c>
      <c r="J287">
        <v>1444785.3665326925</v>
      </c>
      <c r="K287">
        <v>87608000</v>
      </c>
      <c r="L287">
        <v>285</v>
      </c>
      <c r="M287">
        <v>-23.930224555661709</v>
      </c>
      <c r="N287">
        <v>-2.1739130434782608</v>
      </c>
    </row>
    <row r="288" spans="1:14" x14ac:dyDescent="0.3">
      <c r="A288">
        <v>287</v>
      </c>
      <c r="B288" t="s">
        <v>280</v>
      </c>
      <c r="C288" t="s">
        <v>147</v>
      </c>
      <c r="D288" t="s">
        <v>151</v>
      </c>
      <c r="E288" t="s">
        <v>152</v>
      </c>
      <c r="F288" t="s">
        <v>154</v>
      </c>
      <c r="G288" t="s">
        <v>219</v>
      </c>
      <c r="H288">
        <v>328.09761019294712</v>
      </c>
      <c r="I288">
        <v>47</v>
      </c>
      <c r="J288">
        <v>1444785.3665326925</v>
      </c>
      <c r="K288">
        <v>87608000</v>
      </c>
      <c r="L288">
        <v>286</v>
      </c>
      <c r="M288">
        <v>-23.930224555661709</v>
      </c>
      <c r="N288">
        <v>-2.1739130434782608</v>
      </c>
    </row>
    <row r="289" spans="1:14" x14ac:dyDescent="0.3">
      <c r="A289">
        <v>288</v>
      </c>
      <c r="B289" t="s">
        <v>280</v>
      </c>
      <c r="C289" t="s">
        <v>147</v>
      </c>
      <c r="D289" t="s">
        <v>151</v>
      </c>
      <c r="E289" t="s">
        <v>152</v>
      </c>
      <c r="F289" t="s">
        <v>154</v>
      </c>
      <c r="G289" t="s">
        <v>219</v>
      </c>
      <c r="H289">
        <v>328.09761019294712</v>
      </c>
      <c r="I289">
        <v>47</v>
      </c>
      <c r="J289">
        <v>1444785.3665326925</v>
      </c>
      <c r="K289">
        <v>87608000</v>
      </c>
      <c r="L289">
        <v>287</v>
      </c>
      <c r="M289">
        <v>-23.930224555661709</v>
      </c>
      <c r="N289">
        <v>-2.1739130434782608</v>
      </c>
    </row>
    <row r="290" spans="1:14" x14ac:dyDescent="0.3">
      <c r="A290">
        <v>289</v>
      </c>
      <c r="B290" t="s">
        <v>280</v>
      </c>
      <c r="C290" t="s">
        <v>147</v>
      </c>
      <c r="D290" t="s">
        <v>151</v>
      </c>
      <c r="E290" t="s">
        <v>152</v>
      </c>
      <c r="F290" t="s">
        <v>154</v>
      </c>
      <c r="G290" t="s">
        <v>219</v>
      </c>
      <c r="H290">
        <v>328.09761019294712</v>
      </c>
      <c r="I290">
        <v>47</v>
      </c>
      <c r="J290">
        <v>1444785.3665326925</v>
      </c>
      <c r="K290">
        <v>87608000</v>
      </c>
      <c r="L290">
        <v>288</v>
      </c>
      <c r="M290">
        <v>-23.930224555661709</v>
      </c>
      <c r="N290">
        <v>-2.1739130434782608</v>
      </c>
    </row>
    <row r="291" spans="1:14" x14ac:dyDescent="0.3">
      <c r="A291">
        <v>290</v>
      </c>
      <c r="B291" t="s">
        <v>280</v>
      </c>
      <c r="C291" t="s">
        <v>147</v>
      </c>
      <c r="D291" t="s">
        <v>151</v>
      </c>
      <c r="E291" t="s">
        <v>152</v>
      </c>
      <c r="F291" t="s">
        <v>154</v>
      </c>
      <c r="G291" t="s">
        <v>219</v>
      </c>
      <c r="H291">
        <v>328.09761019294712</v>
      </c>
      <c r="I291">
        <v>47</v>
      </c>
      <c r="J291">
        <v>1444785.3665326925</v>
      </c>
      <c r="K291">
        <v>87608000</v>
      </c>
      <c r="L291">
        <v>289</v>
      </c>
      <c r="M291">
        <v>-23.930224555661709</v>
      </c>
      <c r="N291">
        <v>-2.1739130434782608</v>
      </c>
    </row>
    <row r="292" spans="1:14" x14ac:dyDescent="0.3">
      <c r="A292">
        <v>291</v>
      </c>
      <c r="B292" t="s">
        <v>280</v>
      </c>
      <c r="C292" t="s">
        <v>147</v>
      </c>
      <c r="D292" t="s">
        <v>151</v>
      </c>
      <c r="E292" t="s">
        <v>152</v>
      </c>
      <c r="F292" t="s">
        <v>154</v>
      </c>
      <c r="G292" t="s">
        <v>219</v>
      </c>
      <c r="H292">
        <v>328.09761019294712</v>
      </c>
      <c r="I292">
        <v>47</v>
      </c>
      <c r="J292">
        <v>1444785.3665326925</v>
      </c>
      <c r="K292">
        <v>87608000</v>
      </c>
      <c r="L292">
        <v>290</v>
      </c>
      <c r="M292">
        <v>-23.930224555661709</v>
      </c>
      <c r="N292">
        <v>-2.1739130434782608</v>
      </c>
    </row>
    <row r="293" spans="1:14" x14ac:dyDescent="0.3">
      <c r="A293">
        <v>292</v>
      </c>
      <c r="B293" t="s">
        <v>280</v>
      </c>
      <c r="C293" t="s">
        <v>147</v>
      </c>
      <c r="D293" t="s">
        <v>151</v>
      </c>
      <c r="E293" t="s">
        <v>152</v>
      </c>
      <c r="F293" t="s">
        <v>154</v>
      </c>
      <c r="G293" t="s">
        <v>219</v>
      </c>
      <c r="H293">
        <v>328.09761019294712</v>
      </c>
      <c r="I293">
        <v>47</v>
      </c>
      <c r="J293">
        <v>1444785.3665326925</v>
      </c>
      <c r="K293">
        <v>87608000</v>
      </c>
      <c r="L293">
        <v>291</v>
      </c>
      <c r="M293">
        <v>-23.930224555661709</v>
      </c>
      <c r="N293">
        <v>-2.1739130434782608</v>
      </c>
    </row>
    <row r="294" spans="1:14" x14ac:dyDescent="0.3">
      <c r="A294">
        <v>293</v>
      </c>
      <c r="B294" t="s">
        <v>280</v>
      </c>
      <c r="C294" t="s">
        <v>147</v>
      </c>
      <c r="D294" t="s">
        <v>151</v>
      </c>
      <c r="E294" t="s">
        <v>152</v>
      </c>
      <c r="F294" t="s">
        <v>154</v>
      </c>
      <c r="G294" t="s">
        <v>219</v>
      </c>
      <c r="H294">
        <v>328.09761019294712</v>
      </c>
      <c r="I294">
        <v>47</v>
      </c>
      <c r="J294">
        <v>1444785.3665326925</v>
      </c>
      <c r="K294">
        <v>87608000</v>
      </c>
      <c r="L294">
        <v>292</v>
      </c>
      <c r="M294">
        <v>-23.930224555661709</v>
      </c>
      <c r="N294">
        <v>-2.1739130434782608</v>
      </c>
    </row>
    <row r="295" spans="1:14" x14ac:dyDescent="0.3">
      <c r="A295">
        <v>294</v>
      </c>
      <c r="B295" t="s">
        <v>280</v>
      </c>
      <c r="C295" t="s">
        <v>147</v>
      </c>
      <c r="D295" t="s">
        <v>151</v>
      </c>
      <c r="E295" t="s">
        <v>152</v>
      </c>
      <c r="F295" t="s">
        <v>154</v>
      </c>
      <c r="G295" t="s">
        <v>219</v>
      </c>
      <c r="H295">
        <v>314.79208297012178</v>
      </c>
      <c r="I295">
        <v>45</v>
      </c>
      <c r="J295">
        <v>1305273.9721174033</v>
      </c>
      <c r="K295">
        <v>83880000</v>
      </c>
      <c r="L295">
        <v>293</v>
      </c>
      <c r="M295">
        <v>-11.963271651471256</v>
      </c>
      <c r="N295">
        <v>2.1739130434782608</v>
      </c>
    </row>
    <row r="296" spans="1:14" x14ac:dyDescent="0.3">
      <c r="A296">
        <v>295</v>
      </c>
      <c r="B296" t="s">
        <v>280</v>
      </c>
      <c r="C296" t="s">
        <v>147</v>
      </c>
      <c r="D296" t="s">
        <v>151</v>
      </c>
      <c r="E296" t="s">
        <v>152</v>
      </c>
      <c r="F296" t="s">
        <v>154</v>
      </c>
      <c r="G296" t="s">
        <v>219</v>
      </c>
      <c r="H296">
        <v>314.79208297012178</v>
      </c>
      <c r="I296">
        <v>45</v>
      </c>
      <c r="J296">
        <v>1305273.9721174033</v>
      </c>
      <c r="K296">
        <v>83880000</v>
      </c>
      <c r="L296">
        <v>294</v>
      </c>
      <c r="M296">
        <v>-11.963271651471256</v>
      </c>
      <c r="N296">
        <v>2.1739130434782608</v>
      </c>
    </row>
    <row r="297" spans="1:14" x14ac:dyDescent="0.3">
      <c r="A297">
        <v>296</v>
      </c>
      <c r="B297" t="s">
        <v>280</v>
      </c>
      <c r="C297" t="s">
        <v>147</v>
      </c>
      <c r="D297" t="s">
        <v>151</v>
      </c>
      <c r="E297" t="s">
        <v>152</v>
      </c>
      <c r="F297" t="s">
        <v>154</v>
      </c>
      <c r="G297" t="s">
        <v>219</v>
      </c>
      <c r="H297">
        <v>314.79208297012178</v>
      </c>
      <c r="I297">
        <v>45</v>
      </c>
      <c r="J297">
        <v>1305273.9721174033</v>
      </c>
      <c r="K297">
        <v>83880000</v>
      </c>
      <c r="L297">
        <v>295</v>
      </c>
      <c r="M297">
        <v>-11.963271651471256</v>
      </c>
      <c r="N297">
        <v>2.1739130434782608</v>
      </c>
    </row>
    <row r="298" spans="1:14" x14ac:dyDescent="0.3">
      <c r="A298">
        <v>297</v>
      </c>
      <c r="B298" t="s">
        <v>280</v>
      </c>
      <c r="C298" t="s">
        <v>147</v>
      </c>
      <c r="D298" t="s">
        <v>151</v>
      </c>
      <c r="E298" t="s">
        <v>152</v>
      </c>
      <c r="F298" t="s">
        <v>154</v>
      </c>
      <c r="G298" t="s">
        <v>219</v>
      </c>
      <c r="H298">
        <v>314.79208297012178</v>
      </c>
      <c r="I298">
        <v>45</v>
      </c>
      <c r="J298">
        <v>1305273.9721174033</v>
      </c>
      <c r="K298">
        <v>83880000</v>
      </c>
      <c r="L298">
        <v>296</v>
      </c>
      <c r="M298">
        <v>-11.963271651471256</v>
      </c>
      <c r="N298">
        <v>2.1739130434782608</v>
      </c>
    </row>
    <row r="299" spans="1:14" x14ac:dyDescent="0.3">
      <c r="A299">
        <v>298</v>
      </c>
      <c r="B299" t="s">
        <v>280</v>
      </c>
      <c r="C299" t="s">
        <v>147</v>
      </c>
      <c r="D299" t="s">
        <v>151</v>
      </c>
      <c r="E299" t="s">
        <v>152</v>
      </c>
      <c r="F299" t="s">
        <v>154</v>
      </c>
      <c r="G299" t="s">
        <v>219</v>
      </c>
      <c r="H299">
        <v>314.79208297012178</v>
      </c>
      <c r="I299">
        <v>45</v>
      </c>
      <c r="J299">
        <v>1305273.9721174033</v>
      </c>
      <c r="K299">
        <v>83880000</v>
      </c>
      <c r="L299">
        <v>297</v>
      </c>
      <c r="M299">
        <v>-11.963271651471256</v>
      </c>
      <c r="N299">
        <v>2.1739130434782608</v>
      </c>
    </row>
    <row r="300" spans="1:14" x14ac:dyDescent="0.3">
      <c r="A300">
        <v>299</v>
      </c>
      <c r="B300" t="s">
        <v>280</v>
      </c>
      <c r="C300" t="s">
        <v>147</v>
      </c>
      <c r="D300" t="s">
        <v>151</v>
      </c>
      <c r="E300" t="s">
        <v>152</v>
      </c>
      <c r="F300" t="s">
        <v>154</v>
      </c>
      <c r="G300" t="s">
        <v>219</v>
      </c>
      <c r="H300">
        <v>314.79208297012178</v>
      </c>
      <c r="I300">
        <v>45</v>
      </c>
      <c r="J300">
        <v>1305273.9721174033</v>
      </c>
      <c r="K300">
        <v>83880000</v>
      </c>
      <c r="L300">
        <v>298</v>
      </c>
      <c r="M300">
        <v>-11.963271651471256</v>
      </c>
      <c r="N300">
        <v>2.1739130434782608</v>
      </c>
    </row>
    <row r="301" spans="1:14" x14ac:dyDescent="0.3">
      <c r="A301">
        <v>300</v>
      </c>
      <c r="B301" t="s">
        <v>280</v>
      </c>
      <c r="C301" t="s">
        <v>147</v>
      </c>
      <c r="D301" t="s">
        <v>151</v>
      </c>
      <c r="E301" t="s">
        <v>152</v>
      </c>
      <c r="F301" t="s">
        <v>154</v>
      </c>
      <c r="G301" t="s">
        <v>219</v>
      </c>
      <c r="H301">
        <v>314.79208297012178</v>
      </c>
      <c r="I301">
        <v>45</v>
      </c>
      <c r="J301">
        <v>1305273.9721174033</v>
      </c>
      <c r="K301">
        <v>83880000</v>
      </c>
      <c r="L301">
        <v>299</v>
      </c>
      <c r="M301">
        <v>-11.963271651471256</v>
      </c>
      <c r="N301">
        <v>2.1739130434782608</v>
      </c>
    </row>
    <row r="302" spans="1:14" x14ac:dyDescent="0.3">
      <c r="A302">
        <v>301</v>
      </c>
      <c r="B302" t="s">
        <v>280</v>
      </c>
      <c r="C302" t="s">
        <v>147</v>
      </c>
      <c r="D302" t="s">
        <v>151</v>
      </c>
      <c r="E302" t="s">
        <v>152</v>
      </c>
      <c r="F302" t="s">
        <v>154</v>
      </c>
      <c r="G302" t="s">
        <v>219</v>
      </c>
      <c r="H302">
        <v>314.79208297012178</v>
      </c>
      <c r="I302">
        <v>45</v>
      </c>
      <c r="J302">
        <v>1305273.9721174033</v>
      </c>
      <c r="K302">
        <v>83880000</v>
      </c>
      <c r="L302">
        <v>300</v>
      </c>
      <c r="M302">
        <v>-11.963271651471256</v>
      </c>
      <c r="N302">
        <v>2.1739130434782608</v>
      </c>
    </row>
    <row r="303" spans="1:14" x14ac:dyDescent="0.3">
      <c r="A303">
        <v>302</v>
      </c>
      <c r="B303" t="s">
        <v>280</v>
      </c>
      <c r="C303" t="s">
        <v>147</v>
      </c>
      <c r="D303" t="s">
        <v>151</v>
      </c>
      <c r="E303" t="s">
        <v>152</v>
      </c>
      <c r="F303" t="s">
        <v>154</v>
      </c>
      <c r="G303" t="s">
        <v>219</v>
      </c>
      <c r="H303">
        <v>314.79208297012178</v>
      </c>
      <c r="I303">
        <v>45</v>
      </c>
      <c r="J303">
        <v>1305273.9721174033</v>
      </c>
      <c r="K303">
        <v>83880000</v>
      </c>
      <c r="L303">
        <v>301</v>
      </c>
      <c r="M303">
        <v>-11.963271651471256</v>
      </c>
      <c r="N303">
        <v>2.1739130434782608</v>
      </c>
    </row>
    <row r="304" spans="1:14" x14ac:dyDescent="0.3">
      <c r="A304">
        <v>303</v>
      </c>
      <c r="B304" t="s">
        <v>280</v>
      </c>
      <c r="C304" t="s">
        <v>147</v>
      </c>
      <c r="D304" t="s">
        <v>151</v>
      </c>
      <c r="E304" t="s">
        <v>152</v>
      </c>
      <c r="F304" t="s">
        <v>154</v>
      </c>
      <c r="G304" t="s">
        <v>219</v>
      </c>
      <c r="H304">
        <v>314.79208297012178</v>
      </c>
      <c r="I304">
        <v>45</v>
      </c>
      <c r="J304">
        <v>1305273.9721174033</v>
      </c>
      <c r="K304">
        <v>83880000</v>
      </c>
      <c r="L304">
        <v>302</v>
      </c>
      <c r="M304">
        <v>-11.963271651471256</v>
      </c>
      <c r="N304">
        <v>2.1739130434782608</v>
      </c>
    </row>
    <row r="305" spans="1:14" x14ac:dyDescent="0.3">
      <c r="A305">
        <v>304</v>
      </c>
      <c r="B305" t="s">
        <v>280</v>
      </c>
      <c r="C305" t="s">
        <v>147</v>
      </c>
      <c r="D305" t="s">
        <v>151</v>
      </c>
      <c r="E305" t="s">
        <v>152</v>
      </c>
      <c r="F305" t="s">
        <v>154</v>
      </c>
      <c r="G305" t="s">
        <v>219</v>
      </c>
      <c r="H305">
        <v>314.79208297012178</v>
      </c>
      <c r="I305">
        <v>45</v>
      </c>
      <c r="J305">
        <v>1305273.9721174033</v>
      </c>
      <c r="K305">
        <v>83880000</v>
      </c>
      <c r="L305">
        <v>303</v>
      </c>
      <c r="M305">
        <v>-11.963271651471256</v>
      </c>
      <c r="N305">
        <v>2.1739130434782608</v>
      </c>
    </row>
    <row r="306" spans="1:14" x14ac:dyDescent="0.3">
      <c r="A306">
        <v>305</v>
      </c>
      <c r="B306" t="s">
        <v>280</v>
      </c>
      <c r="C306" t="s">
        <v>147</v>
      </c>
      <c r="D306" t="s">
        <v>151</v>
      </c>
      <c r="E306" t="s">
        <v>152</v>
      </c>
      <c r="F306" t="s">
        <v>154</v>
      </c>
      <c r="G306" t="s">
        <v>219</v>
      </c>
      <c r="H306">
        <v>314.79208297012178</v>
      </c>
      <c r="I306">
        <v>45</v>
      </c>
      <c r="J306">
        <v>1305273.9721174033</v>
      </c>
      <c r="K306">
        <v>83880000</v>
      </c>
      <c r="L306">
        <v>304</v>
      </c>
      <c r="M306">
        <v>-11.963271651471256</v>
      </c>
      <c r="N306">
        <v>2.1739130434782608</v>
      </c>
    </row>
    <row r="307" spans="1:14" x14ac:dyDescent="0.3">
      <c r="A307">
        <v>306</v>
      </c>
      <c r="B307" t="s">
        <v>280</v>
      </c>
      <c r="C307" t="s">
        <v>147</v>
      </c>
      <c r="D307" t="s">
        <v>151</v>
      </c>
      <c r="E307" t="s">
        <v>152</v>
      </c>
      <c r="F307" t="s">
        <v>154</v>
      </c>
      <c r="G307" t="s">
        <v>219</v>
      </c>
      <c r="H307">
        <v>314.79208297012178</v>
      </c>
      <c r="I307">
        <v>45</v>
      </c>
      <c r="J307">
        <v>1305273.9721174033</v>
      </c>
      <c r="K307">
        <v>83880000</v>
      </c>
      <c r="L307">
        <v>305</v>
      </c>
      <c r="M307">
        <v>-11.963271651471256</v>
      </c>
      <c r="N307">
        <v>2.1739130434782608</v>
      </c>
    </row>
    <row r="308" spans="1:14" x14ac:dyDescent="0.3">
      <c r="A308">
        <v>307</v>
      </c>
      <c r="B308" t="s">
        <v>280</v>
      </c>
      <c r="C308" t="s">
        <v>147</v>
      </c>
      <c r="D308" t="s">
        <v>151</v>
      </c>
      <c r="E308" t="s">
        <v>152</v>
      </c>
      <c r="F308" t="s">
        <v>154</v>
      </c>
      <c r="G308" t="s">
        <v>219</v>
      </c>
      <c r="H308">
        <v>314.79208297012178</v>
      </c>
      <c r="I308">
        <v>45</v>
      </c>
      <c r="J308">
        <v>1305273.9721174033</v>
      </c>
      <c r="K308">
        <v>83880000</v>
      </c>
      <c r="L308">
        <v>306</v>
      </c>
      <c r="M308">
        <v>-11.963271651471256</v>
      </c>
      <c r="N308">
        <v>2.1739130434782608</v>
      </c>
    </row>
    <row r="309" spans="1:14" x14ac:dyDescent="0.3">
      <c r="A309">
        <v>308</v>
      </c>
      <c r="B309" t="s">
        <v>280</v>
      </c>
      <c r="C309" t="s">
        <v>147</v>
      </c>
      <c r="D309" t="s">
        <v>151</v>
      </c>
      <c r="E309" t="s">
        <v>152</v>
      </c>
      <c r="F309" t="s">
        <v>154</v>
      </c>
      <c r="G309" t="s">
        <v>219</v>
      </c>
      <c r="H309">
        <v>314.79208297012178</v>
      </c>
      <c r="I309">
        <v>45</v>
      </c>
      <c r="J309">
        <v>1305273.9721174033</v>
      </c>
      <c r="K309">
        <v>83880000</v>
      </c>
      <c r="L309">
        <v>307</v>
      </c>
      <c r="M309">
        <v>-11.963271651471256</v>
      </c>
      <c r="N309">
        <v>2.1739130434782608</v>
      </c>
    </row>
    <row r="310" spans="1:14" x14ac:dyDescent="0.3">
      <c r="A310">
        <v>309</v>
      </c>
      <c r="B310" t="s">
        <v>280</v>
      </c>
      <c r="C310" t="s">
        <v>147</v>
      </c>
      <c r="D310" t="s">
        <v>151</v>
      </c>
      <c r="E310" t="s">
        <v>152</v>
      </c>
      <c r="F310" t="s">
        <v>154</v>
      </c>
      <c r="G310" t="s">
        <v>219</v>
      </c>
      <c r="H310">
        <v>314.79208297012178</v>
      </c>
      <c r="I310">
        <v>45</v>
      </c>
      <c r="J310">
        <v>1305273.9721174033</v>
      </c>
      <c r="K310">
        <v>83880000</v>
      </c>
      <c r="L310">
        <v>308</v>
      </c>
      <c r="M310">
        <v>-11.963271651471256</v>
      </c>
      <c r="N310">
        <v>2.1739130434782608</v>
      </c>
    </row>
    <row r="311" spans="1:14" x14ac:dyDescent="0.3">
      <c r="A311">
        <v>310</v>
      </c>
      <c r="B311" t="s">
        <v>280</v>
      </c>
      <c r="C311" t="s">
        <v>147</v>
      </c>
      <c r="D311" t="s">
        <v>151</v>
      </c>
      <c r="E311" t="s">
        <v>152</v>
      </c>
      <c r="F311" t="s">
        <v>154</v>
      </c>
      <c r="G311" t="s">
        <v>219</v>
      </c>
      <c r="H311">
        <v>314.79208297012178</v>
      </c>
      <c r="I311">
        <v>45</v>
      </c>
      <c r="J311">
        <v>1305273.9721174033</v>
      </c>
      <c r="K311">
        <v>83880000</v>
      </c>
      <c r="L311">
        <v>309</v>
      </c>
      <c r="M311">
        <v>-11.963271651471256</v>
      </c>
      <c r="N311">
        <v>2.1739130434782608</v>
      </c>
    </row>
    <row r="312" spans="1:14" x14ac:dyDescent="0.3">
      <c r="A312">
        <v>311</v>
      </c>
      <c r="B312" t="s">
        <v>280</v>
      </c>
      <c r="C312" t="s">
        <v>147</v>
      </c>
      <c r="D312" t="s">
        <v>151</v>
      </c>
      <c r="E312" t="s">
        <v>152</v>
      </c>
      <c r="F312" t="s">
        <v>154</v>
      </c>
      <c r="G312" t="s">
        <v>219</v>
      </c>
      <c r="H312">
        <v>314.79208297012178</v>
      </c>
      <c r="I312">
        <v>45</v>
      </c>
      <c r="J312">
        <v>1305273.9721174033</v>
      </c>
      <c r="K312">
        <v>83880000</v>
      </c>
      <c r="L312">
        <v>310</v>
      </c>
      <c r="M312">
        <v>-11.963271651471256</v>
      </c>
      <c r="N312">
        <v>2.1739130434782608</v>
      </c>
    </row>
    <row r="313" spans="1:14" x14ac:dyDescent="0.3">
      <c r="A313">
        <v>312</v>
      </c>
      <c r="B313" t="s">
        <v>280</v>
      </c>
      <c r="C313" t="s">
        <v>147</v>
      </c>
      <c r="D313" t="s">
        <v>151</v>
      </c>
      <c r="E313" t="s">
        <v>152</v>
      </c>
      <c r="F313" t="s">
        <v>154</v>
      </c>
      <c r="G313" t="s">
        <v>219</v>
      </c>
      <c r="H313">
        <v>314.79208297012178</v>
      </c>
      <c r="I313">
        <v>45</v>
      </c>
      <c r="J313">
        <v>1305273.9721174033</v>
      </c>
      <c r="K313">
        <v>83880000</v>
      </c>
      <c r="L313">
        <v>311</v>
      </c>
      <c r="M313">
        <v>-11.963271651471256</v>
      </c>
      <c r="N313">
        <v>2.1739130434782608</v>
      </c>
    </row>
    <row r="314" spans="1:14" x14ac:dyDescent="0.3">
      <c r="A314">
        <v>313</v>
      </c>
      <c r="B314" t="s">
        <v>280</v>
      </c>
      <c r="C314" t="s">
        <v>147</v>
      </c>
      <c r="D314" t="s">
        <v>151</v>
      </c>
      <c r="E314" t="s">
        <v>152</v>
      </c>
      <c r="F314" t="s">
        <v>154</v>
      </c>
      <c r="G314" t="s">
        <v>219</v>
      </c>
      <c r="H314">
        <v>314.79208297012178</v>
      </c>
      <c r="I314">
        <v>45</v>
      </c>
      <c r="J314">
        <v>1305273.9721174033</v>
      </c>
      <c r="K314">
        <v>83880000</v>
      </c>
      <c r="L314">
        <v>312</v>
      </c>
      <c r="M314">
        <v>-11.963271651471256</v>
      </c>
      <c r="N314">
        <v>2.1739130434782608</v>
      </c>
    </row>
    <row r="315" spans="1:14" x14ac:dyDescent="0.3">
      <c r="A315">
        <v>314</v>
      </c>
      <c r="B315" t="s">
        <v>280</v>
      </c>
      <c r="C315" t="s">
        <v>147</v>
      </c>
      <c r="D315" t="s">
        <v>151</v>
      </c>
      <c r="E315" t="s">
        <v>152</v>
      </c>
      <c r="F315" t="s">
        <v>154</v>
      </c>
      <c r="G315" t="s">
        <v>219</v>
      </c>
      <c r="H315">
        <v>314.79208297012178</v>
      </c>
      <c r="I315">
        <v>45</v>
      </c>
      <c r="J315">
        <v>1305273.9721174033</v>
      </c>
      <c r="K315">
        <v>83880000</v>
      </c>
      <c r="L315">
        <v>313</v>
      </c>
      <c r="M315">
        <v>-11.963271651471256</v>
      </c>
      <c r="N315">
        <v>2.1739130434782608</v>
      </c>
    </row>
    <row r="316" spans="1:14" x14ac:dyDescent="0.3">
      <c r="A316">
        <v>315</v>
      </c>
      <c r="B316" t="s">
        <v>280</v>
      </c>
      <c r="C316" t="s">
        <v>147</v>
      </c>
      <c r="D316" t="s">
        <v>151</v>
      </c>
      <c r="E316" t="s">
        <v>152</v>
      </c>
      <c r="F316" t="s">
        <v>154</v>
      </c>
      <c r="G316" t="s">
        <v>219</v>
      </c>
      <c r="H316">
        <v>314.79208297012178</v>
      </c>
      <c r="I316">
        <v>45</v>
      </c>
      <c r="J316">
        <v>1305273.9721174033</v>
      </c>
      <c r="K316">
        <v>83880000</v>
      </c>
      <c r="L316">
        <v>314</v>
      </c>
      <c r="M316">
        <v>-11.963271651471256</v>
      </c>
      <c r="N316">
        <v>2.1739130434782608</v>
      </c>
    </row>
    <row r="317" spans="1:14" x14ac:dyDescent="0.3">
      <c r="A317">
        <v>316</v>
      </c>
      <c r="B317" t="s">
        <v>280</v>
      </c>
      <c r="C317" t="s">
        <v>147</v>
      </c>
      <c r="D317" t="s">
        <v>151</v>
      </c>
      <c r="E317" t="s">
        <v>152</v>
      </c>
      <c r="F317" t="s">
        <v>154</v>
      </c>
      <c r="G317" t="s">
        <v>219</v>
      </c>
      <c r="H317">
        <v>314.79208297012178</v>
      </c>
      <c r="I317">
        <v>45</v>
      </c>
      <c r="J317">
        <v>1305273.9721174033</v>
      </c>
      <c r="K317">
        <v>83880000</v>
      </c>
      <c r="L317">
        <v>315</v>
      </c>
      <c r="M317">
        <v>-11.963271651471256</v>
      </c>
      <c r="N317">
        <v>2.1739130434782608</v>
      </c>
    </row>
    <row r="318" spans="1:14" x14ac:dyDescent="0.3">
      <c r="A318">
        <v>317</v>
      </c>
      <c r="B318" t="s">
        <v>280</v>
      </c>
      <c r="C318" t="s">
        <v>147</v>
      </c>
      <c r="D318" t="s">
        <v>151</v>
      </c>
      <c r="E318" t="s">
        <v>152</v>
      </c>
      <c r="F318" t="s">
        <v>154</v>
      </c>
      <c r="G318" t="s">
        <v>219</v>
      </c>
      <c r="H318">
        <v>314.79208297012178</v>
      </c>
      <c r="I318">
        <v>45</v>
      </c>
      <c r="J318">
        <v>1305273.9721174033</v>
      </c>
      <c r="K318">
        <v>83880000</v>
      </c>
      <c r="L318">
        <v>316</v>
      </c>
      <c r="M318">
        <v>-11.963271651471256</v>
      </c>
      <c r="N318">
        <v>2.1739130434782608</v>
      </c>
    </row>
    <row r="319" spans="1:14" x14ac:dyDescent="0.3">
      <c r="A319">
        <v>318</v>
      </c>
      <c r="B319" t="s">
        <v>280</v>
      </c>
      <c r="C319" t="s">
        <v>147</v>
      </c>
      <c r="D319" t="s">
        <v>151</v>
      </c>
      <c r="E319" t="s">
        <v>152</v>
      </c>
      <c r="F319" t="s">
        <v>154</v>
      </c>
      <c r="G319" t="s">
        <v>219</v>
      </c>
      <c r="H319">
        <v>314.79208297012178</v>
      </c>
      <c r="I319">
        <v>45</v>
      </c>
      <c r="J319">
        <v>1305273.9721174033</v>
      </c>
      <c r="K319">
        <v>83880000</v>
      </c>
      <c r="L319">
        <v>317</v>
      </c>
      <c r="M319">
        <v>-11.963271651471256</v>
      </c>
      <c r="N319">
        <v>2.1739130434782608</v>
      </c>
    </row>
    <row r="320" spans="1:14" x14ac:dyDescent="0.3">
      <c r="A320">
        <v>319</v>
      </c>
      <c r="B320" t="s">
        <v>280</v>
      </c>
      <c r="C320" t="s">
        <v>147</v>
      </c>
      <c r="D320" t="s">
        <v>151</v>
      </c>
      <c r="E320" t="s">
        <v>152</v>
      </c>
      <c r="F320" t="s">
        <v>154</v>
      </c>
      <c r="G320" t="s">
        <v>219</v>
      </c>
      <c r="H320">
        <v>314.79208297012178</v>
      </c>
      <c r="I320">
        <v>45</v>
      </c>
      <c r="J320">
        <v>1305273.9721174033</v>
      </c>
      <c r="K320">
        <v>83880000</v>
      </c>
      <c r="L320">
        <v>318</v>
      </c>
      <c r="M320">
        <v>-11.963271651471256</v>
      </c>
      <c r="N320">
        <v>2.1739130434782608</v>
      </c>
    </row>
    <row r="321" spans="1:14" x14ac:dyDescent="0.3">
      <c r="A321">
        <v>320</v>
      </c>
      <c r="B321" t="s">
        <v>280</v>
      </c>
      <c r="C321" t="s">
        <v>147</v>
      </c>
      <c r="D321" t="s">
        <v>151</v>
      </c>
      <c r="E321" t="s">
        <v>152</v>
      </c>
      <c r="F321" t="s">
        <v>154</v>
      </c>
      <c r="G321" t="s">
        <v>219</v>
      </c>
      <c r="H321">
        <v>314.79208297012178</v>
      </c>
      <c r="I321">
        <v>45</v>
      </c>
      <c r="J321">
        <v>1305273.9721174033</v>
      </c>
      <c r="K321">
        <v>83880000</v>
      </c>
      <c r="L321">
        <v>319</v>
      </c>
      <c r="M321">
        <v>-11.963271651471256</v>
      </c>
      <c r="N321">
        <v>2.1739130434782608</v>
      </c>
    </row>
    <row r="322" spans="1:14" x14ac:dyDescent="0.3">
      <c r="A322">
        <v>321</v>
      </c>
      <c r="B322" t="s">
        <v>280</v>
      </c>
      <c r="C322" t="s">
        <v>147</v>
      </c>
      <c r="D322" t="s">
        <v>151</v>
      </c>
      <c r="E322" t="s">
        <v>152</v>
      </c>
      <c r="F322" t="s">
        <v>154</v>
      </c>
      <c r="G322" t="s">
        <v>219</v>
      </c>
      <c r="H322">
        <v>314.79208297012178</v>
      </c>
      <c r="I322">
        <v>45</v>
      </c>
      <c r="J322">
        <v>1305273.9721174033</v>
      </c>
      <c r="K322">
        <v>83880000</v>
      </c>
      <c r="L322">
        <v>320</v>
      </c>
      <c r="M322">
        <v>-11.963271651471256</v>
      </c>
      <c r="N322">
        <v>2.1739130434782608</v>
      </c>
    </row>
    <row r="323" spans="1:14" x14ac:dyDescent="0.3">
      <c r="A323">
        <v>322</v>
      </c>
      <c r="B323" t="s">
        <v>280</v>
      </c>
      <c r="C323" t="s">
        <v>147</v>
      </c>
      <c r="D323" t="s">
        <v>151</v>
      </c>
      <c r="E323" t="s">
        <v>152</v>
      </c>
      <c r="F323" t="s">
        <v>154</v>
      </c>
      <c r="G323" t="s">
        <v>219</v>
      </c>
      <c r="H323">
        <v>314.79208297012178</v>
      </c>
      <c r="I323">
        <v>45</v>
      </c>
      <c r="J323">
        <v>1305273.9721174033</v>
      </c>
      <c r="K323">
        <v>83880000</v>
      </c>
      <c r="L323">
        <v>321</v>
      </c>
      <c r="M323">
        <v>-11.963271651471256</v>
      </c>
      <c r="N323">
        <v>2.1739130434782608</v>
      </c>
    </row>
    <row r="324" spans="1:14" x14ac:dyDescent="0.3">
      <c r="A324">
        <v>323</v>
      </c>
      <c r="B324" t="s">
        <v>280</v>
      </c>
      <c r="C324" t="s">
        <v>147</v>
      </c>
      <c r="D324" t="s">
        <v>151</v>
      </c>
      <c r="E324" t="s">
        <v>152</v>
      </c>
      <c r="F324" t="s">
        <v>154</v>
      </c>
      <c r="G324" t="s">
        <v>219</v>
      </c>
      <c r="H324">
        <v>314.79208297012178</v>
      </c>
      <c r="I324">
        <v>45</v>
      </c>
      <c r="J324">
        <v>1305273.9721174033</v>
      </c>
      <c r="K324">
        <v>83880000</v>
      </c>
      <c r="L324">
        <v>322</v>
      </c>
      <c r="M324">
        <v>-11.963271651471256</v>
      </c>
      <c r="N324">
        <v>2.1739130434782608</v>
      </c>
    </row>
    <row r="325" spans="1:14" x14ac:dyDescent="0.3">
      <c r="A325">
        <v>324</v>
      </c>
      <c r="B325" t="s">
        <v>280</v>
      </c>
      <c r="C325" t="s">
        <v>147</v>
      </c>
      <c r="D325" t="s">
        <v>151</v>
      </c>
      <c r="E325" t="s">
        <v>152</v>
      </c>
      <c r="F325" t="s">
        <v>154</v>
      </c>
      <c r="G325" t="s">
        <v>219</v>
      </c>
      <c r="H325">
        <v>314.79208297012178</v>
      </c>
      <c r="I325">
        <v>45</v>
      </c>
      <c r="J325">
        <v>1305273.9721174033</v>
      </c>
      <c r="K325">
        <v>83880000</v>
      </c>
      <c r="L325">
        <v>323</v>
      </c>
      <c r="M325">
        <v>-11.963271651471256</v>
      </c>
      <c r="N325">
        <v>2.1739130434782608</v>
      </c>
    </row>
    <row r="326" spans="1:14" x14ac:dyDescent="0.3">
      <c r="A326">
        <v>325</v>
      </c>
      <c r="B326" t="s">
        <v>280</v>
      </c>
      <c r="C326" t="s">
        <v>147</v>
      </c>
      <c r="D326" t="s">
        <v>151</v>
      </c>
      <c r="E326" t="s">
        <v>152</v>
      </c>
      <c r="F326" t="s">
        <v>154</v>
      </c>
      <c r="G326" t="s">
        <v>219</v>
      </c>
      <c r="H326">
        <v>314.79208297012178</v>
      </c>
      <c r="I326">
        <v>45</v>
      </c>
      <c r="J326">
        <v>1305273.9721174033</v>
      </c>
      <c r="K326">
        <v>83880000</v>
      </c>
      <c r="L326">
        <v>324</v>
      </c>
      <c r="M326">
        <v>-11.963271651471256</v>
      </c>
      <c r="N326">
        <v>2.1739130434782608</v>
      </c>
    </row>
    <row r="327" spans="1:14" x14ac:dyDescent="0.3">
      <c r="A327">
        <v>326</v>
      </c>
      <c r="B327" t="s">
        <v>280</v>
      </c>
      <c r="C327" t="s">
        <v>147</v>
      </c>
      <c r="D327" t="s">
        <v>151</v>
      </c>
      <c r="E327" t="s">
        <v>152</v>
      </c>
      <c r="F327" t="s">
        <v>154</v>
      </c>
      <c r="G327" t="s">
        <v>219</v>
      </c>
      <c r="H327">
        <v>314.79208297012178</v>
      </c>
      <c r="I327">
        <v>45</v>
      </c>
      <c r="J327">
        <v>1305273.9721174033</v>
      </c>
      <c r="K327">
        <v>83880000</v>
      </c>
      <c r="L327">
        <v>325</v>
      </c>
      <c r="M327">
        <v>-11.963271651471256</v>
      </c>
      <c r="N327">
        <v>2.1739130434782608</v>
      </c>
    </row>
    <row r="328" spans="1:14" x14ac:dyDescent="0.3">
      <c r="A328">
        <v>327</v>
      </c>
      <c r="B328" t="s">
        <v>280</v>
      </c>
      <c r="C328" t="s">
        <v>147</v>
      </c>
      <c r="D328" t="s">
        <v>151</v>
      </c>
      <c r="E328" t="s">
        <v>152</v>
      </c>
      <c r="F328" t="s">
        <v>154</v>
      </c>
      <c r="G328" t="s">
        <v>219</v>
      </c>
      <c r="H328">
        <v>314.79208297012178</v>
      </c>
      <c r="I328">
        <v>45</v>
      </c>
      <c r="J328">
        <v>1305273.9721174033</v>
      </c>
      <c r="K328">
        <v>83880000</v>
      </c>
      <c r="L328">
        <v>326</v>
      </c>
      <c r="M328">
        <v>-11.963271651471256</v>
      </c>
      <c r="N328">
        <v>2.1739130434782608</v>
      </c>
    </row>
    <row r="329" spans="1:14" x14ac:dyDescent="0.3">
      <c r="A329">
        <v>328</v>
      </c>
      <c r="B329" t="s">
        <v>280</v>
      </c>
      <c r="C329" t="s">
        <v>147</v>
      </c>
      <c r="D329" t="s">
        <v>151</v>
      </c>
      <c r="E329" t="s">
        <v>152</v>
      </c>
      <c r="F329" t="s">
        <v>154</v>
      </c>
      <c r="G329" t="s">
        <v>219</v>
      </c>
      <c r="H329">
        <v>314.79208297012178</v>
      </c>
      <c r="I329">
        <v>45</v>
      </c>
      <c r="J329">
        <v>1305273.9721174033</v>
      </c>
      <c r="K329">
        <v>83880000</v>
      </c>
      <c r="L329">
        <v>327</v>
      </c>
      <c r="M329">
        <v>-11.963271651471256</v>
      </c>
      <c r="N329">
        <v>2.1739130434782608</v>
      </c>
    </row>
    <row r="330" spans="1:14" x14ac:dyDescent="0.3">
      <c r="A330">
        <v>329</v>
      </c>
      <c r="B330" t="s">
        <v>280</v>
      </c>
      <c r="C330" t="s">
        <v>147</v>
      </c>
      <c r="D330" t="s">
        <v>151</v>
      </c>
      <c r="E330" t="s">
        <v>152</v>
      </c>
      <c r="F330" t="s">
        <v>154</v>
      </c>
      <c r="G330" t="s">
        <v>219</v>
      </c>
      <c r="H330">
        <v>314.79208297012178</v>
      </c>
      <c r="I330">
        <v>45</v>
      </c>
      <c r="J330">
        <v>1305273.9721174033</v>
      </c>
      <c r="K330">
        <v>83880000</v>
      </c>
      <c r="L330">
        <v>328</v>
      </c>
      <c r="M330">
        <v>-11.963271651471256</v>
      </c>
      <c r="N330">
        <v>2.1739130434782608</v>
      </c>
    </row>
    <row r="331" spans="1:14" x14ac:dyDescent="0.3">
      <c r="A331">
        <v>330</v>
      </c>
      <c r="B331" t="s">
        <v>280</v>
      </c>
      <c r="C331" t="s">
        <v>147</v>
      </c>
      <c r="D331" t="s">
        <v>151</v>
      </c>
      <c r="E331" t="s">
        <v>152</v>
      </c>
      <c r="F331" t="s">
        <v>154</v>
      </c>
      <c r="G331" t="s">
        <v>219</v>
      </c>
      <c r="H331">
        <v>314.79208297012178</v>
      </c>
      <c r="I331">
        <v>45</v>
      </c>
      <c r="J331">
        <v>1305273.9721174033</v>
      </c>
      <c r="K331">
        <v>83880000</v>
      </c>
      <c r="L331">
        <v>329</v>
      </c>
      <c r="M331">
        <v>-11.963271651471256</v>
      </c>
      <c r="N331">
        <v>2.1739130434782608</v>
      </c>
    </row>
    <row r="332" spans="1:14" x14ac:dyDescent="0.3">
      <c r="A332">
        <v>331</v>
      </c>
      <c r="B332" t="s">
        <v>280</v>
      </c>
      <c r="C332" t="s">
        <v>147</v>
      </c>
      <c r="D332" t="s">
        <v>151</v>
      </c>
      <c r="E332" t="s">
        <v>152</v>
      </c>
      <c r="F332" t="s">
        <v>154</v>
      </c>
      <c r="G332" t="s">
        <v>219</v>
      </c>
      <c r="H332">
        <v>314.79208297012178</v>
      </c>
      <c r="I332">
        <v>45</v>
      </c>
      <c r="J332">
        <v>1305273.9721174033</v>
      </c>
      <c r="K332">
        <v>83880000</v>
      </c>
      <c r="L332">
        <v>330</v>
      </c>
      <c r="M332">
        <v>-11.963271651471256</v>
      </c>
      <c r="N332">
        <v>2.1739130434782608</v>
      </c>
    </row>
    <row r="333" spans="1:14" x14ac:dyDescent="0.3">
      <c r="A333">
        <v>332</v>
      </c>
      <c r="B333" t="s">
        <v>280</v>
      </c>
      <c r="C333" t="s">
        <v>147</v>
      </c>
      <c r="D333" t="s">
        <v>151</v>
      </c>
      <c r="E333" t="s">
        <v>152</v>
      </c>
      <c r="F333" t="s">
        <v>154</v>
      </c>
      <c r="G333" t="s">
        <v>219</v>
      </c>
      <c r="H333">
        <v>314.79208297012178</v>
      </c>
      <c r="I333">
        <v>45</v>
      </c>
      <c r="J333">
        <v>1305273.9721174033</v>
      </c>
      <c r="K333">
        <v>83880000</v>
      </c>
      <c r="L333">
        <v>331</v>
      </c>
      <c r="M333">
        <v>-11.963271651471256</v>
      </c>
      <c r="N333">
        <v>2.1739130434782608</v>
      </c>
    </row>
    <row r="334" spans="1:14" x14ac:dyDescent="0.3">
      <c r="A334">
        <v>333</v>
      </c>
      <c r="B334" t="s">
        <v>280</v>
      </c>
      <c r="C334" t="s">
        <v>147</v>
      </c>
      <c r="D334" t="s">
        <v>151</v>
      </c>
      <c r="E334" t="s">
        <v>152</v>
      </c>
      <c r="F334" t="s">
        <v>154</v>
      </c>
      <c r="G334" t="s">
        <v>219</v>
      </c>
      <c r="H334">
        <v>314.79208297012178</v>
      </c>
      <c r="I334">
        <v>45</v>
      </c>
      <c r="J334">
        <v>1305273.9721174033</v>
      </c>
      <c r="K334">
        <v>83880000</v>
      </c>
      <c r="L334">
        <v>332</v>
      </c>
      <c r="M334">
        <v>-11.963271651471256</v>
      </c>
      <c r="N334">
        <v>2.1739130434782608</v>
      </c>
    </row>
    <row r="335" spans="1:14" x14ac:dyDescent="0.3">
      <c r="A335">
        <v>334</v>
      </c>
      <c r="B335" t="s">
        <v>280</v>
      </c>
      <c r="C335" t="s">
        <v>147</v>
      </c>
      <c r="D335" t="s">
        <v>151</v>
      </c>
      <c r="E335" t="s">
        <v>152</v>
      </c>
      <c r="F335" t="s">
        <v>154</v>
      </c>
      <c r="G335" t="s">
        <v>219</v>
      </c>
      <c r="H335">
        <v>314.79208297012178</v>
      </c>
      <c r="I335">
        <v>45</v>
      </c>
      <c r="J335">
        <v>1305273.9721174033</v>
      </c>
      <c r="K335">
        <v>83880000</v>
      </c>
      <c r="L335">
        <v>333</v>
      </c>
      <c r="M335">
        <v>-11.963271651471256</v>
      </c>
      <c r="N335">
        <v>2.1739130434782608</v>
      </c>
    </row>
    <row r="336" spans="1:14" x14ac:dyDescent="0.3">
      <c r="A336">
        <v>335</v>
      </c>
      <c r="B336" t="s">
        <v>280</v>
      </c>
      <c r="C336" t="s">
        <v>147</v>
      </c>
      <c r="D336" t="s">
        <v>151</v>
      </c>
      <c r="E336" t="s">
        <v>152</v>
      </c>
      <c r="F336" t="s">
        <v>154</v>
      </c>
      <c r="G336" t="s">
        <v>219</v>
      </c>
      <c r="H336">
        <v>314.79208297012178</v>
      </c>
      <c r="I336">
        <v>45</v>
      </c>
      <c r="J336">
        <v>1305273.9721174033</v>
      </c>
      <c r="K336">
        <v>83880000</v>
      </c>
      <c r="L336">
        <v>334</v>
      </c>
      <c r="M336">
        <v>-11.963271651471256</v>
      </c>
      <c r="N336">
        <v>2.1739130434782608</v>
      </c>
    </row>
    <row r="337" spans="1:14" x14ac:dyDescent="0.3">
      <c r="A337">
        <v>336</v>
      </c>
      <c r="B337" t="s">
        <v>280</v>
      </c>
      <c r="C337" t="s">
        <v>147</v>
      </c>
      <c r="D337" t="s">
        <v>151</v>
      </c>
      <c r="E337" t="s">
        <v>152</v>
      </c>
      <c r="F337" t="s">
        <v>154</v>
      </c>
      <c r="G337" t="s">
        <v>219</v>
      </c>
      <c r="H337">
        <v>314.79208297012178</v>
      </c>
      <c r="I337">
        <v>45</v>
      </c>
      <c r="J337">
        <v>1305273.9721174033</v>
      </c>
      <c r="K337">
        <v>83880000</v>
      </c>
      <c r="L337">
        <v>335</v>
      </c>
      <c r="M337">
        <v>-11.963271651471256</v>
      </c>
      <c r="N337">
        <v>2.1739130434782608</v>
      </c>
    </row>
    <row r="338" spans="1:14" x14ac:dyDescent="0.3">
      <c r="A338">
        <v>337</v>
      </c>
      <c r="B338" t="s">
        <v>280</v>
      </c>
      <c r="C338" t="s">
        <v>147</v>
      </c>
      <c r="D338" t="s">
        <v>151</v>
      </c>
      <c r="E338" t="s">
        <v>152</v>
      </c>
      <c r="F338" t="s">
        <v>154</v>
      </c>
      <c r="G338" t="s">
        <v>219</v>
      </c>
      <c r="H338">
        <v>314.79208297012178</v>
      </c>
      <c r="I338">
        <v>45</v>
      </c>
      <c r="J338">
        <v>1305273.9721174033</v>
      </c>
      <c r="K338">
        <v>83880000</v>
      </c>
      <c r="L338">
        <v>336</v>
      </c>
      <c r="M338">
        <v>-11.963271651471256</v>
      </c>
      <c r="N338">
        <v>2.1739130434782608</v>
      </c>
    </row>
    <row r="339" spans="1:14" x14ac:dyDescent="0.3">
      <c r="A339">
        <v>338</v>
      </c>
      <c r="B339" t="s">
        <v>280</v>
      </c>
      <c r="C339" t="s">
        <v>147</v>
      </c>
      <c r="D339" t="s">
        <v>151</v>
      </c>
      <c r="E339" t="s">
        <v>152</v>
      </c>
      <c r="F339" t="s">
        <v>154</v>
      </c>
      <c r="G339" t="s">
        <v>219</v>
      </c>
      <c r="H339">
        <v>314.79208297012178</v>
      </c>
      <c r="I339">
        <v>45</v>
      </c>
      <c r="J339">
        <v>1305273.9721174033</v>
      </c>
      <c r="K339">
        <v>83880000</v>
      </c>
      <c r="L339">
        <v>337</v>
      </c>
      <c r="M339">
        <v>-11.963271651471256</v>
      </c>
      <c r="N339">
        <v>2.1739130434782608</v>
      </c>
    </row>
    <row r="340" spans="1:14" x14ac:dyDescent="0.3">
      <c r="A340">
        <v>339</v>
      </c>
      <c r="B340" t="s">
        <v>280</v>
      </c>
      <c r="C340" t="s">
        <v>147</v>
      </c>
      <c r="D340" t="s">
        <v>151</v>
      </c>
      <c r="E340" t="s">
        <v>152</v>
      </c>
      <c r="F340" t="s">
        <v>154</v>
      </c>
      <c r="G340" t="s">
        <v>219</v>
      </c>
      <c r="H340">
        <v>317.35086284372585</v>
      </c>
      <c r="I340">
        <v>46</v>
      </c>
      <c r="J340">
        <v>1165805.4939485607</v>
      </c>
      <c r="K340">
        <v>85744000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280</v>
      </c>
      <c r="C341" t="s">
        <v>147</v>
      </c>
      <c r="D341" t="s">
        <v>151</v>
      </c>
      <c r="E341" t="s">
        <v>152</v>
      </c>
      <c r="F341" t="s">
        <v>154</v>
      </c>
      <c r="G341" t="s">
        <v>219</v>
      </c>
      <c r="H341">
        <v>317.35086284372585</v>
      </c>
      <c r="I341">
        <v>46</v>
      </c>
      <c r="J341">
        <v>1165805.4939485607</v>
      </c>
      <c r="K341">
        <v>85744000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280</v>
      </c>
      <c r="C342" t="s">
        <v>147</v>
      </c>
      <c r="D342" t="s">
        <v>151</v>
      </c>
      <c r="E342" t="s">
        <v>152</v>
      </c>
      <c r="F342" t="s">
        <v>154</v>
      </c>
      <c r="G342" t="s">
        <v>219</v>
      </c>
      <c r="H342">
        <v>317.35086284372585</v>
      </c>
      <c r="I342">
        <v>46</v>
      </c>
      <c r="J342">
        <v>1165805.4939485607</v>
      </c>
      <c r="K342">
        <v>85744000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280</v>
      </c>
      <c r="C343" t="s">
        <v>147</v>
      </c>
      <c r="D343" t="s">
        <v>151</v>
      </c>
      <c r="E343" t="s">
        <v>152</v>
      </c>
      <c r="F343" t="s">
        <v>154</v>
      </c>
      <c r="G343" t="s">
        <v>219</v>
      </c>
      <c r="H343">
        <v>317.35086284372585</v>
      </c>
      <c r="I343">
        <v>46</v>
      </c>
      <c r="J343">
        <v>1165805.4939485607</v>
      </c>
      <c r="K343">
        <v>85744000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280</v>
      </c>
      <c r="C344" t="s">
        <v>147</v>
      </c>
      <c r="D344" t="s">
        <v>151</v>
      </c>
      <c r="E344" t="s">
        <v>152</v>
      </c>
      <c r="F344" t="s">
        <v>154</v>
      </c>
      <c r="G344" t="s">
        <v>219</v>
      </c>
      <c r="H344">
        <v>317.35086284372585</v>
      </c>
      <c r="I344">
        <v>46</v>
      </c>
      <c r="J344">
        <v>1165805.4939485607</v>
      </c>
      <c r="K344">
        <v>85744000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280</v>
      </c>
      <c r="C345" t="s">
        <v>147</v>
      </c>
      <c r="D345" t="s">
        <v>151</v>
      </c>
      <c r="E345" t="s">
        <v>152</v>
      </c>
      <c r="F345" t="s">
        <v>154</v>
      </c>
      <c r="G345" t="s">
        <v>219</v>
      </c>
      <c r="H345">
        <v>317.35086284372585</v>
      </c>
      <c r="I345">
        <v>46</v>
      </c>
      <c r="J345">
        <v>1165805.4939485607</v>
      </c>
      <c r="K345">
        <v>85744000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280</v>
      </c>
      <c r="C346" t="s">
        <v>147</v>
      </c>
      <c r="D346" t="s">
        <v>151</v>
      </c>
      <c r="E346" t="s">
        <v>152</v>
      </c>
      <c r="F346" t="s">
        <v>154</v>
      </c>
      <c r="G346" t="s">
        <v>219</v>
      </c>
      <c r="H346">
        <v>317.35086284372585</v>
      </c>
      <c r="I346">
        <v>46</v>
      </c>
      <c r="J346">
        <v>1165805.4939485607</v>
      </c>
      <c r="K346">
        <v>85744000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280</v>
      </c>
      <c r="C347" t="s">
        <v>147</v>
      </c>
      <c r="D347" t="s">
        <v>151</v>
      </c>
      <c r="E347" t="s">
        <v>152</v>
      </c>
      <c r="F347" t="s">
        <v>154</v>
      </c>
      <c r="G347" t="s">
        <v>219</v>
      </c>
      <c r="H347">
        <v>317.35086284372585</v>
      </c>
      <c r="I347">
        <v>46</v>
      </c>
      <c r="J347">
        <v>1165805.4939485607</v>
      </c>
      <c r="K347">
        <v>85744000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280</v>
      </c>
      <c r="C348" t="s">
        <v>147</v>
      </c>
      <c r="D348" t="s">
        <v>151</v>
      </c>
      <c r="E348" t="s">
        <v>152</v>
      </c>
      <c r="F348" t="s">
        <v>154</v>
      </c>
      <c r="G348" t="s">
        <v>219</v>
      </c>
      <c r="H348">
        <v>317.35086284372585</v>
      </c>
      <c r="I348">
        <v>46</v>
      </c>
      <c r="J348">
        <v>1165805.4939485607</v>
      </c>
      <c r="K348">
        <v>85744000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280</v>
      </c>
      <c r="C349" t="s">
        <v>147</v>
      </c>
      <c r="D349" t="s">
        <v>151</v>
      </c>
      <c r="E349" t="s">
        <v>152</v>
      </c>
      <c r="F349" t="s">
        <v>154</v>
      </c>
      <c r="G349" t="s">
        <v>219</v>
      </c>
      <c r="H349">
        <v>317.35086284372585</v>
      </c>
      <c r="I349">
        <v>46</v>
      </c>
      <c r="J349">
        <v>1165805.4939485607</v>
      </c>
      <c r="K349">
        <v>85744000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280</v>
      </c>
      <c r="C350" t="s">
        <v>147</v>
      </c>
      <c r="D350" t="s">
        <v>151</v>
      </c>
      <c r="E350" t="s">
        <v>152</v>
      </c>
      <c r="F350" t="s">
        <v>154</v>
      </c>
      <c r="G350" t="s">
        <v>219</v>
      </c>
      <c r="H350">
        <v>317.35086284372585</v>
      </c>
      <c r="I350">
        <v>46</v>
      </c>
      <c r="J350">
        <v>1165805.4939485607</v>
      </c>
      <c r="K350">
        <v>85744000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280</v>
      </c>
      <c r="C351" t="s">
        <v>147</v>
      </c>
      <c r="D351" t="s">
        <v>151</v>
      </c>
      <c r="E351" t="s">
        <v>152</v>
      </c>
      <c r="F351" t="s">
        <v>154</v>
      </c>
      <c r="G351" t="s">
        <v>219</v>
      </c>
      <c r="H351">
        <v>317.35086284372585</v>
      </c>
      <c r="I351">
        <v>46</v>
      </c>
      <c r="J351">
        <v>1165805.4939485607</v>
      </c>
      <c r="K351">
        <v>85744000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280</v>
      </c>
      <c r="C352" t="s">
        <v>147</v>
      </c>
      <c r="D352" t="s">
        <v>151</v>
      </c>
      <c r="E352" t="s">
        <v>152</v>
      </c>
      <c r="F352" t="s">
        <v>154</v>
      </c>
      <c r="G352" t="s">
        <v>219</v>
      </c>
      <c r="H352">
        <v>317.35086284372585</v>
      </c>
      <c r="I352">
        <v>46</v>
      </c>
      <c r="J352">
        <v>1165805.4939485607</v>
      </c>
      <c r="K352">
        <v>85744000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280</v>
      </c>
      <c r="C353" t="s">
        <v>147</v>
      </c>
      <c r="D353" t="s">
        <v>151</v>
      </c>
      <c r="E353" t="s">
        <v>152</v>
      </c>
      <c r="F353" t="s">
        <v>154</v>
      </c>
      <c r="G353" t="s">
        <v>219</v>
      </c>
      <c r="H353">
        <v>317.35086284372585</v>
      </c>
      <c r="I353">
        <v>46</v>
      </c>
      <c r="J353">
        <v>1165805.4939485607</v>
      </c>
      <c r="K353">
        <v>85744000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280</v>
      </c>
      <c r="C354" t="s">
        <v>147</v>
      </c>
      <c r="D354" t="s">
        <v>151</v>
      </c>
      <c r="E354" t="s">
        <v>152</v>
      </c>
      <c r="F354" t="s">
        <v>154</v>
      </c>
      <c r="G354" t="s">
        <v>219</v>
      </c>
      <c r="H354">
        <v>317.35086284372585</v>
      </c>
      <c r="I354">
        <v>46</v>
      </c>
      <c r="J354">
        <v>1165805.4939485607</v>
      </c>
      <c r="K354">
        <v>85744000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280</v>
      </c>
      <c r="C355" t="s">
        <v>147</v>
      </c>
      <c r="D355" t="s">
        <v>151</v>
      </c>
      <c r="E355" t="s">
        <v>152</v>
      </c>
      <c r="F355" t="s">
        <v>154</v>
      </c>
      <c r="G355" t="s">
        <v>219</v>
      </c>
      <c r="H355">
        <v>317.35086284372585</v>
      </c>
      <c r="I355">
        <v>46</v>
      </c>
      <c r="J355">
        <v>1165805.4939485607</v>
      </c>
      <c r="K355">
        <v>85744000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280</v>
      </c>
      <c r="C356" t="s">
        <v>147</v>
      </c>
      <c r="D356" t="s">
        <v>151</v>
      </c>
      <c r="E356" t="s">
        <v>152</v>
      </c>
      <c r="F356" t="s">
        <v>154</v>
      </c>
      <c r="G356" t="s">
        <v>219</v>
      </c>
      <c r="H356">
        <v>317.35086284372585</v>
      </c>
      <c r="I356">
        <v>46</v>
      </c>
      <c r="J356">
        <v>1165805.4939485607</v>
      </c>
      <c r="K356">
        <v>85744000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280</v>
      </c>
      <c r="C357" t="s">
        <v>147</v>
      </c>
      <c r="D357" t="s">
        <v>151</v>
      </c>
      <c r="E357" t="s">
        <v>152</v>
      </c>
      <c r="F357" t="s">
        <v>154</v>
      </c>
      <c r="G357" t="s">
        <v>219</v>
      </c>
      <c r="H357">
        <v>317.35086284372585</v>
      </c>
      <c r="I357">
        <v>46</v>
      </c>
      <c r="J357">
        <v>1165805.4939485607</v>
      </c>
      <c r="K357">
        <v>85744000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280</v>
      </c>
      <c r="C358" t="s">
        <v>147</v>
      </c>
      <c r="D358" t="s">
        <v>151</v>
      </c>
      <c r="E358" t="s">
        <v>152</v>
      </c>
      <c r="F358" t="s">
        <v>154</v>
      </c>
      <c r="G358" t="s">
        <v>219</v>
      </c>
      <c r="H358">
        <v>317.35086284372585</v>
      </c>
      <c r="I358">
        <v>46</v>
      </c>
      <c r="J358">
        <v>1165805.4939485607</v>
      </c>
      <c r="K358">
        <v>85744000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280</v>
      </c>
      <c r="C359" t="s">
        <v>147</v>
      </c>
      <c r="D359" t="s">
        <v>151</v>
      </c>
      <c r="E359" t="s">
        <v>152</v>
      </c>
      <c r="F359" t="s">
        <v>154</v>
      </c>
      <c r="G359" t="s">
        <v>219</v>
      </c>
      <c r="H359">
        <v>317.35086284372585</v>
      </c>
      <c r="I359">
        <v>46</v>
      </c>
      <c r="J359">
        <v>1165805.4939485607</v>
      </c>
      <c r="K359">
        <v>85744000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280</v>
      </c>
      <c r="C360" t="s">
        <v>147</v>
      </c>
      <c r="D360" t="s">
        <v>151</v>
      </c>
      <c r="E360" t="s">
        <v>152</v>
      </c>
      <c r="F360" t="s">
        <v>154</v>
      </c>
      <c r="G360" t="s">
        <v>219</v>
      </c>
      <c r="H360">
        <v>317.35086284372585</v>
      </c>
      <c r="I360">
        <v>46</v>
      </c>
      <c r="J360">
        <v>1165805.4939485607</v>
      </c>
      <c r="K360">
        <v>85744000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280</v>
      </c>
      <c r="C361" t="s">
        <v>147</v>
      </c>
      <c r="D361" t="s">
        <v>151</v>
      </c>
      <c r="E361" t="s">
        <v>152</v>
      </c>
      <c r="F361" t="s">
        <v>154</v>
      </c>
      <c r="G361" t="s">
        <v>219</v>
      </c>
      <c r="H361">
        <v>317.35086284372585</v>
      </c>
      <c r="I361">
        <v>46</v>
      </c>
      <c r="J361">
        <v>1165805.4939485607</v>
      </c>
      <c r="K361">
        <v>85744000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329A6-B572-4EA9-ABD5-260D628C7674}">
  <sheetPr codeName="Sheet20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5.777343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314</v>
      </c>
      <c r="L1" t="s">
        <v>331</v>
      </c>
      <c r="M1" t="s">
        <v>332</v>
      </c>
      <c r="N1" t="s">
        <v>333</v>
      </c>
    </row>
    <row r="2" spans="1:14" x14ac:dyDescent="0.3">
      <c r="A2">
        <v>1</v>
      </c>
      <c r="B2" t="s">
        <v>280</v>
      </c>
      <c r="C2" t="s">
        <v>147</v>
      </c>
      <c r="D2" t="s">
        <v>151</v>
      </c>
      <c r="E2" t="s">
        <v>152</v>
      </c>
      <c r="F2" t="s">
        <v>154</v>
      </c>
      <c r="G2" t="s">
        <v>219</v>
      </c>
      <c r="H2">
        <v>317.35086284372585</v>
      </c>
      <c r="I2">
        <v>46</v>
      </c>
      <c r="J2">
        <v>1165805.4939485607</v>
      </c>
      <c r="K2">
        <v>85744000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280</v>
      </c>
      <c r="C3" t="s">
        <v>147</v>
      </c>
      <c r="D3" t="s">
        <v>151</v>
      </c>
      <c r="E3" t="s">
        <v>152</v>
      </c>
      <c r="F3" t="s">
        <v>154</v>
      </c>
      <c r="G3" t="s">
        <v>219</v>
      </c>
      <c r="H3">
        <v>317.35086284372585</v>
      </c>
      <c r="I3">
        <v>46</v>
      </c>
      <c r="J3">
        <v>1165805.4939485607</v>
      </c>
      <c r="K3">
        <v>85744000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280</v>
      </c>
      <c r="C4" t="s">
        <v>147</v>
      </c>
      <c r="D4" t="s">
        <v>151</v>
      </c>
      <c r="E4" t="s">
        <v>152</v>
      </c>
      <c r="F4" t="s">
        <v>154</v>
      </c>
      <c r="G4" t="s">
        <v>219</v>
      </c>
      <c r="H4">
        <v>317.35086284372585</v>
      </c>
      <c r="I4">
        <v>46</v>
      </c>
      <c r="J4">
        <v>1165805.4939485607</v>
      </c>
      <c r="K4">
        <v>85744000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280</v>
      </c>
      <c r="C5" t="s">
        <v>147</v>
      </c>
      <c r="D5" t="s">
        <v>151</v>
      </c>
      <c r="E5" t="s">
        <v>152</v>
      </c>
      <c r="F5" t="s">
        <v>154</v>
      </c>
      <c r="G5" t="s">
        <v>219</v>
      </c>
      <c r="H5">
        <v>317.35086284372585</v>
      </c>
      <c r="I5">
        <v>46</v>
      </c>
      <c r="J5">
        <v>1165805.4939485607</v>
      </c>
      <c r="K5">
        <v>85744000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280</v>
      </c>
      <c r="C6" t="s">
        <v>147</v>
      </c>
      <c r="D6" t="s">
        <v>151</v>
      </c>
      <c r="E6" t="s">
        <v>152</v>
      </c>
      <c r="F6" t="s">
        <v>154</v>
      </c>
      <c r="G6" t="s">
        <v>219</v>
      </c>
      <c r="H6">
        <v>317.35086284372585</v>
      </c>
      <c r="I6">
        <v>46</v>
      </c>
      <c r="J6">
        <v>1165805.4939485607</v>
      </c>
      <c r="K6">
        <v>85744000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280</v>
      </c>
      <c r="C7" t="s">
        <v>147</v>
      </c>
      <c r="D7" t="s">
        <v>151</v>
      </c>
      <c r="E7" t="s">
        <v>152</v>
      </c>
      <c r="F7" t="s">
        <v>154</v>
      </c>
      <c r="G7" t="s">
        <v>219</v>
      </c>
      <c r="H7">
        <v>317.35086284372585</v>
      </c>
      <c r="I7">
        <v>46</v>
      </c>
      <c r="J7">
        <v>1165805.4939485607</v>
      </c>
      <c r="K7">
        <v>85744000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280</v>
      </c>
      <c r="C8" t="s">
        <v>147</v>
      </c>
      <c r="D8" t="s">
        <v>151</v>
      </c>
      <c r="E8" t="s">
        <v>152</v>
      </c>
      <c r="F8" t="s">
        <v>154</v>
      </c>
      <c r="G8" t="s">
        <v>219</v>
      </c>
      <c r="H8">
        <v>317.35086284372585</v>
      </c>
      <c r="I8">
        <v>46</v>
      </c>
      <c r="J8">
        <v>1165805.4939485607</v>
      </c>
      <c r="K8">
        <v>85744000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280</v>
      </c>
      <c r="C9" t="s">
        <v>147</v>
      </c>
      <c r="D9" t="s">
        <v>151</v>
      </c>
      <c r="E9" t="s">
        <v>152</v>
      </c>
      <c r="F9" t="s">
        <v>154</v>
      </c>
      <c r="G9" t="s">
        <v>219</v>
      </c>
      <c r="H9">
        <v>317.35086284372585</v>
      </c>
      <c r="I9">
        <v>46</v>
      </c>
      <c r="J9">
        <v>1165805.4939485607</v>
      </c>
      <c r="K9">
        <v>85744000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280</v>
      </c>
      <c r="C10" t="s">
        <v>147</v>
      </c>
      <c r="D10" t="s">
        <v>151</v>
      </c>
      <c r="E10" t="s">
        <v>152</v>
      </c>
      <c r="F10" t="s">
        <v>154</v>
      </c>
      <c r="G10" t="s">
        <v>219</v>
      </c>
      <c r="H10">
        <v>317.35086284372585</v>
      </c>
      <c r="I10">
        <v>46</v>
      </c>
      <c r="J10">
        <v>1165805.4939485607</v>
      </c>
      <c r="K10">
        <v>85744000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280</v>
      </c>
      <c r="C11" t="s">
        <v>147</v>
      </c>
      <c r="D11" t="s">
        <v>151</v>
      </c>
      <c r="E11" t="s">
        <v>152</v>
      </c>
      <c r="F11" t="s">
        <v>154</v>
      </c>
      <c r="G11" t="s">
        <v>219</v>
      </c>
      <c r="H11">
        <v>317.35086284372585</v>
      </c>
      <c r="I11">
        <v>46</v>
      </c>
      <c r="J11">
        <v>1165805.4939485607</v>
      </c>
      <c r="K11">
        <v>85744000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280</v>
      </c>
      <c r="C12" t="s">
        <v>147</v>
      </c>
      <c r="D12" t="s">
        <v>151</v>
      </c>
      <c r="E12" t="s">
        <v>152</v>
      </c>
      <c r="F12" t="s">
        <v>154</v>
      </c>
      <c r="G12" t="s">
        <v>219</v>
      </c>
      <c r="H12">
        <v>317.35086284372585</v>
      </c>
      <c r="I12">
        <v>46</v>
      </c>
      <c r="J12">
        <v>1165805.4939485607</v>
      </c>
      <c r="K12">
        <v>85744000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280</v>
      </c>
      <c r="C13" t="s">
        <v>147</v>
      </c>
      <c r="D13" t="s">
        <v>151</v>
      </c>
      <c r="E13" t="s">
        <v>152</v>
      </c>
      <c r="F13" t="s">
        <v>154</v>
      </c>
      <c r="G13" t="s">
        <v>219</v>
      </c>
      <c r="H13">
        <v>317.35086284372585</v>
      </c>
      <c r="I13">
        <v>46</v>
      </c>
      <c r="J13">
        <v>1165805.4939485607</v>
      </c>
      <c r="K13">
        <v>85744000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280</v>
      </c>
      <c r="C14" t="s">
        <v>147</v>
      </c>
      <c r="D14" t="s">
        <v>151</v>
      </c>
      <c r="E14" t="s">
        <v>152</v>
      </c>
      <c r="F14" t="s">
        <v>154</v>
      </c>
      <c r="G14" t="s">
        <v>219</v>
      </c>
      <c r="H14">
        <v>317.35086284372585</v>
      </c>
      <c r="I14">
        <v>46</v>
      </c>
      <c r="J14">
        <v>1165805.4939485607</v>
      </c>
      <c r="K14">
        <v>85744000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280</v>
      </c>
      <c r="C15" t="s">
        <v>147</v>
      </c>
      <c r="D15" t="s">
        <v>151</v>
      </c>
      <c r="E15" t="s">
        <v>152</v>
      </c>
      <c r="F15" t="s">
        <v>154</v>
      </c>
      <c r="G15" t="s">
        <v>219</v>
      </c>
      <c r="H15">
        <v>317.35086284372585</v>
      </c>
      <c r="I15">
        <v>46</v>
      </c>
      <c r="J15">
        <v>1165805.4939485607</v>
      </c>
      <c r="K15">
        <v>85744000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280</v>
      </c>
      <c r="C16" t="s">
        <v>147</v>
      </c>
      <c r="D16" t="s">
        <v>151</v>
      </c>
      <c r="E16" t="s">
        <v>152</v>
      </c>
      <c r="F16" t="s">
        <v>154</v>
      </c>
      <c r="G16" t="s">
        <v>219</v>
      </c>
      <c r="H16">
        <v>317.35086284372585</v>
      </c>
      <c r="I16">
        <v>46</v>
      </c>
      <c r="J16">
        <v>1165805.4939485607</v>
      </c>
      <c r="K16">
        <v>85744000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280</v>
      </c>
      <c r="C17" t="s">
        <v>147</v>
      </c>
      <c r="D17" t="s">
        <v>151</v>
      </c>
      <c r="E17" t="s">
        <v>152</v>
      </c>
      <c r="F17" t="s">
        <v>154</v>
      </c>
      <c r="G17" t="s">
        <v>219</v>
      </c>
      <c r="H17">
        <v>317.35086284372585</v>
      </c>
      <c r="I17">
        <v>46</v>
      </c>
      <c r="J17">
        <v>1165805.4939485607</v>
      </c>
      <c r="K17">
        <v>85744000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280</v>
      </c>
      <c r="C18" t="s">
        <v>147</v>
      </c>
      <c r="D18" t="s">
        <v>151</v>
      </c>
      <c r="E18" t="s">
        <v>152</v>
      </c>
      <c r="F18" t="s">
        <v>154</v>
      </c>
      <c r="G18" t="s">
        <v>219</v>
      </c>
      <c r="H18">
        <v>317.35086284372585</v>
      </c>
      <c r="I18">
        <v>46</v>
      </c>
      <c r="J18">
        <v>1165805.4939485607</v>
      </c>
      <c r="K18">
        <v>85744000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280</v>
      </c>
      <c r="C19" t="s">
        <v>147</v>
      </c>
      <c r="D19" t="s">
        <v>151</v>
      </c>
      <c r="E19" t="s">
        <v>152</v>
      </c>
      <c r="F19" t="s">
        <v>154</v>
      </c>
      <c r="G19" t="s">
        <v>219</v>
      </c>
      <c r="H19">
        <v>317.35086284372585</v>
      </c>
      <c r="I19">
        <v>46</v>
      </c>
      <c r="J19">
        <v>1165805.4939485607</v>
      </c>
      <c r="K19">
        <v>85744000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280</v>
      </c>
      <c r="C20" t="s">
        <v>147</v>
      </c>
      <c r="D20" t="s">
        <v>151</v>
      </c>
      <c r="E20" t="s">
        <v>152</v>
      </c>
      <c r="F20" t="s">
        <v>154</v>
      </c>
      <c r="G20" t="s">
        <v>219</v>
      </c>
      <c r="H20">
        <v>317.35086284372585</v>
      </c>
      <c r="I20">
        <v>46</v>
      </c>
      <c r="J20">
        <v>1165805.4939485607</v>
      </c>
      <c r="K20">
        <v>85744000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280</v>
      </c>
      <c r="C21" t="s">
        <v>147</v>
      </c>
      <c r="D21" t="s">
        <v>151</v>
      </c>
      <c r="E21" t="s">
        <v>152</v>
      </c>
      <c r="F21" t="s">
        <v>154</v>
      </c>
      <c r="G21" t="s">
        <v>219</v>
      </c>
      <c r="H21">
        <v>317.35086284372585</v>
      </c>
      <c r="I21">
        <v>46</v>
      </c>
      <c r="J21">
        <v>1165805.4939485607</v>
      </c>
      <c r="K21">
        <v>85744000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280</v>
      </c>
      <c r="C22" t="s">
        <v>147</v>
      </c>
      <c r="D22" t="s">
        <v>151</v>
      </c>
      <c r="E22" t="s">
        <v>152</v>
      </c>
      <c r="F22" t="s">
        <v>154</v>
      </c>
      <c r="G22" t="s">
        <v>219</v>
      </c>
      <c r="H22">
        <v>317.35086284372585</v>
      </c>
      <c r="I22">
        <v>46</v>
      </c>
      <c r="J22">
        <v>1165805.4939485607</v>
      </c>
      <c r="K22">
        <v>85744000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280</v>
      </c>
      <c r="C23" t="s">
        <v>147</v>
      </c>
      <c r="D23" t="s">
        <v>151</v>
      </c>
      <c r="E23" t="s">
        <v>152</v>
      </c>
      <c r="F23" t="s">
        <v>154</v>
      </c>
      <c r="G23" t="s">
        <v>219</v>
      </c>
      <c r="H23">
        <v>317.35086284372585</v>
      </c>
      <c r="I23">
        <v>46</v>
      </c>
      <c r="J23">
        <v>1165805.4939485607</v>
      </c>
      <c r="K23">
        <v>85744000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280</v>
      </c>
      <c r="C24" t="s">
        <v>147</v>
      </c>
      <c r="D24" t="s">
        <v>151</v>
      </c>
      <c r="E24" t="s">
        <v>152</v>
      </c>
      <c r="F24" t="s">
        <v>154</v>
      </c>
      <c r="G24" t="s">
        <v>219</v>
      </c>
      <c r="H24">
        <v>317.35086284372585</v>
      </c>
      <c r="I24">
        <v>46</v>
      </c>
      <c r="J24">
        <v>1165805.4939485607</v>
      </c>
      <c r="K24">
        <v>85744000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280</v>
      </c>
      <c r="C25" t="s">
        <v>147</v>
      </c>
      <c r="D25" t="s">
        <v>151</v>
      </c>
      <c r="E25" t="s">
        <v>152</v>
      </c>
      <c r="F25" t="s">
        <v>154</v>
      </c>
      <c r="G25" t="s">
        <v>219</v>
      </c>
      <c r="H25">
        <v>329.67758681690702</v>
      </c>
      <c r="I25">
        <v>47</v>
      </c>
      <c r="J25">
        <v>1324557.3150147339</v>
      </c>
      <c r="K25">
        <v>87608000</v>
      </c>
      <c r="L25">
        <v>23</v>
      </c>
      <c r="M25">
        <v>-13.617350569217503</v>
      </c>
      <c r="N25">
        <v>-2.1739130434782608</v>
      </c>
    </row>
    <row r="26" spans="1:14" x14ac:dyDescent="0.3">
      <c r="A26">
        <v>25</v>
      </c>
      <c r="B26" t="s">
        <v>280</v>
      </c>
      <c r="C26" t="s">
        <v>147</v>
      </c>
      <c r="D26" t="s">
        <v>151</v>
      </c>
      <c r="E26" t="s">
        <v>152</v>
      </c>
      <c r="F26" t="s">
        <v>154</v>
      </c>
      <c r="G26" t="s">
        <v>219</v>
      </c>
      <c r="H26">
        <v>329.67758681690702</v>
      </c>
      <c r="I26">
        <v>47</v>
      </c>
      <c r="J26">
        <v>1324557.3150147339</v>
      </c>
      <c r="K26">
        <v>87608000</v>
      </c>
      <c r="L26">
        <v>24</v>
      </c>
      <c r="M26">
        <v>-13.617350569217503</v>
      </c>
      <c r="N26">
        <v>-2.1739130434782608</v>
      </c>
    </row>
    <row r="27" spans="1:14" x14ac:dyDescent="0.3">
      <c r="A27">
        <v>26</v>
      </c>
      <c r="B27" t="s">
        <v>280</v>
      </c>
      <c r="C27" t="s">
        <v>147</v>
      </c>
      <c r="D27" t="s">
        <v>151</v>
      </c>
      <c r="E27" t="s">
        <v>152</v>
      </c>
      <c r="F27" t="s">
        <v>154</v>
      </c>
      <c r="G27" t="s">
        <v>219</v>
      </c>
      <c r="H27">
        <v>329.67758681690702</v>
      </c>
      <c r="I27">
        <v>47</v>
      </c>
      <c r="J27">
        <v>1324557.3150147339</v>
      </c>
      <c r="K27">
        <v>87608000</v>
      </c>
      <c r="L27">
        <v>25</v>
      </c>
      <c r="M27">
        <v>-13.617350569217503</v>
      </c>
      <c r="N27">
        <v>-2.1739130434782608</v>
      </c>
    </row>
    <row r="28" spans="1:14" x14ac:dyDescent="0.3">
      <c r="A28">
        <v>27</v>
      </c>
      <c r="B28" t="s">
        <v>280</v>
      </c>
      <c r="C28" t="s">
        <v>147</v>
      </c>
      <c r="D28" t="s">
        <v>151</v>
      </c>
      <c r="E28" t="s">
        <v>152</v>
      </c>
      <c r="F28" t="s">
        <v>154</v>
      </c>
      <c r="G28" t="s">
        <v>219</v>
      </c>
      <c r="H28">
        <v>329.67758681690702</v>
      </c>
      <c r="I28">
        <v>47</v>
      </c>
      <c r="J28">
        <v>1324557.3150147339</v>
      </c>
      <c r="K28">
        <v>87608000</v>
      </c>
      <c r="L28">
        <v>26</v>
      </c>
      <c r="M28">
        <v>-13.617350569217503</v>
      </c>
      <c r="N28">
        <v>-2.1739130434782608</v>
      </c>
    </row>
    <row r="29" spans="1:14" x14ac:dyDescent="0.3">
      <c r="A29">
        <v>28</v>
      </c>
      <c r="B29" t="s">
        <v>280</v>
      </c>
      <c r="C29" t="s">
        <v>147</v>
      </c>
      <c r="D29" t="s">
        <v>151</v>
      </c>
      <c r="E29" t="s">
        <v>152</v>
      </c>
      <c r="F29" t="s">
        <v>154</v>
      </c>
      <c r="G29" t="s">
        <v>219</v>
      </c>
      <c r="H29">
        <v>329.67758681690702</v>
      </c>
      <c r="I29">
        <v>47</v>
      </c>
      <c r="J29">
        <v>1324557.3150147339</v>
      </c>
      <c r="K29">
        <v>87608000</v>
      </c>
      <c r="L29">
        <v>27</v>
      </c>
      <c r="M29">
        <v>-13.617350569217503</v>
      </c>
      <c r="N29">
        <v>-2.1739130434782608</v>
      </c>
    </row>
    <row r="30" spans="1:14" x14ac:dyDescent="0.3">
      <c r="A30">
        <v>29</v>
      </c>
      <c r="B30" t="s">
        <v>280</v>
      </c>
      <c r="C30" t="s">
        <v>147</v>
      </c>
      <c r="D30" t="s">
        <v>151</v>
      </c>
      <c r="E30" t="s">
        <v>152</v>
      </c>
      <c r="F30" t="s">
        <v>154</v>
      </c>
      <c r="G30" t="s">
        <v>219</v>
      </c>
      <c r="H30">
        <v>329.67758681690702</v>
      </c>
      <c r="I30">
        <v>47</v>
      </c>
      <c r="J30">
        <v>1324557.3150147339</v>
      </c>
      <c r="K30">
        <v>87608000</v>
      </c>
      <c r="L30">
        <v>28</v>
      </c>
      <c r="M30">
        <v>-13.617350569217503</v>
      </c>
      <c r="N30">
        <v>-2.1739130434782608</v>
      </c>
    </row>
    <row r="31" spans="1:14" x14ac:dyDescent="0.3">
      <c r="A31">
        <v>30</v>
      </c>
      <c r="B31" t="s">
        <v>280</v>
      </c>
      <c r="C31" t="s">
        <v>147</v>
      </c>
      <c r="D31" t="s">
        <v>151</v>
      </c>
      <c r="E31" t="s">
        <v>152</v>
      </c>
      <c r="F31" t="s">
        <v>154</v>
      </c>
      <c r="G31" t="s">
        <v>219</v>
      </c>
      <c r="H31">
        <v>329.67758681690702</v>
      </c>
      <c r="I31">
        <v>47</v>
      </c>
      <c r="J31">
        <v>1324557.3150147339</v>
      </c>
      <c r="K31">
        <v>87608000</v>
      </c>
      <c r="L31">
        <v>29</v>
      </c>
      <c r="M31">
        <v>-13.617350569217503</v>
      </c>
      <c r="N31">
        <v>-2.1739130434782608</v>
      </c>
    </row>
    <row r="32" spans="1:14" x14ac:dyDescent="0.3">
      <c r="A32">
        <v>31</v>
      </c>
      <c r="B32" t="s">
        <v>280</v>
      </c>
      <c r="C32" t="s">
        <v>147</v>
      </c>
      <c r="D32" t="s">
        <v>151</v>
      </c>
      <c r="E32" t="s">
        <v>152</v>
      </c>
      <c r="F32" t="s">
        <v>154</v>
      </c>
      <c r="G32" t="s">
        <v>219</v>
      </c>
      <c r="H32">
        <v>329.67758681690702</v>
      </c>
      <c r="I32">
        <v>47</v>
      </c>
      <c r="J32">
        <v>1324557.3150147339</v>
      </c>
      <c r="K32">
        <v>87608000</v>
      </c>
      <c r="L32">
        <v>30</v>
      </c>
      <c r="M32">
        <v>-13.617350569217503</v>
      </c>
      <c r="N32">
        <v>-2.1739130434782608</v>
      </c>
    </row>
    <row r="33" spans="1:14" x14ac:dyDescent="0.3">
      <c r="A33">
        <v>32</v>
      </c>
      <c r="B33" t="s">
        <v>280</v>
      </c>
      <c r="C33" t="s">
        <v>147</v>
      </c>
      <c r="D33" t="s">
        <v>151</v>
      </c>
      <c r="E33" t="s">
        <v>152</v>
      </c>
      <c r="F33" t="s">
        <v>154</v>
      </c>
      <c r="G33" t="s">
        <v>219</v>
      </c>
      <c r="H33">
        <v>329.67758681690702</v>
      </c>
      <c r="I33">
        <v>47</v>
      </c>
      <c r="J33">
        <v>1324557.3150147339</v>
      </c>
      <c r="K33">
        <v>87608000</v>
      </c>
      <c r="L33">
        <v>31</v>
      </c>
      <c r="M33">
        <v>-13.617350569217503</v>
      </c>
      <c r="N33">
        <v>-2.1739130434782608</v>
      </c>
    </row>
    <row r="34" spans="1:14" x14ac:dyDescent="0.3">
      <c r="A34">
        <v>33</v>
      </c>
      <c r="B34" t="s">
        <v>280</v>
      </c>
      <c r="C34" t="s">
        <v>147</v>
      </c>
      <c r="D34" t="s">
        <v>151</v>
      </c>
      <c r="E34" t="s">
        <v>152</v>
      </c>
      <c r="F34" t="s">
        <v>154</v>
      </c>
      <c r="G34" t="s">
        <v>219</v>
      </c>
      <c r="H34">
        <v>329.67758681690702</v>
      </c>
      <c r="I34">
        <v>47</v>
      </c>
      <c r="J34">
        <v>1324557.3150147339</v>
      </c>
      <c r="K34">
        <v>87608000</v>
      </c>
      <c r="L34">
        <v>32</v>
      </c>
      <c r="M34">
        <v>-13.617350569217503</v>
      </c>
      <c r="N34">
        <v>-2.1739130434782608</v>
      </c>
    </row>
    <row r="35" spans="1:14" x14ac:dyDescent="0.3">
      <c r="A35">
        <v>34</v>
      </c>
      <c r="B35" t="s">
        <v>280</v>
      </c>
      <c r="C35" t="s">
        <v>147</v>
      </c>
      <c r="D35" t="s">
        <v>151</v>
      </c>
      <c r="E35" t="s">
        <v>152</v>
      </c>
      <c r="F35" t="s">
        <v>154</v>
      </c>
      <c r="G35" t="s">
        <v>219</v>
      </c>
      <c r="H35">
        <v>329.67758681690702</v>
      </c>
      <c r="I35">
        <v>47</v>
      </c>
      <c r="J35">
        <v>1324557.3150147339</v>
      </c>
      <c r="K35">
        <v>87608000</v>
      </c>
      <c r="L35">
        <v>33</v>
      </c>
      <c r="M35">
        <v>-13.617350569217503</v>
      </c>
      <c r="N35">
        <v>-2.1739130434782608</v>
      </c>
    </row>
    <row r="36" spans="1:14" x14ac:dyDescent="0.3">
      <c r="A36">
        <v>35</v>
      </c>
      <c r="B36" t="s">
        <v>280</v>
      </c>
      <c r="C36" t="s">
        <v>147</v>
      </c>
      <c r="D36" t="s">
        <v>151</v>
      </c>
      <c r="E36" t="s">
        <v>152</v>
      </c>
      <c r="F36" t="s">
        <v>154</v>
      </c>
      <c r="G36" t="s">
        <v>219</v>
      </c>
      <c r="H36">
        <v>329.67758681690702</v>
      </c>
      <c r="I36">
        <v>47</v>
      </c>
      <c r="J36">
        <v>1324557.3150147339</v>
      </c>
      <c r="K36">
        <v>87608000</v>
      </c>
      <c r="L36">
        <v>34</v>
      </c>
      <c r="M36">
        <v>-13.617350569217503</v>
      </c>
      <c r="N36">
        <v>-2.1739130434782608</v>
      </c>
    </row>
    <row r="37" spans="1:14" x14ac:dyDescent="0.3">
      <c r="A37">
        <v>36</v>
      </c>
      <c r="B37" t="s">
        <v>280</v>
      </c>
      <c r="C37" t="s">
        <v>147</v>
      </c>
      <c r="D37" t="s">
        <v>151</v>
      </c>
      <c r="E37" t="s">
        <v>152</v>
      </c>
      <c r="F37" t="s">
        <v>154</v>
      </c>
      <c r="G37" t="s">
        <v>219</v>
      </c>
      <c r="H37">
        <v>329.67758681690702</v>
      </c>
      <c r="I37">
        <v>47</v>
      </c>
      <c r="J37">
        <v>1324557.3150147339</v>
      </c>
      <c r="K37">
        <v>87608000</v>
      </c>
      <c r="L37">
        <v>35</v>
      </c>
      <c r="M37">
        <v>-13.617350569217503</v>
      </c>
      <c r="N37">
        <v>-2.1739130434782608</v>
      </c>
    </row>
    <row r="38" spans="1:14" x14ac:dyDescent="0.3">
      <c r="A38">
        <v>37</v>
      </c>
      <c r="B38" t="s">
        <v>280</v>
      </c>
      <c r="C38" t="s">
        <v>147</v>
      </c>
      <c r="D38" t="s">
        <v>151</v>
      </c>
      <c r="E38" t="s">
        <v>152</v>
      </c>
      <c r="F38" t="s">
        <v>154</v>
      </c>
      <c r="G38" t="s">
        <v>219</v>
      </c>
      <c r="H38">
        <v>329.67758681690702</v>
      </c>
      <c r="I38">
        <v>47</v>
      </c>
      <c r="J38">
        <v>1324557.3150147339</v>
      </c>
      <c r="K38">
        <v>87608000</v>
      </c>
      <c r="L38">
        <v>36</v>
      </c>
      <c r="M38">
        <v>-13.617350569217503</v>
      </c>
      <c r="N38">
        <v>-2.1739130434782608</v>
      </c>
    </row>
    <row r="39" spans="1:14" x14ac:dyDescent="0.3">
      <c r="A39">
        <v>38</v>
      </c>
      <c r="B39" t="s">
        <v>280</v>
      </c>
      <c r="C39" t="s">
        <v>147</v>
      </c>
      <c r="D39" t="s">
        <v>151</v>
      </c>
      <c r="E39" t="s">
        <v>152</v>
      </c>
      <c r="F39" t="s">
        <v>154</v>
      </c>
      <c r="G39" t="s">
        <v>219</v>
      </c>
      <c r="H39">
        <v>329.67758681690702</v>
      </c>
      <c r="I39">
        <v>47</v>
      </c>
      <c r="J39">
        <v>1324557.3150147339</v>
      </c>
      <c r="K39">
        <v>87608000</v>
      </c>
      <c r="L39">
        <v>37</v>
      </c>
      <c r="M39">
        <v>-13.617350569217503</v>
      </c>
      <c r="N39">
        <v>-2.1739130434782608</v>
      </c>
    </row>
    <row r="40" spans="1:14" x14ac:dyDescent="0.3">
      <c r="A40">
        <v>39</v>
      </c>
      <c r="B40" t="s">
        <v>280</v>
      </c>
      <c r="C40" t="s">
        <v>147</v>
      </c>
      <c r="D40" t="s">
        <v>151</v>
      </c>
      <c r="E40" t="s">
        <v>152</v>
      </c>
      <c r="F40" t="s">
        <v>154</v>
      </c>
      <c r="G40" t="s">
        <v>219</v>
      </c>
      <c r="H40">
        <v>329.67758681690702</v>
      </c>
      <c r="I40">
        <v>47</v>
      </c>
      <c r="J40">
        <v>1324557.3150147339</v>
      </c>
      <c r="K40">
        <v>87608000</v>
      </c>
      <c r="L40">
        <v>38</v>
      </c>
      <c r="M40">
        <v>-13.617350569217503</v>
      </c>
      <c r="N40">
        <v>-2.1739130434782608</v>
      </c>
    </row>
    <row r="41" spans="1:14" x14ac:dyDescent="0.3">
      <c r="A41">
        <v>40</v>
      </c>
      <c r="B41" t="s">
        <v>280</v>
      </c>
      <c r="C41" t="s">
        <v>147</v>
      </c>
      <c r="D41" t="s">
        <v>151</v>
      </c>
      <c r="E41" t="s">
        <v>152</v>
      </c>
      <c r="F41" t="s">
        <v>154</v>
      </c>
      <c r="G41" t="s">
        <v>219</v>
      </c>
      <c r="H41">
        <v>329.67758681690702</v>
      </c>
      <c r="I41">
        <v>47</v>
      </c>
      <c r="J41">
        <v>1324557.3150147339</v>
      </c>
      <c r="K41">
        <v>87608000</v>
      </c>
      <c r="L41">
        <v>39</v>
      </c>
      <c r="M41">
        <v>-13.617350569217503</v>
      </c>
      <c r="N41">
        <v>-2.1739130434782608</v>
      </c>
    </row>
    <row r="42" spans="1:14" x14ac:dyDescent="0.3">
      <c r="A42">
        <v>41</v>
      </c>
      <c r="B42" t="s">
        <v>280</v>
      </c>
      <c r="C42" t="s">
        <v>147</v>
      </c>
      <c r="D42" t="s">
        <v>151</v>
      </c>
      <c r="E42" t="s">
        <v>152</v>
      </c>
      <c r="F42" t="s">
        <v>154</v>
      </c>
      <c r="G42" t="s">
        <v>219</v>
      </c>
      <c r="H42">
        <v>329.67758681690702</v>
      </c>
      <c r="I42">
        <v>47</v>
      </c>
      <c r="J42">
        <v>1324557.3150147339</v>
      </c>
      <c r="K42">
        <v>87608000</v>
      </c>
      <c r="L42">
        <v>40</v>
      </c>
      <c r="M42">
        <v>-13.617350569217503</v>
      </c>
      <c r="N42">
        <v>-2.1739130434782608</v>
      </c>
    </row>
    <row r="43" spans="1:14" x14ac:dyDescent="0.3">
      <c r="A43">
        <v>42</v>
      </c>
      <c r="B43" t="s">
        <v>280</v>
      </c>
      <c r="C43" t="s">
        <v>147</v>
      </c>
      <c r="D43" t="s">
        <v>151</v>
      </c>
      <c r="E43" t="s">
        <v>152</v>
      </c>
      <c r="F43" t="s">
        <v>154</v>
      </c>
      <c r="G43" t="s">
        <v>219</v>
      </c>
      <c r="H43">
        <v>329.67758681690702</v>
      </c>
      <c r="I43">
        <v>47</v>
      </c>
      <c r="J43">
        <v>1324557.3150147339</v>
      </c>
      <c r="K43">
        <v>87608000</v>
      </c>
      <c r="L43">
        <v>41</v>
      </c>
      <c r="M43">
        <v>-13.617350569217503</v>
      </c>
      <c r="N43">
        <v>-2.1739130434782608</v>
      </c>
    </row>
    <row r="44" spans="1:14" x14ac:dyDescent="0.3">
      <c r="A44">
        <v>43</v>
      </c>
      <c r="B44" t="s">
        <v>280</v>
      </c>
      <c r="C44" t="s">
        <v>147</v>
      </c>
      <c r="D44" t="s">
        <v>151</v>
      </c>
      <c r="E44" t="s">
        <v>152</v>
      </c>
      <c r="F44" t="s">
        <v>154</v>
      </c>
      <c r="G44" t="s">
        <v>219</v>
      </c>
      <c r="H44">
        <v>329.67758681690702</v>
      </c>
      <c r="I44">
        <v>47</v>
      </c>
      <c r="J44">
        <v>1324557.3150147339</v>
      </c>
      <c r="K44">
        <v>87608000</v>
      </c>
      <c r="L44">
        <v>42</v>
      </c>
      <c r="M44">
        <v>-13.617350569217503</v>
      </c>
      <c r="N44">
        <v>-2.1739130434782608</v>
      </c>
    </row>
    <row r="45" spans="1:14" x14ac:dyDescent="0.3">
      <c r="A45">
        <v>44</v>
      </c>
      <c r="B45" t="s">
        <v>280</v>
      </c>
      <c r="C45" t="s">
        <v>147</v>
      </c>
      <c r="D45" t="s">
        <v>151</v>
      </c>
      <c r="E45" t="s">
        <v>152</v>
      </c>
      <c r="F45" t="s">
        <v>154</v>
      </c>
      <c r="G45" t="s">
        <v>219</v>
      </c>
      <c r="H45">
        <v>329.67758681690702</v>
      </c>
      <c r="I45">
        <v>47</v>
      </c>
      <c r="J45">
        <v>1324557.3150147339</v>
      </c>
      <c r="K45">
        <v>87608000</v>
      </c>
      <c r="L45">
        <v>43</v>
      </c>
      <c r="M45">
        <v>-13.617350569217503</v>
      </c>
      <c r="N45">
        <v>-2.1739130434782608</v>
      </c>
    </row>
    <row r="46" spans="1:14" x14ac:dyDescent="0.3">
      <c r="A46">
        <v>45</v>
      </c>
      <c r="B46" t="s">
        <v>280</v>
      </c>
      <c r="C46" t="s">
        <v>147</v>
      </c>
      <c r="D46" t="s">
        <v>151</v>
      </c>
      <c r="E46" t="s">
        <v>152</v>
      </c>
      <c r="F46" t="s">
        <v>154</v>
      </c>
      <c r="G46" t="s">
        <v>219</v>
      </c>
      <c r="H46">
        <v>329.67758681690702</v>
      </c>
      <c r="I46">
        <v>47</v>
      </c>
      <c r="J46">
        <v>1324557.3150147339</v>
      </c>
      <c r="K46">
        <v>87608000</v>
      </c>
      <c r="L46">
        <v>44</v>
      </c>
      <c r="M46">
        <v>-13.617350569217503</v>
      </c>
      <c r="N46">
        <v>-2.1739130434782608</v>
      </c>
    </row>
    <row r="47" spans="1:14" x14ac:dyDescent="0.3">
      <c r="A47">
        <v>46</v>
      </c>
      <c r="B47" t="s">
        <v>280</v>
      </c>
      <c r="C47" t="s">
        <v>147</v>
      </c>
      <c r="D47" t="s">
        <v>151</v>
      </c>
      <c r="E47" t="s">
        <v>152</v>
      </c>
      <c r="F47" t="s">
        <v>154</v>
      </c>
      <c r="G47" t="s">
        <v>219</v>
      </c>
      <c r="H47">
        <v>329.67758681690702</v>
      </c>
      <c r="I47">
        <v>47</v>
      </c>
      <c r="J47">
        <v>1324557.3150147339</v>
      </c>
      <c r="K47">
        <v>87608000</v>
      </c>
      <c r="L47">
        <v>45</v>
      </c>
      <c r="M47">
        <v>-13.617350569217503</v>
      </c>
      <c r="N47">
        <v>-2.1739130434782608</v>
      </c>
    </row>
    <row r="48" spans="1:14" x14ac:dyDescent="0.3">
      <c r="A48">
        <v>47</v>
      </c>
      <c r="B48" t="s">
        <v>280</v>
      </c>
      <c r="C48" t="s">
        <v>147</v>
      </c>
      <c r="D48" t="s">
        <v>151</v>
      </c>
      <c r="E48" t="s">
        <v>152</v>
      </c>
      <c r="F48" t="s">
        <v>154</v>
      </c>
      <c r="G48" t="s">
        <v>219</v>
      </c>
      <c r="H48">
        <v>329.67758681690702</v>
      </c>
      <c r="I48">
        <v>47</v>
      </c>
      <c r="J48">
        <v>1324557.3150147339</v>
      </c>
      <c r="K48">
        <v>87608000</v>
      </c>
      <c r="L48">
        <v>46</v>
      </c>
      <c r="M48">
        <v>-13.617350569217503</v>
      </c>
      <c r="N48">
        <v>-2.1739130434782608</v>
      </c>
    </row>
    <row r="49" spans="1:14" x14ac:dyDescent="0.3">
      <c r="A49">
        <v>48</v>
      </c>
      <c r="B49" t="s">
        <v>280</v>
      </c>
      <c r="C49" t="s">
        <v>147</v>
      </c>
      <c r="D49" t="s">
        <v>151</v>
      </c>
      <c r="E49" t="s">
        <v>152</v>
      </c>
      <c r="F49" t="s">
        <v>154</v>
      </c>
      <c r="G49" t="s">
        <v>219</v>
      </c>
      <c r="H49">
        <v>329.67758681690702</v>
      </c>
      <c r="I49">
        <v>47</v>
      </c>
      <c r="J49">
        <v>1324557.3150147339</v>
      </c>
      <c r="K49">
        <v>87608000</v>
      </c>
      <c r="L49">
        <v>47</v>
      </c>
      <c r="M49">
        <v>-13.617350569217503</v>
      </c>
      <c r="N49">
        <v>-2.1739130434782608</v>
      </c>
    </row>
    <row r="50" spans="1:14" x14ac:dyDescent="0.3">
      <c r="A50">
        <v>49</v>
      </c>
      <c r="B50" t="s">
        <v>280</v>
      </c>
      <c r="C50" t="s">
        <v>147</v>
      </c>
      <c r="D50" t="s">
        <v>151</v>
      </c>
      <c r="E50" t="s">
        <v>152</v>
      </c>
      <c r="F50" t="s">
        <v>154</v>
      </c>
      <c r="G50" t="s">
        <v>219</v>
      </c>
      <c r="H50">
        <v>329.67758681690702</v>
      </c>
      <c r="I50">
        <v>47</v>
      </c>
      <c r="J50">
        <v>1324557.3150147339</v>
      </c>
      <c r="K50">
        <v>87608000</v>
      </c>
      <c r="L50">
        <v>48</v>
      </c>
      <c r="M50">
        <v>-13.617350569217503</v>
      </c>
      <c r="N50">
        <v>-2.1739130434782608</v>
      </c>
    </row>
    <row r="51" spans="1:14" x14ac:dyDescent="0.3">
      <c r="A51">
        <v>50</v>
      </c>
      <c r="B51" t="s">
        <v>280</v>
      </c>
      <c r="C51" t="s">
        <v>147</v>
      </c>
      <c r="D51" t="s">
        <v>151</v>
      </c>
      <c r="E51" t="s">
        <v>152</v>
      </c>
      <c r="F51" t="s">
        <v>154</v>
      </c>
      <c r="G51" t="s">
        <v>219</v>
      </c>
      <c r="H51">
        <v>329.67758681690702</v>
      </c>
      <c r="I51">
        <v>47</v>
      </c>
      <c r="J51">
        <v>1324557.3150147339</v>
      </c>
      <c r="K51">
        <v>87608000</v>
      </c>
      <c r="L51">
        <v>49</v>
      </c>
      <c r="M51">
        <v>-13.617350569217503</v>
      </c>
      <c r="N51">
        <v>-2.1739130434782608</v>
      </c>
    </row>
    <row r="52" spans="1:14" x14ac:dyDescent="0.3">
      <c r="A52">
        <v>51</v>
      </c>
      <c r="B52" t="s">
        <v>280</v>
      </c>
      <c r="C52" t="s">
        <v>147</v>
      </c>
      <c r="D52" t="s">
        <v>151</v>
      </c>
      <c r="E52" t="s">
        <v>152</v>
      </c>
      <c r="F52" t="s">
        <v>154</v>
      </c>
      <c r="G52" t="s">
        <v>219</v>
      </c>
      <c r="H52">
        <v>329.67758681690702</v>
      </c>
      <c r="I52">
        <v>47</v>
      </c>
      <c r="J52">
        <v>1324557.3150147339</v>
      </c>
      <c r="K52">
        <v>87608000</v>
      </c>
      <c r="L52">
        <v>50</v>
      </c>
      <c r="M52">
        <v>-13.617350569217503</v>
      </c>
      <c r="N52">
        <v>-2.1739130434782608</v>
      </c>
    </row>
    <row r="53" spans="1:14" x14ac:dyDescent="0.3">
      <c r="A53">
        <v>52</v>
      </c>
      <c r="B53" t="s">
        <v>280</v>
      </c>
      <c r="C53" t="s">
        <v>147</v>
      </c>
      <c r="D53" t="s">
        <v>151</v>
      </c>
      <c r="E53" t="s">
        <v>152</v>
      </c>
      <c r="F53" t="s">
        <v>154</v>
      </c>
      <c r="G53" t="s">
        <v>219</v>
      </c>
      <c r="H53">
        <v>329.67758681690702</v>
      </c>
      <c r="I53">
        <v>47</v>
      </c>
      <c r="J53">
        <v>1324557.3150147339</v>
      </c>
      <c r="K53">
        <v>87608000</v>
      </c>
      <c r="L53">
        <v>51</v>
      </c>
      <c r="M53">
        <v>-13.617350569217503</v>
      </c>
      <c r="N53">
        <v>-2.1739130434782608</v>
      </c>
    </row>
    <row r="54" spans="1:14" x14ac:dyDescent="0.3">
      <c r="A54">
        <v>53</v>
      </c>
      <c r="B54" t="s">
        <v>280</v>
      </c>
      <c r="C54" t="s">
        <v>147</v>
      </c>
      <c r="D54" t="s">
        <v>151</v>
      </c>
      <c r="E54" t="s">
        <v>152</v>
      </c>
      <c r="F54" t="s">
        <v>154</v>
      </c>
      <c r="G54" t="s">
        <v>219</v>
      </c>
      <c r="H54">
        <v>329.67758681690702</v>
      </c>
      <c r="I54">
        <v>47</v>
      </c>
      <c r="J54">
        <v>1324557.3150147339</v>
      </c>
      <c r="K54">
        <v>87608000</v>
      </c>
      <c r="L54">
        <v>52</v>
      </c>
      <c r="M54">
        <v>-13.617350569217503</v>
      </c>
      <c r="N54">
        <v>-2.1739130434782608</v>
      </c>
    </row>
    <row r="55" spans="1:14" x14ac:dyDescent="0.3">
      <c r="A55">
        <v>54</v>
      </c>
      <c r="B55" t="s">
        <v>280</v>
      </c>
      <c r="C55" t="s">
        <v>147</v>
      </c>
      <c r="D55" t="s">
        <v>151</v>
      </c>
      <c r="E55" t="s">
        <v>152</v>
      </c>
      <c r="F55" t="s">
        <v>154</v>
      </c>
      <c r="G55" t="s">
        <v>219</v>
      </c>
      <c r="H55">
        <v>329.67758681690702</v>
      </c>
      <c r="I55">
        <v>47</v>
      </c>
      <c r="J55">
        <v>1324557.3150147339</v>
      </c>
      <c r="K55">
        <v>87608000</v>
      </c>
      <c r="L55">
        <v>53</v>
      </c>
      <c r="M55">
        <v>-13.617350569217503</v>
      </c>
      <c r="N55">
        <v>-2.1739130434782608</v>
      </c>
    </row>
    <row r="56" spans="1:14" x14ac:dyDescent="0.3">
      <c r="A56">
        <v>55</v>
      </c>
      <c r="B56" t="s">
        <v>280</v>
      </c>
      <c r="C56" t="s">
        <v>147</v>
      </c>
      <c r="D56" t="s">
        <v>151</v>
      </c>
      <c r="E56" t="s">
        <v>152</v>
      </c>
      <c r="F56" t="s">
        <v>154</v>
      </c>
      <c r="G56" t="s">
        <v>219</v>
      </c>
      <c r="H56">
        <v>329.67758681690702</v>
      </c>
      <c r="I56">
        <v>47</v>
      </c>
      <c r="J56">
        <v>1324557.3150147339</v>
      </c>
      <c r="K56">
        <v>87608000</v>
      </c>
      <c r="L56">
        <v>54</v>
      </c>
      <c r="M56">
        <v>-13.617350569217503</v>
      </c>
      <c r="N56">
        <v>-2.1739130434782608</v>
      </c>
    </row>
    <row r="57" spans="1:14" x14ac:dyDescent="0.3">
      <c r="A57">
        <v>56</v>
      </c>
      <c r="B57" t="s">
        <v>280</v>
      </c>
      <c r="C57" t="s">
        <v>147</v>
      </c>
      <c r="D57" t="s">
        <v>151</v>
      </c>
      <c r="E57" t="s">
        <v>152</v>
      </c>
      <c r="F57" t="s">
        <v>154</v>
      </c>
      <c r="G57" t="s">
        <v>219</v>
      </c>
      <c r="H57">
        <v>329.67758681690702</v>
      </c>
      <c r="I57">
        <v>47</v>
      </c>
      <c r="J57">
        <v>1324557.3150147339</v>
      </c>
      <c r="K57">
        <v>87608000</v>
      </c>
      <c r="L57">
        <v>55</v>
      </c>
      <c r="M57">
        <v>-13.617350569217503</v>
      </c>
      <c r="N57">
        <v>-2.1739130434782608</v>
      </c>
    </row>
    <row r="58" spans="1:14" x14ac:dyDescent="0.3">
      <c r="A58">
        <v>57</v>
      </c>
      <c r="B58" t="s">
        <v>280</v>
      </c>
      <c r="C58" t="s">
        <v>147</v>
      </c>
      <c r="D58" t="s">
        <v>151</v>
      </c>
      <c r="E58" t="s">
        <v>152</v>
      </c>
      <c r="F58" t="s">
        <v>154</v>
      </c>
      <c r="G58" t="s">
        <v>219</v>
      </c>
      <c r="H58">
        <v>329.67758681690702</v>
      </c>
      <c r="I58">
        <v>47</v>
      </c>
      <c r="J58">
        <v>1324557.3150147339</v>
      </c>
      <c r="K58">
        <v>87608000</v>
      </c>
      <c r="L58">
        <v>56</v>
      </c>
      <c r="M58">
        <v>-13.617350569217503</v>
      </c>
      <c r="N58">
        <v>-2.1739130434782608</v>
      </c>
    </row>
    <row r="59" spans="1:14" x14ac:dyDescent="0.3">
      <c r="A59">
        <v>58</v>
      </c>
      <c r="B59" t="s">
        <v>280</v>
      </c>
      <c r="C59" t="s">
        <v>147</v>
      </c>
      <c r="D59" t="s">
        <v>151</v>
      </c>
      <c r="E59" t="s">
        <v>152</v>
      </c>
      <c r="F59" t="s">
        <v>154</v>
      </c>
      <c r="G59" t="s">
        <v>219</v>
      </c>
      <c r="H59">
        <v>329.67758681690702</v>
      </c>
      <c r="I59">
        <v>47</v>
      </c>
      <c r="J59">
        <v>1324557.3150147339</v>
      </c>
      <c r="K59">
        <v>87608000</v>
      </c>
      <c r="L59">
        <v>57</v>
      </c>
      <c r="M59">
        <v>-13.617350569217503</v>
      </c>
      <c r="N59">
        <v>-2.1739130434782608</v>
      </c>
    </row>
    <row r="60" spans="1:14" x14ac:dyDescent="0.3">
      <c r="A60">
        <v>59</v>
      </c>
      <c r="B60" t="s">
        <v>280</v>
      </c>
      <c r="C60" t="s">
        <v>147</v>
      </c>
      <c r="D60" t="s">
        <v>151</v>
      </c>
      <c r="E60" t="s">
        <v>152</v>
      </c>
      <c r="F60" t="s">
        <v>154</v>
      </c>
      <c r="G60" t="s">
        <v>219</v>
      </c>
      <c r="H60">
        <v>329.67758681690702</v>
      </c>
      <c r="I60">
        <v>47</v>
      </c>
      <c r="J60">
        <v>1324557.3150147339</v>
      </c>
      <c r="K60">
        <v>87608000</v>
      </c>
      <c r="L60">
        <v>58</v>
      </c>
      <c r="M60">
        <v>-13.617350569217503</v>
      </c>
      <c r="N60">
        <v>-2.1739130434782608</v>
      </c>
    </row>
    <row r="61" spans="1:14" x14ac:dyDescent="0.3">
      <c r="A61">
        <v>60</v>
      </c>
      <c r="B61" t="s">
        <v>280</v>
      </c>
      <c r="C61" t="s">
        <v>147</v>
      </c>
      <c r="D61" t="s">
        <v>151</v>
      </c>
      <c r="E61" t="s">
        <v>152</v>
      </c>
      <c r="F61" t="s">
        <v>154</v>
      </c>
      <c r="G61" t="s">
        <v>219</v>
      </c>
      <c r="H61">
        <v>329.67758681690702</v>
      </c>
      <c r="I61">
        <v>47</v>
      </c>
      <c r="J61">
        <v>1324557.3150147339</v>
      </c>
      <c r="K61">
        <v>87608000</v>
      </c>
      <c r="L61">
        <v>59</v>
      </c>
      <c r="M61">
        <v>-13.617350569217503</v>
      </c>
      <c r="N61">
        <v>-2.1739130434782608</v>
      </c>
    </row>
    <row r="62" spans="1:14" x14ac:dyDescent="0.3">
      <c r="A62">
        <v>61</v>
      </c>
      <c r="B62" t="s">
        <v>280</v>
      </c>
      <c r="C62" t="s">
        <v>147</v>
      </c>
      <c r="D62" t="s">
        <v>151</v>
      </c>
      <c r="E62" t="s">
        <v>152</v>
      </c>
      <c r="F62" t="s">
        <v>154</v>
      </c>
      <c r="G62" t="s">
        <v>219</v>
      </c>
      <c r="H62">
        <v>329.67758681690702</v>
      </c>
      <c r="I62">
        <v>47</v>
      </c>
      <c r="J62">
        <v>1324557.3150147339</v>
      </c>
      <c r="K62">
        <v>87608000</v>
      </c>
      <c r="L62">
        <v>60</v>
      </c>
      <c r="M62">
        <v>-13.617350569217503</v>
      </c>
      <c r="N62">
        <v>-2.1739130434782608</v>
      </c>
    </row>
    <row r="63" spans="1:14" x14ac:dyDescent="0.3">
      <c r="A63">
        <v>62</v>
      </c>
      <c r="B63" t="s">
        <v>280</v>
      </c>
      <c r="C63" t="s">
        <v>147</v>
      </c>
      <c r="D63" t="s">
        <v>151</v>
      </c>
      <c r="E63" t="s">
        <v>152</v>
      </c>
      <c r="F63" t="s">
        <v>154</v>
      </c>
      <c r="G63" t="s">
        <v>219</v>
      </c>
      <c r="H63">
        <v>329.67758681690702</v>
      </c>
      <c r="I63">
        <v>47</v>
      </c>
      <c r="J63">
        <v>1324557.3150147339</v>
      </c>
      <c r="K63">
        <v>87608000</v>
      </c>
      <c r="L63">
        <v>61</v>
      </c>
      <c r="M63">
        <v>-13.617350569217503</v>
      </c>
      <c r="N63">
        <v>-2.1739130434782608</v>
      </c>
    </row>
    <row r="64" spans="1:14" x14ac:dyDescent="0.3">
      <c r="A64">
        <v>63</v>
      </c>
      <c r="B64" t="s">
        <v>280</v>
      </c>
      <c r="C64" t="s">
        <v>147</v>
      </c>
      <c r="D64" t="s">
        <v>151</v>
      </c>
      <c r="E64" t="s">
        <v>152</v>
      </c>
      <c r="F64" t="s">
        <v>154</v>
      </c>
      <c r="G64" t="s">
        <v>219</v>
      </c>
      <c r="H64">
        <v>329.67758681690702</v>
      </c>
      <c r="I64">
        <v>47</v>
      </c>
      <c r="J64">
        <v>1324557.3150147339</v>
      </c>
      <c r="K64">
        <v>87608000</v>
      </c>
      <c r="L64">
        <v>62</v>
      </c>
      <c r="M64">
        <v>-13.617350569217503</v>
      </c>
      <c r="N64">
        <v>-2.1739130434782608</v>
      </c>
    </row>
    <row r="65" spans="1:14" x14ac:dyDescent="0.3">
      <c r="A65">
        <v>64</v>
      </c>
      <c r="B65" t="s">
        <v>280</v>
      </c>
      <c r="C65" t="s">
        <v>147</v>
      </c>
      <c r="D65" t="s">
        <v>151</v>
      </c>
      <c r="E65" t="s">
        <v>152</v>
      </c>
      <c r="F65" t="s">
        <v>154</v>
      </c>
      <c r="G65" t="s">
        <v>219</v>
      </c>
      <c r="H65">
        <v>329.67758681690702</v>
      </c>
      <c r="I65">
        <v>47</v>
      </c>
      <c r="J65">
        <v>1324557.3150147339</v>
      </c>
      <c r="K65">
        <v>87608000</v>
      </c>
      <c r="L65">
        <v>63</v>
      </c>
      <c r="M65">
        <v>-13.617350569217503</v>
      </c>
      <c r="N65">
        <v>-2.1739130434782608</v>
      </c>
    </row>
    <row r="66" spans="1:14" x14ac:dyDescent="0.3">
      <c r="A66">
        <v>65</v>
      </c>
      <c r="B66" t="s">
        <v>280</v>
      </c>
      <c r="C66" t="s">
        <v>147</v>
      </c>
      <c r="D66" t="s">
        <v>151</v>
      </c>
      <c r="E66" t="s">
        <v>152</v>
      </c>
      <c r="F66" t="s">
        <v>154</v>
      </c>
      <c r="G66" t="s">
        <v>219</v>
      </c>
      <c r="H66">
        <v>329.67758681690702</v>
      </c>
      <c r="I66">
        <v>47</v>
      </c>
      <c r="J66">
        <v>1324557.3150147339</v>
      </c>
      <c r="K66">
        <v>87608000</v>
      </c>
      <c r="L66">
        <v>64</v>
      </c>
      <c r="M66">
        <v>-13.617350569217503</v>
      </c>
      <c r="N66">
        <v>-2.1739130434782608</v>
      </c>
    </row>
    <row r="67" spans="1:14" x14ac:dyDescent="0.3">
      <c r="A67">
        <v>66</v>
      </c>
      <c r="B67" t="s">
        <v>280</v>
      </c>
      <c r="C67" t="s">
        <v>147</v>
      </c>
      <c r="D67" t="s">
        <v>151</v>
      </c>
      <c r="E67" t="s">
        <v>152</v>
      </c>
      <c r="F67" t="s">
        <v>154</v>
      </c>
      <c r="G67" t="s">
        <v>219</v>
      </c>
      <c r="H67">
        <v>329.67758681690702</v>
      </c>
      <c r="I67">
        <v>47</v>
      </c>
      <c r="J67">
        <v>1324557.3150147339</v>
      </c>
      <c r="K67">
        <v>87608000</v>
      </c>
      <c r="L67">
        <v>65</v>
      </c>
      <c r="M67">
        <v>-13.617350569217503</v>
      </c>
      <c r="N67">
        <v>-2.1739130434782608</v>
      </c>
    </row>
    <row r="68" spans="1:14" x14ac:dyDescent="0.3">
      <c r="A68">
        <v>67</v>
      </c>
      <c r="B68" t="s">
        <v>280</v>
      </c>
      <c r="C68" t="s">
        <v>147</v>
      </c>
      <c r="D68" t="s">
        <v>151</v>
      </c>
      <c r="E68" t="s">
        <v>152</v>
      </c>
      <c r="F68" t="s">
        <v>154</v>
      </c>
      <c r="G68" t="s">
        <v>219</v>
      </c>
      <c r="H68">
        <v>329.67758681690702</v>
      </c>
      <c r="I68">
        <v>47</v>
      </c>
      <c r="J68">
        <v>1324557.3150147339</v>
      </c>
      <c r="K68">
        <v>87608000</v>
      </c>
      <c r="L68">
        <v>66</v>
      </c>
      <c r="M68">
        <v>-13.617350569217503</v>
      </c>
      <c r="N68">
        <v>-2.1739130434782608</v>
      </c>
    </row>
    <row r="69" spans="1:14" x14ac:dyDescent="0.3">
      <c r="A69">
        <v>68</v>
      </c>
      <c r="B69" t="s">
        <v>280</v>
      </c>
      <c r="C69" t="s">
        <v>147</v>
      </c>
      <c r="D69" t="s">
        <v>151</v>
      </c>
      <c r="E69" t="s">
        <v>152</v>
      </c>
      <c r="F69" t="s">
        <v>154</v>
      </c>
      <c r="G69" t="s">
        <v>219</v>
      </c>
      <c r="H69">
        <v>329.67758681690702</v>
      </c>
      <c r="I69">
        <v>47</v>
      </c>
      <c r="J69">
        <v>1324557.3150147339</v>
      </c>
      <c r="K69">
        <v>87608000</v>
      </c>
      <c r="L69">
        <v>67</v>
      </c>
      <c r="M69">
        <v>-13.617350569217503</v>
      </c>
      <c r="N69">
        <v>-2.1739130434782608</v>
      </c>
    </row>
    <row r="70" spans="1:14" x14ac:dyDescent="0.3">
      <c r="A70">
        <v>69</v>
      </c>
      <c r="B70" t="s">
        <v>280</v>
      </c>
      <c r="C70" t="s">
        <v>147</v>
      </c>
      <c r="D70" t="s">
        <v>151</v>
      </c>
      <c r="E70" t="s">
        <v>152</v>
      </c>
      <c r="F70" t="s">
        <v>154</v>
      </c>
      <c r="G70" t="s">
        <v>219</v>
      </c>
      <c r="H70">
        <v>336.21610990121707</v>
      </c>
      <c r="I70">
        <v>48</v>
      </c>
      <c r="J70">
        <v>1446694.0862666927</v>
      </c>
      <c r="K70">
        <v>89472000</v>
      </c>
      <c r="L70">
        <v>68</v>
      </c>
      <c r="M70">
        <v>-24.093949957875722</v>
      </c>
      <c r="N70">
        <v>-4.3478260869565215</v>
      </c>
    </row>
    <row r="71" spans="1:14" x14ac:dyDescent="0.3">
      <c r="A71">
        <v>70</v>
      </c>
      <c r="B71" t="s">
        <v>280</v>
      </c>
      <c r="C71" t="s">
        <v>147</v>
      </c>
      <c r="D71" t="s">
        <v>151</v>
      </c>
      <c r="E71" t="s">
        <v>152</v>
      </c>
      <c r="F71" t="s">
        <v>154</v>
      </c>
      <c r="G71" t="s">
        <v>219</v>
      </c>
      <c r="H71">
        <v>336.21610990121707</v>
      </c>
      <c r="I71">
        <v>48</v>
      </c>
      <c r="J71">
        <v>1446694.0862666927</v>
      </c>
      <c r="K71">
        <v>89472000</v>
      </c>
      <c r="L71">
        <v>69</v>
      </c>
      <c r="M71">
        <v>-24.093949957875722</v>
      </c>
      <c r="N71">
        <v>-4.3478260869565215</v>
      </c>
    </row>
    <row r="72" spans="1:14" x14ac:dyDescent="0.3">
      <c r="A72">
        <v>71</v>
      </c>
      <c r="B72" t="s">
        <v>280</v>
      </c>
      <c r="C72" t="s">
        <v>147</v>
      </c>
      <c r="D72" t="s">
        <v>151</v>
      </c>
      <c r="E72" t="s">
        <v>152</v>
      </c>
      <c r="F72" t="s">
        <v>154</v>
      </c>
      <c r="G72" t="s">
        <v>219</v>
      </c>
      <c r="H72">
        <v>336.21610990121707</v>
      </c>
      <c r="I72">
        <v>48</v>
      </c>
      <c r="J72">
        <v>1446694.0862666927</v>
      </c>
      <c r="K72">
        <v>89472000</v>
      </c>
      <c r="L72">
        <v>70</v>
      </c>
      <c r="M72">
        <v>-24.093949957875722</v>
      </c>
      <c r="N72">
        <v>-4.3478260869565215</v>
      </c>
    </row>
    <row r="73" spans="1:14" x14ac:dyDescent="0.3">
      <c r="A73">
        <v>72</v>
      </c>
      <c r="B73" t="s">
        <v>280</v>
      </c>
      <c r="C73" t="s">
        <v>147</v>
      </c>
      <c r="D73" t="s">
        <v>151</v>
      </c>
      <c r="E73" t="s">
        <v>152</v>
      </c>
      <c r="F73" t="s">
        <v>154</v>
      </c>
      <c r="G73" t="s">
        <v>219</v>
      </c>
      <c r="H73">
        <v>336.21610990121707</v>
      </c>
      <c r="I73">
        <v>48</v>
      </c>
      <c r="J73">
        <v>1446694.0862666927</v>
      </c>
      <c r="K73">
        <v>89472000</v>
      </c>
      <c r="L73">
        <v>71</v>
      </c>
      <c r="M73">
        <v>-24.093949957875722</v>
      </c>
      <c r="N73">
        <v>-4.3478260869565215</v>
      </c>
    </row>
    <row r="74" spans="1:14" x14ac:dyDescent="0.3">
      <c r="A74">
        <v>73</v>
      </c>
      <c r="B74" t="s">
        <v>280</v>
      </c>
      <c r="C74" t="s">
        <v>147</v>
      </c>
      <c r="D74" t="s">
        <v>151</v>
      </c>
      <c r="E74" t="s">
        <v>152</v>
      </c>
      <c r="F74" t="s">
        <v>154</v>
      </c>
      <c r="G74" t="s">
        <v>219</v>
      </c>
      <c r="H74">
        <v>336.21610990121707</v>
      </c>
      <c r="I74">
        <v>48</v>
      </c>
      <c r="J74">
        <v>1446694.0862666927</v>
      </c>
      <c r="K74">
        <v>89472000</v>
      </c>
      <c r="L74">
        <v>72</v>
      </c>
      <c r="M74">
        <v>-24.093949957875722</v>
      </c>
      <c r="N74">
        <v>-4.3478260869565215</v>
      </c>
    </row>
    <row r="75" spans="1:14" x14ac:dyDescent="0.3">
      <c r="A75">
        <v>74</v>
      </c>
      <c r="B75" t="s">
        <v>280</v>
      </c>
      <c r="C75" t="s">
        <v>147</v>
      </c>
      <c r="D75" t="s">
        <v>151</v>
      </c>
      <c r="E75" t="s">
        <v>152</v>
      </c>
      <c r="F75" t="s">
        <v>154</v>
      </c>
      <c r="G75" t="s">
        <v>219</v>
      </c>
      <c r="H75">
        <v>336.21610990121707</v>
      </c>
      <c r="I75">
        <v>48</v>
      </c>
      <c r="J75">
        <v>1446694.0862666927</v>
      </c>
      <c r="K75">
        <v>89472000</v>
      </c>
      <c r="L75">
        <v>73</v>
      </c>
      <c r="M75">
        <v>-24.093949957875722</v>
      </c>
      <c r="N75">
        <v>-4.3478260869565215</v>
      </c>
    </row>
    <row r="76" spans="1:14" x14ac:dyDescent="0.3">
      <c r="A76">
        <v>75</v>
      </c>
      <c r="B76" t="s">
        <v>280</v>
      </c>
      <c r="C76" t="s">
        <v>147</v>
      </c>
      <c r="D76" t="s">
        <v>151</v>
      </c>
      <c r="E76" t="s">
        <v>152</v>
      </c>
      <c r="F76" t="s">
        <v>154</v>
      </c>
      <c r="G76" t="s">
        <v>219</v>
      </c>
      <c r="H76">
        <v>336.21610990121707</v>
      </c>
      <c r="I76">
        <v>48</v>
      </c>
      <c r="J76">
        <v>1446694.0862666927</v>
      </c>
      <c r="K76">
        <v>89472000</v>
      </c>
      <c r="L76">
        <v>74</v>
      </c>
      <c r="M76">
        <v>-24.093949957875722</v>
      </c>
      <c r="N76">
        <v>-4.3478260869565215</v>
      </c>
    </row>
    <row r="77" spans="1:14" x14ac:dyDescent="0.3">
      <c r="A77">
        <v>76</v>
      </c>
      <c r="B77" t="s">
        <v>280</v>
      </c>
      <c r="C77" t="s">
        <v>147</v>
      </c>
      <c r="D77" t="s">
        <v>151</v>
      </c>
      <c r="E77" t="s">
        <v>152</v>
      </c>
      <c r="F77" t="s">
        <v>154</v>
      </c>
      <c r="G77" t="s">
        <v>219</v>
      </c>
      <c r="H77">
        <v>336.21610990121707</v>
      </c>
      <c r="I77">
        <v>48</v>
      </c>
      <c r="J77">
        <v>1446694.0862666927</v>
      </c>
      <c r="K77">
        <v>89472000</v>
      </c>
      <c r="L77">
        <v>75</v>
      </c>
      <c r="M77">
        <v>-24.093949957875722</v>
      </c>
      <c r="N77">
        <v>-4.3478260869565215</v>
      </c>
    </row>
    <row r="78" spans="1:14" x14ac:dyDescent="0.3">
      <c r="A78">
        <v>77</v>
      </c>
      <c r="B78" t="s">
        <v>280</v>
      </c>
      <c r="C78" t="s">
        <v>147</v>
      </c>
      <c r="D78" t="s">
        <v>151</v>
      </c>
      <c r="E78" t="s">
        <v>152</v>
      </c>
      <c r="F78" t="s">
        <v>154</v>
      </c>
      <c r="G78" t="s">
        <v>219</v>
      </c>
      <c r="H78">
        <v>336.21610990121707</v>
      </c>
      <c r="I78">
        <v>48</v>
      </c>
      <c r="J78">
        <v>1446694.0862666927</v>
      </c>
      <c r="K78">
        <v>89472000</v>
      </c>
      <c r="L78">
        <v>76</v>
      </c>
      <c r="M78">
        <v>-24.093949957875722</v>
      </c>
      <c r="N78">
        <v>-4.3478260869565215</v>
      </c>
    </row>
    <row r="79" spans="1:14" x14ac:dyDescent="0.3">
      <c r="A79">
        <v>78</v>
      </c>
      <c r="B79" t="s">
        <v>280</v>
      </c>
      <c r="C79" t="s">
        <v>147</v>
      </c>
      <c r="D79" t="s">
        <v>151</v>
      </c>
      <c r="E79" t="s">
        <v>152</v>
      </c>
      <c r="F79" t="s">
        <v>154</v>
      </c>
      <c r="G79" t="s">
        <v>219</v>
      </c>
      <c r="H79">
        <v>336.21610990121707</v>
      </c>
      <c r="I79">
        <v>48</v>
      </c>
      <c r="J79">
        <v>1446694.0862666927</v>
      </c>
      <c r="K79">
        <v>89472000</v>
      </c>
      <c r="L79">
        <v>77</v>
      </c>
      <c r="M79">
        <v>-24.093949957875722</v>
      </c>
      <c r="N79">
        <v>-4.3478260869565215</v>
      </c>
    </row>
    <row r="80" spans="1:14" x14ac:dyDescent="0.3">
      <c r="A80">
        <v>79</v>
      </c>
      <c r="B80" t="s">
        <v>280</v>
      </c>
      <c r="C80" t="s">
        <v>147</v>
      </c>
      <c r="D80" t="s">
        <v>151</v>
      </c>
      <c r="E80" t="s">
        <v>152</v>
      </c>
      <c r="F80" t="s">
        <v>154</v>
      </c>
      <c r="G80" t="s">
        <v>219</v>
      </c>
      <c r="H80">
        <v>336.21610990121707</v>
      </c>
      <c r="I80">
        <v>48</v>
      </c>
      <c r="J80">
        <v>1446694.0862666927</v>
      </c>
      <c r="K80">
        <v>89472000</v>
      </c>
      <c r="L80">
        <v>78</v>
      </c>
      <c r="M80">
        <v>-24.093949957875722</v>
      </c>
      <c r="N80">
        <v>-4.3478260869565215</v>
      </c>
    </row>
    <row r="81" spans="1:14" x14ac:dyDescent="0.3">
      <c r="A81">
        <v>80</v>
      </c>
      <c r="B81" t="s">
        <v>280</v>
      </c>
      <c r="C81" t="s">
        <v>147</v>
      </c>
      <c r="D81" t="s">
        <v>151</v>
      </c>
      <c r="E81" t="s">
        <v>152</v>
      </c>
      <c r="F81" t="s">
        <v>154</v>
      </c>
      <c r="G81" t="s">
        <v>219</v>
      </c>
      <c r="H81">
        <v>336.21610990121707</v>
      </c>
      <c r="I81">
        <v>48</v>
      </c>
      <c r="J81">
        <v>1446694.0862666927</v>
      </c>
      <c r="K81">
        <v>89472000</v>
      </c>
      <c r="L81">
        <v>79</v>
      </c>
      <c r="M81">
        <v>-24.093949957875722</v>
      </c>
      <c r="N81">
        <v>-4.3478260869565215</v>
      </c>
    </row>
    <row r="82" spans="1:14" x14ac:dyDescent="0.3">
      <c r="A82">
        <v>81</v>
      </c>
      <c r="B82" t="s">
        <v>280</v>
      </c>
      <c r="C82" t="s">
        <v>147</v>
      </c>
      <c r="D82" t="s">
        <v>151</v>
      </c>
      <c r="E82" t="s">
        <v>152</v>
      </c>
      <c r="F82" t="s">
        <v>154</v>
      </c>
      <c r="G82" t="s">
        <v>219</v>
      </c>
      <c r="H82">
        <v>336.21610990121707</v>
      </c>
      <c r="I82">
        <v>48</v>
      </c>
      <c r="J82">
        <v>1446694.0862666927</v>
      </c>
      <c r="K82">
        <v>89472000</v>
      </c>
      <c r="L82">
        <v>80</v>
      </c>
      <c r="M82">
        <v>-24.093949957875722</v>
      </c>
      <c r="N82">
        <v>-4.3478260869565215</v>
      </c>
    </row>
    <row r="83" spans="1:14" x14ac:dyDescent="0.3">
      <c r="A83">
        <v>82</v>
      </c>
      <c r="B83" t="s">
        <v>280</v>
      </c>
      <c r="C83" t="s">
        <v>147</v>
      </c>
      <c r="D83" t="s">
        <v>151</v>
      </c>
      <c r="E83" t="s">
        <v>152</v>
      </c>
      <c r="F83" t="s">
        <v>154</v>
      </c>
      <c r="G83" t="s">
        <v>219</v>
      </c>
      <c r="H83">
        <v>336.21610990121707</v>
      </c>
      <c r="I83">
        <v>48</v>
      </c>
      <c r="J83">
        <v>1446694.0862666927</v>
      </c>
      <c r="K83">
        <v>89472000</v>
      </c>
      <c r="L83">
        <v>81</v>
      </c>
      <c r="M83">
        <v>-24.093949957875722</v>
      </c>
      <c r="N83">
        <v>-4.3478260869565215</v>
      </c>
    </row>
    <row r="84" spans="1:14" x14ac:dyDescent="0.3">
      <c r="A84">
        <v>83</v>
      </c>
      <c r="B84" t="s">
        <v>280</v>
      </c>
      <c r="C84" t="s">
        <v>147</v>
      </c>
      <c r="D84" t="s">
        <v>151</v>
      </c>
      <c r="E84" t="s">
        <v>152</v>
      </c>
      <c r="F84" t="s">
        <v>154</v>
      </c>
      <c r="G84" t="s">
        <v>219</v>
      </c>
      <c r="H84">
        <v>336.21610990121707</v>
      </c>
      <c r="I84">
        <v>48</v>
      </c>
      <c r="J84">
        <v>1446694.0862666927</v>
      </c>
      <c r="K84">
        <v>89472000</v>
      </c>
      <c r="L84">
        <v>82</v>
      </c>
      <c r="M84">
        <v>-24.093949957875722</v>
      </c>
      <c r="N84">
        <v>-4.3478260869565215</v>
      </c>
    </row>
    <row r="85" spans="1:14" x14ac:dyDescent="0.3">
      <c r="A85">
        <v>84</v>
      </c>
      <c r="B85" t="s">
        <v>280</v>
      </c>
      <c r="C85" t="s">
        <v>147</v>
      </c>
      <c r="D85" t="s">
        <v>151</v>
      </c>
      <c r="E85" t="s">
        <v>152</v>
      </c>
      <c r="F85" t="s">
        <v>154</v>
      </c>
      <c r="G85" t="s">
        <v>219</v>
      </c>
      <c r="H85">
        <v>336.21610990121707</v>
      </c>
      <c r="I85">
        <v>48</v>
      </c>
      <c r="J85">
        <v>1446694.0862666927</v>
      </c>
      <c r="K85">
        <v>89472000</v>
      </c>
      <c r="L85">
        <v>83</v>
      </c>
      <c r="M85">
        <v>-24.093949957875722</v>
      </c>
      <c r="N85">
        <v>-4.3478260869565215</v>
      </c>
    </row>
    <row r="86" spans="1:14" x14ac:dyDescent="0.3">
      <c r="A86">
        <v>85</v>
      </c>
      <c r="B86" t="s">
        <v>280</v>
      </c>
      <c r="C86" t="s">
        <v>147</v>
      </c>
      <c r="D86" t="s">
        <v>151</v>
      </c>
      <c r="E86" t="s">
        <v>152</v>
      </c>
      <c r="F86" t="s">
        <v>154</v>
      </c>
      <c r="G86" t="s">
        <v>219</v>
      </c>
      <c r="H86">
        <v>336.21610990121707</v>
      </c>
      <c r="I86">
        <v>48</v>
      </c>
      <c r="J86">
        <v>1446694.0862666927</v>
      </c>
      <c r="K86">
        <v>89472000</v>
      </c>
      <c r="L86">
        <v>84</v>
      </c>
      <c r="M86">
        <v>-24.093949957875722</v>
      </c>
      <c r="N86">
        <v>-4.3478260869565215</v>
      </c>
    </row>
    <row r="87" spans="1:14" x14ac:dyDescent="0.3">
      <c r="A87">
        <v>86</v>
      </c>
      <c r="B87" t="s">
        <v>280</v>
      </c>
      <c r="C87" t="s">
        <v>147</v>
      </c>
      <c r="D87" t="s">
        <v>151</v>
      </c>
      <c r="E87" t="s">
        <v>152</v>
      </c>
      <c r="F87" t="s">
        <v>154</v>
      </c>
      <c r="G87" t="s">
        <v>219</v>
      </c>
      <c r="H87">
        <v>336.21610990121707</v>
      </c>
      <c r="I87">
        <v>48</v>
      </c>
      <c r="J87">
        <v>1446694.0862666927</v>
      </c>
      <c r="K87">
        <v>89472000</v>
      </c>
      <c r="L87">
        <v>85</v>
      </c>
      <c r="M87">
        <v>-24.093949957875722</v>
      </c>
      <c r="N87">
        <v>-4.3478260869565215</v>
      </c>
    </row>
    <row r="88" spans="1:14" x14ac:dyDescent="0.3">
      <c r="A88">
        <v>87</v>
      </c>
      <c r="B88" t="s">
        <v>280</v>
      </c>
      <c r="C88" t="s">
        <v>147</v>
      </c>
      <c r="D88" t="s">
        <v>151</v>
      </c>
      <c r="E88" t="s">
        <v>152</v>
      </c>
      <c r="F88" t="s">
        <v>154</v>
      </c>
      <c r="G88" t="s">
        <v>219</v>
      </c>
      <c r="H88">
        <v>336.21610990121707</v>
      </c>
      <c r="I88">
        <v>48</v>
      </c>
      <c r="J88">
        <v>1446694.0862666927</v>
      </c>
      <c r="K88">
        <v>89472000</v>
      </c>
      <c r="L88">
        <v>86</v>
      </c>
      <c r="M88">
        <v>-24.093949957875722</v>
      </c>
      <c r="N88">
        <v>-4.3478260869565215</v>
      </c>
    </row>
    <row r="89" spans="1:14" x14ac:dyDescent="0.3">
      <c r="A89">
        <v>88</v>
      </c>
      <c r="B89" t="s">
        <v>280</v>
      </c>
      <c r="C89" t="s">
        <v>147</v>
      </c>
      <c r="D89" t="s">
        <v>151</v>
      </c>
      <c r="E89" t="s">
        <v>152</v>
      </c>
      <c r="F89" t="s">
        <v>154</v>
      </c>
      <c r="G89" t="s">
        <v>219</v>
      </c>
      <c r="H89">
        <v>336.21610990121707</v>
      </c>
      <c r="I89">
        <v>48</v>
      </c>
      <c r="J89">
        <v>1446694.0862666927</v>
      </c>
      <c r="K89">
        <v>89472000</v>
      </c>
      <c r="L89">
        <v>87</v>
      </c>
      <c r="M89">
        <v>-24.093949957875722</v>
      </c>
      <c r="N89">
        <v>-4.3478260869565215</v>
      </c>
    </row>
    <row r="90" spans="1:14" x14ac:dyDescent="0.3">
      <c r="A90">
        <v>89</v>
      </c>
      <c r="B90" t="s">
        <v>280</v>
      </c>
      <c r="C90" t="s">
        <v>147</v>
      </c>
      <c r="D90" t="s">
        <v>151</v>
      </c>
      <c r="E90" t="s">
        <v>152</v>
      </c>
      <c r="F90" t="s">
        <v>154</v>
      </c>
      <c r="G90" t="s">
        <v>219</v>
      </c>
      <c r="H90">
        <v>336.21610990121707</v>
      </c>
      <c r="I90">
        <v>48</v>
      </c>
      <c r="J90">
        <v>1446694.0862666927</v>
      </c>
      <c r="K90">
        <v>89472000</v>
      </c>
      <c r="L90">
        <v>88</v>
      </c>
      <c r="M90">
        <v>-24.093949957875722</v>
      </c>
      <c r="N90">
        <v>-4.3478260869565215</v>
      </c>
    </row>
    <row r="91" spans="1:14" x14ac:dyDescent="0.3">
      <c r="A91">
        <v>90</v>
      </c>
      <c r="B91" t="s">
        <v>280</v>
      </c>
      <c r="C91" t="s">
        <v>147</v>
      </c>
      <c r="D91" t="s">
        <v>151</v>
      </c>
      <c r="E91" t="s">
        <v>152</v>
      </c>
      <c r="F91" t="s">
        <v>154</v>
      </c>
      <c r="G91" t="s">
        <v>219</v>
      </c>
      <c r="H91">
        <v>336.21610990121707</v>
      </c>
      <c r="I91">
        <v>48</v>
      </c>
      <c r="J91">
        <v>1446694.0862666927</v>
      </c>
      <c r="K91">
        <v>89472000</v>
      </c>
      <c r="L91">
        <v>89</v>
      </c>
      <c r="M91">
        <v>-24.093949957875722</v>
      </c>
      <c r="N91">
        <v>-4.3478260869565215</v>
      </c>
    </row>
    <row r="92" spans="1:14" x14ac:dyDescent="0.3">
      <c r="A92">
        <v>91</v>
      </c>
      <c r="B92" t="s">
        <v>280</v>
      </c>
      <c r="C92" t="s">
        <v>147</v>
      </c>
      <c r="D92" t="s">
        <v>151</v>
      </c>
      <c r="E92" t="s">
        <v>152</v>
      </c>
      <c r="F92" t="s">
        <v>154</v>
      </c>
      <c r="G92" t="s">
        <v>219</v>
      </c>
      <c r="H92">
        <v>336.21610990121707</v>
      </c>
      <c r="I92">
        <v>48</v>
      </c>
      <c r="J92">
        <v>1446694.0862666927</v>
      </c>
      <c r="K92">
        <v>89472000</v>
      </c>
      <c r="L92">
        <v>90</v>
      </c>
      <c r="M92">
        <v>-24.093949957875722</v>
      </c>
      <c r="N92">
        <v>-4.3478260869565215</v>
      </c>
    </row>
    <row r="93" spans="1:14" x14ac:dyDescent="0.3">
      <c r="A93">
        <v>92</v>
      </c>
      <c r="B93" t="s">
        <v>280</v>
      </c>
      <c r="C93" t="s">
        <v>147</v>
      </c>
      <c r="D93" t="s">
        <v>151</v>
      </c>
      <c r="E93" t="s">
        <v>152</v>
      </c>
      <c r="F93" t="s">
        <v>154</v>
      </c>
      <c r="G93" t="s">
        <v>219</v>
      </c>
      <c r="H93">
        <v>336.21610990121707</v>
      </c>
      <c r="I93">
        <v>48</v>
      </c>
      <c r="J93">
        <v>1446694.0862666927</v>
      </c>
      <c r="K93">
        <v>89472000</v>
      </c>
      <c r="L93">
        <v>91</v>
      </c>
      <c r="M93">
        <v>-24.093949957875722</v>
      </c>
      <c r="N93">
        <v>-4.3478260869565215</v>
      </c>
    </row>
    <row r="94" spans="1:14" x14ac:dyDescent="0.3">
      <c r="A94">
        <v>93</v>
      </c>
      <c r="B94" t="s">
        <v>280</v>
      </c>
      <c r="C94" t="s">
        <v>147</v>
      </c>
      <c r="D94" t="s">
        <v>151</v>
      </c>
      <c r="E94" t="s">
        <v>152</v>
      </c>
      <c r="F94" t="s">
        <v>154</v>
      </c>
      <c r="G94" t="s">
        <v>219</v>
      </c>
      <c r="H94">
        <v>336.21610990121707</v>
      </c>
      <c r="I94">
        <v>48</v>
      </c>
      <c r="J94">
        <v>1446694.0862666927</v>
      </c>
      <c r="K94">
        <v>89472000</v>
      </c>
      <c r="L94">
        <v>92</v>
      </c>
      <c r="M94">
        <v>-24.093949957875722</v>
      </c>
      <c r="N94">
        <v>-4.3478260869565215</v>
      </c>
    </row>
    <row r="95" spans="1:14" x14ac:dyDescent="0.3">
      <c r="A95">
        <v>94</v>
      </c>
      <c r="B95" t="s">
        <v>280</v>
      </c>
      <c r="C95" t="s">
        <v>147</v>
      </c>
      <c r="D95" t="s">
        <v>151</v>
      </c>
      <c r="E95" t="s">
        <v>152</v>
      </c>
      <c r="F95" t="s">
        <v>154</v>
      </c>
      <c r="G95" t="s">
        <v>219</v>
      </c>
      <c r="H95">
        <v>336.21610990121707</v>
      </c>
      <c r="I95">
        <v>48</v>
      </c>
      <c r="J95">
        <v>1446694.0862666927</v>
      </c>
      <c r="K95">
        <v>89472000</v>
      </c>
      <c r="L95">
        <v>93</v>
      </c>
      <c r="M95">
        <v>-24.093949957875722</v>
      </c>
      <c r="N95">
        <v>-4.3478260869565215</v>
      </c>
    </row>
    <row r="96" spans="1:14" x14ac:dyDescent="0.3">
      <c r="A96">
        <v>95</v>
      </c>
      <c r="B96" t="s">
        <v>280</v>
      </c>
      <c r="C96" t="s">
        <v>147</v>
      </c>
      <c r="D96" t="s">
        <v>151</v>
      </c>
      <c r="E96" t="s">
        <v>152</v>
      </c>
      <c r="F96" t="s">
        <v>154</v>
      </c>
      <c r="G96" t="s">
        <v>219</v>
      </c>
      <c r="H96">
        <v>336.21610990121707</v>
      </c>
      <c r="I96">
        <v>48</v>
      </c>
      <c r="J96">
        <v>1446694.0862666927</v>
      </c>
      <c r="K96">
        <v>89472000</v>
      </c>
      <c r="L96">
        <v>94</v>
      </c>
      <c r="M96">
        <v>-24.093949957875722</v>
      </c>
      <c r="N96">
        <v>-4.3478260869565215</v>
      </c>
    </row>
    <row r="97" spans="1:14" x14ac:dyDescent="0.3">
      <c r="A97">
        <v>96</v>
      </c>
      <c r="B97" t="s">
        <v>280</v>
      </c>
      <c r="C97" t="s">
        <v>147</v>
      </c>
      <c r="D97" t="s">
        <v>151</v>
      </c>
      <c r="E97" t="s">
        <v>152</v>
      </c>
      <c r="F97" t="s">
        <v>154</v>
      </c>
      <c r="G97" t="s">
        <v>219</v>
      </c>
      <c r="H97">
        <v>336.21610990121707</v>
      </c>
      <c r="I97">
        <v>48</v>
      </c>
      <c r="J97">
        <v>1446694.0862666927</v>
      </c>
      <c r="K97">
        <v>89472000</v>
      </c>
      <c r="L97">
        <v>95</v>
      </c>
      <c r="M97">
        <v>-24.093949957875722</v>
      </c>
      <c r="N97">
        <v>-4.3478260869565215</v>
      </c>
    </row>
    <row r="98" spans="1:14" x14ac:dyDescent="0.3">
      <c r="A98">
        <v>97</v>
      </c>
      <c r="B98" t="s">
        <v>280</v>
      </c>
      <c r="C98" t="s">
        <v>147</v>
      </c>
      <c r="D98" t="s">
        <v>151</v>
      </c>
      <c r="E98" t="s">
        <v>152</v>
      </c>
      <c r="F98" t="s">
        <v>154</v>
      </c>
      <c r="G98" t="s">
        <v>219</v>
      </c>
      <c r="H98">
        <v>336.21610990121707</v>
      </c>
      <c r="I98">
        <v>48</v>
      </c>
      <c r="J98">
        <v>1446694.0862666927</v>
      </c>
      <c r="K98">
        <v>89472000</v>
      </c>
      <c r="L98">
        <v>96</v>
      </c>
      <c r="M98">
        <v>-24.093949957875722</v>
      </c>
      <c r="N98">
        <v>-4.3478260869565215</v>
      </c>
    </row>
    <row r="99" spans="1:14" x14ac:dyDescent="0.3">
      <c r="A99">
        <v>98</v>
      </c>
      <c r="B99" t="s">
        <v>280</v>
      </c>
      <c r="C99" t="s">
        <v>147</v>
      </c>
      <c r="D99" t="s">
        <v>151</v>
      </c>
      <c r="E99" t="s">
        <v>152</v>
      </c>
      <c r="F99" t="s">
        <v>154</v>
      </c>
      <c r="G99" t="s">
        <v>219</v>
      </c>
      <c r="H99">
        <v>336.21610990121707</v>
      </c>
      <c r="I99">
        <v>48</v>
      </c>
      <c r="J99">
        <v>1446694.0862666927</v>
      </c>
      <c r="K99">
        <v>89472000</v>
      </c>
      <c r="L99">
        <v>97</v>
      </c>
      <c r="M99">
        <v>-24.093949957875722</v>
      </c>
      <c r="N99">
        <v>-4.3478260869565215</v>
      </c>
    </row>
    <row r="100" spans="1:14" x14ac:dyDescent="0.3">
      <c r="A100">
        <v>99</v>
      </c>
      <c r="B100" t="s">
        <v>280</v>
      </c>
      <c r="C100" t="s">
        <v>147</v>
      </c>
      <c r="D100" t="s">
        <v>151</v>
      </c>
      <c r="E100" t="s">
        <v>152</v>
      </c>
      <c r="F100" t="s">
        <v>154</v>
      </c>
      <c r="G100" t="s">
        <v>219</v>
      </c>
      <c r="H100">
        <v>336.21610990121707</v>
      </c>
      <c r="I100">
        <v>48</v>
      </c>
      <c r="J100">
        <v>1446694.0862666927</v>
      </c>
      <c r="K100">
        <v>89472000</v>
      </c>
      <c r="L100">
        <v>98</v>
      </c>
      <c r="M100">
        <v>-24.093949957875722</v>
      </c>
      <c r="N100">
        <v>-4.3478260869565215</v>
      </c>
    </row>
    <row r="101" spans="1:14" x14ac:dyDescent="0.3">
      <c r="A101">
        <v>100</v>
      </c>
      <c r="B101" t="s">
        <v>280</v>
      </c>
      <c r="C101" t="s">
        <v>147</v>
      </c>
      <c r="D101" t="s">
        <v>151</v>
      </c>
      <c r="E101" t="s">
        <v>152</v>
      </c>
      <c r="F101" t="s">
        <v>154</v>
      </c>
      <c r="G101" t="s">
        <v>219</v>
      </c>
      <c r="H101">
        <v>336.21610990121707</v>
      </c>
      <c r="I101">
        <v>48</v>
      </c>
      <c r="J101">
        <v>1446694.0862666927</v>
      </c>
      <c r="K101">
        <v>89472000</v>
      </c>
      <c r="L101">
        <v>99</v>
      </c>
      <c r="M101">
        <v>-24.093949957875722</v>
      </c>
      <c r="N101">
        <v>-4.3478260869565215</v>
      </c>
    </row>
    <row r="102" spans="1:14" x14ac:dyDescent="0.3">
      <c r="A102">
        <v>101</v>
      </c>
      <c r="B102" t="s">
        <v>280</v>
      </c>
      <c r="C102" t="s">
        <v>147</v>
      </c>
      <c r="D102" t="s">
        <v>151</v>
      </c>
      <c r="E102" t="s">
        <v>152</v>
      </c>
      <c r="F102" t="s">
        <v>154</v>
      </c>
      <c r="G102" t="s">
        <v>219</v>
      </c>
      <c r="H102">
        <v>336.21610990121707</v>
      </c>
      <c r="I102">
        <v>48</v>
      </c>
      <c r="J102">
        <v>1446694.0862666927</v>
      </c>
      <c r="K102">
        <v>89472000</v>
      </c>
      <c r="L102">
        <v>100</v>
      </c>
      <c r="M102">
        <v>-24.093949957875722</v>
      </c>
      <c r="N102">
        <v>-4.3478260869565215</v>
      </c>
    </row>
    <row r="103" spans="1:14" x14ac:dyDescent="0.3">
      <c r="A103">
        <v>102</v>
      </c>
      <c r="B103" t="s">
        <v>280</v>
      </c>
      <c r="C103" t="s">
        <v>147</v>
      </c>
      <c r="D103" t="s">
        <v>151</v>
      </c>
      <c r="E103" t="s">
        <v>152</v>
      </c>
      <c r="F103" t="s">
        <v>154</v>
      </c>
      <c r="G103" t="s">
        <v>219</v>
      </c>
      <c r="H103">
        <v>336.21610990121707</v>
      </c>
      <c r="I103">
        <v>48</v>
      </c>
      <c r="J103">
        <v>1446694.0862666927</v>
      </c>
      <c r="K103">
        <v>89472000</v>
      </c>
      <c r="L103">
        <v>101</v>
      </c>
      <c r="M103">
        <v>-24.093949957875722</v>
      </c>
      <c r="N103">
        <v>-4.3478260869565215</v>
      </c>
    </row>
    <row r="104" spans="1:14" x14ac:dyDescent="0.3">
      <c r="A104">
        <v>103</v>
      </c>
      <c r="B104" t="s">
        <v>280</v>
      </c>
      <c r="C104" t="s">
        <v>147</v>
      </c>
      <c r="D104" t="s">
        <v>151</v>
      </c>
      <c r="E104" t="s">
        <v>152</v>
      </c>
      <c r="F104" t="s">
        <v>154</v>
      </c>
      <c r="G104" t="s">
        <v>219</v>
      </c>
      <c r="H104">
        <v>336.21610990121707</v>
      </c>
      <c r="I104">
        <v>48</v>
      </c>
      <c r="J104">
        <v>1446694.0862666927</v>
      </c>
      <c r="K104">
        <v>89472000</v>
      </c>
      <c r="L104">
        <v>102</v>
      </c>
      <c r="M104">
        <v>-24.093949957875722</v>
      </c>
      <c r="N104">
        <v>-4.3478260869565215</v>
      </c>
    </row>
    <row r="105" spans="1:14" x14ac:dyDescent="0.3">
      <c r="A105">
        <v>104</v>
      </c>
      <c r="B105" t="s">
        <v>280</v>
      </c>
      <c r="C105" t="s">
        <v>147</v>
      </c>
      <c r="D105" t="s">
        <v>151</v>
      </c>
      <c r="E105" t="s">
        <v>152</v>
      </c>
      <c r="F105" t="s">
        <v>154</v>
      </c>
      <c r="G105" t="s">
        <v>219</v>
      </c>
      <c r="H105">
        <v>336.21610990121707</v>
      </c>
      <c r="I105">
        <v>48</v>
      </c>
      <c r="J105">
        <v>1446694.0862666927</v>
      </c>
      <c r="K105">
        <v>89472000</v>
      </c>
      <c r="L105">
        <v>103</v>
      </c>
      <c r="M105">
        <v>-24.093949957875722</v>
      </c>
      <c r="N105">
        <v>-4.3478260869565215</v>
      </c>
    </row>
    <row r="106" spans="1:14" x14ac:dyDescent="0.3">
      <c r="A106">
        <v>105</v>
      </c>
      <c r="B106" t="s">
        <v>280</v>
      </c>
      <c r="C106" t="s">
        <v>147</v>
      </c>
      <c r="D106" t="s">
        <v>151</v>
      </c>
      <c r="E106" t="s">
        <v>152</v>
      </c>
      <c r="F106" t="s">
        <v>154</v>
      </c>
      <c r="G106" t="s">
        <v>219</v>
      </c>
      <c r="H106">
        <v>336.21610990121707</v>
      </c>
      <c r="I106">
        <v>48</v>
      </c>
      <c r="J106">
        <v>1446694.0862666927</v>
      </c>
      <c r="K106">
        <v>89472000</v>
      </c>
      <c r="L106">
        <v>104</v>
      </c>
      <c r="M106">
        <v>-24.093949957875722</v>
      </c>
      <c r="N106">
        <v>-4.3478260869565215</v>
      </c>
    </row>
    <row r="107" spans="1:14" x14ac:dyDescent="0.3">
      <c r="A107">
        <v>106</v>
      </c>
      <c r="B107" t="s">
        <v>280</v>
      </c>
      <c r="C107" t="s">
        <v>147</v>
      </c>
      <c r="D107" t="s">
        <v>151</v>
      </c>
      <c r="E107" t="s">
        <v>152</v>
      </c>
      <c r="F107" t="s">
        <v>154</v>
      </c>
      <c r="G107" t="s">
        <v>219</v>
      </c>
      <c r="H107">
        <v>336.21610990121707</v>
      </c>
      <c r="I107">
        <v>48</v>
      </c>
      <c r="J107">
        <v>1446694.0862666927</v>
      </c>
      <c r="K107">
        <v>89472000</v>
      </c>
      <c r="L107">
        <v>105</v>
      </c>
      <c r="M107">
        <v>-24.093949957875722</v>
      </c>
      <c r="N107">
        <v>-4.3478260869565215</v>
      </c>
    </row>
    <row r="108" spans="1:14" x14ac:dyDescent="0.3">
      <c r="A108">
        <v>107</v>
      </c>
      <c r="B108" t="s">
        <v>280</v>
      </c>
      <c r="C108" t="s">
        <v>147</v>
      </c>
      <c r="D108" t="s">
        <v>151</v>
      </c>
      <c r="E108" t="s">
        <v>152</v>
      </c>
      <c r="F108" t="s">
        <v>154</v>
      </c>
      <c r="G108" t="s">
        <v>219</v>
      </c>
      <c r="H108">
        <v>336.21610990121707</v>
      </c>
      <c r="I108">
        <v>48</v>
      </c>
      <c r="J108">
        <v>1446694.0862666927</v>
      </c>
      <c r="K108">
        <v>89472000</v>
      </c>
      <c r="L108">
        <v>106</v>
      </c>
      <c r="M108">
        <v>-24.093949957875722</v>
      </c>
      <c r="N108">
        <v>-4.3478260869565215</v>
      </c>
    </row>
    <row r="109" spans="1:14" x14ac:dyDescent="0.3">
      <c r="A109">
        <v>108</v>
      </c>
      <c r="B109" t="s">
        <v>280</v>
      </c>
      <c r="C109" t="s">
        <v>147</v>
      </c>
      <c r="D109" t="s">
        <v>151</v>
      </c>
      <c r="E109" t="s">
        <v>152</v>
      </c>
      <c r="F109" t="s">
        <v>154</v>
      </c>
      <c r="G109" t="s">
        <v>219</v>
      </c>
      <c r="H109">
        <v>336.21610990121707</v>
      </c>
      <c r="I109">
        <v>48</v>
      </c>
      <c r="J109">
        <v>1446694.0862666927</v>
      </c>
      <c r="K109">
        <v>89472000</v>
      </c>
      <c r="L109">
        <v>107</v>
      </c>
      <c r="M109">
        <v>-24.093949957875722</v>
      </c>
      <c r="N109">
        <v>-4.3478260869565215</v>
      </c>
    </row>
    <row r="110" spans="1:14" x14ac:dyDescent="0.3">
      <c r="A110">
        <v>109</v>
      </c>
      <c r="B110" t="s">
        <v>280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336.21610990121707</v>
      </c>
      <c r="I110">
        <v>48</v>
      </c>
      <c r="J110">
        <v>1446694.0862666927</v>
      </c>
      <c r="K110">
        <v>89472000</v>
      </c>
      <c r="L110">
        <v>108</v>
      </c>
      <c r="M110">
        <v>-24.093949957875722</v>
      </c>
      <c r="N110">
        <v>-4.3478260869565215</v>
      </c>
    </row>
    <row r="111" spans="1:14" x14ac:dyDescent="0.3">
      <c r="A111">
        <v>110</v>
      </c>
      <c r="B111" t="s">
        <v>280</v>
      </c>
      <c r="C111" t="s">
        <v>147</v>
      </c>
      <c r="D111" t="s">
        <v>151</v>
      </c>
      <c r="E111" t="s">
        <v>152</v>
      </c>
      <c r="F111" t="s">
        <v>154</v>
      </c>
      <c r="G111" t="s">
        <v>219</v>
      </c>
      <c r="H111">
        <v>336.21610990121707</v>
      </c>
      <c r="I111">
        <v>48</v>
      </c>
      <c r="J111">
        <v>1446694.0862666927</v>
      </c>
      <c r="K111">
        <v>89472000</v>
      </c>
      <c r="L111">
        <v>109</v>
      </c>
      <c r="M111">
        <v>-24.093949957875722</v>
      </c>
      <c r="N111">
        <v>-4.3478260869565215</v>
      </c>
    </row>
    <row r="112" spans="1:14" x14ac:dyDescent="0.3">
      <c r="A112">
        <v>111</v>
      </c>
      <c r="B112" t="s">
        <v>280</v>
      </c>
      <c r="C112" t="s">
        <v>147</v>
      </c>
      <c r="D112" t="s">
        <v>151</v>
      </c>
      <c r="E112" t="s">
        <v>152</v>
      </c>
      <c r="F112" t="s">
        <v>154</v>
      </c>
      <c r="G112" t="s">
        <v>219</v>
      </c>
      <c r="H112">
        <v>336.21610990121707</v>
      </c>
      <c r="I112">
        <v>48</v>
      </c>
      <c r="J112">
        <v>1446694.0862666927</v>
      </c>
      <c r="K112">
        <v>89472000</v>
      </c>
      <c r="L112">
        <v>110</v>
      </c>
      <c r="M112">
        <v>-24.093949957875722</v>
      </c>
      <c r="N112">
        <v>-4.3478260869565215</v>
      </c>
    </row>
    <row r="113" spans="1:14" x14ac:dyDescent="0.3">
      <c r="A113">
        <v>112</v>
      </c>
      <c r="B113" t="s">
        <v>280</v>
      </c>
      <c r="C113" t="s">
        <v>147</v>
      </c>
      <c r="D113" t="s">
        <v>151</v>
      </c>
      <c r="E113" t="s">
        <v>152</v>
      </c>
      <c r="F113" t="s">
        <v>154</v>
      </c>
      <c r="G113" t="s">
        <v>219</v>
      </c>
      <c r="H113">
        <v>336.21610990121707</v>
      </c>
      <c r="I113">
        <v>48</v>
      </c>
      <c r="J113">
        <v>1446694.0862666927</v>
      </c>
      <c r="K113">
        <v>89472000</v>
      </c>
      <c r="L113">
        <v>111</v>
      </c>
      <c r="M113">
        <v>-24.093949957875722</v>
      </c>
      <c r="N113">
        <v>-4.3478260869565215</v>
      </c>
    </row>
    <row r="114" spans="1:14" x14ac:dyDescent="0.3">
      <c r="A114">
        <v>113</v>
      </c>
      <c r="B114" t="s">
        <v>280</v>
      </c>
      <c r="C114" t="s">
        <v>147</v>
      </c>
      <c r="D114" t="s">
        <v>151</v>
      </c>
      <c r="E114" t="s">
        <v>152</v>
      </c>
      <c r="F114" t="s">
        <v>154</v>
      </c>
      <c r="G114" t="s">
        <v>219</v>
      </c>
      <c r="H114">
        <v>336.21610990121707</v>
      </c>
      <c r="I114">
        <v>48</v>
      </c>
      <c r="J114">
        <v>1446694.0862666927</v>
      </c>
      <c r="K114">
        <v>89472000</v>
      </c>
      <c r="L114">
        <v>112</v>
      </c>
      <c r="M114">
        <v>-24.093949957875722</v>
      </c>
      <c r="N114">
        <v>-4.3478260869565215</v>
      </c>
    </row>
    <row r="115" spans="1:14" x14ac:dyDescent="0.3">
      <c r="A115">
        <v>114</v>
      </c>
      <c r="B115" t="s">
        <v>280</v>
      </c>
      <c r="C115" t="s">
        <v>147</v>
      </c>
      <c r="D115" t="s">
        <v>151</v>
      </c>
      <c r="E115" t="s">
        <v>152</v>
      </c>
      <c r="F115" t="s">
        <v>154</v>
      </c>
      <c r="G115" t="s">
        <v>219</v>
      </c>
      <c r="H115">
        <v>323.04634372617141</v>
      </c>
      <c r="I115">
        <v>46</v>
      </c>
      <c r="J115">
        <v>1326897.8821416509</v>
      </c>
      <c r="K115">
        <v>85744000</v>
      </c>
      <c r="L115">
        <v>113</v>
      </c>
      <c r="M115">
        <v>-13.818118805348345</v>
      </c>
      <c r="N115">
        <v>0</v>
      </c>
    </row>
    <row r="116" spans="1:14" x14ac:dyDescent="0.3">
      <c r="A116">
        <v>115</v>
      </c>
      <c r="B116" t="s">
        <v>280</v>
      </c>
      <c r="C116" t="s">
        <v>147</v>
      </c>
      <c r="D116" t="s">
        <v>151</v>
      </c>
      <c r="E116" t="s">
        <v>152</v>
      </c>
      <c r="F116" t="s">
        <v>154</v>
      </c>
      <c r="G116" t="s">
        <v>219</v>
      </c>
      <c r="H116">
        <v>323.04634372617141</v>
      </c>
      <c r="I116">
        <v>46</v>
      </c>
      <c r="J116">
        <v>1326897.8821416509</v>
      </c>
      <c r="K116">
        <v>85744000</v>
      </c>
      <c r="L116">
        <v>114</v>
      </c>
      <c r="M116">
        <v>-13.818118805348345</v>
      </c>
      <c r="N116">
        <v>0</v>
      </c>
    </row>
    <row r="117" spans="1:14" x14ac:dyDescent="0.3">
      <c r="A117">
        <v>116</v>
      </c>
      <c r="B117" t="s">
        <v>280</v>
      </c>
      <c r="C117" t="s">
        <v>147</v>
      </c>
      <c r="D117" t="s">
        <v>151</v>
      </c>
      <c r="E117" t="s">
        <v>152</v>
      </c>
      <c r="F117" t="s">
        <v>154</v>
      </c>
      <c r="G117" t="s">
        <v>219</v>
      </c>
      <c r="H117">
        <v>323.04634372617141</v>
      </c>
      <c r="I117">
        <v>46</v>
      </c>
      <c r="J117">
        <v>1326897.8821416509</v>
      </c>
      <c r="K117">
        <v>85744000</v>
      </c>
      <c r="L117">
        <v>115</v>
      </c>
      <c r="M117">
        <v>-13.818118805348345</v>
      </c>
      <c r="N117">
        <v>0</v>
      </c>
    </row>
    <row r="118" spans="1:14" x14ac:dyDescent="0.3">
      <c r="A118">
        <v>117</v>
      </c>
      <c r="B118" t="s">
        <v>280</v>
      </c>
      <c r="C118" t="s">
        <v>147</v>
      </c>
      <c r="D118" t="s">
        <v>151</v>
      </c>
      <c r="E118" t="s">
        <v>152</v>
      </c>
      <c r="F118" t="s">
        <v>154</v>
      </c>
      <c r="G118" t="s">
        <v>219</v>
      </c>
      <c r="H118">
        <v>323.04634372617141</v>
      </c>
      <c r="I118">
        <v>46</v>
      </c>
      <c r="J118">
        <v>1326897.8821416509</v>
      </c>
      <c r="K118">
        <v>85744000</v>
      </c>
      <c r="L118">
        <v>116</v>
      </c>
      <c r="M118">
        <v>-13.818118805348345</v>
      </c>
      <c r="N118">
        <v>0</v>
      </c>
    </row>
    <row r="119" spans="1:14" x14ac:dyDescent="0.3">
      <c r="A119">
        <v>118</v>
      </c>
      <c r="B119" t="s">
        <v>280</v>
      </c>
      <c r="C119" t="s">
        <v>147</v>
      </c>
      <c r="D119" t="s">
        <v>151</v>
      </c>
      <c r="E119" t="s">
        <v>152</v>
      </c>
      <c r="F119" t="s">
        <v>154</v>
      </c>
      <c r="G119" t="s">
        <v>219</v>
      </c>
      <c r="H119">
        <v>323.04634372617141</v>
      </c>
      <c r="I119">
        <v>46</v>
      </c>
      <c r="J119">
        <v>1326897.8821416509</v>
      </c>
      <c r="K119">
        <v>85744000</v>
      </c>
      <c r="L119">
        <v>117</v>
      </c>
      <c r="M119">
        <v>-13.818118805348345</v>
      </c>
      <c r="N119">
        <v>0</v>
      </c>
    </row>
    <row r="120" spans="1:14" x14ac:dyDescent="0.3">
      <c r="A120">
        <v>119</v>
      </c>
      <c r="B120" t="s">
        <v>280</v>
      </c>
      <c r="C120" t="s">
        <v>147</v>
      </c>
      <c r="D120" t="s">
        <v>151</v>
      </c>
      <c r="E120" t="s">
        <v>152</v>
      </c>
      <c r="F120" t="s">
        <v>154</v>
      </c>
      <c r="G120" t="s">
        <v>219</v>
      </c>
      <c r="H120">
        <v>323.04634372617141</v>
      </c>
      <c r="I120">
        <v>46</v>
      </c>
      <c r="J120">
        <v>1326897.8821416509</v>
      </c>
      <c r="K120">
        <v>85744000</v>
      </c>
      <c r="L120">
        <v>118</v>
      </c>
      <c r="M120">
        <v>-13.818118805348345</v>
      </c>
      <c r="N120">
        <v>0</v>
      </c>
    </row>
    <row r="121" spans="1:14" x14ac:dyDescent="0.3">
      <c r="A121">
        <v>120</v>
      </c>
      <c r="B121" t="s">
        <v>280</v>
      </c>
      <c r="C121" t="s">
        <v>147</v>
      </c>
      <c r="D121" t="s">
        <v>151</v>
      </c>
      <c r="E121" t="s">
        <v>152</v>
      </c>
      <c r="F121" t="s">
        <v>154</v>
      </c>
      <c r="G121" t="s">
        <v>219</v>
      </c>
      <c r="H121">
        <v>323.04634372617141</v>
      </c>
      <c r="I121">
        <v>46</v>
      </c>
      <c r="J121">
        <v>1326897.8821416509</v>
      </c>
      <c r="K121">
        <v>85744000</v>
      </c>
      <c r="L121">
        <v>119</v>
      </c>
      <c r="M121">
        <v>-13.818118805348345</v>
      </c>
      <c r="N121">
        <v>0</v>
      </c>
    </row>
    <row r="122" spans="1:14" x14ac:dyDescent="0.3">
      <c r="A122">
        <v>121</v>
      </c>
      <c r="B122" t="s">
        <v>280</v>
      </c>
      <c r="C122" t="s">
        <v>147</v>
      </c>
      <c r="D122" t="s">
        <v>151</v>
      </c>
      <c r="E122" t="s">
        <v>152</v>
      </c>
      <c r="F122" t="s">
        <v>154</v>
      </c>
      <c r="G122" t="s">
        <v>219</v>
      </c>
      <c r="H122">
        <v>323.04634372617141</v>
      </c>
      <c r="I122">
        <v>46</v>
      </c>
      <c r="J122">
        <v>1326897.8821416509</v>
      </c>
      <c r="K122">
        <v>85744000</v>
      </c>
      <c r="L122">
        <v>120</v>
      </c>
      <c r="M122">
        <v>-13.818118805348345</v>
      </c>
      <c r="N122">
        <v>0</v>
      </c>
    </row>
    <row r="123" spans="1:14" x14ac:dyDescent="0.3">
      <c r="A123">
        <v>122</v>
      </c>
      <c r="B123" t="s">
        <v>280</v>
      </c>
      <c r="C123" t="s">
        <v>147</v>
      </c>
      <c r="D123" t="s">
        <v>151</v>
      </c>
      <c r="E123" t="s">
        <v>152</v>
      </c>
      <c r="F123" t="s">
        <v>154</v>
      </c>
      <c r="G123" t="s">
        <v>219</v>
      </c>
      <c r="H123">
        <v>323.04634372617141</v>
      </c>
      <c r="I123">
        <v>46</v>
      </c>
      <c r="J123">
        <v>1326897.8821416509</v>
      </c>
      <c r="K123">
        <v>85744000</v>
      </c>
      <c r="L123">
        <v>121</v>
      </c>
      <c r="M123">
        <v>-13.818118805348345</v>
      </c>
      <c r="N123">
        <v>0</v>
      </c>
    </row>
    <row r="124" spans="1:14" x14ac:dyDescent="0.3">
      <c r="A124">
        <v>123</v>
      </c>
      <c r="B124" t="s">
        <v>280</v>
      </c>
      <c r="C124" t="s">
        <v>147</v>
      </c>
      <c r="D124" t="s">
        <v>151</v>
      </c>
      <c r="E124" t="s">
        <v>152</v>
      </c>
      <c r="F124" t="s">
        <v>154</v>
      </c>
      <c r="G124" t="s">
        <v>219</v>
      </c>
      <c r="H124">
        <v>323.04634372617141</v>
      </c>
      <c r="I124">
        <v>46</v>
      </c>
      <c r="J124">
        <v>1326897.8821416509</v>
      </c>
      <c r="K124">
        <v>85744000</v>
      </c>
      <c r="L124">
        <v>122</v>
      </c>
      <c r="M124">
        <v>-13.818118805348345</v>
      </c>
      <c r="N124">
        <v>0</v>
      </c>
    </row>
    <row r="125" spans="1:14" x14ac:dyDescent="0.3">
      <c r="A125">
        <v>124</v>
      </c>
      <c r="B125" t="s">
        <v>280</v>
      </c>
      <c r="C125" t="s">
        <v>147</v>
      </c>
      <c r="D125" t="s">
        <v>151</v>
      </c>
      <c r="E125" t="s">
        <v>152</v>
      </c>
      <c r="F125" t="s">
        <v>154</v>
      </c>
      <c r="G125" t="s">
        <v>219</v>
      </c>
      <c r="H125">
        <v>323.04634372617141</v>
      </c>
      <c r="I125">
        <v>46</v>
      </c>
      <c r="J125">
        <v>1326897.8821416509</v>
      </c>
      <c r="K125">
        <v>85744000</v>
      </c>
      <c r="L125">
        <v>123</v>
      </c>
      <c r="M125">
        <v>-13.818118805348345</v>
      </c>
      <c r="N125">
        <v>0</v>
      </c>
    </row>
    <row r="126" spans="1:14" x14ac:dyDescent="0.3">
      <c r="A126">
        <v>125</v>
      </c>
      <c r="B126" t="s">
        <v>280</v>
      </c>
      <c r="C126" t="s">
        <v>147</v>
      </c>
      <c r="D126" t="s">
        <v>151</v>
      </c>
      <c r="E126" t="s">
        <v>152</v>
      </c>
      <c r="F126" t="s">
        <v>154</v>
      </c>
      <c r="G126" t="s">
        <v>219</v>
      </c>
      <c r="H126">
        <v>323.04634372617141</v>
      </c>
      <c r="I126">
        <v>46</v>
      </c>
      <c r="J126">
        <v>1326897.8821416509</v>
      </c>
      <c r="K126">
        <v>85744000</v>
      </c>
      <c r="L126">
        <v>124</v>
      </c>
      <c r="M126">
        <v>-13.818118805348345</v>
      </c>
      <c r="N126">
        <v>0</v>
      </c>
    </row>
    <row r="127" spans="1:14" x14ac:dyDescent="0.3">
      <c r="A127">
        <v>126</v>
      </c>
      <c r="B127" t="s">
        <v>280</v>
      </c>
      <c r="C127" t="s">
        <v>147</v>
      </c>
      <c r="D127" t="s">
        <v>151</v>
      </c>
      <c r="E127" t="s">
        <v>152</v>
      </c>
      <c r="F127" t="s">
        <v>154</v>
      </c>
      <c r="G127" t="s">
        <v>219</v>
      </c>
      <c r="H127">
        <v>323.04634372617141</v>
      </c>
      <c r="I127">
        <v>46</v>
      </c>
      <c r="J127">
        <v>1326897.8821416509</v>
      </c>
      <c r="K127">
        <v>85744000</v>
      </c>
      <c r="L127">
        <v>125</v>
      </c>
      <c r="M127">
        <v>-13.818118805348345</v>
      </c>
      <c r="N127">
        <v>0</v>
      </c>
    </row>
    <row r="128" spans="1:14" x14ac:dyDescent="0.3">
      <c r="A128">
        <v>127</v>
      </c>
      <c r="B128" t="s">
        <v>280</v>
      </c>
      <c r="C128" t="s">
        <v>147</v>
      </c>
      <c r="D128" t="s">
        <v>151</v>
      </c>
      <c r="E128" t="s">
        <v>152</v>
      </c>
      <c r="F128" t="s">
        <v>154</v>
      </c>
      <c r="G128" t="s">
        <v>219</v>
      </c>
      <c r="H128">
        <v>323.04634372617141</v>
      </c>
      <c r="I128">
        <v>46</v>
      </c>
      <c r="J128">
        <v>1326897.8821416509</v>
      </c>
      <c r="K128">
        <v>85744000</v>
      </c>
      <c r="L128">
        <v>126</v>
      </c>
      <c r="M128">
        <v>-13.818118805348345</v>
      </c>
      <c r="N128">
        <v>0</v>
      </c>
    </row>
    <row r="129" spans="1:14" x14ac:dyDescent="0.3">
      <c r="A129">
        <v>128</v>
      </c>
      <c r="B129" t="s">
        <v>280</v>
      </c>
      <c r="C129" t="s">
        <v>147</v>
      </c>
      <c r="D129" t="s">
        <v>151</v>
      </c>
      <c r="E129" t="s">
        <v>152</v>
      </c>
      <c r="F129" t="s">
        <v>154</v>
      </c>
      <c r="G129" t="s">
        <v>219</v>
      </c>
      <c r="H129">
        <v>323.04634372617141</v>
      </c>
      <c r="I129">
        <v>46</v>
      </c>
      <c r="J129">
        <v>1326897.8821416509</v>
      </c>
      <c r="K129">
        <v>85744000</v>
      </c>
      <c r="L129">
        <v>127</v>
      </c>
      <c r="M129">
        <v>-13.818118805348345</v>
      </c>
      <c r="N129">
        <v>0</v>
      </c>
    </row>
    <row r="130" spans="1:14" x14ac:dyDescent="0.3">
      <c r="A130">
        <v>129</v>
      </c>
      <c r="B130" t="s">
        <v>280</v>
      </c>
      <c r="C130" t="s">
        <v>147</v>
      </c>
      <c r="D130" t="s">
        <v>151</v>
      </c>
      <c r="E130" t="s">
        <v>152</v>
      </c>
      <c r="F130" t="s">
        <v>154</v>
      </c>
      <c r="G130" t="s">
        <v>219</v>
      </c>
      <c r="H130">
        <v>323.04634372617141</v>
      </c>
      <c r="I130">
        <v>46</v>
      </c>
      <c r="J130">
        <v>1326897.8821416509</v>
      </c>
      <c r="K130">
        <v>85744000</v>
      </c>
      <c r="L130">
        <v>128</v>
      </c>
      <c r="M130">
        <v>-13.818118805348345</v>
      </c>
      <c r="N130">
        <v>0</v>
      </c>
    </row>
    <row r="131" spans="1:14" x14ac:dyDescent="0.3">
      <c r="A131">
        <v>130</v>
      </c>
      <c r="B131" t="s">
        <v>280</v>
      </c>
      <c r="C131" t="s">
        <v>147</v>
      </c>
      <c r="D131" t="s">
        <v>151</v>
      </c>
      <c r="E131" t="s">
        <v>152</v>
      </c>
      <c r="F131" t="s">
        <v>154</v>
      </c>
      <c r="G131" t="s">
        <v>219</v>
      </c>
      <c r="H131">
        <v>323.04634372617141</v>
      </c>
      <c r="I131">
        <v>46</v>
      </c>
      <c r="J131">
        <v>1326897.8821416509</v>
      </c>
      <c r="K131">
        <v>85744000</v>
      </c>
      <c r="L131">
        <v>129</v>
      </c>
      <c r="M131">
        <v>-13.818118805348345</v>
      </c>
      <c r="N131">
        <v>0</v>
      </c>
    </row>
    <row r="132" spans="1:14" x14ac:dyDescent="0.3">
      <c r="A132">
        <v>131</v>
      </c>
      <c r="B132" t="s">
        <v>280</v>
      </c>
      <c r="C132" t="s">
        <v>147</v>
      </c>
      <c r="D132" t="s">
        <v>151</v>
      </c>
      <c r="E132" t="s">
        <v>152</v>
      </c>
      <c r="F132" t="s">
        <v>154</v>
      </c>
      <c r="G132" t="s">
        <v>219</v>
      </c>
      <c r="H132">
        <v>323.04634372617141</v>
      </c>
      <c r="I132">
        <v>46</v>
      </c>
      <c r="J132">
        <v>1326897.8821416509</v>
      </c>
      <c r="K132">
        <v>85744000</v>
      </c>
      <c r="L132">
        <v>130</v>
      </c>
      <c r="M132">
        <v>-13.818118805348345</v>
      </c>
      <c r="N132">
        <v>0</v>
      </c>
    </row>
    <row r="133" spans="1:14" x14ac:dyDescent="0.3">
      <c r="A133">
        <v>132</v>
      </c>
      <c r="B133" t="s">
        <v>280</v>
      </c>
      <c r="C133" t="s">
        <v>147</v>
      </c>
      <c r="D133" t="s">
        <v>151</v>
      </c>
      <c r="E133" t="s">
        <v>152</v>
      </c>
      <c r="F133" t="s">
        <v>154</v>
      </c>
      <c r="G133" t="s">
        <v>219</v>
      </c>
      <c r="H133">
        <v>323.04634372617141</v>
      </c>
      <c r="I133">
        <v>46</v>
      </c>
      <c r="J133">
        <v>1326897.8821416509</v>
      </c>
      <c r="K133">
        <v>85744000</v>
      </c>
      <c r="L133">
        <v>131</v>
      </c>
      <c r="M133">
        <v>-13.818118805348345</v>
      </c>
      <c r="N133">
        <v>0</v>
      </c>
    </row>
    <row r="134" spans="1:14" x14ac:dyDescent="0.3">
      <c r="A134">
        <v>133</v>
      </c>
      <c r="B134" t="s">
        <v>280</v>
      </c>
      <c r="C134" t="s">
        <v>147</v>
      </c>
      <c r="D134" t="s">
        <v>151</v>
      </c>
      <c r="E134" t="s">
        <v>152</v>
      </c>
      <c r="F134" t="s">
        <v>154</v>
      </c>
      <c r="G134" t="s">
        <v>219</v>
      </c>
      <c r="H134">
        <v>323.04634372617141</v>
      </c>
      <c r="I134">
        <v>46</v>
      </c>
      <c r="J134">
        <v>1326897.8821416509</v>
      </c>
      <c r="K134">
        <v>85744000</v>
      </c>
      <c r="L134">
        <v>132</v>
      </c>
      <c r="M134">
        <v>-13.818118805348345</v>
      </c>
      <c r="N134">
        <v>0</v>
      </c>
    </row>
    <row r="135" spans="1:14" x14ac:dyDescent="0.3">
      <c r="A135">
        <v>134</v>
      </c>
      <c r="B135" t="s">
        <v>280</v>
      </c>
      <c r="C135" t="s">
        <v>147</v>
      </c>
      <c r="D135" t="s">
        <v>151</v>
      </c>
      <c r="E135" t="s">
        <v>152</v>
      </c>
      <c r="F135" t="s">
        <v>154</v>
      </c>
      <c r="G135" t="s">
        <v>219</v>
      </c>
      <c r="H135">
        <v>323.04634372617141</v>
      </c>
      <c r="I135">
        <v>46</v>
      </c>
      <c r="J135">
        <v>1326897.8821416509</v>
      </c>
      <c r="K135">
        <v>85744000</v>
      </c>
      <c r="L135">
        <v>133</v>
      </c>
      <c r="M135">
        <v>-13.818118805348345</v>
      </c>
      <c r="N135">
        <v>0</v>
      </c>
    </row>
    <row r="136" spans="1:14" x14ac:dyDescent="0.3">
      <c r="A136">
        <v>135</v>
      </c>
      <c r="B136" t="s">
        <v>280</v>
      </c>
      <c r="C136" t="s">
        <v>147</v>
      </c>
      <c r="D136" t="s">
        <v>151</v>
      </c>
      <c r="E136" t="s">
        <v>152</v>
      </c>
      <c r="F136" t="s">
        <v>154</v>
      </c>
      <c r="G136" t="s">
        <v>219</v>
      </c>
      <c r="H136">
        <v>323.04634372617141</v>
      </c>
      <c r="I136">
        <v>46</v>
      </c>
      <c r="J136">
        <v>1326897.8821416509</v>
      </c>
      <c r="K136">
        <v>85744000</v>
      </c>
      <c r="L136">
        <v>134</v>
      </c>
      <c r="M136">
        <v>-13.818118805348345</v>
      </c>
      <c r="N136">
        <v>0</v>
      </c>
    </row>
    <row r="137" spans="1:14" x14ac:dyDescent="0.3">
      <c r="A137">
        <v>136</v>
      </c>
      <c r="B137" t="s">
        <v>280</v>
      </c>
      <c r="C137" t="s">
        <v>147</v>
      </c>
      <c r="D137" t="s">
        <v>151</v>
      </c>
      <c r="E137" t="s">
        <v>152</v>
      </c>
      <c r="F137" t="s">
        <v>154</v>
      </c>
      <c r="G137" t="s">
        <v>219</v>
      </c>
      <c r="H137">
        <v>323.04634372617141</v>
      </c>
      <c r="I137">
        <v>46</v>
      </c>
      <c r="J137">
        <v>1326897.8821416509</v>
      </c>
      <c r="K137">
        <v>85744000</v>
      </c>
      <c r="L137">
        <v>135</v>
      </c>
      <c r="M137">
        <v>-13.818118805348345</v>
      </c>
      <c r="N137">
        <v>0</v>
      </c>
    </row>
    <row r="138" spans="1:14" x14ac:dyDescent="0.3">
      <c r="A138">
        <v>137</v>
      </c>
      <c r="B138" t="s">
        <v>280</v>
      </c>
      <c r="C138" t="s">
        <v>147</v>
      </c>
      <c r="D138" t="s">
        <v>151</v>
      </c>
      <c r="E138" t="s">
        <v>152</v>
      </c>
      <c r="F138" t="s">
        <v>154</v>
      </c>
      <c r="G138" t="s">
        <v>219</v>
      </c>
      <c r="H138">
        <v>323.04634372617141</v>
      </c>
      <c r="I138">
        <v>46</v>
      </c>
      <c r="J138">
        <v>1326897.8821416509</v>
      </c>
      <c r="K138">
        <v>85744000</v>
      </c>
      <c r="L138">
        <v>136</v>
      </c>
      <c r="M138">
        <v>-13.818118805348345</v>
      </c>
      <c r="N138">
        <v>0</v>
      </c>
    </row>
    <row r="139" spans="1:14" x14ac:dyDescent="0.3">
      <c r="A139">
        <v>138</v>
      </c>
      <c r="B139" t="s">
        <v>280</v>
      </c>
      <c r="C139" t="s">
        <v>147</v>
      </c>
      <c r="D139" t="s">
        <v>151</v>
      </c>
      <c r="E139" t="s">
        <v>152</v>
      </c>
      <c r="F139" t="s">
        <v>154</v>
      </c>
      <c r="G139" t="s">
        <v>219</v>
      </c>
      <c r="H139">
        <v>323.04634372617141</v>
      </c>
      <c r="I139">
        <v>46</v>
      </c>
      <c r="J139">
        <v>1326897.8821416509</v>
      </c>
      <c r="K139">
        <v>85744000</v>
      </c>
      <c r="L139">
        <v>137</v>
      </c>
      <c r="M139">
        <v>-13.818118805348345</v>
      </c>
      <c r="N139">
        <v>0</v>
      </c>
    </row>
    <row r="140" spans="1:14" x14ac:dyDescent="0.3">
      <c r="A140">
        <v>139</v>
      </c>
      <c r="B140" t="s">
        <v>280</v>
      </c>
      <c r="C140" t="s">
        <v>147</v>
      </c>
      <c r="D140" t="s">
        <v>151</v>
      </c>
      <c r="E140" t="s">
        <v>152</v>
      </c>
      <c r="F140" t="s">
        <v>154</v>
      </c>
      <c r="G140" t="s">
        <v>219</v>
      </c>
      <c r="H140">
        <v>323.04634372617141</v>
      </c>
      <c r="I140">
        <v>46</v>
      </c>
      <c r="J140">
        <v>1326897.8821416509</v>
      </c>
      <c r="K140">
        <v>85744000</v>
      </c>
      <c r="L140">
        <v>138</v>
      </c>
      <c r="M140">
        <v>-13.818118805348345</v>
      </c>
      <c r="N140">
        <v>0</v>
      </c>
    </row>
    <row r="141" spans="1:14" x14ac:dyDescent="0.3">
      <c r="A141">
        <v>140</v>
      </c>
      <c r="B141" t="s">
        <v>280</v>
      </c>
      <c r="C141" t="s">
        <v>147</v>
      </c>
      <c r="D141" t="s">
        <v>151</v>
      </c>
      <c r="E141" t="s">
        <v>152</v>
      </c>
      <c r="F141" t="s">
        <v>154</v>
      </c>
      <c r="G141" t="s">
        <v>219</v>
      </c>
      <c r="H141">
        <v>323.04634372617141</v>
      </c>
      <c r="I141">
        <v>46</v>
      </c>
      <c r="J141">
        <v>1326897.8821416509</v>
      </c>
      <c r="K141">
        <v>85744000</v>
      </c>
      <c r="L141">
        <v>139</v>
      </c>
      <c r="M141">
        <v>-13.818118805348345</v>
      </c>
      <c r="N141">
        <v>0</v>
      </c>
    </row>
    <row r="142" spans="1:14" x14ac:dyDescent="0.3">
      <c r="A142">
        <v>141</v>
      </c>
      <c r="B142" t="s">
        <v>280</v>
      </c>
      <c r="C142" t="s">
        <v>147</v>
      </c>
      <c r="D142" t="s">
        <v>151</v>
      </c>
      <c r="E142" t="s">
        <v>152</v>
      </c>
      <c r="F142" t="s">
        <v>154</v>
      </c>
      <c r="G142" t="s">
        <v>219</v>
      </c>
      <c r="H142">
        <v>323.04634372617141</v>
      </c>
      <c r="I142">
        <v>46</v>
      </c>
      <c r="J142">
        <v>1326897.8821416509</v>
      </c>
      <c r="K142">
        <v>85744000</v>
      </c>
      <c r="L142">
        <v>140</v>
      </c>
      <c r="M142">
        <v>-13.818118805348345</v>
      </c>
      <c r="N142">
        <v>0</v>
      </c>
    </row>
    <row r="143" spans="1:14" x14ac:dyDescent="0.3">
      <c r="A143">
        <v>142</v>
      </c>
      <c r="B143" t="s">
        <v>280</v>
      </c>
      <c r="C143" t="s">
        <v>147</v>
      </c>
      <c r="D143" t="s">
        <v>151</v>
      </c>
      <c r="E143" t="s">
        <v>152</v>
      </c>
      <c r="F143" t="s">
        <v>154</v>
      </c>
      <c r="G143" t="s">
        <v>219</v>
      </c>
      <c r="H143">
        <v>323.04634372617141</v>
      </c>
      <c r="I143">
        <v>46</v>
      </c>
      <c r="J143">
        <v>1326897.8821416509</v>
      </c>
      <c r="K143">
        <v>85744000</v>
      </c>
      <c r="L143">
        <v>141</v>
      </c>
      <c r="M143">
        <v>-13.818118805348345</v>
      </c>
      <c r="N143">
        <v>0</v>
      </c>
    </row>
    <row r="144" spans="1:14" x14ac:dyDescent="0.3">
      <c r="A144">
        <v>143</v>
      </c>
      <c r="B144" t="s">
        <v>280</v>
      </c>
      <c r="C144" t="s">
        <v>147</v>
      </c>
      <c r="D144" t="s">
        <v>151</v>
      </c>
      <c r="E144" t="s">
        <v>152</v>
      </c>
      <c r="F144" t="s">
        <v>154</v>
      </c>
      <c r="G144" t="s">
        <v>219</v>
      </c>
      <c r="H144">
        <v>323.04634372617141</v>
      </c>
      <c r="I144">
        <v>46</v>
      </c>
      <c r="J144">
        <v>1326897.8821416509</v>
      </c>
      <c r="K144">
        <v>85744000</v>
      </c>
      <c r="L144">
        <v>142</v>
      </c>
      <c r="M144">
        <v>-13.818118805348345</v>
      </c>
      <c r="N144">
        <v>0</v>
      </c>
    </row>
    <row r="145" spans="1:14" x14ac:dyDescent="0.3">
      <c r="A145">
        <v>144</v>
      </c>
      <c r="B145" t="s">
        <v>280</v>
      </c>
      <c r="C145" t="s">
        <v>147</v>
      </c>
      <c r="D145" t="s">
        <v>151</v>
      </c>
      <c r="E145" t="s">
        <v>152</v>
      </c>
      <c r="F145" t="s">
        <v>154</v>
      </c>
      <c r="G145" t="s">
        <v>219</v>
      </c>
      <c r="H145">
        <v>323.04634372617141</v>
      </c>
      <c r="I145">
        <v>46</v>
      </c>
      <c r="J145">
        <v>1326897.8821416509</v>
      </c>
      <c r="K145">
        <v>85744000</v>
      </c>
      <c r="L145">
        <v>143</v>
      </c>
      <c r="M145">
        <v>-13.818118805348345</v>
      </c>
      <c r="N145">
        <v>0</v>
      </c>
    </row>
    <row r="146" spans="1:14" x14ac:dyDescent="0.3">
      <c r="A146">
        <v>145</v>
      </c>
      <c r="B146" t="s">
        <v>280</v>
      </c>
      <c r="C146" t="s">
        <v>147</v>
      </c>
      <c r="D146" t="s">
        <v>151</v>
      </c>
      <c r="E146" t="s">
        <v>152</v>
      </c>
      <c r="F146" t="s">
        <v>154</v>
      </c>
      <c r="G146" t="s">
        <v>219</v>
      </c>
      <c r="H146">
        <v>323.04634372617141</v>
      </c>
      <c r="I146">
        <v>46</v>
      </c>
      <c r="J146">
        <v>1326897.8821416509</v>
      </c>
      <c r="K146">
        <v>85744000</v>
      </c>
      <c r="L146">
        <v>144</v>
      </c>
      <c r="M146">
        <v>-13.818118805348345</v>
      </c>
      <c r="N146">
        <v>0</v>
      </c>
    </row>
    <row r="147" spans="1:14" x14ac:dyDescent="0.3">
      <c r="A147">
        <v>146</v>
      </c>
      <c r="B147" t="s">
        <v>280</v>
      </c>
      <c r="C147" t="s">
        <v>147</v>
      </c>
      <c r="D147" t="s">
        <v>151</v>
      </c>
      <c r="E147" t="s">
        <v>152</v>
      </c>
      <c r="F147" t="s">
        <v>154</v>
      </c>
      <c r="G147" t="s">
        <v>219</v>
      </c>
      <c r="H147">
        <v>323.04634372617141</v>
      </c>
      <c r="I147">
        <v>46</v>
      </c>
      <c r="J147">
        <v>1326897.8821416509</v>
      </c>
      <c r="K147">
        <v>85744000</v>
      </c>
      <c r="L147">
        <v>145</v>
      </c>
      <c r="M147">
        <v>-13.818118805348345</v>
      </c>
      <c r="N147">
        <v>0</v>
      </c>
    </row>
    <row r="148" spans="1:14" x14ac:dyDescent="0.3">
      <c r="A148">
        <v>147</v>
      </c>
      <c r="B148" t="s">
        <v>280</v>
      </c>
      <c r="C148" t="s">
        <v>147</v>
      </c>
      <c r="D148" t="s">
        <v>151</v>
      </c>
      <c r="E148" t="s">
        <v>152</v>
      </c>
      <c r="F148" t="s">
        <v>154</v>
      </c>
      <c r="G148" t="s">
        <v>219</v>
      </c>
      <c r="H148">
        <v>323.04634372617141</v>
      </c>
      <c r="I148">
        <v>46</v>
      </c>
      <c r="J148">
        <v>1326897.8821416509</v>
      </c>
      <c r="K148">
        <v>85744000</v>
      </c>
      <c r="L148">
        <v>146</v>
      </c>
      <c r="M148">
        <v>-13.818118805348345</v>
      </c>
      <c r="N148">
        <v>0</v>
      </c>
    </row>
    <row r="149" spans="1:14" x14ac:dyDescent="0.3">
      <c r="A149">
        <v>148</v>
      </c>
      <c r="B149" t="s">
        <v>280</v>
      </c>
      <c r="C149" t="s">
        <v>147</v>
      </c>
      <c r="D149" t="s">
        <v>151</v>
      </c>
      <c r="E149" t="s">
        <v>152</v>
      </c>
      <c r="F149" t="s">
        <v>154</v>
      </c>
      <c r="G149" t="s">
        <v>219</v>
      </c>
      <c r="H149">
        <v>323.04634372617141</v>
      </c>
      <c r="I149">
        <v>46</v>
      </c>
      <c r="J149">
        <v>1326897.8821416509</v>
      </c>
      <c r="K149">
        <v>85744000</v>
      </c>
      <c r="L149">
        <v>147</v>
      </c>
      <c r="M149">
        <v>-13.818118805348345</v>
      </c>
      <c r="N149">
        <v>0</v>
      </c>
    </row>
    <row r="150" spans="1:14" x14ac:dyDescent="0.3">
      <c r="A150">
        <v>149</v>
      </c>
      <c r="B150" t="s">
        <v>280</v>
      </c>
      <c r="C150" t="s">
        <v>147</v>
      </c>
      <c r="D150" t="s">
        <v>151</v>
      </c>
      <c r="E150" t="s">
        <v>152</v>
      </c>
      <c r="F150" t="s">
        <v>154</v>
      </c>
      <c r="G150" t="s">
        <v>219</v>
      </c>
      <c r="H150">
        <v>323.04634372617141</v>
      </c>
      <c r="I150">
        <v>46</v>
      </c>
      <c r="J150">
        <v>1326897.8821416509</v>
      </c>
      <c r="K150">
        <v>85744000</v>
      </c>
      <c r="L150">
        <v>148</v>
      </c>
      <c r="M150">
        <v>-13.818118805348345</v>
      </c>
      <c r="N150">
        <v>0</v>
      </c>
    </row>
    <row r="151" spans="1:14" x14ac:dyDescent="0.3">
      <c r="A151">
        <v>150</v>
      </c>
      <c r="B151" t="s">
        <v>280</v>
      </c>
      <c r="C151" t="s">
        <v>147</v>
      </c>
      <c r="D151" t="s">
        <v>151</v>
      </c>
      <c r="E151" t="s">
        <v>152</v>
      </c>
      <c r="F151" t="s">
        <v>154</v>
      </c>
      <c r="G151" t="s">
        <v>219</v>
      </c>
      <c r="H151">
        <v>323.04634372617141</v>
      </c>
      <c r="I151">
        <v>46</v>
      </c>
      <c r="J151">
        <v>1326897.8821416509</v>
      </c>
      <c r="K151">
        <v>85744000</v>
      </c>
      <c r="L151">
        <v>149</v>
      </c>
      <c r="M151">
        <v>-13.818118805348345</v>
      </c>
      <c r="N151">
        <v>0</v>
      </c>
    </row>
    <row r="152" spans="1:14" x14ac:dyDescent="0.3">
      <c r="A152">
        <v>151</v>
      </c>
      <c r="B152" t="s">
        <v>280</v>
      </c>
      <c r="C152" t="s">
        <v>147</v>
      </c>
      <c r="D152" t="s">
        <v>151</v>
      </c>
      <c r="E152" t="s">
        <v>152</v>
      </c>
      <c r="F152" t="s">
        <v>154</v>
      </c>
      <c r="G152" t="s">
        <v>219</v>
      </c>
      <c r="H152">
        <v>323.04634372617141</v>
      </c>
      <c r="I152">
        <v>46</v>
      </c>
      <c r="J152">
        <v>1326897.8821416509</v>
      </c>
      <c r="K152">
        <v>85744000</v>
      </c>
      <c r="L152">
        <v>150</v>
      </c>
      <c r="M152">
        <v>-13.818118805348345</v>
      </c>
      <c r="N152">
        <v>0</v>
      </c>
    </row>
    <row r="153" spans="1:14" x14ac:dyDescent="0.3">
      <c r="A153">
        <v>152</v>
      </c>
      <c r="B153" t="s">
        <v>280</v>
      </c>
      <c r="C153" t="s">
        <v>147</v>
      </c>
      <c r="D153" t="s">
        <v>151</v>
      </c>
      <c r="E153" t="s">
        <v>152</v>
      </c>
      <c r="F153" t="s">
        <v>154</v>
      </c>
      <c r="G153" t="s">
        <v>219</v>
      </c>
      <c r="H153">
        <v>323.04634372617141</v>
      </c>
      <c r="I153">
        <v>46</v>
      </c>
      <c r="J153">
        <v>1326897.8821416509</v>
      </c>
      <c r="K153">
        <v>85744000</v>
      </c>
      <c r="L153">
        <v>151</v>
      </c>
      <c r="M153">
        <v>-13.818118805348345</v>
      </c>
      <c r="N153">
        <v>0</v>
      </c>
    </row>
    <row r="154" spans="1:14" x14ac:dyDescent="0.3">
      <c r="A154">
        <v>153</v>
      </c>
      <c r="B154" t="s">
        <v>280</v>
      </c>
      <c r="C154" t="s">
        <v>147</v>
      </c>
      <c r="D154" t="s">
        <v>151</v>
      </c>
      <c r="E154" t="s">
        <v>152</v>
      </c>
      <c r="F154" t="s">
        <v>154</v>
      </c>
      <c r="G154" t="s">
        <v>219</v>
      </c>
      <c r="H154">
        <v>323.04634372617141</v>
      </c>
      <c r="I154">
        <v>46</v>
      </c>
      <c r="J154">
        <v>1326897.8821416509</v>
      </c>
      <c r="K154">
        <v>85744000</v>
      </c>
      <c r="L154">
        <v>152</v>
      </c>
      <c r="M154">
        <v>-13.818118805348345</v>
      </c>
      <c r="N154">
        <v>0</v>
      </c>
    </row>
    <row r="155" spans="1:14" x14ac:dyDescent="0.3">
      <c r="A155">
        <v>154</v>
      </c>
      <c r="B155" t="s">
        <v>280</v>
      </c>
      <c r="C155" t="s">
        <v>147</v>
      </c>
      <c r="D155" t="s">
        <v>151</v>
      </c>
      <c r="E155" t="s">
        <v>152</v>
      </c>
      <c r="F155" t="s">
        <v>154</v>
      </c>
      <c r="G155" t="s">
        <v>219</v>
      </c>
      <c r="H155">
        <v>323.04634372617141</v>
      </c>
      <c r="I155">
        <v>46</v>
      </c>
      <c r="J155">
        <v>1326897.8821416509</v>
      </c>
      <c r="K155">
        <v>85744000</v>
      </c>
      <c r="L155">
        <v>153</v>
      </c>
      <c r="M155">
        <v>-13.818118805348345</v>
      </c>
      <c r="N155">
        <v>0</v>
      </c>
    </row>
    <row r="156" spans="1:14" x14ac:dyDescent="0.3">
      <c r="A156">
        <v>155</v>
      </c>
      <c r="B156" t="s">
        <v>280</v>
      </c>
      <c r="C156" t="s">
        <v>147</v>
      </c>
      <c r="D156" t="s">
        <v>151</v>
      </c>
      <c r="E156" t="s">
        <v>152</v>
      </c>
      <c r="F156" t="s">
        <v>154</v>
      </c>
      <c r="G156" t="s">
        <v>219</v>
      </c>
      <c r="H156">
        <v>323.04634372617141</v>
      </c>
      <c r="I156">
        <v>46</v>
      </c>
      <c r="J156">
        <v>1326897.8821416509</v>
      </c>
      <c r="K156">
        <v>85744000</v>
      </c>
      <c r="L156">
        <v>154</v>
      </c>
      <c r="M156">
        <v>-13.818118805348345</v>
      </c>
      <c r="N156">
        <v>0</v>
      </c>
    </row>
    <row r="157" spans="1:14" x14ac:dyDescent="0.3">
      <c r="A157">
        <v>156</v>
      </c>
      <c r="B157" t="s">
        <v>280</v>
      </c>
      <c r="C157" t="s">
        <v>147</v>
      </c>
      <c r="D157" t="s">
        <v>151</v>
      </c>
      <c r="E157" t="s">
        <v>152</v>
      </c>
      <c r="F157" t="s">
        <v>154</v>
      </c>
      <c r="G157" t="s">
        <v>219</v>
      </c>
      <c r="H157">
        <v>323.04634372617141</v>
      </c>
      <c r="I157">
        <v>46</v>
      </c>
      <c r="J157">
        <v>1326897.8821416509</v>
      </c>
      <c r="K157">
        <v>85744000</v>
      </c>
      <c r="L157">
        <v>155</v>
      </c>
      <c r="M157">
        <v>-13.818118805348345</v>
      </c>
      <c r="N157">
        <v>0</v>
      </c>
    </row>
    <row r="158" spans="1:14" x14ac:dyDescent="0.3">
      <c r="A158">
        <v>157</v>
      </c>
      <c r="B158" t="s">
        <v>280</v>
      </c>
      <c r="C158" t="s">
        <v>147</v>
      </c>
      <c r="D158" t="s">
        <v>151</v>
      </c>
      <c r="E158" t="s">
        <v>152</v>
      </c>
      <c r="F158" t="s">
        <v>154</v>
      </c>
      <c r="G158" t="s">
        <v>219</v>
      </c>
      <c r="H158">
        <v>323.04634372617141</v>
      </c>
      <c r="I158">
        <v>46</v>
      </c>
      <c r="J158">
        <v>1326897.8821416509</v>
      </c>
      <c r="K158">
        <v>85744000</v>
      </c>
      <c r="L158">
        <v>156</v>
      </c>
      <c r="M158">
        <v>-13.818118805348345</v>
      </c>
      <c r="N158">
        <v>0</v>
      </c>
    </row>
    <row r="159" spans="1:14" x14ac:dyDescent="0.3">
      <c r="A159">
        <v>158</v>
      </c>
      <c r="B159" t="s">
        <v>280</v>
      </c>
      <c r="C159" t="s">
        <v>147</v>
      </c>
      <c r="D159" t="s">
        <v>151</v>
      </c>
      <c r="E159" t="s">
        <v>152</v>
      </c>
      <c r="F159" t="s">
        <v>154</v>
      </c>
      <c r="G159" t="s">
        <v>219</v>
      </c>
      <c r="H159">
        <v>323.04634372617141</v>
      </c>
      <c r="I159">
        <v>46</v>
      </c>
      <c r="J159">
        <v>1326897.8821416509</v>
      </c>
      <c r="K159">
        <v>85744000</v>
      </c>
      <c r="L159">
        <v>157</v>
      </c>
      <c r="M159">
        <v>-13.818118805348345</v>
      </c>
      <c r="N159">
        <v>0</v>
      </c>
    </row>
    <row r="160" spans="1:14" x14ac:dyDescent="0.3">
      <c r="A160">
        <v>159</v>
      </c>
      <c r="B160" t="s">
        <v>280</v>
      </c>
      <c r="C160" t="s">
        <v>147</v>
      </c>
      <c r="D160" t="s">
        <v>151</v>
      </c>
      <c r="E160" t="s">
        <v>152</v>
      </c>
      <c r="F160" t="s">
        <v>154</v>
      </c>
      <c r="G160" t="s">
        <v>219</v>
      </c>
      <c r="H160">
        <v>320.21904129336878</v>
      </c>
      <c r="I160">
        <v>46</v>
      </c>
      <c r="J160">
        <v>1158627.1249185756</v>
      </c>
      <c r="K160">
        <v>85744000</v>
      </c>
      <c r="L160">
        <v>158</v>
      </c>
      <c r="M160">
        <v>0.61574328369924258</v>
      </c>
      <c r="N160">
        <v>0</v>
      </c>
    </row>
    <row r="161" spans="1:14" x14ac:dyDescent="0.3">
      <c r="A161">
        <v>160</v>
      </c>
      <c r="B161" t="s">
        <v>280</v>
      </c>
      <c r="C161" t="s">
        <v>147</v>
      </c>
      <c r="D161" t="s">
        <v>151</v>
      </c>
      <c r="E161" t="s">
        <v>152</v>
      </c>
      <c r="F161" t="s">
        <v>154</v>
      </c>
      <c r="G161" t="s">
        <v>219</v>
      </c>
      <c r="H161">
        <v>320.21904129336878</v>
      </c>
      <c r="I161">
        <v>46</v>
      </c>
      <c r="J161">
        <v>1158627.1249185756</v>
      </c>
      <c r="K161">
        <v>85744000</v>
      </c>
      <c r="L161">
        <v>159</v>
      </c>
      <c r="M161">
        <v>0.61574328369924258</v>
      </c>
      <c r="N161">
        <v>0</v>
      </c>
    </row>
    <row r="162" spans="1:14" x14ac:dyDescent="0.3">
      <c r="A162">
        <v>161</v>
      </c>
      <c r="B162" t="s">
        <v>280</v>
      </c>
      <c r="C162" t="s">
        <v>147</v>
      </c>
      <c r="D162" t="s">
        <v>151</v>
      </c>
      <c r="E162" t="s">
        <v>152</v>
      </c>
      <c r="F162" t="s">
        <v>154</v>
      </c>
      <c r="G162" t="s">
        <v>219</v>
      </c>
      <c r="H162">
        <v>320.21904129336878</v>
      </c>
      <c r="I162">
        <v>46</v>
      </c>
      <c r="J162">
        <v>1158627.1249185756</v>
      </c>
      <c r="K162">
        <v>85744000</v>
      </c>
      <c r="L162">
        <v>160</v>
      </c>
      <c r="M162">
        <v>0.61574328369924258</v>
      </c>
      <c r="N162">
        <v>0</v>
      </c>
    </row>
    <row r="163" spans="1:14" x14ac:dyDescent="0.3">
      <c r="A163">
        <v>162</v>
      </c>
      <c r="B163" t="s">
        <v>280</v>
      </c>
      <c r="C163" t="s">
        <v>147</v>
      </c>
      <c r="D163" t="s">
        <v>151</v>
      </c>
      <c r="E163" t="s">
        <v>152</v>
      </c>
      <c r="F163" t="s">
        <v>154</v>
      </c>
      <c r="G163" t="s">
        <v>219</v>
      </c>
      <c r="H163">
        <v>320.21904129336878</v>
      </c>
      <c r="I163">
        <v>46</v>
      </c>
      <c r="J163">
        <v>1158627.1249185756</v>
      </c>
      <c r="K163">
        <v>85744000</v>
      </c>
      <c r="L163">
        <v>161</v>
      </c>
      <c r="M163">
        <v>0.61574328369924258</v>
      </c>
      <c r="N163">
        <v>0</v>
      </c>
    </row>
    <row r="164" spans="1:14" x14ac:dyDescent="0.3">
      <c r="A164">
        <v>163</v>
      </c>
      <c r="B164" t="s">
        <v>280</v>
      </c>
      <c r="C164" t="s">
        <v>147</v>
      </c>
      <c r="D164" t="s">
        <v>151</v>
      </c>
      <c r="E164" t="s">
        <v>152</v>
      </c>
      <c r="F164" t="s">
        <v>154</v>
      </c>
      <c r="G164" t="s">
        <v>219</v>
      </c>
      <c r="H164">
        <v>320.21904129336878</v>
      </c>
      <c r="I164">
        <v>46</v>
      </c>
      <c r="J164">
        <v>1158627.1249185756</v>
      </c>
      <c r="K164">
        <v>85744000</v>
      </c>
      <c r="L164">
        <v>162</v>
      </c>
      <c r="M164">
        <v>0.61574328369924258</v>
      </c>
      <c r="N164">
        <v>0</v>
      </c>
    </row>
    <row r="165" spans="1:14" x14ac:dyDescent="0.3">
      <c r="A165">
        <v>164</v>
      </c>
      <c r="B165" t="s">
        <v>280</v>
      </c>
      <c r="C165" t="s">
        <v>147</v>
      </c>
      <c r="D165" t="s">
        <v>151</v>
      </c>
      <c r="E165" t="s">
        <v>152</v>
      </c>
      <c r="F165" t="s">
        <v>154</v>
      </c>
      <c r="G165" t="s">
        <v>219</v>
      </c>
      <c r="H165">
        <v>320.21904129336878</v>
      </c>
      <c r="I165">
        <v>46</v>
      </c>
      <c r="J165">
        <v>1158627.1249185756</v>
      </c>
      <c r="K165">
        <v>85744000</v>
      </c>
      <c r="L165">
        <v>163</v>
      </c>
      <c r="M165">
        <v>0.61574328369924258</v>
      </c>
      <c r="N165">
        <v>0</v>
      </c>
    </row>
    <row r="166" spans="1:14" x14ac:dyDescent="0.3">
      <c r="A166">
        <v>165</v>
      </c>
      <c r="B166" t="s">
        <v>280</v>
      </c>
      <c r="C166" t="s">
        <v>147</v>
      </c>
      <c r="D166" t="s">
        <v>151</v>
      </c>
      <c r="E166" t="s">
        <v>152</v>
      </c>
      <c r="F166" t="s">
        <v>154</v>
      </c>
      <c r="G166" t="s">
        <v>219</v>
      </c>
      <c r="H166">
        <v>320.21904129336878</v>
      </c>
      <c r="I166">
        <v>46</v>
      </c>
      <c r="J166">
        <v>1158627.1249185756</v>
      </c>
      <c r="K166">
        <v>85744000</v>
      </c>
      <c r="L166">
        <v>164</v>
      </c>
      <c r="M166">
        <v>0.61574328369924258</v>
      </c>
      <c r="N166">
        <v>0</v>
      </c>
    </row>
    <row r="167" spans="1:14" x14ac:dyDescent="0.3">
      <c r="A167">
        <v>166</v>
      </c>
      <c r="B167" t="s">
        <v>280</v>
      </c>
      <c r="C167" t="s">
        <v>147</v>
      </c>
      <c r="D167" t="s">
        <v>151</v>
      </c>
      <c r="E167" t="s">
        <v>152</v>
      </c>
      <c r="F167" t="s">
        <v>154</v>
      </c>
      <c r="G167" t="s">
        <v>219</v>
      </c>
      <c r="H167">
        <v>320.21904129336878</v>
      </c>
      <c r="I167">
        <v>46</v>
      </c>
      <c r="J167">
        <v>1158627.1249185756</v>
      </c>
      <c r="K167">
        <v>85744000</v>
      </c>
      <c r="L167">
        <v>165</v>
      </c>
      <c r="M167">
        <v>0.61574328369924258</v>
      </c>
      <c r="N167">
        <v>0</v>
      </c>
    </row>
    <row r="168" spans="1:14" x14ac:dyDescent="0.3">
      <c r="A168">
        <v>167</v>
      </c>
      <c r="B168" t="s">
        <v>280</v>
      </c>
      <c r="C168" t="s">
        <v>147</v>
      </c>
      <c r="D168" t="s">
        <v>151</v>
      </c>
      <c r="E168" t="s">
        <v>152</v>
      </c>
      <c r="F168" t="s">
        <v>154</v>
      </c>
      <c r="G168" t="s">
        <v>219</v>
      </c>
      <c r="H168">
        <v>320.21904129336878</v>
      </c>
      <c r="I168">
        <v>46</v>
      </c>
      <c r="J168">
        <v>1158627.1249185756</v>
      </c>
      <c r="K168">
        <v>85744000</v>
      </c>
      <c r="L168">
        <v>166</v>
      </c>
      <c r="M168">
        <v>0.61574328369924258</v>
      </c>
      <c r="N168">
        <v>0</v>
      </c>
    </row>
    <row r="169" spans="1:14" x14ac:dyDescent="0.3">
      <c r="A169">
        <v>168</v>
      </c>
      <c r="B169" t="s">
        <v>280</v>
      </c>
      <c r="C169" t="s">
        <v>147</v>
      </c>
      <c r="D169" t="s">
        <v>151</v>
      </c>
      <c r="E169" t="s">
        <v>152</v>
      </c>
      <c r="F169" t="s">
        <v>154</v>
      </c>
      <c r="G169" t="s">
        <v>219</v>
      </c>
      <c r="H169">
        <v>320.21904129336878</v>
      </c>
      <c r="I169">
        <v>46</v>
      </c>
      <c r="J169">
        <v>1158627.1249185756</v>
      </c>
      <c r="K169">
        <v>85744000</v>
      </c>
      <c r="L169">
        <v>167</v>
      </c>
      <c r="M169">
        <v>0.61574328369924258</v>
      </c>
      <c r="N169">
        <v>0</v>
      </c>
    </row>
    <row r="170" spans="1:14" x14ac:dyDescent="0.3">
      <c r="A170">
        <v>169</v>
      </c>
      <c r="B170" t="s">
        <v>280</v>
      </c>
      <c r="C170" t="s">
        <v>147</v>
      </c>
      <c r="D170" t="s">
        <v>151</v>
      </c>
      <c r="E170" t="s">
        <v>152</v>
      </c>
      <c r="F170" t="s">
        <v>154</v>
      </c>
      <c r="G170" t="s">
        <v>219</v>
      </c>
      <c r="H170">
        <v>320.21904129336878</v>
      </c>
      <c r="I170">
        <v>46</v>
      </c>
      <c r="J170">
        <v>1158627.1249185756</v>
      </c>
      <c r="K170">
        <v>85744000</v>
      </c>
      <c r="L170">
        <v>168</v>
      </c>
      <c r="M170">
        <v>0.61574328369924258</v>
      </c>
      <c r="N170">
        <v>0</v>
      </c>
    </row>
    <row r="171" spans="1:14" x14ac:dyDescent="0.3">
      <c r="A171">
        <v>170</v>
      </c>
      <c r="B171" t="s">
        <v>280</v>
      </c>
      <c r="C171" t="s">
        <v>147</v>
      </c>
      <c r="D171" t="s">
        <v>151</v>
      </c>
      <c r="E171" t="s">
        <v>152</v>
      </c>
      <c r="F171" t="s">
        <v>154</v>
      </c>
      <c r="G171" t="s">
        <v>219</v>
      </c>
      <c r="H171">
        <v>320.21904129336878</v>
      </c>
      <c r="I171">
        <v>46</v>
      </c>
      <c r="J171">
        <v>1158627.1249185756</v>
      </c>
      <c r="K171">
        <v>85744000</v>
      </c>
      <c r="L171">
        <v>169</v>
      </c>
      <c r="M171">
        <v>0.61574328369924258</v>
      </c>
      <c r="N171">
        <v>0</v>
      </c>
    </row>
    <row r="172" spans="1:14" x14ac:dyDescent="0.3">
      <c r="A172">
        <v>171</v>
      </c>
      <c r="B172" t="s">
        <v>280</v>
      </c>
      <c r="C172" t="s">
        <v>147</v>
      </c>
      <c r="D172" t="s">
        <v>151</v>
      </c>
      <c r="E172" t="s">
        <v>152</v>
      </c>
      <c r="F172" t="s">
        <v>154</v>
      </c>
      <c r="G172" t="s">
        <v>219</v>
      </c>
      <c r="H172">
        <v>320.21904129336878</v>
      </c>
      <c r="I172">
        <v>46</v>
      </c>
      <c r="J172">
        <v>1158627.1249185756</v>
      </c>
      <c r="K172">
        <v>85744000</v>
      </c>
      <c r="L172">
        <v>170</v>
      </c>
      <c r="M172">
        <v>0.61574328369924258</v>
      </c>
      <c r="N172">
        <v>0</v>
      </c>
    </row>
    <row r="173" spans="1:14" x14ac:dyDescent="0.3">
      <c r="A173">
        <v>172</v>
      </c>
      <c r="B173" t="s">
        <v>280</v>
      </c>
      <c r="C173" t="s">
        <v>147</v>
      </c>
      <c r="D173" t="s">
        <v>151</v>
      </c>
      <c r="E173" t="s">
        <v>152</v>
      </c>
      <c r="F173" t="s">
        <v>154</v>
      </c>
      <c r="G173" t="s">
        <v>219</v>
      </c>
      <c r="H173">
        <v>320.21904129336878</v>
      </c>
      <c r="I173">
        <v>46</v>
      </c>
      <c r="J173">
        <v>1158627.1249185756</v>
      </c>
      <c r="K173">
        <v>85744000</v>
      </c>
      <c r="L173">
        <v>171</v>
      </c>
      <c r="M173">
        <v>0.61574328369924258</v>
      </c>
      <c r="N173">
        <v>0</v>
      </c>
    </row>
    <row r="174" spans="1:14" x14ac:dyDescent="0.3">
      <c r="A174">
        <v>173</v>
      </c>
      <c r="B174" t="s">
        <v>280</v>
      </c>
      <c r="C174" t="s">
        <v>147</v>
      </c>
      <c r="D174" t="s">
        <v>151</v>
      </c>
      <c r="E174" t="s">
        <v>152</v>
      </c>
      <c r="F174" t="s">
        <v>154</v>
      </c>
      <c r="G174" t="s">
        <v>219</v>
      </c>
      <c r="H174">
        <v>320.21904129336878</v>
      </c>
      <c r="I174">
        <v>46</v>
      </c>
      <c r="J174">
        <v>1158627.1249185756</v>
      </c>
      <c r="K174">
        <v>85744000</v>
      </c>
      <c r="L174">
        <v>172</v>
      </c>
      <c r="M174">
        <v>0.61574328369924258</v>
      </c>
      <c r="N174">
        <v>0</v>
      </c>
    </row>
    <row r="175" spans="1:14" x14ac:dyDescent="0.3">
      <c r="A175">
        <v>174</v>
      </c>
      <c r="B175" t="s">
        <v>280</v>
      </c>
      <c r="C175" t="s">
        <v>147</v>
      </c>
      <c r="D175" t="s">
        <v>151</v>
      </c>
      <c r="E175" t="s">
        <v>152</v>
      </c>
      <c r="F175" t="s">
        <v>154</v>
      </c>
      <c r="G175" t="s">
        <v>219</v>
      </c>
      <c r="H175">
        <v>320.21904129336878</v>
      </c>
      <c r="I175">
        <v>46</v>
      </c>
      <c r="J175">
        <v>1158627.1249185756</v>
      </c>
      <c r="K175">
        <v>85744000</v>
      </c>
      <c r="L175">
        <v>173</v>
      </c>
      <c r="M175">
        <v>0.61574328369924258</v>
      </c>
      <c r="N175">
        <v>0</v>
      </c>
    </row>
    <row r="176" spans="1:14" x14ac:dyDescent="0.3">
      <c r="A176">
        <v>175</v>
      </c>
      <c r="B176" t="s">
        <v>280</v>
      </c>
      <c r="C176" t="s">
        <v>147</v>
      </c>
      <c r="D176" t="s">
        <v>151</v>
      </c>
      <c r="E176" t="s">
        <v>152</v>
      </c>
      <c r="F176" t="s">
        <v>154</v>
      </c>
      <c r="G176" t="s">
        <v>219</v>
      </c>
      <c r="H176">
        <v>320.21904129336878</v>
      </c>
      <c r="I176">
        <v>46</v>
      </c>
      <c r="J176">
        <v>1158627.1249185756</v>
      </c>
      <c r="K176">
        <v>85744000</v>
      </c>
      <c r="L176">
        <v>174</v>
      </c>
      <c r="M176">
        <v>0.61574328369924258</v>
      </c>
      <c r="N176">
        <v>0</v>
      </c>
    </row>
    <row r="177" spans="1:14" x14ac:dyDescent="0.3">
      <c r="A177">
        <v>176</v>
      </c>
      <c r="B177" t="s">
        <v>280</v>
      </c>
      <c r="C177" t="s">
        <v>147</v>
      </c>
      <c r="D177" t="s">
        <v>151</v>
      </c>
      <c r="E177" t="s">
        <v>152</v>
      </c>
      <c r="F177" t="s">
        <v>154</v>
      </c>
      <c r="G177" t="s">
        <v>219</v>
      </c>
      <c r="H177">
        <v>320.21904129336878</v>
      </c>
      <c r="I177">
        <v>46</v>
      </c>
      <c r="J177">
        <v>1158627.1249185756</v>
      </c>
      <c r="K177">
        <v>85744000</v>
      </c>
      <c r="L177">
        <v>175</v>
      </c>
      <c r="M177">
        <v>0.61574328369924258</v>
      </c>
      <c r="N177">
        <v>0</v>
      </c>
    </row>
    <row r="178" spans="1:14" x14ac:dyDescent="0.3">
      <c r="A178">
        <v>177</v>
      </c>
      <c r="B178" t="s">
        <v>280</v>
      </c>
      <c r="C178" t="s">
        <v>147</v>
      </c>
      <c r="D178" t="s">
        <v>151</v>
      </c>
      <c r="E178" t="s">
        <v>152</v>
      </c>
      <c r="F178" t="s">
        <v>154</v>
      </c>
      <c r="G178" t="s">
        <v>219</v>
      </c>
      <c r="H178">
        <v>320.21904129336878</v>
      </c>
      <c r="I178">
        <v>46</v>
      </c>
      <c r="J178">
        <v>1158627.1249185756</v>
      </c>
      <c r="K178">
        <v>85744000</v>
      </c>
      <c r="L178">
        <v>176</v>
      </c>
      <c r="M178">
        <v>0.61574328369924258</v>
      </c>
      <c r="N178">
        <v>0</v>
      </c>
    </row>
    <row r="179" spans="1:14" x14ac:dyDescent="0.3">
      <c r="A179">
        <v>178</v>
      </c>
      <c r="B179" t="s">
        <v>280</v>
      </c>
      <c r="C179" t="s">
        <v>147</v>
      </c>
      <c r="D179" t="s">
        <v>151</v>
      </c>
      <c r="E179" t="s">
        <v>152</v>
      </c>
      <c r="F179" t="s">
        <v>154</v>
      </c>
      <c r="G179" t="s">
        <v>219</v>
      </c>
      <c r="H179">
        <v>320.21904129336878</v>
      </c>
      <c r="I179">
        <v>46</v>
      </c>
      <c r="J179">
        <v>1158627.1249185756</v>
      </c>
      <c r="K179">
        <v>85744000</v>
      </c>
      <c r="L179">
        <v>177</v>
      </c>
      <c r="M179">
        <v>0.61574328369924258</v>
      </c>
      <c r="N179">
        <v>0</v>
      </c>
    </row>
    <row r="180" spans="1:14" x14ac:dyDescent="0.3">
      <c r="A180">
        <v>179</v>
      </c>
      <c r="B180" t="s">
        <v>280</v>
      </c>
      <c r="C180" t="s">
        <v>147</v>
      </c>
      <c r="D180" t="s">
        <v>151</v>
      </c>
      <c r="E180" t="s">
        <v>152</v>
      </c>
      <c r="F180" t="s">
        <v>154</v>
      </c>
      <c r="G180" t="s">
        <v>219</v>
      </c>
      <c r="H180">
        <v>320.21904129336878</v>
      </c>
      <c r="I180">
        <v>46</v>
      </c>
      <c r="J180">
        <v>1158627.1249185756</v>
      </c>
      <c r="K180">
        <v>85744000</v>
      </c>
      <c r="L180">
        <v>178</v>
      </c>
      <c r="M180">
        <v>0.61574328369924258</v>
      </c>
      <c r="N180">
        <v>0</v>
      </c>
    </row>
    <row r="181" spans="1:14" x14ac:dyDescent="0.3">
      <c r="A181">
        <v>180</v>
      </c>
      <c r="B181" t="s">
        <v>280</v>
      </c>
      <c r="C181" t="s">
        <v>147</v>
      </c>
      <c r="D181" t="s">
        <v>151</v>
      </c>
      <c r="E181" t="s">
        <v>152</v>
      </c>
      <c r="F181" t="s">
        <v>154</v>
      </c>
      <c r="G181" t="s">
        <v>219</v>
      </c>
      <c r="H181">
        <v>320.21904129336878</v>
      </c>
      <c r="I181">
        <v>46</v>
      </c>
      <c r="J181">
        <v>1158627.1249185756</v>
      </c>
      <c r="K181">
        <v>85744000</v>
      </c>
      <c r="L181">
        <v>179</v>
      </c>
      <c r="M181">
        <v>0.61574328369924258</v>
      </c>
      <c r="N181">
        <v>0</v>
      </c>
    </row>
    <row r="182" spans="1:14" x14ac:dyDescent="0.3">
      <c r="A182">
        <v>181</v>
      </c>
      <c r="B182" t="s">
        <v>280</v>
      </c>
      <c r="C182" t="s">
        <v>147</v>
      </c>
      <c r="D182" t="s">
        <v>151</v>
      </c>
      <c r="E182" t="s">
        <v>152</v>
      </c>
      <c r="F182" t="s">
        <v>154</v>
      </c>
      <c r="G182" t="s">
        <v>219</v>
      </c>
      <c r="H182">
        <v>320.21904129336878</v>
      </c>
      <c r="I182">
        <v>46</v>
      </c>
      <c r="J182">
        <v>1158627.1249185756</v>
      </c>
      <c r="K182">
        <v>85744000</v>
      </c>
      <c r="L182">
        <v>180</v>
      </c>
      <c r="M182">
        <v>0.61574328369924258</v>
      </c>
      <c r="N182">
        <v>0</v>
      </c>
    </row>
    <row r="183" spans="1:14" x14ac:dyDescent="0.3">
      <c r="A183">
        <v>182</v>
      </c>
      <c r="B183" t="s">
        <v>280</v>
      </c>
      <c r="C183" t="s">
        <v>147</v>
      </c>
      <c r="D183" t="s">
        <v>151</v>
      </c>
      <c r="E183" t="s">
        <v>152</v>
      </c>
      <c r="F183" t="s">
        <v>154</v>
      </c>
      <c r="G183" t="s">
        <v>219</v>
      </c>
      <c r="H183">
        <v>320.21904129336878</v>
      </c>
      <c r="I183">
        <v>46</v>
      </c>
      <c r="J183">
        <v>1158627.1249185756</v>
      </c>
      <c r="K183">
        <v>85744000</v>
      </c>
      <c r="L183">
        <v>181</v>
      </c>
      <c r="M183">
        <v>0.61574328369924258</v>
      </c>
      <c r="N183">
        <v>0</v>
      </c>
    </row>
    <row r="184" spans="1:14" x14ac:dyDescent="0.3">
      <c r="A184">
        <v>183</v>
      </c>
      <c r="B184" t="s">
        <v>280</v>
      </c>
      <c r="C184" t="s">
        <v>147</v>
      </c>
      <c r="D184" t="s">
        <v>151</v>
      </c>
      <c r="E184" t="s">
        <v>152</v>
      </c>
      <c r="F184" t="s">
        <v>154</v>
      </c>
      <c r="G184" t="s">
        <v>219</v>
      </c>
      <c r="H184">
        <v>320.21904129336878</v>
      </c>
      <c r="I184">
        <v>46</v>
      </c>
      <c r="J184">
        <v>1158627.1249185756</v>
      </c>
      <c r="K184">
        <v>85744000</v>
      </c>
      <c r="L184">
        <v>182</v>
      </c>
      <c r="M184">
        <v>0.61574328369924258</v>
      </c>
      <c r="N184">
        <v>0</v>
      </c>
    </row>
    <row r="185" spans="1:14" x14ac:dyDescent="0.3">
      <c r="A185">
        <v>184</v>
      </c>
      <c r="B185" t="s">
        <v>280</v>
      </c>
      <c r="C185" t="s">
        <v>147</v>
      </c>
      <c r="D185" t="s">
        <v>151</v>
      </c>
      <c r="E185" t="s">
        <v>152</v>
      </c>
      <c r="F185" t="s">
        <v>154</v>
      </c>
      <c r="G185" t="s">
        <v>219</v>
      </c>
      <c r="H185">
        <v>320.21904129336878</v>
      </c>
      <c r="I185">
        <v>46</v>
      </c>
      <c r="J185">
        <v>1158627.1249185756</v>
      </c>
      <c r="K185">
        <v>85744000</v>
      </c>
      <c r="L185">
        <v>183</v>
      </c>
      <c r="M185">
        <v>0.61574328369924258</v>
      </c>
      <c r="N185">
        <v>0</v>
      </c>
    </row>
    <row r="186" spans="1:14" x14ac:dyDescent="0.3">
      <c r="A186">
        <v>185</v>
      </c>
      <c r="B186" t="s">
        <v>280</v>
      </c>
      <c r="C186" t="s">
        <v>147</v>
      </c>
      <c r="D186" t="s">
        <v>151</v>
      </c>
      <c r="E186" t="s">
        <v>152</v>
      </c>
      <c r="F186" t="s">
        <v>154</v>
      </c>
      <c r="G186" t="s">
        <v>219</v>
      </c>
      <c r="H186">
        <v>320.21904129336878</v>
      </c>
      <c r="I186">
        <v>46</v>
      </c>
      <c r="J186">
        <v>1158627.1249185756</v>
      </c>
      <c r="K186">
        <v>85744000</v>
      </c>
      <c r="L186">
        <v>184</v>
      </c>
      <c r="M186">
        <v>0.61574328369924258</v>
      </c>
      <c r="N186">
        <v>0</v>
      </c>
    </row>
    <row r="187" spans="1:14" x14ac:dyDescent="0.3">
      <c r="A187">
        <v>186</v>
      </c>
      <c r="B187" t="s">
        <v>280</v>
      </c>
      <c r="C187" t="s">
        <v>147</v>
      </c>
      <c r="D187" t="s">
        <v>151</v>
      </c>
      <c r="E187" t="s">
        <v>152</v>
      </c>
      <c r="F187" t="s">
        <v>154</v>
      </c>
      <c r="G187" t="s">
        <v>219</v>
      </c>
      <c r="H187">
        <v>320.21904129336878</v>
      </c>
      <c r="I187">
        <v>46</v>
      </c>
      <c r="J187">
        <v>1158627.1249185756</v>
      </c>
      <c r="K187">
        <v>85744000</v>
      </c>
      <c r="L187">
        <v>185</v>
      </c>
      <c r="M187">
        <v>0.61574328369924258</v>
      </c>
      <c r="N187">
        <v>0</v>
      </c>
    </row>
    <row r="188" spans="1:14" x14ac:dyDescent="0.3">
      <c r="A188">
        <v>187</v>
      </c>
      <c r="B188" t="s">
        <v>280</v>
      </c>
      <c r="C188" t="s">
        <v>147</v>
      </c>
      <c r="D188" t="s">
        <v>151</v>
      </c>
      <c r="E188" t="s">
        <v>152</v>
      </c>
      <c r="F188" t="s">
        <v>154</v>
      </c>
      <c r="G188" t="s">
        <v>219</v>
      </c>
      <c r="H188">
        <v>320.21904129336878</v>
      </c>
      <c r="I188">
        <v>46</v>
      </c>
      <c r="J188">
        <v>1158627.1249185756</v>
      </c>
      <c r="K188">
        <v>85744000</v>
      </c>
      <c r="L188">
        <v>186</v>
      </c>
      <c r="M188">
        <v>0.61574328369924258</v>
      </c>
      <c r="N188">
        <v>0</v>
      </c>
    </row>
    <row r="189" spans="1:14" x14ac:dyDescent="0.3">
      <c r="A189">
        <v>188</v>
      </c>
      <c r="B189" t="s">
        <v>280</v>
      </c>
      <c r="C189" t="s">
        <v>147</v>
      </c>
      <c r="D189" t="s">
        <v>151</v>
      </c>
      <c r="E189" t="s">
        <v>152</v>
      </c>
      <c r="F189" t="s">
        <v>154</v>
      </c>
      <c r="G189" t="s">
        <v>219</v>
      </c>
      <c r="H189">
        <v>320.21904129336878</v>
      </c>
      <c r="I189">
        <v>46</v>
      </c>
      <c r="J189">
        <v>1158627.1249185756</v>
      </c>
      <c r="K189">
        <v>85744000</v>
      </c>
      <c r="L189">
        <v>187</v>
      </c>
      <c r="M189">
        <v>0.61574328369924258</v>
      </c>
      <c r="N189">
        <v>0</v>
      </c>
    </row>
    <row r="190" spans="1:14" x14ac:dyDescent="0.3">
      <c r="A190">
        <v>189</v>
      </c>
      <c r="B190" t="s">
        <v>280</v>
      </c>
      <c r="C190" t="s">
        <v>147</v>
      </c>
      <c r="D190" t="s">
        <v>151</v>
      </c>
      <c r="E190" t="s">
        <v>152</v>
      </c>
      <c r="F190" t="s">
        <v>154</v>
      </c>
      <c r="G190" t="s">
        <v>219</v>
      </c>
      <c r="H190">
        <v>320.21904129336878</v>
      </c>
      <c r="I190">
        <v>46</v>
      </c>
      <c r="J190">
        <v>1158627.1249185756</v>
      </c>
      <c r="K190">
        <v>85744000</v>
      </c>
      <c r="L190">
        <v>188</v>
      </c>
      <c r="M190">
        <v>0.61574328369924258</v>
      </c>
      <c r="N190">
        <v>0</v>
      </c>
    </row>
    <row r="191" spans="1:14" x14ac:dyDescent="0.3">
      <c r="A191">
        <v>190</v>
      </c>
      <c r="B191" t="s">
        <v>280</v>
      </c>
      <c r="C191" t="s">
        <v>147</v>
      </c>
      <c r="D191" t="s">
        <v>151</v>
      </c>
      <c r="E191" t="s">
        <v>152</v>
      </c>
      <c r="F191" t="s">
        <v>154</v>
      </c>
      <c r="G191" t="s">
        <v>219</v>
      </c>
      <c r="H191">
        <v>320.21904129336878</v>
      </c>
      <c r="I191">
        <v>46</v>
      </c>
      <c r="J191">
        <v>1158627.1249185756</v>
      </c>
      <c r="K191">
        <v>85744000</v>
      </c>
      <c r="L191">
        <v>189</v>
      </c>
      <c r="M191">
        <v>0.61574328369924258</v>
      </c>
      <c r="N191">
        <v>0</v>
      </c>
    </row>
    <row r="192" spans="1:14" x14ac:dyDescent="0.3">
      <c r="A192">
        <v>191</v>
      </c>
      <c r="B192" t="s">
        <v>280</v>
      </c>
      <c r="C192" t="s">
        <v>147</v>
      </c>
      <c r="D192" t="s">
        <v>151</v>
      </c>
      <c r="E192" t="s">
        <v>152</v>
      </c>
      <c r="F192" t="s">
        <v>154</v>
      </c>
      <c r="G192" t="s">
        <v>219</v>
      </c>
      <c r="H192">
        <v>320.21904129336878</v>
      </c>
      <c r="I192">
        <v>46</v>
      </c>
      <c r="J192">
        <v>1158627.1249185756</v>
      </c>
      <c r="K192">
        <v>85744000</v>
      </c>
      <c r="L192">
        <v>190</v>
      </c>
      <c r="M192">
        <v>0.61574328369924258</v>
      </c>
      <c r="N192">
        <v>0</v>
      </c>
    </row>
    <row r="193" spans="1:14" x14ac:dyDescent="0.3">
      <c r="A193">
        <v>192</v>
      </c>
      <c r="B193" t="s">
        <v>280</v>
      </c>
      <c r="C193" t="s">
        <v>147</v>
      </c>
      <c r="D193" t="s">
        <v>151</v>
      </c>
      <c r="E193" t="s">
        <v>152</v>
      </c>
      <c r="F193" t="s">
        <v>154</v>
      </c>
      <c r="G193" t="s">
        <v>219</v>
      </c>
      <c r="H193">
        <v>320.21904129336878</v>
      </c>
      <c r="I193">
        <v>46</v>
      </c>
      <c r="J193">
        <v>1158627.1249185756</v>
      </c>
      <c r="K193">
        <v>85744000</v>
      </c>
      <c r="L193">
        <v>191</v>
      </c>
      <c r="M193">
        <v>0.61574328369924258</v>
      </c>
      <c r="N193">
        <v>0</v>
      </c>
    </row>
    <row r="194" spans="1:14" x14ac:dyDescent="0.3">
      <c r="A194">
        <v>193</v>
      </c>
      <c r="B194" t="s">
        <v>280</v>
      </c>
      <c r="C194" t="s">
        <v>147</v>
      </c>
      <c r="D194" t="s">
        <v>151</v>
      </c>
      <c r="E194" t="s">
        <v>152</v>
      </c>
      <c r="F194" t="s">
        <v>154</v>
      </c>
      <c r="G194" t="s">
        <v>219</v>
      </c>
      <c r="H194">
        <v>320.21904129336878</v>
      </c>
      <c r="I194">
        <v>46</v>
      </c>
      <c r="J194">
        <v>1158627.1249185756</v>
      </c>
      <c r="K194">
        <v>85744000</v>
      </c>
      <c r="L194">
        <v>192</v>
      </c>
      <c r="M194">
        <v>0.61574328369924258</v>
      </c>
      <c r="N194">
        <v>0</v>
      </c>
    </row>
    <row r="195" spans="1:14" x14ac:dyDescent="0.3">
      <c r="A195">
        <v>194</v>
      </c>
      <c r="B195" t="s">
        <v>280</v>
      </c>
      <c r="C195" t="s">
        <v>147</v>
      </c>
      <c r="D195" t="s">
        <v>151</v>
      </c>
      <c r="E195" t="s">
        <v>152</v>
      </c>
      <c r="F195" t="s">
        <v>154</v>
      </c>
      <c r="G195" t="s">
        <v>219</v>
      </c>
      <c r="H195">
        <v>320.21904129336878</v>
      </c>
      <c r="I195">
        <v>46</v>
      </c>
      <c r="J195">
        <v>1158627.1249185756</v>
      </c>
      <c r="K195">
        <v>85744000</v>
      </c>
      <c r="L195">
        <v>193</v>
      </c>
      <c r="M195">
        <v>0.61574328369924258</v>
      </c>
      <c r="N195">
        <v>0</v>
      </c>
    </row>
    <row r="196" spans="1:14" x14ac:dyDescent="0.3">
      <c r="A196">
        <v>195</v>
      </c>
      <c r="B196" t="s">
        <v>280</v>
      </c>
      <c r="C196" t="s">
        <v>147</v>
      </c>
      <c r="D196" t="s">
        <v>151</v>
      </c>
      <c r="E196" t="s">
        <v>152</v>
      </c>
      <c r="F196" t="s">
        <v>154</v>
      </c>
      <c r="G196" t="s">
        <v>219</v>
      </c>
      <c r="H196">
        <v>320.21904129336878</v>
      </c>
      <c r="I196">
        <v>46</v>
      </c>
      <c r="J196">
        <v>1158627.1249185756</v>
      </c>
      <c r="K196">
        <v>85744000</v>
      </c>
      <c r="L196">
        <v>194</v>
      </c>
      <c r="M196">
        <v>0.61574328369924258</v>
      </c>
      <c r="N196">
        <v>0</v>
      </c>
    </row>
    <row r="197" spans="1:14" x14ac:dyDescent="0.3">
      <c r="A197">
        <v>196</v>
      </c>
      <c r="B197" t="s">
        <v>280</v>
      </c>
      <c r="C197" t="s">
        <v>147</v>
      </c>
      <c r="D197" t="s">
        <v>151</v>
      </c>
      <c r="E197" t="s">
        <v>152</v>
      </c>
      <c r="F197" t="s">
        <v>154</v>
      </c>
      <c r="G197" t="s">
        <v>219</v>
      </c>
      <c r="H197">
        <v>320.21904129336878</v>
      </c>
      <c r="I197">
        <v>46</v>
      </c>
      <c r="J197">
        <v>1158627.1249185756</v>
      </c>
      <c r="K197">
        <v>85744000</v>
      </c>
      <c r="L197">
        <v>195</v>
      </c>
      <c r="M197">
        <v>0.61574328369924258</v>
      </c>
      <c r="N197">
        <v>0</v>
      </c>
    </row>
    <row r="198" spans="1:14" x14ac:dyDescent="0.3">
      <c r="A198">
        <v>197</v>
      </c>
      <c r="B198" t="s">
        <v>280</v>
      </c>
      <c r="C198" t="s">
        <v>147</v>
      </c>
      <c r="D198" t="s">
        <v>151</v>
      </c>
      <c r="E198" t="s">
        <v>152</v>
      </c>
      <c r="F198" t="s">
        <v>154</v>
      </c>
      <c r="G198" t="s">
        <v>219</v>
      </c>
      <c r="H198">
        <v>320.21904129336878</v>
      </c>
      <c r="I198">
        <v>46</v>
      </c>
      <c r="J198">
        <v>1158627.1249185756</v>
      </c>
      <c r="K198">
        <v>85744000</v>
      </c>
      <c r="L198">
        <v>196</v>
      </c>
      <c r="M198">
        <v>0.61574328369924258</v>
      </c>
      <c r="N198">
        <v>0</v>
      </c>
    </row>
    <row r="199" spans="1:14" x14ac:dyDescent="0.3">
      <c r="A199">
        <v>198</v>
      </c>
      <c r="B199" t="s">
        <v>280</v>
      </c>
      <c r="C199" t="s">
        <v>147</v>
      </c>
      <c r="D199" t="s">
        <v>151</v>
      </c>
      <c r="E199" t="s">
        <v>152</v>
      </c>
      <c r="F199" t="s">
        <v>154</v>
      </c>
      <c r="G199" t="s">
        <v>219</v>
      </c>
      <c r="H199">
        <v>320.21904129336878</v>
      </c>
      <c r="I199">
        <v>46</v>
      </c>
      <c r="J199">
        <v>1158627.1249185756</v>
      </c>
      <c r="K199">
        <v>85744000</v>
      </c>
      <c r="L199">
        <v>197</v>
      </c>
      <c r="M199">
        <v>0.61574328369924258</v>
      </c>
      <c r="N199">
        <v>0</v>
      </c>
    </row>
    <row r="200" spans="1:14" x14ac:dyDescent="0.3">
      <c r="A200">
        <v>199</v>
      </c>
      <c r="B200" t="s">
        <v>280</v>
      </c>
      <c r="C200" t="s">
        <v>147</v>
      </c>
      <c r="D200" t="s">
        <v>151</v>
      </c>
      <c r="E200" t="s">
        <v>152</v>
      </c>
      <c r="F200" t="s">
        <v>154</v>
      </c>
      <c r="G200" t="s">
        <v>219</v>
      </c>
      <c r="H200">
        <v>320.21904129336878</v>
      </c>
      <c r="I200">
        <v>46</v>
      </c>
      <c r="J200">
        <v>1158627.1249185756</v>
      </c>
      <c r="K200">
        <v>85744000</v>
      </c>
      <c r="L200">
        <v>198</v>
      </c>
      <c r="M200">
        <v>0.61574328369924258</v>
      </c>
      <c r="N200">
        <v>0</v>
      </c>
    </row>
    <row r="201" spans="1:14" x14ac:dyDescent="0.3">
      <c r="A201">
        <v>200</v>
      </c>
      <c r="B201" t="s">
        <v>280</v>
      </c>
      <c r="C201" t="s">
        <v>147</v>
      </c>
      <c r="D201" t="s">
        <v>151</v>
      </c>
      <c r="E201" t="s">
        <v>152</v>
      </c>
      <c r="F201" t="s">
        <v>154</v>
      </c>
      <c r="G201" t="s">
        <v>219</v>
      </c>
      <c r="H201">
        <v>320.21904129336878</v>
      </c>
      <c r="I201">
        <v>46</v>
      </c>
      <c r="J201">
        <v>1158627.1249185756</v>
      </c>
      <c r="K201">
        <v>85744000</v>
      </c>
      <c r="L201">
        <v>199</v>
      </c>
      <c r="M201">
        <v>0.61574328369924258</v>
      </c>
      <c r="N201">
        <v>0</v>
      </c>
    </row>
    <row r="202" spans="1:14" x14ac:dyDescent="0.3">
      <c r="A202">
        <v>201</v>
      </c>
      <c r="B202" t="s">
        <v>280</v>
      </c>
      <c r="C202" t="s">
        <v>147</v>
      </c>
      <c r="D202" t="s">
        <v>151</v>
      </c>
      <c r="E202" t="s">
        <v>152</v>
      </c>
      <c r="F202" t="s">
        <v>154</v>
      </c>
      <c r="G202" t="s">
        <v>219</v>
      </c>
      <c r="H202">
        <v>320.21904129336878</v>
      </c>
      <c r="I202">
        <v>46</v>
      </c>
      <c r="J202">
        <v>1158627.1249185756</v>
      </c>
      <c r="K202">
        <v>85744000</v>
      </c>
      <c r="L202">
        <v>200</v>
      </c>
      <c r="M202">
        <v>0.61574328369924258</v>
      </c>
      <c r="N202">
        <v>0</v>
      </c>
    </row>
    <row r="203" spans="1:14" x14ac:dyDescent="0.3">
      <c r="A203">
        <v>202</v>
      </c>
      <c r="B203" t="s">
        <v>280</v>
      </c>
      <c r="C203" t="s">
        <v>147</v>
      </c>
      <c r="D203" t="s">
        <v>151</v>
      </c>
      <c r="E203" t="s">
        <v>152</v>
      </c>
      <c r="F203" t="s">
        <v>154</v>
      </c>
      <c r="G203" t="s">
        <v>219</v>
      </c>
      <c r="H203">
        <v>320.21904129336878</v>
      </c>
      <c r="I203">
        <v>46</v>
      </c>
      <c r="J203">
        <v>1158627.1249185756</v>
      </c>
      <c r="K203">
        <v>85744000</v>
      </c>
      <c r="L203">
        <v>201</v>
      </c>
      <c r="M203">
        <v>0.61574328369924258</v>
      </c>
      <c r="N203">
        <v>0</v>
      </c>
    </row>
    <row r="204" spans="1:14" x14ac:dyDescent="0.3">
      <c r="A204">
        <v>203</v>
      </c>
      <c r="B204" t="s">
        <v>280</v>
      </c>
      <c r="C204" t="s">
        <v>147</v>
      </c>
      <c r="D204" t="s">
        <v>151</v>
      </c>
      <c r="E204" t="s">
        <v>152</v>
      </c>
      <c r="F204" t="s">
        <v>154</v>
      </c>
      <c r="G204" t="s">
        <v>219</v>
      </c>
      <c r="H204">
        <v>320.21904129336878</v>
      </c>
      <c r="I204">
        <v>46</v>
      </c>
      <c r="J204">
        <v>1158627.1249185756</v>
      </c>
      <c r="K204">
        <v>85744000</v>
      </c>
      <c r="L204">
        <v>202</v>
      </c>
      <c r="M204">
        <v>0.61574328369924258</v>
      </c>
      <c r="N204">
        <v>0</v>
      </c>
    </row>
    <row r="205" spans="1:14" x14ac:dyDescent="0.3">
      <c r="A205">
        <v>204</v>
      </c>
      <c r="B205" t="s">
        <v>280</v>
      </c>
      <c r="C205" t="s">
        <v>147</v>
      </c>
      <c r="D205" t="s">
        <v>151</v>
      </c>
      <c r="E205" t="s">
        <v>152</v>
      </c>
      <c r="F205" t="s">
        <v>154</v>
      </c>
      <c r="G205" t="s">
        <v>219</v>
      </c>
      <c r="H205">
        <v>321.84490885191462</v>
      </c>
      <c r="I205">
        <v>46</v>
      </c>
      <c r="J205">
        <v>1306002.3826826541</v>
      </c>
      <c r="K205">
        <v>85744000</v>
      </c>
      <c r="L205">
        <v>203</v>
      </c>
      <c r="M205">
        <v>-12.025752963236538</v>
      </c>
      <c r="N205">
        <v>0</v>
      </c>
    </row>
    <row r="206" spans="1:14" x14ac:dyDescent="0.3">
      <c r="A206">
        <v>205</v>
      </c>
      <c r="B206" t="s">
        <v>280</v>
      </c>
      <c r="C206" t="s">
        <v>147</v>
      </c>
      <c r="D206" t="s">
        <v>151</v>
      </c>
      <c r="E206" t="s">
        <v>152</v>
      </c>
      <c r="F206" t="s">
        <v>154</v>
      </c>
      <c r="G206" t="s">
        <v>219</v>
      </c>
      <c r="H206">
        <v>321.84490885191462</v>
      </c>
      <c r="I206">
        <v>46</v>
      </c>
      <c r="J206">
        <v>1306002.3826826541</v>
      </c>
      <c r="K206">
        <v>85744000</v>
      </c>
      <c r="L206">
        <v>204</v>
      </c>
      <c r="M206">
        <v>-12.025752963236538</v>
      </c>
      <c r="N206">
        <v>0</v>
      </c>
    </row>
    <row r="207" spans="1:14" x14ac:dyDescent="0.3">
      <c r="A207">
        <v>206</v>
      </c>
      <c r="B207" t="s">
        <v>280</v>
      </c>
      <c r="C207" t="s">
        <v>147</v>
      </c>
      <c r="D207" t="s">
        <v>151</v>
      </c>
      <c r="E207" t="s">
        <v>152</v>
      </c>
      <c r="F207" t="s">
        <v>154</v>
      </c>
      <c r="G207" t="s">
        <v>219</v>
      </c>
      <c r="H207">
        <v>321.84490885191462</v>
      </c>
      <c r="I207">
        <v>46</v>
      </c>
      <c r="J207">
        <v>1306002.3826826541</v>
      </c>
      <c r="K207">
        <v>85744000</v>
      </c>
      <c r="L207">
        <v>205</v>
      </c>
      <c r="M207">
        <v>-12.025752963236538</v>
      </c>
      <c r="N207">
        <v>0</v>
      </c>
    </row>
    <row r="208" spans="1:14" x14ac:dyDescent="0.3">
      <c r="A208">
        <v>207</v>
      </c>
      <c r="B208" t="s">
        <v>280</v>
      </c>
      <c r="C208" t="s">
        <v>147</v>
      </c>
      <c r="D208" t="s">
        <v>151</v>
      </c>
      <c r="E208" t="s">
        <v>152</v>
      </c>
      <c r="F208" t="s">
        <v>154</v>
      </c>
      <c r="G208" t="s">
        <v>219</v>
      </c>
      <c r="H208">
        <v>321.84490885191462</v>
      </c>
      <c r="I208">
        <v>46</v>
      </c>
      <c r="J208">
        <v>1306002.3826826541</v>
      </c>
      <c r="K208">
        <v>85744000</v>
      </c>
      <c r="L208">
        <v>206</v>
      </c>
      <c r="M208">
        <v>-12.025752963236538</v>
      </c>
      <c r="N208">
        <v>0</v>
      </c>
    </row>
    <row r="209" spans="1:14" x14ac:dyDescent="0.3">
      <c r="A209">
        <v>208</v>
      </c>
      <c r="B209" t="s">
        <v>280</v>
      </c>
      <c r="C209" t="s">
        <v>147</v>
      </c>
      <c r="D209" t="s">
        <v>151</v>
      </c>
      <c r="E209" t="s">
        <v>152</v>
      </c>
      <c r="F209" t="s">
        <v>154</v>
      </c>
      <c r="G209" t="s">
        <v>219</v>
      </c>
      <c r="H209">
        <v>321.84490885191462</v>
      </c>
      <c r="I209">
        <v>46</v>
      </c>
      <c r="J209">
        <v>1306002.3826826541</v>
      </c>
      <c r="K209">
        <v>85744000</v>
      </c>
      <c r="L209">
        <v>207</v>
      </c>
      <c r="M209">
        <v>-12.025752963236538</v>
      </c>
      <c r="N209">
        <v>0</v>
      </c>
    </row>
    <row r="210" spans="1:14" x14ac:dyDescent="0.3">
      <c r="A210">
        <v>209</v>
      </c>
      <c r="B210" t="s">
        <v>280</v>
      </c>
      <c r="C210" t="s">
        <v>147</v>
      </c>
      <c r="D210" t="s">
        <v>151</v>
      </c>
      <c r="E210" t="s">
        <v>152</v>
      </c>
      <c r="F210" t="s">
        <v>154</v>
      </c>
      <c r="G210" t="s">
        <v>219</v>
      </c>
      <c r="H210">
        <v>321.84490885191462</v>
      </c>
      <c r="I210">
        <v>46</v>
      </c>
      <c r="J210">
        <v>1306002.3826826541</v>
      </c>
      <c r="K210">
        <v>85744000</v>
      </c>
      <c r="L210">
        <v>208</v>
      </c>
      <c r="M210">
        <v>-12.025752963236538</v>
      </c>
      <c r="N210">
        <v>0</v>
      </c>
    </row>
    <row r="211" spans="1:14" x14ac:dyDescent="0.3">
      <c r="A211">
        <v>210</v>
      </c>
      <c r="B211" t="s">
        <v>280</v>
      </c>
      <c r="C211" t="s">
        <v>147</v>
      </c>
      <c r="D211" t="s">
        <v>151</v>
      </c>
      <c r="E211" t="s">
        <v>152</v>
      </c>
      <c r="F211" t="s">
        <v>154</v>
      </c>
      <c r="G211" t="s">
        <v>219</v>
      </c>
      <c r="H211">
        <v>321.84490885191462</v>
      </c>
      <c r="I211">
        <v>46</v>
      </c>
      <c r="J211">
        <v>1306002.3826826541</v>
      </c>
      <c r="K211">
        <v>85744000</v>
      </c>
      <c r="L211">
        <v>209</v>
      </c>
      <c r="M211">
        <v>-12.025752963236538</v>
      </c>
      <c r="N211">
        <v>0</v>
      </c>
    </row>
    <row r="212" spans="1:14" x14ac:dyDescent="0.3">
      <c r="A212">
        <v>211</v>
      </c>
      <c r="B212" t="s">
        <v>280</v>
      </c>
      <c r="C212" t="s">
        <v>147</v>
      </c>
      <c r="D212" t="s">
        <v>151</v>
      </c>
      <c r="E212" t="s">
        <v>152</v>
      </c>
      <c r="F212" t="s">
        <v>154</v>
      </c>
      <c r="G212" t="s">
        <v>219</v>
      </c>
      <c r="H212">
        <v>321.84490885191462</v>
      </c>
      <c r="I212">
        <v>46</v>
      </c>
      <c r="J212">
        <v>1306002.3826826541</v>
      </c>
      <c r="K212">
        <v>85744000</v>
      </c>
      <c r="L212">
        <v>210</v>
      </c>
      <c r="M212">
        <v>-12.025752963236538</v>
      </c>
      <c r="N212">
        <v>0</v>
      </c>
    </row>
    <row r="213" spans="1:14" x14ac:dyDescent="0.3">
      <c r="A213">
        <v>212</v>
      </c>
      <c r="B213" t="s">
        <v>280</v>
      </c>
      <c r="C213" t="s">
        <v>147</v>
      </c>
      <c r="D213" t="s">
        <v>151</v>
      </c>
      <c r="E213" t="s">
        <v>152</v>
      </c>
      <c r="F213" t="s">
        <v>154</v>
      </c>
      <c r="G213" t="s">
        <v>219</v>
      </c>
      <c r="H213">
        <v>321.84490885191462</v>
      </c>
      <c r="I213">
        <v>46</v>
      </c>
      <c r="J213">
        <v>1306002.3826826541</v>
      </c>
      <c r="K213">
        <v>85744000</v>
      </c>
      <c r="L213">
        <v>211</v>
      </c>
      <c r="M213">
        <v>-12.025752963236538</v>
      </c>
      <c r="N213">
        <v>0</v>
      </c>
    </row>
    <row r="214" spans="1:14" x14ac:dyDescent="0.3">
      <c r="A214">
        <v>213</v>
      </c>
      <c r="B214" t="s">
        <v>280</v>
      </c>
      <c r="C214" t="s">
        <v>147</v>
      </c>
      <c r="D214" t="s">
        <v>151</v>
      </c>
      <c r="E214" t="s">
        <v>152</v>
      </c>
      <c r="F214" t="s">
        <v>154</v>
      </c>
      <c r="G214" t="s">
        <v>219</v>
      </c>
      <c r="H214">
        <v>321.84490885191462</v>
      </c>
      <c r="I214">
        <v>46</v>
      </c>
      <c r="J214">
        <v>1306002.3826826541</v>
      </c>
      <c r="K214">
        <v>85744000</v>
      </c>
      <c r="L214">
        <v>212</v>
      </c>
      <c r="M214">
        <v>-12.025752963236538</v>
      </c>
      <c r="N214">
        <v>0</v>
      </c>
    </row>
    <row r="215" spans="1:14" x14ac:dyDescent="0.3">
      <c r="A215">
        <v>214</v>
      </c>
      <c r="B215" t="s">
        <v>280</v>
      </c>
      <c r="C215" t="s">
        <v>147</v>
      </c>
      <c r="D215" t="s">
        <v>151</v>
      </c>
      <c r="E215" t="s">
        <v>152</v>
      </c>
      <c r="F215" t="s">
        <v>154</v>
      </c>
      <c r="G215" t="s">
        <v>219</v>
      </c>
      <c r="H215">
        <v>321.84490885191462</v>
      </c>
      <c r="I215">
        <v>46</v>
      </c>
      <c r="J215">
        <v>1306002.3826826541</v>
      </c>
      <c r="K215">
        <v>85744000</v>
      </c>
      <c r="L215">
        <v>213</v>
      </c>
      <c r="M215">
        <v>-12.025752963236538</v>
      </c>
      <c r="N215">
        <v>0</v>
      </c>
    </row>
    <row r="216" spans="1:14" x14ac:dyDescent="0.3">
      <c r="A216">
        <v>215</v>
      </c>
      <c r="B216" t="s">
        <v>280</v>
      </c>
      <c r="C216" t="s">
        <v>147</v>
      </c>
      <c r="D216" t="s">
        <v>151</v>
      </c>
      <c r="E216" t="s">
        <v>152</v>
      </c>
      <c r="F216" t="s">
        <v>154</v>
      </c>
      <c r="G216" t="s">
        <v>219</v>
      </c>
      <c r="H216">
        <v>321.84490885191462</v>
      </c>
      <c r="I216">
        <v>46</v>
      </c>
      <c r="J216">
        <v>1306002.3826826541</v>
      </c>
      <c r="K216">
        <v>85744000</v>
      </c>
      <c r="L216">
        <v>214</v>
      </c>
      <c r="M216">
        <v>-12.025752963236538</v>
      </c>
      <c r="N216">
        <v>0</v>
      </c>
    </row>
    <row r="217" spans="1:14" x14ac:dyDescent="0.3">
      <c r="A217">
        <v>216</v>
      </c>
      <c r="B217" t="s">
        <v>280</v>
      </c>
      <c r="C217" t="s">
        <v>147</v>
      </c>
      <c r="D217" t="s">
        <v>151</v>
      </c>
      <c r="E217" t="s">
        <v>152</v>
      </c>
      <c r="F217" t="s">
        <v>154</v>
      </c>
      <c r="G217" t="s">
        <v>219</v>
      </c>
      <c r="H217">
        <v>321.84490885191462</v>
      </c>
      <c r="I217">
        <v>46</v>
      </c>
      <c r="J217">
        <v>1306002.3826826541</v>
      </c>
      <c r="K217">
        <v>85744000</v>
      </c>
      <c r="L217">
        <v>215</v>
      </c>
      <c r="M217">
        <v>-12.025752963236538</v>
      </c>
      <c r="N217">
        <v>0</v>
      </c>
    </row>
    <row r="218" spans="1:14" x14ac:dyDescent="0.3">
      <c r="A218">
        <v>217</v>
      </c>
      <c r="B218" t="s">
        <v>280</v>
      </c>
      <c r="C218" t="s">
        <v>147</v>
      </c>
      <c r="D218" t="s">
        <v>151</v>
      </c>
      <c r="E218" t="s">
        <v>152</v>
      </c>
      <c r="F218" t="s">
        <v>154</v>
      </c>
      <c r="G218" t="s">
        <v>219</v>
      </c>
      <c r="H218">
        <v>321.84490885191462</v>
      </c>
      <c r="I218">
        <v>46</v>
      </c>
      <c r="J218">
        <v>1306002.3826826541</v>
      </c>
      <c r="K218">
        <v>85744000</v>
      </c>
      <c r="L218">
        <v>216</v>
      </c>
      <c r="M218">
        <v>-12.025752963236538</v>
      </c>
      <c r="N218">
        <v>0</v>
      </c>
    </row>
    <row r="219" spans="1:14" x14ac:dyDescent="0.3">
      <c r="A219">
        <v>218</v>
      </c>
      <c r="B219" t="s">
        <v>280</v>
      </c>
      <c r="C219" t="s">
        <v>147</v>
      </c>
      <c r="D219" t="s">
        <v>151</v>
      </c>
      <c r="E219" t="s">
        <v>152</v>
      </c>
      <c r="F219" t="s">
        <v>154</v>
      </c>
      <c r="G219" t="s">
        <v>219</v>
      </c>
      <c r="H219">
        <v>321.84490885191462</v>
      </c>
      <c r="I219">
        <v>46</v>
      </c>
      <c r="J219">
        <v>1306002.3826826541</v>
      </c>
      <c r="K219">
        <v>85744000</v>
      </c>
      <c r="L219">
        <v>217</v>
      </c>
      <c r="M219">
        <v>-12.025752963236538</v>
      </c>
      <c r="N219">
        <v>0</v>
      </c>
    </row>
    <row r="220" spans="1:14" x14ac:dyDescent="0.3">
      <c r="A220">
        <v>219</v>
      </c>
      <c r="B220" t="s">
        <v>280</v>
      </c>
      <c r="C220" t="s">
        <v>147</v>
      </c>
      <c r="D220" t="s">
        <v>151</v>
      </c>
      <c r="E220" t="s">
        <v>152</v>
      </c>
      <c r="F220" t="s">
        <v>154</v>
      </c>
      <c r="G220" t="s">
        <v>219</v>
      </c>
      <c r="H220">
        <v>321.84490885191462</v>
      </c>
      <c r="I220">
        <v>46</v>
      </c>
      <c r="J220">
        <v>1306002.3826826541</v>
      </c>
      <c r="K220">
        <v>85744000</v>
      </c>
      <c r="L220">
        <v>218</v>
      </c>
      <c r="M220">
        <v>-12.025752963236538</v>
      </c>
      <c r="N220">
        <v>0</v>
      </c>
    </row>
    <row r="221" spans="1:14" x14ac:dyDescent="0.3">
      <c r="A221">
        <v>220</v>
      </c>
      <c r="B221" t="s">
        <v>280</v>
      </c>
      <c r="C221" t="s">
        <v>147</v>
      </c>
      <c r="D221" t="s">
        <v>151</v>
      </c>
      <c r="E221" t="s">
        <v>152</v>
      </c>
      <c r="F221" t="s">
        <v>154</v>
      </c>
      <c r="G221" t="s">
        <v>219</v>
      </c>
      <c r="H221">
        <v>321.84490885191462</v>
      </c>
      <c r="I221">
        <v>46</v>
      </c>
      <c r="J221">
        <v>1306002.3826826541</v>
      </c>
      <c r="K221">
        <v>85744000</v>
      </c>
      <c r="L221">
        <v>219</v>
      </c>
      <c r="M221">
        <v>-12.025752963236538</v>
      </c>
      <c r="N221">
        <v>0</v>
      </c>
    </row>
    <row r="222" spans="1:14" x14ac:dyDescent="0.3">
      <c r="A222">
        <v>221</v>
      </c>
      <c r="B222" t="s">
        <v>280</v>
      </c>
      <c r="C222" t="s">
        <v>147</v>
      </c>
      <c r="D222" t="s">
        <v>151</v>
      </c>
      <c r="E222" t="s">
        <v>152</v>
      </c>
      <c r="F222" t="s">
        <v>154</v>
      </c>
      <c r="G222" t="s">
        <v>219</v>
      </c>
      <c r="H222">
        <v>321.84490885191462</v>
      </c>
      <c r="I222">
        <v>46</v>
      </c>
      <c r="J222">
        <v>1306002.3826826541</v>
      </c>
      <c r="K222">
        <v>85744000</v>
      </c>
      <c r="L222">
        <v>220</v>
      </c>
      <c r="M222">
        <v>-12.025752963236538</v>
      </c>
      <c r="N222">
        <v>0</v>
      </c>
    </row>
    <row r="223" spans="1:14" x14ac:dyDescent="0.3">
      <c r="A223">
        <v>222</v>
      </c>
      <c r="B223" t="s">
        <v>280</v>
      </c>
      <c r="C223" t="s">
        <v>147</v>
      </c>
      <c r="D223" t="s">
        <v>151</v>
      </c>
      <c r="E223" t="s">
        <v>152</v>
      </c>
      <c r="F223" t="s">
        <v>154</v>
      </c>
      <c r="G223" t="s">
        <v>219</v>
      </c>
      <c r="H223">
        <v>321.84490885191462</v>
      </c>
      <c r="I223">
        <v>46</v>
      </c>
      <c r="J223">
        <v>1306002.3826826541</v>
      </c>
      <c r="K223">
        <v>85744000</v>
      </c>
      <c r="L223">
        <v>221</v>
      </c>
      <c r="M223">
        <v>-12.025752963236538</v>
      </c>
      <c r="N223">
        <v>0</v>
      </c>
    </row>
    <row r="224" spans="1:14" x14ac:dyDescent="0.3">
      <c r="A224">
        <v>223</v>
      </c>
      <c r="B224" t="s">
        <v>280</v>
      </c>
      <c r="C224" t="s">
        <v>147</v>
      </c>
      <c r="D224" t="s">
        <v>151</v>
      </c>
      <c r="E224" t="s">
        <v>152</v>
      </c>
      <c r="F224" t="s">
        <v>154</v>
      </c>
      <c r="G224" t="s">
        <v>219</v>
      </c>
      <c r="H224">
        <v>321.84490885191462</v>
      </c>
      <c r="I224">
        <v>46</v>
      </c>
      <c r="J224">
        <v>1306002.3826826541</v>
      </c>
      <c r="K224">
        <v>85744000</v>
      </c>
      <c r="L224">
        <v>222</v>
      </c>
      <c r="M224">
        <v>-12.025752963236538</v>
      </c>
      <c r="N224">
        <v>0</v>
      </c>
    </row>
    <row r="225" spans="1:14" x14ac:dyDescent="0.3">
      <c r="A225">
        <v>224</v>
      </c>
      <c r="B225" t="s">
        <v>280</v>
      </c>
      <c r="C225" t="s">
        <v>147</v>
      </c>
      <c r="D225" t="s">
        <v>151</v>
      </c>
      <c r="E225" t="s">
        <v>152</v>
      </c>
      <c r="F225" t="s">
        <v>154</v>
      </c>
      <c r="G225" t="s">
        <v>219</v>
      </c>
      <c r="H225">
        <v>321.84490885191462</v>
      </c>
      <c r="I225">
        <v>46</v>
      </c>
      <c r="J225">
        <v>1306002.3826826541</v>
      </c>
      <c r="K225">
        <v>85744000</v>
      </c>
      <c r="L225">
        <v>223</v>
      </c>
      <c r="M225">
        <v>-12.025752963236538</v>
      </c>
      <c r="N225">
        <v>0</v>
      </c>
    </row>
    <row r="226" spans="1:14" x14ac:dyDescent="0.3">
      <c r="A226">
        <v>225</v>
      </c>
      <c r="B226" t="s">
        <v>280</v>
      </c>
      <c r="C226" t="s">
        <v>147</v>
      </c>
      <c r="D226" t="s">
        <v>151</v>
      </c>
      <c r="E226" t="s">
        <v>152</v>
      </c>
      <c r="F226" t="s">
        <v>154</v>
      </c>
      <c r="G226" t="s">
        <v>219</v>
      </c>
      <c r="H226">
        <v>321.84490885191462</v>
      </c>
      <c r="I226">
        <v>46</v>
      </c>
      <c r="J226">
        <v>1306002.3826826541</v>
      </c>
      <c r="K226">
        <v>85744000</v>
      </c>
      <c r="L226">
        <v>224</v>
      </c>
      <c r="M226">
        <v>-12.025752963236538</v>
      </c>
      <c r="N226">
        <v>0</v>
      </c>
    </row>
    <row r="227" spans="1:14" x14ac:dyDescent="0.3">
      <c r="A227">
        <v>226</v>
      </c>
      <c r="B227" t="s">
        <v>280</v>
      </c>
      <c r="C227" t="s">
        <v>147</v>
      </c>
      <c r="D227" t="s">
        <v>151</v>
      </c>
      <c r="E227" t="s">
        <v>152</v>
      </c>
      <c r="F227" t="s">
        <v>154</v>
      </c>
      <c r="G227" t="s">
        <v>219</v>
      </c>
      <c r="H227">
        <v>321.84490885191462</v>
      </c>
      <c r="I227">
        <v>46</v>
      </c>
      <c r="J227">
        <v>1306002.3826826541</v>
      </c>
      <c r="K227">
        <v>85744000</v>
      </c>
      <c r="L227">
        <v>225</v>
      </c>
      <c r="M227">
        <v>-12.025752963236538</v>
      </c>
      <c r="N227">
        <v>0</v>
      </c>
    </row>
    <row r="228" spans="1:14" x14ac:dyDescent="0.3">
      <c r="A228">
        <v>227</v>
      </c>
      <c r="B228" t="s">
        <v>280</v>
      </c>
      <c r="C228" t="s">
        <v>147</v>
      </c>
      <c r="D228" t="s">
        <v>151</v>
      </c>
      <c r="E228" t="s">
        <v>152</v>
      </c>
      <c r="F228" t="s">
        <v>154</v>
      </c>
      <c r="G228" t="s">
        <v>219</v>
      </c>
      <c r="H228">
        <v>321.84490885191462</v>
      </c>
      <c r="I228">
        <v>46</v>
      </c>
      <c r="J228">
        <v>1306002.3826826541</v>
      </c>
      <c r="K228">
        <v>85744000</v>
      </c>
      <c r="L228">
        <v>226</v>
      </c>
      <c r="M228">
        <v>-12.025752963236538</v>
      </c>
      <c r="N228">
        <v>0</v>
      </c>
    </row>
    <row r="229" spans="1:14" x14ac:dyDescent="0.3">
      <c r="A229">
        <v>228</v>
      </c>
      <c r="B229" t="s">
        <v>280</v>
      </c>
      <c r="C229" t="s">
        <v>147</v>
      </c>
      <c r="D229" t="s">
        <v>151</v>
      </c>
      <c r="E229" t="s">
        <v>152</v>
      </c>
      <c r="F229" t="s">
        <v>154</v>
      </c>
      <c r="G229" t="s">
        <v>219</v>
      </c>
      <c r="H229">
        <v>321.84490885191462</v>
      </c>
      <c r="I229">
        <v>46</v>
      </c>
      <c r="J229">
        <v>1306002.3826826541</v>
      </c>
      <c r="K229">
        <v>85744000</v>
      </c>
      <c r="L229">
        <v>227</v>
      </c>
      <c r="M229">
        <v>-12.025752963236538</v>
      </c>
      <c r="N229">
        <v>0</v>
      </c>
    </row>
    <row r="230" spans="1:14" x14ac:dyDescent="0.3">
      <c r="A230">
        <v>229</v>
      </c>
      <c r="B230" t="s">
        <v>280</v>
      </c>
      <c r="C230" t="s">
        <v>147</v>
      </c>
      <c r="D230" t="s">
        <v>151</v>
      </c>
      <c r="E230" t="s">
        <v>152</v>
      </c>
      <c r="F230" t="s">
        <v>154</v>
      </c>
      <c r="G230" t="s">
        <v>219</v>
      </c>
      <c r="H230">
        <v>321.84490885191462</v>
      </c>
      <c r="I230">
        <v>46</v>
      </c>
      <c r="J230">
        <v>1306002.3826826541</v>
      </c>
      <c r="K230">
        <v>85744000</v>
      </c>
      <c r="L230">
        <v>228</v>
      </c>
      <c r="M230">
        <v>-12.025752963236538</v>
      </c>
      <c r="N230">
        <v>0</v>
      </c>
    </row>
    <row r="231" spans="1:14" x14ac:dyDescent="0.3">
      <c r="A231">
        <v>230</v>
      </c>
      <c r="B231" t="s">
        <v>280</v>
      </c>
      <c r="C231" t="s">
        <v>147</v>
      </c>
      <c r="D231" t="s">
        <v>151</v>
      </c>
      <c r="E231" t="s">
        <v>152</v>
      </c>
      <c r="F231" t="s">
        <v>154</v>
      </c>
      <c r="G231" t="s">
        <v>219</v>
      </c>
      <c r="H231">
        <v>321.84490885191462</v>
      </c>
      <c r="I231">
        <v>46</v>
      </c>
      <c r="J231">
        <v>1306002.3826826541</v>
      </c>
      <c r="K231">
        <v>85744000</v>
      </c>
      <c r="L231">
        <v>229</v>
      </c>
      <c r="M231">
        <v>-12.025752963236538</v>
      </c>
      <c r="N231">
        <v>0</v>
      </c>
    </row>
    <row r="232" spans="1:14" x14ac:dyDescent="0.3">
      <c r="A232">
        <v>231</v>
      </c>
      <c r="B232" t="s">
        <v>280</v>
      </c>
      <c r="C232" t="s">
        <v>147</v>
      </c>
      <c r="D232" t="s">
        <v>151</v>
      </c>
      <c r="E232" t="s">
        <v>152</v>
      </c>
      <c r="F232" t="s">
        <v>154</v>
      </c>
      <c r="G232" t="s">
        <v>219</v>
      </c>
      <c r="H232">
        <v>321.84490885191462</v>
      </c>
      <c r="I232">
        <v>46</v>
      </c>
      <c r="J232">
        <v>1306002.3826826541</v>
      </c>
      <c r="K232">
        <v>85744000</v>
      </c>
      <c r="L232">
        <v>230</v>
      </c>
      <c r="M232">
        <v>-12.025752963236538</v>
      </c>
      <c r="N232">
        <v>0</v>
      </c>
    </row>
    <row r="233" spans="1:14" x14ac:dyDescent="0.3">
      <c r="A233">
        <v>232</v>
      </c>
      <c r="B233" t="s">
        <v>280</v>
      </c>
      <c r="C233" t="s">
        <v>147</v>
      </c>
      <c r="D233" t="s">
        <v>151</v>
      </c>
      <c r="E233" t="s">
        <v>152</v>
      </c>
      <c r="F233" t="s">
        <v>154</v>
      </c>
      <c r="G233" t="s">
        <v>219</v>
      </c>
      <c r="H233">
        <v>321.84490885191462</v>
      </c>
      <c r="I233">
        <v>46</v>
      </c>
      <c r="J233">
        <v>1306002.3826826541</v>
      </c>
      <c r="K233">
        <v>85744000</v>
      </c>
      <c r="L233">
        <v>231</v>
      </c>
      <c r="M233">
        <v>-12.025752963236538</v>
      </c>
      <c r="N233">
        <v>0</v>
      </c>
    </row>
    <row r="234" spans="1:14" x14ac:dyDescent="0.3">
      <c r="A234">
        <v>233</v>
      </c>
      <c r="B234" t="s">
        <v>280</v>
      </c>
      <c r="C234" t="s">
        <v>147</v>
      </c>
      <c r="D234" t="s">
        <v>151</v>
      </c>
      <c r="E234" t="s">
        <v>152</v>
      </c>
      <c r="F234" t="s">
        <v>154</v>
      </c>
      <c r="G234" t="s">
        <v>219</v>
      </c>
      <c r="H234">
        <v>321.84490885191462</v>
      </c>
      <c r="I234">
        <v>46</v>
      </c>
      <c r="J234">
        <v>1306002.3826826541</v>
      </c>
      <c r="K234">
        <v>85744000</v>
      </c>
      <c r="L234">
        <v>232</v>
      </c>
      <c r="M234">
        <v>-12.025752963236538</v>
      </c>
      <c r="N234">
        <v>0</v>
      </c>
    </row>
    <row r="235" spans="1:14" x14ac:dyDescent="0.3">
      <c r="A235">
        <v>234</v>
      </c>
      <c r="B235" t="s">
        <v>280</v>
      </c>
      <c r="C235" t="s">
        <v>147</v>
      </c>
      <c r="D235" t="s">
        <v>151</v>
      </c>
      <c r="E235" t="s">
        <v>152</v>
      </c>
      <c r="F235" t="s">
        <v>154</v>
      </c>
      <c r="G235" t="s">
        <v>219</v>
      </c>
      <c r="H235">
        <v>321.84490885191462</v>
      </c>
      <c r="I235">
        <v>46</v>
      </c>
      <c r="J235">
        <v>1306002.3826826541</v>
      </c>
      <c r="K235">
        <v>85744000</v>
      </c>
      <c r="L235">
        <v>233</v>
      </c>
      <c r="M235">
        <v>-12.025752963236538</v>
      </c>
      <c r="N235">
        <v>0</v>
      </c>
    </row>
    <row r="236" spans="1:14" x14ac:dyDescent="0.3">
      <c r="A236">
        <v>235</v>
      </c>
      <c r="B236" t="s">
        <v>280</v>
      </c>
      <c r="C236" t="s">
        <v>147</v>
      </c>
      <c r="D236" t="s">
        <v>151</v>
      </c>
      <c r="E236" t="s">
        <v>152</v>
      </c>
      <c r="F236" t="s">
        <v>154</v>
      </c>
      <c r="G236" t="s">
        <v>219</v>
      </c>
      <c r="H236">
        <v>321.84490885191462</v>
      </c>
      <c r="I236">
        <v>46</v>
      </c>
      <c r="J236">
        <v>1306002.3826826541</v>
      </c>
      <c r="K236">
        <v>85744000</v>
      </c>
      <c r="L236">
        <v>234</v>
      </c>
      <c r="M236">
        <v>-12.025752963236538</v>
      </c>
      <c r="N236">
        <v>0</v>
      </c>
    </row>
    <row r="237" spans="1:14" x14ac:dyDescent="0.3">
      <c r="A237">
        <v>236</v>
      </c>
      <c r="B237" t="s">
        <v>280</v>
      </c>
      <c r="C237" t="s">
        <v>147</v>
      </c>
      <c r="D237" t="s">
        <v>151</v>
      </c>
      <c r="E237" t="s">
        <v>152</v>
      </c>
      <c r="F237" t="s">
        <v>154</v>
      </c>
      <c r="G237" t="s">
        <v>219</v>
      </c>
      <c r="H237">
        <v>321.84490885191462</v>
      </c>
      <c r="I237">
        <v>46</v>
      </c>
      <c r="J237">
        <v>1306002.3826826541</v>
      </c>
      <c r="K237">
        <v>85744000</v>
      </c>
      <c r="L237">
        <v>235</v>
      </c>
      <c r="M237">
        <v>-12.025752963236538</v>
      </c>
      <c r="N237">
        <v>0</v>
      </c>
    </row>
    <row r="238" spans="1:14" x14ac:dyDescent="0.3">
      <c r="A238">
        <v>237</v>
      </c>
      <c r="B238" t="s">
        <v>280</v>
      </c>
      <c r="C238" t="s">
        <v>147</v>
      </c>
      <c r="D238" t="s">
        <v>151</v>
      </c>
      <c r="E238" t="s">
        <v>152</v>
      </c>
      <c r="F238" t="s">
        <v>154</v>
      </c>
      <c r="G238" t="s">
        <v>219</v>
      </c>
      <c r="H238">
        <v>321.84490885191462</v>
      </c>
      <c r="I238">
        <v>46</v>
      </c>
      <c r="J238">
        <v>1306002.3826826541</v>
      </c>
      <c r="K238">
        <v>85744000</v>
      </c>
      <c r="L238">
        <v>236</v>
      </c>
      <c r="M238">
        <v>-12.025752963236538</v>
      </c>
      <c r="N238">
        <v>0</v>
      </c>
    </row>
    <row r="239" spans="1:14" x14ac:dyDescent="0.3">
      <c r="A239">
        <v>238</v>
      </c>
      <c r="B239" t="s">
        <v>280</v>
      </c>
      <c r="C239" t="s">
        <v>147</v>
      </c>
      <c r="D239" t="s">
        <v>151</v>
      </c>
      <c r="E239" t="s">
        <v>152</v>
      </c>
      <c r="F239" t="s">
        <v>154</v>
      </c>
      <c r="G239" t="s">
        <v>219</v>
      </c>
      <c r="H239">
        <v>321.84490885191462</v>
      </c>
      <c r="I239">
        <v>46</v>
      </c>
      <c r="J239">
        <v>1306002.3826826541</v>
      </c>
      <c r="K239">
        <v>85744000</v>
      </c>
      <c r="L239">
        <v>237</v>
      </c>
      <c r="M239">
        <v>-12.025752963236538</v>
      </c>
      <c r="N239">
        <v>0</v>
      </c>
    </row>
    <row r="240" spans="1:14" x14ac:dyDescent="0.3">
      <c r="A240">
        <v>239</v>
      </c>
      <c r="B240" t="s">
        <v>280</v>
      </c>
      <c r="C240" t="s">
        <v>147</v>
      </c>
      <c r="D240" t="s">
        <v>151</v>
      </c>
      <c r="E240" t="s">
        <v>152</v>
      </c>
      <c r="F240" t="s">
        <v>154</v>
      </c>
      <c r="G240" t="s">
        <v>219</v>
      </c>
      <c r="H240">
        <v>321.84490885191462</v>
      </c>
      <c r="I240">
        <v>46</v>
      </c>
      <c r="J240">
        <v>1306002.3826826541</v>
      </c>
      <c r="K240">
        <v>85744000</v>
      </c>
      <c r="L240">
        <v>238</v>
      </c>
      <c r="M240">
        <v>-12.025752963236538</v>
      </c>
      <c r="N240">
        <v>0</v>
      </c>
    </row>
    <row r="241" spans="1:14" x14ac:dyDescent="0.3">
      <c r="A241">
        <v>240</v>
      </c>
      <c r="B241" t="s">
        <v>280</v>
      </c>
      <c r="C241" t="s">
        <v>147</v>
      </c>
      <c r="D241" t="s">
        <v>151</v>
      </c>
      <c r="E241" t="s">
        <v>152</v>
      </c>
      <c r="F241" t="s">
        <v>154</v>
      </c>
      <c r="G241" t="s">
        <v>219</v>
      </c>
      <c r="H241">
        <v>321.84490885191462</v>
      </c>
      <c r="I241">
        <v>46</v>
      </c>
      <c r="J241">
        <v>1306002.3826826541</v>
      </c>
      <c r="K241">
        <v>85744000</v>
      </c>
      <c r="L241">
        <v>239</v>
      </c>
      <c r="M241">
        <v>-12.025752963236538</v>
      </c>
      <c r="N241">
        <v>0</v>
      </c>
    </row>
    <row r="242" spans="1:14" x14ac:dyDescent="0.3">
      <c r="A242">
        <v>241</v>
      </c>
      <c r="B242" t="s">
        <v>280</v>
      </c>
      <c r="C242" t="s">
        <v>147</v>
      </c>
      <c r="D242" t="s">
        <v>151</v>
      </c>
      <c r="E242" t="s">
        <v>152</v>
      </c>
      <c r="F242" t="s">
        <v>154</v>
      </c>
      <c r="G242" t="s">
        <v>219</v>
      </c>
      <c r="H242">
        <v>321.84490885191462</v>
      </c>
      <c r="I242">
        <v>46</v>
      </c>
      <c r="J242">
        <v>1306002.3826826541</v>
      </c>
      <c r="K242">
        <v>85744000</v>
      </c>
      <c r="L242">
        <v>240</v>
      </c>
      <c r="M242">
        <v>-12.025752963236538</v>
      </c>
      <c r="N242">
        <v>0</v>
      </c>
    </row>
    <row r="243" spans="1:14" x14ac:dyDescent="0.3">
      <c r="A243">
        <v>242</v>
      </c>
      <c r="B243" t="s">
        <v>280</v>
      </c>
      <c r="C243" t="s">
        <v>147</v>
      </c>
      <c r="D243" t="s">
        <v>151</v>
      </c>
      <c r="E243" t="s">
        <v>152</v>
      </c>
      <c r="F243" t="s">
        <v>154</v>
      </c>
      <c r="G243" t="s">
        <v>219</v>
      </c>
      <c r="H243">
        <v>321.84490885191462</v>
      </c>
      <c r="I243">
        <v>46</v>
      </c>
      <c r="J243">
        <v>1306002.3826826541</v>
      </c>
      <c r="K243">
        <v>85744000</v>
      </c>
      <c r="L243">
        <v>241</v>
      </c>
      <c r="M243">
        <v>-12.025752963236538</v>
      </c>
      <c r="N243">
        <v>0</v>
      </c>
    </row>
    <row r="244" spans="1:14" x14ac:dyDescent="0.3">
      <c r="A244">
        <v>243</v>
      </c>
      <c r="B244" t="s">
        <v>280</v>
      </c>
      <c r="C244" t="s">
        <v>147</v>
      </c>
      <c r="D244" t="s">
        <v>151</v>
      </c>
      <c r="E244" t="s">
        <v>152</v>
      </c>
      <c r="F244" t="s">
        <v>154</v>
      </c>
      <c r="G244" t="s">
        <v>219</v>
      </c>
      <c r="H244">
        <v>321.84490885191462</v>
      </c>
      <c r="I244">
        <v>46</v>
      </c>
      <c r="J244">
        <v>1306002.3826826541</v>
      </c>
      <c r="K244">
        <v>85744000</v>
      </c>
      <c r="L244">
        <v>242</v>
      </c>
      <c r="M244">
        <v>-12.025752963236538</v>
      </c>
      <c r="N244">
        <v>0</v>
      </c>
    </row>
    <row r="245" spans="1:14" x14ac:dyDescent="0.3">
      <c r="A245">
        <v>244</v>
      </c>
      <c r="B245" t="s">
        <v>280</v>
      </c>
      <c r="C245" t="s">
        <v>147</v>
      </c>
      <c r="D245" t="s">
        <v>151</v>
      </c>
      <c r="E245" t="s">
        <v>152</v>
      </c>
      <c r="F245" t="s">
        <v>154</v>
      </c>
      <c r="G245" t="s">
        <v>219</v>
      </c>
      <c r="H245">
        <v>321.84490885191462</v>
      </c>
      <c r="I245">
        <v>46</v>
      </c>
      <c r="J245">
        <v>1306002.3826826541</v>
      </c>
      <c r="K245">
        <v>85744000</v>
      </c>
      <c r="L245">
        <v>243</v>
      </c>
      <c r="M245">
        <v>-12.025752963236538</v>
      </c>
      <c r="N245">
        <v>0</v>
      </c>
    </row>
    <row r="246" spans="1:14" x14ac:dyDescent="0.3">
      <c r="A246">
        <v>245</v>
      </c>
      <c r="B246" t="s">
        <v>280</v>
      </c>
      <c r="C246" t="s">
        <v>147</v>
      </c>
      <c r="D246" t="s">
        <v>151</v>
      </c>
      <c r="E246" t="s">
        <v>152</v>
      </c>
      <c r="F246" t="s">
        <v>154</v>
      </c>
      <c r="G246" t="s">
        <v>219</v>
      </c>
      <c r="H246">
        <v>321.84490885191462</v>
      </c>
      <c r="I246">
        <v>46</v>
      </c>
      <c r="J246">
        <v>1306002.3826826541</v>
      </c>
      <c r="K246">
        <v>85744000</v>
      </c>
      <c r="L246">
        <v>244</v>
      </c>
      <c r="M246">
        <v>-12.025752963236538</v>
      </c>
      <c r="N246">
        <v>0</v>
      </c>
    </row>
    <row r="247" spans="1:14" x14ac:dyDescent="0.3">
      <c r="A247">
        <v>246</v>
      </c>
      <c r="B247" t="s">
        <v>280</v>
      </c>
      <c r="C247" t="s">
        <v>147</v>
      </c>
      <c r="D247" t="s">
        <v>151</v>
      </c>
      <c r="E247" t="s">
        <v>152</v>
      </c>
      <c r="F247" t="s">
        <v>154</v>
      </c>
      <c r="G247" t="s">
        <v>219</v>
      </c>
      <c r="H247">
        <v>321.84490885191462</v>
      </c>
      <c r="I247">
        <v>46</v>
      </c>
      <c r="J247">
        <v>1306002.3826826541</v>
      </c>
      <c r="K247">
        <v>85744000</v>
      </c>
      <c r="L247">
        <v>245</v>
      </c>
      <c r="M247">
        <v>-12.025752963236538</v>
      </c>
      <c r="N247">
        <v>0</v>
      </c>
    </row>
    <row r="248" spans="1:14" x14ac:dyDescent="0.3">
      <c r="A248">
        <v>247</v>
      </c>
      <c r="B248" t="s">
        <v>280</v>
      </c>
      <c r="C248" t="s">
        <v>147</v>
      </c>
      <c r="D248" t="s">
        <v>151</v>
      </c>
      <c r="E248" t="s">
        <v>152</v>
      </c>
      <c r="F248" t="s">
        <v>154</v>
      </c>
      <c r="G248" t="s">
        <v>219</v>
      </c>
      <c r="H248">
        <v>321.84490885191462</v>
      </c>
      <c r="I248">
        <v>46</v>
      </c>
      <c r="J248">
        <v>1306002.3826826541</v>
      </c>
      <c r="K248">
        <v>85744000</v>
      </c>
      <c r="L248">
        <v>246</v>
      </c>
      <c r="M248">
        <v>-12.025752963236538</v>
      </c>
      <c r="N248">
        <v>0</v>
      </c>
    </row>
    <row r="249" spans="1:14" x14ac:dyDescent="0.3">
      <c r="A249">
        <v>248</v>
      </c>
      <c r="B249" t="s">
        <v>280</v>
      </c>
      <c r="C249" t="s">
        <v>147</v>
      </c>
      <c r="D249" t="s">
        <v>151</v>
      </c>
      <c r="E249" t="s">
        <v>152</v>
      </c>
      <c r="F249" t="s">
        <v>154</v>
      </c>
      <c r="G249" t="s">
        <v>219</v>
      </c>
      <c r="H249">
        <v>321.84490885191462</v>
      </c>
      <c r="I249">
        <v>46</v>
      </c>
      <c r="J249">
        <v>1306002.3826826541</v>
      </c>
      <c r="K249">
        <v>85744000</v>
      </c>
      <c r="L249">
        <v>247</v>
      </c>
      <c r="M249">
        <v>-12.025752963236538</v>
      </c>
      <c r="N249">
        <v>0</v>
      </c>
    </row>
    <row r="250" spans="1:14" x14ac:dyDescent="0.3">
      <c r="A250">
        <v>249</v>
      </c>
      <c r="B250" t="s">
        <v>280</v>
      </c>
      <c r="C250" t="s">
        <v>147</v>
      </c>
      <c r="D250" t="s">
        <v>151</v>
      </c>
      <c r="E250" t="s">
        <v>152</v>
      </c>
      <c r="F250" t="s">
        <v>154</v>
      </c>
      <c r="G250" t="s">
        <v>219</v>
      </c>
      <c r="H250">
        <v>328.09761019294712</v>
      </c>
      <c r="I250">
        <v>47</v>
      </c>
      <c r="J250">
        <v>1444785.3665326925</v>
      </c>
      <c r="K250">
        <v>87608000</v>
      </c>
      <c r="L250">
        <v>248</v>
      </c>
      <c r="M250">
        <v>-23.930224555661709</v>
      </c>
      <c r="N250">
        <v>-2.1739130434782608</v>
      </c>
    </row>
    <row r="251" spans="1:14" x14ac:dyDescent="0.3">
      <c r="A251">
        <v>250</v>
      </c>
      <c r="B251" t="s">
        <v>280</v>
      </c>
      <c r="C251" t="s">
        <v>147</v>
      </c>
      <c r="D251" t="s">
        <v>151</v>
      </c>
      <c r="E251" t="s">
        <v>152</v>
      </c>
      <c r="F251" t="s">
        <v>154</v>
      </c>
      <c r="G251" t="s">
        <v>219</v>
      </c>
      <c r="H251">
        <v>328.09761019294712</v>
      </c>
      <c r="I251">
        <v>47</v>
      </c>
      <c r="J251">
        <v>1444785.3665326925</v>
      </c>
      <c r="K251">
        <v>87608000</v>
      </c>
      <c r="L251">
        <v>249</v>
      </c>
      <c r="M251">
        <v>-23.930224555661709</v>
      </c>
      <c r="N251">
        <v>-2.1739130434782608</v>
      </c>
    </row>
    <row r="252" spans="1:14" x14ac:dyDescent="0.3">
      <c r="A252">
        <v>251</v>
      </c>
      <c r="B252" t="s">
        <v>280</v>
      </c>
      <c r="C252" t="s">
        <v>147</v>
      </c>
      <c r="D252" t="s">
        <v>151</v>
      </c>
      <c r="E252" t="s">
        <v>152</v>
      </c>
      <c r="F252" t="s">
        <v>154</v>
      </c>
      <c r="G252" t="s">
        <v>219</v>
      </c>
      <c r="H252">
        <v>328.09761019294712</v>
      </c>
      <c r="I252">
        <v>47</v>
      </c>
      <c r="J252">
        <v>1444785.3665326925</v>
      </c>
      <c r="K252">
        <v>87608000</v>
      </c>
      <c r="L252">
        <v>250</v>
      </c>
      <c r="M252">
        <v>-23.930224555661709</v>
      </c>
      <c r="N252">
        <v>-2.1739130434782608</v>
      </c>
    </row>
    <row r="253" spans="1:14" x14ac:dyDescent="0.3">
      <c r="A253">
        <v>252</v>
      </c>
      <c r="B253" t="s">
        <v>280</v>
      </c>
      <c r="C253" t="s">
        <v>147</v>
      </c>
      <c r="D253" t="s">
        <v>151</v>
      </c>
      <c r="E253" t="s">
        <v>152</v>
      </c>
      <c r="F253" t="s">
        <v>154</v>
      </c>
      <c r="G253" t="s">
        <v>219</v>
      </c>
      <c r="H253">
        <v>328.09761019294712</v>
      </c>
      <c r="I253">
        <v>47</v>
      </c>
      <c r="J253">
        <v>1444785.3665326925</v>
      </c>
      <c r="K253">
        <v>87608000</v>
      </c>
      <c r="L253">
        <v>251</v>
      </c>
      <c r="M253">
        <v>-23.930224555661709</v>
      </c>
      <c r="N253">
        <v>-2.1739130434782608</v>
      </c>
    </row>
    <row r="254" spans="1:14" x14ac:dyDescent="0.3">
      <c r="A254">
        <v>253</v>
      </c>
      <c r="B254" t="s">
        <v>280</v>
      </c>
      <c r="C254" t="s">
        <v>147</v>
      </c>
      <c r="D254" t="s">
        <v>151</v>
      </c>
      <c r="E254" t="s">
        <v>152</v>
      </c>
      <c r="F254" t="s">
        <v>154</v>
      </c>
      <c r="G254" t="s">
        <v>219</v>
      </c>
      <c r="H254">
        <v>328.09761019294712</v>
      </c>
      <c r="I254">
        <v>47</v>
      </c>
      <c r="J254">
        <v>1444785.3665326925</v>
      </c>
      <c r="K254">
        <v>87608000</v>
      </c>
      <c r="L254">
        <v>252</v>
      </c>
      <c r="M254">
        <v>-23.930224555661709</v>
      </c>
      <c r="N254">
        <v>-2.1739130434782608</v>
      </c>
    </row>
    <row r="255" spans="1:14" x14ac:dyDescent="0.3">
      <c r="A255">
        <v>254</v>
      </c>
      <c r="B255" t="s">
        <v>280</v>
      </c>
      <c r="C255" t="s">
        <v>147</v>
      </c>
      <c r="D255" t="s">
        <v>151</v>
      </c>
      <c r="E255" t="s">
        <v>152</v>
      </c>
      <c r="F255" t="s">
        <v>154</v>
      </c>
      <c r="G255" t="s">
        <v>219</v>
      </c>
      <c r="H255">
        <v>328.09761019294712</v>
      </c>
      <c r="I255">
        <v>47</v>
      </c>
      <c r="J255">
        <v>1444785.3665326925</v>
      </c>
      <c r="K255">
        <v>87608000</v>
      </c>
      <c r="L255">
        <v>253</v>
      </c>
      <c r="M255">
        <v>-23.930224555661709</v>
      </c>
      <c r="N255">
        <v>-2.1739130434782608</v>
      </c>
    </row>
    <row r="256" spans="1:14" x14ac:dyDescent="0.3">
      <c r="A256">
        <v>255</v>
      </c>
      <c r="B256" t="s">
        <v>280</v>
      </c>
      <c r="C256" t="s">
        <v>147</v>
      </c>
      <c r="D256" t="s">
        <v>151</v>
      </c>
      <c r="E256" t="s">
        <v>152</v>
      </c>
      <c r="F256" t="s">
        <v>154</v>
      </c>
      <c r="G256" t="s">
        <v>219</v>
      </c>
      <c r="H256">
        <v>328.09761019294712</v>
      </c>
      <c r="I256">
        <v>47</v>
      </c>
      <c r="J256">
        <v>1444785.3665326925</v>
      </c>
      <c r="K256">
        <v>87608000</v>
      </c>
      <c r="L256">
        <v>254</v>
      </c>
      <c r="M256">
        <v>-23.930224555661709</v>
      </c>
      <c r="N256">
        <v>-2.1739130434782608</v>
      </c>
    </row>
    <row r="257" spans="1:14" x14ac:dyDescent="0.3">
      <c r="A257">
        <v>256</v>
      </c>
      <c r="B257" t="s">
        <v>280</v>
      </c>
      <c r="C257" t="s">
        <v>147</v>
      </c>
      <c r="D257" t="s">
        <v>151</v>
      </c>
      <c r="E257" t="s">
        <v>152</v>
      </c>
      <c r="F257" t="s">
        <v>154</v>
      </c>
      <c r="G257" t="s">
        <v>219</v>
      </c>
      <c r="H257">
        <v>328.09761019294712</v>
      </c>
      <c r="I257">
        <v>47</v>
      </c>
      <c r="J257">
        <v>1444785.3665326925</v>
      </c>
      <c r="K257">
        <v>87608000</v>
      </c>
      <c r="L257">
        <v>255</v>
      </c>
      <c r="M257">
        <v>-23.930224555661709</v>
      </c>
      <c r="N257">
        <v>-2.1739130434782608</v>
      </c>
    </row>
    <row r="258" spans="1:14" x14ac:dyDescent="0.3">
      <c r="A258">
        <v>257</v>
      </c>
      <c r="B258" t="s">
        <v>280</v>
      </c>
      <c r="C258" t="s">
        <v>147</v>
      </c>
      <c r="D258" t="s">
        <v>151</v>
      </c>
      <c r="E258" t="s">
        <v>152</v>
      </c>
      <c r="F258" t="s">
        <v>154</v>
      </c>
      <c r="G258" t="s">
        <v>219</v>
      </c>
      <c r="H258">
        <v>328.09761019294712</v>
      </c>
      <c r="I258">
        <v>47</v>
      </c>
      <c r="J258">
        <v>1444785.3665326925</v>
      </c>
      <c r="K258">
        <v>87608000</v>
      </c>
      <c r="L258">
        <v>256</v>
      </c>
      <c r="M258">
        <v>-23.930224555661709</v>
      </c>
      <c r="N258">
        <v>-2.1739130434782608</v>
      </c>
    </row>
    <row r="259" spans="1:14" x14ac:dyDescent="0.3">
      <c r="A259">
        <v>258</v>
      </c>
      <c r="B259" t="s">
        <v>280</v>
      </c>
      <c r="C259" t="s">
        <v>147</v>
      </c>
      <c r="D259" t="s">
        <v>151</v>
      </c>
      <c r="E259" t="s">
        <v>152</v>
      </c>
      <c r="F259" t="s">
        <v>154</v>
      </c>
      <c r="G259" t="s">
        <v>219</v>
      </c>
      <c r="H259">
        <v>328.09761019294712</v>
      </c>
      <c r="I259">
        <v>47</v>
      </c>
      <c r="J259">
        <v>1444785.3665326925</v>
      </c>
      <c r="K259">
        <v>87608000</v>
      </c>
      <c r="L259">
        <v>257</v>
      </c>
      <c r="M259">
        <v>-23.930224555661709</v>
      </c>
      <c r="N259">
        <v>-2.1739130434782608</v>
      </c>
    </row>
    <row r="260" spans="1:14" x14ac:dyDescent="0.3">
      <c r="A260">
        <v>259</v>
      </c>
      <c r="B260" t="s">
        <v>280</v>
      </c>
      <c r="C260" t="s">
        <v>147</v>
      </c>
      <c r="D260" t="s">
        <v>151</v>
      </c>
      <c r="E260" t="s">
        <v>152</v>
      </c>
      <c r="F260" t="s">
        <v>154</v>
      </c>
      <c r="G260" t="s">
        <v>219</v>
      </c>
      <c r="H260">
        <v>328.09761019294712</v>
      </c>
      <c r="I260">
        <v>47</v>
      </c>
      <c r="J260">
        <v>1444785.3665326925</v>
      </c>
      <c r="K260">
        <v>87608000</v>
      </c>
      <c r="L260">
        <v>258</v>
      </c>
      <c r="M260">
        <v>-23.930224555661709</v>
      </c>
      <c r="N260">
        <v>-2.1739130434782608</v>
      </c>
    </row>
    <row r="261" spans="1:14" x14ac:dyDescent="0.3">
      <c r="A261">
        <v>260</v>
      </c>
      <c r="B261" t="s">
        <v>280</v>
      </c>
      <c r="C261" t="s">
        <v>147</v>
      </c>
      <c r="D261" t="s">
        <v>151</v>
      </c>
      <c r="E261" t="s">
        <v>152</v>
      </c>
      <c r="F261" t="s">
        <v>154</v>
      </c>
      <c r="G261" t="s">
        <v>219</v>
      </c>
      <c r="H261">
        <v>328.09761019294712</v>
      </c>
      <c r="I261">
        <v>47</v>
      </c>
      <c r="J261">
        <v>1444785.3665326925</v>
      </c>
      <c r="K261">
        <v>87608000</v>
      </c>
      <c r="L261">
        <v>259</v>
      </c>
      <c r="M261">
        <v>-23.930224555661709</v>
      </c>
      <c r="N261">
        <v>-2.1739130434782608</v>
      </c>
    </row>
    <row r="262" spans="1:14" x14ac:dyDescent="0.3">
      <c r="A262">
        <v>261</v>
      </c>
      <c r="B262" t="s">
        <v>280</v>
      </c>
      <c r="C262" t="s">
        <v>147</v>
      </c>
      <c r="D262" t="s">
        <v>151</v>
      </c>
      <c r="E262" t="s">
        <v>152</v>
      </c>
      <c r="F262" t="s">
        <v>154</v>
      </c>
      <c r="G262" t="s">
        <v>219</v>
      </c>
      <c r="H262">
        <v>328.09761019294712</v>
      </c>
      <c r="I262">
        <v>47</v>
      </c>
      <c r="J262">
        <v>1444785.3665326925</v>
      </c>
      <c r="K262">
        <v>87608000</v>
      </c>
      <c r="L262">
        <v>260</v>
      </c>
      <c r="M262">
        <v>-23.930224555661709</v>
      </c>
      <c r="N262">
        <v>-2.1739130434782608</v>
      </c>
    </row>
    <row r="263" spans="1:14" x14ac:dyDescent="0.3">
      <c r="A263">
        <v>262</v>
      </c>
      <c r="B263" t="s">
        <v>280</v>
      </c>
      <c r="C263" t="s">
        <v>147</v>
      </c>
      <c r="D263" t="s">
        <v>151</v>
      </c>
      <c r="E263" t="s">
        <v>152</v>
      </c>
      <c r="F263" t="s">
        <v>154</v>
      </c>
      <c r="G263" t="s">
        <v>219</v>
      </c>
      <c r="H263">
        <v>328.09761019294712</v>
      </c>
      <c r="I263">
        <v>47</v>
      </c>
      <c r="J263">
        <v>1444785.3665326925</v>
      </c>
      <c r="K263">
        <v>87608000</v>
      </c>
      <c r="L263">
        <v>261</v>
      </c>
      <c r="M263">
        <v>-23.930224555661709</v>
      </c>
      <c r="N263">
        <v>-2.1739130434782608</v>
      </c>
    </row>
    <row r="264" spans="1:14" x14ac:dyDescent="0.3">
      <c r="A264">
        <v>263</v>
      </c>
      <c r="B264" t="s">
        <v>280</v>
      </c>
      <c r="C264" t="s">
        <v>147</v>
      </c>
      <c r="D264" t="s">
        <v>151</v>
      </c>
      <c r="E264" t="s">
        <v>152</v>
      </c>
      <c r="F264" t="s">
        <v>154</v>
      </c>
      <c r="G264" t="s">
        <v>219</v>
      </c>
      <c r="H264">
        <v>328.09761019294712</v>
      </c>
      <c r="I264">
        <v>47</v>
      </c>
      <c r="J264">
        <v>1444785.3665326925</v>
      </c>
      <c r="K264">
        <v>87608000</v>
      </c>
      <c r="L264">
        <v>262</v>
      </c>
      <c r="M264">
        <v>-23.930224555661709</v>
      </c>
      <c r="N264">
        <v>-2.1739130434782608</v>
      </c>
    </row>
    <row r="265" spans="1:14" x14ac:dyDescent="0.3">
      <c r="A265">
        <v>264</v>
      </c>
      <c r="B265" t="s">
        <v>280</v>
      </c>
      <c r="C265" t="s">
        <v>147</v>
      </c>
      <c r="D265" t="s">
        <v>151</v>
      </c>
      <c r="E265" t="s">
        <v>152</v>
      </c>
      <c r="F265" t="s">
        <v>154</v>
      </c>
      <c r="G265" t="s">
        <v>219</v>
      </c>
      <c r="H265">
        <v>328.09761019294712</v>
      </c>
      <c r="I265">
        <v>47</v>
      </c>
      <c r="J265">
        <v>1444785.3665326925</v>
      </c>
      <c r="K265">
        <v>87608000</v>
      </c>
      <c r="L265">
        <v>263</v>
      </c>
      <c r="M265">
        <v>-23.930224555661709</v>
      </c>
      <c r="N265">
        <v>-2.1739130434782608</v>
      </c>
    </row>
    <row r="266" spans="1:14" x14ac:dyDescent="0.3">
      <c r="A266">
        <v>265</v>
      </c>
      <c r="B266" t="s">
        <v>280</v>
      </c>
      <c r="C266" t="s">
        <v>147</v>
      </c>
      <c r="D266" t="s">
        <v>151</v>
      </c>
      <c r="E266" t="s">
        <v>152</v>
      </c>
      <c r="F266" t="s">
        <v>154</v>
      </c>
      <c r="G266" t="s">
        <v>219</v>
      </c>
      <c r="H266">
        <v>328.09761019294712</v>
      </c>
      <c r="I266">
        <v>47</v>
      </c>
      <c r="J266">
        <v>1444785.3665326925</v>
      </c>
      <c r="K266">
        <v>87608000</v>
      </c>
      <c r="L266">
        <v>264</v>
      </c>
      <c r="M266">
        <v>-23.930224555661709</v>
      </c>
      <c r="N266">
        <v>-2.1739130434782608</v>
      </c>
    </row>
    <row r="267" spans="1:14" x14ac:dyDescent="0.3">
      <c r="A267">
        <v>266</v>
      </c>
      <c r="B267" t="s">
        <v>280</v>
      </c>
      <c r="C267" t="s">
        <v>147</v>
      </c>
      <c r="D267" t="s">
        <v>151</v>
      </c>
      <c r="E267" t="s">
        <v>152</v>
      </c>
      <c r="F267" t="s">
        <v>154</v>
      </c>
      <c r="G267" t="s">
        <v>219</v>
      </c>
      <c r="H267">
        <v>328.09761019294712</v>
      </c>
      <c r="I267">
        <v>47</v>
      </c>
      <c r="J267">
        <v>1444785.3665326925</v>
      </c>
      <c r="K267">
        <v>87608000</v>
      </c>
      <c r="L267">
        <v>265</v>
      </c>
      <c r="M267">
        <v>-23.930224555661709</v>
      </c>
      <c r="N267">
        <v>-2.1739130434782608</v>
      </c>
    </row>
    <row r="268" spans="1:14" x14ac:dyDescent="0.3">
      <c r="A268">
        <v>267</v>
      </c>
      <c r="B268" t="s">
        <v>280</v>
      </c>
      <c r="C268" t="s">
        <v>147</v>
      </c>
      <c r="D268" t="s">
        <v>151</v>
      </c>
      <c r="E268" t="s">
        <v>152</v>
      </c>
      <c r="F268" t="s">
        <v>154</v>
      </c>
      <c r="G268" t="s">
        <v>219</v>
      </c>
      <c r="H268">
        <v>328.09761019294712</v>
      </c>
      <c r="I268">
        <v>47</v>
      </c>
      <c r="J268">
        <v>1444785.3665326925</v>
      </c>
      <c r="K268">
        <v>87608000</v>
      </c>
      <c r="L268">
        <v>266</v>
      </c>
      <c r="M268">
        <v>-23.930224555661709</v>
      </c>
      <c r="N268">
        <v>-2.1739130434782608</v>
      </c>
    </row>
    <row r="269" spans="1:14" x14ac:dyDescent="0.3">
      <c r="A269">
        <v>268</v>
      </c>
      <c r="B269" t="s">
        <v>280</v>
      </c>
      <c r="C269" t="s">
        <v>147</v>
      </c>
      <c r="D269" t="s">
        <v>151</v>
      </c>
      <c r="E269" t="s">
        <v>152</v>
      </c>
      <c r="F269" t="s">
        <v>154</v>
      </c>
      <c r="G269" t="s">
        <v>219</v>
      </c>
      <c r="H269">
        <v>328.09761019294712</v>
      </c>
      <c r="I269">
        <v>47</v>
      </c>
      <c r="J269">
        <v>1444785.3665326925</v>
      </c>
      <c r="K269">
        <v>87608000</v>
      </c>
      <c r="L269">
        <v>267</v>
      </c>
      <c r="M269">
        <v>-23.930224555661709</v>
      </c>
      <c r="N269">
        <v>-2.1739130434782608</v>
      </c>
    </row>
    <row r="270" spans="1:14" x14ac:dyDescent="0.3">
      <c r="A270">
        <v>269</v>
      </c>
      <c r="B270" t="s">
        <v>280</v>
      </c>
      <c r="C270" t="s">
        <v>147</v>
      </c>
      <c r="D270" t="s">
        <v>151</v>
      </c>
      <c r="E270" t="s">
        <v>152</v>
      </c>
      <c r="F270" t="s">
        <v>154</v>
      </c>
      <c r="G270" t="s">
        <v>219</v>
      </c>
      <c r="H270">
        <v>328.09761019294712</v>
      </c>
      <c r="I270">
        <v>47</v>
      </c>
      <c r="J270">
        <v>1444785.3665326925</v>
      </c>
      <c r="K270">
        <v>87608000</v>
      </c>
      <c r="L270">
        <v>268</v>
      </c>
      <c r="M270">
        <v>-23.930224555661709</v>
      </c>
      <c r="N270">
        <v>-2.1739130434782608</v>
      </c>
    </row>
    <row r="271" spans="1:14" x14ac:dyDescent="0.3">
      <c r="A271">
        <v>270</v>
      </c>
      <c r="B271" t="s">
        <v>280</v>
      </c>
      <c r="C271" t="s">
        <v>147</v>
      </c>
      <c r="D271" t="s">
        <v>151</v>
      </c>
      <c r="E271" t="s">
        <v>152</v>
      </c>
      <c r="F271" t="s">
        <v>154</v>
      </c>
      <c r="G271" t="s">
        <v>219</v>
      </c>
      <c r="H271">
        <v>328.09761019294712</v>
      </c>
      <c r="I271">
        <v>47</v>
      </c>
      <c r="J271">
        <v>1444785.3665326925</v>
      </c>
      <c r="K271">
        <v>87608000</v>
      </c>
      <c r="L271">
        <v>269</v>
      </c>
      <c r="M271">
        <v>-23.930224555661709</v>
      </c>
      <c r="N271">
        <v>-2.1739130434782608</v>
      </c>
    </row>
    <row r="272" spans="1:14" x14ac:dyDescent="0.3">
      <c r="A272">
        <v>271</v>
      </c>
      <c r="B272" t="s">
        <v>280</v>
      </c>
      <c r="C272" t="s">
        <v>147</v>
      </c>
      <c r="D272" t="s">
        <v>151</v>
      </c>
      <c r="E272" t="s">
        <v>152</v>
      </c>
      <c r="F272" t="s">
        <v>154</v>
      </c>
      <c r="G272" t="s">
        <v>219</v>
      </c>
      <c r="H272">
        <v>328.09761019294712</v>
      </c>
      <c r="I272">
        <v>47</v>
      </c>
      <c r="J272">
        <v>1444785.3665326925</v>
      </c>
      <c r="K272">
        <v>87608000</v>
      </c>
      <c r="L272">
        <v>270</v>
      </c>
      <c r="M272">
        <v>-23.930224555661709</v>
      </c>
      <c r="N272">
        <v>-2.1739130434782608</v>
      </c>
    </row>
    <row r="273" spans="1:14" x14ac:dyDescent="0.3">
      <c r="A273">
        <v>272</v>
      </c>
      <c r="B273" t="s">
        <v>280</v>
      </c>
      <c r="C273" t="s">
        <v>147</v>
      </c>
      <c r="D273" t="s">
        <v>151</v>
      </c>
      <c r="E273" t="s">
        <v>152</v>
      </c>
      <c r="F273" t="s">
        <v>154</v>
      </c>
      <c r="G273" t="s">
        <v>219</v>
      </c>
      <c r="H273">
        <v>328.09761019294712</v>
      </c>
      <c r="I273">
        <v>47</v>
      </c>
      <c r="J273">
        <v>1444785.3665326925</v>
      </c>
      <c r="K273">
        <v>87608000</v>
      </c>
      <c r="L273">
        <v>271</v>
      </c>
      <c r="M273">
        <v>-23.930224555661709</v>
      </c>
      <c r="N273">
        <v>-2.1739130434782608</v>
      </c>
    </row>
    <row r="274" spans="1:14" x14ac:dyDescent="0.3">
      <c r="A274">
        <v>273</v>
      </c>
      <c r="B274" t="s">
        <v>280</v>
      </c>
      <c r="C274" t="s">
        <v>147</v>
      </c>
      <c r="D274" t="s">
        <v>151</v>
      </c>
      <c r="E274" t="s">
        <v>152</v>
      </c>
      <c r="F274" t="s">
        <v>154</v>
      </c>
      <c r="G274" t="s">
        <v>219</v>
      </c>
      <c r="H274">
        <v>328.09761019294712</v>
      </c>
      <c r="I274">
        <v>47</v>
      </c>
      <c r="J274">
        <v>1444785.3665326925</v>
      </c>
      <c r="K274">
        <v>87608000</v>
      </c>
      <c r="L274">
        <v>272</v>
      </c>
      <c r="M274">
        <v>-23.930224555661709</v>
      </c>
      <c r="N274">
        <v>-2.1739130434782608</v>
      </c>
    </row>
    <row r="275" spans="1:14" x14ac:dyDescent="0.3">
      <c r="A275">
        <v>274</v>
      </c>
      <c r="B275" t="s">
        <v>280</v>
      </c>
      <c r="C275" t="s">
        <v>147</v>
      </c>
      <c r="D275" t="s">
        <v>151</v>
      </c>
      <c r="E275" t="s">
        <v>152</v>
      </c>
      <c r="F275" t="s">
        <v>154</v>
      </c>
      <c r="G275" t="s">
        <v>219</v>
      </c>
      <c r="H275">
        <v>328.09761019294712</v>
      </c>
      <c r="I275">
        <v>47</v>
      </c>
      <c r="J275">
        <v>1444785.3665326925</v>
      </c>
      <c r="K275">
        <v>87608000</v>
      </c>
      <c r="L275">
        <v>273</v>
      </c>
      <c r="M275">
        <v>-23.930224555661709</v>
      </c>
      <c r="N275">
        <v>-2.1739130434782608</v>
      </c>
    </row>
    <row r="276" spans="1:14" x14ac:dyDescent="0.3">
      <c r="A276">
        <v>275</v>
      </c>
      <c r="B276" t="s">
        <v>280</v>
      </c>
      <c r="C276" t="s">
        <v>147</v>
      </c>
      <c r="D276" t="s">
        <v>151</v>
      </c>
      <c r="E276" t="s">
        <v>152</v>
      </c>
      <c r="F276" t="s">
        <v>154</v>
      </c>
      <c r="G276" t="s">
        <v>219</v>
      </c>
      <c r="H276">
        <v>328.09761019294712</v>
      </c>
      <c r="I276">
        <v>47</v>
      </c>
      <c r="J276">
        <v>1444785.3665326925</v>
      </c>
      <c r="K276">
        <v>87608000</v>
      </c>
      <c r="L276">
        <v>274</v>
      </c>
      <c r="M276">
        <v>-23.930224555661709</v>
      </c>
      <c r="N276">
        <v>-2.1739130434782608</v>
      </c>
    </row>
    <row r="277" spans="1:14" x14ac:dyDescent="0.3">
      <c r="A277">
        <v>276</v>
      </c>
      <c r="B277" t="s">
        <v>280</v>
      </c>
      <c r="C277" t="s">
        <v>147</v>
      </c>
      <c r="D277" t="s">
        <v>151</v>
      </c>
      <c r="E277" t="s">
        <v>152</v>
      </c>
      <c r="F277" t="s">
        <v>154</v>
      </c>
      <c r="G277" t="s">
        <v>219</v>
      </c>
      <c r="H277">
        <v>328.09761019294712</v>
      </c>
      <c r="I277">
        <v>47</v>
      </c>
      <c r="J277">
        <v>1444785.3665326925</v>
      </c>
      <c r="K277">
        <v>87608000</v>
      </c>
      <c r="L277">
        <v>275</v>
      </c>
      <c r="M277">
        <v>-23.930224555661709</v>
      </c>
      <c r="N277">
        <v>-2.1739130434782608</v>
      </c>
    </row>
    <row r="278" spans="1:14" x14ac:dyDescent="0.3">
      <c r="A278">
        <v>277</v>
      </c>
      <c r="B278" t="s">
        <v>280</v>
      </c>
      <c r="C278" t="s">
        <v>147</v>
      </c>
      <c r="D278" t="s">
        <v>151</v>
      </c>
      <c r="E278" t="s">
        <v>152</v>
      </c>
      <c r="F278" t="s">
        <v>154</v>
      </c>
      <c r="G278" t="s">
        <v>219</v>
      </c>
      <c r="H278">
        <v>328.09761019294712</v>
      </c>
      <c r="I278">
        <v>47</v>
      </c>
      <c r="J278">
        <v>1444785.3665326925</v>
      </c>
      <c r="K278">
        <v>87608000</v>
      </c>
      <c r="L278">
        <v>276</v>
      </c>
      <c r="M278">
        <v>-23.930224555661709</v>
      </c>
      <c r="N278">
        <v>-2.1739130434782608</v>
      </c>
    </row>
    <row r="279" spans="1:14" x14ac:dyDescent="0.3">
      <c r="A279">
        <v>278</v>
      </c>
      <c r="B279" t="s">
        <v>280</v>
      </c>
      <c r="C279" t="s">
        <v>147</v>
      </c>
      <c r="D279" t="s">
        <v>151</v>
      </c>
      <c r="E279" t="s">
        <v>152</v>
      </c>
      <c r="F279" t="s">
        <v>154</v>
      </c>
      <c r="G279" t="s">
        <v>219</v>
      </c>
      <c r="H279">
        <v>328.09761019294712</v>
      </c>
      <c r="I279">
        <v>47</v>
      </c>
      <c r="J279">
        <v>1444785.3665326925</v>
      </c>
      <c r="K279">
        <v>87608000</v>
      </c>
      <c r="L279">
        <v>277</v>
      </c>
      <c r="M279">
        <v>-23.930224555661709</v>
      </c>
      <c r="N279">
        <v>-2.1739130434782608</v>
      </c>
    </row>
    <row r="280" spans="1:14" x14ac:dyDescent="0.3">
      <c r="A280">
        <v>279</v>
      </c>
      <c r="B280" t="s">
        <v>280</v>
      </c>
      <c r="C280" t="s">
        <v>147</v>
      </c>
      <c r="D280" t="s">
        <v>151</v>
      </c>
      <c r="E280" t="s">
        <v>152</v>
      </c>
      <c r="F280" t="s">
        <v>154</v>
      </c>
      <c r="G280" t="s">
        <v>219</v>
      </c>
      <c r="H280">
        <v>328.09761019294712</v>
      </c>
      <c r="I280">
        <v>47</v>
      </c>
      <c r="J280">
        <v>1444785.3665326925</v>
      </c>
      <c r="K280">
        <v>87608000</v>
      </c>
      <c r="L280">
        <v>278</v>
      </c>
      <c r="M280">
        <v>-23.930224555661709</v>
      </c>
      <c r="N280">
        <v>-2.1739130434782608</v>
      </c>
    </row>
    <row r="281" spans="1:14" x14ac:dyDescent="0.3">
      <c r="A281">
        <v>280</v>
      </c>
      <c r="B281" t="s">
        <v>280</v>
      </c>
      <c r="C281" t="s">
        <v>147</v>
      </c>
      <c r="D281" t="s">
        <v>151</v>
      </c>
      <c r="E281" t="s">
        <v>152</v>
      </c>
      <c r="F281" t="s">
        <v>154</v>
      </c>
      <c r="G281" t="s">
        <v>219</v>
      </c>
      <c r="H281">
        <v>328.09761019294712</v>
      </c>
      <c r="I281">
        <v>47</v>
      </c>
      <c r="J281">
        <v>1444785.3665326925</v>
      </c>
      <c r="K281">
        <v>87608000</v>
      </c>
      <c r="L281">
        <v>279</v>
      </c>
      <c r="M281">
        <v>-23.930224555661709</v>
      </c>
      <c r="N281">
        <v>-2.1739130434782608</v>
      </c>
    </row>
    <row r="282" spans="1:14" x14ac:dyDescent="0.3">
      <c r="A282">
        <v>281</v>
      </c>
      <c r="B282" t="s">
        <v>280</v>
      </c>
      <c r="C282" t="s">
        <v>147</v>
      </c>
      <c r="D282" t="s">
        <v>151</v>
      </c>
      <c r="E282" t="s">
        <v>152</v>
      </c>
      <c r="F282" t="s">
        <v>154</v>
      </c>
      <c r="G282" t="s">
        <v>219</v>
      </c>
      <c r="H282">
        <v>328.09761019294712</v>
      </c>
      <c r="I282">
        <v>47</v>
      </c>
      <c r="J282">
        <v>1444785.3665326925</v>
      </c>
      <c r="K282">
        <v>87608000</v>
      </c>
      <c r="L282">
        <v>280</v>
      </c>
      <c r="M282">
        <v>-23.930224555661709</v>
      </c>
      <c r="N282">
        <v>-2.1739130434782608</v>
      </c>
    </row>
    <row r="283" spans="1:14" x14ac:dyDescent="0.3">
      <c r="A283">
        <v>282</v>
      </c>
      <c r="B283" t="s">
        <v>280</v>
      </c>
      <c r="C283" t="s">
        <v>147</v>
      </c>
      <c r="D283" t="s">
        <v>151</v>
      </c>
      <c r="E283" t="s">
        <v>152</v>
      </c>
      <c r="F283" t="s">
        <v>154</v>
      </c>
      <c r="G283" t="s">
        <v>219</v>
      </c>
      <c r="H283">
        <v>328.09761019294712</v>
      </c>
      <c r="I283">
        <v>47</v>
      </c>
      <c r="J283">
        <v>1444785.3665326925</v>
      </c>
      <c r="K283">
        <v>87608000</v>
      </c>
      <c r="L283">
        <v>281</v>
      </c>
      <c r="M283">
        <v>-23.930224555661709</v>
      </c>
      <c r="N283">
        <v>-2.1739130434782608</v>
      </c>
    </row>
    <row r="284" spans="1:14" x14ac:dyDescent="0.3">
      <c r="A284">
        <v>283</v>
      </c>
      <c r="B284" t="s">
        <v>280</v>
      </c>
      <c r="C284" t="s">
        <v>147</v>
      </c>
      <c r="D284" t="s">
        <v>151</v>
      </c>
      <c r="E284" t="s">
        <v>152</v>
      </c>
      <c r="F284" t="s">
        <v>154</v>
      </c>
      <c r="G284" t="s">
        <v>219</v>
      </c>
      <c r="H284">
        <v>328.09761019294712</v>
      </c>
      <c r="I284">
        <v>47</v>
      </c>
      <c r="J284">
        <v>1444785.3665326925</v>
      </c>
      <c r="K284">
        <v>87608000</v>
      </c>
      <c r="L284">
        <v>282</v>
      </c>
      <c r="M284">
        <v>-23.930224555661709</v>
      </c>
      <c r="N284">
        <v>-2.1739130434782608</v>
      </c>
    </row>
    <row r="285" spans="1:14" x14ac:dyDescent="0.3">
      <c r="A285">
        <v>284</v>
      </c>
      <c r="B285" t="s">
        <v>280</v>
      </c>
      <c r="C285" t="s">
        <v>147</v>
      </c>
      <c r="D285" t="s">
        <v>151</v>
      </c>
      <c r="E285" t="s">
        <v>152</v>
      </c>
      <c r="F285" t="s">
        <v>154</v>
      </c>
      <c r="G285" t="s">
        <v>219</v>
      </c>
      <c r="H285">
        <v>328.09761019294712</v>
      </c>
      <c r="I285">
        <v>47</v>
      </c>
      <c r="J285">
        <v>1444785.3665326925</v>
      </c>
      <c r="K285">
        <v>87608000</v>
      </c>
      <c r="L285">
        <v>283</v>
      </c>
      <c r="M285">
        <v>-23.930224555661709</v>
      </c>
      <c r="N285">
        <v>-2.1739130434782608</v>
      </c>
    </row>
    <row r="286" spans="1:14" x14ac:dyDescent="0.3">
      <c r="A286">
        <v>285</v>
      </c>
      <c r="B286" t="s">
        <v>280</v>
      </c>
      <c r="C286" t="s">
        <v>147</v>
      </c>
      <c r="D286" t="s">
        <v>151</v>
      </c>
      <c r="E286" t="s">
        <v>152</v>
      </c>
      <c r="F286" t="s">
        <v>154</v>
      </c>
      <c r="G286" t="s">
        <v>219</v>
      </c>
      <c r="H286">
        <v>328.09761019294712</v>
      </c>
      <c r="I286">
        <v>47</v>
      </c>
      <c r="J286">
        <v>1444785.3665326925</v>
      </c>
      <c r="K286">
        <v>87608000</v>
      </c>
      <c r="L286">
        <v>284</v>
      </c>
      <c r="M286">
        <v>-23.930224555661709</v>
      </c>
      <c r="N286">
        <v>-2.1739130434782608</v>
      </c>
    </row>
    <row r="287" spans="1:14" x14ac:dyDescent="0.3">
      <c r="A287">
        <v>286</v>
      </c>
      <c r="B287" t="s">
        <v>280</v>
      </c>
      <c r="C287" t="s">
        <v>147</v>
      </c>
      <c r="D287" t="s">
        <v>151</v>
      </c>
      <c r="E287" t="s">
        <v>152</v>
      </c>
      <c r="F287" t="s">
        <v>154</v>
      </c>
      <c r="G287" t="s">
        <v>219</v>
      </c>
      <c r="H287">
        <v>328.09761019294712</v>
      </c>
      <c r="I287">
        <v>47</v>
      </c>
      <c r="J287">
        <v>1444785.3665326925</v>
      </c>
      <c r="K287">
        <v>87608000</v>
      </c>
      <c r="L287">
        <v>285</v>
      </c>
      <c r="M287">
        <v>-23.930224555661709</v>
      </c>
      <c r="N287">
        <v>-2.1739130434782608</v>
      </c>
    </row>
    <row r="288" spans="1:14" x14ac:dyDescent="0.3">
      <c r="A288">
        <v>287</v>
      </c>
      <c r="B288" t="s">
        <v>280</v>
      </c>
      <c r="C288" t="s">
        <v>147</v>
      </c>
      <c r="D288" t="s">
        <v>151</v>
      </c>
      <c r="E288" t="s">
        <v>152</v>
      </c>
      <c r="F288" t="s">
        <v>154</v>
      </c>
      <c r="G288" t="s">
        <v>219</v>
      </c>
      <c r="H288">
        <v>328.09761019294712</v>
      </c>
      <c r="I288">
        <v>47</v>
      </c>
      <c r="J288">
        <v>1444785.3665326925</v>
      </c>
      <c r="K288">
        <v>87608000</v>
      </c>
      <c r="L288">
        <v>286</v>
      </c>
      <c r="M288">
        <v>-23.930224555661709</v>
      </c>
      <c r="N288">
        <v>-2.1739130434782608</v>
      </c>
    </row>
    <row r="289" spans="1:14" x14ac:dyDescent="0.3">
      <c r="A289">
        <v>288</v>
      </c>
      <c r="B289" t="s">
        <v>280</v>
      </c>
      <c r="C289" t="s">
        <v>147</v>
      </c>
      <c r="D289" t="s">
        <v>151</v>
      </c>
      <c r="E289" t="s">
        <v>152</v>
      </c>
      <c r="F289" t="s">
        <v>154</v>
      </c>
      <c r="G289" t="s">
        <v>219</v>
      </c>
      <c r="H289">
        <v>328.09761019294712</v>
      </c>
      <c r="I289">
        <v>47</v>
      </c>
      <c r="J289">
        <v>1444785.3665326925</v>
      </c>
      <c r="K289">
        <v>87608000</v>
      </c>
      <c r="L289">
        <v>287</v>
      </c>
      <c r="M289">
        <v>-23.930224555661709</v>
      </c>
      <c r="N289">
        <v>-2.1739130434782608</v>
      </c>
    </row>
    <row r="290" spans="1:14" x14ac:dyDescent="0.3">
      <c r="A290">
        <v>289</v>
      </c>
      <c r="B290" t="s">
        <v>280</v>
      </c>
      <c r="C290" t="s">
        <v>147</v>
      </c>
      <c r="D290" t="s">
        <v>151</v>
      </c>
      <c r="E290" t="s">
        <v>152</v>
      </c>
      <c r="F290" t="s">
        <v>154</v>
      </c>
      <c r="G290" t="s">
        <v>219</v>
      </c>
      <c r="H290">
        <v>328.09761019294712</v>
      </c>
      <c r="I290">
        <v>47</v>
      </c>
      <c r="J290">
        <v>1444785.3665326925</v>
      </c>
      <c r="K290">
        <v>87608000</v>
      </c>
      <c r="L290">
        <v>288</v>
      </c>
      <c r="M290">
        <v>-23.930224555661709</v>
      </c>
      <c r="N290">
        <v>-2.1739130434782608</v>
      </c>
    </row>
    <row r="291" spans="1:14" x14ac:dyDescent="0.3">
      <c r="A291">
        <v>290</v>
      </c>
      <c r="B291" t="s">
        <v>280</v>
      </c>
      <c r="C291" t="s">
        <v>147</v>
      </c>
      <c r="D291" t="s">
        <v>151</v>
      </c>
      <c r="E291" t="s">
        <v>152</v>
      </c>
      <c r="F291" t="s">
        <v>154</v>
      </c>
      <c r="G291" t="s">
        <v>219</v>
      </c>
      <c r="H291">
        <v>328.09761019294712</v>
      </c>
      <c r="I291">
        <v>47</v>
      </c>
      <c r="J291">
        <v>1444785.3665326925</v>
      </c>
      <c r="K291">
        <v>87608000</v>
      </c>
      <c r="L291">
        <v>289</v>
      </c>
      <c r="M291">
        <v>-23.930224555661709</v>
      </c>
      <c r="N291">
        <v>-2.1739130434782608</v>
      </c>
    </row>
    <row r="292" spans="1:14" x14ac:dyDescent="0.3">
      <c r="A292">
        <v>291</v>
      </c>
      <c r="B292" t="s">
        <v>280</v>
      </c>
      <c r="C292" t="s">
        <v>147</v>
      </c>
      <c r="D292" t="s">
        <v>151</v>
      </c>
      <c r="E292" t="s">
        <v>152</v>
      </c>
      <c r="F292" t="s">
        <v>154</v>
      </c>
      <c r="G292" t="s">
        <v>219</v>
      </c>
      <c r="H292">
        <v>328.09761019294712</v>
      </c>
      <c r="I292">
        <v>47</v>
      </c>
      <c r="J292">
        <v>1444785.3665326925</v>
      </c>
      <c r="K292">
        <v>87608000</v>
      </c>
      <c r="L292">
        <v>290</v>
      </c>
      <c r="M292">
        <v>-23.930224555661709</v>
      </c>
      <c r="N292">
        <v>-2.1739130434782608</v>
      </c>
    </row>
    <row r="293" spans="1:14" x14ac:dyDescent="0.3">
      <c r="A293">
        <v>292</v>
      </c>
      <c r="B293" t="s">
        <v>280</v>
      </c>
      <c r="C293" t="s">
        <v>147</v>
      </c>
      <c r="D293" t="s">
        <v>151</v>
      </c>
      <c r="E293" t="s">
        <v>152</v>
      </c>
      <c r="F293" t="s">
        <v>154</v>
      </c>
      <c r="G293" t="s">
        <v>219</v>
      </c>
      <c r="H293">
        <v>328.09761019294712</v>
      </c>
      <c r="I293">
        <v>47</v>
      </c>
      <c r="J293">
        <v>1444785.3665326925</v>
      </c>
      <c r="K293">
        <v>87608000</v>
      </c>
      <c r="L293">
        <v>291</v>
      </c>
      <c r="M293">
        <v>-23.930224555661709</v>
      </c>
      <c r="N293">
        <v>-2.1739130434782608</v>
      </c>
    </row>
    <row r="294" spans="1:14" x14ac:dyDescent="0.3">
      <c r="A294">
        <v>293</v>
      </c>
      <c r="B294" t="s">
        <v>280</v>
      </c>
      <c r="C294" t="s">
        <v>147</v>
      </c>
      <c r="D294" t="s">
        <v>151</v>
      </c>
      <c r="E294" t="s">
        <v>152</v>
      </c>
      <c r="F294" t="s">
        <v>154</v>
      </c>
      <c r="G294" t="s">
        <v>219</v>
      </c>
      <c r="H294">
        <v>328.09761019294712</v>
      </c>
      <c r="I294">
        <v>47</v>
      </c>
      <c r="J294">
        <v>1444785.3665326925</v>
      </c>
      <c r="K294">
        <v>87608000</v>
      </c>
      <c r="L294">
        <v>292</v>
      </c>
      <c r="M294">
        <v>-23.930224555661709</v>
      </c>
      <c r="N294">
        <v>-2.1739130434782608</v>
      </c>
    </row>
    <row r="295" spans="1:14" x14ac:dyDescent="0.3">
      <c r="A295">
        <v>294</v>
      </c>
      <c r="B295" t="s">
        <v>280</v>
      </c>
      <c r="C295" t="s">
        <v>147</v>
      </c>
      <c r="D295" t="s">
        <v>151</v>
      </c>
      <c r="E295" t="s">
        <v>152</v>
      </c>
      <c r="F295" t="s">
        <v>154</v>
      </c>
      <c r="G295" t="s">
        <v>219</v>
      </c>
      <c r="H295">
        <v>314.79208297012178</v>
      </c>
      <c r="I295">
        <v>45</v>
      </c>
      <c r="J295">
        <v>1305273.9721174033</v>
      </c>
      <c r="K295">
        <v>83880000</v>
      </c>
      <c r="L295">
        <v>293</v>
      </c>
      <c r="M295">
        <v>-11.963271651471256</v>
      </c>
      <c r="N295">
        <v>2.1739130434782608</v>
      </c>
    </row>
    <row r="296" spans="1:14" x14ac:dyDescent="0.3">
      <c r="A296">
        <v>295</v>
      </c>
      <c r="B296" t="s">
        <v>280</v>
      </c>
      <c r="C296" t="s">
        <v>147</v>
      </c>
      <c r="D296" t="s">
        <v>151</v>
      </c>
      <c r="E296" t="s">
        <v>152</v>
      </c>
      <c r="F296" t="s">
        <v>154</v>
      </c>
      <c r="G296" t="s">
        <v>219</v>
      </c>
      <c r="H296">
        <v>314.79208297012178</v>
      </c>
      <c r="I296">
        <v>45</v>
      </c>
      <c r="J296">
        <v>1305273.9721174033</v>
      </c>
      <c r="K296">
        <v>83880000</v>
      </c>
      <c r="L296">
        <v>294</v>
      </c>
      <c r="M296">
        <v>-11.963271651471256</v>
      </c>
      <c r="N296">
        <v>2.1739130434782608</v>
      </c>
    </row>
    <row r="297" spans="1:14" x14ac:dyDescent="0.3">
      <c r="A297">
        <v>296</v>
      </c>
      <c r="B297" t="s">
        <v>280</v>
      </c>
      <c r="C297" t="s">
        <v>147</v>
      </c>
      <c r="D297" t="s">
        <v>151</v>
      </c>
      <c r="E297" t="s">
        <v>152</v>
      </c>
      <c r="F297" t="s">
        <v>154</v>
      </c>
      <c r="G297" t="s">
        <v>219</v>
      </c>
      <c r="H297">
        <v>314.79208297012178</v>
      </c>
      <c r="I297">
        <v>45</v>
      </c>
      <c r="J297">
        <v>1305273.9721174033</v>
      </c>
      <c r="K297">
        <v>83880000</v>
      </c>
      <c r="L297">
        <v>295</v>
      </c>
      <c r="M297">
        <v>-11.963271651471256</v>
      </c>
      <c r="N297">
        <v>2.1739130434782608</v>
      </c>
    </row>
    <row r="298" spans="1:14" x14ac:dyDescent="0.3">
      <c r="A298">
        <v>297</v>
      </c>
      <c r="B298" t="s">
        <v>280</v>
      </c>
      <c r="C298" t="s">
        <v>147</v>
      </c>
      <c r="D298" t="s">
        <v>151</v>
      </c>
      <c r="E298" t="s">
        <v>152</v>
      </c>
      <c r="F298" t="s">
        <v>154</v>
      </c>
      <c r="G298" t="s">
        <v>219</v>
      </c>
      <c r="H298">
        <v>314.79208297012178</v>
      </c>
      <c r="I298">
        <v>45</v>
      </c>
      <c r="J298">
        <v>1305273.9721174033</v>
      </c>
      <c r="K298">
        <v>83880000</v>
      </c>
      <c r="L298">
        <v>296</v>
      </c>
      <c r="M298">
        <v>-11.963271651471256</v>
      </c>
      <c r="N298">
        <v>2.1739130434782608</v>
      </c>
    </row>
    <row r="299" spans="1:14" x14ac:dyDescent="0.3">
      <c r="A299">
        <v>298</v>
      </c>
      <c r="B299" t="s">
        <v>280</v>
      </c>
      <c r="C299" t="s">
        <v>147</v>
      </c>
      <c r="D299" t="s">
        <v>151</v>
      </c>
      <c r="E299" t="s">
        <v>152</v>
      </c>
      <c r="F299" t="s">
        <v>154</v>
      </c>
      <c r="G299" t="s">
        <v>219</v>
      </c>
      <c r="H299">
        <v>314.79208297012178</v>
      </c>
      <c r="I299">
        <v>45</v>
      </c>
      <c r="J299">
        <v>1305273.9721174033</v>
      </c>
      <c r="K299">
        <v>83880000</v>
      </c>
      <c r="L299">
        <v>297</v>
      </c>
      <c r="M299">
        <v>-11.963271651471256</v>
      </c>
      <c r="N299">
        <v>2.1739130434782608</v>
      </c>
    </row>
    <row r="300" spans="1:14" x14ac:dyDescent="0.3">
      <c r="A300">
        <v>299</v>
      </c>
      <c r="B300" t="s">
        <v>280</v>
      </c>
      <c r="C300" t="s">
        <v>147</v>
      </c>
      <c r="D300" t="s">
        <v>151</v>
      </c>
      <c r="E300" t="s">
        <v>152</v>
      </c>
      <c r="F300" t="s">
        <v>154</v>
      </c>
      <c r="G300" t="s">
        <v>219</v>
      </c>
      <c r="H300">
        <v>314.79208297012178</v>
      </c>
      <c r="I300">
        <v>45</v>
      </c>
      <c r="J300">
        <v>1305273.9721174033</v>
      </c>
      <c r="K300">
        <v>83880000</v>
      </c>
      <c r="L300">
        <v>298</v>
      </c>
      <c r="M300">
        <v>-11.963271651471256</v>
      </c>
      <c r="N300">
        <v>2.1739130434782608</v>
      </c>
    </row>
    <row r="301" spans="1:14" x14ac:dyDescent="0.3">
      <c r="A301">
        <v>300</v>
      </c>
      <c r="B301" t="s">
        <v>280</v>
      </c>
      <c r="C301" t="s">
        <v>147</v>
      </c>
      <c r="D301" t="s">
        <v>151</v>
      </c>
      <c r="E301" t="s">
        <v>152</v>
      </c>
      <c r="F301" t="s">
        <v>154</v>
      </c>
      <c r="G301" t="s">
        <v>219</v>
      </c>
      <c r="H301">
        <v>314.79208297012178</v>
      </c>
      <c r="I301">
        <v>45</v>
      </c>
      <c r="J301">
        <v>1305273.9721174033</v>
      </c>
      <c r="K301">
        <v>83880000</v>
      </c>
      <c r="L301">
        <v>299</v>
      </c>
      <c r="M301">
        <v>-11.963271651471256</v>
      </c>
      <c r="N301">
        <v>2.1739130434782608</v>
      </c>
    </row>
    <row r="302" spans="1:14" x14ac:dyDescent="0.3">
      <c r="A302">
        <v>301</v>
      </c>
      <c r="B302" t="s">
        <v>280</v>
      </c>
      <c r="C302" t="s">
        <v>147</v>
      </c>
      <c r="D302" t="s">
        <v>151</v>
      </c>
      <c r="E302" t="s">
        <v>152</v>
      </c>
      <c r="F302" t="s">
        <v>154</v>
      </c>
      <c r="G302" t="s">
        <v>219</v>
      </c>
      <c r="H302">
        <v>314.79208297012178</v>
      </c>
      <c r="I302">
        <v>45</v>
      </c>
      <c r="J302">
        <v>1305273.9721174033</v>
      </c>
      <c r="K302">
        <v>83880000</v>
      </c>
      <c r="L302">
        <v>300</v>
      </c>
      <c r="M302">
        <v>-11.963271651471256</v>
      </c>
      <c r="N302">
        <v>2.1739130434782608</v>
      </c>
    </row>
    <row r="303" spans="1:14" x14ac:dyDescent="0.3">
      <c r="A303">
        <v>302</v>
      </c>
      <c r="B303" t="s">
        <v>280</v>
      </c>
      <c r="C303" t="s">
        <v>147</v>
      </c>
      <c r="D303" t="s">
        <v>151</v>
      </c>
      <c r="E303" t="s">
        <v>152</v>
      </c>
      <c r="F303" t="s">
        <v>154</v>
      </c>
      <c r="G303" t="s">
        <v>219</v>
      </c>
      <c r="H303">
        <v>314.79208297012178</v>
      </c>
      <c r="I303">
        <v>45</v>
      </c>
      <c r="J303">
        <v>1305273.9721174033</v>
      </c>
      <c r="K303">
        <v>83880000</v>
      </c>
      <c r="L303">
        <v>301</v>
      </c>
      <c r="M303">
        <v>-11.963271651471256</v>
      </c>
      <c r="N303">
        <v>2.1739130434782608</v>
      </c>
    </row>
    <row r="304" spans="1:14" x14ac:dyDescent="0.3">
      <c r="A304">
        <v>303</v>
      </c>
      <c r="B304" t="s">
        <v>280</v>
      </c>
      <c r="C304" t="s">
        <v>147</v>
      </c>
      <c r="D304" t="s">
        <v>151</v>
      </c>
      <c r="E304" t="s">
        <v>152</v>
      </c>
      <c r="F304" t="s">
        <v>154</v>
      </c>
      <c r="G304" t="s">
        <v>219</v>
      </c>
      <c r="H304">
        <v>314.79208297012178</v>
      </c>
      <c r="I304">
        <v>45</v>
      </c>
      <c r="J304">
        <v>1305273.9721174033</v>
      </c>
      <c r="K304">
        <v>83880000</v>
      </c>
      <c r="L304">
        <v>302</v>
      </c>
      <c r="M304">
        <v>-11.963271651471256</v>
      </c>
      <c r="N304">
        <v>2.1739130434782608</v>
      </c>
    </row>
    <row r="305" spans="1:14" x14ac:dyDescent="0.3">
      <c r="A305">
        <v>304</v>
      </c>
      <c r="B305" t="s">
        <v>280</v>
      </c>
      <c r="C305" t="s">
        <v>147</v>
      </c>
      <c r="D305" t="s">
        <v>151</v>
      </c>
      <c r="E305" t="s">
        <v>152</v>
      </c>
      <c r="F305" t="s">
        <v>154</v>
      </c>
      <c r="G305" t="s">
        <v>219</v>
      </c>
      <c r="H305">
        <v>314.79208297012178</v>
      </c>
      <c r="I305">
        <v>45</v>
      </c>
      <c r="J305">
        <v>1305273.9721174033</v>
      </c>
      <c r="K305">
        <v>83880000</v>
      </c>
      <c r="L305">
        <v>303</v>
      </c>
      <c r="M305">
        <v>-11.963271651471256</v>
      </c>
      <c r="N305">
        <v>2.1739130434782608</v>
      </c>
    </row>
    <row r="306" spans="1:14" x14ac:dyDescent="0.3">
      <c r="A306">
        <v>305</v>
      </c>
      <c r="B306" t="s">
        <v>280</v>
      </c>
      <c r="C306" t="s">
        <v>147</v>
      </c>
      <c r="D306" t="s">
        <v>151</v>
      </c>
      <c r="E306" t="s">
        <v>152</v>
      </c>
      <c r="F306" t="s">
        <v>154</v>
      </c>
      <c r="G306" t="s">
        <v>219</v>
      </c>
      <c r="H306">
        <v>314.79208297012178</v>
      </c>
      <c r="I306">
        <v>45</v>
      </c>
      <c r="J306">
        <v>1305273.9721174033</v>
      </c>
      <c r="K306">
        <v>83880000</v>
      </c>
      <c r="L306">
        <v>304</v>
      </c>
      <c r="M306">
        <v>-11.963271651471256</v>
      </c>
      <c r="N306">
        <v>2.1739130434782608</v>
      </c>
    </row>
    <row r="307" spans="1:14" x14ac:dyDescent="0.3">
      <c r="A307">
        <v>306</v>
      </c>
      <c r="B307" t="s">
        <v>280</v>
      </c>
      <c r="C307" t="s">
        <v>147</v>
      </c>
      <c r="D307" t="s">
        <v>151</v>
      </c>
      <c r="E307" t="s">
        <v>152</v>
      </c>
      <c r="F307" t="s">
        <v>154</v>
      </c>
      <c r="G307" t="s">
        <v>219</v>
      </c>
      <c r="H307">
        <v>314.79208297012178</v>
      </c>
      <c r="I307">
        <v>45</v>
      </c>
      <c r="J307">
        <v>1305273.9721174033</v>
      </c>
      <c r="K307">
        <v>83880000</v>
      </c>
      <c r="L307">
        <v>305</v>
      </c>
      <c r="M307">
        <v>-11.963271651471256</v>
      </c>
      <c r="N307">
        <v>2.1739130434782608</v>
      </c>
    </row>
    <row r="308" spans="1:14" x14ac:dyDescent="0.3">
      <c r="A308">
        <v>307</v>
      </c>
      <c r="B308" t="s">
        <v>280</v>
      </c>
      <c r="C308" t="s">
        <v>147</v>
      </c>
      <c r="D308" t="s">
        <v>151</v>
      </c>
      <c r="E308" t="s">
        <v>152</v>
      </c>
      <c r="F308" t="s">
        <v>154</v>
      </c>
      <c r="G308" t="s">
        <v>219</v>
      </c>
      <c r="H308">
        <v>314.79208297012178</v>
      </c>
      <c r="I308">
        <v>45</v>
      </c>
      <c r="J308">
        <v>1305273.9721174033</v>
      </c>
      <c r="K308">
        <v>83880000</v>
      </c>
      <c r="L308">
        <v>306</v>
      </c>
      <c r="M308">
        <v>-11.963271651471256</v>
      </c>
      <c r="N308">
        <v>2.1739130434782608</v>
      </c>
    </row>
    <row r="309" spans="1:14" x14ac:dyDescent="0.3">
      <c r="A309">
        <v>308</v>
      </c>
      <c r="B309" t="s">
        <v>280</v>
      </c>
      <c r="C309" t="s">
        <v>147</v>
      </c>
      <c r="D309" t="s">
        <v>151</v>
      </c>
      <c r="E309" t="s">
        <v>152</v>
      </c>
      <c r="F309" t="s">
        <v>154</v>
      </c>
      <c r="G309" t="s">
        <v>219</v>
      </c>
      <c r="H309">
        <v>314.79208297012178</v>
      </c>
      <c r="I309">
        <v>45</v>
      </c>
      <c r="J309">
        <v>1305273.9721174033</v>
      </c>
      <c r="K309">
        <v>83880000</v>
      </c>
      <c r="L309">
        <v>307</v>
      </c>
      <c r="M309">
        <v>-11.963271651471256</v>
      </c>
      <c r="N309">
        <v>2.1739130434782608</v>
      </c>
    </row>
    <row r="310" spans="1:14" x14ac:dyDescent="0.3">
      <c r="A310">
        <v>309</v>
      </c>
      <c r="B310" t="s">
        <v>280</v>
      </c>
      <c r="C310" t="s">
        <v>147</v>
      </c>
      <c r="D310" t="s">
        <v>151</v>
      </c>
      <c r="E310" t="s">
        <v>152</v>
      </c>
      <c r="F310" t="s">
        <v>154</v>
      </c>
      <c r="G310" t="s">
        <v>219</v>
      </c>
      <c r="H310">
        <v>314.79208297012178</v>
      </c>
      <c r="I310">
        <v>45</v>
      </c>
      <c r="J310">
        <v>1305273.9721174033</v>
      </c>
      <c r="K310">
        <v>83880000</v>
      </c>
      <c r="L310">
        <v>308</v>
      </c>
      <c r="M310">
        <v>-11.963271651471256</v>
      </c>
      <c r="N310">
        <v>2.1739130434782608</v>
      </c>
    </row>
    <row r="311" spans="1:14" x14ac:dyDescent="0.3">
      <c r="A311">
        <v>310</v>
      </c>
      <c r="B311" t="s">
        <v>280</v>
      </c>
      <c r="C311" t="s">
        <v>147</v>
      </c>
      <c r="D311" t="s">
        <v>151</v>
      </c>
      <c r="E311" t="s">
        <v>152</v>
      </c>
      <c r="F311" t="s">
        <v>154</v>
      </c>
      <c r="G311" t="s">
        <v>219</v>
      </c>
      <c r="H311">
        <v>314.79208297012178</v>
      </c>
      <c r="I311">
        <v>45</v>
      </c>
      <c r="J311">
        <v>1305273.9721174033</v>
      </c>
      <c r="K311">
        <v>83880000</v>
      </c>
      <c r="L311">
        <v>309</v>
      </c>
      <c r="M311">
        <v>-11.963271651471256</v>
      </c>
      <c r="N311">
        <v>2.1739130434782608</v>
      </c>
    </row>
    <row r="312" spans="1:14" x14ac:dyDescent="0.3">
      <c r="A312">
        <v>311</v>
      </c>
      <c r="B312" t="s">
        <v>280</v>
      </c>
      <c r="C312" t="s">
        <v>147</v>
      </c>
      <c r="D312" t="s">
        <v>151</v>
      </c>
      <c r="E312" t="s">
        <v>152</v>
      </c>
      <c r="F312" t="s">
        <v>154</v>
      </c>
      <c r="G312" t="s">
        <v>219</v>
      </c>
      <c r="H312">
        <v>314.79208297012178</v>
      </c>
      <c r="I312">
        <v>45</v>
      </c>
      <c r="J312">
        <v>1305273.9721174033</v>
      </c>
      <c r="K312">
        <v>83880000</v>
      </c>
      <c r="L312">
        <v>310</v>
      </c>
      <c r="M312">
        <v>-11.963271651471256</v>
      </c>
      <c r="N312">
        <v>2.1739130434782608</v>
      </c>
    </row>
    <row r="313" spans="1:14" x14ac:dyDescent="0.3">
      <c r="A313">
        <v>312</v>
      </c>
      <c r="B313" t="s">
        <v>280</v>
      </c>
      <c r="C313" t="s">
        <v>147</v>
      </c>
      <c r="D313" t="s">
        <v>151</v>
      </c>
      <c r="E313" t="s">
        <v>152</v>
      </c>
      <c r="F313" t="s">
        <v>154</v>
      </c>
      <c r="G313" t="s">
        <v>219</v>
      </c>
      <c r="H313">
        <v>314.79208297012178</v>
      </c>
      <c r="I313">
        <v>45</v>
      </c>
      <c r="J313">
        <v>1305273.9721174033</v>
      </c>
      <c r="K313">
        <v>83880000</v>
      </c>
      <c r="L313">
        <v>311</v>
      </c>
      <c r="M313">
        <v>-11.963271651471256</v>
      </c>
      <c r="N313">
        <v>2.1739130434782608</v>
      </c>
    </row>
    <row r="314" spans="1:14" x14ac:dyDescent="0.3">
      <c r="A314">
        <v>313</v>
      </c>
      <c r="B314" t="s">
        <v>280</v>
      </c>
      <c r="C314" t="s">
        <v>147</v>
      </c>
      <c r="D314" t="s">
        <v>151</v>
      </c>
      <c r="E314" t="s">
        <v>152</v>
      </c>
      <c r="F314" t="s">
        <v>154</v>
      </c>
      <c r="G314" t="s">
        <v>219</v>
      </c>
      <c r="H314">
        <v>314.79208297012178</v>
      </c>
      <c r="I314">
        <v>45</v>
      </c>
      <c r="J314">
        <v>1305273.9721174033</v>
      </c>
      <c r="K314">
        <v>83880000</v>
      </c>
      <c r="L314">
        <v>312</v>
      </c>
      <c r="M314">
        <v>-11.963271651471256</v>
      </c>
      <c r="N314">
        <v>2.1739130434782608</v>
      </c>
    </row>
    <row r="315" spans="1:14" x14ac:dyDescent="0.3">
      <c r="A315">
        <v>314</v>
      </c>
      <c r="B315" t="s">
        <v>280</v>
      </c>
      <c r="C315" t="s">
        <v>147</v>
      </c>
      <c r="D315" t="s">
        <v>151</v>
      </c>
      <c r="E315" t="s">
        <v>152</v>
      </c>
      <c r="F315" t="s">
        <v>154</v>
      </c>
      <c r="G315" t="s">
        <v>219</v>
      </c>
      <c r="H315">
        <v>314.79208297012178</v>
      </c>
      <c r="I315">
        <v>45</v>
      </c>
      <c r="J315">
        <v>1305273.9721174033</v>
      </c>
      <c r="K315">
        <v>83880000</v>
      </c>
      <c r="L315">
        <v>313</v>
      </c>
      <c r="M315">
        <v>-11.963271651471256</v>
      </c>
      <c r="N315">
        <v>2.1739130434782608</v>
      </c>
    </row>
    <row r="316" spans="1:14" x14ac:dyDescent="0.3">
      <c r="A316">
        <v>315</v>
      </c>
      <c r="B316" t="s">
        <v>280</v>
      </c>
      <c r="C316" t="s">
        <v>147</v>
      </c>
      <c r="D316" t="s">
        <v>151</v>
      </c>
      <c r="E316" t="s">
        <v>152</v>
      </c>
      <c r="F316" t="s">
        <v>154</v>
      </c>
      <c r="G316" t="s">
        <v>219</v>
      </c>
      <c r="H316">
        <v>314.79208297012178</v>
      </c>
      <c r="I316">
        <v>45</v>
      </c>
      <c r="J316">
        <v>1305273.9721174033</v>
      </c>
      <c r="K316">
        <v>83880000</v>
      </c>
      <c r="L316">
        <v>314</v>
      </c>
      <c r="M316">
        <v>-11.963271651471256</v>
      </c>
      <c r="N316">
        <v>2.1739130434782608</v>
      </c>
    </row>
    <row r="317" spans="1:14" x14ac:dyDescent="0.3">
      <c r="A317">
        <v>316</v>
      </c>
      <c r="B317" t="s">
        <v>280</v>
      </c>
      <c r="C317" t="s">
        <v>147</v>
      </c>
      <c r="D317" t="s">
        <v>151</v>
      </c>
      <c r="E317" t="s">
        <v>152</v>
      </c>
      <c r="F317" t="s">
        <v>154</v>
      </c>
      <c r="G317" t="s">
        <v>219</v>
      </c>
      <c r="H317">
        <v>314.79208297012178</v>
      </c>
      <c r="I317">
        <v>45</v>
      </c>
      <c r="J317">
        <v>1305273.9721174033</v>
      </c>
      <c r="K317">
        <v>83880000</v>
      </c>
      <c r="L317">
        <v>315</v>
      </c>
      <c r="M317">
        <v>-11.963271651471256</v>
      </c>
      <c r="N317">
        <v>2.1739130434782608</v>
      </c>
    </row>
    <row r="318" spans="1:14" x14ac:dyDescent="0.3">
      <c r="A318">
        <v>317</v>
      </c>
      <c r="B318" t="s">
        <v>280</v>
      </c>
      <c r="C318" t="s">
        <v>147</v>
      </c>
      <c r="D318" t="s">
        <v>151</v>
      </c>
      <c r="E318" t="s">
        <v>152</v>
      </c>
      <c r="F318" t="s">
        <v>154</v>
      </c>
      <c r="G318" t="s">
        <v>219</v>
      </c>
      <c r="H318">
        <v>314.79208297012178</v>
      </c>
      <c r="I318">
        <v>45</v>
      </c>
      <c r="J318">
        <v>1305273.9721174033</v>
      </c>
      <c r="K318">
        <v>83880000</v>
      </c>
      <c r="L318">
        <v>316</v>
      </c>
      <c r="M318">
        <v>-11.963271651471256</v>
      </c>
      <c r="N318">
        <v>2.1739130434782608</v>
      </c>
    </row>
    <row r="319" spans="1:14" x14ac:dyDescent="0.3">
      <c r="A319">
        <v>318</v>
      </c>
      <c r="B319" t="s">
        <v>280</v>
      </c>
      <c r="C319" t="s">
        <v>147</v>
      </c>
      <c r="D319" t="s">
        <v>151</v>
      </c>
      <c r="E319" t="s">
        <v>152</v>
      </c>
      <c r="F319" t="s">
        <v>154</v>
      </c>
      <c r="G319" t="s">
        <v>219</v>
      </c>
      <c r="H319">
        <v>314.79208297012178</v>
      </c>
      <c r="I319">
        <v>45</v>
      </c>
      <c r="J319">
        <v>1305273.9721174033</v>
      </c>
      <c r="K319">
        <v>83880000</v>
      </c>
      <c r="L319">
        <v>317</v>
      </c>
      <c r="M319">
        <v>-11.963271651471256</v>
      </c>
      <c r="N319">
        <v>2.1739130434782608</v>
      </c>
    </row>
    <row r="320" spans="1:14" x14ac:dyDescent="0.3">
      <c r="A320">
        <v>319</v>
      </c>
      <c r="B320" t="s">
        <v>280</v>
      </c>
      <c r="C320" t="s">
        <v>147</v>
      </c>
      <c r="D320" t="s">
        <v>151</v>
      </c>
      <c r="E320" t="s">
        <v>152</v>
      </c>
      <c r="F320" t="s">
        <v>154</v>
      </c>
      <c r="G320" t="s">
        <v>219</v>
      </c>
      <c r="H320">
        <v>314.79208297012178</v>
      </c>
      <c r="I320">
        <v>45</v>
      </c>
      <c r="J320">
        <v>1305273.9721174033</v>
      </c>
      <c r="K320">
        <v>83880000</v>
      </c>
      <c r="L320">
        <v>318</v>
      </c>
      <c r="M320">
        <v>-11.963271651471256</v>
      </c>
      <c r="N320">
        <v>2.1739130434782608</v>
      </c>
    </row>
    <row r="321" spans="1:14" x14ac:dyDescent="0.3">
      <c r="A321">
        <v>320</v>
      </c>
      <c r="B321" t="s">
        <v>280</v>
      </c>
      <c r="C321" t="s">
        <v>147</v>
      </c>
      <c r="D321" t="s">
        <v>151</v>
      </c>
      <c r="E321" t="s">
        <v>152</v>
      </c>
      <c r="F321" t="s">
        <v>154</v>
      </c>
      <c r="G321" t="s">
        <v>219</v>
      </c>
      <c r="H321">
        <v>314.79208297012178</v>
      </c>
      <c r="I321">
        <v>45</v>
      </c>
      <c r="J321">
        <v>1305273.9721174033</v>
      </c>
      <c r="K321">
        <v>83880000</v>
      </c>
      <c r="L321">
        <v>319</v>
      </c>
      <c r="M321">
        <v>-11.963271651471256</v>
      </c>
      <c r="N321">
        <v>2.1739130434782608</v>
      </c>
    </row>
    <row r="322" spans="1:14" x14ac:dyDescent="0.3">
      <c r="A322">
        <v>321</v>
      </c>
      <c r="B322" t="s">
        <v>280</v>
      </c>
      <c r="C322" t="s">
        <v>147</v>
      </c>
      <c r="D322" t="s">
        <v>151</v>
      </c>
      <c r="E322" t="s">
        <v>152</v>
      </c>
      <c r="F322" t="s">
        <v>154</v>
      </c>
      <c r="G322" t="s">
        <v>219</v>
      </c>
      <c r="H322">
        <v>314.79208297012178</v>
      </c>
      <c r="I322">
        <v>45</v>
      </c>
      <c r="J322">
        <v>1305273.9721174033</v>
      </c>
      <c r="K322">
        <v>83880000</v>
      </c>
      <c r="L322">
        <v>320</v>
      </c>
      <c r="M322">
        <v>-11.963271651471256</v>
      </c>
      <c r="N322">
        <v>2.1739130434782608</v>
      </c>
    </row>
    <row r="323" spans="1:14" x14ac:dyDescent="0.3">
      <c r="A323">
        <v>322</v>
      </c>
      <c r="B323" t="s">
        <v>280</v>
      </c>
      <c r="C323" t="s">
        <v>147</v>
      </c>
      <c r="D323" t="s">
        <v>151</v>
      </c>
      <c r="E323" t="s">
        <v>152</v>
      </c>
      <c r="F323" t="s">
        <v>154</v>
      </c>
      <c r="G323" t="s">
        <v>219</v>
      </c>
      <c r="H323">
        <v>314.79208297012178</v>
      </c>
      <c r="I323">
        <v>45</v>
      </c>
      <c r="J323">
        <v>1305273.9721174033</v>
      </c>
      <c r="K323">
        <v>83880000</v>
      </c>
      <c r="L323">
        <v>321</v>
      </c>
      <c r="M323">
        <v>-11.963271651471256</v>
      </c>
      <c r="N323">
        <v>2.1739130434782608</v>
      </c>
    </row>
    <row r="324" spans="1:14" x14ac:dyDescent="0.3">
      <c r="A324">
        <v>323</v>
      </c>
      <c r="B324" t="s">
        <v>280</v>
      </c>
      <c r="C324" t="s">
        <v>147</v>
      </c>
      <c r="D324" t="s">
        <v>151</v>
      </c>
      <c r="E324" t="s">
        <v>152</v>
      </c>
      <c r="F324" t="s">
        <v>154</v>
      </c>
      <c r="G324" t="s">
        <v>219</v>
      </c>
      <c r="H324">
        <v>314.79208297012178</v>
      </c>
      <c r="I324">
        <v>45</v>
      </c>
      <c r="J324">
        <v>1305273.9721174033</v>
      </c>
      <c r="K324">
        <v>83880000</v>
      </c>
      <c r="L324">
        <v>322</v>
      </c>
      <c r="M324">
        <v>-11.963271651471256</v>
      </c>
      <c r="N324">
        <v>2.1739130434782608</v>
      </c>
    </row>
    <row r="325" spans="1:14" x14ac:dyDescent="0.3">
      <c r="A325">
        <v>324</v>
      </c>
      <c r="B325" t="s">
        <v>280</v>
      </c>
      <c r="C325" t="s">
        <v>147</v>
      </c>
      <c r="D325" t="s">
        <v>151</v>
      </c>
      <c r="E325" t="s">
        <v>152</v>
      </c>
      <c r="F325" t="s">
        <v>154</v>
      </c>
      <c r="G325" t="s">
        <v>219</v>
      </c>
      <c r="H325">
        <v>314.79208297012178</v>
      </c>
      <c r="I325">
        <v>45</v>
      </c>
      <c r="J325">
        <v>1305273.9721174033</v>
      </c>
      <c r="K325">
        <v>83880000</v>
      </c>
      <c r="L325">
        <v>323</v>
      </c>
      <c r="M325">
        <v>-11.963271651471256</v>
      </c>
      <c r="N325">
        <v>2.1739130434782608</v>
      </c>
    </row>
    <row r="326" spans="1:14" x14ac:dyDescent="0.3">
      <c r="A326">
        <v>325</v>
      </c>
      <c r="B326" t="s">
        <v>280</v>
      </c>
      <c r="C326" t="s">
        <v>147</v>
      </c>
      <c r="D326" t="s">
        <v>151</v>
      </c>
      <c r="E326" t="s">
        <v>152</v>
      </c>
      <c r="F326" t="s">
        <v>154</v>
      </c>
      <c r="G326" t="s">
        <v>219</v>
      </c>
      <c r="H326">
        <v>314.79208297012178</v>
      </c>
      <c r="I326">
        <v>45</v>
      </c>
      <c r="J326">
        <v>1305273.9721174033</v>
      </c>
      <c r="K326">
        <v>83880000</v>
      </c>
      <c r="L326">
        <v>324</v>
      </c>
      <c r="M326">
        <v>-11.963271651471256</v>
      </c>
      <c r="N326">
        <v>2.1739130434782608</v>
      </c>
    </row>
    <row r="327" spans="1:14" x14ac:dyDescent="0.3">
      <c r="A327">
        <v>326</v>
      </c>
      <c r="B327" t="s">
        <v>280</v>
      </c>
      <c r="C327" t="s">
        <v>147</v>
      </c>
      <c r="D327" t="s">
        <v>151</v>
      </c>
      <c r="E327" t="s">
        <v>152</v>
      </c>
      <c r="F327" t="s">
        <v>154</v>
      </c>
      <c r="G327" t="s">
        <v>219</v>
      </c>
      <c r="H327">
        <v>314.79208297012178</v>
      </c>
      <c r="I327">
        <v>45</v>
      </c>
      <c r="J327">
        <v>1305273.9721174033</v>
      </c>
      <c r="K327">
        <v>83880000</v>
      </c>
      <c r="L327">
        <v>325</v>
      </c>
      <c r="M327">
        <v>-11.963271651471256</v>
      </c>
      <c r="N327">
        <v>2.1739130434782608</v>
      </c>
    </row>
    <row r="328" spans="1:14" x14ac:dyDescent="0.3">
      <c r="A328">
        <v>327</v>
      </c>
      <c r="B328" t="s">
        <v>280</v>
      </c>
      <c r="C328" t="s">
        <v>147</v>
      </c>
      <c r="D328" t="s">
        <v>151</v>
      </c>
      <c r="E328" t="s">
        <v>152</v>
      </c>
      <c r="F328" t="s">
        <v>154</v>
      </c>
      <c r="G328" t="s">
        <v>219</v>
      </c>
      <c r="H328">
        <v>314.79208297012178</v>
      </c>
      <c r="I328">
        <v>45</v>
      </c>
      <c r="J328">
        <v>1305273.9721174033</v>
      </c>
      <c r="K328">
        <v>83880000</v>
      </c>
      <c r="L328">
        <v>326</v>
      </c>
      <c r="M328">
        <v>-11.963271651471256</v>
      </c>
      <c r="N328">
        <v>2.1739130434782608</v>
      </c>
    </row>
    <row r="329" spans="1:14" x14ac:dyDescent="0.3">
      <c r="A329">
        <v>328</v>
      </c>
      <c r="B329" t="s">
        <v>280</v>
      </c>
      <c r="C329" t="s">
        <v>147</v>
      </c>
      <c r="D329" t="s">
        <v>151</v>
      </c>
      <c r="E329" t="s">
        <v>152</v>
      </c>
      <c r="F329" t="s">
        <v>154</v>
      </c>
      <c r="G329" t="s">
        <v>219</v>
      </c>
      <c r="H329">
        <v>314.79208297012178</v>
      </c>
      <c r="I329">
        <v>45</v>
      </c>
      <c r="J329">
        <v>1305273.9721174033</v>
      </c>
      <c r="K329">
        <v>83880000</v>
      </c>
      <c r="L329">
        <v>327</v>
      </c>
      <c r="M329">
        <v>-11.963271651471256</v>
      </c>
      <c r="N329">
        <v>2.1739130434782608</v>
      </c>
    </row>
    <row r="330" spans="1:14" x14ac:dyDescent="0.3">
      <c r="A330">
        <v>329</v>
      </c>
      <c r="B330" t="s">
        <v>280</v>
      </c>
      <c r="C330" t="s">
        <v>147</v>
      </c>
      <c r="D330" t="s">
        <v>151</v>
      </c>
      <c r="E330" t="s">
        <v>152</v>
      </c>
      <c r="F330" t="s">
        <v>154</v>
      </c>
      <c r="G330" t="s">
        <v>219</v>
      </c>
      <c r="H330">
        <v>314.79208297012178</v>
      </c>
      <c r="I330">
        <v>45</v>
      </c>
      <c r="J330">
        <v>1305273.9721174033</v>
      </c>
      <c r="K330">
        <v>83880000</v>
      </c>
      <c r="L330">
        <v>328</v>
      </c>
      <c r="M330">
        <v>-11.963271651471256</v>
      </c>
      <c r="N330">
        <v>2.1739130434782608</v>
      </c>
    </row>
    <row r="331" spans="1:14" x14ac:dyDescent="0.3">
      <c r="A331">
        <v>330</v>
      </c>
      <c r="B331" t="s">
        <v>280</v>
      </c>
      <c r="C331" t="s">
        <v>147</v>
      </c>
      <c r="D331" t="s">
        <v>151</v>
      </c>
      <c r="E331" t="s">
        <v>152</v>
      </c>
      <c r="F331" t="s">
        <v>154</v>
      </c>
      <c r="G331" t="s">
        <v>219</v>
      </c>
      <c r="H331">
        <v>314.79208297012178</v>
      </c>
      <c r="I331">
        <v>45</v>
      </c>
      <c r="J331">
        <v>1305273.9721174033</v>
      </c>
      <c r="K331">
        <v>83880000</v>
      </c>
      <c r="L331">
        <v>329</v>
      </c>
      <c r="M331">
        <v>-11.963271651471256</v>
      </c>
      <c r="N331">
        <v>2.1739130434782608</v>
      </c>
    </row>
    <row r="332" spans="1:14" x14ac:dyDescent="0.3">
      <c r="A332">
        <v>331</v>
      </c>
      <c r="B332" t="s">
        <v>280</v>
      </c>
      <c r="C332" t="s">
        <v>147</v>
      </c>
      <c r="D332" t="s">
        <v>151</v>
      </c>
      <c r="E332" t="s">
        <v>152</v>
      </c>
      <c r="F332" t="s">
        <v>154</v>
      </c>
      <c r="G332" t="s">
        <v>219</v>
      </c>
      <c r="H332">
        <v>314.79208297012178</v>
      </c>
      <c r="I332">
        <v>45</v>
      </c>
      <c r="J332">
        <v>1305273.9721174033</v>
      </c>
      <c r="K332">
        <v>83880000</v>
      </c>
      <c r="L332">
        <v>330</v>
      </c>
      <c r="M332">
        <v>-11.963271651471256</v>
      </c>
      <c r="N332">
        <v>2.1739130434782608</v>
      </c>
    </row>
    <row r="333" spans="1:14" x14ac:dyDescent="0.3">
      <c r="A333">
        <v>332</v>
      </c>
      <c r="B333" t="s">
        <v>280</v>
      </c>
      <c r="C333" t="s">
        <v>147</v>
      </c>
      <c r="D333" t="s">
        <v>151</v>
      </c>
      <c r="E333" t="s">
        <v>152</v>
      </c>
      <c r="F333" t="s">
        <v>154</v>
      </c>
      <c r="G333" t="s">
        <v>219</v>
      </c>
      <c r="H333">
        <v>314.79208297012178</v>
      </c>
      <c r="I333">
        <v>45</v>
      </c>
      <c r="J333">
        <v>1305273.9721174033</v>
      </c>
      <c r="K333">
        <v>83880000</v>
      </c>
      <c r="L333">
        <v>331</v>
      </c>
      <c r="M333">
        <v>-11.963271651471256</v>
      </c>
      <c r="N333">
        <v>2.1739130434782608</v>
      </c>
    </row>
    <row r="334" spans="1:14" x14ac:dyDescent="0.3">
      <c r="A334">
        <v>333</v>
      </c>
      <c r="B334" t="s">
        <v>280</v>
      </c>
      <c r="C334" t="s">
        <v>147</v>
      </c>
      <c r="D334" t="s">
        <v>151</v>
      </c>
      <c r="E334" t="s">
        <v>152</v>
      </c>
      <c r="F334" t="s">
        <v>154</v>
      </c>
      <c r="G334" t="s">
        <v>219</v>
      </c>
      <c r="H334">
        <v>314.79208297012178</v>
      </c>
      <c r="I334">
        <v>45</v>
      </c>
      <c r="J334">
        <v>1305273.9721174033</v>
      </c>
      <c r="K334">
        <v>83880000</v>
      </c>
      <c r="L334">
        <v>332</v>
      </c>
      <c r="M334">
        <v>-11.963271651471256</v>
      </c>
      <c r="N334">
        <v>2.1739130434782608</v>
      </c>
    </row>
    <row r="335" spans="1:14" x14ac:dyDescent="0.3">
      <c r="A335">
        <v>334</v>
      </c>
      <c r="B335" t="s">
        <v>280</v>
      </c>
      <c r="C335" t="s">
        <v>147</v>
      </c>
      <c r="D335" t="s">
        <v>151</v>
      </c>
      <c r="E335" t="s">
        <v>152</v>
      </c>
      <c r="F335" t="s">
        <v>154</v>
      </c>
      <c r="G335" t="s">
        <v>219</v>
      </c>
      <c r="H335">
        <v>314.79208297012178</v>
      </c>
      <c r="I335">
        <v>45</v>
      </c>
      <c r="J335">
        <v>1305273.9721174033</v>
      </c>
      <c r="K335">
        <v>83880000</v>
      </c>
      <c r="L335">
        <v>333</v>
      </c>
      <c r="M335">
        <v>-11.963271651471256</v>
      </c>
      <c r="N335">
        <v>2.1739130434782608</v>
      </c>
    </row>
    <row r="336" spans="1:14" x14ac:dyDescent="0.3">
      <c r="A336">
        <v>335</v>
      </c>
      <c r="B336" t="s">
        <v>280</v>
      </c>
      <c r="C336" t="s">
        <v>147</v>
      </c>
      <c r="D336" t="s">
        <v>151</v>
      </c>
      <c r="E336" t="s">
        <v>152</v>
      </c>
      <c r="F336" t="s">
        <v>154</v>
      </c>
      <c r="G336" t="s">
        <v>219</v>
      </c>
      <c r="H336">
        <v>314.79208297012178</v>
      </c>
      <c r="I336">
        <v>45</v>
      </c>
      <c r="J336">
        <v>1305273.9721174033</v>
      </c>
      <c r="K336">
        <v>83880000</v>
      </c>
      <c r="L336">
        <v>334</v>
      </c>
      <c r="M336">
        <v>-11.963271651471256</v>
      </c>
      <c r="N336">
        <v>2.1739130434782608</v>
      </c>
    </row>
    <row r="337" spans="1:14" x14ac:dyDescent="0.3">
      <c r="A337">
        <v>336</v>
      </c>
      <c r="B337" t="s">
        <v>280</v>
      </c>
      <c r="C337" t="s">
        <v>147</v>
      </c>
      <c r="D337" t="s">
        <v>151</v>
      </c>
      <c r="E337" t="s">
        <v>152</v>
      </c>
      <c r="F337" t="s">
        <v>154</v>
      </c>
      <c r="G337" t="s">
        <v>219</v>
      </c>
      <c r="H337">
        <v>314.79208297012178</v>
      </c>
      <c r="I337">
        <v>45</v>
      </c>
      <c r="J337">
        <v>1305273.9721174033</v>
      </c>
      <c r="K337">
        <v>83880000</v>
      </c>
      <c r="L337">
        <v>335</v>
      </c>
      <c r="M337">
        <v>-11.963271651471256</v>
      </c>
      <c r="N337">
        <v>2.1739130434782608</v>
      </c>
    </row>
    <row r="338" spans="1:14" x14ac:dyDescent="0.3">
      <c r="A338">
        <v>337</v>
      </c>
      <c r="B338" t="s">
        <v>280</v>
      </c>
      <c r="C338" t="s">
        <v>147</v>
      </c>
      <c r="D338" t="s">
        <v>151</v>
      </c>
      <c r="E338" t="s">
        <v>152</v>
      </c>
      <c r="F338" t="s">
        <v>154</v>
      </c>
      <c r="G338" t="s">
        <v>219</v>
      </c>
      <c r="H338">
        <v>314.79208297012178</v>
      </c>
      <c r="I338">
        <v>45</v>
      </c>
      <c r="J338">
        <v>1305273.9721174033</v>
      </c>
      <c r="K338">
        <v>83880000</v>
      </c>
      <c r="L338">
        <v>336</v>
      </c>
      <c r="M338">
        <v>-11.963271651471256</v>
      </c>
      <c r="N338">
        <v>2.1739130434782608</v>
      </c>
    </row>
    <row r="339" spans="1:14" x14ac:dyDescent="0.3">
      <c r="A339">
        <v>338</v>
      </c>
      <c r="B339" t="s">
        <v>280</v>
      </c>
      <c r="C339" t="s">
        <v>147</v>
      </c>
      <c r="D339" t="s">
        <v>151</v>
      </c>
      <c r="E339" t="s">
        <v>152</v>
      </c>
      <c r="F339" t="s">
        <v>154</v>
      </c>
      <c r="G339" t="s">
        <v>219</v>
      </c>
      <c r="H339">
        <v>314.79208297012178</v>
      </c>
      <c r="I339">
        <v>45</v>
      </c>
      <c r="J339">
        <v>1305273.9721174033</v>
      </c>
      <c r="K339">
        <v>83880000</v>
      </c>
      <c r="L339">
        <v>337</v>
      </c>
      <c r="M339">
        <v>-11.963271651471256</v>
      </c>
      <c r="N339">
        <v>2.1739130434782608</v>
      </c>
    </row>
    <row r="340" spans="1:14" x14ac:dyDescent="0.3">
      <c r="A340">
        <v>339</v>
      </c>
      <c r="B340" t="s">
        <v>280</v>
      </c>
      <c r="C340" t="s">
        <v>147</v>
      </c>
      <c r="D340" t="s">
        <v>151</v>
      </c>
      <c r="E340" t="s">
        <v>152</v>
      </c>
      <c r="F340" t="s">
        <v>154</v>
      </c>
      <c r="G340" t="s">
        <v>219</v>
      </c>
      <c r="H340">
        <v>317.35086284372585</v>
      </c>
      <c r="I340">
        <v>46</v>
      </c>
      <c r="J340">
        <v>1165805.4939485607</v>
      </c>
      <c r="K340">
        <v>85744000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280</v>
      </c>
      <c r="C341" t="s">
        <v>147</v>
      </c>
      <c r="D341" t="s">
        <v>151</v>
      </c>
      <c r="E341" t="s">
        <v>152</v>
      </c>
      <c r="F341" t="s">
        <v>154</v>
      </c>
      <c r="G341" t="s">
        <v>219</v>
      </c>
      <c r="H341">
        <v>317.35086284372585</v>
      </c>
      <c r="I341">
        <v>46</v>
      </c>
      <c r="J341">
        <v>1165805.4939485607</v>
      </c>
      <c r="K341">
        <v>85744000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280</v>
      </c>
      <c r="C342" t="s">
        <v>147</v>
      </c>
      <c r="D342" t="s">
        <v>151</v>
      </c>
      <c r="E342" t="s">
        <v>152</v>
      </c>
      <c r="F342" t="s">
        <v>154</v>
      </c>
      <c r="G342" t="s">
        <v>219</v>
      </c>
      <c r="H342">
        <v>317.35086284372585</v>
      </c>
      <c r="I342">
        <v>46</v>
      </c>
      <c r="J342">
        <v>1165805.4939485607</v>
      </c>
      <c r="K342">
        <v>85744000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280</v>
      </c>
      <c r="C343" t="s">
        <v>147</v>
      </c>
      <c r="D343" t="s">
        <v>151</v>
      </c>
      <c r="E343" t="s">
        <v>152</v>
      </c>
      <c r="F343" t="s">
        <v>154</v>
      </c>
      <c r="G343" t="s">
        <v>219</v>
      </c>
      <c r="H343">
        <v>317.35086284372585</v>
      </c>
      <c r="I343">
        <v>46</v>
      </c>
      <c r="J343">
        <v>1165805.4939485607</v>
      </c>
      <c r="K343">
        <v>85744000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280</v>
      </c>
      <c r="C344" t="s">
        <v>147</v>
      </c>
      <c r="D344" t="s">
        <v>151</v>
      </c>
      <c r="E344" t="s">
        <v>152</v>
      </c>
      <c r="F344" t="s">
        <v>154</v>
      </c>
      <c r="G344" t="s">
        <v>219</v>
      </c>
      <c r="H344">
        <v>317.35086284372585</v>
      </c>
      <c r="I344">
        <v>46</v>
      </c>
      <c r="J344">
        <v>1165805.4939485607</v>
      </c>
      <c r="K344">
        <v>85744000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280</v>
      </c>
      <c r="C345" t="s">
        <v>147</v>
      </c>
      <c r="D345" t="s">
        <v>151</v>
      </c>
      <c r="E345" t="s">
        <v>152</v>
      </c>
      <c r="F345" t="s">
        <v>154</v>
      </c>
      <c r="G345" t="s">
        <v>219</v>
      </c>
      <c r="H345">
        <v>317.35086284372585</v>
      </c>
      <c r="I345">
        <v>46</v>
      </c>
      <c r="J345">
        <v>1165805.4939485607</v>
      </c>
      <c r="K345">
        <v>85744000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280</v>
      </c>
      <c r="C346" t="s">
        <v>147</v>
      </c>
      <c r="D346" t="s">
        <v>151</v>
      </c>
      <c r="E346" t="s">
        <v>152</v>
      </c>
      <c r="F346" t="s">
        <v>154</v>
      </c>
      <c r="G346" t="s">
        <v>219</v>
      </c>
      <c r="H346">
        <v>317.35086284372585</v>
      </c>
      <c r="I346">
        <v>46</v>
      </c>
      <c r="J346">
        <v>1165805.4939485607</v>
      </c>
      <c r="K346">
        <v>85744000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280</v>
      </c>
      <c r="C347" t="s">
        <v>147</v>
      </c>
      <c r="D347" t="s">
        <v>151</v>
      </c>
      <c r="E347" t="s">
        <v>152</v>
      </c>
      <c r="F347" t="s">
        <v>154</v>
      </c>
      <c r="G347" t="s">
        <v>219</v>
      </c>
      <c r="H347">
        <v>317.35086284372585</v>
      </c>
      <c r="I347">
        <v>46</v>
      </c>
      <c r="J347">
        <v>1165805.4939485607</v>
      </c>
      <c r="K347">
        <v>85744000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280</v>
      </c>
      <c r="C348" t="s">
        <v>147</v>
      </c>
      <c r="D348" t="s">
        <v>151</v>
      </c>
      <c r="E348" t="s">
        <v>152</v>
      </c>
      <c r="F348" t="s">
        <v>154</v>
      </c>
      <c r="G348" t="s">
        <v>219</v>
      </c>
      <c r="H348">
        <v>317.35086284372585</v>
      </c>
      <c r="I348">
        <v>46</v>
      </c>
      <c r="J348">
        <v>1165805.4939485607</v>
      </c>
      <c r="K348">
        <v>85744000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280</v>
      </c>
      <c r="C349" t="s">
        <v>147</v>
      </c>
      <c r="D349" t="s">
        <v>151</v>
      </c>
      <c r="E349" t="s">
        <v>152</v>
      </c>
      <c r="F349" t="s">
        <v>154</v>
      </c>
      <c r="G349" t="s">
        <v>219</v>
      </c>
      <c r="H349">
        <v>317.35086284372585</v>
      </c>
      <c r="I349">
        <v>46</v>
      </c>
      <c r="J349">
        <v>1165805.4939485607</v>
      </c>
      <c r="K349">
        <v>85744000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280</v>
      </c>
      <c r="C350" t="s">
        <v>147</v>
      </c>
      <c r="D350" t="s">
        <v>151</v>
      </c>
      <c r="E350" t="s">
        <v>152</v>
      </c>
      <c r="F350" t="s">
        <v>154</v>
      </c>
      <c r="G350" t="s">
        <v>219</v>
      </c>
      <c r="H350">
        <v>317.35086284372585</v>
      </c>
      <c r="I350">
        <v>46</v>
      </c>
      <c r="J350">
        <v>1165805.4939485607</v>
      </c>
      <c r="K350">
        <v>85744000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280</v>
      </c>
      <c r="C351" t="s">
        <v>147</v>
      </c>
      <c r="D351" t="s">
        <v>151</v>
      </c>
      <c r="E351" t="s">
        <v>152</v>
      </c>
      <c r="F351" t="s">
        <v>154</v>
      </c>
      <c r="G351" t="s">
        <v>219</v>
      </c>
      <c r="H351">
        <v>317.35086284372585</v>
      </c>
      <c r="I351">
        <v>46</v>
      </c>
      <c r="J351">
        <v>1165805.4939485607</v>
      </c>
      <c r="K351">
        <v>85744000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280</v>
      </c>
      <c r="C352" t="s">
        <v>147</v>
      </c>
      <c r="D352" t="s">
        <v>151</v>
      </c>
      <c r="E352" t="s">
        <v>152</v>
      </c>
      <c r="F352" t="s">
        <v>154</v>
      </c>
      <c r="G352" t="s">
        <v>219</v>
      </c>
      <c r="H352">
        <v>317.35086284372585</v>
      </c>
      <c r="I352">
        <v>46</v>
      </c>
      <c r="J352">
        <v>1165805.4939485607</v>
      </c>
      <c r="K352">
        <v>85744000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280</v>
      </c>
      <c r="C353" t="s">
        <v>147</v>
      </c>
      <c r="D353" t="s">
        <v>151</v>
      </c>
      <c r="E353" t="s">
        <v>152</v>
      </c>
      <c r="F353" t="s">
        <v>154</v>
      </c>
      <c r="G353" t="s">
        <v>219</v>
      </c>
      <c r="H353">
        <v>317.35086284372585</v>
      </c>
      <c r="I353">
        <v>46</v>
      </c>
      <c r="J353">
        <v>1165805.4939485607</v>
      </c>
      <c r="K353">
        <v>85744000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280</v>
      </c>
      <c r="C354" t="s">
        <v>147</v>
      </c>
      <c r="D354" t="s">
        <v>151</v>
      </c>
      <c r="E354" t="s">
        <v>152</v>
      </c>
      <c r="F354" t="s">
        <v>154</v>
      </c>
      <c r="G354" t="s">
        <v>219</v>
      </c>
      <c r="H354">
        <v>317.35086284372585</v>
      </c>
      <c r="I354">
        <v>46</v>
      </c>
      <c r="J354">
        <v>1165805.4939485607</v>
      </c>
      <c r="K354">
        <v>85744000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280</v>
      </c>
      <c r="C355" t="s">
        <v>147</v>
      </c>
      <c r="D355" t="s">
        <v>151</v>
      </c>
      <c r="E355" t="s">
        <v>152</v>
      </c>
      <c r="F355" t="s">
        <v>154</v>
      </c>
      <c r="G355" t="s">
        <v>219</v>
      </c>
      <c r="H355">
        <v>317.35086284372585</v>
      </c>
      <c r="I355">
        <v>46</v>
      </c>
      <c r="J355">
        <v>1165805.4939485607</v>
      </c>
      <c r="K355">
        <v>85744000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280</v>
      </c>
      <c r="C356" t="s">
        <v>147</v>
      </c>
      <c r="D356" t="s">
        <v>151</v>
      </c>
      <c r="E356" t="s">
        <v>152</v>
      </c>
      <c r="F356" t="s">
        <v>154</v>
      </c>
      <c r="G356" t="s">
        <v>219</v>
      </c>
      <c r="H356">
        <v>317.35086284372585</v>
      </c>
      <c r="I356">
        <v>46</v>
      </c>
      <c r="J356">
        <v>1165805.4939485607</v>
      </c>
      <c r="K356">
        <v>85744000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280</v>
      </c>
      <c r="C357" t="s">
        <v>147</v>
      </c>
      <c r="D357" t="s">
        <v>151</v>
      </c>
      <c r="E357" t="s">
        <v>152</v>
      </c>
      <c r="F357" t="s">
        <v>154</v>
      </c>
      <c r="G357" t="s">
        <v>219</v>
      </c>
      <c r="H357">
        <v>317.35086284372585</v>
      </c>
      <c r="I357">
        <v>46</v>
      </c>
      <c r="J357">
        <v>1165805.4939485607</v>
      </c>
      <c r="K357">
        <v>85744000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280</v>
      </c>
      <c r="C358" t="s">
        <v>147</v>
      </c>
      <c r="D358" t="s">
        <v>151</v>
      </c>
      <c r="E358" t="s">
        <v>152</v>
      </c>
      <c r="F358" t="s">
        <v>154</v>
      </c>
      <c r="G358" t="s">
        <v>219</v>
      </c>
      <c r="H358">
        <v>317.35086284372585</v>
      </c>
      <c r="I358">
        <v>46</v>
      </c>
      <c r="J358">
        <v>1165805.4939485607</v>
      </c>
      <c r="K358">
        <v>85744000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280</v>
      </c>
      <c r="C359" t="s">
        <v>147</v>
      </c>
      <c r="D359" t="s">
        <v>151</v>
      </c>
      <c r="E359" t="s">
        <v>152</v>
      </c>
      <c r="F359" t="s">
        <v>154</v>
      </c>
      <c r="G359" t="s">
        <v>219</v>
      </c>
      <c r="H359">
        <v>317.35086284372585</v>
      </c>
      <c r="I359">
        <v>46</v>
      </c>
      <c r="J359">
        <v>1165805.4939485607</v>
      </c>
      <c r="K359">
        <v>85744000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280</v>
      </c>
      <c r="C360" t="s">
        <v>147</v>
      </c>
      <c r="D360" t="s">
        <v>151</v>
      </c>
      <c r="E360" t="s">
        <v>152</v>
      </c>
      <c r="F360" t="s">
        <v>154</v>
      </c>
      <c r="G360" t="s">
        <v>219</v>
      </c>
      <c r="H360">
        <v>317.35086284372585</v>
      </c>
      <c r="I360">
        <v>46</v>
      </c>
      <c r="J360">
        <v>1165805.4939485607</v>
      </c>
      <c r="K360">
        <v>85744000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280</v>
      </c>
      <c r="C361" t="s">
        <v>147</v>
      </c>
      <c r="D361" t="s">
        <v>151</v>
      </c>
      <c r="E361" t="s">
        <v>152</v>
      </c>
      <c r="F361" t="s">
        <v>154</v>
      </c>
      <c r="G361" t="s">
        <v>219</v>
      </c>
      <c r="H361">
        <v>317.35086284372585</v>
      </c>
      <c r="I361">
        <v>46</v>
      </c>
      <c r="J361">
        <v>1165805.4939485607</v>
      </c>
      <c r="K361">
        <v>85744000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36D65-03A2-4308-B060-1919E629FCC0}">
  <sheetPr codeName="Sheet21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314</v>
      </c>
      <c r="L1" t="s">
        <v>331</v>
      </c>
      <c r="M1" t="s">
        <v>332</v>
      </c>
      <c r="N1" t="s">
        <v>333</v>
      </c>
    </row>
    <row r="2" spans="1:14" x14ac:dyDescent="0.3">
      <c r="A2">
        <v>1</v>
      </c>
      <c r="B2" t="s">
        <v>280</v>
      </c>
      <c r="C2" t="s">
        <v>147</v>
      </c>
      <c r="D2" t="s">
        <v>280</v>
      </c>
      <c r="E2" t="s">
        <v>152</v>
      </c>
      <c r="F2" t="s">
        <v>155</v>
      </c>
      <c r="G2" t="s">
        <v>219</v>
      </c>
      <c r="H2">
        <v>317.77501261994769</v>
      </c>
      <c r="I2">
        <v>46</v>
      </c>
      <c r="J2">
        <v>1167294.5879004628</v>
      </c>
      <c r="K2">
        <v>85744000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280</v>
      </c>
      <c r="C3" t="s">
        <v>147</v>
      </c>
      <c r="D3" t="s">
        <v>280</v>
      </c>
      <c r="E3" t="s">
        <v>152</v>
      </c>
      <c r="F3" t="s">
        <v>155</v>
      </c>
      <c r="G3" t="s">
        <v>219</v>
      </c>
      <c r="H3">
        <v>317.77501261994769</v>
      </c>
      <c r="I3">
        <v>46</v>
      </c>
      <c r="J3">
        <v>1167294.5879004628</v>
      </c>
      <c r="K3">
        <v>85744000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280</v>
      </c>
      <c r="C4" t="s">
        <v>147</v>
      </c>
      <c r="D4" t="s">
        <v>280</v>
      </c>
      <c r="E4" t="s">
        <v>152</v>
      </c>
      <c r="F4" t="s">
        <v>155</v>
      </c>
      <c r="G4" t="s">
        <v>219</v>
      </c>
      <c r="H4">
        <v>317.77501261994769</v>
      </c>
      <c r="I4">
        <v>46</v>
      </c>
      <c r="J4">
        <v>1167294.5879004628</v>
      </c>
      <c r="K4">
        <v>85744000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280</v>
      </c>
      <c r="C5" t="s">
        <v>147</v>
      </c>
      <c r="D5" t="s">
        <v>280</v>
      </c>
      <c r="E5" t="s">
        <v>152</v>
      </c>
      <c r="F5" t="s">
        <v>155</v>
      </c>
      <c r="G5" t="s">
        <v>219</v>
      </c>
      <c r="H5">
        <v>317.77501261994769</v>
      </c>
      <c r="I5">
        <v>46</v>
      </c>
      <c r="J5">
        <v>1167294.5879004628</v>
      </c>
      <c r="K5">
        <v>85744000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280</v>
      </c>
      <c r="C6" t="s">
        <v>147</v>
      </c>
      <c r="D6" t="s">
        <v>280</v>
      </c>
      <c r="E6" t="s">
        <v>152</v>
      </c>
      <c r="F6" t="s">
        <v>155</v>
      </c>
      <c r="G6" t="s">
        <v>219</v>
      </c>
      <c r="H6">
        <v>317.77501261994769</v>
      </c>
      <c r="I6">
        <v>46</v>
      </c>
      <c r="J6">
        <v>1167294.5879004628</v>
      </c>
      <c r="K6">
        <v>85744000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280</v>
      </c>
      <c r="C7" t="s">
        <v>147</v>
      </c>
      <c r="D7" t="s">
        <v>280</v>
      </c>
      <c r="E7" t="s">
        <v>152</v>
      </c>
      <c r="F7" t="s">
        <v>155</v>
      </c>
      <c r="G7" t="s">
        <v>219</v>
      </c>
      <c r="H7">
        <v>317.77501261994769</v>
      </c>
      <c r="I7">
        <v>46</v>
      </c>
      <c r="J7">
        <v>1167294.5879004628</v>
      </c>
      <c r="K7">
        <v>85744000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280</v>
      </c>
      <c r="C8" t="s">
        <v>147</v>
      </c>
      <c r="D8" t="s">
        <v>280</v>
      </c>
      <c r="E8" t="s">
        <v>152</v>
      </c>
      <c r="F8" t="s">
        <v>155</v>
      </c>
      <c r="G8" t="s">
        <v>219</v>
      </c>
      <c r="H8">
        <v>317.77501261994769</v>
      </c>
      <c r="I8">
        <v>46</v>
      </c>
      <c r="J8">
        <v>1167294.5879004628</v>
      </c>
      <c r="K8">
        <v>85744000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280</v>
      </c>
      <c r="C9" t="s">
        <v>147</v>
      </c>
      <c r="D9" t="s">
        <v>280</v>
      </c>
      <c r="E9" t="s">
        <v>152</v>
      </c>
      <c r="F9" t="s">
        <v>155</v>
      </c>
      <c r="G9" t="s">
        <v>219</v>
      </c>
      <c r="H9">
        <v>317.77501261994769</v>
      </c>
      <c r="I9">
        <v>46</v>
      </c>
      <c r="J9">
        <v>1167294.5879004628</v>
      </c>
      <c r="K9">
        <v>85744000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280</v>
      </c>
      <c r="C10" t="s">
        <v>147</v>
      </c>
      <c r="D10" t="s">
        <v>280</v>
      </c>
      <c r="E10" t="s">
        <v>152</v>
      </c>
      <c r="F10" t="s">
        <v>155</v>
      </c>
      <c r="G10" t="s">
        <v>219</v>
      </c>
      <c r="H10">
        <v>317.77501261994769</v>
      </c>
      <c r="I10">
        <v>46</v>
      </c>
      <c r="J10">
        <v>1167294.5879004628</v>
      </c>
      <c r="K10">
        <v>85744000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280</v>
      </c>
      <c r="C11" t="s">
        <v>147</v>
      </c>
      <c r="D11" t="s">
        <v>280</v>
      </c>
      <c r="E11" t="s">
        <v>152</v>
      </c>
      <c r="F11" t="s">
        <v>155</v>
      </c>
      <c r="G11" t="s">
        <v>219</v>
      </c>
      <c r="H11">
        <v>317.77501261994769</v>
      </c>
      <c r="I11">
        <v>46</v>
      </c>
      <c r="J11">
        <v>1167294.5879004628</v>
      </c>
      <c r="K11">
        <v>85744000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280</v>
      </c>
      <c r="C12" t="s">
        <v>147</v>
      </c>
      <c r="D12" t="s">
        <v>280</v>
      </c>
      <c r="E12" t="s">
        <v>152</v>
      </c>
      <c r="F12" t="s">
        <v>155</v>
      </c>
      <c r="G12" t="s">
        <v>219</v>
      </c>
      <c r="H12">
        <v>317.77501261994769</v>
      </c>
      <c r="I12">
        <v>46</v>
      </c>
      <c r="J12">
        <v>1167294.5879004628</v>
      </c>
      <c r="K12">
        <v>85744000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280</v>
      </c>
      <c r="C13" t="s">
        <v>147</v>
      </c>
      <c r="D13" t="s">
        <v>280</v>
      </c>
      <c r="E13" t="s">
        <v>152</v>
      </c>
      <c r="F13" t="s">
        <v>155</v>
      </c>
      <c r="G13" t="s">
        <v>219</v>
      </c>
      <c r="H13">
        <v>317.77501261994769</v>
      </c>
      <c r="I13">
        <v>46</v>
      </c>
      <c r="J13">
        <v>1167294.5879004628</v>
      </c>
      <c r="K13">
        <v>85744000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280</v>
      </c>
      <c r="C14" t="s">
        <v>147</v>
      </c>
      <c r="D14" t="s">
        <v>280</v>
      </c>
      <c r="E14" t="s">
        <v>152</v>
      </c>
      <c r="F14" t="s">
        <v>155</v>
      </c>
      <c r="G14" t="s">
        <v>219</v>
      </c>
      <c r="H14">
        <v>317.77501261994769</v>
      </c>
      <c r="I14">
        <v>46</v>
      </c>
      <c r="J14">
        <v>1167294.5879004628</v>
      </c>
      <c r="K14">
        <v>85744000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280</v>
      </c>
      <c r="C15" t="s">
        <v>147</v>
      </c>
      <c r="D15" t="s">
        <v>280</v>
      </c>
      <c r="E15" t="s">
        <v>152</v>
      </c>
      <c r="F15" t="s">
        <v>155</v>
      </c>
      <c r="G15" t="s">
        <v>219</v>
      </c>
      <c r="H15">
        <v>317.77501261994769</v>
      </c>
      <c r="I15">
        <v>46</v>
      </c>
      <c r="J15">
        <v>1167294.5879004628</v>
      </c>
      <c r="K15">
        <v>85744000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280</v>
      </c>
      <c r="C16" t="s">
        <v>147</v>
      </c>
      <c r="D16" t="s">
        <v>280</v>
      </c>
      <c r="E16" t="s">
        <v>152</v>
      </c>
      <c r="F16" t="s">
        <v>155</v>
      </c>
      <c r="G16" t="s">
        <v>219</v>
      </c>
      <c r="H16">
        <v>317.77501261994769</v>
      </c>
      <c r="I16">
        <v>46</v>
      </c>
      <c r="J16">
        <v>1167294.5879004628</v>
      </c>
      <c r="K16">
        <v>85744000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280</v>
      </c>
      <c r="C17" t="s">
        <v>147</v>
      </c>
      <c r="D17" t="s">
        <v>280</v>
      </c>
      <c r="E17" t="s">
        <v>152</v>
      </c>
      <c r="F17" t="s">
        <v>155</v>
      </c>
      <c r="G17" t="s">
        <v>219</v>
      </c>
      <c r="H17">
        <v>317.77501261994769</v>
      </c>
      <c r="I17">
        <v>46</v>
      </c>
      <c r="J17">
        <v>1167294.5879004628</v>
      </c>
      <c r="K17">
        <v>85744000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280</v>
      </c>
      <c r="C18" t="s">
        <v>147</v>
      </c>
      <c r="D18" t="s">
        <v>280</v>
      </c>
      <c r="E18" t="s">
        <v>152</v>
      </c>
      <c r="F18" t="s">
        <v>155</v>
      </c>
      <c r="G18" t="s">
        <v>219</v>
      </c>
      <c r="H18">
        <v>317.77501261994769</v>
      </c>
      <c r="I18">
        <v>46</v>
      </c>
      <c r="J18">
        <v>1167294.5879004628</v>
      </c>
      <c r="K18">
        <v>85744000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280</v>
      </c>
      <c r="C19" t="s">
        <v>147</v>
      </c>
      <c r="D19" t="s">
        <v>280</v>
      </c>
      <c r="E19" t="s">
        <v>152</v>
      </c>
      <c r="F19" t="s">
        <v>155</v>
      </c>
      <c r="G19" t="s">
        <v>219</v>
      </c>
      <c r="H19">
        <v>317.77501261994769</v>
      </c>
      <c r="I19">
        <v>46</v>
      </c>
      <c r="J19">
        <v>1167294.5879004628</v>
      </c>
      <c r="K19">
        <v>85744000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280</v>
      </c>
      <c r="C20" t="s">
        <v>147</v>
      </c>
      <c r="D20" t="s">
        <v>280</v>
      </c>
      <c r="E20" t="s">
        <v>152</v>
      </c>
      <c r="F20" t="s">
        <v>155</v>
      </c>
      <c r="G20" t="s">
        <v>219</v>
      </c>
      <c r="H20">
        <v>317.77501261994769</v>
      </c>
      <c r="I20">
        <v>46</v>
      </c>
      <c r="J20">
        <v>1167294.5879004628</v>
      </c>
      <c r="K20">
        <v>85744000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280</v>
      </c>
      <c r="C21" t="s">
        <v>147</v>
      </c>
      <c r="D21" t="s">
        <v>280</v>
      </c>
      <c r="E21" t="s">
        <v>152</v>
      </c>
      <c r="F21" t="s">
        <v>155</v>
      </c>
      <c r="G21" t="s">
        <v>219</v>
      </c>
      <c r="H21">
        <v>317.77501261994769</v>
      </c>
      <c r="I21">
        <v>46</v>
      </c>
      <c r="J21">
        <v>1167294.5879004628</v>
      </c>
      <c r="K21">
        <v>85744000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280</v>
      </c>
      <c r="C22" t="s">
        <v>147</v>
      </c>
      <c r="D22" t="s">
        <v>280</v>
      </c>
      <c r="E22" t="s">
        <v>152</v>
      </c>
      <c r="F22" t="s">
        <v>155</v>
      </c>
      <c r="G22" t="s">
        <v>219</v>
      </c>
      <c r="H22">
        <v>317.77501261994769</v>
      </c>
      <c r="I22">
        <v>46</v>
      </c>
      <c r="J22">
        <v>1167294.5879004628</v>
      </c>
      <c r="K22">
        <v>85744000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280</v>
      </c>
      <c r="C23" t="s">
        <v>147</v>
      </c>
      <c r="D23" t="s">
        <v>280</v>
      </c>
      <c r="E23" t="s">
        <v>152</v>
      </c>
      <c r="F23" t="s">
        <v>155</v>
      </c>
      <c r="G23" t="s">
        <v>219</v>
      </c>
      <c r="H23">
        <v>317.77501261994769</v>
      </c>
      <c r="I23">
        <v>46</v>
      </c>
      <c r="J23">
        <v>1167294.5879004628</v>
      </c>
      <c r="K23">
        <v>85744000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280</v>
      </c>
      <c r="C24" t="s">
        <v>147</v>
      </c>
      <c r="D24" t="s">
        <v>280</v>
      </c>
      <c r="E24" t="s">
        <v>152</v>
      </c>
      <c r="F24" t="s">
        <v>155</v>
      </c>
      <c r="G24" t="s">
        <v>219</v>
      </c>
      <c r="H24">
        <v>317.77501261994769</v>
      </c>
      <c r="I24">
        <v>46</v>
      </c>
      <c r="J24">
        <v>1167294.5879004628</v>
      </c>
      <c r="K24">
        <v>85744000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280</v>
      </c>
      <c r="C25" t="s">
        <v>147</v>
      </c>
      <c r="D25" t="s">
        <v>280</v>
      </c>
      <c r="E25" t="s">
        <v>152</v>
      </c>
      <c r="F25" t="s">
        <v>155</v>
      </c>
      <c r="G25" t="s">
        <v>219</v>
      </c>
      <c r="H25">
        <v>330.0294143859324</v>
      </c>
      <c r="I25">
        <v>47</v>
      </c>
      <c r="J25">
        <v>1326046.4089666363</v>
      </c>
      <c r="K25">
        <v>87608000</v>
      </c>
      <c r="L25">
        <v>23</v>
      </c>
      <c r="M25">
        <v>-13.599979192202898</v>
      </c>
      <c r="N25">
        <v>-2.1739130434782608</v>
      </c>
    </row>
    <row r="26" spans="1:14" x14ac:dyDescent="0.3">
      <c r="A26">
        <v>25</v>
      </c>
      <c r="B26" t="s">
        <v>280</v>
      </c>
      <c r="C26" t="s">
        <v>147</v>
      </c>
      <c r="D26" t="s">
        <v>280</v>
      </c>
      <c r="E26" t="s">
        <v>152</v>
      </c>
      <c r="F26" t="s">
        <v>155</v>
      </c>
      <c r="G26" t="s">
        <v>219</v>
      </c>
      <c r="H26">
        <v>330.0294143859324</v>
      </c>
      <c r="I26">
        <v>47</v>
      </c>
      <c r="J26">
        <v>1326046.4089666363</v>
      </c>
      <c r="K26">
        <v>87608000</v>
      </c>
      <c r="L26">
        <v>24</v>
      </c>
      <c r="M26">
        <v>-13.599979192202898</v>
      </c>
      <c r="N26">
        <v>-2.1739130434782608</v>
      </c>
    </row>
    <row r="27" spans="1:14" x14ac:dyDescent="0.3">
      <c r="A27">
        <v>26</v>
      </c>
      <c r="B27" t="s">
        <v>280</v>
      </c>
      <c r="C27" t="s">
        <v>147</v>
      </c>
      <c r="D27" t="s">
        <v>280</v>
      </c>
      <c r="E27" t="s">
        <v>152</v>
      </c>
      <c r="F27" t="s">
        <v>155</v>
      </c>
      <c r="G27" t="s">
        <v>219</v>
      </c>
      <c r="H27">
        <v>330.0294143859324</v>
      </c>
      <c r="I27">
        <v>47</v>
      </c>
      <c r="J27">
        <v>1326046.4089666363</v>
      </c>
      <c r="K27">
        <v>87608000</v>
      </c>
      <c r="L27">
        <v>25</v>
      </c>
      <c r="M27">
        <v>-13.599979192202898</v>
      </c>
      <c r="N27">
        <v>-2.1739130434782608</v>
      </c>
    </row>
    <row r="28" spans="1:14" x14ac:dyDescent="0.3">
      <c r="A28">
        <v>27</v>
      </c>
      <c r="B28" t="s">
        <v>280</v>
      </c>
      <c r="C28" t="s">
        <v>147</v>
      </c>
      <c r="D28" t="s">
        <v>280</v>
      </c>
      <c r="E28" t="s">
        <v>152</v>
      </c>
      <c r="F28" t="s">
        <v>155</v>
      </c>
      <c r="G28" t="s">
        <v>219</v>
      </c>
      <c r="H28">
        <v>330.0294143859324</v>
      </c>
      <c r="I28">
        <v>47</v>
      </c>
      <c r="J28">
        <v>1326046.4089666363</v>
      </c>
      <c r="K28">
        <v>87608000</v>
      </c>
      <c r="L28">
        <v>26</v>
      </c>
      <c r="M28">
        <v>-13.599979192202898</v>
      </c>
      <c r="N28">
        <v>-2.1739130434782608</v>
      </c>
    </row>
    <row r="29" spans="1:14" x14ac:dyDescent="0.3">
      <c r="A29">
        <v>28</v>
      </c>
      <c r="B29" t="s">
        <v>280</v>
      </c>
      <c r="C29" t="s">
        <v>147</v>
      </c>
      <c r="D29" t="s">
        <v>280</v>
      </c>
      <c r="E29" t="s">
        <v>152</v>
      </c>
      <c r="F29" t="s">
        <v>155</v>
      </c>
      <c r="G29" t="s">
        <v>219</v>
      </c>
      <c r="H29">
        <v>330.0294143859324</v>
      </c>
      <c r="I29">
        <v>47</v>
      </c>
      <c r="J29">
        <v>1326046.4089666363</v>
      </c>
      <c r="K29">
        <v>87608000</v>
      </c>
      <c r="L29">
        <v>27</v>
      </c>
      <c r="M29">
        <v>-13.599979192202898</v>
      </c>
      <c r="N29">
        <v>-2.1739130434782608</v>
      </c>
    </row>
    <row r="30" spans="1:14" x14ac:dyDescent="0.3">
      <c r="A30">
        <v>29</v>
      </c>
      <c r="B30" t="s">
        <v>280</v>
      </c>
      <c r="C30" t="s">
        <v>147</v>
      </c>
      <c r="D30" t="s">
        <v>280</v>
      </c>
      <c r="E30" t="s">
        <v>152</v>
      </c>
      <c r="F30" t="s">
        <v>155</v>
      </c>
      <c r="G30" t="s">
        <v>219</v>
      </c>
      <c r="H30">
        <v>330.0294143859324</v>
      </c>
      <c r="I30">
        <v>47</v>
      </c>
      <c r="J30">
        <v>1326046.4089666363</v>
      </c>
      <c r="K30">
        <v>87608000</v>
      </c>
      <c r="L30">
        <v>28</v>
      </c>
      <c r="M30">
        <v>-13.599979192202898</v>
      </c>
      <c r="N30">
        <v>-2.1739130434782608</v>
      </c>
    </row>
    <row r="31" spans="1:14" x14ac:dyDescent="0.3">
      <c r="A31">
        <v>30</v>
      </c>
      <c r="B31" t="s">
        <v>280</v>
      </c>
      <c r="C31" t="s">
        <v>147</v>
      </c>
      <c r="D31" t="s">
        <v>280</v>
      </c>
      <c r="E31" t="s">
        <v>152</v>
      </c>
      <c r="F31" t="s">
        <v>155</v>
      </c>
      <c r="G31" t="s">
        <v>219</v>
      </c>
      <c r="H31">
        <v>330.0294143859324</v>
      </c>
      <c r="I31">
        <v>47</v>
      </c>
      <c r="J31">
        <v>1326046.4089666363</v>
      </c>
      <c r="K31">
        <v>87608000</v>
      </c>
      <c r="L31">
        <v>29</v>
      </c>
      <c r="M31">
        <v>-13.599979192202898</v>
      </c>
      <c r="N31">
        <v>-2.1739130434782608</v>
      </c>
    </row>
    <row r="32" spans="1:14" x14ac:dyDescent="0.3">
      <c r="A32">
        <v>31</v>
      </c>
      <c r="B32" t="s">
        <v>280</v>
      </c>
      <c r="C32" t="s">
        <v>147</v>
      </c>
      <c r="D32" t="s">
        <v>280</v>
      </c>
      <c r="E32" t="s">
        <v>152</v>
      </c>
      <c r="F32" t="s">
        <v>155</v>
      </c>
      <c r="G32" t="s">
        <v>219</v>
      </c>
      <c r="H32">
        <v>330.0294143859324</v>
      </c>
      <c r="I32">
        <v>47</v>
      </c>
      <c r="J32">
        <v>1326046.4089666363</v>
      </c>
      <c r="K32">
        <v>87608000</v>
      </c>
      <c r="L32">
        <v>30</v>
      </c>
      <c r="M32">
        <v>-13.599979192202898</v>
      </c>
      <c r="N32">
        <v>-2.1739130434782608</v>
      </c>
    </row>
    <row r="33" spans="1:14" x14ac:dyDescent="0.3">
      <c r="A33">
        <v>32</v>
      </c>
      <c r="B33" t="s">
        <v>280</v>
      </c>
      <c r="C33" t="s">
        <v>147</v>
      </c>
      <c r="D33" t="s">
        <v>280</v>
      </c>
      <c r="E33" t="s">
        <v>152</v>
      </c>
      <c r="F33" t="s">
        <v>155</v>
      </c>
      <c r="G33" t="s">
        <v>219</v>
      </c>
      <c r="H33">
        <v>330.0294143859324</v>
      </c>
      <c r="I33">
        <v>47</v>
      </c>
      <c r="J33">
        <v>1326046.4089666363</v>
      </c>
      <c r="K33">
        <v>87608000</v>
      </c>
      <c r="L33">
        <v>31</v>
      </c>
      <c r="M33">
        <v>-13.599979192202898</v>
      </c>
      <c r="N33">
        <v>-2.1739130434782608</v>
      </c>
    </row>
    <row r="34" spans="1:14" x14ac:dyDescent="0.3">
      <c r="A34">
        <v>33</v>
      </c>
      <c r="B34" t="s">
        <v>280</v>
      </c>
      <c r="C34" t="s">
        <v>147</v>
      </c>
      <c r="D34" t="s">
        <v>280</v>
      </c>
      <c r="E34" t="s">
        <v>152</v>
      </c>
      <c r="F34" t="s">
        <v>155</v>
      </c>
      <c r="G34" t="s">
        <v>219</v>
      </c>
      <c r="H34">
        <v>330.0294143859324</v>
      </c>
      <c r="I34">
        <v>47</v>
      </c>
      <c r="J34">
        <v>1326046.4089666363</v>
      </c>
      <c r="K34">
        <v>87608000</v>
      </c>
      <c r="L34">
        <v>32</v>
      </c>
      <c r="M34">
        <v>-13.599979192202898</v>
      </c>
      <c r="N34">
        <v>-2.1739130434782608</v>
      </c>
    </row>
    <row r="35" spans="1:14" x14ac:dyDescent="0.3">
      <c r="A35">
        <v>34</v>
      </c>
      <c r="B35" t="s">
        <v>280</v>
      </c>
      <c r="C35" t="s">
        <v>147</v>
      </c>
      <c r="D35" t="s">
        <v>280</v>
      </c>
      <c r="E35" t="s">
        <v>152</v>
      </c>
      <c r="F35" t="s">
        <v>155</v>
      </c>
      <c r="G35" t="s">
        <v>219</v>
      </c>
      <c r="H35">
        <v>330.0294143859324</v>
      </c>
      <c r="I35">
        <v>47</v>
      </c>
      <c r="J35">
        <v>1326046.4089666363</v>
      </c>
      <c r="K35">
        <v>87608000</v>
      </c>
      <c r="L35">
        <v>33</v>
      </c>
      <c r="M35">
        <v>-13.599979192202898</v>
      </c>
      <c r="N35">
        <v>-2.1739130434782608</v>
      </c>
    </row>
    <row r="36" spans="1:14" x14ac:dyDescent="0.3">
      <c r="A36">
        <v>35</v>
      </c>
      <c r="B36" t="s">
        <v>280</v>
      </c>
      <c r="C36" t="s">
        <v>147</v>
      </c>
      <c r="D36" t="s">
        <v>280</v>
      </c>
      <c r="E36" t="s">
        <v>152</v>
      </c>
      <c r="F36" t="s">
        <v>155</v>
      </c>
      <c r="G36" t="s">
        <v>219</v>
      </c>
      <c r="H36">
        <v>330.0294143859324</v>
      </c>
      <c r="I36">
        <v>47</v>
      </c>
      <c r="J36">
        <v>1326046.4089666363</v>
      </c>
      <c r="K36">
        <v>87608000</v>
      </c>
      <c r="L36">
        <v>34</v>
      </c>
      <c r="M36">
        <v>-13.599979192202898</v>
      </c>
      <c r="N36">
        <v>-2.1739130434782608</v>
      </c>
    </row>
    <row r="37" spans="1:14" x14ac:dyDescent="0.3">
      <c r="A37">
        <v>36</v>
      </c>
      <c r="B37" t="s">
        <v>280</v>
      </c>
      <c r="C37" t="s">
        <v>147</v>
      </c>
      <c r="D37" t="s">
        <v>280</v>
      </c>
      <c r="E37" t="s">
        <v>152</v>
      </c>
      <c r="F37" t="s">
        <v>155</v>
      </c>
      <c r="G37" t="s">
        <v>219</v>
      </c>
      <c r="H37">
        <v>330.0294143859324</v>
      </c>
      <c r="I37">
        <v>47</v>
      </c>
      <c r="J37">
        <v>1326046.4089666363</v>
      </c>
      <c r="K37">
        <v>87608000</v>
      </c>
      <c r="L37">
        <v>35</v>
      </c>
      <c r="M37">
        <v>-13.599979192202898</v>
      </c>
      <c r="N37">
        <v>-2.1739130434782608</v>
      </c>
    </row>
    <row r="38" spans="1:14" x14ac:dyDescent="0.3">
      <c r="A38">
        <v>37</v>
      </c>
      <c r="B38" t="s">
        <v>280</v>
      </c>
      <c r="C38" t="s">
        <v>147</v>
      </c>
      <c r="D38" t="s">
        <v>280</v>
      </c>
      <c r="E38" t="s">
        <v>152</v>
      </c>
      <c r="F38" t="s">
        <v>155</v>
      </c>
      <c r="G38" t="s">
        <v>219</v>
      </c>
      <c r="H38">
        <v>330.0294143859324</v>
      </c>
      <c r="I38">
        <v>47</v>
      </c>
      <c r="J38">
        <v>1326046.4089666363</v>
      </c>
      <c r="K38">
        <v>87608000</v>
      </c>
      <c r="L38">
        <v>36</v>
      </c>
      <c r="M38">
        <v>-13.599979192202898</v>
      </c>
      <c r="N38">
        <v>-2.1739130434782608</v>
      </c>
    </row>
    <row r="39" spans="1:14" x14ac:dyDescent="0.3">
      <c r="A39">
        <v>38</v>
      </c>
      <c r="B39" t="s">
        <v>280</v>
      </c>
      <c r="C39" t="s">
        <v>147</v>
      </c>
      <c r="D39" t="s">
        <v>280</v>
      </c>
      <c r="E39" t="s">
        <v>152</v>
      </c>
      <c r="F39" t="s">
        <v>155</v>
      </c>
      <c r="G39" t="s">
        <v>219</v>
      </c>
      <c r="H39">
        <v>330.0294143859324</v>
      </c>
      <c r="I39">
        <v>47</v>
      </c>
      <c r="J39">
        <v>1326046.4089666363</v>
      </c>
      <c r="K39">
        <v>87608000</v>
      </c>
      <c r="L39">
        <v>37</v>
      </c>
      <c r="M39">
        <v>-13.599979192202898</v>
      </c>
      <c r="N39">
        <v>-2.1739130434782608</v>
      </c>
    </row>
    <row r="40" spans="1:14" x14ac:dyDescent="0.3">
      <c r="A40">
        <v>39</v>
      </c>
      <c r="B40" t="s">
        <v>280</v>
      </c>
      <c r="C40" t="s">
        <v>147</v>
      </c>
      <c r="D40" t="s">
        <v>280</v>
      </c>
      <c r="E40" t="s">
        <v>152</v>
      </c>
      <c r="F40" t="s">
        <v>155</v>
      </c>
      <c r="G40" t="s">
        <v>219</v>
      </c>
      <c r="H40">
        <v>330.0294143859324</v>
      </c>
      <c r="I40">
        <v>47</v>
      </c>
      <c r="J40">
        <v>1326046.4089666363</v>
      </c>
      <c r="K40">
        <v>87608000</v>
      </c>
      <c r="L40">
        <v>38</v>
      </c>
      <c r="M40">
        <v>-13.599979192202898</v>
      </c>
      <c r="N40">
        <v>-2.1739130434782608</v>
      </c>
    </row>
    <row r="41" spans="1:14" x14ac:dyDescent="0.3">
      <c r="A41">
        <v>40</v>
      </c>
      <c r="B41" t="s">
        <v>280</v>
      </c>
      <c r="C41" t="s">
        <v>147</v>
      </c>
      <c r="D41" t="s">
        <v>280</v>
      </c>
      <c r="E41" t="s">
        <v>152</v>
      </c>
      <c r="F41" t="s">
        <v>155</v>
      </c>
      <c r="G41" t="s">
        <v>219</v>
      </c>
      <c r="H41">
        <v>330.0294143859324</v>
      </c>
      <c r="I41">
        <v>47</v>
      </c>
      <c r="J41">
        <v>1326046.4089666363</v>
      </c>
      <c r="K41">
        <v>87608000</v>
      </c>
      <c r="L41">
        <v>39</v>
      </c>
      <c r="M41">
        <v>-13.599979192202898</v>
      </c>
      <c r="N41">
        <v>-2.1739130434782608</v>
      </c>
    </row>
    <row r="42" spans="1:14" x14ac:dyDescent="0.3">
      <c r="A42">
        <v>41</v>
      </c>
      <c r="B42" t="s">
        <v>280</v>
      </c>
      <c r="C42" t="s">
        <v>147</v>
      </c>
      <c r="D42" t="s">
        <v>280</v>
      </c>
      <c r="E42" t="s">
        <v>152</v>
      </c>
      <c r="F42" t="s">
        <v>155</v>
      </c>
      <c r="G42" t="s">
        <v>219</v>
      </c>
      <c r="H42">
        <v>330.0294143859324</v>
      </c>
      <c r="I42">
        <v>47</v>
      </c>
      <c r="J42">
        <v>1326046.4089666363</v>
      </c>
      <c r="K42">
        <v>87608000</v>
      </c>
      <c r="L42">
        <v>40</v>
      </c>
      <c r="M42">
        <v>-13.599979192202898</v>
      </c>
      <c r="N42">
        <v>-2.1739130434782608</v>
      </c>
    </row>
    <row r="43" spans="1:14" x14ac:dyDescent="0.3">
      <c r="A43">
        <v>42</v>
      </c>
      <c r="B43" t="s">
        <v>280</v>
      </c>
      <c r="C43" t="s">
        <v>147</v>
      </c>
      <c r="D43" t="s">
        <v>280</v>
      </c>
      <c r="E43" t="s">
        <v>152</v>
      </c>
      <c r="F43" t="s">
        <v>155</v>
      </c>
      <c r="G43" t="s">
        <v>219</v>
      </c>
      <c r="H43">
        <v>330.0294143859324</v>
      </c>
      <c r="I43">
        <v>47</v>
      </c>
      <c r="J43">
        <v>1326046.4089666363</v>
      </c>
      <c r="K43">
        <v>87608000</v>
      </c>
      <c r="L43">
        <v>41</v>
      </c>
      <c r="M43">
        <v>-13.599979192202898</v>
      </c>
      <c r="N43">
        <v>-2.1739130434782608</v>
      </c>
    </row>
    <row r="44" spans="1:14" x14ac:dyDescent="0.3">
      <c r="A44">
        <v>43</v>
      </c>
      <c r="B44" t="s">
        <v>280</v>
      </c>
      <c r="C44" t="s">
        <v>147</v>
      </c>
      <c r="D44" t="s">
        <v>280</v>
      </c>
      <c r="E44" t="s">
        <v>152</v>
      </c>
      <c r="F44" t="s">
        <v>155</v>
      </c>
      <c r="G44" t="s">
        <v>219</v>
      </c>
      <c r="H44">
        <v>330.0294143859324</v>
      </c>
      <c r="I44">
        <v>47</v>
      </c>
      <c r="J44">
        <v>1326046.4089666363</v>
      </c>
      <c r="K44">
        <v>87608000</v>
      </c>
      <c r="L44">
        <v>42</v>
      </c>
      <c r="M44">
        <v>-13.599979192202898</v>
      </c>
      <c r="N44">
        <v>-2.1739130434782608</v>
      </c>
    </row>
    <row r="45" spans="1:14" x14ac:dyDescent="0.3">
      <c r="A45">
        <v>44</v>
      </c>
      <c r="B45" t="s">
        <v>280</v>
      </c>
      <c r="C45" t="s">
        <v>147</v>
      </c>
      <c r="D45" t="s">
        <v>280</v>
      </c>
      <c r="E45" t="s">
        <v>152</v>
      </c>
      <c r="F45" t="s">
        <v>155</v>
      </c>
      <c r="G45" t="s">
        <v>219</v>
      </c>
      <c r="H45">
        <v>330.0294143859324</v>
      </c>
      <c r="I45">
        <v>47</v>
      </c>
      <c r="J45">
        <v>1326046.4089666363</v>
      </c>
      <c r="K45">
        <v>87608000</v>
      </c>
      <c r="L45">
        <v>43</v>
      </c>
      <c r="M45">
        <v>-13.599979192202898</v>
      </c>
      <c r="N45">
        <v>-2.1739130434782608</v>
      </c>
    </row>
    <row r="46" spans="1:14" x14ac:dyDescent="0.3">
      <c r="A46">
        <v>45</v>
      </c>
      <c r="B46" t="s">
        <v>280</v>
      </c>
      <c r="C46" t="s">
        <v>147</v>
      </c>
      <c r="D46" t="s">
        <v>280</v>
      </c>
      <c r="E46" t="s">
        <v>152</v>
      </c>
      <c r="F46" t="s">
        <v>155</v>
      </c>
      <c r="G46" t="s">
        <v>219</v>
      </c>
      <c r="H46">
        <v>330.0294143859324</v>
      </c>
      <c r="I46">
        <v>47</v>
      </c>
      <c r="J46">
        <v>1326046.4089666363</v>
      </c>
      <c r="K46">
        <v>87608000</v>
      </c>
      <c r="L46">
        <v>44</v>
      </c>
      <c r="M46">
        <v>-13.599979192202898</v>
      </c>
      <c r="N46">
        <v>-2.1739130434782608</v>
      </c>
    </row>
    <row r="47" spans="1:14" x14ac:dyDescent="0.3">
      <c r="A47">
        <v>46</v>
      </c>
      <c r="B47" t="s">
        <v>280</v>
      </c>
      <c r="C47" t="s">
        <v>147</v>
      </c>
      <c r="D47" t="s">
        <v>280</v>
      </c>
      <c r="E47" t="s">
        <v>152</v>
      </c>
      <c r="F47" t="s">
        <v>155</v>
      </c>
      <c r="G47" t="s">
        <v>219</v>
      </c>
      <c r="H47">
        <v>330.0294143859324</v>
      </c>
      <c r="I47">
        <v>47</v>
      </c>
      <c r="J47">
        <v>1326046.4089666363</v>
      </c>
      <c r="K47">
        <v>87608000</v>
      </c>
      <c r="L47">
        <v>45</v>
      </c>
      <c r="M47">
        <v>-13.599979192202898</v>
      </c>
      <c r="N47">
        <v>-2.1739130434782608</v>
      </c>
    </row>
    <row r="48" spans="1:14" x14ac:dyDescent="0.3">
      <c r="A48">
        <v>47</v>
      </c>
      <c r="B48" t="s">
        <v>280</v>
      </c>
      <c r="C48" t="s">
        <v>147</v>
      </c>
      <c r="D48" t="s">
        <v>280</v>
      </c>
      <c r="E48" t="s">
        <v>152</v>
      </c>
      <c r="F48" t="s">
        <v>155</v>
      </c>
      <c r="G48" t="s">
        <v>219</v>
      </c>
      <c r="H48">
        <v>330.0294143859324</v>
      </c>
      <c r="I48">
        <v>47</v>
      </c>
      <c r="J48">
        <v>1326046.4089666363</v>
      </c>
      <c r="K48">
        <v>87608000</v>
      </c>
      <c r="L48">
        <v>46</v>
      </c>
      <c r="M48">
        <v>-13.599979192202898</v>
      </c>
      <c r="N48">
        <v>-2.1739130434782608</v>
      </c>
    </row>
    <row r="49" spans="1:14" x14ac:dyDescent="0.3">
      <c r="A49">
        <v>48</v>
      </c>
      <c r="B49" t="s">
        <v>280</v>
      </c>
      <c r="C49" t="s">
        <v>147</v>
      </c>
      <c r="D49" t="s">
        <v>280</v>
      </c>
      <c r="E49" t="s">
        <v>152</v>
      </c>
      <c r="F49" t="s">
        <v>155</v>
      </c>
      <c r="G49" t="s">
        <v>219</v>
      </c>
      <c r="H49">
        <v>330.0294143859324</v>
      </c>
      <c r="I49">
        <v>47</v>
      </c>
      <c r="J49">
        <v>1326046.4089666363</v>
      </c>
      <c r="K49">
        <v>87608000</v>
      </c>
      <c r="L49">
        <v>47</v>
      </c>
      <c r="M49">
        <v>-13.599979192202898</v>
      </c>
      <c r="N49">
        <v>-2.1739130434782608</v>
      </c>
    </row>
    <row r="50" spans="1:14" x14ac:dyDescent="0.3">
      <c r="A50">
        <v>49</v>
      </c>
      <c r="B50" t="s">
        <v>280</v>
      </c>
      <c r="C50" t="s">
        <v>147</v>
      </c>
      <c r="D50" t="s">
        <v>280</v>
      </c>
      <c r="E50" t="s">
        <v>152</v>
      </c>
      <c r="F50" t="s">
        <v>155</v>
      </c>
      <c r="G50" t="s">
        <v>219</v>
      </c>
      <c r="H50">
        <v>330.0294143859324</v>
      </c>
      <c r="I50">
        <v>47</v>
      </c>
      <c r="J50">
        <v>1326046.4089666363</v>
      </c>
      <c r="K50">
        <v>87608000</v>
      </c>
      <c r="L50">
        <v>48</v>
      </c>
      <c r="M50">
        <v>-13.599979192202898</v>
      </c>
      <c r="N50">
        <v>-2.1739130434782608</v>
      </c>
    </row>
    <row r="51" spans="1:14" x14ac:dyDescent="0.3">
      <c r="A51">
        <v>50</v>
      </c>
      <c r="B51" t="s">
        <v>280</v>
      </c>
      <c r="C51" t="s">
        <v>147</v>
      </c>
      <c r="D51" t="s">
        <v>280</v>
      </c>
      <c r="E51" t="s">
        <v>152</v>
      </c>
      <c r="F51" t="s">
        <v>155</v>
      </c>
      <c r="G51" t="s">
        <v>219</v>
      </c>
      <c r="H51">
        <v>330.0294143859324</v>
      </c>
      <c r="I51">
        <v>47</v>
      </c>
      <c r="J51">
        <v>1326046.4089666363</v>
      </c>
      <c r="K51">
        <v>87608000</v>
      </c>
      <c r="L51">
        <v>49</v>
      </c>
      <c r="M51">
        <v>-13.599979192202898</v>
      </c>
      <c r="N51">
        <v>-2.1739130434782608</v>
      </c>
    </row>
    <row r="52" spans="1:14" x14ac:dyDescent="0.3">
      <c r="A52">
        <v>51</v>
      </c>
      <c r="B52" t="s">
        <v>280</v>
      </c>
      <c r="C52" t="s">
        <v>147</v>
      </c>
      <c r="D52" t="s">
        <v>280</v>
      </c>
      <c r="E52" t="s">
        <v>152</v>
      </c>
      <c r="F52" t="s">
        <v>155</v>
      </c>
      <c r="G52" t="s">
        <v>219</v>
      </c>
      <c r="H52">
        <v>330.0294143859324</v>
      </c>
      <c r="I52">
        <v>47</v>
      </c>
      <c r="J52">
        <v>1326046.4089666363</v>
      </c>
      <c r="K52">
        <v>87608000</v>
      </c>
      <c r="L52">
        <v>50</v>
      </c>
      <c r="M52">
        <v>-13.599979192202898</v>
      </c>
      <c r="N52">
        <v>-2.1739130434782608</v>
      </c>
    </row>
    <row r="53" spans="1:14" x14ac:dyDescent="0.3">
      <c r="A53">
        <v>52</v>
      </c>
      <c r="B53" t="s">
        <v>280</v>
      </c>
      <c r="C53" t="s">
        <v>147</v>
      </c>
      <c r="D53" t="s">
        <v>280</v>
      </c>
      <c r="E53" t="s">
        <v>152</v>
      </c>
      <c r="F53" t="s">
        <v>155</v>
      </c>
      <c r="G53" t="s">
        <v>219</v>
      </c>
      <c r="H53">
        <v>330.0294143859324</v>
      </c>
      <c r="I53">
        <v>47</v>
      </c>
      <c r="J53">
        <v>1326046.4089666363</v>
      </c>
      <c r="K53">
        <v>87608000</v>
      </c>
      <c r="L53">
        <v>51</v>
      </c>
      <c r="M53">
        <v>-13.599979192202898</v>
      </c>
      <c r="N53">
        <v>-2.1739130434782608</v>
      </c>
    </row>
    <row r="54" spans="1:14" x14ac:dyDescent="0.3">
      <c r="A54">
        <v>53</v>
      </c>
      <c r="B54" t="s">
        <v>280</v>
      </c>
      <c r="C54" t="s">
        <v>147</v>
      </c>
      <c r="D54" t="s">
        <v>280</v>
      </c>
      <c r="E54" t="s">
        <v>152</v>
      </c>
      <c r="F54" t="s">
        <v>155</v>
      </c>
      <c r="G54" t="s">
        <v>219</v>
      </c>
      <c r="H54">
        <v>330.0294143859324</v>
      </c>
      <c r="I54">
        <v>47</v>
      </c>
      <c r="J54">
        <v>1326046.4089666363</v>
      </c>
      <c r="K54">
        <v>87608000</v>
      </c>
      <c r="L54">
        <v>52</v>
      </c>
      <c r="M54">
        <v>-13.599979192202898</v>
      </c>
      <c r="N54">
        <v>-2.1739130434782608</v>
      </c>
    </row>
    <row r="55" spans="1:14" x14ac:dyDescent="0.3">
      <c r="A55">
        <v>54</v>
      </c>
      <c r="B55" t="s">
        <v>280</v>
      </c>
      <c r="C55" t="s">
        <v>147</v>
      </c>
      <c r="D55" t="s">
        <v>280</v>
      </c>
      <c r="E55" t="s">
        <v>152</v>
      </c>
      <c r="F55" t="s">
        <v>155</v>
      </c>
      <c r="G55" t="s">
        <v>219</v>
      </c>
      <c r="H55">
        <v>330.0294143859324</v>
      </c>
      <c r="I55">
        <v>47</v>
      </c>
      <c r="J55">
        <v>1326046.4089666363</v>
      </c>
      <c r="K55">
        <v>87608000</v>
      </c>
      <c r="L55">
        <v>53</v>
      </c>
      <c r="M55">
        <v>-13.599979192202898</v>
      </c>
      <c r="N55">
        <v>-2.1739130434782608</v>
      </c>
    </row>
    <row r="56" spans="1:14" x14ac:dyDescent="0.3">
      <c r="A56">
        <v>55</v>
      </c>
      <c r="B56" t="s">
        <v>280</v>
      </c>
      <c r="C56" t="s">
        <v>147</v>
      </c>
      <c r="D56" t="s">
        <v>280</v>
      </c>
      <c r="E56" t="s">
        <v>152</v>
      </c>
      <c r="F56" t="s">
        <v>155</v>
      </c>
      <c r="G56" t="s">
        <v>219</v>
      </c>
      <c r="H56">
        <v>330.0294143859324</v>
      </c>
      <c r="I56">
        <v>47</v>
      </c>
      <c r="J56">
        <v>1326046.4089666363</v>
      </c>
      <c r="K56">
        <v>87608000</v>
      </c>
      <c r="L56">
        <v>54</v>
      </c>
      <c r="M56">
        <v>-13.599979192202898</v>
      </c>
      <c r="N56">
        <v>-2.1739130434782608</v>
      </c>
    </row>
    <row r="57" spans="1:14" x14ac:dyDescent="0.3">
      <c r="A57">
        <v>56</v>
      </c>
      <c r="B57" t="s">
        <v>280</v>
      </c>
      <c r="C57" t="s">
        <v>147</v>
      </c>
      <c r="D57" t="s">
        <v>280</v>
      </c>
      <c r="E57" t="s">
        <v>152</v>
      </c>
      <c r="F57" t="s">
        <v>155</v>
      </c>
      <c r="G57" t="s">
        <v>219</v>
      </c>
      <c r="H57">
        <v>330.0294143859324</v>
      </c>
      <c r="I57">
        <v>47</v>
      </c>
      <c r="J57">
        <v>1326046.4089666363</v>
      </c>
      <c r="K57">
        <v>87608000</v>
      </c>
      <c r="L57">
        <v>55</v>
      </c>
      <c r="M57">
        <v>-13.599979192202898</v>
      </c>
      <c r="N57">
        <v>-2.1739130434782608</v>
      </c>
    </row>
    <row r="58" spans="1:14" x14ac:dyDescent="0.3">
      <c r="A58">
        <v>57</v>
      </c>
      <c r="B58" t="s">
        <v>280</v>
      </c>
      <c r="C58" t="s">
        <v>147</v>
      </c>
      <c r="D58" t="s">
        <v>280</v>
      </c>
      <c r="E58" t="s">
        <v>152</v>
      </c>
      <c r="F58" t="s">
        <v>155</v>
      </c>
      <c r="G58" t="s">
        <v>219</v>
      </c>
      <c r="H58">
        <v>330.0294143859324</v>
      </c>
      <c r="I58">
        <v>47</v>
      </c>
      <c r="J58">
        <v>1326046.4089666363</v>
      </c>
      <c r="K58">
        <v>87608000</v>
      </c>
      <c r="L58">
        <v>56</v>
      </c>
      <c r="M58">
        <v>-13.599979192202898</v>
      </c>
      <c r="N58">
        <v>-2.1739130434782608</v>
      </c>
    </row>
    <row r="59" spans="1:14" x14ac:dyDescent="0.3">
      <c r="A59">
        <v>58</v>
      </c>
      <c r="B59" t="s">
        <v>280</v>
      </c>
      <c r="C59" t="s">
        <v>147</v>
      </c>
      <c r="D59" t="s">
        <v>280</v>
      </c>
      <c r="E59" t="s">
        <v>152</v>
      </c>
      <c r="F59" t="s">
        <v>155</v>
      </c>
      <c r="G59" t="s">
        <v>219</v>
      </c>
      <c r="H59">
        <v>330.0294143859324</v>
      </c>
      <c r="I59">
        <v>47</v>
      </c>
      <c r="J59">
        <v>1326046.4089666363</v>
      </c>
      <c r="K59">
        <v>87608000</v>
      </c>
      <c r="L59">
        <v>57</v>
      </c>
      <c r="M59">
        <v>-13.599979192202898</v>
      </c>
      <c r="N59">
        <v>-2.1739130434782608</v>
      </c>
    </row>
    <row r="60" spans="1:14" x14ac:dyDescent="0.3">
      <c r="A60">
        <v>59</v>
      </c>
      <c r="B60" t="s">
        <v>280</v>
      </c>
      <c r="C60" t="s">
        <v>147</v>
      </c>
      <c r="D60" t="s">
        <v>280</v>
      </c>
      <c r="E60" t="s">
        <v>152</v>
      </c>
      <c r="F60" t="s">
        <v>155</v>
      </c>
      <c r="G60" t="s">
        <v>219</v>
      </c>
      <c r="H60">
        <v>330.0294143859324</v>
      </c>
      <c r="I60">
        <v>47</v>
      </c>
      <c r="J60">
        <v>1326046.4089666363</v>
      </c>
      <c r="K60">
        <v>87608000</v>
      </c>
      <c r="L60">
        <v>58</v>
      </c>
      <c r="M60">
        <v>-13.599979192202898</v>
      </c>
      <c r="N60">
        <v>-2.1739130434782608</v>
      </c>
    </row>
    <row r="61" spans="1:14" x14ac:dyDescent="0.3">
      <c r="A61">
        <v>60</v>
      </c>
      <c r="B61" t="s">
        <v>280</v>
      </c>
      <c r="C61" t="s">
        <v>147</v>
      </c>
      <c r="D61" t="s">
        <v>280</v>
      </c>
      <c r="E61" t="s">
        <v>152</v>
      </c>
      <c r="F61" t="s">
        <v>155</v>
      </c>
      <c r="G61" t="s">
        <v>219</v>
      </c>
      <c r="H61">
        <v>330.0294143859324</v>
      </c>
      <c r="I61">
        <v>47</v>
      </c>
      <c r="J61">
        <v>1326046.4089666363</v>
      </c>
      <c r="K61">
        <v>87608000</v>
      </c>
      <c r="L61">
        <v>59</v>
      </c>
      <c r="M61">
        <v>-13.599979192202898</v>
      </c>
      <c r="N61">
        <v>-2.1739130434782608</v>
      </c>
    </row>
    <row r="62" spans="1:14" x14ac:dyDescent="0.3">
      <c r="A62">
        <v>61</v>
      </c>
      <c r="B62" t="s">
        <v>280</v>
      </c>
      <c r="C62" t="s">
        <v>147</v>
      </c>
      <c r="D62" t="s">
        <v>280</v>
      </c>
      <c r="E62" t="s">
        <v>152</v>
      </c>
      <c r="F62" t="s">
        <v>155</v>
      </c>
      <c r="G62" t="s">
        <v>219</v>
      </c>
      <c r="H62">
        <v>330.0294143859324</v>
      </c>
      <c r="I62">
        <v>47</v>
      </c>
      <c r="J62">
        <v>1326046.4089666363</v>
      </c>
      <c r="K62">
        <v>87608000</v>
      </c>
      <c r="L62">
        <v>60</v>
      </c>
      <c r="M62">
        <v>-13.599979192202898</v>
      </c>
      <c r="N62">
        <v>-2.1739130434782608</v>
      </c>
    </row>
    <row r="63" spans="1:14" x14ac:dyDescent="0.3">
      <c r="A63">
        <v>62</v>
      </c>
      <c r="B63" t="s">
        <v>280</v>
      </c>
      <c r="C63" t="s">
        <v>147</v>
      </c>
      <c r="D63" t="s">
        <v>280</v>
      </c>
      <c r="E63" t="s">
        <v>152</v>
      </c>
      <c r="F63" t="s">
        <v>155</v>
      </c>
      <c r="G63" t="s">
        <v>219</v>
      </c>
      <c r="H63">
        <v>330.0294143859324</v>
      </c>
      <c r="I63">
        <v>47</v>
      </c>
      <c r="J63">
        <v>1326046.4089666363</v>
      </c>
      <c r="K63">
        <v>87608000</v>
      </c>
      <c r="L63">
        <v>61</v>
      </c>
      <c r="M63">
        <v>-13.599979192202898</v>
      </c>
      <c r="N63">
        <v>-2.1739130434782608</v>
      </c>
    </row>
    <row r="64" spans="1:14" x14ac:dyDescent="0.3">
      <c r="A64">
        <v>63</v>
      </c>
      <c r="B64" t="s">
        <v>280</v>
      </c>
      <c r="C64" t="s">
        <v>147</v>
      </c>
      <c r="D64" t="s">
        <v>280</v>
      </c>
      <c r="E64" t="s">
        <v>152</v>
      </c>
      <c r="F64" t="s">
        <v>155</v>
      </c>
      <c r="G64" t="s">
        <v>219</v>
      </c>
      <c r="H64">
        <v>330.0294143859324</v>
      </c>
      <c r="I64">
        <v>47</v>
      </c>
      <c r="J64">
        <v>1326046.4089666363</v>
      </c>
      <c r="K64">
        <v>87608000</v>
      </c>
      <c r="L64">
        <v>62</v>
      </c>
      <c r="M64">
        <v>-13.599979192202898</v>
      </c>
      <c r="N64">
        <v>-2.1739130434782608</v>
      </c>
    </row>
    <row r="65" spans="1:14" x14ac:dyDescent="0.3">
      <c r="A65">
        <v>64</v>
      </c>
      <c r="B65" t="s">
        <v>280</v>
      </c>
      <c r="C65" t="s">
        <v>147</v>
      </c>
      <c r="D65" t="s">
        <v>280</v>
      </c>
      <c r="E65" t="s">
        <v>152</v>
      </c>
      <c r="F65" t="s">
        <v>155</v>
      </c>
      <c r="G65" t="s">
        <v>219</v>
      </c>
      <c r="H65">
        <v>330.0294143859324</v>
      </c>
      <c r="I65">
        <v>47</v>
      </c>
      <c r="J65">
        <v>1326046.4089666363</v>
      </c>
      <c r="K65">
        <v>87608000</v>
      </c>
      <c r="L65">
        <v>63</v>
      </c>
      <c r="M65">
        <v>-13.599979192202898</v>
      </c>
      <c r="N65">
        <v>-2.1739130434782608</v>
      </c>
    </row>
    <row r="66" spans="1:14" x14ac:dyDescent="0.3">
      <c r="A66">
        <v>65</v>
      </c>
      <c r="B66" t="s">
        <v>280</v>
      </c>
      <c r="C66" t="s">
        <v>147</v>
      </c>
      <c r="D66" t="s">
        <v>280</v>
      </c>
      <c r="E66" t="s">
        <v>152</v>
      </c>
      <c r="F66" t="s">
        <v>155</v>
      </c>
      <c r="G66" t="s">
        <v>219</v>
      </c>
      <c r="H66">
        <v>330.0294143859324</v>
      </c>
      <c r="I66">
        <v>47</v>
      </c>
      <c r="J66">
        <v>1326046.4089666363</v>
      </c>
      <c r="K66">
        <v>87608000</v>
      </c>
      <c r="L66">
        <v>64</v>
      </c>
      <c r="M66">
        <v>-13.599979192202898</v>
      </c>
      <c r="N66">
        <v>-2.1739130434782608</v>
      </c>
    </row>
    <row r="67" spans="1:14" x14ac:dyDescent="0.3">
      <c r="A67">
        <v>66</v>
      </c>
      <c r="B67" t="s">
        <v>280</v>
      </c>
      <c r="C67" t="s">
        <v>147</v>
      </c>
      <c r="D67" t="s">
        <v>280</v>
      </c>
      <c r="E67" t="s">
        <v>152</v>
      </c>
      <c r="F67" t="s">
        <v>155</v>
      </c>
      <c r="G67" t="s">
        <v>219</v>
      </c>
      <c r="H67">
        <v>330.0294143859324</v>
      </c>
      <c r="I67">
        <v>47</v>
      </c>
      <c r="J67">
        <v>1326046.4089666363</v>
      </c>
      <c r="K67">
        <v>87608000</v>
      </c>
      <c r="L67">
        <v>65</v>
      </c>
      <c r="M67">
        <v>-13.599979192202898</v>
      </c>
      <c r="N67">
        <v>-2.1739130434782608</v>
      </c>
    </row>
    <row r="68" spans="1:14" x14ac:dyDescent="0.3">
      <c r="A68">
        <v>67</v>
      </c>
      <c r="B68" t="s">
        <v>280</v>
      </c>
      <c r="C68" t="s">
        <v>147</v>
      </c>
      <c r="D68" t="s">
        <v>280</v>
      </c>
      <c r="E68" t="s">
        <v>152</v>
      </c>
      <c r="F68" t="s">
        <v>155</v>
      </c>
      <c r="G68" t="s">
        <v>219</v>
      </c>
      <c r="H68">
        <v>330.0294143859324</v>
      </c>
      <c r="I68">
        <v>47</v>
      </c>
      <c r="J68">
        <v>1326046.4089666363</v>
      </c>
      <c r="K68">
        <v>87608000</v>
      </c>
      <c r="L68">
        <v>66</v>
      </c>
      <c r="M68">
        <v>-13.599979192202898</v>
      </c>
      <c r="N68">
        <v>-2.1739130434782608</v>
      </c>
    </row>
    <row r="69" spans="1:14" x14ac:dyDescent="0.3">
      <c r="A69">
        <v>68</v>
      </c>
      <c r="B69" t="s">
        <v>280</v>
      </c>
      <c r="C69" t="s">
        <v>147</v>
      </c>
      <c r="D69" t="s">
        <v>280</v>
      </c>
      <c r="E69" t="s">
        <v>152</v>
      </c>
      <c r="F69" t="s">
        <v>155</v>
      </c>
      <c r="G69" t="s">
        <v>219</v>
      </c>
      <c r="H69">
        <v>330.0294143859324</v>
      </c>
      <c r="I69">
        <v>47</v>
      </c>
      <c r="J69">
        <v>1326046.4089666363</v>
      </c>
      <c r="K69">
        <v>87608000</v>
      </c>
      <c r="L69">
        <v>67</v>
      </c>
      <c r="M69">
        <v>-13.599979192202898</v>
      </c>
      <c r="N69">
        <v>-2.1739130434782608</v>
      </c>
    </row>
    <row r="70" spans="1:14" x14ac:dyDescent="0.3">
      <c r="A70">
        <v>69</v>
      </c>
      <c r="B70" t="s">
        <v>280</v>
      </c>
      <c r="C70" t="s">
        <v>147</v>
      </c>
      <c r="D70" t="s">
        <v>280</v>
      </c>
      <c r="E70" t="s">
        <v>152</v>
      </c>
      <c r="F70" t="s">
        <v>155</v>
      </c>
      <c r="G70" t="s">
        <v>219</v>
      </c>
      <c r="H70">
        <v>336.64025967743891</v>
      </c>
      <c r="I70">
        <v>48</v>
      </c>
      <c r="J70">
        <v>1448183.1802185944</v>
      </c>
      <c r="K70">
        <v>89472000</v>
      </c>
      <c r="L70">
        <v>68</v>
      </c>
      <c r="M70">
        <v>-24.06321379621469</v>
      </c>
      <c r="N70">
        <v>-4.3478260869565215</v>
      </c>
    </row>
    <row r="71" spans="1:14" x14ac:dyDescent="0.3">
      <c r="A71">
        <v>70</v>
      </c>
      <c r="B71" t="s">
        <v>280</v>
      </c>
      <c r="C71" t="s">
        <v>147</v>
      </c>
      <c r="D71" t="s">
        <v>280</v>
      </c>
      <c r="E71" t="s">
        <v>152</v>
      </c>
      <c r="F71" t="s">
        <v>155</v>
      </c>
      <c r="G71" t="s">
        <v>219</v>
      </c>
      <c r="H71">
        <v>336.64025967743891</v>
      </c>
      <c r="I71">
        <v>48</v>
      </c>
      <c r="J71">
        <v>1448183.1802185944</v>
      </c>
      <c r="K71">
        <v>89472000</v>
      </c>
      <c r="L71">
        <v>69</v>
      </c>
      <c r="M71">
        <v>-24.06321379621469</v>
      </c>
      <c r="N71">
        <v>-4.3478260869565215</v>
      </c>
    </row>
    <row r="72" spans="1:14" x14ac:dyDescent="0.3">
      <c r="A72">
        <v>71</v>
      </c>
      <c r="B72" t="s">
        <v>280</v>
      </c>
      <c r="C72" t="s">
        <v>147</v>
      </c>
      <c r="D72" t="s">
        <v>280</v>
      </c>
      <c r="E72" t="s">
        <v>152</v>
      </c>
      <c r="F72" t="s">
        <v>155</v>
      </c>
      <c r="G72" t="s">
        <v>219</v>
      </c>
      <c r="H72">
        <v>336.64025967743891</v>
      </c>
      <c r="I72">
        <v>48</v>
      </c>
      <c r="J72">
        <v>1448183.1802185944</v>
      </c>
      <c r="K72">
        <v>89472000</v>
      </c>
      <c r="L72">
        <v>70</v>
      </c>
      <c r="M72">
        <v>-24.06321379621469</v>
      </c>
      <c r="N72">
        <v>-4.3478260869565215</v>
      </c>
    </row>
    <row r="73" spans="1:14" x14ac:dyDescent="0.3">
      <c r="A73">
        <v>72</v>
      </c>
      <c r="B73" t="s">
        <v>280</v>
      </c>
      <c r="C73" t="s">
        <v>147</v>
      </c>
      <c r="D73" t="s">
        <v>280</v>
      </c>
      <c r="E73" t="s">
        <v>152</v>
      </c>
      <c r="F73" t="s">
        <v>155</v>
      </c>
      <c r="G73" t="s">
        <v>219</v>
      </c>
      <c r="H73">
        <v>336.64025967743891</v>
      </c>
      <c r="I73">
        <v>48</v>
      </c>
      <c r="J73">
        <v>1448183.1802185944</v>
      </c>
      <c r="K73">
        <v>89472000</v>
      </c>
      <c r="L73">
        <v>71</v>
      </c>
      <c r="M73">
        <v>-24.06321379621469</v>
      </c>
      <c r="N73">
        <v>-4.3478260869565215</v>
      </c>
    </row>
    <row r="74" spans="1:14" x14ac:dyDescent="0.3">
      <c r="A74">
        <v>73</v>
      </c>
      <c r="B74" t="s">
        <v>280</v>
      </c>
      <c r="C74" t="s">
        <v>147</v>
      </c>
      <c r="D74" t="s">
        <v>280</v>
      </c>
      <c r="E74" t="s">
        <v>152</v>
      </c>
      <c r="F74" t="s">
        <v>155</v>
      </c>
      <c r="G74" t="s">
        <v>219</v>
      </c>
      <c r="H74">
        <v>336.64025967743891</v>
      </c>
      <c r="I74">
        <v>48</v>
      </c>
      <c r="J74">
        <v>1448183.1802185944</v>
      </c>
      <c r="K74">
        <v>89472000</v>
      </c>
      <c r="L74">
        <v>72</v>
      </c>
      <c r="M74">
        <v>-24.06321379621469</v>
      </c>
      <c r="N74">
        <v>-4.3478260869565215</v>
      </c>
    </row>
    <row r="75" spans="1:14" x14ac:dyDescent="0.3">
      <c r="A75">
        <v>74</v>
      </c>
      <c r="B75" t="s">
        <v>280</v>
      </c>
      <c r="C75" t="s">
        <v>147</v>
      </c>
      <c r="D75" t="s">
        <v>280</v>
      </c>
      <c r="E75" t="s">
        <v>152</v>
      </c>
      <c r="F75" t="s">
        <v>155</v>
      </c>
      <c r="G75" t="s">
        <v>219</v>
      </c>
      <c r="H75">
        <v>336.64025967743891</v>
      </c>
      <c r="I75">
        <v>48</v>
      </c>
      <c r="J75">
        <v>1448183.1802185944</v>
      </c>
      <c r="K75">
        <v>89472000</v>
      </c>
      <c r="L75">
        <v>73</v>
      </c>
      <c r="M75">
        <v>-24.06321379621469</v>
      </c>
      <c r="N75">
        <v>-4.3478260869565215</v>
      </c>
    </row>
    <row r="76" spans="1:14" x14ac:dyDescent="0.3">
      <c r="A76">
        <v>75</v>
      </c>
      <c r="B76" t="s">
        <v>280</v>
      </c>
      <c r="C76" t="s">
        <v>147</v>
      </c>
      <c r="D76" t="s">
        <v>280</v>
      </c>
      <c r="E76" t="s">
        <v>152</v>
      </c>
      <c r="F76" t="s">
        <v>155</v>
      </c>
      <c r="G76" t="s">
        <v>219</v>
      </c>
      <c r="H76">
        <v>336.64025967743891</v>
      </c>
      <c r="I76">
        <v>48</v>
      </c>
      <c r="J76">
        <v>1448183.1802185944</v>
      </c>
      <c r="K76">
        <v>89472000</v>
      </c>
      <c r="L76">
        <v>74</v>
      </c>
      <c r="M76">
        <v>-24.06321379621469</v>
      </c>
      <c r="N76">
        <v>-4.3478260869565215</v>
      </c>
    </row>
    <row r="77" spans="1:14" x14ac:dyDescent="0.3">
      <c r="A77">
        <v>76</v>
      </c>
      <c r="B77" t="s">
        <v>280</v>
      </c>
      <c r="C77" t="s">
        <v>147</v>
      </c>
      <c r="D77" t="s">
        <v>280</v>
      </c>
      <c r="E77" t="s">
        <v>152</v>
      </c>
      <c r="F77" t="s">
        <v>155</v>
      </c>
      <c r="G77" t="s">
        <v>219</v>
      </c>
      <c r="H77">
        <v>336.64025967743891</v>
      </c>
      <c r="I77">
        <v>48</v>
      </c>
      <c r="J77">
        <v>1448183.1802185944</v>
      </c>
      <c r="K77">
        <v>89472000</v>
      </c>
      <c r="L77">
        <v>75</v>
      </c>
      <c r="M77">
        <v>-24.06321379621469</v>
      </c>
      <c r="N77">
        <v>-4.3478260869565215</v>
      </c>
    </row>
    <row r="78" spans="1:14" x14ac:dyDescent="0.3">
      <c r="A78">
        <v>77</v>
      </c>
      <c r="B78" t="s">
        <v>280</v>
      </c>
      <c r="C78" t="s">
        <v>147</v>
      </c>
      <c r="D78" t="s">
        <v>280</v>
      </c>
      <c r="E78" t="s">
        <v>152</v>
      </c>
      <c r="F78" t="s">
        <v>155</v>
      </c>
      <c r="G78" t="s">
        <v>219</v>
      </c>
      <c r="H78">
        <v>336.64025967743891</v>
      </c>
      <c r="I78">
        <v>48</v>
      </c>
      <c r="J78">
        <v>1448183.1802185944</v>
      </c>
      <c r="K78">
        <v>89472000</v>
      </c>
      <c r="L78">
        <v>76</v>
      </c>
      <c r="M78">
        <v>-24.06321379621469</v>
      </c>
      <c r="N78">
        <v>-4.3478260869565215</v>
      </c>
    </row>
    <row r="79" spans="1:14" x14ac:dyDescent="0.3">
      <c r="A79">
        <v>78</v>
      </c>
      <c r="B79" t="s">
        <v>280</v>
      </c>
      <c r="C79" t="s">
        <v>147</v>
      </c>
      <c r="D79" t="s">
        <v>280</v>
      </c>
      <c r="E79" t="s">
        <v>152</v>
      </c>
      <c r="F79" t="s">
        <v>155</v>
      </c>
      <c r="G79" t="s">
        <v>219</v>
      </c>
      <c r="H79">
        <v>336.64025967743891</v>
      </c>
      <c r="I79">
        <v>48</v>
      </c>
      <c r="J79">
        <v>1448183.1802185944</v>
      </c>
      <c r="K79">
        <v>89472000</v>
      </c>
      <c r="L79">
        <v>77</v>
      </c>
      <c r="M79">
        <v>-24.06321379621469</v>
      </c>
      <c r="N79">
        <v>-4.3478260869565215</v>
      </c>
    </row>
    <row r="80" spans="1:14" x14ac:dyDescent="0.3">
      <c r="A80">
        <v>79</v>
      </c>
      <c r="B80" t="s">
        <v>280</v>
      </c>
      <c r="C80" t="s">
        <v>147</v>
      </c>
      <c r="D80" t="s">
        <v>280</v>
      </c>
      <c r="E80" t="s">
        <v>152</v>
      </c>
      <c r="F80" t="s">
        <v>155</v>
      </c>
      <c r="G80" t="s">
        <v>219</v>
      </c>
      <c r="H80">
        <v>336.64025967743891</v>
      </c>
      <c r="I80">
        <v>48</v>
      </c>
      <c r="J80">
        <v>1448183.1802185944</v>
      </c>
      <c r="K80">
        <v>89472000</v>
      </c>
      <c r="L80">
        <v>78</v>
      </c>
      <c r="M80">
        <v>-24.06321379621469</v>
      </c>
      <c r="N80">
        <v>-4.3478260869565215</v>
      </c>
    </row>
    <row r="81" spans="1:14" x14ac:dyDescent="0.3">
      <c r="A81">
        <v>80</v>
      </c>
      <c r="B81" t="s">
        <v>280</v>
      </c>
      <c r="C81" t="s">
        <v>147</v>
      </c>
      <c r="D81" t="s">
        <v>280</v>
      </c>
      <c r="E81" t="s">
        <v>152</v>
      </c>
      <c r="F81" t="s">
        <v>155</v>
      </c>
      <c r="G81" t="s">
        <v>219</v>
      </c>
      <c r="H81">
        <v>336.64025967743891</v>
      </c>
      <c r="I81">
        <v>48</v>
      </c>
      <c r="J81">
        <v>1448183.1802185944</v>
      </c>
      <c r="K81">
        <v>89472000</v>
      </c>
      <c r="L81">
        <v>79</v>
      </c>
      <c r="M81">
        <v>-24.06321379621469</v>
      </c>
      <c r="N81">
        <v>-4.3478260869565215</v>
      </c>
    </row>
    <row r="82" spans="1:14" x14ac:dyDescent="0.3">
      <c r="A82">
        <v>81</v>
      </c>
      <c r="B82" t="s">
        <v>280</v>
      </c>
      <c r="C82" t="s">
        <v>147</v>
      </c>
      <c r="D82" t="s">
        <v>280</v>
      </c>
      <c r="E82" t="s">
        <v>152</v>
      </c>
      <c r="F82" t="s">
        <v>155</v>
      </c>
      <c r="G82" t="s">
        <v>219</v>
      </c>
      <c r="H82">
        <v>336.64025967743891</v>
      </c>
      <c r="I82">
        <v>48</v>
      </c>
      <c r="J82">
        <v>1448183.1802185944</v>
      </c>
      <c r="K82">
        <v>89472000</v>
      </c>
      <c r="L82">
        <v>80</v>
      </c>
      <c r="M82">
        <v>-24.06321379621469</v>
      </c>
      <c r="N82">
        <v>-4.3478260869565215</v>
      </c>
    </row>
    <row r="83" spans="1:14" x14ac:dyDescent="0.3">
      <c r="A83">
        <v>82</v>
      </c>
      <c r="B83" t="s">
        <v>280</v>
      </c>
      <c r="C83" t="s">
        <v>147</v>
      </c>
      <c r="D83" t="s">
        <v>280</v>
      </c>
      <c r="E83" t="s">
        <v>152</v>
      </c>
      <c r="F83" t="s">
        <v>155</v>
      </c>
      <c r="G83" t="s">
        <v>219</v>
      </c>
      <c r="H83">
        <v>336.64025967743891</v>
      </c>
      <c r="I83">
        <v>48</v>
      </c>
      <c r="J83">
        <v>1448183.1802185944</v>
      </c>
      <c r="K83">
        <v>89472000</v>
      </c>
      <c r="L83">
        <v>81</v>
      </c>
      <c r="M83">
        <v>-24.06321379621469</v>
      </c>
      <c r="N83">
        <v>-4.3478260869565215</v>
      </c>
    </row>
    <row r="84" spans="1:14" x14ac:dyDescent="0.3">
      <c r="A84">
        <v>83</v>
      </c>
      <c r="B84" t="s">
        <v>280</v>
      </c>
      <c r="C84" t="s">
        <v>147</v>
      </c>
      <c r="D84" t="s">
        <v>280</v>
      </c>
      <c r="E84" t="s">
        <v>152</v>
      </c>
      <c r="F84" t="s">
        <v>155</v>
      </c>
      <c r="G84" t="s">
        <v>219</v>
      </c>
      <c r="H84">
        <v>336.64025967743891</v>
      </c>
      <c r="I84">
        <v>48</v>
      </c>
      <c r="J84">
        <v>1448183.1802185944</v>
      </c>
      <c r="K84">
        <v>89472000</v>
      </c>
      <c r="L84">
        <v>82</v>
      </c>
      <c r="M84">
        <v>-24.06321379621469</v>
      </c>
      <c r="N84">
        <v>-4.3478260869565215</v>
      </c>
    </row>
    <row r="85" spans="1:14" x14ac:dyDescent="0.3">
      <c r="A85">
        <v>84</v>
      </c>
      <c r="B85" t="s">
        <v>280</v>
      </c>
      <c r="C85" t="s">
        <v>147</v>
      </c>
      <c r="D85" t="s">
        <v>280</v>
      </c>
      <c r="E85" t="s">
        <v>152</v>
      </c>
      <c r="F85" t="s">
        <v>155</v>
      </c>
      <c r="G85" t="s">
        <v>219</v>
      </c>
      <c r="H85">
        <v>336.64025967743891</v>
      </c>
      <c r="I85">
        <v>48</v>
      </c>
      <c r="J85">
        <v>1448183.1802185944</v>
      </c>
      <c r="K85">
        <v>89472000</v>
      </c>
      <c r="L85">
        <v>83</v>
      </c>
      <c r="M85">
        <v>-24.06321379621469</v>
      </c>
      <c r="N85">
        <v>-4.3478260869565215</v>
      </c>
    </row>
    <row r="86" spans="1:14" x14ac:dyDescent="0.3">
      <c r="A86">
        <v>85</v>
      </c>
      <c r="B86" t="s">
        <v>280</v>
      </c>
      <c r="C86" t="s">
        <v>147</v>
      </c>
      <c r="D86" t="s">
        <v>280</v>
      </c>
      <c r="E86" t="s">
        <v>152</v>
      </c>
      <c r="F86" t="s">
        <v>155</v>
      </c>
      <c r="G86" t="s">
        <v>219</v>
      </c>
      <c r="H86">
        <v>336.64025967743891</v>
      </c>
      <c r="I86">
        <v>48</v>
      </c>
      <c r="J86">
        <v>1448183.1802185944</v>
      </c>
      <c r="K86">
        <v>89472000</v>
      </c>
      <c r="L86">
        <v>84</v>
      </c>
      <c r="M86">
        <v>-24.06321379621469</v>
      </c>
      <c r="N86">
        <v>-4.3478260869565215</v>
      </c>
    </row>
    <row r="87" spans="1:14" x14ac:dyDescent="0.3">
      <c r="A87">
        <v>86</v>
      </c>
      <c r="B87" t="s">
        <v>280</v>
      </c>
      <c r="C87" t="s">
        <v>147</v>
      </c>
      <c r="D87" t="s">
        <v>280</v>
      </c>
      <c r="E87" t="s">
        <v>152</v>
      </c>
      <c r="F87" t="s">
        <v>155</v>
      </c>
      <c r="G87" t="s">
        <v>219</v>
      </c>
      <c r="H87">
        <v>336.64025967743891</v>
      </c>
      <c r="I87">
        <v>48</v>
      </c>
      <c r="J87">
        <v>1448183.1802185944</v>
      </c>
      <c r="K87">
        <v>89472000</v>
      </c>
      <c r="L87">
        <v>85</v>
      </c>
      <c r="M87">
        <v>-24.06321379621469</v>
      </c>
      <c r="N87">
        <v>-4.3478260869565215</v>
      </c>
    </row>
    <row r="88" spans="1:14" x14ac:dyDescent="0.3">
      <c r="A88">
        <v>87</v>
      </c>
      <c r="B88" t="s">
        <v>280</v>
      </c>
      <c r="C88" t="s">
        <v>147</v>
      </c>
      <c r="D88" t="s">
        <v>280</v>
      </c>
      <c r="E88" t="s">
        <v>152</v>
      </c>
      <c r="F88" t="s">
        <v>155</v>
      </c>
      <c r="G88" t="s">
        <v>219</v>
      </c>
      <c r="H88">
        <v>336.64025967743891</v>
      </c>
      <c r="I88">
        <v>48</v>
      </c>
      <c r="J88">
        <v>1448183.1802185944</v>
      </c>
      <c r="K88">
        <v>89472000</v>
      </c>
      <c r="L88">
        <v>86</v>
      </c>
      <c r="M88">
        <v>-24.06321379621469</v>
      </c>
      <c r="N88">
        <v>-4.3478260869565215</v>
      </c>
    </row>
    <row r="89" spans="1:14" x14ac:dyDescent="0.3">
      <c r="A89">
        <v>88</v>
      </c>
      <c r="B89" t="s">
        <v>280</v>
      </c>
      <c r="C89" t="s">
        <v>147</v>
      </c>
      <c r="D89" t="s">
        <v>280</v>
      </c>
      <c r="E89" t="s">
        <v>152</v>
      </c>
      <c r="F89" t="s">
        <v>155</v>
      </c>
      <c r="G89" t="s">
        <v>219</v>
      </c>
      <c r="H89">
        <v>336.64025967743891</v>
      </c>
      <c r="I89">
        <v>48</v>
      </c>
      <c r="J89">
        <v>1448183.1802185944</v>
      </c>
      <c r="K89">
        <v>89472000</v>
      </c>
      <c r="L89">
        <v>87</v>
      </c>
      <c r="M89">
        <v>-24.06321379621469</v>
      </c>
      <c r="N89">
        <v>-4.3478260869565215</v>
      </c>
    </row>
    <row r="90" spans="1:14" x14ac:dyDescent="0.3">
      <c r="A90">
        <v>89</v>
      </c>
      <c r="B90" t="s">
        <v>280</v>
      </c>
      <c r="C90" t="s">
        <v>147</v>
      </c>
      <c r="D90" t="s">
        <v>280</v>
      </c>
      <c r="E90" t="s">
        <v>152</v>
      </c>
      <c r="F90" t="s">
        <v>155</v>
      </c>
      <c r="G90" t="s">
        <v>219</v>
      </c>
      <c r="H90">
        <v>336.64025967743891</v>
      </c>
      <c r="I90">
        <v>48</v>
      </c>
      <c r="J90">
        <v>1448183.1802185944</v>
      </c>
      <c r="K90">
        <v>89472000</v>
      </c>
      <c r="L90">
        <v>88</v>
      </c>
      <c r="M90">
        <v>-24.06321379621469</v>
      </c>
      <c r="N90">
        <v>-4.3478260869565215</v>
      </c>
    </row>
    <row r="91" spans="1:14" x14ac:dyDescent="0.3">
      <c r="A91">
        <v>90</v>
      </c>
      <c r="B91" t="s">
        <v>280</v>
      </c>
      <c r="C91" t="s">
        <v>147</v>
      </c>
      <c r="D91" t="s">
        <v>280</v>
      </c>
      <c r="E91" t="s">
        <v>152</v>
      </c>
      <c r="F91" t="s">
        <v>155</v>
      </c>
      <c r="G91" t="s">
        <v>219</v>
      </c>
      <c r="H91">
        <v>336.64025967743891</v>
      </c>
      <c r="I91">
        <v>48</v>
      </c>
      <c r="J91">
        <v>1448183.1802185944</v>
      </c>
      <c r="K91">
        <v>89472000</v>
      </c>
      <c r="L91">
        <v>89</v>
      </c>
      <c r="M91">
        <v>-24.06321379621469</v>
      </c>
      <c r="N91">
        <v>-4.3478260869565215</v>
      </c>
    </row>
    <row r="92" spans="1:14" x14ac:dyDescent="0.3">
      <c r="A92">
        <v>91</v>
      </c>
      <c r="B92" t="s">
        <v>280</v>
      </c>
      <c r="C92" t="s">
        <v>147</v>
      </c>
      <c r="D92" t="s">
        <v>280</v>
      </c>
      <c r="E92" t="s">
        <v>152</v>
      </c>
      <c r="F92" t="s">
        <v>155</v>
      </c>
      <c r="G92" t="s">
        <v>219</v>
      </c>
      <c r="H92">
        <v>336.64025967743891</v>
      </c>
      <c r="I92">
        <v>48</v>
      </c>
      <c r="J92">
        <v>1448183.1802185944</v>
      </c>
      <c r="K92">
        <v>89472000</v>
      </c>
      <c r="L92">
        <v>90</v>
      </c>
      <c r="M92">
        <v>-24.06321379621469</v>
      </c>
      <c r="N92">
        <v>-4.3478260869565215</v>
      </c>
    </row>
    <row r="93" spans="1:14" x14ac:dyDescent="0.3">
      <c r="A93">
        <v>92</v>
      </c>
      <c r="B93" t="s">
        <v>280</v>
      </c>
      <c r="C93" t="s">
        <v>147</v>
      </c>
      <c r="D93" t="s">
        <v>280</v>
      </c>
      <c r="E93" t="s">
        <v>152</v>
      </c>
      <c r="F93" t="s">
        <v>155</v>
      </c>
      <c r="G93" t="s">
        <v>219</v>
      </c>
      <c r="H93">
        <v>336.64025967743891</v>
      </c>
      <c r="I93">
        <v>48</v>
      </c>
      <c r="J93">
        <v>1448183.1802185944</v>
      </c>
      <c r="K93">
        <v>89472000</v>
      </c>
      <c r="L93">
        <v>91</v>
      </c>
      <c r="M93">
        <v>-24.06321379621469</v>
      </c>
      <c r="N93">
        <v>-4.3478260869565215</v>
      </c>
    </row>
    <row r="94" spans="1:14" x14ac:dyDescent="0.3">
      <c r="A94">
        <v>93</v>
      </c>
      <c r="B94" t="s">
        <v>280</v>
      </c>
      <c r="C94" t="s">
        <v>147</v>
      </c>
      <c r="D94" t="s">
        <v>280</v>
      </c>
      <c r="E94" t="s">
        <v>152</v>
      </c>
      <c r="F94" t="s">
        <v>155</v>
      </c>
      <c r="G94" t="s">
        <v>219</v>
      </c>
      <c r="H94">
        <v>336.64025967743891</v>
      </c>
      <c r="I94">
        <v>48</v>
      </c>
      <c r="J94">
        <v>1448183.1802185944</v>
      </c>
      <c r="K94">
        <v>89472000</v>
      </c>
      <c r="L94">
        <v>92</v>
      </c>
      <c r="M94">
        <v>-24.06321379621469</v>
      </c>
      <c r="N94">
        <v>-4.3478260869565215</v>
      </c>
    </row>
    <row r="95" spans="1:14" x14ac:dyDescent="0.3">
      <c r="A95">
        <v>94</v>
      </c>
      <c r="B95" t="s">
        <v>280</v>
      </c>
      <c r="C95" t="s">
        <v>147</v>
      </c>
      <c r="D95" t="s">
        <v>280</v>
      </c>
      <c r="E95" t="s">
        <v>152</v>
      </c>
      <c r="F95" t="s">
        <v>155</v>
      </c>
      <c r="G95" t="s">
        <v>219</v>
      </c>
      <c r="H95">
        <v>336.64025967743891</v>
      </c>
      <c r="I95">
        <v>48</v>
      </c>
      <c r="J95">
        <v>1448183.1802185944</v>
      </c>
      <c r="K95">
        <v>89472000</v>
      </c>
      <c r="L95">
        <v>93</v>
      </c>
      <c r="M95">
        <v>-24.06321379621469</v>
      </c>
      <c r="N95">
        <v>-4.3478260869565215</v>
      </c>
    </row>
    <row r="96" spans="1:14" x14ac:dyDescent="0.3">
      <c r="A96">
        <v>95</v>
      </c>
      <c r="B96" t="s">
        <v>280</v>
      </c>
      <c r="C96" t="s">
        <v>147</v>
      </c>
      <c r="D96" t="s">
        <v>280</v>
      </c>
      <c r="E96" t="s">
        <v>152</v>
      </c>
      <c r="F96" t="s">
        <v>155</v>
      </c>
      <c r="G96" t="s">
        <v>219</v>
      </c>
      <c r="H96">
        <v>336.64025967743891</v>
      </c>
      <c r="I96">
        <v>48</v>
      </c>
      <c r="J96">
        <v>1448183.1802185944</v>
      </c>
      <c r="K96">
        <v>89472000</v>
      </c>
      <c r="L96">
        <v>94</v>
      </c>
      <c r="M96">
        <v>-24.06321379621469</v>
      </c>
      <c r="N96">
        <v>-4.3478260869565215</v>
      </c>
    </row>
    <row r="97" spans="1:14" x14ac:dyDescent="0.3">
      <c r="A97">
        <v>96</v>
      </c>
      <c r="B97" t="s">
        <v>280</v>
      </c>
      <c r="C97" t="s">
        <v>147</v>
      </c>
      <c r="D97" t="s">
        <v>280</v>
      </c>
      <c r="E97" t="s">
        <v>152</v>
      </c>
      <c r="F97" t="s">
        <v>155</v>
      </c>
      <c r="G97" t="s">
        <v>219</v>
      </c>
      <c r="H97">
        <v>336.64025967743891</v>
      </c>
      <c r="I97">
        <v>48</v>
      </c>
      <c r="J97">
        <v>1448183.1802185944</v>
      </c>
      <c r="K97">
        <v>89472000</v>
      </c>
      <c r="L97">
        <v>95</v>
      </c>
      <c r="M97">
        <v>-24.06321379621469</v>
      </c>
      <c r="N97">
        <v>-4.3478260869565215</v>
      </c>
    </row>
    <row r="98" spans="1:14" x14ac:dyDescent="0.3">
      <c r="A98">
        <v>97</v>
      </c>
      <c r="B98" t="s">
        <v>280</v>
      </c>
      <c r="C98" t="s">
        <v>147</v>
      </c>
      <c r="D98" t="s">
        <v>280</v>
      </c>
      <c r="E98" t="s">
        <v>152</v>
      </c>
      <c r="F98" t="s">
        <v>155</v>
      </c>
      <c r="G98" t="s">
        <v>219</v>
      </c>
      <c r="H98">
        <v>336.64025967743891</v>
      </c>
      <c r="I98">
        <v>48</v>
      </c>
      <c r="J98">
        <v>1448183.1802185944</v>
      </c>
      <c r="K98">
        <v>89472000</v>
      </c>
      <c r="L98">
        <v>96</v>
      </c>
      <c r="M98">
        <v>-24.06321379621469</v>
      </c>
      <c r="N98">
        <v>-4.3478260869565215</v>
      </c>
    </row>
    <row r="99" spans="1:14" x14ac:dyDescent="0.3">
      <c r="A99">
        <v>98</v>
      </c>
      <c r="B99" t="s">
        <v>280</v>
      </c>
      <c r="C99" t="s">
        <v>147</v>
      </c>
      <c r="D99" t="s">
        <v>280</v>
      </c>
      <c r="E99" t="s">
        <v>152</v>
      </c>
      <c r="F99" t="s">
        <v>155</v>
      </c>
      <c r="G99" t="s">
        <v>219</v>
      </c>
      <c r="H99">
        <v>336.64025967743891</v>
      </c>
      <c r="I99">
        <v>48</v>
      </c>
      <c r="J99">
        <v>1448183.1802185944</v>
      </c>
      <c r="K99">
        <v>89472000</v>
      </c>
      <c r="L99">
        <v>97</v>
      </c>
      <c r="M99">
        <v>-24.06321379621469</v>
      </c>
      <c r="N99">
        <v>-4.3478260869565215</v>
      </c>
    </row>
    <row r="100" spans="1:14" x14ac:dyDescent="0.3">
      <c r="A100">
        <v>99</v>
      </c>
      <c r="B100" t="s">
        <v>280</v>
      </c>
      <c r="C100" t="s">
        <v>147</v>
      </c>
      <c r="D100" t="s">
        <v>280</v>
      </c>
      <c r="E100" t="s">
        <v>152</v>
      </c>
      <c r="F100" t="s">
        <v>155</v>
      </c>
      <c r="G100" t="s">
        <v>219</v>
      </c>
      <c r="H100">
        <v>336.64025967743891</v>
      </c>
      <c r="I100">
        <v>48</v>
      </c>
      <c r="J100">
        <v>1448183.1802185944</v>
      </c>
      <c r="K100">
        <v>89472000</v>
      </c>
      <c r="L100">
        <v>98</v>
      </c>
      <c r="M100">
        <v>-24.06321379621469</v>
      </c>
      <c r="N100">
        <v>-4.3478260869565215</v>
      </c>
    </row>
    <row r="101" spans="1:14" x14ac:dyDescent="0.3">
      <c r="A101">
        <v>100</v>
      </c>
      <c r="B101" t="s">
        <v>280</v>
      </c>
      <c r="C101" t="s">
        <v>147</v>
      </c>
      <c r="D101" t="s">
        <v>280</v>
      </c>
      <c r="E101" t="s">
        <v>152</v>
      </c>
      <c r="F101" t="s">
        <v>155</v>
      </c>
      <c r="G101" t="s">
        <v>219</v>
      </c>
      <c r="H101">
        <v>336.64025967743891</v>
      </c>
      <c r="I101">
        <v>48</v>
      </c>
      <c r="J101">
        <v>1448183.1802185944</v>
      </c>
      <c r="K101">
        <v>89472000</v>
      </c>
      <c r="L101">
        <v>99</v>
      </c>
      <c r="M101">
        <v>-24.06321379621469</v>
      </c>
      <c r="N101">
        <v>-4.3478260869565215</v>
      </c>
    </row>
    <row r="102" spans="1:14" x14ac:dyDescent="0.3">
      <c r="A102">
        <v>101</v>
      </c>
      <c r="B102" t="s">
        <v>280</v>
      </c>
      <c r="C102" t="s">
        <v>147</v>
      </c>
      <c r="D102" t="s">
        <v>280</v>
      </c>
      <c r="E102" t="s">
        <v>152</v>
      </c>
      <c r="F102" t="s">
        <v>155</v>
      </c>
      <c r="G102" t="s">
        <v>219</v>
      </c>
      <c r="H102">
        <v>336.64025967743891</v>
      </c>
      <c r="I102">
        <v>48</v>
      </c>
      <c r="J102">
        <v>1448183.1802185944</v>
      </c>
      <c r="K102">
        <v>89472000</v>
      </c>
      <c r="L102">
        <v>100</v>
      </c>
      <c r="M102">
        <v>-24.06321379621469</v>
      </c>
      <c r="N102">
        <v>-4.3478260869565215</v>
      </c>
    </row>
    <row r="103" spans="1:14" x14ac:dyDescent="0.3">
      <c r="A103">
        <v>102</v>
      </c>
      <c r="B103" t="s">
        <v>280</v>
      </c>
      <c r="C103" t="s">
        <v>147</v>
      </c>
      <c r="D103" t="s">
        <v>280</v>
      </c>
      <c r="E103" t="s">
        <v>152</v>
      </c>
      <c r="F103" t="s">
        <v>155</v>
      </c>
      <c r="G103" t="s">
        <v>219</v>
      </c>
      <c r="H103">
        <v>336.64025967743891</v>
      </c>
      <c r="I103">
        <v>48</v>
      </c>
      <c r="J103">
        <v>1448183.1802185944</v>
      </c>
      <c r="K103">
        <v>89472000</v>
      </c>
      <c r="L103">
        <v>101</v>
      </c>
      <c r="M103">
        <v>-24.06321379621469</v>
      </c>
      <c r="N103">
        <v>-4.3478260869565215</v>
      </c>
    </row>
    <row r="104" spans="1:14" x14ac:dyDescent="0.3">
      <c r="A104">
        <v>103</v>
      </c>
      <c r="B104" t="s">
        <v>280</v>
      </c>
      <c r="C104" t="s">
        <v>147</v>
      </c>
      <c r="D104" t="s">
        <v>280</v>
      </c>
      <c r="E104" t="s">
        <v>152</v>
      </c>
      <c r="F104" t="s">
        <v>155</v>
      </c>
      <c r="G104" t="s">
        <v>219</v>
      </c>
      <c r="H104">
        <v>336.64025967743891</v>
      </c>
      <c r="I104">
        <v>48</v>
      </c>
      <c r="J104">
        <v>1448183.1802185944</v>
      </c>
      <c r="K104">
        <v>89472000</v>
      </c>
      <c r="L104">
        <v>102</v>
      </c>
      <c r="M104">
        <v>-24.06321379621469</v>
      </c>
      <c r="N104">
        <v>-4.3478260869565215</v>
      </c>
    </row>
    <row r="105" spans="1:14" x14ac:dyDescent="0.3">
      <c r="A105">
        <v>104</v>
      </c>
      <c r="B105" t="s">
        <v>280</v>
      </c>
      <c r="C105" t="s">
        <v>147</v>
      </c>
      <c r="D105" t="s">
        <v>280</v>
      </c>
      <c r="E105" t="s">
        <v>152</v>
      </c>
      <c r="F105" t="s">
        <v>155</v>
      </c>
      <c r="G105" t="s">
        <v>219</v>
      </c>
      <c r="H105">
        <v>336.64025967743891</v>
      </c>
      <c r="I105">
        <v>48</v>
      </c>
      <c r="J105">
        <v>1448183.1802185944</v>
      </c>
      <c r="K105">
        <v>89472000</v>
      </c>
      <c r="L105">
        <v>103</v>
      </c>
      <c r="M105">
        <v>-24.06321379621469</v>
      </c>
      <c r="N105">
        <v>-4.3478260869565215</v>
      </c>
    </row>
    <row r="106" spans="1:14" x14ac:dyDescent="0.3">
      <c r="A106">
        <v>105</v>
      </c>
      <c r="B106" t="s">
        <v>280</v>
      </c>
      <c r="C106" t="s">
        <v>147</v>
      </c>
      <c r="D106" t="s">
        <v>280</v>
      </c>
      <c r="E106" t="s">
        <v>152</v>
      </c>
      <c r="F106" t="s">
        <v>155</v>
      </c>
      <c r="G106" t="s">
        <v>219</v>
      </c>
      <c r="H106">
        <v>336.64025967743891</v>
      </c>
      <c r="I106">
        <v>48</v>
      </c>
      <c r="J106">
        <v>1448183.1802185944</v>
      </c>
      <c r="K106">
        <v>89472000</v>
      </c>
      <c r="L106">
        <v>104</v>
      </c>
      <c r="M106">
        <v>-24.06321379621469</v>
      </c>
      <c r="N106">
        <v>-4.3478260869565215</v>
      </c>
    </row>
    <row r="107" spans="1:14" x14ac:dyDescent="0.3">
      <c r="A107">
        <v>106</v>
      </c>
      <c r="B107" t="s">
        <v>280</v>
      </c>
      <c r="C107" t="s">
        <v>147</v>
      </c>
      <c r="D107" t="s">
        <v>280</v>
      </c>
      <c r="E107" t="s">
        <v>152</v>
      </c>
      <c r="F107" t="s">
        <v>155</v>
      </c>
      <c r="G107" t="s">
        <v>219</v>
      </c>
      <c r="H107">
        <v>336.64025967743891</v>
      </c>
      <c r="I107">
        <v>48</v>
      </c>
      <c r="J107">
        <v>1448183.1802185944</v>
      </c>
      <c r="K107">
        <v>89472000</v>
      </c>
      <c r="L107">
        <v>105</v>
      </c>
      <c r="M107">
        <v>-24.06321379621469</v>
      </c>
      <c r="N107">
        <v>-4.3478260869565215</v>
      </c>
    </row>
    <row r="108" spans="1:14" x14ac:dyDescent="0.3">
      <c r="A108">
        <v>107</v>
      </c>
      <c r="B108" t="s">
        <v>280</v>
      </c>
      <c r="C108" t="s">
        <v>147</v>
      </c>
      <c r="D108" t="s">
        <v>280</v>
      </c>
      <c r="E108" t="s">
        <v>152</v>
      </c>
      <c r="F108" t="s">
        <v>155</v>
      </c>
      <c r="G108" t="s">
        <v>219</v>
      </c>
      <c r="H108">
        <v>336.64025967743891</v>
      </c>
      <c r="I108">
        <v>48</v>
      </c>
      <c r="J108">
        <v>1448183.1802185944</v>
      </c>
      <c r="K108">
        <v>89472000</v>
      </c>
      <c r="L108">
        <v>106</v>
      </c>
      <c r="M108">
        <v>-24.06321379621469</v>
      </c>
      <c r="N108">
        <v>-4.3478260869565215</v>
      </c>
    </row>
    <row r="109" spans="1:14" x14ac:dyDescent="0.3">
      <c r="A109">
        <v>108</v>
      </c>
      <c r="B109" t="s">
        <v>280</v>
      </c>
      <c r="C109" t="s">
        <v>147</v>
      </c>
      <c r="D109" t="s">
        <v>280</v>
      </c>
      <c r="E109" t="s">
        <v>152</v>
      </c>
      <c r="F109" t="s">
        <v>155</v>
      </c>
      <c r="G109" t="s">
        <v>219</v>
      </c>
      <c r="H109">
        <v>336.64025967743891</v>
      </c>
      <c r="I109">
        <v>48</v>
      </c>
      <c r="J109">
        <v>1448183.1802185944</v>
      </c>
      <c r="K109">
        <v>89472000</v>
      </c>
      <c r="L109">
        <v>107</v>
      </c>
      <c r="M109">
        <v>-24.06321379621469</v>
      </c>
      <c r="N109">
        <v>-4.3478260869565215</v>
      </c>
    </row>
    <row r="110" spans="1:14" x14ac:dyDescent="0.3">
      <c r="A110">
        <v>109</v>
      </c>
      <c r="B110" t="s">
        <v>280</v>
      </c>
      <c r="C110" t="s">
        <v>147</v>
      </c>
      <c r="D110" t="s">
        <v>280</v>
      </c>
      <c r="E110" t="s">
        <v>152</v>
      </c>
      <c r="F110" t="s">
        <v>155</v>
      </c>
      <c r="G110" t="s">
        <v>219</v>
      </c>
      <c r="H110">
        <v>336.64025967743891</v>
      </c>
      <c r="I110">
        <v>48</v>
      </c>
      <c r="J110">
        <v>1448183.1802185944</v>
      </c>
      <c r="K110">
        <v>89472000</v>
      </c>
      <c r="L110">
        <v>108</v>
      </c>
      <c r="M110">
        <v>-24.06321379621469</v>
      </c>
      <c r="N110">
        <v>-4.3478260869565215</v>
      </c>
    </row>
    <row r="111" spans="1:14" x14ac:dyDescent="0.3">
      <c r="A111">
        <v>110</v>
      </c>
      <c r="B111" t="s">
        <v>280</v>
      </c>
      <c r="C111" t="s">
        <v>147</v>
      </c>
      <c r="D111" t="s">
        <v>280</v>
      </c>
      <c r="E111" t="s">
        <v>152</v>
      </c>
      <c r="F111" t="s">
        <v>155</v>
      </c>
      <c r="G111" t="s">
        <v>219</v>
      </c>
      <c r="H111">
        <v>336.64025967743891</v>
      </c>
      <c r="I111">
        <v>48</v>
      </c>
      <c r="J111">
        <v>1448183.1802185944</v>
      </c>
      <c r="K111">
        <v>89472000</v>
      </c>
      <c r="L111">
        <v>109</v>
      </c>
      <c r="M111">
        <v>-24.06321379621469</v>
      </c>
      <c r="N111">
        <v>-4.3478260869565215</v>
      </c>
    </row>
    <row r="112" spans="1:14" x14ac:dyDescent="0.3">
      <c r="A112">
        <v>111</v>
      </c>
      <c r="B112" t="s">
        <v>280</v>
      </c>
      <c r="C112" t="s">
        <v>147</v>
      </c>
      <c r="D112" t="s">
        <v>280</v>
      </c>
      <c r="E112" t="s">
        <v>152</v>
      </c>
      <c r="F112" t="s">
        <v>155</v>
      </c>
      <c r="G112" t="s">
        <v>219</v>
      </c>
      <c r="H112">
        <v>336.64025967743891</v>
      </c>
      <c r="I112">
        <v>48</v>
      </c>
      <c r="J112">
        <v>1448183.1802185944</v>
      </c>
      <c r="K112">
        <v>89472000</v>
      </c>
      <c r="L112">
        <v>110</v>
      </c>
      <c r="M112">
        <v>-24.06321379621469</v>
      </c>
      <c r="N112">
        <v>-4.3478260869565215</v>
      </c>
    </row>
    <row r="113" spans="1:14" x14ac:dyDescent="0.3">
      <c r="A113">
        <v>112</v>
      </c>
      <c r="B113" t="s">
        <v>280</v>
      </c>
      <c r="C113" t="s">
        <v>147</v>
      </c>
      <c r="D113" t="s">
        <v>280</v>
      </c>
      <c r="E113" t="s">
        <v>152</v>
      </c>
      <c r="F113" t="s">
        <v>155</v>
      </c>
      <c r="G113" t="s">
        <v>219</v>
      </c>
      <c r="H113">
        <v>336.64025967743891</v>
      </c>
      <c r="I113">
        <v>48</v>
      </c>
      <c r="J113">
        <v>1448183.1802185944</v>
      </c>
      <c r="K113">
        <v>89472000</v>
      </c>
      <c r="L113">
        <v>111</v>
      </c>
      <c r="M113">
        <v>-24.06321379621469</v>
      </c>
      <c r="N113">
        <v>-4.3478260869565215</v>
      </c>
    </row>
    <row r="114" spans="1:14" x14ac:dyDescent="0.3">
      <c r="A114">
        <v>113</v>
      </c>
      <c r="B114" t="s">
        <v>280</v>
      </c>
      <c r="C114" t="s">
        <v>147</v>
      </c>
      <c r="D114" t="s">
        <v>280</v>
      </c>
      <c r="E114" t="s">
        <v>152</v>
      </c>
      <c r="F114" t="s">
        <v>155</v>
      </c>
      <c r="G114" t="s">
        <v>219</v>
      </c>
      <c r="H114">
        <v>336.64025967743891</v>
      </c>
      <c r="I114">
        <v>48</v>
      </c>
      <c r="J114">
        <v>1448183.1802185944</v>
      </c>
      <c r="K114">
        <v>89472000</v>
      </c>
      <c r="L114">
        <v>112</v>
      </c>
      <c r="M114">
        <v>-24.06321379621469</v>
      </c>
      <c r="N114">
        <v>-4.3478260869565215</v>
      </c>
    </row>
    <row r="115" spans="1:14" x14ac:dyDescent="0.3">
      <c r="A115">
        <v>114</v>
      </c>
      <c r="B115" t="s">
        <v>280</v>
      </c>
      <c r="C115" t="s">
        <v>147</v>
      </c>
      <c r="D115" t="s">
        <v>280</v>
      </c>
      <c r="E115" t="s">
        <v>152</v>
      </c>
      <c r="F115" t="s">
        <v>155</v>
      </c>
      <c r="G115" t="s">
        <v>219</v>
      </c>
      <c r="H115">
        <v>323.47049350239325</v>
      </c>
      <c r="I115">
        <v>46</v>
      </c>
      <c r="J115">
        <v>1328386.9760935528</v>
      </c>
      <c r="K115">
        <v>85744000</v>
      </c>
      <c r="L115">
        <v>113</v>
      </c>
      <c r="M115">
        <v>-13.800491312380402</v>
      </c>
      <c r="N115">
        <v>0</v>
      </c>
    </row>
    <row r="116" spans="1:14" x14ac:dyDescent="0.3">
      <c r="A116">
        <v>115</v>
      </c>
      <c r="B116" t="s">
        <v>280</v>
      </c>
      <c r="C116" t="s">
        <v>147</v>
      </c>
      <c r="D116" t="s">
        <v>280</v>
      </c>
      <c r="E116" t="s">
        <v>152</v>
      </c>
      <c r="F116" t="s">
        <v>155</v>
      </c>
      <c r="G116" t="s">
        <v>219</v>
      </c>
      <c r="H116">
        <v>323.47049350239325</v>
      </c>
      <c r="I116">
        <v>46</v>
      </c>
      <c r="J116">
        <v>1328386.9760935528</v>
      </c>
      <c r="K116">
        <v>85744000</v>
      </c>
      <c r="L116">
        <v>114</v>
      </c>
      <c r="M116">
        <v>-13.800491312380402</v>
      </c>
      <c r="N116">
        <v>0</v>
      </c>
    </row>
    <row r="117" spans="1:14" x14ac:dyDescent="0.3">
      <c r="A117">
        <v>116</v>
      </c>
      <c r="B117" t="s">
        <v>280</v>
      </c>
      <c r="C117" t="s">
        <v>147</v>
      </c>
      <c r="D117" t="s">
        <v>280</v>
      </c>
      <c r="E117" t="s">
        <v>152</v>
      </c>
      <c r="F117" t="s">
        <v>155</v>
      </c>
      <c r="G117" t="s">
        <v>219</v>
      </c>
      <c r="H117">
        <v>323.47049350239325</v>
      </c>
      <c r="I117">
        <v>46</v>
      </c>
      <c r="J117">
        <v>1328386.9760935528</v>
      </c>
      <c r="K117">
        <v>85744000</v>
      </c>
      <c r="L117">
        <v>115</v>
      </c>
      <c r="M117">
        <v>-13.800491312380402</v>
      </c>
      <c r="N117">
        <v>0</v>
      </c>
    </row>
    <row r="118" spans="1:14" x14ac:dyDescent="0.3">
      <c r="A118">
        <v>117</v>
      </c>
      <c r="B118" t="s">
        <v>280</v>
      </c>
      <c r="C118" t="s">
        <v>147</v>
      </c>
      <c r="D118" t="s">
        <v>280</v>
      </c>
      <c r="E118" t="s">
        <v>152</v>
      </c>
      <c r="F118" t="s">
        <v>155</v>
      </c>
      <c r="G118" t="s">
        <v>219</v>
      </c>
      <c r="H118">
        <v>323.47049350239325</v>
      </c>
      <c r="I118">
        <v>46</v>
      </c>
      <c r="J118">
        <v>1328386.9760935528</v>
      </c>
      <c r="K118">
        <v>85744000</v>
      </c>
      <c r="L118">
        <v>116</v>
      </c>
      <c r="M118">
        <v>-13.800491312380402</v>
      </c>
      <c r="N118">
        <v>0</v>
      </c>
    </row>
    <row r="119" spans="1:14" x14ac:dyDescent="0.3">
      <c r="A119">
        <v>118</v>
      </c>
      <c r="B119" t="s">
        <v>280</v>
      </c>
      <c r="C119" t="s">
        <v>147</v>
      </c>
      <c r="D119" t="s">
        <v>280</v>
      </c>
      <c r="E119" t="s">
        <v>152</v>
      </c>
      <c r="F119" t="s">
        <v>155</v>
      </c>
      <c r="G119" t="s">
        <v>219</v>
      </c>
      <c r="H119">
        <v>323.47049350239325</v>
      </c>
      <c r="I119">
        <v>46</v>
      </c>
      <c r="J119">
        <v>1328386.9760935528</v>
      </c>
      <c r="K119">
        <v>85744000</v>
      </c>
      <c r="L119">
        <v>117</v>
      </c>
      <c r="M119">
        <v>-13.800491312380402</v>
      </c>
      <c r="N119">
        <v>0</v>
      </c>
    </row>
    <row r="120" spans="1:14" x14ac:dyDescent="0.3">
      <c r="A120">
        <v>119</v>
      </c>
      <c r="B120" t="s">
        <v>280</v>
      </c>
      <c r="C120" t="s">
        <v>147</v>
      </c>
      <c r="D120" t="s">
        <v>280</v>
      </c>
      <c r="E120" t="s">
        <v>152</v>
      </c>
      <c r="F120" t="s">
        <v>155</v>
      </c>
      <c r="G120" t="s">
        <v>219</v>
      </c>
      <c r="H120">
        <v>323.47049350239325</v>
      </c>
      <c r="I120">
        <v>46</v>
      </c>
      <c r="J120">
        <v>1328386.9760935528</v>
      </c>
      <c r="K120">
        <v>85744000</v>
      </c>
      <c r="L120">
        <v>118</v>
      </c>
      <c r="M120">
        <v>-13.800491312380402</v>
      </c>
      <c r="N120">
        <v>0</v>
      </c>
    </row>
    <row r="121" spans="1:14" x14ac:dyDescent="0.3">
      <c r="A121">
        <v>120</v>
      </c>
      <c r="B121" t="s">
        <v>280</v>
      </c>
      <c r="C121" t="s">
        <v>147</v>
      </c>
      <c r="D121" t="s">
        <v>280</v>
      </c>
      <c r="E121" t="s">
        <v>152</v>
      </c>
      <c r="F121" t="s">
        <v>155</v>
      </c>
      <c r="G121" t="s">
        <v>219</v>
      </c>
      <c r="H121">
        <v>323.47049350239325</v>
      </c>
      <c r="I121">
        <v>46</v>
      </c>
      <c r="J121">
        <v>1328386.9760935528</v>
      </c>
      <c r="K121">
        <v>85744000</v>
      </c>
      <c r="L121">
        <v>119</v>
      </c>
      <c r="M121">
        <v>-13.800491312380402</v>
      </c>
      <c r="N121">
        <v>0</v>
      </c>
    </row>
    <row r="122" spans="1:14" x14ac:dyDescent="0.3">
      <c r="A122">
        <v>121</v>
      </c>
      <c r="B122" t="s">
        <v>280</v>
      </c>
      <c r="C122" t="s">
        <v>147</v>
      </c>
      <c r="D122" t="s">
        <v>280</v>
      </c>
      <c r="E122" t="s">
        <v>152</v>
      </c>
      <c r="F122" t="s">
        <v>155</v>
      </c>
      <c r="G122" t="s">
        <v>219</v>
      </c>
      <c r="H122">
        <v>323.47049350239325</v>
      </c>
      <c r="I122">
        <v>46</v>
      </c>
      <c r="J122">
        <v>1328386.9760935528</v>
      </c>
      <c r="K122">
        <v>85744000</v>
      </c>
      <c r="L122">
        <v>120</v>
      </c>
      <c r="M122">
        <v>-13.800491312380402</v>
      </c>
      <c r="N122">
        <v>0</v>
      </c>
    </row>
    <row r="123" spans="1:14" x14ac:dyDescent="0.3">
      <c r="A123">
        <v>122</v>
      </c>
      <c r="B123" t="s">
        <v>280</v>
      </c>
      <c r="C123" t="s">
        <v>147</v>
      </c>
      <c r="D123" t="s">
        <v>280</v>
      </c>
      <c r="E123" t="s">
        <v>152</v>
      </c>
      <c r="F123" t="s">
        <v>155</v>
      </c>
      <c r="G123" t="s">
        <v>219</v>
      </c>
      <c r="H123">
        <v>323.47049350239325</v>
      </c>
      <c r="I123">
        <v>46</v>
      </c>
      <c r="J123">
        <v>1328386.9760935528</v>
      </c>
      <c r="K123">
        <v>85744000</v>
      </c>
      <c r="L123">
        <v>121</v>
      </c>
      <c r="M123">
        <v>-13.800491312380402</v>
      </c>
      <c r="N123">
        <v>0</v>
      </c>
    </row>
    <row r="124" spans="1:14" x14ac:dyDescent="0.3">
      <c r="A124">
        <v>123</v>
      </c>
      <c r="B124" t="s">
        <v>280</v>
      </c>
      <c r="C124" t="s">
        <v>147</v>
      </c>
      <c r="D124" t="s">
        <v>280</v>
      </c>
      <c r="E124" t="s">
        <v>152</v>
      </c>
      <c r="F124" t="s">
        <v>155</v>
      </c>
      <c r="G124" t="s">
        <v>219</v>
      </c>
      <c r="H124">
        <v>323.47049350239325</v>
      </c>
      <c r="I124">
        <v>46</v>
      </c>
      <c r="J124">
        <v>1328386.9760935528</v>
      </c>
      <c r="K124">
        <v>85744000</v>
      </c>
      <c r="L124">
        <v>122</v>
      </c>
      <c r="M124">
        <v>-13.800491312380402</v>
      </c>
      <c r="N124">
        <v>0</v>
      </c>
    </row>
    <row r="125" spans="1:14" x14ac:dyDescent="0.3">
      <c r="A125">
        <v>124</v>
      </c>
      <c r="B125" t="s">
        <v>280</v>
      </c>
      <c r="C125" t="s">
        <v>147</v>
      </c>
      <c r="D125" t="s">
        <v>280</v>
      </c>
      <c r="E125" t="s">
        <v>152</v>
      </c>
      <c r="F125" t="s">
        <v>155</v>
      </c>
      <c r="G125" t="s">
        <v>219</v>
      </c>
      <c r="H125">
        <v>323.47049350239325</v>
      </c>
      <c r="I125">
        <v>46</v>
      </c>
      <c r="J125">
        <v>1328386.9760935528</v>
      </c>
      <c r="K125">
        <v>85744000</v>
      </c>
      <c r="L125">
        <v>123</v>
      </c>
      <c r="M125">
        <v>-13.800491312380402</v>
      </c>
      <c r="N125">
        <v>0</v>
      </c>
    </row>
    <row r="126" spans="1:14" x14ac:dyDescent="0.3">
      <c r="A126">
        <v>125</v>
      </c>
      <c r="B126" t="s">
        <v>280</v>
      </c>
      <c r="C126" t="s">
        <v>147</v>
      </c>
      <c r="D126" t="s">
        <v>280</v>
      </c>
      <c r="E126" t="s">
        <v>152</v>
      </c>
      <c r="F126" t="s">
        <v>155</v>
      </c>
      <c r="G126" t="s">
        <v>219</v>
      </c>
      <c r="H126">
        <v>323.47049350239325</v>
      </c>
      <c r="I126">
        <v>46</v>
      </c>
      <c r="J126">
        <v>1328386.9760935528</v>
      </c>
      <c r="K126">
        <v>85744000</v>
      </c>
      <c r="L126">
        <v>124</v>
      </c>
      <c r="M126">
        <v>-13.800491312380402</v>
      </c>
      <c r="N126">
        <v>0</v>
      </c>
    </row>
    <row r="127" spans="1:14" x14ac:dyDescent="0.3">
      <c r="A127">
        <v>126</v>
      </c>
      <c r="B127" t="s">
        <v>280</v>
      </c>
      <c r="C127" t="s">
        <v>147</v>
      </c>
      <c r="D127" t="s">
        <v>280</v>
      </c>
      <c r="E127" t="s">
        <v>152</v>
      </c>
      <c r="F127" t="s">
        <v>155</v>
      </c>
      <c r="G127" t="s">
        <v>219</v>
      </c>
      <c r="H127">
        <v>323.47049350239325</v>
      </c>
      <c r="I127">
        <v>46</v>
      </c>
      <c r="J127">
        <v>1328386.9760935528</v>
      </c>
      <c r="K127">
        <v>85744000</v>
      </c>
      <c r="L127">
        <v>125</v>
      </c>
      <c r="M127">
        <v>-13.800491312380402</v>
      </c>
      <c r="N127">
        <v>0</v>
      </c>
    </row>
    <row r="128" spans="1:14" x14ac:dyDescent="0.3">
      <c r="A128">
        <v>127</v>
      </c>
      <c r="B128" t="s">
        <v>280</v>
      </c>
      <c r="C128" t="s">
        <v>147</v>
      </c>
      <c r="D128" t="s">
        <v>280</v>
      </c>
      <c r="E128" t="s">
        <v>152</v>
      </c>
      <c r="F128" t="s">
        <v>155</v>
      </c>
      <c r="G128" t="s">
        <v>219</v>
      </c>
      <c r="H128">
        <v>323.47049350239325</v>
      </c>
      <c r="I128">
        <v>46</v>
      </c>
      <c r="J128">
        <v>1328386.9760935528</v>
      </c>
      <c r="K128">
        <v>85744000</v>
      </c>
      <c r="L128">
        <v>126</v>
      </c>
      <c r="M128">
        <v>-13.800491312380402</v>
      </c>
      <c r="N128">
        <v>0</v>
      </c>
    </row>
    <row r="129" spans="1:14" x14ac:dyDescent="0.3">
      <c r="A129">
        <v>128</v>
      </c>
      <c r="B129" t="s">
        <v>280</v>
      </c>
      <c r="C129" t="s">
        <v>147</v>
      </c>
      <c r="D129" t="s">
        <v>280</v>
      </c>
      <c r="E129" t="s">
        <v>152</v>
      </c>
      <c r="F129" t="s">
        <v>155</v>
      </c>
      <c r="G129" t="s">
        <v>219</v>
      </c>
      <c r="H129">
        <v>323.47049350239325</v>
      </c>
      <c r="I129">
        <v>46</v>
      </c>
      <c r="J129">
        <v>1328386.9760935528</v>
      </c>
      <c r="K129">
        <v>85744000</v>
      </c>
      <c r="L129">
        <v>127</v>
      </c>
      <c r="M129">
        <v>-13.800491312380402</v>
      </c>
      <c r="N129">
        <v>0</v>
      </c>
    </row>
    <row r="130" spans="1:14" x14ac:dyDescent="0.3">
      <c r="A130">
        <v>129</v>
      </c>
      <c r="B130" t="s">
        <v>280</v>
      </c>
      <c r="C130" t="s">
        <v>147</v>
      </c>
      <c r="D130" t="s">
        <v>280</v>
      </c>
      <c r="E130" t="s">
        <v>152</v>
      </c>
      <c r="F130" t="s">
        <v>155</v>
      </c>
      <c r="G130" t="s">
        <v>219</v>
      </c>
      <c r="H130">
        <v>323.47049350239325</v>
      </c>
      <c r="I130">
        <v>46</v>
      </c>
      <c r="J130">
        <v>1328386.9760935528</v>
      </c>
      <c r="K130">
        <v>85744000</v>
      </c>
      <c r="L130">
        <v>128</v>
      </c>
      <c r="M130">
        <v>-13.800491312380402</v>
      </c>
      <c r="N130">
        <v>0</v>
      </c>
    </row>
    <row r="131" spans="1:14" x14ac:dyDescent="0.3">
      <c r="A131">
        <v>130</v>
      </c>
      <c r="B131" t="s">
        <v>280</v>
      </c>
      <c r="C131" t="s">
        <v>147</v>
      </c>
      <c r="D131" t="s">
        <v>280</v>
      </c>
      <c r="E131" t="s">
        <v>152</v>
      </c>
      <c r="F131" t="s">
        <v>155</v>
      </c>
      <c r="G131" t="s">
        <v>219</v>
      </c>
      <c r="H131">
        <v>323.47049350239325</v>
      </c>
      <c r="I131">
        <v>46</v>
      </c>
      <c r="J131">
        <v>1328386.9760935528</v>
      </c>
      <c r="K131">
        <v>85744000</v>
      </c>
      <c r="L131">
        <v>129</v>
      </c>
      <c r="M131">
        <v>-13.800491312380402</v>
      </c>
      <c r="N131">
        <v>0</v>
      </c>
    </row>
    <row r="132" spans="1:14" x14ac:dyDescent="0.3">
      <c r="A132">
        <v>131</v>
      </c>
      <c r="B132" t="s">
        <v>280</v>
      </c>
      <c r="C132" t="s">
        <v>147</v>
      </c>
      <c r="D132" t="s">
        <v>280</v>
      </c>
      <c r="E132" t="s">
        <v>152</v>
      </c>
      <c r="F132" t="s">
        <v>155</v>
      </c>
      <c r="G132" t="s">
        <v>219</v>
      </c>
      <c r="H132">
        <v>323.47049350239325</v>
      </c>
      <c r="I132">
        <v>46</v>
      </c>
      <c r="J132">
        <v>1328386.9760935528</v>
      </c>
      <c r="K132">
        <v>85744000</v>
      </c>
      <c r="L132">
        <v>130</v>
      </c>
      <c r="M132">
        <v>-13.800491312380402</v>
      </c>
      <c r="N132">
        <v>0</v>
      </c>
    </row>
    <row r="133" spans="1:14" x14ac:dyDescent="0.3">
      <c r="A133">
        <v>132</v>
      </c>
      <c r="B133" t="s">
        <v>280</v>
      </c>
      <c r="C133" t="s">
        <v>147</v>
      </c>
      <c r="D133" t="s">
        <v>280</v>
      </c>
      <c r="E133" t="s">
        <v>152</v>
      </c>
      <c r="F133" t="s">
        <v>155</v>
      </c>
      <c r="G133" t="s">
        <v>219</v>
      </c>
      <c r="H133">
        <v>323.47049350239325</v>
      </c>
      <c r="I133">
        <v>46</v>
      </c>
      <c r="J133">
        <v>1328386.9760935528</v>
      </c>
      <c r="K133">
        <v>85744000</v>
      </c>
      <c r="L133">
        <v>131</v>
      </c>
      <c r="M133">
        <v>-13.800491312380402</v>
      </c>
      <c r="N133">
        <v>0</v>
      </c>
    </row>
    <row r="134" spans="1:14" x14ac:dyDescent="0.3">
      <c r="A134">
        <v>133</v>
      </c>
      <c r="B134" t="s">
        <v>280</v>
      </c>
      <c r="C134" t="s">
        <v>147</v>
      </c>
      <c r="D134" t="s">
        <v>280</v>
      </c>
      <c r="E134" t="s">
        <v>152</v>
      </c>
      <c r="F134" t="s">
        <v>155</v>
      </c>
      <c r="G134" t="s">
        <v>219</v>
      </c>
      <c r="H134">
        <v>323.47049350239325</v>
      </c>
      <c r="I134">
        <v>46</v>
      </c>
      <c r="J134">
        <v>1328386.9760935528</v>
      </c>
      <c r="K134">
        <v>85744000</v>
      </c>
      <c r="L134">
        <v>132</v>
      </c>
      <c r="M134">
        <v>-13.800491312380402</v>
      </c>
      <c r="N134">
        <v>0</v>
      </c>
    </row>
    <row r="135" spans="1:14" x14ac:dyDescent="0.3">
      <c r="A135">
        <v>134</v>
      </c>
      <c r="B135" t="s">
        <v>280</v>
      </c>
      <c r="C135" t="s">
        <v>147</v>
      </c>
      <c r="D135" t="s">
        <v>280</v>
      </c>
      <c r="E135" t="s">
        <v>152</v>
      </c>
      <c r="F135" t="s">
        <v>155</v>
      </c>
      <c r="G135" t="s">
        <v>219</v>
      </c>
      <c r="H135">
        <v>323.47049350239325</v>
      </c>
      <c r="I135">
        <v>46</v>
      </c>
      <c r="J135">
        <v>1328386.9760935528</v>
      </c>
      <c r="K135">
        <v>85744000</v>
      </c>
      <c r="L135">
        <v>133</v>
      </c>
      <c r="M135">
        <v>-13.800491312380402</v>
      </c>
      <c r="N135">
        <v>0</v>
      </c>
    </row>
    <row r="136" spans="1:14" x14ac:dyDescent="0.3">
      <c r="A136">
        <v>135</v>
      </c>
      <c r="B136" t="s">
        <v>280</v>
      </c>
      <c r="C136" t="s">
        <v>147</v>
      </c>
      <c r="D136" t="s">
        <v>280</v>
      </c>
      <c r="E136" t="s">
        <v>152</v>
      </c>
      <c r="F136" t="s">
        <v>155</v>
      </c>
      <c r="G136" t="s">
        <v>219</v>
      </c>
      <c r="H136">
        <v>323.47049350239325</v>
      </c>
      <c r="I136">
        <v>46</v>
      </c>
      <c r="J136">
        <v>1328386.9760935528</v>
      </c>
      <c r="K136">
        <v>85744000</v>
      </c>
      <c r="L136">
        <v>134</v>
      </c>
      <c r="M136">
        <v>-13.800491312380402</v>
      </c>
      <c r="N136">
        <v>0</v>
      </c>
    </row>
    <row r="137" spans="1:14" x14ac:dyDescent="0.3">
      <c r="A137">
        <v>136</v>
      </c>
      <c r="B137" t="s">
        <v>280</v>
      </c>
      <c r="C137" t="s">
        <v>147</v>
      </c>
      <c r="D137" t="s">
        <v>280</v>
      </c>
      <c r="E137" t="s">
        <v>152</v>
      </c>
      <c r="F137" t="s">
        <v>155</v>
      </c>
      <c r="G137" t="s">
        <v>219</v>
      </c>
      <c r="H137">
        <v>323.47049350239325</v>
      </c>
      <c r="I137">
        <v>46</v>
      </c>
      <c r="J137">
        <v>1328386.9760935528</v>
      </c>
      <c r="K137">
        <v>85744000</v>
      </c>
      <c r="L137">
        <v>135</v>
      </c>
      <c r="M137">
        <v>-13.800491312380402</v>
      </c>
      <c r="N137">
        <v>0</v>
      </c>
    </row>
    <row r="138" spans="1:14" x14ac:dyDescent="0.3">
      <c r="A138">
        <v>137</v>
      </c>
      <c r="B138" t="s">
        <v>280</v>
      </c>
      <c r="C138" t="s">
        <v>147</v>
      </c>
      <c r="D138" t="s">
        <v>280</v>
      </c>
      <c r="E138" t="s">
        <v>152</v>
      </c>
      <c r="F138" t="s">
        <v>155</v>
      </c>
      <c r="G138" t="s">
        <v>219</v>
      </c>
      <c r="H138">
        <v>323.47049350239325</v>
      </c>
      <c r="I138">
        <v>46</v>
      </c>
      <c r="J138">
        <v>1328386.9760935528</v>
      </c>
      <c r="K138">
        <v>85744000</v>
      </c>
      <c r="L138">
        <v>136</v>
      </c>
      <c r="M138">
        <v>-13.800491312380402</v>
      </c>
      <c r="N138">
        <v>0</v>
      </c>
    </row>
    <row r="139" spans="1:14" x14ac:dyDescent="0.3">
      <c r="A139">
        <v>138</v>
      </c>
      <c r="B139" t="s">
        <v>280</v>
      </c>
      <c r="C139" t="s">
        <v>147</v>
      </c>
      <c r="D139" t="s">
        <v>280</v>
      </c>
      <c r="E139" t="s">
        <v>152</v>
      </c>
      <c r="F139" t="s">
        <v>155</v>
      </c>
      <c r="G139" t="s">
        <v>219</v>
      </c>
      <c r="H139">
        <v>323.47049350239325</v>
      </c>
      <c r="I139">
        <v>46</v>
      </c>
      <c r="J139">
        <v>1328386.9760935528</v>
      </c>
      <c r="K139">
        <v>85744000</v>
      </c>
      <c r="L139">
        <v>137</v>
      </c>
      <c r="M139">
        <v>-13.800491312380402</v>
      </c>
      <c r="N139">
        <v>0</v>
      </c>
    </row>
    <row r="140" spans="1:14" x14ac:dyDescent="0.3">
      <c r="A140">
        <v>139</v>
      </c>
      <c r="B140" t="s">
        <v>280</v>
      </c>
      <c r="C140" t="s">
        <v>147</v>
      </c>
      <c r="D140" t="s">
        <v>280</v>
      </c>
      <c r="E140" t="s">
        <v>152</v>
      </c>
      <c r="F140" t="s">
        <v>155</v>
      </c>
      <c r="G140" t="s">
        <v>219</v>
      </c>
      <c r="H140">
        <v>323.47049350239325</v>
      </c>
      <c r="I140">
        <v>46</v>
      </c>
      <c r="J140">
        <v>1328386.9760935528</v>
      </c>
      <c r="K140">
        <v>85744000</v>
      </c>
      <c r="L140">
        <v>138</v>
      </c>
      <c r="M140">
        <v>-13.800491312380402</v>
      </c>
      <c r="N140">
        <v>0</v>
      </c>
    </row>
    <row r="141" spans="1:14" x14ac:dyDescent="0.3">
      <c r="A141">
        <v>140</v>
      </c>
      <c r="B141" t="s">
        <v>280</v>
      </c>
      <c r="C141" t="s">
        <v>147</v>
      </c>
      <c r="D141" t="s">
        <v>280</v>
      </c>
      <c r="E141" t="s">
        <v>152</v>
      </c>
      <c r="F141" t="s">
        <v>155</v>
      </c>
      <c r="G141" t="s">
        <v>219</v>
      </c>
      <c r="H141">
        <v>323.47049350239325</v>
      </c>
      <c r="I141">
        <v>46</v>
      </c>
      <c r="J141">
        <v>1328386.9760935528</v>
      </c>
      <c r="K141">
        <v>85744000</v>
      </c>
      <c r="L141">
        <v>139</v>
      </c>
      <c r="M141">
        <v>-13.800491312380402</v>
      </c>
      <c r="N141">
        <v>0</v>
      </c>
    </row>
    <row r="142" spans="1:14" x14ac:dyDescent="0.3">
      <c r="A142">
        <v>141</v>
      </c>
      <c r="B142" t="s">
        <v>280</v>
      </c>
      <c r="C142" t="s">
        <v>147</v>
      </c>
      <c r="D142" t="s">
        <v>280</v>
      </c>
      <c r="E142" t="s">
        <v>152</v>
      </c>
      <c r="F142" t="s">
        <v>155</v>
      </c>
      <c r="G142" t="s">
        <v>219</v>
      </c>
      <c r="H142">
        <v>323.47049350239325</v>
      </c>
      <c r="I142">
        <v>46</v>
      </c>
      <c r="J142">
        <v>1328386.9760935528</v>
      </c>
      <c r="K142">
        <v>85744000</v>
      </c>
      <c r="L142">
        <v>140</v>
      </c>
      <c r="M142">
        <v>-13.800491312380402</v>
      </c>
      <c r="N142">
        <v>0</v>
      </c>
    </row>
    <row r="143" spans="1:14" x14ac:dyDescent="0.3">
      <c r="A143">
        <v>142</v>
      </c>
      <c r="B143" t="s">
        <v>280</v>
      </c>
      <c r="C143" t="s">
        <v>147</v>
      </c>
      <c r="D143" t="s">
        <v>280</v>
      </c>
      <c r="E143" t="s">
        <v>152</v>
      </c>
      <c r="F143" t="s">
        <v>155</v>
      </c>
      <c r="G143" t="s">
        <v>219</v>
      </c>
      <c r="H143">
        <v>323.47049350239325</v>
      </c>
      <c r="I143">
        <v>46</v>
      </c>
      <c r="J143">
        <v>1328386.9760935528</v>
      </c>
      <c r="K143">
        <v>85744000</v>
      </c>
      <c r="L143">
        <v>141</v>
      </c>
      <c r="M143">
        <v>-13.800491312380402</v>
      </c>
      <c r="N143">
        <v>0</v>
      </c>
    </row>
    <row r="144" spans="1:14" x14ac:dyDescent="0.3">
      <c r="A144">
        <v>143</v>
      </c>
      <c r="B144" t="s">
        <v>280</v>
      </c>
      <c r="C144" t="s">
        <v>147</v>
      </c>
      <c r="D144" t="s">
        <v>280</v>
      </c>
      <c r="E144" t="s">
        <v>152</v>
      </c>
      <c r="F144" t="s">
        <v>155</v>
      </c>
      <c r="G144" t="s">
        <v>219</v>
      </c>
      <c r="H144">
        <v>323.47049350239325</v>
      </c>
      <c r="I144">
        <v>46</v>
      </c>
      <c r="J144">
        <v>1328386.9760935528</v>
      </c>
      <c r="K144">
        <v>85744000</v>
      </c>
      <c r="L144">
        <v>142</v>
      </c>
      <c r="M144">
        <v>-13.800491312380402</v>
      </c>
      <c r="N144">
        <v>0</v>
      </c>
    </row>
    <row r="145" spans="1:14" x14ac:dyDescent="0.3">
      <c r="A145">
        <v>144</v>
      </c>
      <c r="B145" t="s">
        <v>280</v>
      </c>
      <c r="C145" t="s">
        <v>147</v>
      </c>
      <c r="D145" t="s">
        <v>280</v>
      </c>
      <c r="E145" t="s">
        <v>152</v>
      </c>
      <c r="F145" t="s">
        <v>155</v>
      </c>
      <c r="G145" t="s">
        <v>219</v>
      </c>
      <c r="H145">
        <v>323.47049350239325</v>
      </c>
      <c r="I145">
        <v>46</v>
      </c>
      <c r="J145">
        <v>1328386.9760935528</v>
      </c>
      <c r="K145">
        <v>85744000</v>
      </c>
      <c r="L145">
        <v>143</v>
      </c>
      <c r="M145">
        <v>-13.800491312380402</v>
      </c>
      <c r="N145">
        <v>0</v>
      </c>
    </row>
    <row r="146" spans="1:14" x14ac:dyDescent="0.3">
      <c r="A146">
        <v>145</v>
      </c>
      <c r="B146" t="s">
        <v>280</v>
      </c>
      <c r="C146" t="s">
        <v>147</v>
      </c>
      <c r="D146" t="s">
        <v>280</v>
      </c>
      <c r="E146" t="s">
        <v>152</v>
      </c>
      <c r="F146" t="s">
        <v>155</v>
      </c>
      <c r="G146" t="s">
        <v>219</v>
      </c>
      <c r="H146">
        <v>323.47049350239325</v>
      </c>
      <c r="I146">
        <v>46</v>
      </c>
      <c r="J146">
        <v>1328386.9760935528</v>
      </c>
      <c r="K146">
        <v>85744000</v>
      </c>
      <c r="L146">
        <v>144</v>
      </c>
      <c r="M146">
        <v>-13.800491312380402</v>
      </c>
      <c r="N146">
        <v>0</v>
      </c>
    </row>
    <row r="147" spans="1:14" x14ac:dyDescent="0.3">
      <c r="A147">
        <v>146</v>
      </c>
      <c r="B147" t="s">
        <v>280</v>
      </c>
      <c r="C147" t="s">
        <v>147</v>
      </c>
      <c r="D147" t="s">
        <v>280</v>
      </c>
      <c r="E147" t="s">
        <v>152</v>
      </c>
      <c r="F147" t="s">
        <v>155</v>
      </c>
      <c r="G147" t="s">
        <v>219</v>
      </c>
      <c r="H147">
        <v>323.47049350239325</v>
      </c>
      <c r="I147">
        <v>46</v>
      </c>
      <c r="J147">
        <v>1328386.9760935528</v>
      </c>
      <c r="K147">
        <v>85744000</v>
      </c>
      <c r="L147">
        <v>145</v>
      </c>
      <c r="M147">
        <v>-13.800491312380402</v>
      </c>
      <c r="N147">
        <v>0</v>
      </c>
    </row>
    <row r="148" spans="1:14" x14ac:dyDescent="0.3">
      <c r="A148">
        <v>147</v>
      </c>
      <c r="B148" t="s">
        <v>280</v>
      </c>
      <c r="C148" t="s">
        <v>147</v>
      </c>
      <c r="D148" t="s">
        <v>280</v>
      </c>
      <c r="E148" t="s">
        <v>152</v>
      </c>
      <c r="F148" t="s">
        <v>155</v>
      </c>
      <c r="G148" t="s">
        <v>219</v>
      </c>
      <c r="H148">
        <v>323.47049350239325</v>
      </c>
      <c r="I148">
        <v>46</v>
      </c>
      <c r="J148">
        <v>1328386.9760935528</v>
      </c>
      <c r="K148">
        <v>85744000</v>
      </c>
      <c r="L148">
        <v>146</v>
      </c>
      <c r="M148">
        <v>-13.800491312380402</v>
      </c>
      <c r="N148">
        <v>0</v>
      </c>
    </row>
    <row r="149" spans="1:14" x14ac:dyDescent="0.3">
      <c r="A149">
        <v>148</v>
      </c>
      <c r="B149" t="s">
        <v>280</v>
      </c>
      <c r="C149" t="s">
        <v>147</v>
      </c>
      <c r="D149" t="s">
        <v>280</v>
      </c>
      <c r="E149" t="s">
        <v>152</v>
      </c>
      <c r="F149" t="s">
        <v>155</v>
      </c>
      <c r="G149" t="s">
        <v>219</v>
      </c>
      <c r="H149">
        <v>323.47049350239325</v>
      </c>
      <c r="I149">
        <v>46</v>
      </c>
      <c r="J149">
        <v>1328386.9760935528</v>
      </c>
      <c r="K149">
        <v>85744000</v>
      </c>
      <c r="L149">
        <v>147</v>
      </c>
      <c r="M149">
        <v>-13.800491312380402</v>
      </c>
      <c r="N149">
        <v>0</v>
      </c>
    </row>
    <row r="150" spans="1:14" x14ac:dyDescent="0.3">
      <c r="A150">
        <v>149</v>
      </c>
      <c r="B150" t="s">
        <v>280</v>
      </c>
      <c r="C150" t="s">
        <v>147</v>
      </c>
      <c r="D150" t="s">
        <v>280</v>
      </c>
      <c r="E150" t="s">
        <v>152</v>
      </c>
      <c r="F150" t="s">
        <v>155</v>
      </c>
      <c r="G150" t="s">
        <v>219</v>
      </c>
      <c r="H150">
        <v>323.47049350239325</v>
      </c>
      <c r="I150">
        <v>46</v>
      </c>
      <c r="J150">
        <v>1328386.9760935528</v>
      </c>
      <c r="K150">
        <v>85744000</v>
      </c>
      <c r="L150">
        <v>148</v>
      </c>
      <c r="M150">
        <v>-13.800491312380402</v>
      </c>
      <c r="N150">
        <v>0</v>
      </c>
    </row>
    <row r="151" spans="1:14" x14ac:dyDescent="0.3">
      <c r="A151">
        <v>150</v>
      </c>
      <c r="B151" t="s">
        <v>280</v>
      </c>
      <c r="C151" t="s">
        <v>147</v>
      </c>
      <c r="D151" t="s">
        <v>280</v>
      </c>
      <c r="E151" t="s">
        <v>152</v>
      </c>
      <c r="F151" t="s">
        <v>155</v>
      </c>
      <c r="G151" t="s">
        <v>219</v>
      </c>
      <c r="H151">
        <v>323.47049350239325</v>
      </c>
      <c r="I151">
        <v>46</v>
      </c>
      <c r="J151">
        <v>1328386.9760935528</v>
      </c>
      <c r="K151">
        <v>85744000</v>
      </c>
      <c r="L151">
        <v>149</v>
      </c>
      <c r="M151">
        <v>-13.800491312380402</v>
      </c>
      <c r="N151">
        <v>0</v>
      </c>
    </row>
    <row r="152" spans="1:14" x14ac:dyDescent="0.3">
      <c r="A152">
        <v>151</v>
      </c>
      <c r="B152" t="s">
        <v>280</v>
      </c>
      <c r="C152" t="s">
        <v>147</v>
      </c>
      <c r="D152" t="s">
        <v>280</v>
      </c>
      <c r="E152" t="s">
        <v>152</v>
      </c>
      <c r="F152" t="s">
        <v>155</v>
      </c>
      <c r="G152" t="s">
        <v>219</v>
      </c>
      <c r="H152">
        <v>323.47049350239325</v>
      </c>
      <c r="I152">
        <v>46</v>
      </c>
      <c r="J152">
        <v>1328386.9760935528</v>
      </c>
      <c r="K152">
        <v>85744000</v>
      </c>
      <c r="L152">
        <v>150</v>
      </c>
      <c r="M152">
        <v>-13.800491312380402</v>
      </c>
      <c r="N152">
        <v>0</v>
      </c>
    </row>
    <row r="153" spans="1:14" x14ac:dyDescent="0.3">
      <c r="A153">
        <v>152</v>
      </c>
      <c r="B153" t="s">
        <v>280</v>
      </c>
      <c r="C153" t="s">
        <v>147</v>
      </c>
      <c r="D153" t="s">
        <v>280</v>
      </c>
      <c r="E153" t="s">
        <v>152</v>
      </c>
      <c r="F153" t="s">
        <v>155</v>
      </c>
      <c r="G153" t="s">
        <v>219</v>
      </c>
      <c r="H153">
        <v>323.47049350239325</v>
      </c>
      <c r="I153">
        <v>46</v>
      </c>
      <c r="J153">
        <v>1328386.9760935528</v>
      </c>
      <c r="K153">
        <v>85744000</v>
      </c>
      <c r="L153">
        <v>151</v>
      </c>
      <c r="M153">
        <v>-13.800491312380402</v>
      </c>
      <c r="N153">
        <v>0</v>
      </c>
    </row>
    <row r="154" spans="1:14" x14ac:dyDescent="0.3">
      <c r="A154">
        <v>153</v>
      </c>
      <c r="B154" t="s">
        <v>280</v>
      </c>
      <c r="C154" t="s">
        <v>147</v>
      </c>
      <c r="D154" t="s">
        <v>280</v>
      </c>
      <c r="E154" t="s">
        <v>152</v>
      </c>
      <c r="F154" t="s">
        <v>155</v>
      </c>
      <c r="G154" t="s">
        <v>219</v>
      </c>
      <c r="H154">
        <v>323.47049350239325</v>
      </c>
      <c r="I154">
        <v>46</v>
      </c>
      <c r="J154">
        <v>1328386.9760935528</v>
      </c>
      <c r="K154">
        <v>85744000</v>
      </c>
      <c r="L154">
        <v>152</v>
      </c>
      <c r="M154">
        <v>-13.800491312380402</v>
      </c>
      <c r="N154">
        <v>0</v>
      </c>
    </row>
    <row r="155" spans="1:14" x14ac:dyDescent="0.3">
      <c r="A155">
        <v>154</v>
      </c>
      <c r="B155" t="s">
        <v>280</v>
      </c>
      <c r="C155" t="s">
        <v>147</v>
      </c>
      <c r="D155" t="s">
        <v>280</v>
      </c>
      <c r="E155" t="s">
        <v>152</v>
      </c>
      <c r="F155" t="s">
        <v>155</v>
      </c>
      <c r="G155" t="s">
        <v>219</v>
      </c>
      <c r="H155">
        <v>323.47049350239325</v>
      </c>
      <c r="I155">
        <v>46</v>
      </c>
      <c r="J155">
        <v>1328386.9760935528</v>
      </c>
      <c r="K155">
        <v>85744000</v>
      </c>
      <c r="L155">
        <v>153</v>
      </c>
      <c r="M155">
        <v>-13.800491312380402</v>
      </c>
      <c r="N155">
        <v>0</v>
      </c>
    </row>
    <row r="156" spans="1:14" x14ac:dyDescent="0.3">
      <c r="A156">
        <v>155</v>
      </c>
      <c r="B156" t="s">
        <v>280</v>
      </c>
      <c r="C156" t="s">
        <v>147</v>
      </c>
      <c r="D156" t="s">
        <v>280</v>
      </c>
      <c r="E156" t="s">
        <v>152</v>
      </c>
      <c r="F156" t="s">
        <v>155</v>
      </c>
      <c r="G156" t="s">
        <v>219</v>
      </c>
      <c r="H156">
        <v>323.47049350239325</v>
      </c>
      <c r="I156">
        <v>46</v>
      </c>
      <c r="J156">
        <v>1328386.9760935528</v>
      </c>
      <c r="K156">
        <v>85744000</v>
      </c>
      <c r="L156">
        <v>154</v>
      </c>
      <c r="M156">
        <v>-13.800491312380402</v>
      </c>
      <c r="N156">
        <v>0</v>
      </c>
    </row>
    <row r="157" spans="1:14" x14ac:dyDescent="0.3">
      <c r="A157">
        <v>156</v>
      </c>
      <c r="B157" t="s">
        <v>280</v>
      </c>
      <c r="C157" t="s">
        <v>147</v>
      </c>
      <c r="D157" t="s">
        <v>280</v>
      </c>
      <c r="E157" t="s">
        <v>152</v>
      </c>
      <c r="F157" t="s">
        <v>155</v>
      </c>
      <c r="G157" t="s">
        <v>219</v>
      </c>
      <c r="H157">
        <v>323.47049350239325</v>
      </c>
      <c r="I157">
        <v>46</v>
      </c>
      <c r="J157">
        <v>1328386.9760935528</v>
      </c>
      <c r="K157">
        <v>85744000</v>
      </c>
      <c r="L157">
        <v>155</v>
      </c>
      <c r="M157">
        <v>-13.800491312380402</v>
      </c>
      <c r="N157">
        <v>0</v>
      </c>
    </row>
    <row r="158" spans="1:14" x14ac:dyDescent="0.3">
      <c r="A158">
        <v>157</v>
      </c>
      <c r="B158" t="s">
        <v>280</v>
      </c>
      <c r="C158" t="s">
        <v>147</v>
      </c>
      <c r="D158" t="s">
        <v>280</v>
      </c>
      <c r="E158" t="s">
        <v>152</v>
      </c>
      <c r="F158" t="s">
        <v>155</v>
      </c>
      <c r="G158" t="s">
        <v>219</v>
      </c>
      <c r="H158">
        <v>323.47049350239325</v>
      </c>
      <c r="I158">
        <v>46</v>
      </c>
      <c r="J158">
        <v>1328386.9760935528</v>
      </c>
      <c r="K158">
        <v>85744000</v>
      </c>
      <c r="L158">
        <v>156</v>
      </c>
      <c r="M158">
        <v>-13.800491312380402</v>
      </c>
      <c r="N158">
        <v>0</v>
      </c>
    </row>
    <row r="159" spans="1:14" x14ac:dyDescent="0.3">
      <c r="A159">
        <v>158</v>
      </c>
      <c r="B159" t="s">
        <v>280</v>
      </c>
      <c r="C159" t="s">
        <v>147</v>
      </c>
      <c r="D159" t="s">
        <v>280</v>
      </c>
      <c r="E159" t="s">
        <v>152</v>
      </c>
      <c r="F159" t="s">
        <v>155</v>
      </c>
      <c r="G159" t="s">
        <v>219</v>
      </c>
      <c r="H159">
        <v>323.47049350239325</v>
      </c>
      <c r="I159">
        <v>46</v>
      </c>
      <c r="J159">
        <v>1328386.9760935528</v>
      </c>
      <c r="K159">
        <v>85744000</v>
      </c>
      <c r="L159">
        <v>157</v>
      </c>
      <c r="M159">
        <v>-13.800491312380402</v>
      </c>
      <c r="N159">
        <v>0</v>
      </c>
    </row>
    <row r="160" spans="1:14" x14ac:dyDescent="0.3">
      <c r="A160">
        <v>159</v>
      </c>
      <c r="B160" t="s">
        <v>280</v>
      </c>
      <c r="C160" t="s">
        <v>147</v>
      </c>
      <c r="D160" t="s">
        <v>280</v>
      </c>
      <c r="E160" t="s">
        <v>152</v>
      </c>
      <c r="F160" t="s">
        <v>155</v>
      </c>
      <c r="G160" t="s">
        <v>219</v>
      </c>
      <c r="H160">
        <v>320.64319106959067</v>
      </c>
      <c r="I160">
        <v>46</v>
      </c>
      <c r="J160">
        <v>1160116.2188704778</v>
      </c>
      <c r="K160">
        <v>85744000</v>
      </c>
      <c r="L160">
        <v>158</v>
      </c>
      <c r="M160">
        <v>0.61495779252230665</v>
      </c>
      <c r="N160">
        <v>0</v>
      </c>
    </row>
    <row r="161" spans="1:14" x14ac:dyDescent="0.3">
      <c r="A161">
        <v>160</v>
      </c>
      <c r="B161" t="s">
        <v>280</v>
      </c>
      <c r="C161" t="s">
        <v>147</v>
      </c>
      <c r="D161" t="s">
        <v>280</v>
      </c>
      <c r="E161" t="s">
        <v>152</v>
      </c>
      <c r="F161" t="s">
        <v>155</v>
      </c>
      <c r="G161" t="s">
        <v>219</v>
      </c>
      <c r="H161">
        <v>320.64319106959067</v>
      </c>
      <c r="I161">
        <v>46</v>
      </c>
      <c r="J161">
        <v>1160116.2188704778</v>
      </c>
      <c r="K161">
        <v>85744000</v>
      </c>
      <c r="L161">
        <v>159</v>
      </c>
      <c r="M161">
        <v>0.61495779252230665</v>
      </c>
      <c r="N161">
        <v>0</v>
      </c>
    </row>
    <row r="162" spans="1:14" x14ac:dyDescent="0.3">
      <c r="A162">
        <v>161</v>
      </c>
      <c r="B162" t="s">
        <v>280</v>
      </c>
      <c r="C162" t="s">
        <v>147</v>
      </c>
      <c r="D162" t="s">
        <v>280</v>
      </c>
      <c r="E162" t="s">
        <v>152</v>
      </c>
      <c r="F162" t="s">
        <v>155</v>
      </c>
      <c r="G162" t="s">
        <v>219</v>
      </c>
      <c r="H162">
        <v>320.64319106959067</v>
      </c>
      <c r="I162">
        <v>46</v>
      </c>
      <c r="J162">
        <v>1160116.2188704778</v>
      </c>
      <c r="K162">
        <v>85744000</v>
      </c>
      <c r="L162">
        <v>160</v>
      </c>
      <c r="M162">
        <v>0.61495779252230665</v>
      </c>
      <c r="N162">
        <v>0</v>
      </c>
    </row>
    <row r="163" spans="1:14" x14ac:dyDescent="0.3">
      <c r="A163">
        <v>162</v>
      </c>
      <c r="B163" t="s">
        <v>280</v>
      </c>
      <c r="C163" t="s">
        <v>147</v>
      </c>
      <c r="D163" t="s">
        <v>280</v>
      </c>
      <c r="E163" t="s">
        <v>152</v>
      </c>
      <c r="F163" t="s">
        <v>155</v>
      </c>
      <c r="G163" t="s">
        <v>219</v>
      </c>
      <c r="H163">
        <v>320.64319106959067</v>
      </c>
      <c r="I163">
        <v>46</v>
      </c>
      <c r="J163">
        <v>1160116.2188704778</v>
      </c>
      <c r="K163">
        <v>85744000</v>
      </c>
      <c r="L163">
        <v>161</v>
      </c>
      <c r="M163">
        <v>0.61495779252230665</v>
      </c>
      <c r="N163">
        <v>0</v>
      </c>
    </row>
    <row r="164" spans="1:14" x14ac:dyDescent="0.3">
      <c r="A164">
        <v>163</v>
      </c>
      <c r="B164" t="s">
        <v>280</v>
      </c>
      <c r="C164" t="s">
        <v>147</v>
      </c>
      <c r="D164" t="s">
        <v>280</v>
      </c>
      <c r="E164" t="s">
        <v>152</v>
      </c>
      <c r="F164" t="s">
        <v>155</v>
      </c>
      <c r="G164" t="s">
        <v>219</v>
      </c>
      <c r="H164">
        <v>320.64319106959067</v>
      </c>
      <c r="I164">
        <v>46</v>
      </c>
      <c r="J164">
        <v>1160116.2188704778</v>
      </c>
      <c r="K164">
        <v>85744000</v>
      </c>
      <c r="L164">
        <v>162</v>
      </c>
      <c r="M164">
        <v>0.61495779252230665</v>
      </c>
      <c r="N164">
        <v>0</v>
      </c>
    </row>
    <row r="165" spans="1:14" x14ac:dyDescent="0.3">
      <c r="A165">
        <v>164</v>
      </c>
      <c r="B165" t="s">
        <v>280</v>
      </c>
      <c r="C165" t="s">
        <v>147</v>
      </c>
      <c r="D165" t="s">
        <v>280</v>
      </c>
      <c r="E165" t="s">
        <v>152</v>
      </c>
      <c r="F165" t="s">
        <v>155</v>
      </c>
      <c r="G165" t="s">
        <v>219</v>
      </c>
      <c r="H165">
        <v>320.64319106959067</v>
      </c>
      <c r="I165">
        <v>46</v>
      </c>
      <c r="J165">
        <v>1160116.2188704778</v>
      </c>
      <c r="K165">
        <v>85744000</v>
      </c>
      <c r="L165">
        <v>163</v>
      </c>
      <c r="M165">
        <v>0.61495779252230665</v>
      </c>
      <c r="N165">
        <v>0</v>
      </c>
    </row>
    <row r="166" spans="1:14" x14ac:dyDescent="0.3">
      <c r="A166">
        <v>165</v>
      </c>
      <c r="B166" t="s">
        <v>280</v>
      </c>
      <c r="C166" t="s">
        <v>147</v>
      </c>
      <c r="D166" t="s">
        <v>280</v>
      </c>
      <c r="E166" t="s">
        <v>152</v>
      </c>
      <c r="F166" t="s">
        <v>155</v>
      </c>
      <c r="G166" t="s">
        <v>219</v>
      </c>
      <c r="H166">
        <v>320.64319106959067</v>
      </c>
      <c r="I166">
        <v>46</v>
      </c>
      <c r="J166">
        <v>1160116.2188704778</v>
      </c>
      <c r="K166">
        <v>85744000</v>
      </c>
      <c r="L166">
        <v>164</v>
      </c>
      <c r="M166">
        <v>0.61495779252230665</v>
      </c>
      <c r="N166">
        <v>0</v>
      </c>
    </row>
    <row r="167" spans="1:14" x14ac:dyDescent="0.3">
      <c r="A167">
        <v>166</v>
      </c>
      <c r="B167" t="s">
        <v>280</v>
      </c>
      <c r="C167" t="s">
        <v>147</v>
      </c>
      <c r="D167" t="s">
        <v>280</v>
      </c>
      <c r="E167" t="s">
        <v>152</v>
      </c>
      <c r="F167" t="s">
        <v>155</v>
      </c>
      <c r="G167" t="s">
        <v>219</v>
      </c>
      <c r="H167">
        <v>320.64319106959067</v>
      </c>
      <c r="I167">
        <v>46</v>
      </c>
      <c r="J167">
        <v>1160116.2188704778</v>
      </c>
      <c r="K167">
        <v>85744000</v>
      </c>
      <c r="L167">
        <v>165</v>
      </c>
      <c r="M167">
        <v>0.61495779252230665</v>
      </c>
      <c r="N167">
        <v>0</v>
      </c>
    </row>
    <row r="168" spans="1:14" x14ac:dyDescent="0.3">
      <c r="A168">
        <v>167</v>
      </c>
      <c r="B168" t="s">
        <v>280</v>
      </c>
      <c r="C168" t="s">
        <v>147</v>
      </c>
      <c r="D168" t="s">
        <v>280</v>
      </c>
      <c r="E168" t="s">
        <v>152</v>
      </c>
      <c r="F168" t="s">
        <v>155</v>
      </c>
      <c r="G168" t="s">
        <v>219</v>
      </c>
      <c r="H168">
        <v>320.64319106959067</v>
      </c>
      <c r="I168">
        <v>46</v>
      </c>
      <c r="J168">
        <v>1160116.2188704778</v>
      </c>
      <c r="K168">
        <v>85744000</v>
      </c>
      <c r="L168">
        <v>166</v>
      </c>
      <c r="M168">
        <v>0.61495779252230665</v>
      </c>
      <c r="N168">
        <v>0</v>
      </c>
    </row>
    <row r="169" spans="1:14" x14ac:dyDescent="0.3">
      <c r="A169">
        <v>168</v>
      </c>
      <c r="B169" t="s">
        <v>280</v>
      </c>
      <c r="C169" t="s">
        <v>147</v>
      </c>
      <c r="D169" t="s">
        <v>280</v>
      </c>
      <c r="E169" t="s">
        <v>152</v>
      </c>
      <c r="F169" t="s">
        <v>155</v>
      </c>
      <c r="G169" t="s">
        <v>219</v>
      </c>
      <c r="H169">
        <v>320.64319106959067</v>
      </c>
      <c r="I169">
        <v>46</v>
      </c>
      <c r="J169">
        <v>1160116.2188704778</v>
      </c>
      <c r="K169">
        <v>85744000</v>
      </c>
      <c r="L169">
        <v>167</v>
      </c>
      <c r="M169">
        <v>0.61495779252230665</v>
      </c>
      <c r="N169">
        <v>0</v>
      </c>
    </row>
    <row r="170" spans="1:14" x14ac:dyDescent="0.3">
      <c r="A170">
        <v>169</v>
      </c>
      <c r="B170" t="s">
        <v>280</v>
      </c>
      <c r="C170" t="s">
        <v>147</v>
      </c>
      <c r="D170" t="s">
        <v>280</v>
      </c>
      <c r="E170" t="s">
        <v>152</v>
      </c>
      <c r="F170" t="s">
        <v>155</v>
      </c>
      <c r="G170" t="s">
        <v>219</v>
      </c>
      <c r="H170">
        <v>320.64319106959067</v>
      </c>
      <c r="I170">
        <v>46</v>
      </c>
      <c r="J170">
        <v>1160116.2188704778</v>
      </c>
      <c r="K170">
        <v>85744000</v>
      </c>
      <c r="L170">
        <v>168</v>
      </c>
      <c r="M170">
        <v>0.61495779252230665</v>
      </c>
      <c r="N170">
        <v>0</v>
      </c>
    </row>
    <row r="171" spans="1:14" x14ac:dyDescent="0.3">
      <c r="A171">
        <v>170</v>
      </c>
      <c r="B171" t="s">
        <v>280</v>
      </c>
      <c r="C171" t="s">
        <v>147</v>
      </c>
      <c r="D171" t="s">
        <v>280</v>
      </c>
      <c r="E171" t="s">
        <v>152</v>
      </c>
      <c r="F171" t="s">
        <v>155</v>
      </c>
      <c r="G171" t="s">
        <v>219</v>
      </c>
      <c r="H171">
        <v>320.64319106959067</v>
      </c>
      <c r="I171">
        <v>46</v>
      </c>
      <c r="J171">
        <v>1160116.2188704778</v>
      </c>
      <c r="K171">
        <v>85744000</v>
      </c>
      <c r="L171">
        <v>169</v>
      </c>
      <c r="M171">
        <v>0.61495779252230665</v>
      </c>
      <c r="N171">
        <v>0</v>
      </c>
    </row>
    <row r="172" spans="1:14" x14ac:dyDescent="0.3">
      <c r="A172">
        <v>171</v>
      </c>
      <c r="B172" t="s">
        <v>280</v>
      </c>
      <c r="C172" t="s">
        <v>147</v>
      </c>
      <c r="D172" t="s">
        <v>280</v>
      </c>
      <c r="E172" t="s">
        <v>152</v>
      </c>
      <c r="F172" t="s">
        <v>155</v>
      </c>
      <c r="G172" t="s">
        <v>219</v>
      </c>
      <c r="H172">
        <v>320.64319106959067</v>
      </c>
      <c r="I172">
        <v>46</v>
      </c>
      <c r="J172">
        <v>1160116.2188704778</v>
      </c>
      <c r="K172">
        <v>85744000</v>
      </c>
      <c r="L172">
        <v>170</v>
      </c>
      <c r="M172">
        <v>0.61495779252230665</v>
      </c>
      <c r="N172">
        <v>0</v>
      </c>
    </row>
    <row r="173" spans="1:14" x14ac:dyDescent="0.3">
      <c r="A173">
        <v>172</v>
      </c>
      <c r="B173" t="s">
        <v>280</v>
      </c>
      <c r="C173" t="s">
        <v>147</v>
      </c>
      <c r="D173" t="s">
        <v>280</v>
      </c>
      <c r="E173" t="s">
        <v>152</v>
      </c>
      <c r="F173" t="s">
        <v>155</v>
      </c>
      <c r="G173" t="s">
        <v>219</v>
      </c>
      <c r="H173">
        <v>320.64319106959067</v>
      </c>
      <c r="I173">
        <v>46</v>
      </c>
      <c r="J173">
        <v>1160116.2188704778</v>
      </c>
      <c r="K173">
        <v>85744000</v>
      </c>
      <c r="L173">
        <v>171</v>
      </c>
      <c r="M173">
        <v>0.61495779252230665</v>
      </c>
      <c r="N173">
        <v>0</v>
      </c>
    </row>
    <row r="174" spans="1:14" x14ac:dyDescent="0.3">
      <c r="A174">
        <v>173</v>
      </c>
      <c r="B174" t="s">
        <v>280</v>
      </c>
      <c r="C174" t="s">
        <v>147</v>
      </c>
      <c r="D174" t="s">
        <v>280</v>
      </c>
      <c r="E174" t="s">
        <v>152</v>
      </c>
      <c r="F174" t="s">
        <v>155</v>
      </c>
      <c r="G174" t="s">
        <v>219</v>
      </c>
      <c r="H174">
        <v>320.64319106959067</v>
      </c>
      <c r="I174">
        <v>46</v>
      </c>
      <c r="J174">
        <v>1160116.2188704778</v>
      </c>
      <c r="K174">
        <v>85744000</v>
      </c>
      <c r="L174">
        <v>172</v>
      </c>
      <c r="M174">
        <v>0.61495779252230665</v>
      </c>
      <c r="N174">
        <v>0</v>
      </c>
    </row>
    <row r="175" spans="1:14" x14ac:dyDescent="0.3">
      <c r="A175">
        <v>174</v>
      </c>
      <c r="B175" t="s">
        <v>280</v>
      </c>
      <c r="C175" t="s">
        <v>147</v>
      </c>
      <c r="D175" t="s">
        <v>280</v>
      </c>
      <c r="E175" t="s">
        <v>152</v>
      </c>
      <c r="F175" t="s">
        <v>155</v>
      </c>
      <c r="G175" t="s">
        <v>219</v>
      </c>
      <c r="H175">
        <v>320.64319106959067</v>
      </c>
      <c r="I175">
        <v>46</v>
      </c>
      <c r="J175">
        <v>1160116.2188704778</v>
      </c>
      <c r="K175">
        <v>85744000</v>
      </c>
      <c r="L175">
        <v>173</v>
      </c>
      <c r="M175">
        <v>0.61495779252230665</v>
      </c>
      <c r="N175">
        <v>0</v>
      </c>
    </row>
    <row r="176" spans="1:14" x14ac:dyDescent="0.3">
      <c r="A176">
        <v>175</v>
      </c>
      <c r="B176" t="s">
        <v>280</v>
      </c>
      <c r="C176" t="s">
        <v>147</v>
      </c>
      <c r="D176" t="s">
        <v>280</v>
      </c>
      <c r="E176" t="s">
        <v>152</v>
      </c>
      <c r="F176" t="s">
        <v>155</v>
      </c>
      <c r="G176" t="s">
        <v>219</v>
      </c>
      <c r="H176">
        <v>320.64319106959067</v>
      </c>
      <c r="I176">
        <v>46</v>
      </c>
      <c r="J176">
        <v>1160116.2188704778</v>
      </c>
      <c r="K176">
        <v>85744000</v>
      </c>
      <c r="L176">
        <v>174</v>
      </c>
      <c r="M176">
        <v>0.61495779252230665</v>
      </c>
      <c r="N176">
        <v>0</v>
      </c>
    </row>
    <row r="177" spans="1:14" x14ac:dyDescent="0.3">
      <c r="A177">
        <v>176</v>
      </c>
      <c r="B177" t="s">
        <v>280</v>
      </c>
      <c r="C177" t="s">
        <v>147</v>
      </c>
      <c r="D177" t="s">
        <v>280</v>
      </c>
      <c r="E177" t="s">
        <v>152</v>
      </c>
      <c r="F177" t="s">
        <v>155</v>
      </c>
      <c r="G177" t="s">
        <v>219</v>
      </c>
      <c r="H177">
        <v>320.64319106959067</v>
      </c>
      <c r="I177">
        <v>46</v>
      </c>
      <c r="J177">
        <v>1160116.2188704778</v>
      </c>
      <c r="K177">
        <v>85744000</v>
      </c>
      <c r="L177">
        <v>175</v>
      </c>
      <c r="M177">
        <v>0.61495779252230665</v>
      </c>
      <c r="N177">
        <v>0</v>
      </c>
    </row>
    <row r="178" spans="1:14" x14ac:dyDescent="0.3">
      <c r="A178">
        <v>177</v>
      </c>
      <c r="B178" t="s">
        <v>280</v>
      </c>
      <c r="C178" t="s">
        <v>147</v>
      </c>
      <c r="D178" t="s">
        <v>280</v>
      </c>
      <c r="E178" t="s">
        <v>152</v>
      </c>
      <c r="F178" t="s">
        <v>155</v>
      </c>
      <c r="G178" t="s">
        <v>219</v>
      </c>
      <c r="H178">
        <v>320.64319106959067</v>
      </c>
      <c r="I178">
        <v>46</v>
      </c>
      <c r="J178">
        <v>1160116.2188704778</v>
      </c>
      <c r="K178">
        <v>85744000</v>
      </c>
      <c r="L178">
        <v>176</v>
      </c>
      <c r="M178">
        <v>0.61495779252230665</v>
      </c>
      <c r="N178">
        <v>0</v>
      </c>
    </row>
    <row r="179" spans="1:14" x14ac:dyDescent="0.3">
      <c r="A179">
        <v>178</v>
      </c>
      <c r="B179" t="s">
        <v>280</v>
      </c>
      <c r="C179" t="s">
        <v>147</v>
      </c>
      <c r="D179" t="s">
        <v>280</v>
      </c>
      <c r="E179" t="s">
        <v>152</v>
      </c>
      <c r="F179" t="s">
        <v>155</v>
      </c>
      <c r="G179" t="s">
        <v>219</v>
      </c>
      <c r="H179">
        <v>320.64319106959067</v>
      </c>
      <c r="I179">
        <v>46</v>
      </c>
      <c r="J179">
        <v>1160116.2188704778</v>
      </c>
      <c r="K179">
        <v>85744000</v>
      </c>
      <c r="L179">
        <v>177</v>
      </c>
      <c r="M179">
        <v>0.61495779252230665</v>
      </c>
      <c r="N179">
        <v>0</v>
      </c>
    </row>
    <row r="180" spans="1:14" x14ac:dyDescent="0.3">
      <c r="A180">
        <v>179</v>
      </c>
      <c r="B180" t="s">
        <v>280</v>
      </c>
      <c r="C180" t="s">
        <v>147</v>
      </c>
      <c r="D180" t="s">
        <v>280</v>
      </c>
      <c r="E180" t="s">
        <v>152</v>
      </c>
      <c r="F180" t="s">
        <v>155</v>
      </c>
      <c r="G180" t="s">
        <v>219</v>
      </c>
      <c r="H180">
        <v>320.64319106959067</v>
      </c>
      <c r="I180">
        <v>46</v>
      </c>
      <c r="J180">
        <v>1160116.2188704778</v>
      </c>
      <c r="K180">
        <v>85744000</v>
      </c>
      <c r="L180">
        <v>178</v>
      </c>
      <c r="M180">
        <v>0.61495779252230665</v>
      </c>
      <c r="N180">
        <v>0</v>
      </c>
    </row>
    <row r="181" spans="1:14" x14ac:dyDescent="0.3">
      <c r="A181">
        <v>180</v>
      </c>
      <c r="B181" t="s">
        <v>280</v>
      </c>
      <c r="C181" t="s">
        <v>147</v>
      </c>
      <c r="D181" t="s">
        <v>280</v>
      </c>
      <c r="E181" t="s">
        <v>152</v>
      </c>
      <c r="F181" t="s">
        <v>155</v>
      </c>
      <c r="G181" t="s">
        <v>219</v>
      </c>
      <c r="H181">
        <v>320.64319106959067</v>
      </c>
      <c r="I181">
        <v>46</v>
      </c>
      <c r="J181">
        <v>1160116.2188704778</v>
      </c>
      <c r="K181">
        <v>85744000</v>
      </c>
      <c r="L181">
        <v>179</v>
      </c>
      <c r="M181">
        <v>0.61495779252230665</v>
      </c>
      <c r="N181">
        <v>0</v>
      </c>
    </row>
    <row r="182" spans="1:14" x14ac:dyDescent="0.3">
      <c r="A182">
        <v>181</v>
      </c>
      <c r="B182" t="s">
        <v>280</v>
      </c>
      <c r="C182" t="s">
        <v>147</v>
      </c>
      <c r="D182" t="s">
        <v>280</v>
      </c>
      <c r="E182" t="s">
        <v>152</v>
      </c>
      <c r="F182" t="s">
        <v>155</v>
      </c>
      <c r="G182" t="s">
        <v>219</v>
      </c>
      <c r="H182">
        <v>320.64319106959067</v>
      </c>
      <c r="I182">
        <v>46</v>
      </c>
      <c r="J182">
        <v>1160116.2188704778</v>
      </c>
      <c r="K182">
        <v>85744000</v>
      </c>
      <c r="L182">
        <v>180</v>
      </c>
      <c r="M182">
        <v>0.61495779252230665</v>
      </c>
      <c r="N182">
        <v>0</v>
      </c>
    </row>
    <row r="183" spans="1:14" x14ac:dyDescent="0.3">
      <c r="A183">
        <v>182</v>
      </c>
      <c r="B183" t="s">
        <v>280</v>
      </c>
      <c r="C183" t="s">
        <v>147</v>
      </c>
      <c r="D183" t="s">
        <v>280</v>
      </c>
      <c r="E183" t="s">
        <v>152</v>
      </c>
      <c r="F183" t="s">
        <v>155</v>
      </c>
      <c r="G183" t="s">
        <v>219</v>
      </c>
      <c r="H183">
        <v>320.64319106959067</v>
      </c>
      <c r="I183">
        <v>46</v>
      </c>
      <c r="J183">
        <v>1160116.2188704778</v>
      </c>
      <c r="K183">
        <v>85744000</v>
      </c>
      <c r="L183">
        <v>181</v>
      </c>
      <c r="M183">
        <v>0.61495779252230665</v>
      </c>
      <c r="N183">
        <v>0</v>
      </c>
    </row>
    <row r="184" spans="1:14" x14ac:dyDescent="0.3">
      <c r="A184">
        <v>183</v>
      </c>
      <c r="B184" t="s">
        <v>280</v>
      </c>
      <c r="C184" t="s">
        <v>147</v>
      </c>
      <c r="D184" t="s">
        <v>280</v>
      </c>
      <c r="E184" t="s">
        <v>152</v>
      </c>
      <c r="F184" t="s">
        <v>155</v>
      </c>
      <c r="G184" t="s">
        <v>219</v>
      </c>
      <c r="H184">
        <v>320.64319106959067</v>
      </c>
      <c r="I184">
        <v>46</v>
      </c>
      <c r="J184">
        <v>1160116.2188704778</v>
      </c>
      <c r="K184">
        <v>85744000</v>
      </c>
      <c r="L184">
        <v>182</v>
      </c>
      <c r="M184">
        <v>0.61495779252230665</v>
      </c>
      <c r="N184">
        <v>0</v>
      </c>
    </row>
    <row r="185" spans="1:14" x14ac:dyDescent="0.3">
      <c r="A185">
        <v>184</v>
      </c>
      <c r="B185" t="s">
        <v>280</v>
      </c>
      <c r="C185" t="s">
        <v>147</v>
      </c>
      <c r="D185" t="s">
        <v>280</v>
      </c>
      <c r="E185" t="s">
        <v>152</v>
      </c>
      <c r="F185" t="s">
        <v>155</v>
      </c>
      <c r="G185" t="s">
        <v>219</v>
      </c>
      <c r="H185">
        <v>320.64319106959067</v>
      </c>
      <c r="I185">
        <v>46</v>
      </c>
      <c r="J185">
        <v>1160116.2188704778</v>
      </c>
      <c r="K185">
        <v>85744000</v>
      </c>
      <c r="L185">
        <v>183</v>
      </c>
      <c r="M185">
        <v>0.61495779252230665</v>
      </c>
      <c r="N185">
        <v>0</v>
      </c>
    </row>
    <row r="186" spans="1:14" x14ac:dyDescent="0.3">
      <c r="A186">
        <v>185</v>
      </c>
      <c r="B186" t="s">
        <v>280</v>
      </c>
      <c r="C186" t="s">
        <v>147</v>
      </c>
      <c r="D186" t="s">
        <v>280</v>
      </c>
      <c r="E186" t="s">
        <v>152</v>
      </c>
      <c r="F186" t="s">
        <v>155</v>
      </c>
      <c r="G186" t="s">
        <v>219</v>
      </c>
      <c r="H186">
        <v>320.64319106959067</v>
      </c>
      <c r="I186">
        <v>46</v>
      </c>
      <c r="J186">
        <v>1160116.2188704778</v>
      </c>
      <c r="K186">
        <v>85744000</v>
      </c>
      <c r="L186">
        <v>184</v>
      </c>
      <c r="M186">
        <v>0.61495779252230665</v>
      </c>
      <c r="N186">
        <v>0</v>
      </c>
    </row>
    <row r="187" spans="1:14" x14ac:dyDescent="0.3">
      <c r="A187">
        <v>186</v>
      </c>
      <c r="B187" t="s">
        <v>280</v>
      </c>
      <c r="C187" t="s">
        <v>147</v>
      </c>
      <c r="D187" t="s">
        <v>280</v>
      </c>
      <c r="E187" t="s">
        <v>152</v>
      </c>
      <c r="F187" t="s">
        <v>155</v>
      </c>
      <c r="G187" t="s">
        <v>219</v>
      </c>
      <c r="H187">
        <v>320.64319106959067</v>
      </c>
      <c r="I187">
        <v>46</v>
      </c>
      <c r="J187">
        <v>1160116.2188704778</v>
      </c>
      <c r="K187">
        <v>85744000</v>
      </c>
      <c r="L187">
        <v>185</v>
      </c>
      <c r="M187">
        <v>0.61495779252230665</v>
      </c>
      <c r="N187">
        <v>0</v>
      </c>
    </row>
    <row r="188" spans="1:14" x14ac:dyDescent="0.3">
      <c r="A188">
        <v>187</v>
      </c>
      <c r="B188" t="s">
        <v>280</v>
      </c>
      <c r="C188" t="s">
        <v>147</v>
      </c>
      <c r="D188" t="s">
        <v>280</v>
      </c>
      <c r="E188" t="s">
        <v>152</v>
      </c>
      <c r="F188" t="s">
        <v>155</v>
      </c>
      <c r="G188" t="s">
        <v>219</v>
      </c>
      <c r="H188">
        <v>320.64319106959067</v>
      </c>
      <c r="I188">
        <v>46</v>
      </c>
      <c r="J188">
        <v>1160116.2188704778</v>
      </c>
      <c r="K188">
        <v>85744000</v>
      </c>
      <c r="L188">
        <v>186</v>
      </c>
      <c r="M188">
        <v>0.61495779252230665</v>
      </c>
      <c r="N188">
        <v>0</v>
      </c>
    </row>
    <row r="189" spans="1:14" x14ac:dyDescent="0.3">
      <c r="A189">
        <v>188</v>
      </c>
      <c r="B189" t="s">
        <v>280</v>
      </c>
      <c r="C189" t="s">
        <v>147</v>
      </c>
      <c r="D189" t="s">
        <v>280</v>
      </c>
      <c r="E189" t="s">
        <v>152</v>
      </c>
      <c r="F189" t="s">
        <v>155</v>
      </c>
      <c r="G189" t="s">
        <v>219</v>
      </c>
      <c r="H189">
        <v>320.64319106959067</v>
      </c>
      <c r="I189">
        <v>46</v>
      </c>
      <c r="J189">
        <v>1160116.2188704778</v>
      </c>
      <c r="K189">
        <v>85744000</v>
      </c>
      <c r="L189">
        <v>187</v>
      </c>
      <c r="M189">
        <v>0.61495779252230665</v>
      </c>
      <c r="N189">
        <v>0</v>
      </c>
    </row>
    <row r="190" spans="1:14" x14ac:dyDescent="0.3">
      <c r="A190">
        <v>189</v>
      </c>
      <c r="B190" t="s">
        <v>280</v>
      </c>
      <c r="C190" t="s">
        <v>147</v>
      </c>
      <c r="D190" t="s">
        <v>280</v>
      </c>
      <c r="E190" t="s">
        <v>152</v>
      </c>
      <c r="F190" t="s">
        <v>155</v>
      </c>
      <c r="G190" t="s">
        <v>219</v>
      </c>
      <c r="H190">
        <v>320.64319106959067</v>
      </c>
      <c r="I190">
        <v>46</v>
      </c>
      <c r="J190">
        <v>1160116.2188704778</v>
      </c>
      <c r="K190">
        <v>85744000</v>
      </c>
      <c r="L190">
        <v>188</v>
      </c>
      <c r="M190">
        <v>0.61495779252230665</v>
      </c>
      <c r="N190">
        <v>0</v>
      </c>
    </row>
    <row r="191" spans="1:14" x14ac:dyDescent="0.3">
      <c r="A191">
        <v>190</v>
      </c>
      <c r="B191" t="s">
        <v>280</v>
      </c>
      <c r="C191" t="s">
        <v>147</v>
      </c>
      <c r="D191" t="s">
        <v>280</v>
      </c>
      <c r="E191" t="s">
        <v>152</v>
      </c>
      <c r="F191" t="s">
        <v>155</v>
      </c>
      <c r="G191" t="s">
        <v>219</v>
      </c>
      <c r="H191">
        <v>320.64319106959067</v>
      </c>
      <c r="I191">
        <v>46</v>
      </c>
      <c r="J191">
        <v>1160116.2188704778</v>
      </c>
      <c r="K191">
        <v>85744000</v>
      </c>
      <c r="L191">
        <v>189</v>
      </c>
      <c r="M191">
        <v>0.61495779252230665</v>
      </c>
      <c r="N191">
        <v>0</v>
      </c>
    </row>
    <row r="192" spans="1:14" x14ac:dyDescent="0.3">
      <c r="A192">
        <v>191</v>
      </c>
      <c r="B192" t="s">
        <v>280</v>
      </c>
      <c r="C192" t="s">
        <v>147</v>
      </c>
      <c r="D192" t="s">
        <v>280</v>
      </c>
      <c r="E192" t="s">
        <v>152</v>
      </c>
      <c r="F192" t="s">
        <v>155</v>
      </c>
      <c r="G192" t="s">
        <v>219</v>
      </c>
      <c r="H192">
        <v>320.64319106959067</v>
      </c>
      <c r="I192">
        <v>46</v>
      </c>
      <c r="J192">
        <v>1160116.2188704778</v>
      </c>
      <c r="K192">
        <v>85744000</v>
      </c>
      <c r="L192">
        <v>190</v>
      </c>
      <c r="M192">
        <v>0.61495779252230665</v>
      </c>
      <c r="N192">
        <v>0</v>
      </c>
    </row>
    <row r="193" spans="1:14" x14ac:dyDescent="0.3">
      <c r="A193">
        <v>192</v>
      </c>
      <c r="B193" t="s">
        <v>280</v>
      </c>
      <c r="C193" t="s">
        <v>147</v>
      </c>
      <c r="D193" t="s">
        <v>280</v>
      </c>
      <c r="E193" t="s">
        <v>152</v>
      </c>
      <c r="F193" t="s">
        <v>155</v>
      </c>
      <c r="G193" t="s">
        <v>219</v>
      </c>
      <c r="H193">
        <v>320.64319106959067</v>
      </c>
      <c r="I193">
        <v>46</v>
      </c>
      <c r="J193">
        <v>1160116.2188704778</v>
      </c>
      <c r="K193">
        <v>85744000</v>
      </c>
      <c r="L193">
        <v>191</v>
      </c>
      <c r="M193">
        <v>0.61495779252230665</v>
      </c>
      <c r="N193">
        <v>0</v>
      </c>
    </row>
    <row r="194" spans="1:14" x14ac:dyDescent="0.3">
      <c r="A194">
        <v>193</v>
      </c>
      <c r="B194" t="s">
        <v>280</v>
      </c>
      <c r="C194" t="s">
        <v>147</v>
      </c>
      <c r="D194" t="s">
        <v>280</v>
      </c>
      <c r="E194" t="s">
        <v>152</v>
      </c>
      <c r="F194" t="s">
        <v>155</v>
      </c>
      <c r="G194" t="s">
        <v>219</v>
      </c>
      <c r="H194">
        <v>320.64319106959067</v>
      </c>
      <c r="I194">
        <v>46</v>
      </c>
      <c r="J194">
        <v>1160116.2188704778</v>
      </c>
      <c r="K194">
        <v>85744000</v>
      </c>
      <c r="L194">
        <v>192</v>
      </c>
      <c r="M194">
        <v>0.61495779252230665</v>
      </c>
      <c r="N194">
        <v>0</v>
      </c>
    </row>
    <row r="195" spans="1:14" x14ac:dyDescent="0.3">
      <c r="A195">
        <v>194</v>
      </c>
      <c r="B195" t="s">
        <v>280</v>
      </c>
      <c r="C195" t="s">
        <v>147</v>
      </c>
      <c r="D195" t="s">
        <v>280</v>
      </c>
      <c r="E195" t="s">
        <v>152</v>
      </c>
      <c r="F195" t="s">
        <v>155</v>
      </c>
      <c r="G195" t="s">
        <v>219</v>
      </c>
      <c r="H195">
        <v>320.64319106959067</v>
      </c>
      <c r="I195">
        <v>46</v>
      </c>
      <c r="J195">
        <v>1160116.2188704778</v>
      </c>
      <c r="K195">
        <v>85744000</v>
      </c>
      <c r="L195">
        <v>193</v>
      </c>
      <c r="M195">
        <v>0.61495779252230665</v>
      </c>
      <c r="N195">
        <v>0</v>
      </c>
    </row>
    <row r="196" spans="1:14" x14ac:dyDescent="0.3">
      <c r="A196">
        <v>195</v>
      </c>
      <c r="B196" t="s">
        <v>280</v>
      </c>
      <c r="C196" t="s">
        <v>147</v>
      </c>
      <c r="D196" t="s">
        <v>280</v>
      </c>
      <c r="E196" t="s">
        <v>152</v>
      </c>
      <c r="F196" t="s">
        <v>155</v>
      </c>
      <c r="G196" t="s">
        <v>219</v>
      </c>
      <c r="H196">
        <v>320.64319106959067</v>
      </c>
      <c r="I196">
        <v>46</v>
      </c>
      <c r="J196">
        <v>1160116.2188704778</v>
      </c>
      <c r="K196">
        <v>85744000</v>
      </c>
      <c r="L196">
        <v>194</v>
      </c>
      <c r="M196">
        <v>0.61495779252230665</v>
      </c>
      <c r="N196">
        <v>0</v>
      </c>
    </row>
    <row r="197" spans="1:14" x14ac:dyDescent="0.3">
      <c r="A197">
        <v>196</v>
      </c>
      <c r="B197" t="s">
        <v>280</v>
      </c>
      <c r="C197" t="s">
        <v>147</v>
      </c>
      <c r="D197" t="s">
        <v>280</v>
      </c>
      <c r="E197" t="s">
        <v>152</v>
      </c>
      <c r="F197" t="s">
        <v>155</v>
      </c>
      <c r="G197" t="s">
        <v>219</v>
      </c>
      <c r="H197">
        <v>320.64319106959067</v>
      </c>
      <c r="I197">
        <v>46</v>
      </c>
      <c r="J197">
        <v>1160116.2188704778</v>
      </c>
      <c r="K197">
        <v>85744000</v>
      </c>
      <c r="L197">
        <v>195</v>
      </c>
      <c r="M197">
        <v>0.61495779252230665</v>
      </c>
      <c r="N197">
        <v>0</v>
      </c>
    </row>
    <row r="198" spans="1:14" x14ac:dyDescent="0.3">
      <c r="A198">
        <v>197</v>
      </c>
      <c r="B198" t="s">
        <v>280</v>
      </c>
      <c r="C198" t="s">
        <v>147</v>
      </c>
      <c r="D198" t="s">
        <v>280</v>
      </c>
      <c r="E198" t="s">
        <v>152</v>
      </c>
      <c r="F198" t="s">
        <v>155</v>
      </c>
      <c r="G198" t="s">
        <v>219</v>
      </c>
      <c r="H198">
        <v>320.64319106959067</v>
      </c>
      <c r="I198">
        <v>46</v>
      </c>
      <c r="J198">
        <v>1160116.2188704778</v>
      </c>
      <c r="K198">
        <v>85744000</v>
      </c>
      <c r="L198">
        <v>196</v>
      </c>
      <c r="M198">
        <v>0.61495779252230665</v>
      </c>
      <c r="N198">
        <v>0</v>
      </c>
    </row>
    <row r="199" spans="1:14" x14ac:dyDescent="0.3">
      <c r="A199">
        <v>198</v>
      </c>
      <c r="B199" t="s">
        <v>280</v>
      </c>
      <c r="C199" t="s">
        <v>147</v>
      </c>
      <c r="D199" t="s">
        <v>280</v>
      </c>
      <c r="E199" t="s">
        <v>152</v>
      </c>
      <c r="F199" t="s">
        <v>155</v>
      </c>
      <c r="G199" t="s">
        <v>219</v>
      </c>
      <c r="H199">
        <v>320.64319106959067</v>
      </c>
      <c r="I199">
        <v>46</v>
      </c>
      <c r="J199">
        <v>1160116.2188704778</v>
      </c>
      <c r="K199">
        <v>85744000</v>
      </c>
      <c r="L199">
        <v>197</v>
      </c>
      <c r="M199">
        <v>0.61495779252230665</v>
      </c>
      <c r="N199">
        <v>0</v>
      </c>
    </row>
    <row r="200" spans="1:14" x14ac:dyDescent="0.3">
      <c r="A200">
        <v>199</v>
      </c>
      <c r="B200" t="s">
        <v>280</v>
      </c>
      <c r="C200" t="s">
        <v>147</v>
      </c>
      <c r="D200" t="s">
        <v>280</v>
      </c>
      <c r="E200" t="s">
        <v>152</v>
      </c>
      <c r="F200" t="s">
        <v>155</v>
      </c>
      <c r="G200" t="s">
        <v>219</v>
      </c>
      <c r="H200">
        <v>320.64319106959067</v>
      </c>
      <c r="I200">
        <v>46</v>
      </c>
      <c r="J200">
        <v>1160116.2188704778</v>
      </c>
      <c r="K200">
        <v>85744000</v>
      </c>
      <c r="L200">
        <v>198</v>
      </c>
      <c r="M200">
        <v>0.61495779252230665</v>
      </c>
      <c r="N200">
        <v>0</v>
      </c>
    </row>
    <row r="201" spans="1:14" x14ac:dyDescent="0.3">
      <c r="A201">
        <v>200</v>
      </c>
      <c r="B201" t="s">
        <v>280</v>
      </c>
      <c r="C201" t="s">
        <v>147</v>
      </c>
      <c r="D201" t="s">
        <v>280</v>
      </c>
      <c r="E201" t="s">
        <v>152</v>
      </c>
      <c r="F201" t="s">
        <v>155</v>
      </c>
      <c r="G201" t="s">
        <v>219</v>
      </c>
      <c r="H201">
        <v>320.64319106959067</v>
      </c>
      <c r="I201">
        <v>46</v>
      </c>
      <c r="J201">
        <v>1160116.2188704778</v>
      </c>
      <c r="K201">
        <v>85744000</v>
      </c>
      <c r="L201">
        <v>199</v>
      </c>
      <c r="M201">
        <v>0.61495779252230665</v>
      </c>
      <c r="N201">
        <v>0</v>
      </c>
    </row>
    <row r="202" spans="1:14" x14ac:dyDescent="0.3">
      <c r="A202">
        <v>201</v>
      </c>
      <c r="B202" t="s">
        <v>280</v>
      </c>
      <c r="C202" t="s">
        <v>147</v>
      </c>
      <c r="D202" t="s">
        <v>280</v>
      </c>
      <c r="E202" t="s">
        <v>152</v>
      </c>
      <c r="F202" t="s">
        <v>155</v>
      </c>
      <c r="G202" t="s">
        <v>219</v>
      </c>
      <c r="H202">
        <v>320.64319106959067</v>
      </c>
      <c r="I202">
        <v>46</v>
      </c>
      <c r="J202">
        <v>1160116.2188704778</v>
      </c>
      <c r="K202">
        <v>85744000</v>
      </c>
      <c r="L202">
        <v>200</v>
      </c>
      <c r="M202">
        <v>0.61495779252230665</v>
      </c>
      <c r="N202">
        <v>0</v>
      </c>
    </row>
    <row r="203" spans="1:14" x14ac:dyDescent="0.3">
      <c r="A203">
        <v>202</v>
      </c>
      <c r="B203" t="s">
        <v>280</v>
      </c>
      <c r="C203" t="s">
        <v>147</v>
      </c>
      <c r="D203" t="s">
        <v>280</v>
      </c>
      <c r="E203" t="s">
        <v>152</v>
      </c>
      <c r="F203" t="s">
        <v>155</v>
      </c>
      <c r="G203" t="s">
        <v>219</v>
      </c>
      <c r="H203">
        <v>320.64319106959067</v>
      </c>
      <c r="I203">
        <v>46</v>
      </c>
      <c r="J203">
        <v>1160116.2188704778</v>
      </c>
      <c r="K203">
        <v>85744000</v>
      </c>
      <c r="L203">
        <v>201</v>
      </c>
      <c r="M203">
        <v>0.61495779252230665</v>
      </c>
      <c r="N203">
        <v>0</v>
      </c>
    </row>
    <row r="204" spans="1:14" x14ac:dyDescent="0.3">
      <c r="A204">
        <v>203</v>
      </c>
      <c r="B204" t="s">
        <v>280</v>
      </c>
      <c r="C204" t="s">
        <v>147</v>
      </c>
      <c r="D204" t="s">
        <v>280</v>
      </c>
      <c r="E204" t="s">
        <v>152</v>
      </c>
      <c r="F204" t="s">
        <v>155</v>
      </c>
      <c r="G204" t="s">
        <v>219</v>
      </c>
      <c r="H204">
        <v>320.64319106959067</v>
      </c>
      <c r="I204">
        <v>46</v>
      </c>
      <c r="J204">
        <v>1160116.2188704778</v>
      </c>
      <c r="K204">
        <v>85744000</v>
      </c>
      <c r="L204">
        <v>202</v>
      </c>
      <c r="M204">
        <v>0.61495779252230665</v>
      </c>
      <c r="N204">
        <v>0</v>
      </c>
    </row>
    <row r="205" spans="1:14" x14ac:dyDescent="0.3">
      <c r="A205">
        <v>204</v>
      </c>
      <c r="B205" t="s">
        <v>280</v>
      </c>
      <c r="C205" t="s">
        <v>147</v>
      </c>
      <c r="D205" t="s">
        <v>280</v>
      </c>
      <c r="E205" t="s">
        <v>152</v>
      </c>
      <c r="F205" t="s">
        <v>155</v>
      </c>
      <c r="G205" t="s">
        <v>219</v>
      </c>
      <c r="H205">
        <v>322.19673642094</v>
      </c>
      <c r="I205">
        <v>46</v>
      </c>
      <c r="J205">
        <v>1307491.4766345557</v>
      </c>
      <c r="K205">
        <v>85744000</v>
      </c>
      <c r="L205">
        <v>203</v>
      </c>
      <c r="M205">
        <v>-12.010411954899578</v>
      </c>
      <c r="N205">
        <v>0</v>
      </c>
    </row>
    <row r="206" spans="1:14" x14ac:dyDescent="0.3">
      <c r="A206">
        <v>205</v>
      </c>
      <c r="B206" t="s">
        <v>280</v>
      </c>
      <c r="C206" t="s">
        <v>147</v>
      </c>
      <c r="D206" t="s">
        <v>280</v>
      </c>
      <c r="E206" t="s">
        <v>152</v>
      </c>
      <c r="F206" t="s">
        <v>155</v>
      </c>
      <c r="G206" t="s">
        <v>219</v>
      </c>
      <c r="H206">
        <v>322.19673642094</v>
      </c>
      <c r="I206">
        <v>46</v>
      </c>
      <c r="J206">
        <v>1307491.4766345557</v>
      </c>
      <c r="K206">
        <v>85744000</v>
      </c>
      <c r="L206">
        <v>204</v>
      </c>
      <c r="M206">
        <v>-12.010411954899578</v>
      </c>
      <c r="N206">
        <v>0</v>
      </c>
    </row>
    <row r="207" spans="1:14" x14ac:dyDescent="0.3">
      <c r="A207">
        <v>206</v>
      </c>
      <c r="B207" t="s">
        <v>280</v>
      </c>
      <c r="C207" t="s">
        <v>147</v>
      </c>
      <c r="D207" t="s">
        <v>280</v>
      </c>
      <c r="E207" t="s">
        <v>152</v>
      </c>
      <c r="F207" t="s">
        <v>155</v>
      </c>
      <c r="G207" t="s">
        <v>219</v>
      </c>
      <c r="H207">
        <v>322.19673642094</v>
      </c>
      <c r="I207">
        <v>46</v>
      </c>
      <c r="J207">
        <v>1307491.4766345557</v>
      </c>
      <c r="K207">
        <v>85744000</v>
      </c>
      <c r="L207">
        <v>205</v>
      </c>
      <c r="M207">
        <v>-12.010411954899578</v>
      </c>
      <c r="N207">
        <v>0</v>
      </c>
    </row>
    <row r="208" spans="1:14" x14ac:dyDescent="0.3">
      <c r="A208">
        <v>207</v>
      </c>
      <c r="B208" t="s">
        <v>280</v>
      </c>
      <c r="C208" t="s">
        <v>147</v>
      </c>
      <c r="D208" t="s">
        <v>280</v>
      </c>
      <c r="E208" t="s">
        <v>152</v>
      </c>
      <c r="F208" t="s">
        <v>155</v>
      </c>
      <c r="G208" t="s">
        <v>219</v>
      </c>
      <c r="H208">
        <v>322.19673642094</v>
      </c>
      <c r="I208">
        <v>46</v>
      </c>
      <c r="J208">
        <v>1307491.4766345557</v>
      </c>
      <c r="K208">
        <v>85744000</v>
      </c>
      <c r="L208">
        <v>206</v>
      </c>
      <c r="M208">
        <v>-12.010411954899578</v>
      </c>
      <c r="N208">
        <v>0</v>
      </c>
    </row>
    <row r="209" spans="1:14" x14ac:dyDescent="0.3">
      <c r="A209">
        <v>208</v>
      </c>
      <c r="B209" t="s">
        <v>280</v>
      </c>
      <c r="C209" t="s">
        <v>147</v>
      </c>
      <c r="D209" t="s">
        <v>280</v>
      </c>
      <c r="E209" t="s">
        <v>152</v>
      </c>
      <c r="F209" t="s">
        <v>155</v>
      </c>
      <c r="G209" t="s">
        <v>219</v>
      </c>
      <c r="H209">
        <v>322.19673642094</v>
      </c>
      <c r="I209">
        <v>46</v>
      </c>
      <c r="J209">
        <v>1307491.4766345557</v>
      </c>
      <c r="K209">
        <v>85744000</v>
      </c>
      <c r="L209">
        <v>207</v>
      </c>
      <c r="M209">
        <v>-12.010411954899578</v>
      </c>
      <c r="N209">
        <v>0</v>
      </c>
    </row>
    <row r="210" spans="1:14" x14ac:dyDescent="0.3">
      <c r="A210">
        <v>209</v>
      </c>
      <c r="B210" t="s">
        <v>280</v>
      </c>
      <c r="C210" t="s">
        <v>147</v>
      </c>
      <c r="D210" t="s">
        <v>280</v>
      </c>
      <c r="E210" t="s">
        <v>152</v>
      </c>
      <c r="F210" t="s">
        <v>155</v>
      </c>
      <c r="G210" t="s">
        <v>219</v>
      </c>
      <c r="H210">
        <v>322.19673642094</v>
      </c>
      <c r="I210">
        <v>46</v>
      </c>
      <c r="J210">
        <v>1307491.4766345557</v>
      </c>
      <c r="K210">
        <v>85744000</v>
      </c>
      <c r="L210">
        <v>208</v>
      </c>
      <c r="M210">
        <v>-12.010411954899578</v>
      </c>
      <c r="N210">
        <v>0</v>
      </c>
    </row>
    <row r="211" spans="1:14" x14ac:dyDescent="0.3">
      <c r="A211">
        <v>210</v>
      </c>
      <c r="B211" t="s">
        <v>280</v>
      </c>
      <c r="C211" t="s">
        <v>147</v>
      </c>
      <c r="D211" t="s">
        <v>280</v>
      </c>
      <c r="E211" t="s">
        <v>152</v>
      </c>
      <c r="F211" t="s">
        <v>155</v>
      </c>
      <c r="G211" t="s">
        <v>219</v>
      </c>
      <c r="H211">
        <v>322.19673642094</v>
      </c>
      <c r="I211">
        <v>46</v>
      </c>
      <c r="J211">
        <v>1307491.4766345557</v>
      </c>
      <c r="K211">
        <v>85744000</v>
      </c>
      <c r="L211">
        <v>209</v>
      </c>
      <c r="M211">
        <v>-12.010411954899578</v>
      </c>
      <c r="N211">
        <v>0</v>
      </c>
    </row>
    <row r="212" spans="1:14" x14ac:dyDescent="0.3">
      <c r="A212">
        <v>211</v>
      </c>
      <c r="B212" t="s">
        <v>280</v>
      </c>
      <c r="C212" t="s">
        <v>147</v>
      </c>
      <c r="D212" t="s">
        <v>280</v>
      </c>
      <c r="E212" t="s">
        <v>152</v>
      </c>
      <c r="F212" t="s">
        <v>155</v>
      </c>
      <c r="G212" t="s">
        <v>219</v>
      </c>
      <c r="H212">
        <v>322.19673642094</v>
      </c>
      <c r="I212">
        <v>46</v>
      </c>
      <c r="J212">
        <v>1307491.4766345557</v>
      </c>
      <c r="K212">
        <v>85744000</v>
      </c>
      <c r="L212">
        <v>210</v>
      </c>
      <c r="M212">
        <v>-12.010411954899578</v>
      </c>
      <c r="N212">
        <v>0</v>
      </c>
    </row>
    <row r="213" spans="1:14" x14ac:dyDescent="0.3">
      <c r="A213">
        <v>212</v>
      </c>
      <c r="B213" t="s">
        <v>280</v>
      </c>
      <c r="C213" t="s">
        <v>147</v>
      </c>
      <c r="D213" t="s">
        <v>280</v>
      </c>
      <c r="E213" t="s">
        <v>152</v>
      </c>
      <c r="F213" t="s">
        <v>155</v>
      </c>
      <c r="G213" t="s">
        <v>219</v>
      </c>
      <c r="H213">
        <v>322.19673642094</v>
      </c>
      <c r="I213">
        <v>46</v>
      </c>
      <c r="J213">
        <v>1307491.4766345557</v>
      </c>
      <c r="K213">
        <v>85744000</v>
      </c>
      <c r="L213">
        <v>211</v>
      </c>
      <c r="M213">
        <v>-12.010411954899578</v>
      </c>
      <c r="N213">
        <v>0</v>
      </c>
    </row>
    <row r="214" spans="1:14" x14ac:dyDescent="0.3">
      <c r="A214">
        <v>213</v>
      </c>
      <c r="B214" t="s">
        <v>280</v>
      </c>
      <c r="C214" t="s">
        <v>147</v>
      </c>
      <c r="D214" t="s">
        <v>280</v>
      </c>
      <c r="E214" t="s">
        <v>152</v>
      </c>
      <c r="F214" t="s">
        <v>155</v>
      </c>
      <c r="G214" t="s">
        <v>219</v>
      </c>
      <c r="H214">
        <v>322.19673642094</v>
      </c>
      <c r="I214">
        <v>46</v>
      </c>
      <c r="J214">
        <v>1307491.4766345557</v>
      </c>
      <c r="K214">
        <v>85744000</v>
      </c>
      <c r="L214">
        <v>212</v>
      </c>
      <c r="M214">
        <v>-12.010411954899578</v>
      </c>
      <c r="N214">
        <v>0</v>
      </c>
    </row>
    <row r="215" spans="1:14" x14ac:dyDescent="0.3">
      <c r="A215">
        <v>214</v>
      </c>
      <c r="B215" t="s">
        <v>280</v>
      </c>
      <c r="C215" t="s">
        <v>147</v>
      </c>
      <c r="D215" t="s">
        <v>280</v>
      </c>
      <c r="E215" t="s">
        <v>152</v>
      </c>
      <c r="F215" t="s">
        <v>155</v>
      </c>
      <c r="G215" t="s">
        <v>219</v>
      </c>
      <c r="H215">
        <v>322.19673642094</v>
      </c>
      <c r="I215">
        <v>46</v>
      </c>
      <c r="J215">
        <v>1307491.4766345557</v>
      </c>
      <c r="K215">
        <v>85744000</v>
      </c>
      <c r="L215">
        <v>213</v>
      </c>
      <c r="M215">
        <v>-12.010411954899578</v>
      </c>
      <c r="N215">
        <v>0</v>
      </c>
    </row>
    <row r="216" spans="1:14" x14ac:dyDescent="0.3">
      <c r="A216">
        <v>215</v>
      </c>
      <c r="B216" t="s">
        <v>280</v>
      </c>
      <c r="C216" t="s">
        <v>147</v>
      </c>
      <c r="D216" t="s">
        <v>280</v>
      </c>
      <c r="E216" t="s">
        <v>152</v>
      </c>
      <c r="F216" t="s">
        <v>155</v>
      </c>
      <c r="G216" t="s">
        <v>219</v>
      </c>
      <c r="H216">
        <v>322.19673642094</v>
      </c>
      <c r="I216">
        <v>46</v>
      </c>
      <c r="J216">
        <v>1307491.4766345557</v>
      </c>
      <c r="K216">
        <v>85744000</v>
      </c>
      <c r="L216">
        <v>214</v>
      </c>
      <c r="M216">
        <v>-12.010411954899578</v>
      </c>
      <c r="N216">
        <v>0</v>
      </c>
    </row>
    <row r="217" spans="1:14" x14ac:dyDescent="0.3">
      <c r="A217">
        <v>216</v>
      </c>
      <c r="B217" t="s">
        <v>280</v>
      </c>
      <c r="C217" t="s">
        <v>147</v>
      </c>
      <c r="D217" t="s">
        <v>280</v>
      </c>
      <c r="E217" t="s">
        <v>152</v>
      </c>
      <c r="F217" t="s">
        <v>155</v>
      </c>
      <c r="G217" t="s">
        <v>219</v>
      </c>
      <c r="H217">
        <v>322.19673642094</v>
      </c>
      <c r="I217">
        <v>46</v>
      </c>
      <c r="J217">
        <v>1307491.4766345557</v>
      </c>
      <c r="K217">
        <v>85744000</v>
      </c>
      <c r="L217">
        <v>215</v>
      </c>
      <c r="M217">
        <v>-12.010411954899578</v>
      </c>
      <c r="N217">
        <v>0</v>
      </c>
    </row>
    <row r="218" spans="1:14" x14ac:dyDescent="0.3">
      <c r="A218">
        <v>217</v>
      </c>
      <c r="B218" t="s">
        <v>280</v>
      </c>
      <c r="C218" t="s">
        <v>147</v>
      </c>
      <c r="D218" t="s">
        <v>280</v>
      </c>
      <c r="E218" t="s">
        <v>152</v>
      </c>
      <c r="F218" t="s">
        <v>155</v>
      </c>
      <c r="G218" t="s">
        <v>219</v>
      </c>
      <c r="H218">
        <v>322.19673642094</v>
      </c>
      <c r="I218">
        <v>46</v>
      </c>
      <c r="J218">
        <v>1307491.4766345557</v>
      </c>
      <c r="K218">
        <v>85744000</v>
      </c>
      <c r="L218">
        <v>216</v>
      </c>
      <c r="M218">
        <v>-12.010411954899578</v>
      </c>
      <c r="N218">
        <v>0</v>
      </c>
    </row>
    <row r="219" spans="1:14" x14ac:dyDescent="0.3">
      <c r="A219">
        <v>218</v>
      </c>
      <c r="B219" t="s">
        <v>280</v>
      </c>
      <c r="C219" t="s">
        <v>147</v>
      </c>
      <c r="D219" t="s">
        <v>280</v>
      </c>
      <c r="E219" t="s">
        <v>152</v>
      </c>
      <c r="F219" t="s">
        <v>155</v>
      </c>
      <c r="G219" t="s">
        <v>219</v>
      </c>
      <c r="H219">
        <v>322.19673642094</v>
      </c>
      <c r="I219">
        <v>46</v>
      </c>
      <c r="J219">
        <v>1307491.4766345557</v>
      </c>
      <c r="K219">
        <v>85744000</v>
      </c>
      <c r="L219">
        <v>217</v>
      </c>
      <c r="M219">
        <v>-12.010411954899578</v>
      </c>
      <c r="N219">
        <v>0</v>
      </c>
    </row>
    <row r="220" spans="1:14" x14ac:dyDescent="0.3">
      <c r="A220">
        <v>219</v>
      </c>
      <c r="B220" t="s">
        <v>280</v>
      </c>
      <c r="C220" t="s">
        <v>147</v>
      </c>
      <c r="D220" t="s">
        <v>280</v>
      </c>
      <c r="E220" t="s">
        <v>152</v>
      </c>
      <c r="F220" t="s">
        <v>155</v>
      </c>
      <c r="G220" t="s">
        <v>219</v>
      </c>
      <c r="H220">
        <v>322.19673642094</v>
      </c>
      <c r="I220">
        <v>46</v>
      </c>
      <c r="J220">
        <v>1307491.4766345557</v>
      </c>
      <c r="K220">
        <v>85744000</v>
      </c>
      <c r="L220">
        <v>218</v>
      </c>
      <c r="M220">
        <v>-12.010411954899578</v>
      </c>
      <c r="N220">
        <v>0</v>
      </c>
    </row>
    <row r="221" spans="1:14" x14ac:dyDescent="0.3">
      <c r="A221">
        <v>220</v>
      </c>
      <c r="B221" t="s">
        <v>280</v>
      </c>
      <c r="C221" t="s">
        <v>147</v>
      </c>
      <c r="D221" t="s">
        <v>280</v>
      </c>
      <c r="E221" t="s">
        <v>152</v>
      </c>
      <c r="F221" t="s">
        <v>155</v>
      </c>
      <c r="G221" t="s">
        <v>219</v>
      </c>
      <c r="H221">
        <v>322.19673642094</v>
      </c>
      <c r="I221">
        <v>46</v>
      </c>
      <c r="J221">
        <v>1307491.4766345557</v>
      </c>
      <c r="K221">
        <v>85744000</v>
      </c>
      <c r="L221">
        <v>219</v>
      </c>
      <c r="M221">
        <v>-12.010411954899578</v>
      </c>
      <c r="N221">
        <v>0</v>
      </c>
    </row>
    <row r="222" spans="1:14" x14ac:dyDescent="0.3">
      <c r="A222">
        <v>221</v>
      </c>
      <c r="B222" t="s">
        <v>280</v>
      </c>
      <c r="C222" t="s">
        <v>147</v>
      </c>
      <c r="D222" t="s">
        <v>280</v>
      </c>
      <c r="E222" t="s">
        <v>152</v>
      </c>
      <c r="F222" t="s">
        <v>155</v>
      </c>
      <c r="G222" t="s">
        <v>219</v>
      </c>
      <c r="H222">
        <v>322.19673642094</v>
      </c>
      <c r="I222">
        <v>46</v>
      </c>
      <c r="J222">
        <v>1307491.4766345557</v>
      </c>
      <c r="K222">
        <v>85744000</v>
      </c>
      <c r="L222">
        <v>220</v>
      </c>
      <c r="M222">
        <v>-12.010411954899578</v>
      </c>
      <c r="N222">
        <v>0</v>
      </c>
    </row>
    <row r="223" spans="1:14" x14ac:dyDescent="0.3">
      <c r="A223">
        <v>222</v>
      </c>
      <c r="B223" t="s">
        <v>280</v>
      </c>
      <c r="C223" t="s">
        <v>147</v>
      </c>
      <c r="D223" t="s">
        <v>280</v>
      </c>
      <c r="E223" t="s">
        <v>152</v>
      </c>
      <c r="F223" t="s">
        <v>155</v>
      </c>
      <c r="G223" t="s">
        <v>219</v>
      </c>
      <c r="H223">
        <v>322.19673642094</v>
      </c>
      <c r="I223">
        <v>46</v>
      </c>
      <c r="J223">
        <v>1307491.4766345557</v>
      </c>
      <c r="K223">
        <v>85744000</v>
      </c>
      <c r="L223">
        <v>221</v>
      </c>
      <c r="M223">
        <v>-12.010411954899578</v>
      </c>
      <c r="N223">
        <v>0</v>
      </c>
    </row>
    <row r="224" spans="1:14" x14ac:dyDescent="0.3">
      <c r="A224">
        <v>223</v>
      </c>
      <c r="B224" t="s">
        <v>280</v>
      </c>
      <c r="C224" t="s">
        <v>147</v>
      </c>
      <c r="D224" t="s">
        <v>280</v>
      </c>
      <c r="E224" t="s">
        <v>152</v>
      </c>
      <c r="F224" t="s">
        <v>155</v>
      </c>
      <c r="G224" t="s">
        <v>219</v>
      </c>
      <c r="H224">
        <v>322.19673642094</v>
      </c>
      <c r="I224">
        <v>46</v>
      </c>
      <c r="J224">
        <v>1307491.4766345557</v>
      </c>
      <c r="K224">
        <v>85744000</v>
      </c>
      <c r="L224">
        <v>222</v>
      </c>
      <c r="M224">
        <v>-12.010411954899578</v>
      </c>
      <c r="N224">
        <v>0</v>
      </c>
    </row>
    <row r="225" spans="1:14" x14ac:dyDescent="0.3">
      <c r="A225">
        <v>224</v>
      </c>
      <c r="B225" t="s">
        <v>280</v>
      </c>
      <c r="C225" t="s">
        <v>147</v>
      </c>
      <c r="D225" t="s">
        <v>280</v>
      </c>
      <c r="E225" t="s">
        <v>152</v>
      </c>
      <c r="F225" t="s">
        <v>155</v>
      </c>
      <c r="G225" t="s">
        <v>219</v>
      </c>
      <c r="H225">
        <v>322.19673642094</v>
      </c>
      <c r="I225">
        <v>46</v>
      </c>
      <c r="J225">
        <v>1307491.4766345557</v>
      </c>
      <c r="K225">
        <v>85744000</v>
      </c>
      <c r="L225">
        <v>223</v>
      </c>
      <c r="M225">
        <v>-12.010411954899578</v>
      </c>
      <c r="N225">
        <v>0</v>
      </c>
    </row>
    <row r="226" spans="1:14" x14ac:dyDescent="0.3">
      <c r="A226">
        <v>225</v>
      </c>
      <c r="B226" t="s">
        <v>280</v>
      </c>
      <c r="C226" t="s">
        <v>147</v>
      </c>
      <c r="D226" t="s">
        <v>280</v>
      </c>
      <c r="E226" t="s">
        <v>152</v>
      </c>
      <c r="F226" t="s">
        <v>155</v>
      </c>
      <c r="G226" t="s">
        <v>219</v>
      </c>
      <c r="H226">
        <v>322.19673642094</v>
      </c>
      <c r="I226">
        <v>46</v>
      </c>
      <c r="J226">
        <v>1307491.4766345557</v>
      </c>
      <c r="K226">
        <v>85744000</v>
      </c>
      <c r="L226">
        <v>224</v>
      </c>
      <c r="M226">
        <v>-12.010411954899578</v>
      </c>
      <c r="N226">
        <v>0</v>
      </c>
    </row>
    <row r="227" spans="1:14" x14ac:dyDescent="0.3">
      <c r="A227">
        <v>226</v>
      </c>
      <c r="B227" t="s">
        <v>280</v>
      </c>
      <c r="C227" t="s">
        <v>147</v>
      </c>
      <c r="D227" t="s">
        <v>280</v>
      </c>
      <c r="E227" t="s">
        <v>152</v>
      </c>
      <c r="F227" t="s">
        <v>155</v>
      </c>
      <c r="G227" t="s">
        <v>219</v>
      </c>
      <c r="H227">
        <v>322.19673642094</v>
      </c>
      <c r="I227">
        <v>46</v>
      </c>
      <c r="J227">
        <v>1307491.4766345557</v>
      </c>
      <c r="K227">
        <v>85744000</v>
      </c>
      <c r="L227">
        <v>225</v>
      </c>
      <c r="M227">
        <v>-12.010411954899578</v>
      </c>
      <c r="N227">
        <v>0</v>
      </c>
    </row>
    <row r="228" spans="1:14" x14ac:dyDescent="0.3">
      <c r="A228">
        <v>227</v>
      </c>
      <c r="B228" t="s">
        <v>280</v>
      </c>
      <c r="C228" t="s">
        <v>147</v>
      </c>
      <c r="D228" t="s">
        <v>280</v>
      </c>
      <c r="E228" t="s">
        <v>152</v>
      </c>
      <c r="F228" t="s">
        <v>155</v>
      </c>
      <c r="G228" t="s">
        <v>219</v>
      </c>
      <c r="H228">
        <v>322.19673642094</v>
      </c>
      <c r="I228">
        <v>46</v>
      </c>
      <c r="J228">
        <v>1307491.4766345557</v>
      </c>
      <c r="K228">
        <v>85744000</v>
      </c>
      <c r="L228">
        <v>226</v>
      </c>
      <c r="M228">
        <v>-12.010411954899578</v>
      </c>
      <c r="N228">
        <v>0</v>
      </c>
    </row>
    <row r="229" spans="1:14" x14ac:dyDescent="0.3">
      <c r="A229">
        <v>228</v>
      </c>
      <c r="B229" t="s">
        <v>280</v>
      </c>
      <c r="C229" t="s">
        <v>147</v>
      </c>
      <c r="D229" t="s">
        <v>280</v>
      </c>
      <c r="E229" t="s">
        <v>152</v>
      </c>
      <c r="F229" t="s">
        <v>155</v>
      </c>
      <c r="G229" t="s">
        <v>219</v>
      </c>
      <c r="H229">
        <v>322.19673642094</v>
      </c>
      <c r="I229">
        <v>46</v>
      </c>
      <c r="J229">
        <v>1307491.4766345557</v>
      </c>
      <c r="K229">
        <v>85744000</v>
      </c>
      <c r="L229">
        <v>227</v>
      </c>
      <c r="M229">
        <v>-12.010411954899578</v>
      </c>
      <c r="N229">
        <v>0</v>
      </c>
    </row>
    <row r="230" spans="1:14" x14ac:dyDescent="0.3">
      <c r="A230">
        <v>229</v>
      </c>
      <c r="B230" t="s">
        <v>280</v>
      </c>
      <c r="C230" t="s">
        <v>147</v>
      </c>
      <c r="D230" t="s">
        <v>280</v>
      </c>
      <c r="E230" t="s">
        <v>152</v>
      </c>
      <c r="F230" t="s">
        <v>155</v>
      </c>
      <c r="G230" t="s">
        <v>219</v>
      </c>
      <c r="H230">
        <v>322.19673642094</v>
      </c>
      <c r="I230">
        <v>46</v>
      </c>
      <c r="J230">
        <v>1307491.4766345557</v>
      </c>
      <c r="K230">
        <v>85744000</v>
      </c>
      <c r="L230">
        <v>228</v>
      </c>
      <c r="M230">
        <v>-12.010411954899578</v>
      </c>
      <c r="N230">
        <v>0</v>
      </c>
    </row>
    <row r="231" spans="1:14" x14ac:dyDescent="0.3">
      <c r="A231">
        <v>230</v>
      </c>
      <c r="B231" t="s">
        <v>280</v>
      </c>
      <c r="C231" t="s">
        <v>147</v>
      </c>
      <c r="D231" t="s">
        <v>280</v>
      </c>
      <c r="E231" t="s">
        <v>152</v>
      </c>
      <c r="F231" t="s">
        <v>155</v>
      </c>
      <c r="G231" t="s">
        <v>219</v>
      </c>
      <c r="H231">
        <v>322.19673642094</v>
      </c>
      <c r="I231">
        <v>46</v>
      </c>
      <c r="J231">
        <v>1307491.4766345557</v>
      </c>
      <c r="K231">
        <v>85744000</v>
      </c>
      <c r="L231">
        <v>229</v>
      </c>
      <c r="M231">
        <v>-12.010411954899578</v>
      </c>
      <c r="N231">
        <v>0</v>
      </c>
    </row>
    <row r="232" spans="1:14" x14ac:dyDescent="0.3">
      <c r="A232">
        <v>231</v>
      </c>
      <c r="B232" t="s">
        <v>280</v>
      </c>
      <c r="C232" t="s">
        <v>147</v>
      </c>
      <c r="D232" t="s">
        <v>280</v>
      </c>
      <c r="E232" t="s">
        <v>152</v>
      </c>
      <c r="F232" t="s">
        <v>155</v>
      </c>
      <c r="G232" t="s">
        <v>219</v>
      </c>
      <c r="H232">
        <v>322.19673642094</v>
      </c>
      <c r="I232">
        <v>46</v>
      </c>
      <c r="J232">
        <v>1307491.4766345557</v>
      </c>
      <c r="K232">
        <v>85744000</v>
      </c>
      <c r="L232">
        <v>230</v>
      </c>
      <c r="M232">
        <v>-12.010411954899578</v>
      </c>
      <c r="N232">
        <v>0</v>
      </c>
    </row>
    <row r="233" spans="1:14" x14ac:dyDescent="0.3">
      <c r="A233">
        <v>232</v>
      </c>
      <c r="B233" t="s">
        <v>280</v>
      </c>
      <c r="C233" t="s">
        <v>147</v>
      </c>
      <c r="D233" t="s">
        <v>280</v>
      </c>
      <c r="E233" t="s">
        <v>152</v>
      </c>
      <c r="F233" t="s">
        <v>155</v>
      </c>
      <c r="G233" t="s">
        <v>219</v>
      </c>
      <c r="H233">
        <v>322.19673642094</v>
      </c>
      <c r="I233">
        <v>46</v>
      </c>
      <c r="J233">
        <v>1307491.4766345557</v>
      </c>
      <c r="K233">
        <v>85744000</v>
      </c>
      <c r="L233">
        <v>231</v>
      </c>
      <c r="M233">
        <v>-12.010411954899578</v>
      </c>
      <c r="N233">
        <v>0</v>
      </c>
    </row>
    <row r="234" spans="1:14" x14ac:dyDescent="0.3">
      <c r="A234">
        <v>233</v>
      </c>
      <c r="B234" t="s">
        <v>280</v>
      </c>
      <c r="C234" t="s">
        <v>147</v>
      </c>
      <c r="D234" t="s">
        <v>280</v>
      </c>
      <c r="E234" t="s">
        <v>152</v>
      </c>
      <c r="F234" t="s">
        <v>155</v>
      </c>
      <c r="G234" t="s">
        <v>219</v>
      </c>
      <c r="H234">
        <v>322.19673642094</v>
      </c>
      <c r="I234">
        <v>46</v>
      </c>
      <c r="J234">
        <v>1307491.4766345557</v>
      </c>
      <c r="K234">
        <v>85744000</v>
      </c>
      <c r="L234">
        <v>232</v>
      </c>
      <c r="M234">
        <v>-12.010411954899578</v>
      </c>
      <c r="N234">
        <v>0</v>
      </c>
    </row>
    <row r="235" spans="1:14" x14ac:dyDescent="0.3">
      <c r="A235">
        <v>234</v>
      </c>
      <c r="B235" t="s">
        <v>280</v>
      </c>
      <c r="C235" t="s">
        <v>147</v>
      </c>
      <c r="D235" t="s">
        <v>280</v>
      </c>
      <c r="E235" t="s">
        <v>152</v>
      </c>
      <c r="F235" t="s">
        <v>155</v>
      </c>
      <c r="G235" t="s">
        <v>219</v>
      </c>
      <c r="H235">
        <v>322.19673642094</v>
      </c>
      <c r="I235">
        <v>46</v>
      </c>
      <c r="J235">
        <v>1307491.4766345557</v>
      </c>
      <c r="K235">
        <v>85744000</v>
      </c>
      <c r="L235">
        <v>233</v>
      </c>
      <c r="M235">
        <v>-12.010411954899578</v>
      </c>
      <c r="N235">
        <v>0</v>
      </c>
    </row>
    <row r="236" spans="1:14" x14ac:dyDescent="0.3">
      <c r="A236">
        <v>235</v>
      </c>
      <c r="B236" t="s">
        <v>280</v>
      </c>
      <c r="C236" t="s">
        <v>147</v>
      </c>
      <c r="D236" t="s">
        <v>280</v>
      </c>
      <c r="E236" t="s">
        <v>152</v>
      </c>
      <c r="F236" t="s">
        <v>155</v>
      </c>
      <c r="G236" t="s">
        <v>219</v>
      </c>
      <c r="H236">
        <v>322.19673642094</v>
      </c>
      <c r="I236">
        <v>46</v>
      </c>
      <c r="J236">
        <v>1307491.4766345557</v>
      </c>
      <c r="K236">
        <v>85744000</v>
      </c>
      <c r="L236">
        <v>234</v>
      </c>
      <c r="M236">
        <v>-12.010411954899578</v>
      </c>
      <c r="N236">
        <v>0</v>
      </c>
    </row>
    <row r="237" spans="1:14" x14ac:dyDescent="0.3">
      <c r="A237">
        <v>236</v>
      </c>
      <c r="B237" t="s">
        <v>280</v>
      </c>
      <c r="C237" t="s">
        <v>147</v>
      </c>
      <c r="D237" t="s">
        <v>280</v>
      </c>
      <c r="E237" t="s">
        <v>152</v>
      </c>
      <c r="F237" t="s">
        <v>155</v>
      </c>
      <c r="G237" t="s">
        <v>219</v>
      </c>
      <c r="H237">
        <v>322.19673642094</v>
      </c>
      <c r="I237">
        <v>46</v>
      </c>
      <c r="J237">
        <v>1307491.4766345557</v>
      </c>
      <c r="K237">
        <v>85744000</v>
      </c>
      <c r="L237">
        <v>235</v>
      </c>
      <c r="M237">
        <v>-12.010411954899578</v>
      </c>
      <c r="N237">
        <v>0</v>
      </c>
    </row>
    <row r="238" spans="1:14" x14ac:dyDescent="0.3">
      <c r="A238">
        <v>237</v>
      </c>
      <c r="B238" t="s">
        <v>280</v>
      </c>
      <c r="C238" t="s">
        <v>147</v>
      </c>
      <c r="D238" t="s">
        <v>280</v>
      </c>
      <c r="E238" t="s">
        <v>152</v>
      </c>
      <c r="F238" t="s">
        <v>155</v>
      </c>
      <c r="G238" t="s">
        <v>219</v>
      </c>
      <c r="H238">
        <v>322.19673642094</v>
      </c>
      <c r="I238">
        <v>46</v>
      </c>
      <c r="J238">
        <v>1307491.4766345557</v>
      </c>
      <c r="K238">
        <v>85744000</v>
      </c>
      <c r="L238">
        <v>236</v>
      </c>
      <c r="M238">
        <v>-12.010411954899578</v>
      </c>
      <c r="N238">
        <v>0</v>
      </c>
    </row>
    <row r="239" spans="1:14" x14ac:dyDescent="0.3">
      <c r="A239">
        <v>238</v>
      </c>
      <c r="B239" t="s">
        <v>280</v>
      </c>
      <c r="C239" t="s">
        <v>147</v>
      </c>
      <c r="D239" t="s">
        <v>280</v>
      </c>
      <c r="E239" t="s">
        <v>152</v>
      </c>
      <c r="F239" t="s">
        <v>155</v>
      </c>
      <c r="G239" t="s">
        <v>219</v>
      </c>
      <c r="H239">
        <v>322.19673642094</v>
      </c>
      <c r="I239">
        <v>46</v>
      </c>
      <c r="J239">
        <v>1307491.4766345557</v>
      </c>
      <c r="K239">
        <v>85744000</v>
      </c>
      <c r="L239">
        <v>237</v>
      </c>
      <c r="M239">
        <v>-12.010411954899578</v>
      </c>
      <c r="N239">
        <v>0</v>
      </c>
    </row>
    <row r="240" spans="1:14" x14ac:dyDescent="0.3">
      <c r="A240">
        <v>239</v>
      </c>
      <c r="B240" t="s">
        <v>280</v>
      </c>
      <c r="C240" t="s">
        <v>147</v>
      </c>
      <c r="D240" t="s">
        <v>280</v>
      </c>
      <c r="E240" t="s">
        <v>152</v>
      </c>
      <c r="F240" t="s">
        <v>155</v>
      </c>
      <c r="G240" t="s">
        <v>219</v>
      </c>
      <c r="H240">
        <v>322.19673642094</v>
      </c>
      <c r="I240">
        <v>46</v>
      </c>
      <c r="J240">
        <v>1307491.4766345557</v>
      </c>
      <c r="K240">
        <v>85744000</v>
      </c>
      <c r="L240">
        <v>238</v>
      </c>
      <c r="M240">
        <v>-12.010411954899578</v>
      </c>
      <c r="N240">
        <v>0</v>
      </c>
    </row>
    <row r="241" spans="1:14" x14ac:dyDescent="0.3">
      <c r="A241">
        <v>240</v>
      </c>
      <c r="B241" t="s">
        <v>280</v>
      </c>
      <c r="C241" t="s">
        <v>147</v>
      </c>
      <c r="D241" t="s">
        <v>280</v>
      </c>
      <c r="E241" t="s">
        <v>152</v>
      </c>
      <c r="F241" t="s">
        <v>155</v>
      </c>
      <c r="G241" t="s">
        <v>219</v>
      </c>
      <c r="H241">
        <v>322.19673642094</v>
      </c>
      <c r="I241">
        <v>46</v>
      </c>
      <c r="J241">
        <v>1307491.4766345557</v>
      </c>
      <c r="K241">
        <v>85744000</v>
      </c>
      <c r="L241">
        <v>239</v>
      </c>
      <c r="M241">
        <v>-12.010411954899578</v>
      </c>
      <c r="N241">
        <v>0</v>
      </c>
    </row>
    <row r="242" spans="1:14" x14ac:dyDescent="0.3">
      <c r="A242">
        <v>241</v>
      </c>
      <c r="B242" t="s">
        <v>280</v>
      </c>
      <c r="C242" t="s">
        <v>147</v>
      </c>
      <c r="D242" t="s">
        <v>280</v>
      </c>
      <c r="E242" t="s">
        <v>152</v>
      </c>
      <c r="F242" t="s">
        <v>155</v>
      </c>
      <c r="G242" t="s">
        <v>219</v>
      </c>
      <c r="H242">
        <v>322.19673642094</v>
      </c>
      <c r="I242">
        <v>46</v>
      </c>
      <c r="J242">
        <v>1307491.4766345557</v>
      </c>
      <c r="K242">
        <v>85744000</v>
      </c>
      <c r="L242">
        <v>240</v>
      </c>
      <c r="M242">
        <v>-12.010411954899578</v>
      </c>
      <c r="N242">
        <v>0</v>
      </c>
    </row>
    <row r="243" spans="1:14" x14ac:dyDescent="0.3">
      <c r="A243">
        <v>242</v>
      </c>
      <c r="B243" t="s">
        <v>280</v>
      </c>
      <c r="C243" t="s">
        <v>147</v>
      </c>
      <c r="D243" t="s">
        <v>280</v>
      </c>
      <c r="E243" t="s">
        <v>152</v>
      </c>
      <c r="F243" t="s">
        <v>155</v>
      </c>
      <c r="G243" t="s">
        <v>219</v>
      </c>
      <c r="H243">
        <v>322.19673642094</v>
      </c>
      <c r="I243">
        <v>46</v>
      </c>
      <c r="J243">
        <v>1307491.4766345557</v>
      </c>
      <c r="K243">
        <v>85744000</v>
      </c>
      <c r="L243">
        <v>241</v>
      </c>
      <c r="M243">
        <v>-12.010411954899578</v>
      </c>
      <c r="N243">
        <v>0</v>
      </c>
    </row>
    <row r="244" spans="1:14" x14ac:dyDescent="0.3">
      <c r="A244">
        <v>243</v>
      </c>
      <c r="B244" t="s">
        <v>280</v>
      </c>
      <c r="C244" t="s">
        <v>147</v>
      </c>
      <c r="D244" t="s">
        <v>280</v>
      </c>
      <c r="E244" t="s">
        <v>152</v>
      </c>
      <c r="F244" t="s">
        <v>155</v>
      </c>
      <c r="G244" t="s">
        <v>219</v>
      </c>
      <c r="H244">
        <v>322.19673642094</v>
      </c>
      <c r="I244">
        <v>46</v>
      </c>
      <c r="J244">
        <v>1307491.4766345557</v>
      </c>
      <c r="K244">
        <v>85744000</v>
      </c>
      <c r="L244">
        <v>242</v>
      </c>
      <c r="M244">
        <v>-12.010411954899578</v>
      </c>
      <c r="N244">
        <v>0</v>
      </c>
    </row>
    <row r="245" spans="1:14" x14ac:dyDescent="0.3">
      <c r="A245">
        <v>244</v>
      </c>
      <c r="B245" t="s">
        <v>280</v>
      </c>
      <c r="C245" t="s">
        <v>147</v>
      </c>
      <c r="D245" t="s">
        <v>280</v>
      </c>
      <c r="E245" t="s">
        <v>152</v>
      </c>
      <c r="F245" t="s">
        <v>155</v>
      </c>
      <c r="G245" t="s">
        <v>219</v>
      </c>
      <c r="H245">
        <v>322.19673642094</v>
      </c>
      <c r="I245">
        <v>46</v>
      </c>
      <c r="J245">
        <v>1307491.4766345557</v>
      </c>
      <c r="K245">
        <v>85744000</v>
      </c>
      <c r="L245">
        <v>243</v>
      </c>
      <c r="M245">
        <v>-12.010411954899578</v>
      </c>
      <c r="N245">
        <v>0</v>
      </c>
    </row>
    <row r="246" spans="1:14" x14ac:dyDescent="0.3">
      <c r="A246">
        <v>245</v>
      </c>
      <c r="B246" t="s">
        <v>280</v>
      </c>
      <c r="C246" t="s">
        <v>147</v>
      </c>
      <c r="D246" t="s">
        <v>280</v>
      </c>
      <c r="E246" t="s">
        <v>152</v>
      </c>
      <c r="F246" t="s">
        <v>155</v>
      </c>
      <c r="G246" t="s">
        <v>219</v>
      </c>
      <c r="H246">
        <v>322.19673642094</v>
      </c>
      <c r="I246">
        <v>46</v>
      </c>
      <c r="J246">
        <v>1307491.4766345557</v>
      </c>
      <c r="K246">
        <v>85744000</v>
      </c>
      <c r="L246">
        <v>244</v>
      </c>
      <c r="M246">
        <v>-12.010411954899578</v>
      </c>
      <c r="N246">
        <v>0</v>
      </c>
    </row>
    <row r="247" spans="1:14" x14ac:dyDescent="0.3">
      <c r="A247">
        <v>246</v>
      </c>
      <c r="B247" t="s">
        <v>280</v>
      </c>
      <c r="C247" t="s">
        <v>147</v>
      </c>
      <c r="D247" t="s">
        <v>280</v>
      </c>
      <c r="E247" t="s">
        <v>152</v>
      </c>
      <c r="F247" t="s">
        <v>155</v>
      </c>
      <c r="G247" t="s">
        <v>219</v>
      </c>
      <c r="H247">
        <v>322.19673642094</v>
      </c>
      <c r="I247">
        <v>46</v>
      </c>
      <c r="J247">
        <v>1307491.4766345557</v>
      </c>
      <c r="K247">
        <v>85744000</v>
      </c>
      <c r="L247">
        <v>245</v>
      </c>
      <c r="M247">
        <v>-12.010411954899578</v>
      </c>
      <c r="N247">
        <v>0</v>
      </c>
    </row>
    <row r="248" spans="1:14" x14ac:dyDescent="0.3">
      <c r="A248">
        <v>247</v>
      </c>
      <c r="B248" t="s">
        <v>280</v>
      </c>
      <c r="C248" t="s">
        <v>147</v>
      </c>
      <c r="D248" t="s">
        <v>280</v>
      </c>
      <c r="E248" t="s">
        <v>152</v>
      </c>
      <c r="F248" t="s">
        <v>155</v>
      </c>
      <c r="G248" t="s">
        <v>219</v>
      </c>
      <c r="H248">
        <v>322.19673642094</v>
      </c>
      <c r="I248">
        <v>46</v>
      </c>
      <c r="J248">
        <v>1307491.4766345557</v>
      </c>
      <c r="K248">
        <v>85744000</v>
      </c>
      <c r="L248">
        <v>246</v>
      </c>
      <c r="M248">
        <v>-12.010411954899578</v>
      </c>
      <c r="N248">
        <v>0</v>
      </c>
    </row>
    <row r="249" spans="1:14" x14ac:dyDescent="0.3">
      <c r="A249">
        <v>248</v>
      </c>
      <c r="B249" t="s">
        <v>280</v>
      </c>
      <c r="C249" t="s">
        <v>147</v>
      </c>
      <c r="D249" t="s">
        <v>280</v>
      </c>
      <c r="E249" t="s">
        <v>152</v>
      </c>
      <c r="F249" t="s">
        <v>155</v>
      </c>
      <c r="G249" t="s">
        <v>219</v>
      </c>
      <c r="H249">
        <v>322.19673642094</v>
      </c>
      <c r="I249">
        <v>46</v>
      </c>
      <c r="J249">
        <v>1307491.4766345557</v>
      </c>
      <c r="K249">
        <v>85744000</v>
      </c>
      <c r="L249">
        <v>247</v>
      </c>
      <c r="M249">
        <v>-12.010411954899578</v>
      </c>
      <c r="N249">
        <v>0</v>
      </c>
    </row>
    <row r="250" spans="1:14" x14ac:dyDescent="0.3">
      <c r="A250">
        <v>249</v>
      </c>
      <c r="B250" t="s">
        <v>280</v>
      </c>
      <c r="C250" t="s">
        <v>147</v>
      </c>
      <c r="D250" t="s">
        <v>280</v>
      </c>
      <c r="E250" t="s">
        <v>152</v>
      </c>
      <c r="F250" t="s">
        <v>155</v>
      </c>
      <c r="G250" t="s">
        <v>219</v>
      </c>
      <c r="H250">
        <v>328.44943776197249</v>
      </c>
      <c r="I250">
        <v>47</v>
      </c>
      <c r="J250">
        <v>1446274.460484595</v>
      </c>
      <c r="K250">
        <v>87608000</v>
      </c>
      <c r="L250">
        <v>248</v>
      </c>
      <c r="M250">
        <v>-23.899697255164636</v>
      </c>
      <c r="N250">
        <v>-2.1739130434782608</v>
      </c>
    </row>
    <row r="251" spans="1:14" x14ac:dyDescent="0.3">
      <c r="A251">
        <v>250</v>
      </c>
      <c r="B251" t="s">
        <v>280</v>
      </c>
      <c r="C251" t="s">
        <v>147</v>
      </c>
      <c r="D251" t="s">
        <v>280</v>
      </c>
      <c r="E251" t="s">
        <v>152</v>
      </c>
      <c r="F251" t="s">
        <v>155</v>
      </c>
      <c r="G251" t="s">
        <v>219</v>
      </c>
      <c r="H251">
        <v>328.44943776197249</v>
      </c>
      <c r="I251">
        <v>47</v>
      </c>
      <c r="J251">
        <v>1446274.460484595</v>
      </c>
      <c r="K251">
        <v>87608000</v>
      </c>
      <c r="L251">
        <v>249</v>
      </c>
      <c r="M251">
        <v>-23.899697255164636</v>
      </c>
      <c r="N251">
        <v>-2.1739130434782608</v>
      </c>
    </row>
    <row r="252" spans="1:14" x14ac:dyDescent="0.3">
      <c r="A252">
        <v>251</v>
      </c>
      <c r="B252" t="s">
        <v>280</v>
      </c>
      <c r="C252" t="s">
        <v>147</v>
      </c>
      <c r="D252" t="s">
        <v>280</v>
      </c>
      <c r="E252" t="s">
        <v>152</v>
      </c>
      <c r="F252" t="s">
        <v>155</v>
      </c>
      <c r="G252" t="s">
        <v>219</v>
      </c>
      <c r="H252">
        <v>328.44943776197249</v>
      </c>
      <c r="I252">
        <v>47</v>
      </c>
      <c r="J252">
        <v>1446274.460484595</v>
      </c>
      <c r="K252">
        <v>87608000</v>
      </c>
      <c r="L252">
        <v>250</v>
      </c>
      <c r="M252">
        <v>-23.899697255164636</v>
      </c>
      <c r="N252">
        <v>-2.1739130434782608</v>
      </c>
    </row>
    <row r="253" spans="1:14" x14ac:dyDescent="0.3">
      <c r="A253">
        <v>252</v>
      </c>
      <c r="B253" t="s">
        <v>280</v>
      </c>
      <c r="C253" t="s">
        <v>147</v>
      </c>
      <c r="D253" t="s">
        <v>280</v>
      </c>
      <c r="E253" t="s">
        <v>152</v>
      </c>
      <c r="F253" t="s">
        <v>155</v>
      </c>
      <c r="G253" t="s">
        <v>219</v>
      </c>
      <c r="H253">
        <v>328.44943776197249</v>
      </c>
      <c r="I253">
        <v>47</v>
      </c>
      <c r="J253">
        <v>1446274.460484595</v>
      </c>
      <c r="K253">
        <v>87608000</v>
      </c>
      <c r="L253">
        <v>251</v>
      </c>
      <c r="M253">
        <v>-23.899697255164636</v>
      </c>
      <c r="N253">
        <v>-2.1739130434782608</v>
      </c>
    </row>
    <row r="254" spans="1:14" x14ac:dyDescent="0.3">
      <c r="A254">
        <v>253</v>
      </c>
      <c r="B254" t="s">
        <v>280</v>
      </c>
      <c r="C254" t="s">
        <v>147</v>
      </c>
      <c r="D254" t="s">
        <v>280</v>
      </c>
      <c r="E254" t="s">
        <v>152</v>
      </c>
      <c r="F254" t="s">
        <v>155</v>
      </c>
      <c r="G254" t="s">
        <v>219</v>
      </c>
      <c r="H254">
        <v>328.44943776197249</v>
      </c>
      <c r="I254">
        <v>47</v>
      </c>
      <c r="J254">
        <v>1446274.460484595</v>
      </c>
      <c r="K254">
        <v>87608000</v>
      </c>
      <c r="L254">
        <v>252</v>
      </c>
      <c r="M254">
        <v>-23.899697255164636</v>
      </c>
      <c r="N254">
        <v>-2.1739130434782608</v>
      </c>
    </row>
    <row r="255" spans="1:14" x14ac:dyDescent="0.3">
      <c r="A255">
        <v>254</v>
      </c>
      <c r="B255" t="s">
        <v>280</v>
      </c>
      <c r="C255" t="s">
        <v>147</v>
      </c>
      <c r="D255" t="s">
        <v>280</v>
      </c>
      <c r="E255" t="s">
        <v>152</v>
      </c>
      <c r="F255" t="s">
        <v>155</v>
      </c>
      <c r="G255" t="s">
        <v>219</v>
      </c>
      <c r="H255">
        <v>328.44943776197249</v>
      </c>
      <c r="I255">
        <v>47</v>
      </c>
      <c r="J255">
        <v>1446274.460484595</v>
      </c>
      <c r="K255">
        <v>87608000</v>
      </c>
      <c r="L255">
        <v>253</v>
      </c>
      <c r="M255">
        <v>-23.899697255164636</v>
      </c>
      <c r="N255">
        <v>-2.1739130434782608</v>
      </c>
    </row>
    <row r="256" spans="1:14" x14ac:dyDescent="0.3">
      <c r="A256">
        <v>255</v>
      </c>
      <c r="B256" t="s">
        <v>280</v>
      </c>
      <c r="C256" t="s">
        <v>147</v>
      </c>
      <c r="D256" t="s">
        <v>280</v>
      </c>
      <c r="E256" t="s">
        <v>152</v>
      </c>
      <c r="F256" t="s">
        <v>155</v>
      </c>
      <c r="G256" t="s">
        <v>219</v>
      </c>
      <c r="H256">
        <v>328.44943776197249</v>
      </c>
      <c r="I256">
        <v>47</v>
      </c>
      <c r="J256">
        <v>1446274.460484595</v>
      </c>
      <c r="K256">
        <v>87608000</v>
      </c>
      <c r="L256">
        <v>254</v>
      </c>
      <c r="M256">
        <v>-23.899697255164636</v>
      </c>
      <c r="N256">
        <v>-2.1739130434782608</v>
      </c>
    </row>
    <row r="257" spans="1:14" x14ac:dyDescent="0.3">
      <c r="A257">
        <v>256</v>
      </c>
      <c r="B257" t="s">
        <v>280</v>
      </c>
      <c r="C257" t="s">
        <v>147</v>
      </c>
      <c r="D257" t="s">
        <v>280</v>
      </c>
      <c r="E257" t="s">
        <v>152</v>
      </c>
      <c r="F257" t="s">
        <v>155</v>
      </c>
      <c r="G257" t="s">
        <v>219</v>
      </c>
      <c r="H257">
        <v>328.44943776197249</v>
      </c>
      <c r="I257">
        <v>47</v>
      </c>
      <c r="J257">
        <v>1446274.460484595</v>
      </c>
      <c r="K257">
        <v>87608000</v>
      </c>
      <c r="L257">
        <v>255</v>
      </c>
      <c r="M257">
        <v>-23.899697255164636</v>
      </c>
      <c r="N257">
        <v>-2.1739130434782608</v>
      </c>
    </row>
    <row r="258" spans="1:14" x14ac:dyDescent="0.3">
      <c r="A258">
        <v>257</v>
      </c>
      <c r="B258" t="s">
        <v>280</v>
      </c>
      <c r="C258" t="s">
        <v>147</v>
      </c>
      <c r="D258" t="s">
        <v>280</v>
      </c>
      <c r="E258" t="s">
        <v>152</v>
      </c>
      <c r="F258" t="s">
        <v>155</v>
      </c>
      <c r="G258" t="s">
        <v>219</v>
      </c>
      <c r="H258">
        <v>328.44943776197249</v>
      </c>
      <c r="I258">
        <v>47</v>
      </c>
      <c r="J258">
        <v>1446274.460484595</v>
      </c>
      <c r="K258">
        <v>87608000</v>
      </c>
      <c r="L258">
        <v>256</v>
      </c>
      <c r="M258">
        <v>-23.899697255164636</v>
      </c>
      <c r="N258">
        <v>-2.1739130434782608</v>
      </c>
    </row>
    <row r="259" spans="1:14" x14ac:dyDescent="0.3">
      <c r="A259">
        <v>258</v>
      </c>
      <c r="B259" t="s">
        <v>280</v>
      </c>
      <c r="C259" t="s">
        <v>147</v>
      </c>
      <c r="D259" t="s">
        <v>280</v>
      </c>
      <c r="E259" t="s">
        <v>152</v>
      </c>
      <c r="F259" t="s">
        <v>155</v>
      </c>
      <c r="G259" t="s">
        <v>219</v>
      </c>
      <c r="H259">
        <v>328.44943776197249</v>
      </c>
      <c r="I259">
        <v>47</v>
      </c>
      <c r="J259">
        <v>1446274.460484595</v>
      </c>
      <c r="K259">
        <v>87608000</v>
      </c>
      <c r="L259">
        <v>257</v>
      </c>
      <c r="M259">
        <v>-23.899697255164636</v>
      </c>
      <c r="N259">
        <v>-2.1739130434782608</v>
      </c>
    </row>
    <row r="260" spans="1:14" x14ac:dyDescent="0.3">
      <c r="A260">
        <v>259</v>
      </c>
      <c r="B260" t="s">
        <v>280</v>
      </c>
      <c r="C260" t="s">
        <v>147</v>
      </c>
      <c r="D260" t="s">
        <v>280</v>
      </c>
      <c r="E260" t="s">
        <v>152</v>
      </c>
      <c r="F260" t="s">
        <v>155</v>
      </c>
      <c r="G260" t="s">
        <v>219</v>
      </c>
      <c r="H260">
        <v>328.44943776197249</v>
      </c>
      <c r="I260">
        <v>47</v>
      </c>
      <c r="J260">
        <v>1446274.460484595</v>
      </c>
      <c r="K260">
        <v>87608000</v>
      </c>
      <c r="L260">
        <v>258</v>
      </c>
      <c r="M260">
        <v>-23.899697255164636</v>
      </c>
      <c r="N260">
        <v>-2.1739130434782608</v>
      </c>
    </row>
    <row r="261" spans="1:14" x14ac:dyDescent="0.3">
      <c r="A261">
        <v>260</v>
      </c>
      <c r="B261" t="s">
        <v>280</v>
      </c>
      <c r="C261" t="s">
        <v>147</v>
      </c>
      <c r="D261" t="s">
        <v>280</v>
      </c>
      <c r="E261" t="s">
        <v>152</v>
      </c>
      <c r="F261" t="s">
        <v>155</v>
      </c>
      <c r="G261" t="s">
        <v>219</v>
      </c>
      <c r="H261">
        <v>328.44943776197249</v>
      </c>
      <c r="I261">
        <v>47</v>
      </c>
      <c r="J261">
        <v>1446274.460484595</v>
      </c>
      <c r="K261">
        <v>87608000</v>
      </c>
      <c r="L261">
        <v>259</v>
      </c>
      <c r="M261">
        <v>-23.899697255164636</v>
      </c>
      <c r="N261">
        <v>-2.1739130434782608</v>
      </c>
    </row>
    <row r="262" spans="1:14" x14ac:dyDescent="0.3">
      <c r="A262">
        <v>261</v>
      </c>
      <c r="B262" t="s">
        <v>280</v>
      </c>
      <c r="C262" t="s">
        <v>147</v>
      </c>
      <c r="D262" t="s">
        <v>280</v>
      </c>
      <c r="E262" t="s">
        <v>152</v>
      </c>
      <c r="F262" t="s">
        <v>155</v>
      </c>
      <c r="G262" t="s">
        <v>219</v>
      </c>
      <c r="H262">
        <v>328.44943776197249</v>
      </c>
      <c r="I262">
        <v>47</v>
      </c>
      <c r="J262">
        <v>1446274.460484595</v>
      </c>
      <c r="K262">
        <v>87608000</v>
      </c>
      <c r="L262">
        <v>260</v>
      </c>
      <c r="M262">
        <v>-23.899697255164636</v>
      </c>
      <c r="N262">
        <v>-2.1739130434782608</v>
      </c>
    </row>
    <row r="263" spans="1:14" x14ac:dyDescent="0.3">
      <c r="A263">
        <v>262</v>
      </c>
      <c r="B263" t="s">
        <v>280</v>
      </c>
      <c r="C263" t="s">
        <v>147</v>
      </c>
      <c r="D263" t="s">
        <v>280</v>
      </c>
      <c r="E263" t="s">
        <v>152</v>
      </c>
      <c r="F263" t="s">
        <v>155</v>
      </c>
      <c r="G263" t="s">
        <v>219</v>
      </c>
      <c r="H263">
        <v>328.44943776197249</v>
      </c>
      <c r="I263">
        <v>47</v>
      </c>
      <c r="J263">
        <v>1446274.460484595</v>
      </c>
      <c r="K263">
        <v>87608000</v>
      </c>
      <c r="L263">
        <v>261</v>
      </c>
      <c r="M263">
        <v>-23.899697255164636</v>
      </c>
      <c r="N263">
        <v>-2.1739130434782608</v>
      </c>
    </row>
    <row r="264" spans="1:14" x14ac:dyDescent="0.3">
      <c r="A264">
        <v>263</v>
      </c>
      <c r="B264" t="s">
        <v>280</v>
      </c>
      <c r="C264" t="s">
        <v>147</v>
      </c>
      <c r="D264" t="s">
        <v>280</v>
      </c>
      <c r="E264" t="s">
        <v>152</v>
      </c>
      <c r="F264" t="s">
        <v>155</v>
      </c>
      <c r="G264" t="s">
        <v>219</v>
      </c>
      <c r="H264">
        <v>328.44943776197249</v>
      </c>
      <c r="I264">
        <v>47</v>
      </c>
      <c r="J264">
        <v>1446274.460484595</v>
      </c>
      <c r="K264">
        <v>87608000</v>
      </c>
      <c r="L264">
        <v>262</v>
      </c>
      <c r="M264">
        <v>-23.899697255164636</v>
      </c>
      <c r="N264">
        <v>-2.1739130434782608</v>
      </c>
    </row>
    <row r="265" spans="1:14" x14ac:dyDescent="0.3">
      <c r="A265">
        <v>264</v>
      </c>
      <c r="B265" t="s">
        <v>280</v>
      </c>
      <c r="C265" t="s">
        <v>147</v>
      </c>
      <c r="D265" t="s">
        <v>280</v>
      </c>
      <c r="E265" t="s">
        <v>152</v>
      </c>
      <c r="F265" t="s">
        <v>155</v>
      </c>
      <c r="G265" t="s">
        <v>219</v>
      </c>
      <c r="H265">
        <v>328.44943776197249</v>
      </c>
      <c r="I265">
        <v>47</v>
      </c>
      <c r="J265">
        <v>1446274.460484595</v>
      </c>
      <c r="K265">
        <v>87608000</v>
      </c>
      <c r="L265">
        <v>263</v>
      </c>
      <c r="M265">
        <v>-23.899697255164636</v>
      </c>
      <c r="N265">
        <v>-2.1739130434782608</v>
      </c>
    </row>
    <row r="266" spans="1:14" x14ac:dyDescent="0.3">
      <c r="A266">
        <v>265</v>
      </c>
      <c r="B266" t="s">
        <v>280</v>
      </c>
      <c r="C266" t="s">
        <v>147</v>
      </c>
      <c r="D266" t="s">
        <v>280</v>
      </c>
      <c r="E266" t="s">
        <v>152</v>
      </c>
      <c r="F266" t="s">
        <v>155</v>
      </c>
      <c r="G266" t="s">
        <v>219</v>
      </c>
      <c r="H266">
        <v>328.44943776197249</v>
      </c>
      <c r="I266">
        <v>47</v>
      </c>
      <c r="J266">
        <v>1446274.460484595</v>
      </c>
      <c r="K266">
        <v>87608000</v>
      </c>
      <c r="L266">
        <v>264</v>
      </c>
      <c r="M266">
        <v>-23.899697255164636</v>
      </c>
      <c r="N266">
        <v>-2.1739130434782608</v>
      </c>
    </row>
    <row r="267" spans="1:14" x14ac:dyDescent="0.3">
      <c r="A267">
        <v>266</v>
      </c>
      <c r="B267" t="s">
        <v>280</v>
      </c>
      <c r="C267" t="s">
        <v>147</v>
      </c>
      <c r="D267" t="s">
        <v>280</v>
      </c>
      <c r="E267" t="s">
        <v>152</v>
      </c>
      <c r="F267" t="s">
        <v>155</v>
      </c>
      <c r="G267" t="s">
        <v>219</v>
      </c>
      <c r="H267">
        <v>328.44943776197249</v>
      </c>
      <c r="I267">
        <v>47</v>
      </c>
      <c r="J267">
        <v>1446274.460484595</v>
      </c>
      <c r="K267">
        <v>87608000</v>
      </c>
      <c r="L267">
        <v>265</v>
      </c>
      <c r="M267">
        <v>-23.899697255164636</v>
      </c>
      <c r="N267">
        <v>-2.1739130434782608</v>
      </c>
    </row>
    <row r="268" spans="1:14" x14ac:dyDescent="0.3">
      <c r="A268">
        <v>267</v>
      </c>
      <c r="B268" t="s">
        <v>280</v>
      </c>
      <c r="C268" t="s">
        <v>147</v>
      </c>
      <c r="D268" t="s">
        <v>280</v>
      </c>
      <c r="E268" t="s">
        <v>152</v>
      </c>
      <c r="F268" t="s">
        <v>155</v>
      </c>
      <c r="G268" t="s">
        <v>219</v>
      </c>
      <c r="H268">
        <v>328.44943776197249</v>
      </c>
      <c r="I268">
        <v>47</v>
      </c>
      <c r="J268">
        <v>1446274.460484595</v>
      </c>
      <c r="K268">
        <v>87608000</v>
      </c>
      <c r="L268">
        <v>266</v>
      </c>
      <c r="M268">
        <v>-23.899697255164636</v>
      </c>
      <c r="N268">
        <v>-2.1739130434782608</v>
      </c>
    </row>
    <row r="269" spans="1:14" x14ac:dyDescent="0.3">
      <c r="A269">
        <v>268</v>
      </c>
      <c r="B269" t="s">
        <v>280</v>
      </c>
      <c r="C269" t="s">
        <v>147</v>
      </c>
      <c r="D269" t="s">
        <v>280</v>
      </c>
      <c r="E269" t="s">
        <v>152</v>
      </c>
      <c r="F269" t="s">
        <v>155</v>
      </c>
      <c r="G269" t="s">
        <v>219</v>
      </c>
      <c r="H269">
        <v>328.44943776197249</v>
      </c>
      <c r="I269">
        <v>47</v>
      </c>
      <c r="J269">
        <v>1446274.460484595</v>
      </c>
      <c r="K269">
        <v>87608000</v>
      </c>
      <c r="L269">
        <v>267</v>
      </c>
      <c r="M269">
        <v>-23.899697255164636</v>
      </c>
      <c r="N269">
        <v>-2.1739130434782608</v>
      </c>
    </row>
    <row r="270" spans="1:14" x14ac:dyDescent="0.3">
      <c r="A270">
        <v>269</v>
      </c>
      <c r="B270" t="s">
        <v>280</v>
      </c>
      <c r="C270" t="s">
        <v>147</v>
      </c>
      <c r="D270" t="s">
        <v>280</v>
      </c>
      <c r="E270" t="s">
        <v>152</v>
      </c>
      <c r="F270" t="s">
        <v>155</v>
      </c>
      <c r="G270" t="s">
        <v>219</v>
      </c>
      <c r="H270">
        <v>328.44943776197249</v>
      </c>
      <c r="I270">
        <v>47</v>
      </c>
      <c r="J270">
        <v>1446274.460484595</v>
      </c>
      <c r="K270">
        <v>87608000</v>
      </c>
      <c r="L270">
        <v>268</v>
      </c>
      <c r="M270">
        <v>-23.899697255164636</v>
      </c>
      <c r="N270">
        <v>-2.1739130434782608</v>
      </c>
    </row>
    <row r="271" spans="1:14" x14ac:dyDescent="0.3">
      <c r="A271">
        <v>270</v>
      </c>
      <c r="B271" t="s">
        <v>280</v>
      </c>
      <c r="C271" t="s">
        <v>147</v>
      </c>
      <c r="D271" t="s">
        <v>280</v>
      </c>
      <c r="E271" t="s">
        <v>152</v>
      </c>
      <c r="F271" t="s">
        <v>155</v>
      </c>
      <c r="G271" t="s">
        <v>219</v>
      </c>
      <c r="H271">
        <v>328.44943776197249</v>
      </c>
      <c r="I271">
        <v>47</v>
      </c>
      <c r="J271">
        <v>1446274.460484595</v>
      </c>
      <c r="K271">
        <v>87608000</v>
      </c>
      <c r="L271">
        <v>269</v>
      </c>
      <c r="M271">
        <v>-23.899697255164636</v>
      </c>
      <c r="N271">
        <v>-2.1739130434782608</v>
      </c>
    </row>
    <row r="272" spans="1:14" x14ac:dyDescent="0.3">
      <c r="A272">
        <v>271</v>
      </c>
      <c r="B272" t="s">
        <v>280</v>
      </c>
      <c r="C272" t="s">
        <v>147</v>
      </c>
      <c r="D272" t="s">
        <v>280</v>
      </c>
      <c r="E272" t="s">
        <v>152</v>
      </c>
      <c r="F272" t="s">
        <v>155</v>
      </c>
      <c r="G272" t="s">
        <v>219</v>
      </c>
      <c r="H272">
        <v>328.44943776197249</v>
      </c>
      <c r="I272">
        <v>47</v>
      </c>
      <c r="J272">
        <v>1446274.460484595</v>
      </c>
      <c r="K272">
        <v>87608000</v>
      </c>
      <c r="L272">
        <v>270</v>
      </c>
      <c r="M272">
        <v>-23.899697255164636</v>
      </c>
      <c r="N272">
        <v>-2.1739130434782608</v>
      </c>
    </row>
    <row r="273" spans="1:14" x14ac:dyDescent="0.3">
      <c r="A273">
        <v>272</v>
      </c>
      <c r="B273" t="s">
        <v>280</v>
      </c>
      <c r="C273" t="s">
        <v>147</v>
      </c>
      <c r="D273" t="s">
        <v>280</v>
      </c>
      <c r="E273" t="s">
        <v>152</v>
      </c>
      <c r="F273" t="s">
        <v>155</v>
      </c>
      <c r="G273" t="s">
        <v>219</v>
      </c>
      <c r="H273">
        <v>328.44943776197249</v>
      </c>
      <c r="I273">
        <v>47</v>
      </c>
      <c r="J273">
        <v>1446274.460484595</v>
      </c>
      <c r="K273">
        <v>87608000</v>
      </c>
      <c r="L273">
        <v>271</v>
      </c>
      <c r="M273">
        <v>-23.899697255164636</v>
      </c>
      <c r="N273">
        <v>-2.1739130434782608</v>
      </c>
    </row>
    <row r="274" spans="1:14" x14ac:dyDescent="0.3">
      <c r="A274">
        <v>273</v>
      </c>
      <c r="B274" t="s">
        <v>280</v>
      </c>
      <c r="C274" t="s">
        <v>147</v>
      </c>
      <c r="D274" t="s">
        <v>280</v>
      </c>
      <c r="E274" t="s">
        <v>152</v>
      </c>
      <c r="F274" t="s">
        <v>155</v>
      </c>
      <c r="G274" t="s">
        <v>219</v>
      </c>
      <c r="H274">
        <v>328.44943776197249</v>
      </c>
      <c r="I274">
        <v>47</v>
      </c>
      <c r="J274">
        <v>1446274.460484595</v>
      </c>
      <c r="K274">
        <v>87608000</v>
      </c>
      <c r="L274">
        <v>272</v>
      </c>
      <c r="M274">
        <v>-23.899697255164636</v>
      </c>
      <c r="N274">
        <v>-2.1739130434782608</v>
      </c>
    </row>
    <row r="275" spans="1:14" x14ac:dyDescent="0.3">
      <c r="A275">
        <v>274</v>
      </c>
      <c r="B275" t="s">
        <v>280</v>
      </c>
      <c r="C275" t="s">
        <v>147</v>
      </c>
      <c r="D275" t="s">
        <v>280</v>
      </c>
      <c r="E275" t="s">
        <v>152</v>
      </c>
      <c r="F275" t="s">
        <v>155</v>
      </c>
      <c r="G275" t="s">
        <v>219</v>
      </c>
      <c r="H275">
        <v>328.44943776197249</v>
      </c>
      <c r="I275">
        <v>47</v>
      </c>
      <c r="J275">
        <v>1446274.460484595</v>
      </c>
      <c r="K275">
        <v>87608000</v>
      </c>
      <c r="L275">
        <v>273</v>
      </c>
      <c r="M275">
        <v>-23.899697255164636</v>
      </c>
      <c r="N275">
        <v>-2.1739130434782608</v>
      </c>
    </row>
    <row r="276" spans="1:14" x14ac:dyDescent="0.3">
      <c r="A276">
        <v>275</v>
      </c>
      <c r="B276" t="s">
        <v>280</v>
      </c>
      <c r="C276" t="s">
        <v>147</v>
      </c>
      <c r="D276" t="s">
        <v>280</v>
      </c>
      <c r="E276" t="s">
        <v>152</v>
      </c>
      <c r="F276" t="s">
        <v>155</v>
      </c>
      <c r="G276" t="s">
        <v>219</v>
      </c>
      <c r="H276">
        <v>328.44943776197249</v>
      </c>
      <c r="I276">
        <v>47</v>
      </c>
      <c r="J276">
        <v>1446274.460484595</v>
      </c>
      <c r="K276">
        <v>87608000</v>
      </c>
      <c r="L276">
        <v>274</v>
      </c>
      <c r="M276">
        <v>-23.899697255164636</v>
      </c>
      <c r="N276">
        <v>-2.1739130434782608</v>
      </c>
    </row>
    <row r="277" spans="1:14" x14ac:dyDescent="0.3">
      <c r="A277">
        <v>276</v>
      </c>
      <c r="B277" t="s">
        <v>280</v>
      </c>
      <c r="C277" t="s">
        <v>147</v>
      </c>
      <c r="D277" t="s">
        <v>280</v>
      </c>
      <c r="E277" t="s">
        <v>152</v>
      </c>
      <c r="F277" t="s">
        <v>155</v>
      </c>
      <c r="G277" t="s">
        <v>219</v>
      </c>
      <c r="H277">
        <v>328.44943776197249</v>
      </c>
      <c r="I277">
        <v>47</v>
      </c>
      <c r="J277">
        <v>1446274.460484595</v>
      </c>
      <c r="K277">
        <v>87608000</v>
      </c>
      <c r="L277">
        <v>275</v>
      </c>
      <c r="M277">
        <v>-23.899697255164636</v>
      </c>
      <c r="N277">
        <v>-2.1739130434782608</v>
      </c>
    </row>
    <row r="278" spans="1:14" x14ac:dyDescent="0.3">
      <c r="A278">
        <v>277</v>
      </c>
      <c r="B278" t="s">
        <v>280</v>
      </c>
      <c r="C278" t="s">
        <v>147</v>
      </c>
      <c r="D278" t="s">
        <v>280</v>
      </c>
      <c r="E278" t="s">
        <v>152</v>
      </c>
      <c r="F278" t="s">
        <v>155</v>
      </c>
      <c r="G278" t="s">
        <v>219</v>
      </c>
      <c r="H278">
        <v>328.44943776197249</v>
      </c>
      <c r="I278">
        <v>47</v>
      </c>
      <c r="J278">
        <v>1446274.460484595</v>
      </c>
      <c r="K278">
        <v>87608000</v>
      </c>
      <c r="L278">
        <v>276</v>
      </c>
      <c r="M278">
        <v>-23.899697255164636</v>
      </c>
      <c r="N278">
        <v>-2.1739130434782608</v>
      </c>
    </row>
    <row r="279" spans="1:14" x14ac:dyDescent="0.3">
      <c r="A279">
        <v>278</v>
      </c>
      <c r="B279" t="s">
        <v>280</v>
      </c>
      <c r="C279" t="s">
        <v>147</v>
      </c>
      <c r="D279" t="s">
        <v>280</v>
      </c>
      <c r="E279" t="s">
        <v>152</v>
      </c>
      <c r="F279" t="s">
        <v>155</v>
      </c>
      <c r="G279" t="s">
        <v>219</v>
      </c>
      <c r="H279">
        <v>328.44943776197249</v>
      </c>
      <c r="I279">
        <v>47</v>
      </c>
      <c r="J279">
        <v>1446274.460484595</v>
      </c>
      <c r="K279">
        <v>87608000</v>
      </c>
      <c r="L279">
        <v>277</v>
      </c>
      <c r="M279">
        <v>-23.899697255164636</v>
      </c>
      <c r="N279">
        <v>-2.1739130434782608</v>
      </c>
    </row>
    <row r="280" spans="1:14" x14ac:dyDescent="0.3">
      <c r="A280">
        <v>279</v>
      </c>
      <c r="B280" t="s">
        <v>280</v>
      </c>
      <c r="C280" t="s">
        <v>147</v>
      </c>
      <c r="D280" t="s">
        <v>280</v>
      </c>
      <c r="E280" t="s">
        <v>152</v>
      </c>
      <c r="F280" t="s">
        <v>155</v>
      </c>
      <c r="G280" t="s">
        <v>219</v>
      </c>
      <c r="H280">
        <v>328.44943776197249</v>
      </c>
      <c r="I280">
        <v>47</v>
      </c>
      <c r="J280">
        <v>1446274.460484595</v>
      </c>
      <c r="K280">
        <v>87608000</v>
      </c>
      <c r="L280">
        <v>278</v>
      </c>
      <c r="M280">
        <v>-23.899697255164636</v>
      </c>
      <c r="N280">
        <v>-2.1739130434782608</v>
      </c>
    </row>
    <row r="281" spans="1:14" x14ac:dyDescent="0.3">
      <c r="A281">
        <v>280</v>
      </c>
      <c r="B281" t="s">
        <v>280</v>
      </c>
      <c r="C281" t="s">
        <v>147</v>
      </c>
      <c r="D281" t="s">
        <v>280</v>
      </c>
      <c r="E281" t="s">
        <v>152</v>
      </c>
      <c r="F281" t="s">
        <v>155</v>
      </c>
      <c r="G281" t="s">
        <v>219</v>
      </c>
      <c r="H281">
        <v>328.44943776197249</v>
      </c>
      <c r="I281">
        <v>47</v>
      </c>
      <c r="J281">
        <v>1446274.460484595</v>
      </c>
      <c r="K281">
        <v>87608000</v>
      </c>
      <c r="L281">
        <v>279</v>
      </c>
      <c r="M281">
        <v>-23.899697255164636</v>
      </c>
      <c r="N281">
        <v>-2.1739130434782608</v>
      </c>
    </row>
    <row r="282" spans="1:14" x14ac:dyDescent="0.3">
      <c r="A282">
        <v>281</v>
      </c>
      <c r="B282" t="s">
        <v>280</v>
      </c>
      <c r="C282" t="s">
        <v>147</v>
      </c>
      <c r="D282" t="s">
        <v>280</v>
      </c>
      <c r="E282" t="s">
        <v>152</v>
      </c>
      <c r="F282" t="s">
        <v>155</v>
      </c>
      <c r="G282" t="s">
        <v>219</v>
      </c>
      <c r="H282">
        <v>328.44943776197249</v>
      </c>
      <c r="I282">
        <v>47</v>
      </c>
      <c r="J282">
        <v>1446274.460484595</v>
      </c>
      <c r="K282">
        <v>87608000</v>
      </c>
      <c r="L282">
        <v>280</v>
      </c>
      <c r="M282">
        <v>-23.899697255164636</v>
      </c>
      <c r="N282">
        <v>-2.1739130434782608</v>
      </c>
    </row>
    <row r="283" spans="1:14" x14ac:dyDescent="0.3">
      <c r="A283">
        <v>282</v>
      </c>
      <c r="B283" t="s">
        <v>280</v>
      </c>
      <c r="C283" t="s">
        <v>147</v>
      </c>
      <c r="D283" t="s">
        <v>280</v>
      </c>
      <c r="E283" t="s">
        <v>152</v>
      </c>
      <c r="F283" t="s">
        <v>155</v>
      </c>
      <c r="G283" t="s">
        <v>219</v>
      </c>
      <c r="H283">
        <v>328.44943776197249</v>
      </c>
      <c r="I283">
        <v>47</v>
      </c>
      <c r="J283">
        <v>1446274.460484595</v>
      </c>
      <c r="K283">
        <v>87608000</v>
      </c>
      <c r="L283">
        <v>281</v>
      </c>
      <c r="M283">
        <v>-23.899697255164636</v>
      </c>
      <c r="N283">
        <v>-2.1739130434782608</v>
      </c>
    </row>
    <row r="284" spans="1:14" x14ac:dyDescent="0.3">
      <c r="A284">
        <v>283</v>
      </c>
      <c r="B284" t="s">
        <v>280</v>
      </c>
      <c r="C284" t="s">
        <v>147</v>
      </c>
      <c r="D284" t="s">
        <v>280</v>
      </c>
      <c r="E284" t="s">
        <v>152</v>
      </c>
      <c r="F284" t="s">
        <v>155</v>
      </c>
      <c r="G284" t="s">
        <v>219</v>
      </c>
      <c r="H284">
        <v>328.44943776197249</v>
      </c>
      <c r="I284">
        <v>47</v>
      </c>
      <c r="J284">
        <v>1446274.460484595</v>
      </c>
      <c r="K284">
        <v>87608000</v>
      </c>
      <c r="L284">
        <v>282</v>
      </c>
      <c r="M284">
        <v>-23.899697255164636</v>
      </c>
      <c r="N284">
        <v>-2.1739130434782608</v>
      </c>
    </row>
    <row r="285" spans="1:14" x14ac:dyDescent="0.3">
      <c r="A285">
        <v>284</v>
      </c>
      <c r="B285" t="s">
        <v>280</v>
      </c>
      <c r="C285" t="s">
        <v>147</v>
      </c>
      <c r="D285" t="s">
        <v>280</v>
      </c>
      <c r="E285" t="s">
        <v>152</v>
      </c>
      <c r="F285" t="s">
        <v>155</v>
      </c>
      <c r="G285" t="s">
        <v>219</v>
      </c>
      <c r="H285">
        <v>328.44943776197249</v>
      </c>
      <c r="I285">
        <v>47</v>
      </c>
      <c r="J285">
        <v>1446274.460484595</v>
      </c>
      <c r="K285">
        <v>87608000</v>
      </c>
      <c r="L285">
        <v>283</v>
      </c>
      <c r="M285">
        <v>-23.899697255164636</v>
      </c>
      <c r="N285">
        <v>-2.1739130434782608</v>
      </c>
    </row>
    <row r="286" spans="1:14" x14ac:dyDescent="0.3">
      <c r="A286">
        <v>285</v>
      </c>
      <c r="B286" t="s">
        <v>280</v>
      </c>
      <c r="C286" t="s">
        <v>147</v>
      </c>
      <c r="D286" t="s">
        <v>280</v>
      </c>
      <c r="E286" t="s">
        <v>152</v>
      </c>
      <c r="F286" t="s">
        <v>155</v>
      </c>
      <c r="G286" t="s">
        <v>219</v>
      </c>
      <c r="H286">
        <v>328.44943776197249</v>
      </c>
      <c r="I286">
        <v>47</v>
      </c>
      <c r="J286">
        <v>1446274.460484595</v>
      </c>
      <c r="K286">
        <v>87608000</v>
      </c>
      <c r="L286">
        <v>284</v>
      </c>
      <c r="M286">
        <v>-23.899697255164636</v>
      </c>
      <c r="N286">
        <v>-2.1739130434782608</v>
      </c>
    </row>
    <row r="287" spans="1:14" x14ac:dyDescent="0.3">
      <c r="A287">
        <v>286</v>
      </c>
      <c r="B287" t="s">
        <v>280</v>
      </c>
      <c r="C287" t="s">
        <v>147</v>
      </c>
      <c r="D287" t="s">
        <v>280</v>
      </c>
      <c r="E287" t="s">
        <v>152</v>
      </c>
      <c r="F287" t="s">
        <v>155</v>
      </c>
      <c r="G287" t="s">
        <v>219</v>
      </c>
      <c r="H287">
        <v>328.44943776197249</v>
      </c>
      <c r="I287">
        <v>47</v>
      </c>
      <c r="J287">
        <v>1446274.460484595</v>
      </c>
      <c r="K287">
        <v>87608000</v>
      </c>
      <c r="L287">
        <v>285</v>
      </c>
      <c r="M287">
        <v>-23.899697255164636</v>
      </c>
      <c r="N287">
        <v>-2.1739130434782608</v>
      </c>
    </row>
    <row r="288" spans="1:14" x14ac:dyDescent="0.3">
      <c r="A288">
        <v>287</v>
      </c>
      <c r="B288" t="s">
        <v>280</v>
      </c>
      <c r="C288" t="s">
        <v>147</v>
      </c>
      <c r="D288" t="s">
        <v>280</v>
      </c>
      <c r="E288" t="s">
        <v>152</v>
      </c>
      <c r="F288" t="s">
        <v>155</v>
      </c>
      <c r="G288" t="s">
        <v>219</v>
      </c>
      <c r="H288">
        <v>328.44943776197249</v>
      </c>
      <c r="I288">
        <v>47</v>
      </c>
      <c r="J288">
        <v>1446274.460484595</v>
      </c>
      <c r="K288">
        <v>87608000</v>
      </c>
      <c r="L288">
        <v>286</v>
      </c>
      <c r="M288">
        <v>-23.899697255164636</v>
      </c>
      <c r="N288">
        <v>-2.1739130434782608</v>
      </c>
    </row>
    <row r="289" spans="1:14" x14ac:dyDescent="0.3">
      <c r="A289">
        <v>288</v>
      </c>
      <c r="B289" t="s">
        <v>280</v>
      </c>
      <c r="C289" t="s">
        <v>147</v>
      </c>
      <c r="D289" t="s">
        <v>280</v>
      </c>
      <c r="E289" t="s">
        <v>152</v>
      </c>
      <c r="F289" t="s">
        <v>155</v>
      </c>
      <c r="G289" t="s">
        <v>219</v>
      </c>
      <c r="H289">
        <v>328.44943776197249</v>
      </c>
      <c r="I289">
        <v>47</v>
      </c>
      <c r="J289">
        <v>1446274.460484595</v>
      </c>
      <c r="K289">
        <v>87608000</v>
      </c>
      <c r="L289">
        <v>287</v>
      </c>
      <c r="M289">
        <v>-23.899697255164636</v>
      </c>
      <c r="N289">
        <v>-2.1739130434782608</v>
      </c>
    </row>
    <row r="290" spans="1:14" x14ac:dyDescent="0.3">
      <c r="A290">
        <v>289</v>
      </c>
      <c r="B290" t="s">
        <v>280</v>
      </c>
      <c r="C290" t="s">
        <v>147</v>
      </c>
      <c r="D290" t="s">
        <v>280</v>
      </c>
      <c r="E290" t="s">
        <v>152</v>
      </c>
      <c r="F290" t="s">
        <v>155</v>
      </c>
      <c r="G290" t="s">
        <v>219</v>
      </c>
      <c r="H290">
        <v>328.44943776197249</v>
      </c>
      <c r="I290">
        <v>47</v>
      </c>
      <c r="J290">
        <v>1446274.460484595</v>
      </c>
      <c r="K290">
        <v>87608000</v>
      </c>
      <c r="L290">
        <v>288</v>
      </c>
      <c r="M290">
        <v>-23.899697255164636</v>
      </c>
      <c r="N290">
        <v>-2.1739130434782608</v>
      </c>
    </row>
    <row r="291" spans="1:14" x14ac:dyDescent="0.3">
      <c r="A291">
        <v>290</v>
      </c>
      <c r="B291" t="s">
        <v>280</v>
      </c>
      <c r="C291" t="s">
        <v>147</v>
      </c>
      <c r="D291" t="s">
        <v>280</v>
      </c>
      <c r="E291" t="s">
        <v>152</v>
      </c>
      <c r="F291" t="s">
        <v>155</v>
      </c>
      <c r="G291" t="s">
        <v>219</v>
      </c>
      <c r="H291">
        <v>328.44943776197249</v>
      </c>
      <c r="I291">
        <v>47</v>
      </c>
      <c r="J291">
        <v>1446274.460484595</v>
      </c>
      <c r="K291">
        <v>87608000</v>
      </c>
      <c r="L291">
        <v>289</v>
      </c>
      <c r="M291">
        <v>-23.899697255164636</v>
      </c>
      <c r="N291">
        <v>-2.1739130434782608</v>
      </c>
    </row>
    <row r="292" spans="1:14" x14ac:dyDescent="0.3">
      <c r="A292">
        <v>291</v>
      </c>
      <c r="B292" t="s">
        <v>280</v>
      </c>
      <c r="C292" t="s">
        <v>147</v>
      </c>
      <c r="D292" t="s">
        <v>280</v>
      </c>
      <c r="E292" t="s">
        <v>152</v>
      </c>
      <c r="F292" t="s">
        <v>155</v>
      </c>
      <c r="G292" t="s">
        <v>219</v>
      </c>
      <c r="H292">
        <v>328.44943776197249</v>
      </c>
      <c r="I292">
        <v>47</v>
      </c>
      <c r="J292">
        <v>1446274.460484595</v>
      </c>
      <c r="K292">
        <v>87608000</v>
      </c>
      <c r="L292">
        <v>290</v>
      </c>
      <c r="M292">
        <v>-23.899697255164636</v>
      </c>
      <c r="N292">
        <v>-2.1739130434782608</v>
      </c>
    </row>
    <row r="293" spans="1:14" x14ac:dyDescent="0.3">
      <c r="A293">
        <v>292</v>
      </c>
      <c r="B293" t="s">
        <v>280</v>
      </c>
      <c r="C293" t="s">
        <v>147</v>
      </c>
      <c r="D293" t="s">
        <v>280</v>
      </c>
      <c r="E293" t="s">
        <v>152</v>
      </c>
      <c r="F293" t="s">
        <v>155</v>
      </c>
      <c r="G293" t="s">
        <v>219</v>
      </c>
      <c r="H293">
        <v>328.44943776197249</v>
      </c>
      <c r="I293">
        <v>47</v>
      </c>
      <c r="J293">
        <v>1446274.460484595</v>
      </c>
      <c r="K293">
        <v>87608000</v>
      </c>
      <c r="L293">
        <v>291</v>
      </c>
      <c r="M293">
        <v>-23.899697255164636</v>
      </c>
      <c r="N293">
        <v>-2.1739130434782608</v>
      </c>
    </row>
    <row r="294" spans="1:14" x14ac:dyDescent="0.3">
      <c r="A294">
        <v>293</v>
      </c>
      <c r="B294" t="s">
        <v>280</v>
      </c>
      <c r="C294" t="s">
        <v>147</v>
      </c>
      <c r="D294" t="s">
        <v>280</v>
      </c>
      <c r="E294" t="s">
        <v>152</v>
      </c>
      <c r="F294" t="s">
        <v>155</v>
      </c>
      <c r="G294" t="s">
        <v>219</v>
      </c>
      <c r="H294">
        <v>328.44943776197249</v>
      </c>
      <c r="I294">
        <v>47</v>
      </c>
      <c r="J294">
        <v>1446274.460484595</v>
      </c>
      <c r="K294">
        <v>87608000</v>
      </c>
      <c r="L294">
        <v>292</v>
      </c>
      <c r="M294">
        <v>-23.899697255164636</v>
      </c>
      <c r="N294">
        <v>-2.1739130434782608</v>
      </c>
    </row>
    <row r="295" spans="1:14" x14ac:dyDescent="0.3">
      <c r="A295">
        <v>294</v>
      </c>
      <c r="B295" t="s">
        <v>280</v>
      </c>
      <c r="C295" t="s">
        <v>147</v>
      </c>
      <c r="D295" t="s">
        <v>280</v>
      </c>
      <c r="E295" t="s">
        <v>152</v>
      </c>
      <c r="F295" t="s">
        <v>155</v>
      </c>
      <c r="G295" t="s">
        <v>219</v>
      </c>
      <c r="H295">
        <v>315.1439105391471</v>
      </c>
      <c r="I295">
        <v>45</v>
      </c>
      <c r="J295">
        <v>1306763.0660693049</v>
      </c>
      <c r="K295">
        <v>83880000</v>
      </c>
      <c r="L295">
        <v>293</v>
      </c>
      <c r="M295">
        <v>-11.94801034927225</v>
      </c>
      <c r="N295">
        <v>2.1739130434782608</v>
      </c>
    </row>
    <row r="296" spans="1:14" x14ac:dyDescent="0.3">
      <c r="A296">
        <v>295</v>
      </c>
      <c r="B296" t="s">
        <v>280</v>
      </c>
      <c r="C296" t="s">
        <v>147</v>
      </c>
      <c r="D296" t="s">
        <v>280</v>
      </c>
      <c r="E296" t="s">
        <v>152</v>
      </c>
      <c r="F296" t="s">
        <v>155</v>
      </c>
      <c r="G296" t="s">
        <v>219</v>
      </c>
      <c r="H296">
        <v>315.1439105391471</v>
      </c>
      <c r="I296">
        <v>45</v>
      </c>
      <c r="J296">
        <v>1306763.0660693049</v>
      </c>
      <c r="K296">
        <v>83880000</v>
      </c>
      <c r="L296">
        <v>294</v>
      </c>
      <c r="M296">
        <v>-11.94801034927225</v>
      </c>
      <c r="N296">
        <v>2.1739130434782608</v>
      </c>
    </row>
    <row r="297" spans="1:14" x14ac:dyDescent="0.3">
      <c r="A297">
        <v>296</v>
      </c>
      <c r="B297" t="s">
        <v>280</v>
      </c>
      <c r="C297" t="s">
        <v>147</v>
      </c>
      <c r="D297" t="s">
        <v>280</v>
      </c>
      <c r="E297" t="s">
        <v>152</v>
      </c>
      <c r="F297" t="s">
        <v>155</v>
      </c>
      <c r="G297" t="s">
        <v>219</v>
      </c>
      <c r="H297">
        <v>315.1439105391471</v>
      </c>
      <c r="I297">
        <v>45</v>
      </c>
      <c r="J297">
        <v>1306763.0660693049</v>
      </c>
      <c r="K297">
        <v>83880000</v>
      </c>
      <c r="L297">
        <v>295</v>
      </c>
      <c r="M297">
        <v>-11.94801034927225</v>
      </c>
      <c r="N297">
        <v>2.1739130434782608</v>
      </c>
    </row>
    <row r="298" spans="1:14" x14ac:dyDescent="0.3">
      <c r="A298">
        <v>297</v>
      </c>
      <c r="B298" t="s">
        <v>280</v>
      </c>
      <c r="C298" t="s">
        <v>147</v>
      </c>
      <c r="D298" t="s">
        <v>280</v>
      </c>
      <c r="E298" t="s">
        <v>152</v>
      </c>
      <c r="F298" t="s">
        <v>155</v>
      </c>
      <c r="G298" t="s">
        <v>219</v>
      </c>
      <c r="H298">
        <v>315.1439105391471</v>
      </c>
      <c r="I298">
        <v>45</v>
      </c>
      <c r="J298">
        <v>1306763.0660693049</v>
      </c>
      <c r="K298">
        <v>83880000</v>
      </c>
      <c r="L298">
        <v>296</v>
      </c>
      <c r="M298">
        <v>-11.94801034927225</v>
      </c>
      <c r="N298">
        <v>2.1739130434782608</v>
      </c>
    </row>
    <row r="299" spans="1:14" x14ac:dyDescent="0.3">
      <c r="A299">
        <v>298</v>
      </c>
      <c r="B299" t="s">
        <v>280</v>
      </c>
      <c r="C299" t="s">
        <v>147</v>
      </c>
      <c r="D299" t="s">
        <v>280</v>
      </c>
      <c r="E299" t="s">
        <v>152</v>
      </c>
      <c r="F299" t="s">
        <v>155</v>
      </c>
      <c r="G299" t="s">
        <v>219</v>
      </c>
      <c r="H299">
        <v>315.1439105391471</v>
      </c>
      <c r="I299">
        <v>45</v>
      </c>
      <c r="J299">
        <v>1306763.0660693049</v>
      </c>
      <c r="K299">
        <v>83880000</v>
      </c>
      <c r="L299">
        <v>297</v>
      </c>
      <c r="M299">
        <v>-11.94801034927225</v>
      </c>
      <c r="N299">
        <v>2.1739130434782608</v>
      </c>
    </row>
    <row r="300" spans="1:14" x14ac:dyDescent="0.3">
      <c r="A300">
        <v>299</v>
      </c>
      <c r="B300" t="s">
        <v>280</v>
      </c>
      <c r="C300" t="s">
        <v>147</v>
      </c>
      <c r="D300" t="s">
        <v>280</v>
      </c>
      <c r="E300" t="s">
        <v>152</v>
      </c>
      <c r="F300" t="s">
        <v>155</v>
      </c>
      <c r="G300" t="s">
        <v>219</v>
      </c>
      <c r="H300">
        <v>315.1439105391471</v>
      </c>
      <c r="I300">
        <v>45</v>
      </c>
      <c r="J300">
        <v>1306763.0660693049</v>
      </c>
      <c r="K300">
        <v>83880000</v>
      </c>
      <c r="L300">
        <v>298</v>
      </c>
      <c r="M300">
        <v>-11.94801034927225</v>
      </c>
      <c r="N300">
        <v>2.1739130434782608</v>
      </c>
    </row>
    <row r="301" spans="1:14" x14ac:dyDescent="0.3">
      <c r="A301">
        <v>300</v>
      </c>
      <c r="B301" t="s">
        <v>280</v>
      </c>
      <c r="C301" t="s">
        <v>147</v>
      </c>
      <c r="D301" t="s">
        <v>280</v>
      </c>
      <c r="E301" t="s">
        <v>152</v>
      </c>
      <c r="F301" t="s">
        <v>155</v>
      </c>
      <c r="G301" t="s">
        <v>219</v>
      </c>
      <c r="H301">
        <v>315.1439105391471</v>
      </c>
      <c r="I301">
        <v>45</v>
      </c>
      <c r="J301">
        <v>1306763.0660693049</v>
      </c>
      <c r="K301">
        <v>83880000</v>
      </c>
      <c r="L301">
        <v>299</v>
      </c>
      <c r="M301">
        <v>-11.94801034927225</v>
      </c>
      <c r="N301">
        <v>2.1739130434782608</v>
      </c>
    </row>
    <row r="302" spans="1:14" x14ac:dyDescent="0.3">
      <c r="A302">
        <v>301</v>
      </c>
      <c r="B302" t="s">
        <v>280</v>
      </c>
      <c r="C302" t="s">
        <v>147</v>
      </c>
      <c r="D302" t="s">
        <v>280</v>
      </c>
      <c r="E302" t="s">
        <v>152</v>
      </c>
      <c r="F302" t="s">
        <v>155</v>
      </c>
      <c r="G302" t="s">
        <v>219</v>
      </c>
      <c r="H302">
        <v>315.1439105391471</v>
      </c>
      <c r="I302">
        <v>45</v>
      </c>
      <c r="J302">
        <v>1306763.0660693049</v>
      </c>
      <c r="K302">
        <v>83880000</v>
      </c>
      <c r="L302">
        <v>300</v>
      </c>
      <c r="M302">
        <v>-11.94801034927225</v>
      </c>
      <c r="N302">
        <v>2.1739130434782608</v>
      </c>
    </row>
    <row r="303" spans="1:14" x14ac:dyDescent="0.3">
      <c r="A303">
        <v>302</v>
      </c>
      <c r="B303" t="s">
        <v>280</v>
      </c>
      <c r="C303" t="s">
        <v>147</v>
      </c>
      <c r="D303" t="s">
        <v>280</v>
      </c>
      <c r="E303" t="s">
        <v>152</v>
      </c>
      <c r="F303" t="s">
        <v>155</v>
      </c>
      <c r="G303" t="s">
        <v>219</v>
      </c>
      <c r="H303">
        <v>315.1439105391471</v>
      </c>
      <c r="I303">
        <v>45</v>
      </c>
      <c r="J303">
        <v>1306763.0660693049</v>
      </c>
      <c r="K303">
        <v>83880000</v>
      </c>
      <c r="L303">
        <v>301</v>
      </c>
      <c r="M303">
        <v>-11.94801034927225</v>
      </c>
      <c r="N303">
        <v>2.1739130434782608</v>
      </c>
    </row>
    <row r="304" spans="1:14" x14ac:dyDescent="0.3">
      <c r="A304">
        <v>303</v>
      </c>
      <c r="B304" t="s">
        <v>280</v>
      </c>
      <c r="C304" t="s">
        <v>147</v>
      </c>
      <c r="D304" t="s">
        <v>280</v>
      </c>
      <c r="E304" t="s">
        <v>152</v>
      </c>
      <c r="F304" t="s">
        <v>155</v>
      </c>
      <c r="G304" t="s">
        <v>219</v>
      </c>
      <c r="H304">
        <v>315.1439105391471</v>
      </c>
      <c r="I304">
        <v>45</v>
      </c>
      <c r="J304">
        <v>1306763.0660693049</v>
      </c>
      <c r="K304">
        <v>83880000</v>
      </c>
      <c r="L304">
        <v>302</v>
      </c>
      <c r="M304">
        <v>-11.94801034927225</v>
      </c>
      <c r="N304">
        <v>2.1739130434782608</v>
      </c>
    </row>
    <row r="305" spans="1:14" x14ac:dyDescent="0.3">
      <c r="A305">
        <v>304</v>
      </c>
      <c r="B305" t="s">
        <v>280</v>
      </c>
      <c r="C305" t="s">
        <v>147</v>
      </c>
      <c r="D305" t="s">
        <v>280</v>
      </c>
      <c r="E305" t="s">
        <v>152</v>
      </c>
      <c r="F305" t="s">
        <v>155</v>
      </c>
      <c r="G305" t="s">
        <v>219</v>
      </c>
      <c r="H305">
        <v>315.1439105391471</v>
      </c>
      <c r="I305">
        <v>45</v>
      </c>
      <c r="J305">
        <v>1306763.0660693049</v>
      </c>
      <c r="K305">
        <v>83880000</v>
      </c>
      <c r="L305">
        <v>303</v>
      </c>
      <c r="M305">
        <v>-11.94801034927225</v>
      </c>
      <c r="N305">
        <v>2.1739130434782608</v>
      </c>
    </row>
    <row r="306" spans="1:14" x14ac:dyDescent="0.3">
      <c r="A306">
        <v>305</v>
      </c>
      <c r="B306" t="s">
        <v>280</v>
      </c>
      <c r="C306" t="s">
        <v>147</v>
      </c>
      <c r="D306" t="s">
        <v>280</v>
      </c>
      <c r="E306" t="s">
        <v>152</v>
      </c>
      <c r="F306" t="s">
        <v>155</v>
      </c>
      <c r="G306" t="s">
        <v>219</v>
      </c>
      <c r="H306">
        <v>315.1439105391471</v>
      </c>
      <c r="I306">
        <v>45</v>
      </c>
      <c r="J306">
        <v>1306763.0660693049</v>
      </c>
      <c r="K306">
        <v>83880000</v>
      </c>
      <c r="L306">
        <v>304</v>
      </c>
      <c r="M306">
        <v>-11.94801034927225</v>
      </c>
      <c r="N306">
        <v>2.1739130434782608</v>
      </c>
    </row>
    <row r="307" spans="1:14" x14ac:dyDescent="0.3">
      <c r="A307">
        <v>306</v>
      </c>
      <c r="B307" t="s">
        <v>280</v>
      </c>
      <c r="C307" t="s">
        <v>147</v>
      </c>
      <c r="D307" t="s">
        <v>280</v>
      </c>
      <c r="E307" t="s">
        <v>152</v>
      </c>
      <c r="F307" t="s">
        <v>155</v>
      </c>
      <c r="G307" t="s">
        <v>219</v>
      </c>
      <c r="H307">
        <v>315.1439105391471</v>
      </c>
      <c r="I307">
        <v>45</v>
      </c>
      <c r="J307">
        <v>1306763.0660693049</v>
      </c>
      <c r="K307">
        <v>83880000</v>
      </c>
      <c r="L307">
        <v>305</v>
      </c>
      <c r="M307">
        <v>-11.94801034927225</v>
      </c>
      <c r="N307">
        <v>2.1739130434782608</v>
      </c>
    </row>
    <row r="308" spans="1:14" x14ac:dyDescent="0.3">
      <c r="A308">
        <v>307</v>
      </c>
      <c r="B308" t="s">
        <v>280</v>
      </c>
      <c r="C308" t="s">
        <v>147</v>
      </c>
      <c r="D308" t="s">
        <v>280</v>
      </c>
      <c r="E308" t="s">
        <v>152</v>
      </c>
      <c r="F308" t="s">
        <v>155</v>
      </c>
      <c r="G308" t="s">
        <v>219</v>
      </c>
      <c r="H308">
        <v>315.1439105391471</v>
      </c>
      <c r="I308">
        <v>45</v>
      </c>
      <c r="J308">
        <v>1306763.0660693049</v>
      </c>
      <c r="K308">
        <v>83880000</v>
      </c>
      <c r="L308">
        <v>306</v>
      </c>
      <c r="M308">
        <v>-11.94801034927225</v>
      </c>
      <c r="N308">
        <v>2.1739130434782608</v>
      </c>
    </row>
    <row r="309" spans="1:14" x14ac:dyDescent="0.3">
      <c r="A309">
        <v>308</v>
      </c>
      <c r="B309" t="s">
        <v>280</v>
      </c>
      <c r="C309" t="s">
        <v>147</v>
      </c>
      <c r="D309" t="s">
        <v>280</v>
      </c>
      <c r="E309" t="s">
        <v>152</v>
      </c>
      <c r="F309" t="s">
        <v>155</v>
      </c>
      <c r="G309" t="s">
        <v>219</v>
      </c>
      <c r="H309">
        <v>315.1439105391471</v>
      </c>
      <c r="I309">
        <v>45</v>
      </c>
      <c r="J309">
        <v>1306763.0660693049</v>
      </c>
      <c r="K309">
        <v>83880000</v>
      </c>
      <c r="L309">
        <v>307</v>
      </c>
      <c r="M309">
        <v>-11.94801034927225</v>
      </c>
      <c r="N309">
        <v>2.1739130434782608</v>
      </c>
    </row>
    <row r="310" spans="1:14" x14ac:dyDescent="0.3">
      <c r="A310">
        <v>309</v>
      </c>
      <c r="B310" t="s">
        <v>280</v>
      </c>
      <c r="C310" t="s">
        <v>147</v>
      </c>
      <c r="D310" t="s">
        <v>280</v>
      </c>
      <c r="E310" t="s">
        <v>152</v>
      </c>
      <c r="F310" t="s">
        <v>155</v>
      </c>
      <c r="G310" t="s">
        <v>219</v>
      </c>
      <c r="H310">
        <v>315.1439105391471</v>
      </c>
      <c r="I310">
        <v>45</v>
      </c>
      <c r="J310">
        <v>1306763.0660693049</v>
      </c>
      <c r="K310">
        <v>83880000</v>
      </c>
      <c r="L310">
        <v>308</v>
      </c>
      <c r="M310">
        <v>-11.94801034927225</v>
      </c>
      <c r="N310">
        <v>2.1739130434782608</v>
      </c>
    </row>
    <row r="311" spans="1:14" x14ac:dyDescent="0.3">
      <c r="A311">
        <v>310</v>
      </c>
      <c r="B311" t="s">
        <v>280</v>
      </c>
      <c r="C311" t="s">
        <v>147</v>
      </c>
      <c r="D311" t="s">
        <v>280</v>
      </c>
      <c r="E311" t="s">
        <v>152</v>
      </c>
      <c r="F311" t="s">
        <v>155</v>
      </c>
      <c r="G311" t="s">
        <v>219</v>
      </c>
      <c r="H311">
        <v>315.1439105391471</v>
      </c>
      <c r="I311">
        <v>45</v>
      </c>
      <c r="J311">
        <v>1306763.0660693049</v>
      </c>
      <c r="K311">
        <v>83880000</v>
      </c>
      <c r="L311">
        <v>309</v>
      </c>
      <c r="M311">
        <v>-11.94801034927225</v>
      </c>
      <c r="N311">
        <v>2.1739130434782608</v>
      </c>
    </row>
    <row r="312" spans="1:14" x14ac:dyDescent="0.3">
      <c r="A312">
        <v>311</v>
      </c>
      <c r="B312" t="s">
        <v>280</v>
      </c>
      <c r="C312" t="s">
        <v>147</v>
      </c>
      <c r="D312" t="s">
        <v>280</v>
      </c>
      <c r="E312" t="s">
        <v>152</v>
      </c>
      <c r="F312" t="s">
        <v>155</v>
      </c>
      <c r="G312" t="s">
        <v>219</v>
      </c>
      <c r="H312">
        <v>315.1439105391471</v>
      </c>
      <c r="I312">
        <v>45</v>
      </c>
      <c r="J312">
        <v>1306763.0660693049</v>
      </c>
      <c r="K312">
        <v>83880000</v>
      </c>
      <c r="L312">
        <v>310</v>
      </c>
      <c r="M312">
        <v>-11.94801034927225</v>
      </c>
      <c r="N312">
        <v>2.1739130434782608</v>
      </c>
    </row>
    <row r="313" spans="1:14" x14ac:dyDescent="0.3">
      <c r="A313">
        <v>312</v>
      </c>
      <c r="B313" t="s">
        <v>280</v>
      </c>
      <c r="C313" t="s">
        <v>147</v>
      </c>
      <c r="D313" t="s">
        <v>280</v>
      </c>
      <c r="E313" t="s">
        <v>152</v>
      </c>
      <c r="F313" t="s">
        <v>155</v>
      </c>
      <c r="G313" t="s">
        <v>219</v>
      </c>
      <c r="H313">
        <v>315.1439105391471</v>
      </c>
      <c r="I313">
        <v>45</v>
      </c>
      <c r="J313">
        <v>1306763.0660693049</v>
      </c>
      <c r="K313">
        <v>83880000</v>
      </c>
      <c r="L313">
        <v>311</v>
      </c>
      <c r="M313">
        <v>-11.94801034927225</v>
      </c>
      <c r="N313">
        <v>2.1739130434782608</v>
      </c>
    </row>
    <row r="314" spans="1:14" x14ac:dyDescent="0.3">
      <c r="A314">
        <v>313</v>
      </c>
      <c r="B314" t="s">
        <v>280</v>
      </c>
      <c r="C314" t="s">
        <v>147</v>
      </c>
      <c r="D314" t="s">
        <v>280</v>
      </c>
      <c r="E314" t="s">
        <v>152</v>
      </c>
      <c r="F314" t="s">
        <v>155</v>
      </c>
      <c r="G314" t="s">
        <v>219</v>
      </c>
      <c r="H314">
        <v>315.1439105391471</v>
      </c>
      <c r="I314">
        <v>45</v>
      </c>
      <c r="J314">
        <v>1306763.0660693049</v>
      </c>
      <c r="K314">
        <v>83880000</v>
      </c>
      <c r="L314">
        <v>312</v>
      </c>
      <c r="M314">
        <v>-11.94801034927225</v>
      </c>
      <c r="N314">
        <v>2.1739130434782608</v>
      </c>
    </row>
    <row r="315" spans="1:14" x14ac:dyDescent="0.3">
      <c r="A315">
        <v>314</v>
      </c>
      <c r="B315" t="s">
        <v>280</v>
      </c>
      <c r="C315" t="s">
        <v>147</v>
      </c>
      <c r="D315" t="s">
        <v>280</v>
      </c>
      <c r="E315" t="s">
        <v>152</v>
      </c>
      <c r="F315" t="s">
        <v>155</v>
      </c>
      <c r="G315" t="s">
        <v>219</v>
      </c>
      <c r="H315">
        <v>315.1439105391471</v>
      </c>
      <c r="I315">
        <v>45</v>
      </c>
      <c r="J315">
        <v>1306763.0660693049</v>
      </c>
      <c r="K315">
        <v>83880000</v>
      </c>
      <c r="L315">
        <v>313</v>
      </c>
      <c r="M315">
        <v>-11.94801034927225</v>
      </c>
      <c r="N315">
        <v>2.1739130434782608</v>
      </c>
    </row>
    <row r="316" spans="1:14" x14ac:dyDescent="0.3">
      <c r="A316">
        <v>315</v>
      </c>
      <c r="B316" t="s">
        <v>280</v>
      </c>
      <c r="C316" t="s">
        <v>147</v>
      </c>
      <c r="D316" t="s">
        <v>280</v>
      </c>
      <c r="E316" t="s">
        <v>152</v>
      </c>
      <c r="F316" t="s">
        <v>155</v>
      </c>
      <c r="G316" t="s">
        <v>219</v>
      </c>
      <c r="H316">
        <v>315.1439105391471</v>
      </c>
      <c r="I316">
        <v>45</v>
      </c>
      <c r="J316">
        <v>1306763.0660693049</v>
      </c>
      <c r="K316">
        <v>83880000</v>
      </c>
      <c r="L316">
        <v>314</v>
      </c>
      <c r="M316">
        <v>-11.94801034927225</v>
      </c>
      <c r="N316">
        <v>2.1739130434782608</v>
      </c>
    </row>
    <row r="317" spans="1:14" x14ac:dyDescent="0.3">
      <c r="A317">
        <v>316</v>
      </c>
      <c r="B317" t="s">
        <v>280</v>
      </c>
      <c r="C317" t="s">
        <v>147</v>
      </c>
      <c r="D317" t="s">
        <v>280</v>
      </c>
      <c r="E317" t="s">
        <v>152</v>
      </c>
      <c r="F317" t="s">
        <v>155</v>
      </c>
      <c r="G317" t="s">
        <v>219</v>
      </c>
      <c r="H317">
        <v>315.1439105391471</v>
      </c>
      <c r="I317">
        <v>45</v>
      </c>
      <c r="J317">
        <v>1306763.0660693049</v>
      </c>
      <c r="K317">
        <v>83880000</v>
      </c>
      <c r="L317">
        <v>315</v>
      </c>
      <c r="M317">
        <v>-11.94801034927225</v>
      </c>
      <c r="N317">
        <v>2.1739130434782608</v>
      </c>
    </row>
    <row r="318" spans="1:14" x14ac:dyDescent="0.3">
      <c r="A318">
        <v>317</v>
      </c>
      <c r="B318" t="s">
        <v>280</v>
      </c>
      <c r="C318" t="s">
        <v>147</v>
      </c>
      <c r="D318" t="s">
        <v>280</v>
      </c>
      <c r="E318" t="s">
        <v>152</v>
      </c>
      <c r="F318" t="s">
        <v>155</v>
      </c>
      <c r="G318" t="s">
        <v>219</v>
      </c>
      <c r="H318">
        <v>315.1439105391471</v>
      </c>
      <c r="I318">
        <v>45</v>
      </c>
      <c r="J318">
        <v>1306763.0660693049</v>
      </c>
      <c r="K318">
        <v>83880000</v>
      </c>
      <c r="L318">
        <v>316</v>
      </c>
      <c r="M318">
        <v>-11.94801034927225</v>
      </c>
      <c r="N318">
        <v>2.1739130434782608</v>
      </c>
    </row>
    <row r="319" spans="1:14" x14ac:dyDescent="0.3">
      <c r="A319">
        <v>318</v>
      </c>
      <c r="B319" t="s">
        <v>280</v>
      </c>
      <c r="C319" t="s">
        <v>147</v>
      </c>
      <c r="D319" t="s">
        <v>280</v>
      </c>
      <c r="E319" t="s">
        <v>152</v>
      </c>
      <c r="F319" t="s">
        <v>155</v>
      </c>
      <c r="G319" t="s">
        <v>219</v>
      </c>
      <c r="H319">
        <v>315.1439105391471</v>
      </c>
      <c r="I319">
        <v>45</v>
      </c>
      <c r="J319">
        <v>1306763.0660693049</v>
      </c>
      <c r="K319">
        <v>83880000</v>
      </c>
      <c r="L319">
        <v>317</v>
      </c>
      <c r="M319">
        <v>-11.94801034927225</v>
      </c>
      <c r="N319">
        <v>2.1739130434782608</v>
      </c>
    </row>
    <row r="320" spans="1:14" x14ac:dyDescent="0.3">
      <c r="A320">
        <v>319</v>
      </c>
      <c r="B320" t="s">
        <v>280</v>
      </c>
      <c r="C320" t="s">
        <v>147</v>
      </c>
      <c r="D320" t="s">
        <v>280</v>
      </c>
      <c r="E320" t="s">
        <v>152</v>
      </c>
      <c r="F320" t="s">
        <v>155</v>
      </c>
      <c r="G320" t="s">
        <v>219</v>
      </c>
      <c r="H320">
        <v>315.1439105391471</v>
      </c>
      <c r="I320">
        <v>45</v>
      </c>
      <c r="J320">
        <v>1306763.0660693049</v>
      </c>
      <c r="K320">
        <v>83880000</v>
      </c>
      <c r="L320">
        <v>318</v>
      </c>
      <c r="M320">
        <v>-11.94801034927225</v>
      </c>
      <c r="N320">
        <v>2.1739130434782608</v>
      </c>
    </row>
    <row r="321" spans="1:14" x14ac:dyDescent="0.3">
      <c r="A321">
        <v>320</v>
      </c>
      <c r="B321" t="s">
        <v>280</v>
      </c>
      <c r="C321" t="s">
        <v>147</v>
      </c>
      <c r="D321" t="s">
        <v>280</v>
      </c>
      <c r="E321" t="s">
        <v>152</v>
      </c>
      <c r="F321" t="s">
        <v>155</v>
      </c>
      <c r="G321" t="s">
        <v>219</v>
      </c>
      <c r="H321">
        <v>315.1439105391471</v>
      </c>
      <c r="I321">
        <v>45</v>
      </c>
      <c r="J321">
        <v>1306763.0660693049</v>
      </c>
      <c r="K321">
        <v>83880000</v>
      </c>
      <c r="L321">
        <v>319</v>
      </c>
      <c r="M321">
        <v>-11.94801034927225</v>
      </c>
      <c r="N321">
        <v>2.1739130434782608</v>
      </c>
    </row>
    <row r="322" spans="1:14" x14ac:dyDescent="0.3">
      <c r="A322">
        <v>321</v>
      </c>
      <c r="B322" t="s">
        <v>280</v>
      </c>
      <c r="C322" t="s">
        <v>147</v>
      </c>
      <c r="D322" t="s">
        <v>280</v>
      </c>
      <c r="E322" t="s">
        <v>152</v>
      </c>
      <c r="F322" t="s">
        <v>155</v>
      </c>
      <c r="G322" t="s">
        <v>219</v>
      </c>
      <c r="H322">
        <v>315.1439105391471</v>
      </c>
      <c r="I322">
        <v>45</v>
      </c>
      <c r="J322">
        <v>1306763.0660693049</v>
      </c>
      <c r="K322">
        <v>83880000</v>
      </c>
      <c r="L322">
        <v>320</v>
      </c>
      <c r="M322">
        <v>-11.94801034927225</v>
      </c>
      <c r="N322">
        <v>2.1739130434782608</v>
      </c>
    </row>
    <row r="323" spans="1:14" x14ac:dyDescent="0.3">
      <c r="A323">
        <v>322</v>
      </c>
      <c r="B323" t="s">
        <v>280</v>
      </c>
      <c r="C323" t="s">
        <v>147</v>
      </c>
      <c r="D323" t="s">
        <v>280</v>
      </c>
      <c r="E323" t="s">
        <v>152</v>
      </c>
      <c r="F323" t="s">
        <v>155</v>
      </c>
      <c r="G323" t="s">
        <v>219</v>
      </c>
      <c r="H323">
        <v>315.1439105391471</v>
      </c>
      <c r="I323">
        <v>45</v>
      </c>
      <c r="J323">
        <v>1306763.0660693049</v>
      </c>
      <c r="K323">
        <v>83880000</v>
      </c>
      <c r="L323">
        <v>321</v>
      </c>
      <c r="M323">
        <v>-11.94801034927225</v>
      </c>
      <c r="N323">
        <v>2.1739130434782608</v>
      </c>
    </row>
    <row r="324" spans="1:14" x14ac:dyDescent="0.3">
      <c r="A324">
        <v>323</v>
      </c>
      <c r="B324" t="s">
        <v>280</v>
      </c>
      <c r="C324" t="s">
        <v>147</v>
      </c>
      <c r="D324" t="s">
        <v>280</v>
      </c>
      <c r="E324" t="s">
        <v>152</v>
      </c>
      <c r="F324" t="s">
        <v>155</v>
      </c>
      <c r="G324" t="s">
        <v>219</v>
      </c>
      <c r="H324">
        <v>315.1439105391471</v>
      </c>
      <c r="I324">
        <v>45</v>
      </c>
      <c r="J324">
        <v>1306763.0660693049</v>
      </c>
      <c r="K324">
        <v>83880000</v>
      </c>
      <c r="L324">
        <v>322</v>
      </c>
      <c r="M324">
        <v>-11.94801034927225</v>
      </c>
      <c r="N324">
        <v>2.1739130434782608</v>
      </c>
    </row>
    <row r="325" spans="1:14" x14ac:dyDescent="0.3">
      <c r="A325">
        <v>324</v>
      </c>
      <c r="B325" t="s">
        <v>280</v>
      </c>
      <c r="C325" t="s">
        <v>147</v>
      </c>
      <c r="D325" t="s">
        <v>280</v>
      </c>
      <c r="E325" t="s">
        <v>152</v>
      </c>
      <c r="F325" t="s">
        <v>155</v>
      </c>
      <c r="G325" t="s">
        <v>219</v>
      </c>
      <c r="H325">
        <v>315.1439105391471</v>
      </c>
      <c r="I325">
        <v>45</v>
      </c>
      <c r="J325">
        <v>1306763.0660693049</v>
      </c>
      <c r="K325">
        <v>83880000</v>
      </c>
      <c r="L325">
        <v>323</v>
      </c>
      <c r="M325">
        <v>-11.94801034927225</v>
      </c>
      <c r="N325">
        <v>2.1739130434782608</v>
      </c>
    </row>
    <row r="326" spans="1:14" x14ac:dyDescent="0.3">
      <c r="A326">
        <v>325</v>
      </c>
      <c r="B326" t="s">
        <v>280</v>
      </c>
      <c r="C326" t="s">
        <v>147</v>
      </c>
      <c r="D326" t="s">
        <v>280</v>
      </c>
      <c r="E326" t="s">
        <v>152</v>
      </c>
      <c r="F326" t="s">
        <v>155</v>
      </c>
      <c r="G326" t="s">
        <v>219</v>
      </c>
      <c r="H326">
        <v>315.1439105391471</v>
      </c>
      <c r="I326">
        <v>45</v>
      </c>
      <c r="J326">
        <v>1306763.0660693049</v>
      </c>
      <c r="K326">
        <v>83880000</v>
      </c>
      <c r="L326">
        <v>324</v>
      </c>
      <c r="M326">
        <v>-11.94801034927225</v>
      </c>
      <c r="N326">
        <v>2.1739130434782608</v>
      </c>
    </row>
    <row r="327" spans="1:14" x14ac:dyDescent="0.3">
      <c r="A327">
        <v>326</v>
      </c>
      <c r="B327" t="s">
        <v>280</v>
      </c>
      <c r="C327" t="s">
        <v>147</v>
      </c>
      <c r="D327" t="s">
        <v>280</v>
      </c>
      <c r="E327" t="s">
        <v>152</v>
      </c>
      <c r="F327" t="s">
        <v>155</v>
      </c>
      <c r="G327" t="s">
        <v>219</v>
      </c>
      <c r="H327">
        <v>315.1439105391471</v>
      </c>
      <c r="I327">
        <v>45</v>
      </c>
      <c r="J327">
        <v>1306763.0660693049</v>
      </c>
      <c r="K327">
        <v>83880000</v>
      </c>
      <c r="L327">
        <v>325</v>
      </c>
      <c r="M327">
        <v>-11.94801034927225</v>
      </c>
      <c r="N327">
        <v>2.1739130434782608</v>
      </c>
    </row>
    <row r="328" spans="1:14" x14ac:dyDescent="0.3">
      <c r="A328">
        <v>327</v>
      </c>
      <c r="B328" t="s">
        <v>280</v>
      </c>
      <c r="C328" t="s">
        <v>147</v>
      </c>
      <c r="D328" t="s">
        <v>280</v>
      </c>
      <c r="E328" t="s">
        <v>152</v>
      </c>
      <c r="F328" t="s">
        <v>155</v>
      </c>
      <c r="G328" t="s">
        <v>219</v>
      </c>
      <c r="H328">
        <v>315.1439105391471</v>
      </c>
      <c r="I328">
        <v>45</v>
      </c>
      <c r="J328">
        <v>1306763.0660693049</v>
      </c>
      <c r="K328">
        <v>83880000</v>
      </c>
      <c r="L328">
        <v>326</v>
      </c>
      <c r="M328">
        <v>-11.94801034927225</v>
      </c>
      <c r="N328">
        <v>2.1739130434782608</v>
      </c>
    </row>
    <row r="329" spans="1:14" x14ac:dyDescent="0.3">
      <c r="A329">
        <v>328</v>
      </c>
      <c r="B329" t="s">
        <v>280</v>
      </c>
      <c r="C329" t="s">
        <v>147</v>
      </c>
      <c r="D329" t="s">
        <v>280</v>
      </c>
      <c r="E329" t="s">
        <v>152</v>
      </c>
      <c r="F329" t="s">
        <v>155</v>
      </c>
      <c r="G329" t="s">
        <v>219</v>
      </c>
      <c r="H329">
        <v>315.1439105391471</v>
      </c>
      <c r="I329">
        <v>45</v>
      </c>
      <c r="J329">
        <v>1306763.0660693049</v>
      </c>
      <c r="K329">
        <v>83880000</v>
      </c>
      <c r="L329">
        <v>327</v>
      </c>
      <c r="M329">
        <v>-11.94801034927225</v>
      </c>
      <c r="N329">
        <v>2.1739130434782608</v>
      </c>
    </row>
    <row r="330" spans="1:14" x14ac:dyDescent="0.3">
      <c r="A330">
        <v>329</v>
      </c>
      <c r="B330" t="s">
        <v>280</v>
      </c>
      <c r="C330" t="s">
        <v>147</v>
      </c>
      <c r="D330" t="s">
        <v>280</v>
      </c>
      <c r="E330" t="s">
        <v>152</v>
      </c>
      <c r="F330" t="s">
        <v>155</v>
      </c>
      <c r="G330" t="s">
        <v>219</v>
      </c>
      <c r="H330">
        <v>315.1439105391471</v>
      </c>
      <c r="I330">
        <v>45</v>
      </c>
      <c r="J330">
        <v>1306763.0660693049</v>
      </c>
      <c r="K330">
        <v>83880000</v>
      </c>
      <c r="L330">
        <v>328</v>
      </c>
      <c r="M330">
        <v>-11.94801034927225</v>
      </c>
      <c r="N330">
        <v>2.1739130434782608</v>
      </c>
    </row>
    <row r="331" spans="1:14" x14ac:dyDescent="0.3">
      <c r="A331">
        <v>330</v>
      </c>
      <c r="B331" t="s">
        <v>280</v>
      </c>
      <c r="C331" t="s">
        <v>147</v>
      </c>
      <c r="D331" t="s">
        <v>280</v>
      </c>
      <c r="E331" t="s">
        <v>152</v>
      </c>
      <c r="F331" t="s">
        <v>155</v>
      </c>
      <c r="G331" t="s">
        <v>219</v>
      </c>
      <c r="H331">
        <v>315.1439105391471</v>
      </c>
      <c r="I331">
        <v>45</v>
      </c>
      <c r="J331">
        <v>1306763.0660693049</v>
      </c>
      <c r="K331">
        <v>83880000</v>
      </c>
      <c r="L331">
        <v>329</v>
      </c>
      <c r="M331">
        <v>-11.94801034927225</v>
      </c>
      <c r="N331">
        <v>2.1739130434782608</v>
      </c>
    </row>
    <row r="332" spans="1:14" x14ac:dyDescent="0.3">
      <c r="A332">
        <v>331</v>
      </c>
      <c r="B332" t="s">
        <v>280</v>
      </c>
      <c r="C332" t="s">
        <v>147</v>
      </c>
      <c r="D332" t="s">
        <v>280</v>
      </c>
      <c r="E332" t="s">
        <v>152</v>
      </c>
      <c r="F332" t="s">
        <v>155</v>
      </c>
      <c r="G332" t="s">
        <v>219</v>
      </c>
      <c r="H332">
        <v>315.1439105391471</v>
      </c>
      <c r="I332">
        <v>45</v>
      </c>
      <c r="J332">
        <v>1306763.0660693049</v>
      </c>
      <c r="K332">
        <v>83880000</v>
      </c>
      <c r="L332">
        <v>330</v>
      </c>
      <c r="M332">
        <v>-11.94801034927225</v>
      </c>
      <c r="N332">
        <v>2.1739130434782608</v>
      </c>
    </row>
    <row r="333" spans="1:14" x14ac:dyDescent="0.3">
      <c r="A333">
        <v>332</v>
      </c>
      <c r="B333" t="s">
        <v>280</v>
      </c>
      <c r="C333" t="s">
        <v>147</v>
      </c>
      <c r="D333" t="s">
        <v>280</v>
      </c>
      <c r="E333" t="s">
        <v>152</v>
      </c>
      <c r="F333" t="s">
        <v>155</v>
      </c>
      <c r="G333" t="s">
        <v>219</v>
      </c>
      <c r="H333">
        <v>315.1439105391471</v>
      </c>
      <c r="I333">
        <v>45</v>
      </c>
      <c r="J333">
        <v>1306763.0660693049</v>
      </c>
      <c r="K333">
        <v>83880000</v>
      </c>
      <c r="L333">
        <v>331</v>
      </c>
      <c r="M333">
        <v>-11.94801034927225</v>
      </c>
      <c r="N333">
        <v>2.1739130434782608</v>
      </c>
    </row>
    <row r="334" spans="1:14" x14ac:dyDescent="0.3">
      <c r="A334">
        <v>333</v>
      </c>
      <c r="B334" t="s">
        <v>280</v>
      </c>
      <c r="C334" t="s">
        <v>147</v>
      </c>
      <c r="D334" t="s">
        <v>280</v>
      </c>
      <c r="E334" t="s">
        <v>152</v>
      </c>
      <c r="F334" t="s">
        <v>155</v>
      </c>
      <c r="G334" t="s">
        <v>219</v>
      </c>
      <c r="H334">
        <v>315.1439105391471</v>
      </c>
      <c r="I334">
        <v>45</v>
      </c>
      <c r="J334">
        <v>1306763.0660693049</v>
      </c>
      <c r="K334">
        <v>83880000</v>
      </c>
      <c r="L334">
        <v>332</v>
      </c>
      <c r="M334">
        <v>-11.94801034927225</v>
      </c>
      <c r="N334">
        <v>2.1739130434782608</v>
      </c>
    </row>
    <row r="335" spans="1:14" x14ac:dyDescent="0.3">
      <c r="A335">
        <v>334</v>
      </c>
      <c r="B335" t="s">
        <v>280</v>
      </c>
      <c r="C335" t="s">
        <v>147</v>
      </c>
      <c r="D335" t="s">
        <v>280</v>
      </c>
      <c r="E335" t="s">
        <v>152</v>
      </c>
      <c r="F335" t="s">
        <v>155</v>
      </c>
      <c r="G335" t="s">
        <v>219</v>
      </c>
      <c r="H335">
        <v>315.1439105391471</v>
      </c>
      <c r="I335">
        <v>45</v>
      </c>
      <c r="J335">
        <v>1306763.0660693049</v>
      </c>
      <c r="K335">
        <v>83880000</v>
      </c>
      <c r="L335">
        <v>333</v>
      </c>
      <c r="M335">
        <v>-11.94801034927225</v>
      </c>
      <c r="N335">
        <v>2.1739130434782608</v>
      </c>
    </row>
    <row r="336" spans="1:14" x14ac:dyDescent="0.3">
      <c r="A336">
        <v>335</v>
      </c>
      <c r="B336" t="s">
        <v>280</v>
      </c>
      <c r="C336" t="s">
        <v>147</v>
      </c>
      <c r="D336" t="s">
        <v>280</v>
      </c>
      <c r="E336" t="s">
        <v>152</v>
      </c>
      <c r="F336" t="s">
        <v>155</v>
      </c>
      <c r="G336" t="s">
        <v>219</v>
      </c>
      <c r="H336">
        <v>315.1439105391471</v>
      </c>
      <c r="I336">
        <v>45</v>
      </c>
      <c r="J336">
        <v>1306763.0660693049</v>
      </c>
      <c r="K336">
        <v>83880000</v>
      </c>
      <c r="L336">
        <v>334</v>
      </c>
      <c r="M336">
        <v>-11.94801034927225</v>
      </c>
      <c r="N336">
        <v>2.1739130434782608</v>
      </c>
    </row>
    <row r="337" spans="1:14" x14ac:dyDescent="0.3">
      <c r="A337">
        <v>336</v>
      </c>
      <c r="B337" t="s">
        <v>280</v>
      </c>
      <c r="C337" t="s">
        <v>147</v>
      </c>
      <c r="D337" t="s">
        <v>280</v>
      </c>
      <c r="E337" t="s">
        <v>152</v>
      </c>
      <c r="F337" t="s">
        <v>155</v>
      </c>
      <c r="G337" t="s">
        <v>219</v>
      </c>
      <c r="H337">
        <v>315.1439105391471</v>
      </c>
      <c r="I337">
        <v>45</v>
      </c>
      <c r="J337">
        <v>1306763.0660693049</v>
      </c>
      <c r="K337">
        <v>83880000</v>
      </c>
      <c r="L337">
        <v>335</v>
      </c>
      <c r="M337">
        <v>-11.94801034927225</v>
      </c>
      <c r="N337">
        <v>2.1739130434782608</v>
      </c>
    </row>
    <row r="338" spans="1:14" x14ac:dyDescent="0.3">
      <c r="A338">
        <v>337</v>
      </c>
      <c r="B338" t="s">
        <v>280</v>
      </c>
      <c r="C338" t="s">
        <v>147</v>
      </c>
      <c r="D338" t="s">
        <v>280</v>
      </c>
      <c r="E338" t="s">
        <v>152</v>
      </c>
      <c r="F338" t="s">
        <v>155</v>
      </c>
      <c r="G338" t="s">
        <v>219</v>
      </c>
      <c r="H338">
        <v>315.1439105391471</v>
      </c>
      <c r="I338">
        <v>45</v>
      </c>
      <c r="J338">
        <v>1306763.0660693049</v>
      </c>
      <c r="K338">
        <v>83880000</v>
      </c>
      <c r="L338">
        <v>336</v>
      </c>
      <c r="M338">
        <v>-11.94801034927225</v>
      </c>
      <c r="N338">
        <v>2.1739130434782608</v>
      </c>
    </row>
    <row r="339" spans="1:14" x14ac:dyDescent="0.3">
      <c r="A339">
        <v>338</v>
      </c>
      <c r="B339" t="s">
        <v>280</v>
      </c>
      <c r="C339" t="s">
        <v>147</v>
      </c>
      <c r="D339" t="s">
        <v>280</v>
      </c>
      <c r="E339" t="s">
        <v>152</v>
      </c>
      <c r="F339" t="s">
        <v>155</v>
      </c>
      <c r="G339" t="s">
        <v>219</v>
      </c>
      <c r="H339">
        <v>315.1439105391471</v>
      </c>
      <c r="I339">
        <v>45</v>
      </c>
      <c r="J339">
        <v>1306763.0660693049</v>
      </c>
      <c r="K339">
        <v>83880000</v>
      </c>
      <c r="L339">
        <v>337</v>
      </c>
      <c r="M339">
        <v>-11.94801034927225</v>
      </c>
      <c r="N339">
        <v>2.1739130434782608</v>
      </c>
    </row>
    <row r="340" spans="1:14" x14ac:dyDescent="0.3">
      <c r="A340">
        <v>339</v>
      </c>
      <c r="B340" t="s">
        <v>280</v>
      </c>
      <c r="C340" t="s">
        <v>147</v>
      </c>
      <c r="D340" t="s">
        <v>280</v>
      </c>
      <c r="E340" t="s">
        <v>152</v>
      </c>
      <c r="F340" t="s">
        <v>155</v>
      </c>
      <c r="G340" t="s">
        <v>219</v>
      </c>
      <c r="H340">
        <v>317.77501261994769</v>
      </c>
      <c r="I340">
        <v>46</v>
      </c>
      <c r="J340">
        <v>1167294.5879004628</v>
      </c>
      <c r="K340">
        <v>85744000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280</v>
      </c>
      <c r="C341" t="s">
        <v>147</v>
      </c>
      <c r="D341" t="s">
        <v>280</v>
      </c>
      <c r="E341" t="s">
        <v>152</v>
      </c>
      <c r="F341" t="s">
        <v>155</v>
      </c>
      <c r="G341" t="s">
        <v>219</v>
      </c>
      <c r="H341">
        <v>317.77501261994769</v>
      </c>
      <c r="I341">
        <v>46</v>
      </c>
      <c r="J341">
        <v>1167294.5879004628</v>
      </c>
      <c r="K341">
        <v>85744000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280</v>
      </c>
      <c r="C342" t="s">
        <v>147</v>
      </c>
      <c r="D342" t="s">
        <v>280</v>
      </c>
      <c r="E342" t="s">
        <v>152</v>
      </c>
      <c r="F342" t="s">
        <v>155</v>
      </c>
      <c r="G342" t="s">
        <v>219</v>
      </c>
      <c r="H342">
        <v>317.77501261994769</v>
      </c>
      <c r="I342">
        <v>46</v>
      </c>
      <c r="J342">
        <v>1167294.5879004628</v>
      </c>
      <c r="K342">
        <v>85744000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280</v>
      </c>
      <c r="C343" t="s">
        <v>147</v>
      </c>
      <c r="D343" t="s">
        <v>280</v>
      </c>
      <c r="E343" t="s">
        <v>152</v>
      </c>
      <c r="F343" t="s">
        <v>155</v>
      </c>
      <c r="G343" t="s">
        <v>219</v>
      </c>
      <c r="H343">
        <v>317.77501261994769</v>
      </c>
      <c r="I343">
        <v>46</v>
      </c>
      <c r="J343">
        <v>1167294.5879004628</v>
      </c>
      <c r="K343">
        <v>85744000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280</v>
      </c>
      <c r="C344" t="s">
        <v>147</v>
      </c>
      <c r="D344" t="s">
        <v>280</v>
      </c>
      <c r="E344" t="s">
        <v>152</v>
      </c>
      <c r="F344" t="s">
        <v>155</v>
      </c>
      <c r="G344" t="s">
        <v>219</v>
      </c>
      <c r="H344">
        <v>317.77501261994769</v>
      </c>
      <c r="I344">
        <v>46</v>
      </c>
      <c r="J344">
        <v>1167294.5879004628</v>
      </c>
      <c r="K344">
        <v>85744000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280</v>
      </c>
      <c r="C345" t="s">
        <v>147</v>
      </c>
      <c r="D345" t="s">
        <v>280</v>
      </c>
      <c r="E345" t="s">
        <v>152</v>
      </c>
      <c r="F345" t="s">
        <v>155</v>
      </c>
      <c r="G345" t="s">
        <v>219</v>
      </c>
      <c r="H345">
        <v>317.77501261994769</v>
      </c>
      <c r="I345">
        <v>46</v>
      </c>
      <c r="J345">
        <v>1167294.5879004628</v>
      </c>
      <c r="K345">
        <v>85744000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280</v>
      </c>
      <c r="C346" t="s">
        <v>147</v>
      </c>
      <c r="D346" t="s">
        <v>280</v>
      </c>
      <c r="E346" t="s">
        <v>152</v>
      </c>
      <c r="F346" t="s">
        <v>155</v>
      </c>
      <c r="G346" t="s">
        <v>219</v>
      </c>
      <c r="H346">
        <v>317.77501261994769</v>
      </c>
      <c r="I346">
        <v>46</v>
      </c>
      <c r="J346">
        <v>1167294.5879004628</v>
      </c>
      <c r="K346">
        <v>85744000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280</v>
      </c>
      <c r="C347" t="s">
        <v>147</v>
      </c>
      <c r="D347" t="s">
        <v>280</v>
      </c>
      <c r="E347" t="s">
        <v>152</v>
      </c>
      <c r="F347" t="s">
        <v>155</v>
      </c>
      <c r="G347" t="s">
        <v>219</v>
      </c>
      <c r="H347">
        <v>317.77501261994769</v>
      </c>
      <c r="I347">
        <v>46</v>
      </c>
      <c r="J347">
        <v>1167294.5879004628</v>
      </c>
      <c r="K347">
        <v>85744000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280</v>
      </c>
      <c r="C348" t="s">
        <v>147</v>
      </c>
      <c r="D348" t="s">
        <v>280</v>
      </c>
      <c r="E348" t="s">
        <v>152</v>
      </c>
      <c r="F348" t="s">
        <v>155</v>
      </c>
      <c r="G348" t="s">
        <v>219</v>
      </c>
      <c r="H348">
        <v>317.77501261994769</v>
      </c>
      <c r="I348">
        <v>46</v>
      </c>
      <c r="J348">
        <v>1167294.5879004628</v>
      </c>
      <c r="K348">
        <v>85744000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280</v>
      </c>
      <c r="C349" t="s">
        <v>147</v>
      </c>
      <c r="D349" t="s">
        <v>280</v>
      </c>
      <c r="E349" t="s">
        <v>152</v>
      </c>
      <c r="F349" t="s">
        <v>155</v>
      </c>
      <c r="G349" t="s">
        <v>219</v>
      </c>
      <c r="H349">
        <v>317.77501261994769</v>
      </c>
      <c r="I349">
        <v>46</v>
      </c>
      <c r="J349">
        <v>1167294.5879004628</v>
      </c>
      <c r="K349">
        <v>85744000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280</v>
      </c>
      <c r="C350" t="s">
        <v>147</v>
      </c>
      <c r="D350" t="s">
        <v>280</v>
      </c>
      <c r="E350" t="s">
        <v>152</v>
      </c>
      <c r="F350" t="s">
        <v>155</v>
      </c>
      <c r="G350" t="s">
        <v>219</v>
      </c>
      <c r="H350">
        <v>317.77501261994769</v>
      </c>
      <c r="I350">
        <v>46</v>
      </c>
      <c r="J350">
        <v>1167294.5879004628</v>
      </c>
      <c r="K350">
        <v>85744000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280</v>
      </c>
      <c r="C351" t="s">
        <v>147</v>
      </c>
      <c r="D351" t="s">
        <v>280</v>
      </c>
      <c r="E351" t="s">
        <v>152</v>
      </c>
      <c r="F351" t="s">
        <v>155</v>
      </c>
      <c r="G351" t="s">
        <v>219</v>
      </c>
      <c r="H351">
        <v>317.77501261994769</v>
      </c>
      <c r="I351">
        <v>46</v>
      </c>
      <c r="J351">
        <v>1167294.5879004628</v>
      </c>
      <c r="K351">
        <v>85744000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280</v>
      </c>
      <c r="C352" t="s">
        <v>147</v>
      </c>
      <c r="D352" t="s">
        <v>280</v>
      </c>
      <c r="E352" t="s">
        <v>152</v>
      </c>
      <c r="F352" t="s">
        <v>155</v>
      </c>
      <c r="G352" t="s">
        <v>219</v>
      </c>
      <c r="H352">
        <v>317.77501261994769</v>
      </c>
      <c r="I352">
        <v>46</v>
      </c>
      <c r="J352">
        <v>1167294.5879004628</v>
      </c>
      <c r="K352">
        <v>85744000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280</v>
      </c>
      <c r="C353" t="s">
        <v>147</v>
      </c>
      <c r="D353" t="s">
        <v>280</v>
      </c>
      <c r="E353" t="s">
        <v>152</v>
      </c>
      <c r="F353" t="s">
        <v>155</v>
      </c>
      <c r="G353" t="s">
        <v>219</v>
      </c>
      <c r="H353">
        <v>317.77501261994769</v>
      </c>
      <c r="I353">
        <v>46</v>
      </c>
      <c r="J353">
        <v>1167294.5879004628</v>
      </c>
      <c r="K353">
        <v>85744000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280</v>
      </c>
      <c r="C354" t="s">
        <v>147</v>
      </c>
      <c r="D354" t="s">
        <v>280</v>
      </c>
      <c r="E354" t="s">
        <v>152</v>
      </c>
      <c r="F354" t="s">
        <v>155</v>
      </c>
      <c r="G354" t="s">
        <v>219</v>
      </c>
      <c r="H354">
        <v>317.77501261994769</v>
      </c>
      <c r="I354">
        <v>46</v>
      </c>
      <c r="J354">
        <v>1167294.5879004628</v>
      </c>
      <c r="K354">
        <v>85744000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280</v>
      </c>
      <c r="C355" t="s">
        <v>147</v>
      </c>
      <c r="D355" t="s">
        <v>280</v>
      </c>
      <c r="E355" t="s">
        <v>152</v>
      </c>
      <c r="F355" t="s">
        <v>155</v>
      </c>
      <c r="G355" t="s">
        <v>219</v>
      </c>
      <c r="H355">
        <v>317.77501261994769</v>
      </c>
      <c r="I355">
        <v>46</v>
      </c>
      <c r="J355">
        <v>1167294.5879004628</v>
      </c>
      <c r="K355">
        <v>85744000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280</v>
      </c>
      <c r="C356" t="s">
        <v>147</v>
      </c>
      <c r="D356" t="s">
        <v>280</v>
      </c>
      <c r="E356" t="s">
        <v>152</v>
      </c>
      <c r="F356" t="s">
        <v>155</v>
      </c>
      <c r="G356" t="s">
        <v>219</v>
      </c>
      <c r="H356">
        <v>317.77501261994769</v>
      </c>
      <c r="I356">
        <v>46</v>
      </c>
      <c r="J356">
        <v>1167294.5879004628</v>
      </c>
      <c r="K356">
        <v>85744000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280</v>
      </c>
      <c r="C357" t="s">
        <v>147</v>
      </c>
      <c r="D357" t="s">
        <v>280</v>
      </c>
      <c r="E357" t="s">
        <v>152</v>
      </c>
      <c r="F357" t="s">
        <v>155</v>
      </c>
      <c r="G357" t="s">
        <v>219</v>
      </c>
      <c r="H357">
        <v>317.77501261994769</v>
      </c>
      <c r="I357">
        <v>46</v>
      </c>
      <c r="J357">
        <v>1167294.5879004628</v>
      </c>
      <c r="K357">
        <v>85744000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280</v>
      </c>
      <c r="C358" t="s">
        <v>147</v>
      </c>
      <c r="D358" t="s">
        <v>280</v>
      </c>
      <c r="E358" t="s">
        <v>152</v>
      </c>
      <c r="F358" t="s">
        <v>155</v>
      </c>
      <c r="G358" t="s">
        <v>219</v>
      </c>
      <c r="H358">
        <v>317.77501261994769</v>
      </c>
      <c r="I358">
        <v>46</v>
      </c>
      <c r="J358">
        <v>1167294.5879004628</v>
      </c>
      <c r="K358">
        <v>85744000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280</v>
      </c>
      <c r="C359" t="s">
        <v>147</v>
      </c>
      <c r="D359" t="s">
        <v>280</v>
      </c>
      <c r="E359" t="s">
        <v>152</v>
      </c>
      <c r="F359" t="s">
        <v>155</v>
      </c>
      <c r="G359" t="s">
        <v>219</v>
      </c>
      <c r="H359">
        <v>317.77501261994769</v>
      </c>
      <c r="I359">
        <v>46</v>
      </c>
      <c r="J359">
        <v>1167294.5879004628</v>
      </c>
      <c r="K359">
        <v>85744000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280</v>
      </c>
      <c r="C360" t="s">
        <v>147</v>
      </c>
      <c r="D360" t="s">
        <v>280</v>
      </c>
      <c r="E360" t="s">
        <v>152</v>
      </c>
      <c r="F360" t="s">
        <v>155</v>
      </c>
      <c r="G360" t="s">
        <v>219</v>
      </c>
      <c r="H360">
        <v>317.77501261994769</v>
      </c>
      <c r="I360">
        <v>46</v>
      </c>
      <c r="J360">
        <v>1167294.5879004628</v>
      </c>
      <c r="K360">
        <v>85744000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280</v>
      </c>
      <c r="C361" t="s">
        <v>147</v>
      </c>
      <c r="D361" t="s">
        <v>280</v>
      </c>
      <c r="E361" t="s">
        <v>152</v>
      </c>
      <c r="F361" t="s">
        <v>155</v>
      </c>
      <c r="G361" t="s">
        <v>219</v>
      </c>
      <c r="H361">
        <v>317.77501261994769</v>
      </c>
      <c r="I361">
        <v>46</v>
      </c>
      <c r="J361">
        <v>1167294.5879004628</v>
      </c>
      <c r="K361">
        <v>85744000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DE18F-A4AD-4895-93DE-C1B86EAB6C00}">
  <sheetPr codeName="Sheet22"/>
  <dimension ref="A1:BM543"/>
  <sheetViews>
    <sheetView workbookViewId="0">
      <selection sqref="A1:F1"/>
    </sheetView>
  </sheetViews>
  <sheetFormatPr defaultRowHeight="14.4" x14ac:dyDescent="0.3"/>
  <cols>
    <col min="1" max="1" width="13.77734375" customWidth="1"/>
    <col min="2" max="2" width="25.6640625" customWidth="1"/>
    <col min="3" max="3" width="31.21875" customWidth="1"/>
    <col min="4" max="4" width="40.88671875" customWidth="1"/>
    <col min="5" max="5" width="40.109375" customWidth="1"/>
    <col min="6" max="6" width="45.33203125" customWidth="1"/>
    <col min="19" max="19" width="13.77734375" customWidth="1"/>
    <col min="20" max="20" width="35.77734375" customWidth="1"/>
    <col min="33" max="33" width="33.5546875" customWidth="1"/>
    <col min="34" max="34" width="50.44140625" customWidth="1"/>
    <col min="35" max="35" width="39.21875" customWidth="1"/>
    <col min="36" max="36" width="55.6640625" customWidth="1"/>
    <col min="37" max="37" width="40.21875" customWidth="1"/>
    <col min="38" max="38" width="46.33203125" customWidth="1"/>
    <col min="39" max="39" width="40.21875" customWidth="1"/>
  </cols>
  <sheetData>
    <row r="1" spans="1:65" ht="15.6" x14ac:dyDescent="0.3">
      <c r="A1" s="272" t="s">
        <v>334</v>
      </c>
      <c r="B1" s="272"/>
      <c r="C1" s="272"/>
      <c r="D1" s="272"/>
      <c r="E1" s="272"/>
      <c r="F1" s="272"/>
      <c r="S1" s="272" t="s">
        <v>341</v>
      </c>
      <c r="T1" s="272"/>
      <c r="AH1" s="272" t="s">
        <v>347</v>
      </c>
      <c r="AI1" s="272"/>
      <c r="AJ1" s="273" t="s">
        <v>348</v>
      </c>
      <c r="AK1" s="273"/>
      <c r="AL1" s="273" t="s">
        <v>341</v>
      </c>
      <c r="AM1" s="273"/>
      <c r="AZ1" s="274" t="s">
        <v>347</v>
      </c>
      <c r="BA1" s="275"/>
      <c r="BB1" s="275"/>
      <c r="BC1" s="276"/>
      <c r="BE1" s="274" t="s">
        <v>348</v>
      </c>
      <c r="BF1" s="275"/>
      <c r="BG1" s="275"/>
      <c r="BH1" s="276"/>
      <c r="BJ1" s="274" t="s">
        <v>341</v>
      </c>
      <c r="BK1" s="275"/>
      <c r="BL1" s="275"/>
      <c r="BM1" s="276"/>
    </row>
    <row r="2" spans="1:65" x14ac:dyDescent="0.3">
      <c r="AZ2" s="51" t="s">
        <v>351</v>
      </c>
      <c r="BA2" s="2"/>
      <c r="BB2" s="2"/>
      <c r="BC2" s="3"/>
      <c r="BE2" s="51" t="s">
        <v>351</v>
      </c>
      <c r="BF2" s="2"/>
      <c r="BG2" s="2"/>
      <c r="BH2" s="3"/>
      <c r="BJ2" s="51" t="s">
        <v>351</v>
      </c>
      <c r="BK2" s="2"/>
      <c r="BL2" s="2"/>
      <c r="BM2" s="3"/>
    </row>
    <row r="3" spans="1:65" x14ac:dyDescent="0.3">
      <c r="A3" t="s">
        <v>335</v>
      </c>
      <c r="B3" t="s">
        <v>336</v>
      </c>
      <c r="C3" t="s">
        <v>337</v>
      </c>
      <c r="D3" t="s">
        <v>338</v>
      </c>
      <c r="E3" t="s">
        <v>339</v>
      </c>
      <c r="F3" t="s">
        <v>340</v>
      </c>
      <c r="S3" t="s">
        <v>335</v>
      </c>
      <c r="T3" t="s">
        <v>342</v>
      </c>
      <c r="AG3" t="s">
        <v>343</v>
      </c>
      <c r="AH3" t="s">
        <v>344</v>
      </c>
      <c r="AI3" t="s">
        <v>332</v>
      </c>
      <c r="AJ3" t="s">
        <v>345</v>
      </c>
      <c r="AK3" t="s">
        <v>349</v>
      </c>
      <c r="AL3" t="s">
        <v>346</v>
      </c>
      <c r="AM3" t="s">
        <v>350</v>
      </c>
      <c r="AZ3" s="51">
        <f>IF(AZ7=AI4,"Already oriented at the optimum rotation angle",BB7)</f>
        <v>158</v>
      </c>
      <c r="BA3" s="2"/>
      <c r="BB3" s="2"/>
      <c r="BC3" s="3"/>
      <c r="BE3" s="51">
        <f>IF(BE7=AK4,"Already oriented at the optimum rotation angle",BG7)</f>
        <v>158</v>
      </c>
      <c r="BF3" s="2"/>
      <c r="BG3" s="2"/>
      <c r="BH3" s="3"/>
      <c r="BJ3" s="51">
        <f>IF(BJ7=AM4,"Already oriented at the optimum rotation angle",BL7)</f>
        <v>158</v>
      </c>
      <c r="BK3" s="2"/>
      <c r="BL3" s="2"/>
      <c r="BM3" s="3"/>
    </row>
    <row r="4" spans="1:65" x14ac:dyDescent="0.3">
      <c r="A4">
        <v>1</v>
      </c>
      <c r="B4">
        <v>209881081.79130456</v>
      </c>
      <c r="C4">
        <v>1840.2449222251139</v>
      </c>
      <c r="D4">
        <v>17451.903073999161</v>
      </c>
      <c r="E4">
        <v>1</v>
      </c>
      <c r="F4">
        <v>1</v>
      </c>
      <c r="S4">
        <v>1</v>
      </c>
      <c r="T4">
        <v>0.77721875198789003</v>
      </c>
      <c r="AG4">
        <v>0</v>
      </c>
      <c r="AH4">
        <v>1165805.4939485607</v>
      </c>
      <c r="AI4">
        <v>0</v>
      </c>
      <c r="AJ4">
        <v>1165805.4939485607</v>
      </c>
      <c r="AK4">
        <v>0</v>
      </c>
      <c r="AL4">
        <v>1167294.5879004628</v>
      </c>
      <c r="AM4">
        <v>0</v>
      </c>
      <c r="AZ4" s="51" t="s">
        <v>332</v>
      </c>
      <c r="BA4" s="2"/>
      <c r="BB4" s="2"/>
      <c r="BC4" s="3"/>
      <c r="BE4" s="51" t="s">
        <v>332</v>
      </c>
      <c r="BF4" s="2"/>
      <c r="BG4" s="2"/>
      <c r="BH4" s="3"/>
      <c r="BJ4" s="51" t="s">
        <v>332</v>
      </c>
      <c r="BK4" s="2"/>
      <c r="BL4" s="2"/>
      <c r="BM4" s="3"/>
    </row>
    <row r="5" spans="1:65" x14ac:dyDescent="0.3">
      <c r="A5">
        <v>2</v>
      </c>
      <c r="B5">
        <v>209881081.79130456</v>
      </c>
      <c r="C5">
        <v>1840.6635222251139</v>
      </c>
      <c r="D5">
        <v>17451.903073999161</v>
      </c>
      <c r="E5">
        <v>0.99916123090808451</v>
      </c>
      <c r="F5">
        <v>0.99977510467104502</v>
      </c>
      <c r="S5">
        <v>2</v>
      </c>
      <c r="T5">
        <v>0.77718579809201971</v>
      </c>
      <c r="AG5">
        <v>1</v>
      </c>
      <c r="AH5">
        <v>1165805.4939485607</v>
      </c>
      <c r="AI5">
        <v>0</v>
      </c>
      <c r="AJ5">
        <v>1165805.4939485607</v>
      </c>
      <c r="AK5">
        <v>0</v>
      </c>
      <c r="AL5">
        <v>1167294.5879004628</v>
      </c>
      <c r="AM5">
        <v>0</v>
      </c>
      <c r="AZ5" s="51">
        <f>AZ7</f>
        <v>0.61574328369924258</v>
      </c>
      <c r="BA5" s="2"/>
      <c r="BB5" s="2"/>
      <c r="BC5" s="3"/>
      <c r="BE5" s="51">
        <f>BE7</f>
        <v>0.61574328369924258</v>
      </c>
      <c r="BF5" s="2"/>
      <c r="BG5" s="2"/>
      <c r="BH5" s="3"/>
      <c r="BJ5" s="51">
        <f>BJ7</f>
        <v>0.61495779252230665</v>
      </c>
      <c r="BK5" s="2"/>
      <c r="BL5" s="2"/>
      <c r="BM5" s="3"/>
    </row>
    <row r="6" spans="1:65" x14ac:dyDescent="0.3">
      <c r="A6">
        <v>3</v>
      </c>
      <c r="B6">
        <v>209961706.40638381</v>
      </c>
      <c r="C6">
        <v>1840.9213990924409</v>
      </c>
      <c r="D6">
        <v>17458.590186046022</v>
      </c>
      <c r="E6">
        <v>0.99858727783402945</v>
      </c>
      <c r="F6">
        <v>0.99891157969847422</v>
      </c>
      <c r="S6">
        <v>3</v>
      </c>
      <c r="T6">
        <v>0.77711828495270863</v>
      </c>
      <c r="AG6">
        <v>2</v>
      </c>
      <c r="AH6">
        <v>1165805.4939485607</v>
      </c>
      <c r="AI6">
        <v>0</v>
      </c>
      <c r="AJ6">
        <v>1165805.4939485607</v>
      </c>
      <c r="AK6">
        <v>0</v>
      </c>
      <c r="AL6">
        <v>1167294.5879004628</v>
      </c>
      <c r="AM6">
        <v>0</v>
      </c>
      <c r="AZ6" s="51" t="s">
        <v>352</v>
      </c>
      <c r="BA6" s="2" t="s">
        <v>353</v>
      </c>
      <c r="BB6" s="2" t="s">
        <v>354</v>
      </c>
      <c r="BC6" s="3"/>
      <c r="BE6" s="51" t="s">
        <v>352</v>
      </c>
      <c r="BF6" s="2" t="s">
        <v>353</v>
      </c>
      <c r="BG6" s="2" t="s">
        <v>354</v>
      </c>
      <c r="BH6" s="3"/>
      <c r="BJ6" s="51" t="s">
        <v>352</v>
      </c>
      <c r="BK6" s="2" t="s">
        <v>353</v>
      </c>
      <c r="BL6" s="2" t="s">
        <v>354</v>
      </c>
      <c r="BM6" s="3"/>
    </row>
    <row r="7" spans="1:65" ht="15" thickBot="1" x14ac:dyDescent="0.35">
      <c r="A7">
        <v>4</v>
      </c>
      <c r="B7">
        <v>209961706.40638381</v>
      </c>
      <c r="C7">
        <v>1841.3399990924408</v>
      </c>
      <c r="D7">
        <v>17458.590186046022</v>
      </c>
      <c r="E7">
        <v>0.99776991205403598</v>
      </c>
      <c r="F7">
        <v>0.99875967994537429</v>
      </c>
      <c r="S7">
        <v>4</v>
      </c>
      <c r="T7">
        <v>0.77708537475218176</v>
      </c>
      <c r="AG7">
        <v>3</v>
      </c>
      <c r="AH7">
        <v>1165805.4939485607</v>
      </c>
      <c r="AI7">
        <v>0</v>
      </c>
      <c r="AJ7">
        <v>1165805.4939485607</v>
      </c>
      <c r="AK7">
        <v>0</v>
      </c>
      <c r="AL7">
        <v>1167294.5879004628</v>
      </c>
      <c r="AM7">
        <v>0</v>
      </c>
      <c r="AZ7" s="54">
        <f>MAX(Table22[Operational Energy Reduction (Percentage)])</f>
        <v>0.61574328369924258</v>
      </c>
      <c r="BA7" s="192">
        <f>MATCH(AZ7,Table22[Operational Energy Reduction (Percentage)],0)</f>
        <v>159</v>
      </c>
      <c r="BB7" s="192">
        <f>INDEX(Table22[Rotation Angle (Degrees - Clockwise)],BA7,0)</f>
        <v>158</v>
      </c>
      <c r="BC7" s="5"/>
      <c r="BE7" s="54">
        <f>MAX(Table22[Operational Energy Reduction (Percentage)2])</f>
        <v>0.61574328369924258</v>
      </c>
      <c r="BF7" s="192">
        <f>MATCH(BE7,Table22[Operational Energy Reduction (Percentage)2],0)</f>
        <v>159</v>
      </c>
      <c r="BG7" s="192">
        <f>INDEX(Table22[Rotation Angle (Degrees - Clockwise)],BF7,0)</f>
        <v>158</v>
      </c>
      <c r="BH7" s="5"/>
      <c r="BJ7" s="54">
        <f>MAX(Table22[Operational Energy Reduction (Percentage)3])</f>
        <v>0.61495779252230665</v>
      </c>
      <c r="BK7" s="192">
        <f>MATCH(BJ7,Table22[Operational Energy Reduction (Percentage)3],0)</f>
        <v>159</v>
      </c>
      <c r="BL7" s="192">
        <f>INDEX(Table22[Rotation Angle (Degrees - Clockwise)],BK7,0)</f>
        <v>158</v>
      </c>
      <c r="BM7" s="5"/>
    </row>
    <row r="8" spans="1:65" x14ac:dyDescent="0.3">
      <c r="A8">
        <v>5</v>
      </c>
      <c r="B8">
        <v>209903849.49345756</v>
      </c>
      <c r="C8">
        <v>1841.5008862915402</v>
      </c>
      <c r="D8">
        <v>17459.437573546664</v>
      </c>
      <c r="E8">
        <v>0.99747513269933497</v>
      </c>
      <c r="F8">
        <v>0.99852151419305724</v>
      </c>
      <c r="S8">
        <v>5</v>
      </c>
      <c r="T8">
        <v>0.77669973021822936</v>
      </c>
      <c r="AG8">
        <v>4</v>
      </c>
      <c r="AH8">
        <v>1165805.4939485607</v>
      </c>
      <c r="AI8">
        <v>0</v>
      </c>
      <c r="AJ8">
        <v>1165805.4939485607</v>
      </c>
      <c r="AK8">
        <v>0</v>
      </c>
      <c r="AL8">
        <v>1167294.5879004628</v>
      </c>
      <c r="AM8">
        <v>0</v>
      </c>
    </row>
    <row r="9" spans="1:65" x14ac:dyDescent="0.3">
      <c r="A9">
        <v>6</v>
      </c>
      <c r="B9">
        <v>210069312.86734039</v>
      </c>
      <c r="C9">
        <v>1841.8339840197302</v>
      </c>
      <c r="D9">
        <v>17467.195779792331</v>
      </c>
      <c r="E9">
        <v>0.99668390146240826</v>
      </c>
      <c r="F9">
        <v>0.99845081266555358</v>
      </c>
      <c r="S9">
        <v>6</v>
      </c>
      <c r="T9">
        <v>0.77660019253655355</v>
      </c>
      <c r="AG9">
        <v>5</v>
      </c>
      <c r="AH9">
        <v>1165805.4939485607</v>
      </c>
      <c r="AI9">
        <v>0</v>
      </c>
      <c r="AJ9">
        <v>1165805.4939485607</v>
      </c>
      <c r="AK9">
        <v>0</v>
      </c>
      <c r="AL9">
        <v>1167294.5879004628</v>
      </c>
      <c r="AM9">
        <v>0</v>
      </c>
    </row>
    <row r="10" spans="1:65" x14ac:dyDescent="0.3">
      <c r="A10">
        <v>7</v>
      </c>
      <c r="B10">
        <v>209903849.49345756</v>
      </c>
      <c r="C10">
        <v>1841.9194862915401</v>
      </c>
      <c r="D10">
        <v>17459.437573546664</v>
      </c>
      <c r="E10">
        <v>0.99663855132578205</v>
      </c>
      <c r="F10">
        <v>0.99787761154344623</v>
      </c>
      <c r="S10">
        <v>7</v>
      </c>
      <c r="T10">
        <v>0.77413827911688304</v>
      </c>
      <c r="AG10">
        <v>6</v>
      </c>
      <c r="AH10">
        <v>1165805.4939485607</v>
      </c>
      <c r="AI10">
        <v>0</v>
      </c>
      <c r="AJ10">
        <v>1165805.4939485607</v>
      </c>
      <c r="AK10">
        <v>0</v>
      </c>
      <c r="AL10">
        <v>1167294.5879004628</v>
      </c>
      <c r="AM10">
        <v>0</v>
      </c>
    </row>
    <row r="11" spans="1:65" x14ac:dyDescent="0.3">
      <c r="A11">
        <v>8</v>
      </c>
      <c r="B11">
        <v>209984474.10853684</v>
      </c>
      <c r="C11">
        <v>1842.1773631588674</v>
      </c>
      <c r="D11">
        <v>17466.124685593531</v>
      </c>
      <c r="E11">
        <v>0.996085378519461</v>
      </c>
      <c r="F11">
        <v>0.99758671038770896</v>
      </c>
      <c r="S11">
        <v>8</v>
      </c>
      <c r="T11">
        <v>0.77334230436056595</v>
      </c>
      <c r="AG11">
        <v>7</v>
      </c>
      <c r="AH11">
        <v>1165805.4939485607</v>
      </c>
      <c r="AI11">
        <v>0</v>
      </c>
      <c r="AJ11">
        <v>1165805.4939485607</v>
      </c>
      <c r="AK11">
        <v>0</v>
      </c>
      <c r="AL11">
        <v>1167294.5879004628</v>
      </c>
      <c r="AM11">
        <v>0</v>
      </c>
    </row>
    <row r="12" spans="1:65" x14ac:dyDescent="0.3">
      <c r="A12">
        <v>9</v>
      </c>
      <c r="B12">
        <v>210069312.86734039</v>
      </c>
      <c r="C12">
        <v>1842.2525840197304</v>
      </c>
      <c r="D12">
        <v>17467.195779792331</v>
      </c>
      <c r="E12">
        <v>0.99587184170680487</v>
      </c>
      <c r="F12">
        <v>0.9974818660118463</v>
      </c>
      <c r="S12">
        <v>9</v>
      </c>
      <c r="T12">
        <v>0.77295464624803489</v>
      </c>
      <c r="AG12">
        <v>8</v>
      </c>
      <c r="AH12">
        <v>1165805.4939485607</v>
      </c>
      <c r="AI12">
        <v>0</v>
      </c>
      <c r="AJ12">
        <v>1165805.4939485607</v>
      </c>
      <c r="AK12">
        <v>0</v>
      </c>
      <c r="AL12">
        <v>1167294.5879004628</v>
      </c>
      <c r="AM12">
        <v>0</v>
      </c>
    </row>
    <row r="13" spans="1:65" x14ac:dyDescent="0.3">
      <c r="A13">
        <v>10</v>
      </c>
      <c r="B13">
        <v>210149937.48241967</v>
      </c>
      <c r="C13">
        <v>1842.5104608870579</v>
      </c>
      <c r="D13">
        <v>17473.882891839188</v>
      </c>
      <c r="E13">
        <v>0.99527118530447412</v>
      </c>
      <c r="F13">
        <v>0.99713013032478737</v>
      </c>
      <c r="S13">
        <v>10</v>
      </c>
      <c r="T13">
        <v>0.77253337878544903</v>
      </c>
      <c r="AG13">
        <v>9</v>
      </c>
      <c r="AH13">
        <v>1165805.4939485607</v>
      </c>
      <c r="AI13">
        <v>0</v>
      </c>
      <c r="AJ13">
        <v>1165805.4939485607</v>
      </c>
      <c r="AK13">
        <v>0</v>
      </c>
      <c r="AL13">
        <v>1167294.5879004628</v>
      </c>
      <c r="AM13">
        <v>0</v>
      </c>
    </row>
    <row r="14" spans="1:65" x14ac:dyDescent="0.3">
      <c r="A14">
        <v>11</v>
      </c>
      <c r="B14">
        <v>209984474.10853684</v>
      </c>
      <c r="C14">
        <v>1842.5959631588673</v>
      </c>
      <c r="D14">
        <v>17466.124685593531</v>
      </c>
      <c r="E14">
        <v>0.99525422929086482</v>
      </c>
      <c r="F14">
        <v>0.9970765006140917</v>
      </c>
      <c r="S14">
        <v>11</v>
      </c>
      <c r="T14">
        <v>0.77216485555626524</v>
      </c>
      <c r="AG14">
        <v>10</v>
      </c>
      <c r="AH14">
        <v>1165805.4939485607</v>
      </c>
      <c r="AI14">
        <v>0</v>
      </c>
      <c r="AJ14">
        <v>1165805.4939485607</v>
      </c>
      <c r="AK14">
        <v>0</v>
      </c>
      <c r="AL14">
        <v>1167294.5879004628</v>
      </c>
      <c r="AM14">
        <v>0</v>
      </c>
    </row>
    <row r="15" spans="1:65" x14ac:dyDescent="0.3">
      <c r="A15">
        <v>12</v>
      </c>
      <c r="B15">
        <v>210149937.48241967</v>
      </c>
      <c r="C15">
        <v>1842.9290608870579</v>
      </c>
      <c r="D15">
        <v>17473.882891839188</v>
      </c>
      <c r="E15">
        <v>0.99446096619786728</v>
      </c>
      <c r="F15">
        <v>0.99656219222128162</v>
      </c>
      <c r="S15">
        <v>12</v>
      </c>
      <c r="T15">
        <v>0.77175945394131218</v>
      </c>
      <c r="AG15">
        <v>11</v>
      </c>
      <c r="AH15">
        <v>1165805.4939485607</v>
      </c>
      <c r="AI15">
        <v>0</v>
      </c>
      <c r="AJ15">
        <v>1165805.4939485607</v>
      </c>
      <c r="AK15">
        <v>0</v>
      </c>
      <c r="AL15">
        <v>1167294.5879004628</v>
      </c>
      <c r="AM15">
        <v>0</v>
      </c>
    </row>
    <row r="16" spans="1:65" x14ac:dyDescent="0.3">
      <c r="A16">
        <v>13</v>
      </c>
      <c r="B16">
        <v>210092080.56949338</v>
      </c>
      <c r="C16">
        <v>1843.0899480861569</v>
      </c>
      <c r="D16">
        <v>17474.730279339834</v>
      </c>
      <c r="E16">
        <v>0.99419474473957525</v>
      </c>
      <c r="F16">
        <v>0.99649955228346121</v>
      </c>
      <c r="S16">
        <v>13</v>
      </c>
      <c r="T16">
        <v>0.77133454081568797</v>
      </c>
      <c r="AG16">
        <v>12</v>
      </c>
      <c r="AH16">
        <v>1165805.4939485607</v>
      </c>
      <c r="AI16">
        <v>0</v>
      </c>
      <c r="AJ16">
        <v>1165805.4939485607</v>
      </c>
      <c r="AK16">
        <v>0</v>
      </c>
      <c r="AL16">
        <v>1167294.5879004628</v>
      </c>
      <c r="AM16">
        <v>0</v>
      </c>
    </row>
    <row r="17" spans="1:39" x14ac:dyDescent="0.3">
      <c r="A17">
        <v>14</v>
      </c>
      <c r="B17">
        <v>210092080.56949338</v>
      </c>
      <c r="C17">
        <v>1843.5085480861569</v>
      </c>
      <c r="D17">
        <v>17474.730279339834</v>
      </c>
      <c r="E17">
        <v>0.99336928815135095</v>
      </c>
      <c r="F17">
        <v>0.99616207602333817</v>
      </c>
      <c r="S17">
        <v>14</v>
      </c>
      <c r="T17">
        <v>0.77056659233386149</v>
      </c>
      <c r="AG17">
        <v>13</v>
      </c>
      <c r="AH17">
        <v>1165805.4939485607</v>
      </c>
      <c r="AI17">
        <v>0</v>
      </c>
      <c r="AJ17">
        <v>1165805.4939485607</v>
      </c>
      <c r="AK17">
        <v>0</v>
      </c>
      <c r="AL17">
        <v>1167294.5879004628</v>
      </c>
      <c r="AM17">
        <v>0</v>
      </c>
    </row>
    <row r="18" spans="1:39" x14ac:dyDescent="0.3">
      <c r="A18">
        <v>15</v>
      </c>
      <c r="B18">
        <v>210172705.18457264</v>
      </c>
      <c r="C18">
        <v>1843.7664249534841</v>
      </c>
      <c r="D18">
        <v>17481.417391386694</v>
      </c>
      <c r="E18">
        <v>0.99278752447420793</v>
      </c>
      <c r="F18">
        <v>0.99567716479027368</v>
      </c>
      <c r="S18">
        <v>15</v>
      </c>
      <c r="T18">
        <v>0.77049556237796823</v>
      </c>
      <c r="AG18">
        <v>14</v>
      </c>
      <c r="AH18">
        <v>1165805.4939485607</v>
      </c>
      <c r="AI18">
        <v>0</v>
      </c>
      <c r="AJ18">
        <v>1165805.4939485607</v>
      </c>
      <c r="AK18">
        <v>0</v>
      </c>
      <c r="AL18">
        <v>1167294.5879004628</v>
      </c>
      <c r="AM18">
        <v>0</v>
      </c>
    </row>
    <row r="19" spans="1:39" x14ac:dyDescent="0.3">
      <c r="A19">
        <v>16</v>
      </c>
      <c r="B19">
        <v>209881081.79130456</v>
      </c>
      <c r="C19">
        <v>1844.2009222251138</v>
      </c>
      <c r="D19">
        <v>17451.903073999161</v>
      </c>
      <c r="E19">
        <v>0.99207524653761758</v>
      </c>
      <c r="F19">
        <v>0.99559271835541241</v>
      </c>
      <c r="S19">
        <v>16</v>
      </c>
      <c r="T19">
        <v>0.769718971613778</v>
      </c>
      <c r="AG19">
        <v>15</v>
      </c>
      <c r="AH19">
        <v>1165805.4939485607</v>
      </c>
      <c r="AI19">
        <v>0</v>
      </c>
      <c r="AJ19">
        <v>1165805.4939485607</v>
      </c>
      <c r="AK19">
        <v>0</v>
      </c>
      <c r="AL19">
        <v>1167294.5879004628</v>
      </c>
      <c r="AM19">
        <v>0</v>
      </c>
    </row>
    <row r="20" spans="1:39" x14ac:dyDescent="0.3">
      <c r="A20">
        <v>17</v>
      </c>
      <c r="B20">
        <v>210172705.18457264</v>
      </c>
      <c r="C20">
        <v>1844.1850249534841</v>
      </c>
      <c r="D20">
        <v>17481.417391386694</v>
      </c>
      <c r="E20">
        <v>0.99196514527980351</v>
      </c>
      <c r="F20">
        <v>0.99553365721901566</v>
      </c>
      <c r="S20">
        <v>17</v>
      </c>
      <c r="T20">
        <v>0.76884534643507763</v>
      </c>
      <c r="AG20">
        <v>16</v>
      </c>
      <c r="AH20">
        <v>1165805.4939485607</v>
      </c>
      <c r="AI20">
        <v>0</v>
      </c>
      <c r="AJ20">
        <v>1165805.4939485607</v>
      </c>
      <c r="AK20">
        <v>0</v>
      </c>
      <c r="AL20">
        <v>1167294.5879004628</v>
      </c>
      <c r="AM20">
        <v>0</v>
      </c>
    </row>
    <row r="21" spans="1:39" x14ac:dyDescent="0.3">
      <c r="A21">
        <v>18</v>
      </c>
      <c r="B21">
        <v>209961706.40638381</v>
      </c>
      <c r="C21">
        <v>1844.8773990924408</v>
      </c>
      <c r="D21">
        <v>17458.590186046022</v>
      </c>
      <c r="E21">
        <v>0.99071113959110613</v>
      </c>
      <c r="F21">
        <v>0.99508374713457837</v>
      </c>
      <c r="S21">
        <v>18</v>
      </c>
      <c r="T21">
        <v>0.76809016165968402</v>
      </c>
      <c r="AG21">
        <v>17</v>
      </c>
      <c r="AH21">
        <v>1165805.4939485607</v>
      </c>
      <c r="AI21">
        <v>0</v>
      </c>
      <c r="AJ21">
        <v>1165805.4939485607</v>
      </c>
      <c r="AK21">
        <v>0</v>
      </c>
      <c r="AL21">
        <v>1167294.5879004628</v>
      </c>
      <c r="AM21">
        <v>0</v>
      </c>
    </row>
    <row r="22" spans="1:39" x14ac:dyDescent="0.3">
      <c r="A22">
        <v>19</v>
      </c>
      <c r="B22">
        <v>209903849.49345756</v>
      </c>
      <c r="C22">
        <v>1845.4568862915401</v>
      </c>
      <c r="D22">
        <v>17459.437573546664</v>
      </c>
      <c r="E22">
        <v>0.98955780328274967</v>
      </c>
      <c r="F22">
        <v>0.99502328671702545</v>
      </c>
      <c r="S22">
        <v>19</v>
      </c>
      <c r="T22">
        <v>0.76634777755428041</v>
      </c>
      <c r="AG22">
        <v>18</v>
      </c>
      <c r="AH22">
        <v>1165805.4939485607</v>
      </c>
      <c r="AI22">
        <v>0</v>
      </c>
      <c r="AJ22">
        <v>1165805.4939485607</v>
      </c>
      <c r="AK22">
        <v>0</v>
      </c>
      <c r="AL22">
        <v>1167294.5879004628</v>
      </c>
      <c r="AM22">
        <v>0</v>
      </c>
    </row>
    <row r="23" spans="1:39" x14ac:dyDescent="0.3">
      <c r="A23">
        <v>20</v>
      </c>
      <c r="B23">
        <v>210069312.86734039</v>
      </c>
      <c r="C23">
        <v>1845.7899840197304</v>
      </c>
      <c r="D23">
        <v>17467.195779792331</v>
      </c>
      <c r="E23">
        <v>0.9888524508346298</v>
      </c>
      <c r="F23">
        <v>0.99455302041234117</v>
      </c>
      <c r="S23">
        <v>20</v>
      </c>
      <c r="T23">
        <v>0.76631358388979809</v>
      </c>
      <c r="AG23">
        <v>19</v>
      </c>
      <c r="AH23">
        <v>1165805.4939485607</v>
      </c>
      <c r="AI23">
        <v>0</v>
      </c>
      <c r="AJ23">
        <v>1165805.4939485607</v>
      </c>
      <c r="AK23">
        <v>0</v>
      </c>
      <c r="AL23">
        <v>1167294.5879004628</v>
      </c>
      <c r="AM23">
        <v>0</v>
      </c>
    </row>
    <row r="24" spans="1:39" x14ac:dyDescent="0.3">
      <c r="A24">
        <v>21</v>
      </c>
      <c r="B24">
        <v>209984474.10853684</v>
      </c>
      <c r="C24">
        <v>1846.1333631588673</v>
      </c>
      <c r="D24">
        <v>17466.124685593531</v>
      </c>
      <c r="E24">
        <v>0.98819019394957563</v>
      </c>
      <c r="F24">
        <v>0.99421282793940335</v>
      </c>
      <c r="S24">
        <v>21</v>
      </c>
      <c r="T24">
        <v>0.76624207105629716</v>
      </c>
      <c r="AG24">
        <v>20</v>
      </c>
      <c r="AH24">
        <v>1165805.4939485607</v>
      </c>
      <c r="AI24">
        <v>0</v>
      </c>
      <c r="AJ24">
        <v>1165805.4939485607</v>
      </c>
      <c r="AK24">
        <v>0</v>
      </c>
      <c r="AL24">
        <v>1167294.5879004628</v>
      </c>
      <c r="AM24">
        <v>0</v>
      </c>
    </row>
    <row r="25" spans="1:39" x14ac:dyDescent="0.3">
      <c r="A25">
        <v>22</v>
      </c>
      <c r="B25">
        <v>210149937.48241967</v>
      </c>
      <c r="C25">
        <v>1846.4664608870578</v>
      </c>
      <c r="D25">
        <v>17473.882891839188</v>
      </c>
      <c r="E25">
        <v>0.98746529829726626</v>
      </c>
      <c r="F25">
        <v>0.99418279589675185</v>
      </c>
      <c r="S25">
        <v>22</v>
      </c>
      <c r="T25">
        <v>0.76620792451093023</v>
      </c>
      <c r="AG25">
        <v>21</v>
      </c>
      <c r="AH25">
        <v>1165805.4939485607</v>
      </c>
      <c r="AI25">
        <v>0</v>
      </c>
      <c r="AJ25">
        <v>1165805.4939485607</v>
      </c>
      <c r="AK25">
        <v>0</v>
      </c>
      <c r="AL25">
        <v>1167294.5879004628</v>
      </c>
      <c r="AM25">
        <v>0</v>
      </c>
    </row>
    <row r="26" spans="1:39" x14ac:dyDescent="0.3">
      <c r="A26">
        <v>23</v>
      </c>
      <c r="B26">
        <v>210092080.56949338</v>
      </c>
      <c r="C26">
        <v>1847.0459480861568</v>
      </c>
      <c r="D26">
        <v>17474.730279339834</v>
      </c>
      <c r="E26">
        <v>0.98633147252985909</v>
      </c>
      <c r="F26">
        <v>0.99413554591535402</v>
      </c>
      <c r="S26">
        <v>23</v>
      </c>
      <c r="T26">
        <v>0.76583451276676984</v>
      </c>
      <c r="AG26">
        <v>22</v>
      </c>
      <c r="AH26">
        <v>1165805.4939485607</v>
      </c>
      <c r="AI26">
        <v>0</v>
      </c>
      <c r="AJ26">
        <v>1165805.4939485607</v>
      </c>
      <c r="AK26">
        <v>0</v>
      </c>
      <c r="AL26">
        <v>1167294.5879004628</v>
      </c>
      <c r="AM26">
        <v>0</v>
      </c>
    </row>
    <row r="27" spans="1:39" x14ac:dyDescent="0.3">
      <c r="A27">
        <v>24</v>
      </c>
      <c r="B27">
        <v>210172705.18457264</v>
      </c>
      <c r="C27">
        <v>1847.7224249534841</v>
      </c>
      <c r="D27">
        <v>17481.417391386694</v>
      </c>
      <c r="E27">
        <v>0.98494575012817864</v>
      </c>
      <c r="F27">
        <v>0.99321675113416141</v>
      </c>
      <c r="S27">
        <v>24</v>
      </c>
      <c r="T27">
        <v>0.76572974328500298</v>
      </c>
      <c r="AG27">
        <v>23</v>
      </c>
      <c r="AH27">
        <v>1324557.3150147339</v>
      </c>
      <c r="AI27">
        <v>-13.617350569217503</v>
      </c>
      <c r="AJ27">
        <v>1324557.3150147339</v>
      </c>
      <c r="AK27">
        <v>-13.617350569217503</v>
      </c>
      <c r="AL27">
        <v>1326046.4089666363</v>
      </c>
      <c r="AM27">
        <v>-13.599979192202898</v>
      </c>
    </row>
    <row r="28" spans="1:39" x14ac:dyDescent="0.3">
      <c r="A28">
        <v>25</v>
      </c>
      <c r="B28">
        <v>212670353.78131595</v>
      </c>
      <c r="C28">
        <v>1863.4597433055117</v>
      </c>
      <c r="D28">
        <v>17683.386264168035</v>
      </c>
      <c r="E28">
        <v>0.95148789775025133</v>
      </c>
      <c r="F28">
        <v>0.94886910712817862</v>
      </c>
      <c r="S28">
        <v>25</v>
      </c>
      <c r="T28">
        <v>0.75811659566760725</v>
      </c>
      <c r="AG28">
        <v>24</v>
      </c>
      <c r="AH28">
        <v>1324557.3150147339</v>
      </c>
      <c r="AI28">
        <v>-13.617350569217503</v>
      </c>
      <c r="AJ28">
        <v>1324557.3150147339</v>
      </c>
      <c r="AK28">
        <v>-13.617350569217503</v>
      </c>
      <c r="AL28">
        <v>1326046.4089666363</v>
      </c>
      <c r="AM28">
        <v>-13.599979192202898</v>
      </c>
    </row>
    <row r="29" spans="1:39" x14ac:dyDescent="0.3">
      <c r="A29">
        <v>26</v>
      </c>
      <c r="B29">
        <v>212670353.78131595</v>
      </c>
      <c r="C29">
        <v>1863.8783433055116</v>
      </c>
      <c r="D29">
        <v>17683.386264168035</v>
      </c>
      <c r="E29">
        <v>0.95068285163716038</v>
      </c>
      <c r="F29">
        <v>0.9488136169143736</v>
      </c>
      <c r="S29">
        <v>26</v>
      </c>
      <c r="T29">
        <v>0.75811592350490287</v>
      </c>
      <c r="AG29">
        <v>25</v>
      </c>
      <c r="AH29">
        <v>1324557.3150147339</v>
      </c>
      <c r="AI29">
        <v>-13.617350569217503</v>
      </c>
      <c r="AJ29">
        <v>1324557.3150147339</v>
      </c>
      <c r="AK29">
        <v>-13.617350569217503</v>
      </c>
      <c r="AL29">
        <v>1326046.4089666363</v>
      </c>
      <c r="AM29">
        <v>-13.599979192202898</v>
      </c>
    </row>
    <row r="30" spans="1:39" x14ac:dyDescent="0.3">
      <c r="A30">
        <v>27</v>
      </c>
      <c r="B30">
        <v>212750978.39639521</v>
      </c>
      <c r="C30">
        <v>1864.1362201728386</v>
      </c>
      <c r="D30">
        <v>17690.073376214899</v>
      </c>
      <c r="E30">
        <v>0.95007519587939693</v>
      </c>
      <c r="F30">
        <v>0.94830995027882514</v>
      </c>
      <c r="S30">
        <v>27</v>
      </c>
      <c r="T30">
        <v>0.75807919705068183</v>
      </c>
      <c r="AG30">
        <v>26</v>
      </c>
      <c r="AH30">
        <v>1324557.3150147339</v>
      </c>
      <c r="AI30">
        <v>-13.617350569217503</v>
      </c>
      <c r="AJ30">
        <v>1324557.3150147339</v>
      </c>
      <c r="AK30">
        <v>-13.617350569217503</v>
      </c>
      <c r="AL30">
        <v>1326046.4089666363</v>
      </c>
      <c r="AM30">
        <v>-13.599979192202898</v>
      </c>
    </row>
    <row r="31" spans="1:39" x14ac:dyDescent="0.3">
      <c r="A31">
        <v>28</v>
      </c>
      <c r="B31">
        <v>212750978.39639521</v>
      </c>
      <c r="C31">
        <v>1864.5548201728386</v>
      </c>
      <c r="D31">
        <v>17690.073376214899</v>
      </c>
      <c r="E31">
        <v>0.94927014615149063</v>
      </c>
      <c r="F31">
        <v>0.9480351149650138</v>
      </c>
      <c r="S31">
        <v>28</v>
      </c>
      <c r="T31">
        <v>0.75807858498515202</v>
      </c>
      <c r="AG31">
        <v>27</v>
      </c>
      <c r="AH31">
        <v>1324557.3150147339</v>
      </c>
      <c r="AI31">
        <v>-13.617350569217503</v>
      </c>
      <c r="AJ31">
        <v>1324557.3150147339</v>
      </c>
      <c r="AK31">
        <v>-13.617350569217503</v>
      </c>
      <c r="AL31">
        <v>1326046.4089666363</v>
      </c>
      <c r="AM31">
        <v>-13.599979192202898</v>
      </c>
    </row>
    <row r="32" spans="1:39" x14ac:dyDescent="0.3">
      <c r="A32">
        <v>29</v>
      </c>
      <c r="B32">
        <v>212693121.48346895</v>
      </c>
      <c r="C32">
        <v>1864.7157073719382</v>
      </c>
      <c r="D32">
        <v>17690.920763715545</v>
      </c>
      <c r="E32">
        <v>0.94902450880484779</v>
      </c>
      <c r="F32">
        <v>0.94797770242632995</v>
      </c>
      <c r="S32">
        <v>29</v>
      </c>
      <c r="T32">
        <v>0.75757397947764549</v>
      </c>
      <c r="AG32">
        <v>28</v>
      </c>
      <c r="AH32">
        <v>1324557.3150147339</v>
      </c>
      <c r="AI32">
        <v>-13.617350569217503</v>
      </c>
      <c r="AJ32">
        <v>1324557.3150147339</v>
      </c>
      <c r="AK32">
        <v>-13.617350569217503</v>
      </c>
      <c r="AL32">
        <v>1326046.4089666363</v>
      </c>
      <c r="AM32">
        <v>-13.599979192202898</v>
      </c>
    </row>
    <row r="33" spans="1:39" x14ac:dyDescent="0.3">
      <c r="A33">
        <v>30</v>
      </c>
      <c r="B33">
        <v>212693121.48346895</v>
      </c>
      <c r="C33">
        <v>1865.1343073719381</v>
      </c>
      <c r="D33">
        <v>17690.920763715545</v>
      </c>
      <c r="E33">
        <v>0.94821710329827114</v>
      </c>
      <c r="F33">
        <v>0.94745856398113915</v>
      </c>
      <c r="S33">
        <v>30</v>
      </c>
      <c r="T33">
        <v>0.75757377711200835</v>
      </c>
      <c r="AG33">
        <v>29</v>
      </c>
      <c r="AH33">
        <v>1324557.3150147339</v>
      </c>
      <c r="AI33">
        <v>-13.617350569217503</v>
      </c>
      <c r="AJ33">
        <v>1324557.3150147339</v>
      </c>
      <c r="AK33">
        <v>-13.617350569217503</v>
      </c>
      <c r="AL33">
        <v>1326046.4089666363</v>
      </c>
      <c r="AM33">
        <v>-13.599979192202898</v>
      </c>
    </row>
    <row r="34" spans="1:39" x14ac:dyDescent="0.3">
      <c r="A34">
        <v>31</v>
      </c>
      <c r="B34">
        <v>212773746.0985482</v>
      </c>
      <c r="C34">
        <v>1865.3921842392651</v>
      </c>
      <c r="D34">
        <v>17697.607875762409</v>
      </c>
      <c r="E34">
        <v>0.94761184847269753</v>
      </c>
      <c r="F34">
        <v>0.9473906399206744</v>
      </c>
      <c r="S34">
        <v>31</v>
      </c>
      <c r="T34">
        <v>0.74371933253156763</v>
      </c>
      <c r="AG34">
        <v>30</v>
      </c>
      <c r="AH34">
        <v>1324557.3150147339</v>
      </c>
      <c r="AI34">
        <v>-13.617350569217503</v>
      </c>
      <c r="AJ34">
        <v>1324557.3150147339</v>
      </c>
      <c r="AK34">
        <v>-13.617350569217503</v>
      </c>
      <c r="AL34">
        <v>1326046.4089666363</v>
      </c>
      <c r="AM34">
        <v>-13.599979192202898</v>
      </c>
    </row>
    <row r="35" spans="1:39" x14ac:dyDescent="0.3">
      <c r="A35">
        <v>32</v>
      </c>
      <c r="B35">
        <v>212773746.0985482</v>
      </c>
      <c r="C35">
        <v>1865.8107842392651</v>
      </c>
      <c r="D35">
        <v>17697.607875762409</v>
      </c>
      <c r="E35">
        <v>0.94680450454501563</v>
      </c>
      <c r="F35">
        <v>0.94733514619571546</v>
      </c>
      <c r="S35">
        <v>32</v>
      </c>
      <c r="T35">
        <v>0.74354518490385324</v>
      </c>
      <c r="AG35">
        <v>31</v>
      </c>
      <c r="AH35">
        <v>1324557.3150147339</v>
      </c>
      <c r="AI35">
        <v>-13.617350569217503</v>
      </c>
      <c r="AJ35">
        <v>1324557.3150147339</v>
      </c>
      <c r="AK35">
        <v>-13.617350569217503</v>
      </c>
      <c r="AL35">
        <v>1326046.4089666363</v>
      </c>
      <c r="AM35">
        <v>-13.599979192202898</v>
      </c>
    </row>
    <row r="36" spans="1:39" x14ac:dyDescent="0.3">
      <c r="A36">
        <v>33</v>
      </c>
      <c r="B36">
        <v>213139539.8999415</v>
      </c>
      <c r="C36">
        <v>1867.0750273470883</v>
      </c>
      <c r="D36">
        <v>17722.206863541513</v>
      </c>
      <c r="E36">
        <v>0.94388457599383846</v>
      </c>
      <c r="F36">
        <v>0.94683247426479378</v>
      </c>
      <c r="S36">
        <v>33</v>
      </c>
      <c r="T36">
        <v>0.74297332550345074</v>
      </c>
      <c r="AG36">
        <v>32</v>
      </c>
      <c r="AH36">
        <v>1324557.3150147339</v>
      </c>
      <c r="AI36">
        <v>-13.617350569217503</v>
      </c>
      <c r="AJ36">
        <v>1324557.3150147339</v>
      </c>
      <c r="AK36">
        <v>-13.617350569217503</v>
      </c>
      <c r="AL36">
        <v>1326046.4089666363</v>
      </c>
      <c r="AM36">
        <v>-13.599979192202898</v>
      </c>
    </row>
    <row r="37" spans="1:39" x14ac:dyDescent="0.3">
      <c r="A37">
        <v>34</v>
      </c>
      <c r="B37">
        <v>212670353.78131595</v>
      </c>
      <c r="C37">
        <v>1867.4157433055118</v>
      </c>
      <c r="D37">
        <v>17683.386264168035</v>
      </c>
      <c r="E37">
        <v>0.94384225616070649</v>
      </c>
      <c r="F37">
        <v>0.94655674685526225</v>
      </c>
      <c r="S37">
        <v>34</v>
      </c>
      <c r="T37">
        <v>0.74186460792825693</v>
      </c>
      <c r="AG37">
        <v>33</v>
      </c>
      <c r="AH37">
        <v>1324557.3150147339</v>
      </c>
      <c r="AI37">
        <v>-13.617350569217503</v>
      </c>
      <c r="AJ37">
        <v>1324557.3150147339</v>
      </c>
      <c r="AK37">
        <v>-13.617350569217503</v>
      </c>
      <c r="AL37">
        <v>1326046.4089666363</v>
      </c>
      <c r="AM37">
        <v>-13.599979192202898</v>
      </c>
    </row>
    <row r="38" spans="1:39" x14ac:dyDescent="0.3">
      <c r="A38">
        <v>35</v>
      </c>
      <c r="B38">
        <v>213139539.8999415</v>
      </c>
      <c r="C38">
        <v>1867.4936273470882</v>
      </c>
      <c r="D38">
        <v>17722.206863541513</v>
      </c>
      <c r="E38">
        <v>0.94308022499733823</v>
      </c>
      <c r="F38">
        <v>0.94649938696368108</v>
      </c>
      <c r="S38">
        <v>35</v>
      </c>
      <c r="T38">
        <v>0.74138811300970731</v>
      </c>
      <c r="AG38">
        <v>34</v>
      </c>
      <c r="AH38">
        <v>1324557.3150147339</v>
      </c>
      <c r="AI38">
        <v>-13.617350569217503</v>
      </c>
      <c r="AJ38">
        <v>1324557.3150147339</v>
      </c>
      <c r="AK38">
        <v>-13.617350569217503</v>
      </c>
      <c r="AL38">
        <v>1326046.4089666363</v>
      </c>
      <c r="AM38">
        <v>-13.599979192202898</v>
      </c>
    </row>
    <row r="39" spans="1:39" x14ac:dyDescent="0.3">
      <c r="A39">
        <v>36</v>
      </c>
      <c r="B39">
        <v>212750978.39639521</v>
      </c>
      <c r="C39">
        <v>1868.0922201728388</v>
      </c>
      <c r="D39">
        <v>17690.073376214899</v>
      </c>
      <c r="E39">
        <v>0.94243049431333614</v>
      </c>
      <c r="F39">
        <v>0.94598167540554357</v>
      </c>
      <c r="S39">
        <v>36</v>
      </c>
      <c r="T39">
        <v>0.74129677504537606</v>
      </c>
      <c r="AG39">
        <v>35</v>
      </c>
      <c r="AH39">
        <v>1324557.3150147339</v>
      </c>
      <c r="AI39">
        <v>-13.617350569217503</v>
      </c>
      <c r="AJ39">
        <v>1324557.3150147339</v>
      </c>
      <c r="AK39">
        <v>-13.617350569217503</v>
      </c>
      <c r="AL39">
        <v>1326046.4089666363</v>
      </c>
      <c r="AM39">
        <v>-13.599979192202898</v>
      </c>
    </row>
    <row r="40" spans="1:39" x14ac:dyDescent="0.3">
      <c r="A40">
        <v>37</v>
      </c>
      <c r="B40">
        <v>213162307.6020945</v>
      </c>
      <c r="C40">
        <v>1868.3309914135148</v>
      </c>
      <c r="D40">
        <v>17729.741363089015</v>
      </c>
      <c r="E40">
        <v>0.94142301091892977</v>
      </c>
      <c r="F40">
        <v>0.94031199227603246</v>
      </c>
      <c r="S40">
        <v>37</v>
      </c>
      <c r="T40">
        <v>0.74124322741553428</v>
      </c>
      <c r="AG40">
        <v>36</v>
      </c>
      <c r="AH40">
        <v>1324557.3150147339</v>
      </c>
      <c r="AI40">
        <v>-13.617350569217503</v>
      </c>
      <c r="AJ40">
        <v>1324557.3150147339</v>
      </c>
      <c r="AK40">
        <v>-13.617350569217503</v>
      </c>
      <c r="AL40">
        <v>1326046.4089666363</v>
      </c>
      <c r="AM40">
        <v>-13.599979192202898</v>
      </c>
    </row>
    <row r="41" spans="1:39" x14ac:dyDescent="0.3">
      <c r="A41">
        <v>38</v>
      </c>
      <c r="B41">
        <v>212693121.48346895</v>
      </c>
      <c r="C41">
        <v>1868.6717073719383</v>
      </c>
      <c r="D41">
        <v>17690.920763715545</v>
      </c>
      <c r="E41">
        <v>0.94136098867273799</v>
      </c>
      <c r="F41">
        <v>0.9402570495601611</v>
      </c>
      <c r="S41">
        <v>38</v>
      </c>
      <c r="T41">
        <v>0.74105103929230665</v>
      </c>
      <c r="AG41">
        <v>37</v>
      </c>
      <c r="AH41">
        <v>1324557.3150147339</v>
      </c>
      <c r="AI41">
        <v>-13.617350569217503</v>
      </c>
      <c r="AJ41">
        <v>1324557.3150147339</v>
      </c>
      <c r="AK41">
        <v>-13.617350569217503</v>
      </c>
      <c r="AL41">
        <v>1326046.4089666363</v>
      </c>
      <c r="AM41">
        <v>-13.599979192202898</v>
      </c>
    </row>
    <row r="42" spans="1:39" x14ac:dyDescent="0.3">
      <c r="A42">
        <v>39</v>
      </c>
      <c r="B42">
        <v>213162307.6020945</v>
      </c>
      <c r="C42">
        <v>1868.749591413515</v>
      </c>
      <c r="D42">
        <v>17729.741363089015</v>
      </c>
      <c r="E42">
        <v>0.9406165602242762</v>
      </c>
      <c r="F42">
        <v>0.93976319701365041</v>
      </c>
      <c r="S42">
        <v>39</v>
      </c>
      <c r="T42">
        <v>0.74095967849074351</v>
      </c>
      <c r="AG42">
        <v>38</v>
      </c>
      <c r="AH42">
        <v>1324557.3150147339</v>
      </c>
      <c r="AI42">
        <v>-13.617350569217503</v>
      </c>
      <c r="AJ42">
        <v>1324557.3150147339</v>
      </c>
      <c r="AK42">
        <v>-13.617350569217503</v>
      </c>
      <c r="AL42">
        <v>1326046.4089666363</v>
      </c>
      <c r="AM42">
        <v>-13.599979192202898</v>
      </c>
    </row>
    <row r="43" spans="1:39" x14ac:dyDescent="0.3">
      <c r="A43">
        <v>40</v>
      </c>
      <c r="B43">
        <v>213327770.9759773</v>
      </c>
      <c r="C43">
        <v>1868.6640891417048</v>
      </c>
      <c r="D43">
        <v>17737.499569334668</v>
      </c>
      <c r="E43">
        <v>0.94056862163064292</v>
      </c>
      <c r="F43">
        <v>0.9394798237613553</v>
      </c>
      <c r="S43">
        <v>40</v>
      </c>
      <c r="T43">
        <v>0.74031982373210881</v>
      </c>
      <c r="AG43">
        <v>39</v>
      </c>
      <c r="AH43">
        <v>1324557.3150147339</v>
      </c>
      <c r="AI43">
        <v>-13.617350569217503</v>
      </c>
      <c r="AJ43">
        <v>1324557.3150147339</v>
      </c>
      <c r="AK43">
        <v>-13.617350569217503</v>
      </c>
      <c r="AL43">
        <v>1326046.4089666363</v>
      </c>
      <c r="AM43">
        <v>-13.599979192202898</v>
      </c>
    </row>
    <row r="44" spans="1:39" x14ac:dyDescent="0.3">
      <c r="A44">
        <v>41</v>
      </c>
      <c r="B44">
        <v>212773746.0985482</v>
      </c>
      <c r="C44">
        <v>1869.3481842392653</v>
      </c>
      <c r="D44">
        <v>17697.607875762409</v>
      </c>
      <c r="E44">
        <v>0.93994967051062128</v>
      </c>
      <c r="F44">
        <v>0.93942323626233049</v>
      </c>
      <c r="S44">
        <v>41</v>
      </c>
      <c r="T44">
        <v>0.73998287941836871</v>
      </c>
      <c r="AG44">
        <v>40</v>
      </c>
      <c r="AH44">
        <v>1324557.3150147339</v>
      </c>
      <c r="AI44">
        <v>-13.617350569217503</v>
      </c>
      <c r="AJ44">
        <v>1324557.3150147339</v>
      </c>
      <c r="AK44">
        <v>-13.617350569217503</v>
      </c>
      <c r="AL44">
        <v>1326046.4089666363</v>
      </c>
      <c r="AM44">
        <v>-13.599979192202898</v>
      </c>
    </row>
    <row r="45" spans="1:39" x14ac:dyDescent="0.3">
      <c r="A45">
        <v>42</v>
      </c>
      <c r="B45">
        <v>213327770.9759773</v>
      </c>
      <c r="C45">
        <v>1869.0826891417048</v>
      </c>
      <c r="D45">
        <v>17737.499569334668</v>
      </c>
      <c r="E45">
        <v>0.93976418763510128</v>
      </c>
      <c r="F45">
        <v>0.93891605266256373</v>
      </c>
      <c r="S45">
        <v>42</v>
      </c>
      <c r="T45">
        <v>0.73914804838880055</v>
      </c>
      <c r="AG45">
        <v>41</v>
      </c>
      <c r="AH45">
        <v>1324557.3150147339</v>
      </c>
      <c r="AI45">
        <v>-13.617350569217503</v>
      </c>
      <c r="AJ45">
        <v>1324557.3150147339</v>
      </c>
      <c r="AK45">
        <v>-13.617350569217503</v>
      </c>
      <c r="AL45">
        <v>1326046.4089666363</v>
      </c>
      <c r="AM45">
        <v>-13.599979192202898</v>
      </c>
    </row>
    <row r="46" spans="1:39" x14ac:dyDescent="0.3">
      <c r="A46">
        <v>43</v>
      </c>
      <c r="B46">
        <v>213220164.51502082</v>
      </c>
      <c r="C46">
        <v>1869.6155042144158</v>
      </c>
      <c r="D46">
        <v>17728.893975588373</v>
      </c>
      <c r="E46">
        <v>0.93888331812396608</v>
      </c>
      <c r="F46">
        <v>0.93858323163995239</v>
      </c>
      <c r="S46">
        <v>43</v>
      </c>
      <c r="T46">
        <v>0.7391423465822945</v>
      </c>
      <c r="AG46">
        <v>42</v>
      </c>
      <c r="AH46">
        <v>1324557.3150147339</v>
      </c>
      <c r="AI46">
        <v>-13.617350569217503</v>
      </c>
      <c r="AJ46">
        <v>1324557.3150147339</v>
      </c>
      <c r="AK46">
        <v>-13.617350569217503</v>
      </c>
      <c r="AL46">
        <v>1326046.4089666363</v>
      </c>
      <c r="AM46">
        <v>-13.599979192202898</v>
      </c>
    </row>
    <row r="47" spans="1:39" x14ac:dyDescent="0.3">
      <c r="A47">
        <v>44</v>
      </c>
      <c r="B47">
        <v>213350538.67813036</v>
      </c>
      <c r="C47">
        <v>1869.9200532081318</v>
      </c>
      <c r="D47">
        <v>17745.034068882182</v>
      </c>
      <c r="E47">
        <v>0.93810696827104045</v>
      </c>
      <c r="F47">
        <v>0.93825462382737634</v>
      </c>
      <c r="S47">
        <v>44</v>
      </c>
      <c r="T47">
        <v>0.73910185737443623</v>
      </c>
      <c r="AG47">
        <v>43</v>
      </c>
      <c r="AH47">
        <v>1324557.3150147339</v>
      </c>
      <c r="AI47">
        <v>-13.617350569217503</v>
      </c>
      <c r="AJ47">
        <v>1324557.3150147339</v>
      </c>
      <c r="AK47">
        <v>-13.617350569217503</v>
      </c>
      <c r="AL47">
        <v>1326046.4089666363</v>
      </c>
      <c r="AM47">
        <v>-13.599979192202898</v>
      </c>
    </row>
    <row r="48" spans="1:39" x14ac:dyDescent="0.3">
      <c r="A48">
        <v>45</v>
      </c>
      <c r="B48">
        <v>213350538.67813036</v>
      </c>
      <c r="C48">
        <v>1870.3386532081317</v>
      </c>
      <c r="D48">
        <v>17745.034068882182</v>
      </c>
      <c r="E48">
        <v>0.93730055619756847</v>
      </c>
      <c r="F48">
        <v>0.93774406719907466</v>
      </c>
      <c r="S48">
        <v>45</v>
      </c>
      <c r="T48">
        <v>0.73892633014833675</v>
      </c>
      <c r="AG48">
        <v>44</v>
      </c>
      <c r="AH48">
        <v>1324557.3150147339</v>
      </c>
      <c r="AI48">
        <v>-13.617350569217503</v>
      </c>
      <c r="AJ48">
        <v>1324557.3150147339</v>
      </c>
      <c r="AK48">
        <v>-13.617350569217503</v>
      </c>
      <c r="AL48">
        <v>1326046.4089666363</v>
      </c>
      <c r="AM48">
        <v>-13.599979192202898</v>
      </c>
    </row>
    <row r="49" spans="1:39" x14ac:dyDescent="0.3">
      <c r="A49">
        <v>46</v>
      </c>
      <c r="B49">
        <v>213242932.21717381</v>
      </c>
      <c r="C49">
        <v>1870.8714682808422</v>
      </c>
      <c r="D49">
        <v>17736.428475135879</v>
      </c>
      <c r="E49">
        <v>0.93641332778417707</v>
      </c>
      <c r="F49">
        <v>0.93768299549043799</v>
      </c>
      <c r="S49">
        <v>46</v>
      </c>
      <c r="T49">
        <v>0.73859408163616536</v>
      </c>
      <c r="AG49">
        <v>45</v>
      </c>
      <c r="AH49">
        <v>1324557.3150147339</v>
      </c>
      <c r="AI49">
        <v>-13.617350569217503</v>
      </c>
      <c r="AJ49">
        <v>1324557.3150147339</v>
      </c>
      <c r="AK49">
        <v>-13.617350569217503</v>
      </c>
      <c r="AL49">
        <v>1326046.4089666363</v>
      </c>
      <c r="AM49">
        <v>-13.599979192202898</v>
      </c>
    </row>
    <row r="50" spans="1:39" x14ac:dyDescent="0.3">
      <c r="A50">
        <v>47</v>
      </c>
      <c r="B50">
        <v>213139539.8999415</v>
      </c>
      <c r="C50">
        <v>1871.0310273470884</v>
      </c>
      <c r="D50">
        <v>17722.206863541513</v>
      </c>
      <c r="E50">
        <v>0.93624946920641017</v>
      </c>
      <c r="F50">
        <v>0.93740714978546347</v>
      </c>
      <c r="S50">
        <v>47</v>
      </c>
      <c r="T50">
        <v>0.73855041213815276</v>
      </c>
      <c r="AG50">
        <v>46</v>
      </c>
      <c r="AH50">
        <v>1324557.3150147339</v>
      </c>
      <c r="AI50">
        <v>-13.617350569217503</v>
      </c>
      <c r="AJ50">
        <v>1324557.3150147339</v>
      </c>
      <c r="AK50">
        <v>-13.617350569217503</v>
      </c>
      <c r="AL50">
        <v>1326046.4089666363</v>
      </c>
      <c r="AM50">
        <v>-13.599979192202898</v>
      </c>
    </row>
    <row r="51" spans="1:39" x14ac:dyDescent="0.3">
      <c r="A51">
        <v>48</v>
      </c>
      <c r="B51">
        <v>213408395.59105662</v>
      </c>
      <c r="C51">
        <v>1871.2045660090323</v>
      </c>
      <c r="D51">
        <v>17744.18668138154</v>
      </c>
      <c r="E51">
        <v>0.93556738745330292</v>
      </c>
      <c r="F51">
        <v>0.93687442522249031</v>
      </c>
      <c r="S51">
        <v>48</v>
      </c>
      <c r="T51">
        <v>0.73768688271378224</v>
      </c>
      <c r="AG51">
        <v>47</v>
      </c>
      <c r="AH51">
        <v>1324557.3150147339</v>
      </c>
      <c r="AI51">
        <v>-13.617350569217503</v>
      </c>
      <c r="AJ51">
        <v>1324557.3150147339</v>
      </c>
      <c r="AK51">
        <v>-13.617350569217503</v>
      </c>
      <c r="AL51">
        <v>1326046.4089666363</v>
      </c>
      <c r="AM51">
        <v>-13.599979192202898</v>
      </c>
    </row>
    <row r="52" spans="1:39" x14ac:dyDescent="0.3">
      <c r="A52">
        <v>49</v>
      </c>
      <c r="B52">
        <v>213220164.51502082</v>
      </c>
      <c r="C52">
        <v>1871.9163042144157</v>
      </c>
      <c r="D52">
        <v>17728.893975588373</v>
      </c>
      <c r="E52">
        <v>0.93443261883914863</v>
      </c>
      <c r="F52">
        <v>0.93682304246893067</v>
      </c>
      <c r="S52">
        <v>49</v>
      </c>
      <c r="T52">
        <v>0.73184315233370667</v>
      </c>
      <c r="AG52">
        <v>48</v>
      </c>
      <c r="AH52">
        <v>1324557.3150147339</v>
      </c>
      <c r="AI52">
        <v>-13.617350569217503</v>
      </c>
      <c r="AJ52">
        <v>1324557.3150147339</v>
      </c>
      <c r="AK52">
        <v>-13.617350569217503</v>
      </c>
      <c r="AL52">
        <v>1326046.4089666363</v>
      </c>
      <c r="AM52">
        <v>-13.599979192202898</v>
      </c>
    </row>
    <row r="53" spans="1:39" x14ac:dyDescent="0.3">
      <c r="A53">
        <v>50</v>
      </c>
      <c r="B53">
        <v>213162307.6020945</v>
      </c>
      <c r="C53">
        <v>1872.2869914135149</v>
      </c>
      <c r="D53">
        <v>17729.741363089015</v>
      </c>
      <c r="E53">
        <v>0.93377157011145295</v>
      </c>
      <c r="F53">
        <v>0.93681941132908597</v>
      </c>
      <c r="S53">
        <v>50</v>
      </c>
      <c r="T53">
        <v>0.73175302415314936</v>
      </c>
      <c r="AG53">
        <v>49</v>
      </c>
      <c r="AH53">
        <v>1324557.3150147339</v>
      </c>
      <c r="AI53">
        <v>-13.617350569217503</v>
      </c>
      <c r="AJ53">
        <v>1324557.3150147339</v>
      </c>
      <c r="AK53">
        <v>-13.617350569217503</v>
      </c>
      <c r="AL53">
        <v>1326046.4089666363</v>
      </c>
      <c r="AM53">
        <v>-13.599979192202898</v>
      </c>
    </row>
    <row r="54" spans="1:39" x14ac:dyDescent="0.3">
      <c r="A54">
        <v>51</v>
      </c>
      <c r="B54">
        <v>213431163.29320958</v>
      </c>
      <c r="C54">
        <v>1872.4605300754586</v>
      </c>
      <c r="D54">
        <v>17751.721180929038</v>
      </c>
      <c r="E54">
        <v>0.93309775716900434</v>
      </c>
      <c r="F54">
        <v>0.93632667309924156</v>
      </c>
      <c r="S54">
        <v>51</v>
      </c>
      <c r="T54">
        <v>0.73153776220078548</v>
      </c>
      <c r="AG54">
        <v>50</v>
      </c>
      <c r="AH54">
        <v>1324557.3150147339</v>
      </c>
      <c r="AI54">
        <v>-13.617350569217503</v>
      </c>
      <c r="AJ54">
        <v>1324557.3150147339</v>
      </c>
      <c r="AK54">
        <v>-13.617350569217503</v>
      </c>
      <c r="AL54">
        <v>1326046.4089666363</v>
      </c>
      <c r="AM54">
        <v>-13.599979192202898</v>
      </c>
    </row>
    <row r="55" spans="1:39" x14ac:dyDescent="0.3">
      <c r="A55">
        <v>52</v>
      </c>
      <c r="B55">
        <v>213327770.9759773</v>
      </c>
      <c r="C55">
        <v>1872.6200891417047</v>
      </c>
      <c r="D55">
        <v>17737.499569334668</v>
      </c>
      <c r="E55">
        <v>0.93293457238608002</v>
      </c>
      <c r="F55">
        <v>0.93604248882155217</v>
      </c>
      <c r="S55">
        <v>52</v>
      </c>
      <c r="T55">
        <v>0.73144758868596604</v>
      </c>
      <c r="AG55">
        <v>51</v>
      </c>
      <c r="AH55">
        <v>1324557.3150147339</v>
      </c>
      <c r="AI55">
        <v>-13.617350569217503</v>
      </c>
      <c r="AJ55">
        <v>1324557.3150147339</v>
      </c>
      <c r="AK55">
        <v>-13.617350569217503</v>
      </c>
      <c r="AL55">
        <v>1326046.4089666363</v>
      </c>
      <c r="AM55">
        <v>-13.599979192202898</v>
      </c>
    </row>
    <row r="56" spans="1:39" x14ac:dyDescent="0.3">
      <c r="A56">
        <v>53</v>
      </c>
      <c r="B56">
        <v>213242932.21717381</v>
      </c>
      <c r="C56">
        <v>1873.1722682808422</v>
      </c>
      <c r="D56">
        <v>17736.428475135879</v>
      </c>
      <c r="E56">
        <v>0.9319543857705388</v>
      </c>
      <c r="F56">
        <v>0.93598592532470137</v>
      </c>
      <c r="S56">
        <v>53</v>
      </c>
      <c r="T56">
        <v>0.73080003276211536</v>
      </c>
      <c r="AG56">
        <v>52</v>
      </c>
      <c r="AH56">
        <v>1324557.3150147339</v>
      </c>
      <c r="AI56">
        <v>-13.617350569217503</v>
      </c>
      <c r="AJ56">
        <v>1324557.3150147339</v>
      </c>
      <c r="AK56">
        <v>-13.617350569217503</v>
      </c>
      <c r="AL56">
        <v>1326046.4089666363</v>
      </c>
      <c r="AM56">
        <v>-13.599979192202898</v>
      </c>
    </row>
    <row r="57" spans="1:39" x14ac:dyDescent="0.3">
      <c r="A57">
        <v>54</v>
      </c>
      <c r="B57">
        <v>213408395.59105662</v>
      </c>
      <c r="C57">
        <v>1873.5053660090323</v>
      </c>
      <c r="D57">
        <v>17744.18668138154</v>
      </c>
      <c r="E57">
        <v>0.93111780584654535</v>
      </c>
      <c r="F57">
        <v>0.93548060071642125</v>
      </c>
      <c r="S57">
        <v>54</v>
      </c>
      <c r="T57">
        <v>0.73049446967418008</v>
      </c>
      <c r="AG57">
        <v>53</v>
      </c>
      <c r="AH57">
        <v>1324557.3150147339</v>
      </c>
      <c r="AI57">
        <v>-13.617350569217503</v>
      </c>
      <c r="AJ57">
        <v>1324557.3150147339</v>
      </c>
      <c r="AK57">
        <v>-13.617350569217503</v>
      </c>
      <c r="AL57">
        <v>1326046.4089666363</v>
      </c>
      <c r="AM57">
        <v>-13.599979192202898</v>
      </c>
    </row>
    <row r="58" spans="1:39" x14ac:dyDescent="0.3">
      <c r="A58">
        <v>55</v>
      </c>
      <c r="B58">
        <v>213350538.67813036</v>
      </c>
      <c r="C58">
        <v>1873.8760532081317</v>
      </c>
      <c r="D58">
        <v>17745.034068882182</v>
      </c>
      <c r="E58">
        <v>0.9304573898157612</v>
      </c>
      <c r="F58">
        <v>0.93514567384110836</v>
      </c>
      <c r="S58">
        <v>55</v>
      </c>
      <c r="T58">
        <v>0.72955816485575786</v>
      </c>
      <c r="AG58">
        <v>54</v>
      </c>
      <c r="AH58">
        <v>1324557.3150147339</v>
      </c>
      <c r="AI58">
        <v>-13.617350569217503</v>
      </c>
      <c r="AJ58">
        <v>1324557.3150147339</v>
      </c>
      <c r="AK58">
        <v>-13.617350569217503</v>
      </c>
      <c r="AL58">
        <v>1326046.4089666363</v>
      </c>
      <c r="AM58">
        <v>-13.599979192202898</v>
      </c>
    </row>
    <row r="59" spans="1:39" x14ac:dyDescent="0.3">
      <c r="A59">
        <v>56</v>
      </c>
      <c r="B59">
        <v>213431163.29320958</v>
      </c>
      <c r="C59">
        <v>1874.7613300754585</v>
      </c>
      <c r="D59">
        <v>17751.721180929038</v>
      </c>
      <c r="E59">
        <v>0.92864028563013268</v>
      </c>
      <c r="F59">
        <v>0.93481819186705006</v>
      </c>
      <c r="S59">
        <v>56</v>
      </c>
      <c r="T59">
        <v>0.72886885232848175</v>
      </c>
      <c r="AG59">
        <v>55</v>
      </c>
      <c r="AH59">
        <v>1324557.3150147339</v>
      </c>
      <c r="AI59">
        <v>-13.617350569217503</v>
      </c>
      <c r="AJ59">
        <v>1324557.3150147339</v>
      </c>
      <c r="AK59">
        <v>-13.617350569217503</v>
      </c>
      <c r="AL59">
        <v>1326046.4089666363</v>
      </c>
      <c r="AM59">
        <v>-13.599979192202898</v>
      </c>
    </row>
    <row r="60" spans="1:39" x14ac:dyDescent="0.3">
      <c r="A60">
        <v>57</v>
      </c>
      <c r="B60">
        <v>213220164.51502082</v>
      </c>
      <c r="C60">
        <v>1875.6075042144157</v>
      </c>
      <c r="D60">
        <v>17728.893975588373</v>
      </c>
      <c r="E60">
        <v>0.927254392237159</v>
      </c>
      <c r="F60">
        <v>0.9343071266004872</v>
      </c>
      <c r="S60">
        <v>57</v>
      </c>
      <c r="T60">
        <v>0.72857484007313422</v>
      </c>
      <c r="AG60">
        <v>56</v>
      </c>
      <c r="AH60">
        <v>1324557.3150147339</v>
      </c>
      <c r="AI60">
        <v>-13.617350569217503</v>
      </c>
      <c r="AJ60">
        <v>1324557.3150147339</v>
      </c>
      <c r="AK60">
        <v>-13.617350569217503</v>
      </c>
      <c r="AL60">
        <v>1326046.4089666363</v>
      </c>
      <c r="AM60">
        <v>-13.599979192202898</v>
      </c>
    </row>
    <row r="61" spans="1:39" x14ac:dyDescent="0.3">
      <c r="A61">
        <v>58</v>
      </c>
      <c r="B61">
        <v>213242932.21717381</v>
      </c>
      <c r="C61">
        <v>1876.8634682808422</v>
      </c>
      <c r="D61">
        <v>17736.428475135879</v>
      </c>
      <c r="E61">
        <v>0.92476654025781668</v>
      </c>
      <c r="F61">
        <v>0.93425084390109292</v>
      </c>
      <c r="S61">
        <v>58</v>
      </c>
      <c r="T61">
        <v>0.72831768840700895</v>
      </c>
      <c r="AG61">
        <v>57</v>
      </c>
      <c r="AH61">
        <v>1324557.3150147339</v>
      </c>
      <c r="AI61">
        <v>-13.617350569217503</v>
      </c>
      <c r="AJ61">
        <v>1324557.3150147339</v>
      </c>
      <c r="AK61">
        <v>-13.617350569217503</v>
      </c>
      <c r="AL61">
        <v>1326046.4089666363</v>
      </c>
      <c r="AM61">
        <v>-13.599979192202898</v>
      </c>
    </row>
    <row r="62" spans="1:39" x14ac:dyDescent="0.3">
      <c r="A62">
        <v>59</v>
      </c>
      <c r="B62">
        <v>213408395.59105662</v>
      </c>
      <c r="C62">
        <v>1877.1965660090323</v>
      </c>
      <c r="D62">
        <v>17744.18668138154</v>
      </c>
      <c r="E62">
        <v>0.92394290069410112</v>
      </c>
      <c r="F62">
        <v>0.93397178297632077</v>
      </c>
      <c r="S62">
        <v>59</v>
      </c>
      <c r="T62">
        <v>0.72827583741952351</v>
      </c>
      <c r="AG62">
        <v>58</v>
      </c>
      <c r="AH62">
        <v>1324557.3150147339</v>
      </c>
      <c r="AI62">
        <v>-13.617350569217503</v>
      </c>
      <c r="AJ62">
        <v>1324557.3150147339</v>
      </c>
      <c r="AK62">
        <v>-13.617350569217503</v>
      </c>
      <c r="AL62">
        <v>1326046.4089666363</v>
      </c>
      <c r="AM62">
        <v>-13.599979192202898</v>
      </c>
    </row>
    <row r="63" spans="1:39" x14ac:dyDescent="0.3">
      <c r="A63">
        <v>60</v>
      </c>
      <c r="B63">
        <v>213431163.29320958</v>
      </c>
      <c r="C63">
        <v>1878.4525300754585</v>
      </c>
      <c r="D63">
        <v>17751.721180929038</v>
      </c>
      <c r="E63">
        <v>0.92145604419476901</v>
      </c>
      <c r="F63">
        <v>0.93339258770499001</v>
      </c>
      <c r="S63">
        <v>60</v>
      </c>
      <c r="T63">
        <v>0.7281035482041589</v>
      </c>
      <c r="AG63">
        <v>59</v>
      </c>
      <c r="AH63">
        <v>1324557.3150147339</v>
      </c>
      <c r="AI63">
        <v>-13.617350569217503</v>
      </c>
      <c r="AJ63">
        <v>1324557.3150147339</v>
      </c>
      <c r="AK63">
        <v>-13.617350569217503</v>
      </c>
      <c r="AL63">
        <v>1326046.4089666363</v>
      </c>
      <c r="AM63">
        <v>-13.599979192202898</v>
      </c>
    </row>
    <row r="64" spans="1:39" x14ac:dyDescent="0.3">
      <c r="A64">
        <v>61</v>
      </c>
      <c r="B64">
        <v>215928811.88995287</v>
      </c>
      <c r="C64">
        <v>1890.2898484274863</v>
      </c>
      <c r="D64">
        <v>17953.690053710383</v>
      </c>
      <c r="E64">
        <v>0.89537358372520393</v>
      </c>
      <c r="F64">
        <v>0.8891821261517715</v>
      </c>
      <c r="S64">
        <v>61</v>
      </c>
      <c r="T64">
        <v>0.72788931806905088</v>
      </c>
      <c r="AG64">
        <v>60</v>
      </c>
      <c r="AH64">
        <v>1324557.3150147339</v>
      </c>
      <c r="AI64">
        <v>-13.617350569217503</v>
      </c>
      <c r="AJ64">
        <v>1324557.3150147339</v>
      </c>
      <c r="AK64">
        <v>-13.617350569217503</v>
      </c>
      <c r="AL64">
        <v>1326046.4089666363</v>
      </c>
      <c r="AM64">
        <v>-13.599979192202898</v>
      </c>
    </row>
    <row r="65" spans="1:39" x14ac:dyDescent="0.3">
      <c r="A65">
        <v>62</v>
      </c>
      <c r="B65">
        <v>215928811.88995287</v>
      </c>
      <c r="C65">
        <v>1890.7084484274862</v>
      </c>
      <c r="D65">
        <v>17953.690053710383</v>
      </c>
      <c r="E65">
        <v>0.89456893505877477</v>
      </c>
      <c r="F65">
        <v>0.8891269173798495</v>
      </c>
      <c r="S65">
        <v>62</v>
      </c>
      <c r="T65">
        <v>0.72777047930203198</v>
      </c>
      <c r="AG65">
        <v>61</v>
      </c>
      <c r="AH65">
        <v>1324557.3150147339</v>
      </c>
      <c r="AI65">
        <v>-13.617350569217503</v>
      </c>
      <c r="AJ65">
        <v>1324557.3150147339</v>
      </c>
      <c r="AK65">
        <v>-13.617350569217503</v>
      </c>
      <c r="AL65">
        <v>1326046.4089666363</v>
      </c>
      <c r="AM65">
        <v>-13.599979192202898</v>
      </c>
    </row>
    <row r="66" spans="1:39" x14ac:dyDescent="0.3">
      <c r="A66">
        <v>63</v>
      </c>
      <c r="B66">
        <v>216009436.50503215</v>
      </c>
      <c r="C66">
        <v>1890.9663252948133</v>
      </c>
      <c r="D66">
        <v>17960.377165757247</v>
      </c>
      <c r="E66">
        <v>0.89396091588318827</v>
      </c>
      <c r="F66">
        <v>0.88864542521865064</v>
      </c>
      <c r="S66">
        <v>63</v>
      </c>
      <c r="T66">
        <v>0.72773296806511578</v>
      </c>
      <c r="AG66">
        <v>62</v>
      </c>
      <c r="AH66">
        <v>1324557.3150147339</v>
      </c>
      <c r="AI66">
        <v>-13.617350569217503</v>
      </c>
      <c r="AJ66">
        <v>1324557.3150147339</v>
      </c>
      <c r="AK66">
        <v>-13.617350569217503</v>
      </c>
      <c r="AL66">
        <v>1326046.4089666363</v>
      </c>
      <c r="AM66">
        <v>-13.599979192202898</v>
      </c>
    </row>
    <row r="67" spans="1:39" x14ac:dyDescent="0.3">
      <c r="A67">
        <v>64</v>
      </c>
      <c r="B67">
        <v>216009436.50503215</v>
      </c>
      <c r="C67">
        <v>1891.3849252948132</v>
      </c>
      <c r="D67">
        <v>17960.377165757247</v>
      </c>
      <c r="E67">
        <v>0.89315625320206593</v>
      </c>
      <c r="F67">
        <v>0.88835080413835221</v>
      </c>
      <c r="S67">
        <v>64</v>
      </c>
      <c r="T67">
        <v>0.72689981617473387</v>
      </c>
      <c r="AG67">
        <v>63</v>
      </c>
      <c r="AH67">
        <v>1324557.3150147339</v>
      </c>
      <c r="AI67">
        <v>-13.617350569217503</v>
      </c>
      <c r="AJ67">
        <v>1324557.3150147339</v>
      </c>
      <c r="AK67">
        <v>-13.617350569217503</v>
      </c>
      <c r="AL67">
        <v>1326046.4089666363</v>
      </c>
      <c r="AM67">
        <v>-13.599979192202898</v>
      </c>
    </row>
    <row r="68" spans="1:39" x14ac:dyDescent="0.3">
      <c r="A68">
        <v>65</v>
      </c>
      <c r="B68">
        <v>215951579.5921059</v>
      </c>
      <c r="C68">
        <v>1891.545812493913</v>
      </c>
      <c r="D68">
        <v>17961.224553257893</v>
      </c>
      <c r="E68">
        <v>0.89291208223349783</v>
      </c>
      <c r="F68">
        <v>0.88829475959528259</v>
      </c>
      <c r="S68">
        <v>65</v>
      </c>
      <c r="T68">
        <v>0.72655692302574393</v>
      </c>
      <c r="AG68">
        <v>64</v>
      </c>
      <c r="AH68">
        <v>1324557.3150147339</v>
      </c>
      <c r="AI68">
        <v>-13.617350569217503</v>
      </c>
      <c r="AJ68">
        <v>1324557.3150147339</v>
      </c>
      <c r="AK68">
        <v>-13.617350569217503</v>
      </c>
      <c r="AL68">
        <v>1326046.4089666363</v>
      </c>
      <c r="AM68">
        <v>-13.599979192202898</v>
      </c>
    </row>
    <row r="69" spans="1:39" x14ac:dyDescent="0.3">
      <c r="A69">
        <v>66</v>
      </c>
      <c r="B69">
        <v>215951579.5921059</v>
      </c>
      <c r="C69">
        <v>1891.964412493913</v>
      </c>
      <c r="D69">
        <v>17961.224553257893</v>
      </c>
      <c r="E69">
        <v>0.89210633667824413</v>
      </c>
      <c r="F69">
        <v>0.88780637230957815</v>
      </c>
      <c r="S69">
        <v>66</v>
      </c>
      <c r="T69">
        <v>0.7260194340591245</v>
      </c>
      <c r="AG69">
        <v>65</v>
      </c>
      <c r="AH69">
        <v>1324557.3150147339</v>
      </c>
      <c r="AI69">
        <v>-13.617350569217503</v>
      </c>
      <c r="AJ69">
        <v>1324557.3150147339</v>
      </c>
      <c r="AK69">
        <v>-13.617350569217503</v>
      </c>
      <c r="AL69">
        <v>1326046.4089666363</v>
      </c>
      <c r="AM69">
        <v>-13.599979192202898</v>
      </c>
    </row>
    <row r="70" spans="1:39" x14ac:dyDescent="0.3">
      <c r="A70">
        <v>67</v>
      </c>
      <c r="B70">
        <v>216032204.20718515</v>
      </c>
      <c r="C70">
        <v>1892.2222893612397</v>
      </c>
      <c r="D70">
        <v>17967.911665304749</v>
      </c>
      <c r="E70">
        <v>0.89149939399859324</v>
      </c>
      <c r="F70">
        <v>0.88770369005750183</v>
      </c>
      <c r="S70">
        <v>67</v>
      </c>
      <c r="T70">
        <v>0.7258796356626338</v>
      </c>
      <c r="AG70">
        <v>66</v>
      </c>
      <c r="AH70">
        <v>1324557.3150147339</v>
      </c>
      <c r="AI70">
        <v>-13.617350569217503</v>
      </c>
      <c r="AJ70">
        <v>1324557.3150147339</v>
      </c>
      <c r="AK70">
        <v>-13.617350569217503</v>
      </c>
      <c r="AL70">
        <v>1326046.4089666363</v>
      </c>
      <c r="AM70">
        <v>-13.599979192202898</v>
      </c>
    </row>
    <row r="71" spans="1:39" x14ac:dyDescent="0.3">
      <c r="A71">
        <v>68</v>
      </c>
      <c r="B71">
        <v>216032204.20718515</v>
      </c>
      <c r="C71">
        <v>1892.6408893612397</v>
      </c>
      <c r="D71">
        <v>17967.911665304749</v>
      </c>
      <c r="E71">
        <v>0.89069365068204476</v>
      </c>
      <c r="F71">
        <v>0.88764846927996377</v>
      </c>
      <c r="S71">
        <v>68</v>
      </c>
      <c r="T71">
        <v>0.72535232527670968</v>
      </c>
      <c r="AG71">
        <v>67</v>
      </c>
      <c r="AH71">
        <v>1324557.3150147339</v>
      </c>
      <c r="AI71">
        <v>-13.617350569217503</v>
      </c>
      <c r="AJ71">
        <v>1324557.3150147339</v>
      </c>
      <c r="AK71">
        <v>-13.617350569217503</v>
      </c>
      <c r="AL71">
        <v>1326046.4089666363</v>
      </c>
      <c r="AM71">
        <v>-13.599979192202898</v>
      </c>
    </row>
    <row r="72" spans="1:39" x14ac:dyDescent="0.3">
      <c r="A72">
        <v>69</v>
      </c>
      <c r="B72">
        <v>215928811.88995287</v>
      </c>
      <c r="C72">
        <v>1894.2458484274862</v>
      </c>
      <c r="D72">
        <v>17953.690053710383</v>
      </c>
      <c r="E72">
        <v>0.88775124037423769</v>
      </c>
      <c r="F72">
        <v>0.887167103077802</v>
      </c>
      <c r="S72">
        <v>69</v>
      </c>
      <c r="T72">
        <v>0.7250334434634248</v>
      </c>
      <c r="AG72">
        <v>68</v>
      </c>
      <c r="AH72">
        <v>1446694.0862666927</v>
      </c>
      <c r="AI72">
        <v>-24.093949957875722</v>
      </c>
      <c r="AJ72">
        <v>1446694.0862666927</v>
      </c>
      <c r="AK72">
        <v>-24.093949957875722</v>
      </c>
      <c r="AL72">
        <v>1448183.1802185944</v>
      </c>
      <c r="AM72">
        <v>-24.06321379621469</v>
      </c>
    </row>
    <row r="73" spans="1:39" x14ac:dyDescent="0.3">
      <c r="A73">
        <v>70</v>
      </c>
      <c r="B73">
        <v>216009436.50503215</v>
      </c>
      <c r="C73">
        <v>1894.9223252948132</v>
      </c>
      <c r="D73">
        <v>17960.377165757247</v>
      </c>
      <c r="E73">
        <v>0.88633869926267483</v>
      </c>
      <c r="F73">
        <v>0.88687236493058408</v>
      </c>
      <c r="S73">
        <v>70</v>
      </c>
      <c r="T73">
        <v>0.72436989757243042</v>
      </c>
      <c r="AG73">
        <v>69</v>
      </c>
      <c r="AH73">
        <v>1446694.0862666927</v>
      </c>
      <c r="AI73">
        <v>-24.093949957875722</v>
      </c>
      <c r="AJ73">
        <v>1446694.0862666927</v>
      </c>
      <c r="AK73">
        <v>-24.093949957875722</v>
      </c>
      <c r="AL73">
        <v>1448183.1802185944</v>
      </c>
      <c r="AM73">
        <v>-24.06321379621469</v>
      </c>
    </row>
    <row r="74" spans="1:39" x14ac:dyDescent="0.3">
      <c r="A74">
        <v>71</v>
      </c>
      <c r="B74">
        <v>215951579.5921059</v>
      </c>
      <c r="C74">
        <v>1895.5018124939129</v>
      </c>
      <c r="D74">
        <v>17961.224553257893</v>
      </c>
      <c r="E74">
        <v>0.88528051006085806</v>
      </c>
      <c r="F74">
        <v>0.88681632104274255</v>
      </c>
      <c r="S74">
        <v>71</v>
      </c>
      <c r="T74">
        <v>0.72301286302784251</v>
      </c>
      <c r="AG74">
        <v>70</v>
      </c>
      <c r="AH74">
        <v>1446694.0862666927</v>
      </c>
      <c r="AI74">
        <v>-24.093949957875722</v>
      </c>
      <c r="AJ74">
        <v>1446694.0862666927</v>
      </c>
      <c r="AK74">
        <v>-24.093949957875722</v>
      </c>
      <c r="AL74">
        <v>1448183.1802185944</v>
      </c>
      <c r="AM74">
        <v>-24.06321379621469</v>
      </c>
    </row>
    <row r="75" spans="1:39" x14ac:dyDescent="0.3">
      <c r="A75">
        <v>72</v>
      </c>
      <c r="B75">
        <v>216336592.53211403</v>
      </c>
      <c r="C75">
        <v>1895.9744281151927</v>
      </c>
      <c r="D75">
        <v>17988.404414596953</v>
      </c>
      <c r="E75">
        <v>0.88387061551908908</v>
      </c>
      <c r="F75">
        <v>0.88632816241162538</v>
      </c>
      <c r="S75">
        <v>72</v>
      </c>
      <c r="T75">
        <v>0.72235707520045822</v>
      </c>
      <c r="AG75">
        <v>71</v>
      </c>
      <c r="AH75">
        <v>1446694.0862666927</v>
      </c>
      <c r="AI75">
        <v>-24.093949957875722</v>
      </c>
      <c r="AJ75">
        <v>1446694.0862666927</v>
      </c>
      <c r="AK75">
        <v>-24.093949957875722</v>
      </c>
      <c r="AL75">
        <v>1448183.1802185944</v>
      </c>
      <c r="AM75">
        <v>-24.06321379621469</v>
      </c>
    </row>
    <row r="76" spans="1:39" x14ac:dyDescent="0.3">
      <c r="A76">
        <v>73</v>
      </c>
      <c r="B76">
        <v>216032204.20718515</v>
      </c>
      <c r="C76">
        <v>1896.1782893612396</v>
      </c>
      <c r="D76">
        <v>17967.911665304749</v>
      </c>
      <c r="E76">
        <v>0.88386807418883562</v>
      </c>
      <c r="F76">
        <v>0.88135869520697008</v>
      </c>
      <c r="S76">
        <v>73</v>
      </c>
      <c r="T76">
        <v>0.71573555911513465</v>
      </c>
      <c r="AG76">
        <v>72</v>
      </c>
      <c r="AH76">
        <v>1446694.0862666927</v>
      </c>
      <c r="AI76">
        <v>-24.093949957875722</v>
      </c>
      <c r="AJ76">
        <v>1446694.0862666927</v>
      </c>
      <c r="AK76">
        <v>-24.093949957875722</v>
      </c>
      <c r="AL76">
        <v>1448183.1802185944</v>
      </c>
      <c r="AM76">
        <v>-24.06321379621469</v>
      </c>
    </row>
    <row r="77" spans="1:39" x14ac:dyDescent="0.3">
      <c r="A77">
        <v>74</v>
      </c>
      <c r="B77">
        <v>216417217.14719328</v>
      </c>
      <c r="C77">
        <v>1896.6509049825199</v>
      </c>
      <c r="D77">
        <v>17995.09152664381</v>
      </c>
      <c r="E77">
        <v>0.88245795035587205</v>
      </c>
      <c r="F77">
        <v>0.88104044542774995</v>
      </c>
      <c r="S77">
        <v>74</v>
      </c>
      <c r="T77">
        <v>0.71568934781849047</v>
      </c>
      <c r="AG77">
        <v>73</v>
      </c>
      <c r="AH77">
        <v>1446694.0862666927</v>
      </c>
      <c r="AI77">
        <v>-24.093949957875722</v>
      </c>
      <c r="AJ77">
        <v>1446694.0862666927</v>
      </c>
      <c r="AK77">
        <v>-24.093949957875722</v>
      </c>
      <c r="AL77">
        <v>1448183.1802185944</v>
      </c>
      <c r="AM77">
        <v>-24.06321379621469</v>
      </c>
    </row>
    <row r="78" spans="1:39" x14ac:dyDescent="0.3">
      <c r="A78">
        <v>75</v>
      </c>
      <c r="B78">
        <v>216359360.23426706</v>
      </c>
      <c r="C78">
        <v>1897.2303921816194</v>
      </c>
      <c r="D78">
        <v>17995.938914144455</v>
      </c>
      <c r="E78">
        <v>0.88140382966645447</v>
      </c>
      <c r="F78">
        <v>0.8805229509321939</v>
      </c>
      <c r="S78">
        <v>75</v>
      </c>
      <c r="T78">
        <v>0.71564355166127103</v>
      </c>
      <c r="AG78">
        <v>74</v>
      </c>
      <c r="AH78">
        <v>1446694.0862666927</v>
      </c>
      <c r="AI78">
        <v>-24.093949957875722</v>
      </c>
      <c r="AJ78">
        <v>1446694.0862666927</v>
      </c>
      <c r="AK78">
        <v>-24.093949957875722</v>
      </c>
      <c r="AL78">
        <v>1448183.1802185944</v>
      </c>
      <c r="AM78">
        <v>-24.06321379621469</v>
      </c>
    </row>
    <row r="79" spans="1:39" x14ac:dyDescent="0.3">
      <c r="A79">
        <v>76</v>
      </c>
      <c r="B79">
        <v>216524823.60814989</v>
      </c>
      <c r="C79">
        <v>1897.5634899098097</v>
      </c>
      <c r="D79">
        <v>18003.697120390116</v>
      </c>
      <c r="E79">
        <v>0.88055459994011553</v>
      </c>
      <c r="F79">
        <v>0.88050830219552845</v>
      </c>
      <c r="S79">
        <v>76</v>
      </c>
      <c r="T79">
        <v>0.71559725032660493</v>
      </c>
      <c r="AG79">
        <v>75</v>
      </c>
      <c r="AH79">
        <v>1446694.0862666927</v>
      </c>
      <c r="AI79">
        <v>-24.093949957875722</v>
      </c>
      <c r="AJ79">
        <v>1446694.0862666927</v>
      </c>
      <c r="AK79">
        <v>-24.093949957875722</v>
      </c>
      <c r="AL79">
        <v>1448183.1802185944</v>
      </c>
      <c r="AM79">
        <v>-24.06321379621469</v>
      </c>
    </row>
    <row r="80" spans="1:39" x14ac:dyDescent="0.3">
      <c r="A80">
        <v>77</v>
      </c>
      <c r="B80">
        <v>216439984.84934634</v>
      </c>
      <c r="C80">
        <v>1897.9068690489469</v>
      </c>
      <c r="D80">
        <v>18002.626026191323</v>
      </c>
      <c r="E80">
        <v>0.87999121468537767</v>
      </c>
      <c r="F80">
        <v>0.88020059905693937</v>
      </c>
      <c r="S80">
        <v>77</v>
      </c>
      <c r="T80">
        <v>0.71515320967509244</v>
      </c>
      <c r="AG80">
        <v>76</v>
      </c>
      <c r="AH80">
        <v>1446694.0862666927</v>
      </c>
      <c r="AI80">
        <v>-24.093949957875722</v>
      </c>
      <c r="AJ80">
        <v>1446694.0862666927</v>
      </c>
      <c r="AK80">
        <v>-24.093949957875722</v>
      </c>
      <c r="AL80">
        <v>1448183.1802185944</v>
      </c>
      <c r="AM80">
        <v>-24.06321379621469</v>
      </c>
    </row>
    <row r="81" spans="1:39" x14ac:dyDescent="0.3">
      <c r="A81">
        <v>78</v>
      </c>
      <c r="B81">
        <v>216336592.53211403</v>
      </c>
      <c r="C81">
        <v>1898.2752281151927</v>
      </c>
      <c r="D81">
        <v>17988.404414596953</v>
      </c>
      <c r="E81">
        <v>0.87943041874854888</v>
      </c>
      <c r="F81">
        <v>0.87988025958330707</v>
      </c>
      <c r="S81">
        <v>78</v>
      </c>
      <c r="T81">
        <v>0.71506021578307577</v>
      </c>
      <c r="AG81">
        <v>77</v>
      </c>
      <c r="AH81">
        <v>1446694.0862666927</v>
      </c>
      <c r="AI81">
        <v>-24.093949957875722</v>
      </c>
      <c r="AJ81">
        <v>1446694.0862666927</v>
      </c>
      <c r="AK81">
        <v>-24.093949957875722</v>
      </c>
      <c r="AL81">
        <v>1448183.1802185944</v>
      </c>
      <c r="AM81">
        <v>-24.06321379621469</v>
      </c>
    </row>
    <row r="82" spans="1:39" x14ac:dyDescent="0.3">
      <c r="A82">
        <v>79</v>
      </c>
      <c r="B82">
        <v>216605448.22322914</v>
      </c>
      <c r="C82">
        <v>1898.2399667771365</v>
      </c>
      <c r="D82">
        <v>18010.384232436976</v>
      </c>
      <c r="E82">
        <v>0.87914193431150556</v>
      </c>
      <c r="F82">
        <v>0.87966210791704613</v>
      </c>
      <c r="S82">
        <v>79</v>
      </c>
      <c r="T82">
        <v>0.71017674106629991</v>
      </c>
      <c r="AG82">
        <v>78</v>
      </c>
      <c r="AH82">
        <v>1446694.0862666927</v>
      </c>
      <c r="AI82">
        <v>-24.093949957875722</v>
      </c>
      <c r="AJ82">
        <v>1446694.0862666927</v>
      </c>
      <c r="AK82">
        <v>-24.093949957875722</v>
      </c>
      <c r="AL82">
        <v>1448183.1802185944</v>
      </c>
      <c r="AM82">
        <v>-24.06321379621469</v>
      </c>
    </row>
    <row r="83" spans="1:39" x14ac:dyDescent="0.3">
      <c r="A83">
        <v>80</v>
      </c>
      <c r="B83">
        <v>216547591.31030285</v>
      </c>
      <c r="C83">
        <v>1898.8194539762362</v>
      </c>
      <c r="D83">
        <v>18011.231619937622</v>
      </c>
      <c r="E83">
        <v>0.8780879039922137</v>
      </c>
      <c r="F83">
        <v>0.8795621567325882</v>
      </c>
      <c r="S83">
        <v>80</v>
      </c>
      <c r="T83">
        <v>0.71008591865415849</v>
      </c>
      <c r="AG83">
        <v>79</v>
      </c>
      <c r="AH83">
        <v>1446694.0862666927</v>
      </c>
      <c r="AI83">
        <v>-24.093949957875722</v>
      </c>
      <c r="AJ83">
        <v>1446694.0862666927</v>
      </c>
      <c r="AK83">
        <v>-24.093949957875722</v>
      </c>
      <c r="AL83">
        <v>1448183.1802185944</v>
      </c>
      <c r="AM83">
        <v>-24.06321379621469</v>
      </c>
    </row>
    <row r="84" spans="1:39" x14ac:dyDescent="0.3">
      <c r="A84">
        <v>81</v>
      </c>
      <c r="B84">
        <v>216417217.14719328</v>
      </c>
      <c r="C84">
        <v>1898.9517049825199</v>
      </c>
      <c r="D84">
        <v>17995.09152664381</v>
      </c>
      <c r="E84">
        <v>0.87801791261019424</v>
      </c>
      <c r="F84">
        <v>0.87904457382969581</v>
      </c>
      <c r="S84">
        <v>81</v>
      </c>
      <c r="T84">
        <v>0.70979090415685364</v>
      </c>
      <c r="AG84">
        <v>80</v>
      </c>
      <c r="AH84">
        <v>1446694.0862666927</v>
      </c>
      <c r="AI84">
        <v>-24.093949957875722</v>
      </c>
      <c r="AJ84">
        <v>1446694.0862666927</v>
      </c>
      <c r="AK84">
        <v>-24.093949957875722</v>
      </c>
      <c r="AL84">
        <v>1448183.1802185944</v>
      </c>
      <c r="AM84">
        <v>-24.06321379621469</v>
      </c>
    </row>
    <row r="85" spans="1:39" x14ac:dyDescent="0.3">
      <c r="A85">
        <v>82</v>
      </c>
      <c r="B85">
        <v>216359360.23426706</v>
      </c>
      <c r="C85">
        <v>1899.5311921816194</v>
      </c>
      <c r="D85">
        <v>17995.938914144455</v>
      </c>
      <c r="E85">
        <v>0.87695906244504374</v>
      </c>
      <c r="F85">
        <v>0.87903055785593653</v>
      </c>
      <c r="S85">
        <v>82</v>
      </c>
      <c r="T85">
        <v>0.70970004665754627</v>
      </c>
      <c r="AG85">
        <v>81</v>
      </c>
      <c r="AH85">
        <v>1446694.0862666927</v>
      </c>
      <c r="AI85">
        <v>-24.093949957875722</v>
      </c>
      <c r="AJ85">
        <v>1446694.0862666927</v>
      </c>
      <c r="AK85">
        <v>-24.093949957875722</v>
      </c>
      <c r="AL85">
        <v>1448183.1802185944</v>
      </c>
      <c r="AM85">
        <v>-24.06321379621469</v>
      </c>
    </row>
    <row r="86" spans="1:39" x14ac:dyDescent="0.3">
      <c r="A86">
        <v>83</v>
      </c>
      <c r="B86">
        <v>216628215.92538217</v>
      </c>
      <c r="C86">
        <v>1899.4959308435634</v>
      </c>
      <c r="D86">
        <v>18017.918731984482</v>
      </c>
      <c r="E86">
        <v>0.87667528550826457</v>
      </c>
      <c r="F86">
        <v>0.87872242641140108</v>
      </c>
      <c r="S86">
        <v>83</v>
      </c>
      <c r="T86">
        <v>0.70915033671368477</v>
      </c>
      <c r="AG86">
        <v>82</v>
      </c>
      <c r="AH86">
        <v>1446694.0862666927</v>
      </c>
      <c r="AI86">
        <v>-24.093949957875722</v>
      </c>
      <c r="AJ86">
        <v>1446694.0862666927</v>
      </c>
      <c r="AK86">
        <v>-24.093949957875722</v>
      </c>
      <c r="AL86">
        <v>1448183.1802185944</v>
      </c>
      <c r="AM86">
        <v>-24.06321379621469</v>
      </c>
    </row>
    <row r="87" spans="1:39" x14ac:dyDescent="0.3">
      <c r="A87">
        <v>84</v>
      </c>
      <c r="B87">
        <v>216524823.60814989</v>
      </c>
      <c r="C87">
        <v>1899.8642899098099</v>
      </c>
      <c r="D87">
        <v>18003.697120390116</v>
      </c>
      <c r="E87">
        <v>0.87611469633733741</v>
      </c>
      <c r="F87">
        <v>0.87818456634297859</v>
      </c>
      <c r="S87">
        <v>84</v>
      </c>
      <c r="T87">
        <v>0.70876453629055269</v>
      </c>
      <c r="AG87">
        <v>83</v>
      </c>
      <c r="AH87">
        <v>1446694.0862666927</v>
      </c>
      <c r="AI87">
        <v>-24.093949957875722</v>
      </c>
      <c r="AJ87">
        <v>1446694.0862666927</v>
      </c>
      <c r="AK87">
        <v>-24.093949957875722</v>
      </c>
      <c r="AL87">
        <v>1448183.1802185944</v>
      </c>
      <c r="AM87">
        <v>-24.06321379621469</v>
      </c>
    </row>
    <row r="88" spans="1:39" x14ac:dyDescent="0.3">
      <c r="A88">
        <v>85</v>
      </c>
      <c r="B88">
        <v>216439984.84934634</v>
      </c>
      <c r="C88">
        <v>1900.2076690489469</v>
      </c>
      <c r="D88">
        <v>18002.626026191323</v>
      </c>
      <c r="E88">
        <v>0.87554666170003059</v>
      </c>
      <c r="F88">
        <v>0.87792108952822034</v>
      </c>
      <c r="S88">
        <v>85</v>
      </c>
      <c r="T88">
        <v>0.70032890273194526</v>
      </c>
      <c r="AG88">
        <v>84</v>
      </c>
      <c r="AH88">
        <v>1446694.0862666927</v>
      </c>
      <c r="AI88">
        <v>-24.093949957875722</v>
      </c>
      <c r="AJ88">
        <v>1446694.0862666927</v>
      </c>
      <c r="AK88">
        <v>-24.093949957875722</v>
      </c>
      <c r="AL88">
        <v>1448183.1802185944</v>
      </c>
      <c r="AM88">
        <v>-24.06321379621469</v>
      </c>
    </row>
    <row r="89" spans="1:39" x14ac:dyDescent="0.3">
      <c r="A89">
        <v>86</v>
      </c>
      <c r="B89">
        <v>216605448.22322914</v>
      </c>
      <c r="C89">
        <v>1900.5407667771365</v>
      </c>
      <c r="D89">
        <v>18010.384232436976</v>
      </c>
      <c r="E89">
        <v>0.87470218072484507</v>
      </c>
      <c r="F89">
        <v>0.8776030993769417</v>
      </c>
      <c r="S89">
        <v>86</v>
      </c>
      <c r="T89">
        <v>0.7001787579729517</v>
      </c>
      <c r="AG89">
        <v>85</v>
      </c>
      <c r="AH89">
        <v>1446694.0862666927</v>
      </c>
      <c r="AI89">
        <v>-24.093949957875722</v>
      </c>
      <c r="AJ89">
        <v>1446694.0862666927</v>
      </c>
      <c r="AK89">
        <v>-24.093949957875722</v>
      </c>
      <c r="AL89">
        <v>1448183.1802185944</v>
      </c>
      <c r="AM89">
        <v>-24.06321379621469</v>
      </c>
    </row>
    <row r="90" spans="1:39" x14ac:dyDescent="0.3">
      <c r="A90">
        <v>87</v>
      </c>
      <c r="B90">
        <v>216547591.31030285</v>
      </c>
      <c r="C90">
        <v>1901.1202539762362</v>
      </c>
      <c r="D90">
        <v>18011.231619937622</v>
      </c>
      <c r="E90">
        <v>0.87364356059094295</v>
      </c>
      <c r="F90">
        <v>0.87708555154897061</v>
      </c>
      <c r="S90">
        <v>87</v>
      </c>
      <c r="T90">
        <v>0.69993654783187342</v>
      </c>
      <c r="AG90">
        <v>86</v>
      </c>
      <c r="AH90">
        <v>1446694.0862666927</v>
      </c>
      <c r="AI90">
        <v>-24.093949957875722</v>
      </c>
      <c r="AJ90">
        <v>1446694.0862666927</v>
      </c>
      <c r="AK90">
        <v>-24.093949957875722</v>
      </c>
      <c r="AL90">
        <v>1448183.1802185944</v>
      </c>
      <c r="AM90">
        <v>-24.06321379621469</v>
      </c>
    </row>
    <row r="91" spans="1:39" x14ac:dyDescent="0.3">
      <c r="A91">
        <v>88</v>
      </c>
      <c r="B91">
        <v>216336592.53211403</v>
      </c>
      <c r="C91">
        <v>1901.9664281151927</v>
      </c>
      <c r="D91">
        <v>17988.404414596953</v>
      </c>
      <c r="E91">
        <v>0.87228539515206283</v>
      </c>
      <c r="F91">
        <v>0.87707208019299066</v>
      </c>
      <c r="S91">
        <v>88</v>
      </c>
      <c r="T91">
        <v>0.6997858124618942</v>
      </c>
      <c r="AG91">
        <v>87</v>
      </c>
      <c r="AH91">
        <v>1446694.0862666927</v>
      </c>
      <c r="AI91">
        <v>-24.093949957875722</v>
      </c>
      <c r="AJ91">
        <v>1446694.0862666927</v>
      </c>
      <c r="AK91">
        <v>-24.093949957875722</v>
      </c>
      <c r="AL91">
        <v>1448183.1802185944</v>
      </c>
      <c r="AM91">
        <v>-24.06321379621469</v>
      </c>
    </row>
    <row r="92" spans="1:39" x14ac:dyDescent="0.3">
      <c r="A92">
        <v>89</v>
      </c>
      <c r="B92">
        <v>216628215.92538217</v>
      </c>
      <c r="C92">
        <v>1901.7967308435634</v>
      </c>
      <c r="D92">
        <v>18017.918731984482</v>
      </c>
      <c r="E92">
        <v>0.87223114479235064</v>
      </c>
      <c r="F92">
        <v>0.87676359141644744</v>
      </c>
      <c r="S92">
        <v>89</v>
      </c>
      <c r="T92">
        <v>0.69910093886061042</v>
      </c>
      <c r="AG92">
        <v>88</v>
      </c>
      <c r="AH92">
        <v>1446694.0862666927</v>
      </c>
      <c r="AI92">
        <v>-24.093949957875722</v>
      </c>
      <c r="AJ92">
        <v>1446694.0862666927</v>
      </c>
      <c r="AK92">
        <v>-24.093949957875722</v>
      </c>
      <c r="AL92">
        <v>1448183.1802185944</v>
      </c>
      <c r="AM92">
        <v>-24.06321379621469</v>
      </c>
    </row>
    <row r="93" spans="1:39" x14ac:dyDescent="0.3">
      <c r="A93">
        <v>90</v>
      </c>
      <c r="B93">
        <v>216417217.14719328</v>
      </c>
      <c r="C93">
        <v>1902.6429049825199</v>
      </c>
      <c r="D93">
        <v>17995.09152664381</v>
      </c>
      <c r="E93">
        <v>0.87087339840496125</v>
      </c>
      <c r="F93">
        <v>0.87644265345248495</v>
      </c>
      <c r="S93">
        <v>90</v>
      </c>
      <c r="T93">
        <v>0.69894918548720264</v>
      </c>
      <c r="AG93">
        <v>89</v>
      </c>
      <c r="AH93">
        <v>1446694.0862666927</v>
      </c>
      <c r="AI93">
        <v>-24.093949957875722</v>
      </c>
      <c r="AJ93">
        <v>1446694.0862666927</v>
      </c>
      <c r="AK93">
        <v>-24.093949957875722</v>
      </c>
      <c r="AL93">
        <v>1448183.1802185944</v>
      </c>
      <c r="AM93">
        <v>-24.06321379621469</v>
      </c>
    </row>
    <row r="94" spans="1:39" x14ac:dyDescent="0.3">
      <c r="A94">
        <v>91</v>
      </c>
      <c r="B94">
        <v>216359360.23426706</v>
      </c>
      <c r="C94">
        <v>1903.2223921816194</v>
      </c>
      <c r="D94">
        <v>17995.938914144455</v>
      </c>
      <c r="E94">
        <v>0.86980796814133554</v>
      </c>
      <c r="F94">
        <v>0.87622642360435687</v>
      </c>
      <c r="S94">
        <v>91</v>
      </c>
      <c r="T94">
        <v>0.69757034280212149</v>
      </c>
      <c r="AG94">
        <v>90</v>
      </c>
      <c r="AH94">
        <v>1446694.0862666927</v>
      </c>
      <c r="AI94">
        <v>-24.093949957875722</v>
      </c>
      <c r="AJ94">
        <v>1446694.0862666927</v>
      </c>
      <c r="AK94">
        <v>-24.093949957875722</v>
      </c>
      <c r="AL94">
        <v>1448183.1802185944</v>
      </c>
      <c r="AM94">
        <v>-24.06321379621469</v>
      </c>
    </row>
    <row r="95" spans="1:39" x14ac:dyDescent="0.3">
      <c r="A95">
        <v>92</v>
      </c>
      <c r="B95">
        <v>216524823.60814989</v>
      </c>
      <c r="C95">
        <v>1903.5554899098099</v>
      </c>
      <c r="D95">
        <v>18003.697120390116</v>
      </c>
      <c r="E95">
        <v>0.86897074474122094</v>
      </c>
      <c r="F95">
        <v>0.87612480156392603</v>
      </c>
      <c r="S95">
        <v>92</v>
      </c>
      <c r="T95">
        <v>0.69692431681834666</v>
      </c>
      <c r="AG95">
        <v>91</v>
      </c>
      <c r="AH95">
        <v>1446694.0862666927</v>
      </c>
      <c r="AI95">
        <v>-24.093949957875722</v>
      </c>
      <c r="AJ95">
        <v>1446694.0862666927</v>
      </c>
      <c r="AK95">
        <v>-24.093949957875722</v>
      </c>
      <c r="AL95">
        <v>1448183.1802185944</v>
      </c>
      <c r="AM95">
        <v>-24.06321379621469</v>
      </c>
    </row>
    <row r="96" spans="1:39" x14ac:dyDescent="0.3">
      <c r="A96">
        <v>93</v>
      </c>
      <c r="B96">
        <v>216439984.84934634</v>
      </c>
      <c r="C96">
        <v>1903.8988690489468</v>
      </c>
      <c r="D96">
        <v>18002.626026191323</v>
      </c>
      <c r="E96">
        <v>0.86839613977056673</v>
      </c>
      <c r="F96">
        <v>0.87560716905740998</v>
      </c>
      <c r="S96">
        <v>93</v>
      </c>
      <c r="T96">
        <v>0.69670482989278781</v>
      </c>
      <c r="AG96">
        <v>92</v>
      </c>
      <c r="AH96">
        <v>1446694.0862666927</v>
      </c>
      <c r="AI96">
        <v>-24.093949957875722</v>
      </c>
      <c r="AJ96">
        <v>1446694.0862666927</v>
      </c>
      <c r="AK96">
        <v>-24.093949957875722</v>
      </c>
      <c r="AL96">
        <v>1448183.1802185944</v>
      </c>
      <c r="AM96">
        <v>-24.06321379621469</v>
      </c>
    </row>
    <row r="97" spans="1:39" x14ac:dyDescent="0.3">
      <c r="A97">
        <v>94</v>
      </c>
      <c r="B97">
        <v>216605448.22322914</v>
      </c>
      <c r="C97">
        <v>1904.2319667771367</v>
      </c>
      <c r="D97">
        <v>18010.384232436976</v>
      </c>
      <c r="E97">
        <v>0.86755871283819275</v>
      </c>
      <c r="F97">
        <v>0.87559429635763009</v>
      </c>
      <c r="S97">
        <v>94</v>
      </c>
      <c r="T97">
        <v>0.69606166855206775</v>
      </c>
      <c r="AG97">
        <v>93</v>
      </c>
      <c r="AH97">
        <v>1446694.0862666927</v>
      </c>
      <c r="AI97">
        <v>-24.093949957875722</v>
      </c>
      <c r="AJ97">
        <v>1446694.0862666927</v>
      </c>
      <c r="AK97">
        <v>-24.093949957875722</v>
      </c>
      <c r="AL97">
        <v>1448183.1802185944</v>
      </c>
      <c r="AM97">
        <v>-24.06321379621469</v>
      </c>
    </row>
    <row r="98" spans="1:39" x14ac:dyDescent="0.3">
      <c r="A98">
        <v>95</v>
      </c>
      <c r="B98">
        <v>216547591.31030285</v>
      </c>
      <c r="C98">
        <v>1904.8114539762362</v>
      </c>
      <c r="D98">
        <v>18011.231619937622</v>
      </c>
      <c r="E98">
        <v>0.86649368847985619</v>
      </c>
      <c r="F98">
        <v>0.87528540170140745</v>
      </c>
      <c r="S98">
        <v>95</v>
      </c>
      <c r="T98">
        <v>0.69495069724618019</v>
      </c>
      <c r="AG98">
        <v>94</v>
      </c>
      <c r="AH98">
        <v>1446694.0862666927</v>
      </c>
      <c r="AI98">
        <v>-24.093949957875722</v>
      </c>
      <c r="AJ98">
        <v>1446694.0862666927</v>
      </c>
      <c r="AK98">
        <v>-24.093949957875722</v>
      </c>
      <c r="AL98">
        <v>1448183.1802185944</v>
      </c>
      <c r="AM98">
        <v>-24.06321379621469</v>
      </c>
    </row>
    <row r="99" spans="1:39" x14ac:dyDescent="0.3">
      <c r="A99">
        <v>96</v>
      </c>
      <c r="B99">
        <v>216628215.92538217</v>
      </c>
      <c r="C99">
        <v>1905.4879308435634</v>
      </c>
      <c r="D99">
        <v>18017.918731984482</v>
      </c>
      <c r="E99">
        <v>0.86508181711497101</v>
      </c>
      <c r="F99">
        <v>0.87474883020236771</v>
      </c>
      <c r="S99">
        <v>96</v>
      </c>
      <c r="T99">
        <v>0.69431382657102503</v>
      </c>
      <c r="AG99">
        <v>95</v>
      </c>
      <c r="AH99">
        <v>1446694.0862666927</v>
      </c>
      <c r="AI99">
        <v>-24.093949957875722</v>
      </c>
      <c r="AJ99">
        <v>1446694.0862666927</v>
      </c>
      <c r="AK99">
        <v>-24.093949957875722</v>
      </c>
      <c r="AL99">
        <v>1448183.1802185944</v>
      </c>
      <c r="AM99">
        <v>-24.06321379621469</v>
      </c>
    </row>
    <row r="100" spans="1:39" x14ac:dyDescent="0.3">
      <c r="A100">
        <v>97</v>
      </c>
      <c r="B100">
        <v>219125864.52212551</v>
      </c>
      <c r="C100">
        <v>1919.1892491955914</v>
      </c>
      <c r="D100">
        <v>18219.887604765834</v>
      </c>
      <c r="E100">
        <v>0.83536091227347598</v>
      </c>
      <c r="F100">
        <v>0.83022989265364244</v>
      </c>
      <c r="S100">
        <v>97</v>
      </c>
      <c r="T100">
        <v>0.69039835222397117</v>
      </c>
      <c r="AG100">
        <v>96</v>
      </c>
      <c r="AH100">
        <v>1446694.0862666927</v>
      </c>
      <c r="AI100">
        <v>-24.093949957875722</v>
      </c>
      <c r="AJ100">
        <v>1446694.0862666927</v>
      </c>
      <c r="AK100">
        <v>-24.093949957875722</v>
      </c>
      <c r="AL100">
        <v>1448183.1802185944</v>
      </c>
      <c r="AM100">
        <v>-24.06321379621469</v>
      </c>
    </row>
    <row r="101" spans="1:39" x14ac:dyDescent="0.3">
      <c r="A101">
        <v>98</v>
      </c>
      <c r="B101">
        <v>219206489.13720468</v>
      </c>
      <c r="C101">
        <v>1919.8657260629177</v>
      </c>
      <c r="D101">
        <v>18226.574716812687</v>
      </c>
      <c r="E101">
        <v>0.8339482443691274</v>
      </c>
      <c r="F101">
        <v>0.82991548211085209</v>
      </c>
      <c r="S101">
        <v>98</v>
      </c>
      <c r="T101">
        <v>0.69025799385487785</v>
      </c>
      <c r="AG101">
        <v>97</v>
      </c>
      <c r="AH101">
        <v>1446694.0862666927</v>
      </c>
      <c r="AI101">
        <v>-24.093949957875722</v>
      </c>
      <c r="AJ101">
        <v>1446694.0862666927</v>
      </c>
      <c r="AK101">
        <v>-24.093949957875722</v>
      </c>
      <c r="AL101">
        <v>1448183.1802185944</v>
      </c>
      <c r="AM101">
        <v>-24.06321379621469</v>
      </c>
    </row>
    <row r="102" spans="1:39" x14ac:dyDescent="0.3">
      <c r="A102">
        <v>99</v>
      </c>
      <c r="B102">
        <v>219148632.22427851</v>
      </c>
      <c r="C102">
        <v>1920.4452132620177</v>
      </c>
      <c r="D102">
        <v>18227.422104313337</v>
      </c>
      <c r="E102">
        <v>0.83289550925466849</v>
      </c>
      <c r="F102">
        <v>0.82939714378156837</v>
      </c>
      <c r="S102">
        <v>99</v>
      </c>
      <c r="T102">
        <v>0.69000742490793499</v>
      </c>
      <c r="AG102">
        <v>98</v>
      </c>
      <c r="AH102">
        <v>1446694.0862666927</v>
      </c>
      <c r="AI102">
        <v>-24.093949957875722</v>
      </c>
      <c r="AJ102">
        <v>1446694.0862666927</v>
      </c>
      <c r="AK102">
        <v>-24.093949957875722</v>
      </c>
      <c r="AL102">
        <v>1448183.1802185944</v>
      </c>
      <c r="AM102">
        <v>-24.06321379621469</v>
      </c>
    </row>
    <row r="103" spans="1:39" x14ac:dyDescent="0.3">
      <c r="A103">
        <v>100</v>
      </c>
      <c r="B103">
        <v>219229256.8393577</v>
      </c>
      <c r="C103">
        <v>1921.1216901293442</v>
      </c>
      <c r="D103">
        <v>18234.109216360193</v>
      </c>
      <c r="E103">
        <v>0.83148285666600896</v>
      </c>
      <c r="F103">
        <v>0.82939564325529425</v>
      </c>
      <c r="S103">
        <v>100</v>
      </c>
      <c r="T103">
        <v>0.68986643493683575</v>
      </c>
      <c r="AG103">
        <v>99</v>
      </c>
      <c r="AH103">
        <v>1446694.0862666927</v>
      </c>
      <c r="AI103">
        <v>-24.093949957875722</v>
      </c>
      <c r="AJ103">
        <v>1446694.0862666927</v>
      </c>
      <c r="AK103">
        <v>-24.093949957875722</v>
      </c>
      <c r="AL103">
        <v>1448183.1802185944</v>
      </c>
      <c r="AM103">
        <v>-24.06321379621469</v>
      </c>
    </row>
    <row r="104" spans="1:39" x14ac:dyDescent="0.3">
      <c r="A104">
        <v>101</v>
      </c>
      <c r="B104">
        <v>219125864.52212551</v>
      </c>
      <c r="C104">
        <v>1921.4900491955914</v>
      </c>
      <c r="D104">
        <v>18219.887604765834</v>
      </c>
      <c r="E104">
        <v>0.83092499654213825</v>
      </c>
      <c r="F104">
        <v>0.82907856090923471</v>
      </c>
      <c r="S104">
        <v>101</v>
      </c>
      <c r="T104">
        <v>0.68919034728417261</v>
      </c>
      <c r="AG104">
        <v>100</v>
      </c>
      <c r="AH104">
        <v>1446694.0862666927</v>
      </c>
      <c r="AI104">
        <v>-24.093949957875722</v>
      </c>
      <c r="AJ104">
        <v>1446694.0862666927</v>
      </c>
      <c r="AK104">
        <v>-24.093949957875722</v>
      </c>
      <c r="AL104">
        <v>1448183.1802185944</v>
      </c>
      <c r="AM104">
        <v>-24.06321379621469</v>
      </c>
    </row>
    <row r="105" spans="1:39" x14ac:dyDescent="0.3">
      <c r="A105">
        <v>102</v>
      </c>
      <c r="B105">
        <v>219206489.13720468</v>
      </c>
      <c r="C105">
        <v>1922.1665260629177</v>
      </c>
      <c r="D105">
        <v>18226.574716812687</v>
      </c>
      <c r="E105">
        <v>0.82951238629490764</v>
      </c>
      <c r="F105">
        <v>0.82875145641021108</v>
      </c>
      <c r="S105">
        <v>102</v>
      </c>
      <c r="T105">
        <v>0.68904825206593023</v>
      </c>
      <c r="AG105">
        <v>101</v>
      </c>
      <c r="AH105">
        <v>1446694.0862666927</v>
      </c>
      <c r="AI105">
        <v>-24.093949957875722</v>
      </c>
      <c r="AJ105">
        <v>1446694.0862666927</v>
      </c>
      <c r="AK105">
        <v>-24.093949957875722</v>
      </c>
      <c r="AL105">
        <v>1448183.1802185944</v>
      </c>
      <c r="AM105">
        <v>-24.06321379621469</v>
      </c>
    </row>
    <row r="106" spans="1:39" x14ac:dyDescent="0.3">
      <c r="A106">
        <v>103</v>
      </c>
      <c r="B106">
        <v>219148632.22427851</v>
      </c>
      <c r="C106">
        <v>1922.7460132620176</v>
      </c>
      <c r="D106">
        <v>18227.422104313337</v>
      </c>
      <c r="E106">
        <v>0.82845642972958711</v>
      </c>
      <c r="F106">
        <v>0.82855605273507238</v>
      </c>
      <c r="S106">
        <v>103</v>
      </c>
      <c r="T106">
        <v>0.68472081626011716</v>
      </c>
      <c r="AG106">
        <v>102</v>
      </c>
      <c r="AH106">
        <v>1446694.0862666927</v>
      </c>
      <c r="AI106">
        <v>-24.093949957875722</v>
      </c>
      <c r="AJ106">
        <v>1446694.0862666927</v>
      </c>
      <c r="AK106">
        <v>-24.093949957875722</v>
      </c>
      <c r="AL106">
        <v>1448183.1802185944</v>
      </c>
      <c r="AM106">
        <v>-24.06321379621469</v>
      </c>
    </row>
    <row r="107" spans="1:39" x14ac:dyDescent="0.3">
      <c r="A107">
        <v>104</v>
      </c>
      <c r="B107">
        <v>219229256.8393577</v>
      </c>
      <c r="C107">
        <v>1923.4224901293442</v>
      </c>
      <c r="D107">
        <v>18234.109216360193</v>
      </c>
      <c r="E107">
        <v>0.82704386598664481</v>
      </c>
      <c r="F107">
        <v>0.82843709508208097</v>
      </c>
      <c r="S107">
        <v>104</v>
      </c>
      <c r="T107">
        <v>0.68453757687423533</v>
      </c>
      <c r="AG107">
        <v>103</v>
      </c>
      <c r="AH107">
        <v>1446694.0862666927</v>
      </c>
      <c r="AI107">
        <v>-24.093949957875722</v>
      </c>
      <c r="AJ107">
        <v>1446694.0862666927</v>
      </c>
      <c r="AK107">
        <v>-24.093949957875722</v>
      </c>
      <c r="AL107">
        <v>1448183.1802185944</v>
      </c>
      <c r="AM107">
        <v>-24.06321379621469</v>
      </c>
    </row>
    <row r="108" spans="1:39" x14ac:dyDescent="0.3">
      <c r="A108">
        <v>105</v>
      </c>
      <c r="B108">
        <v>219125864.52212551</v>
      </c>
      <c r="C108">
        <v>1925.1812491955914</v>
      </c>
      <c r="D108">
        <v>18219.887604765834</v>
      </c>
      <c r="E108">
        <v>0.82379339685371333</v>
      </c>
      <c r="F108">
        <v>0.82791899194893726</v>
      </c>
      <c r="S108">
        <v>105</v>
      </c>
      <c r="T108">
        <v>0.68406311509988316</v>
      </c>
      <c r="AG108">
        <v>104</v>
      </c>
      <c r="AH108">
        <v>1446694.0862666927</v>
      </c>
      <c r="AI108">
        <v>-24.093949957875722</v>
      </c>
      <c r="AJ108">
        <v>1446694.0862666927</v>
      </c>
      <c r="AK108">
        <v>-24.093949957875722</v>
      </c>
      <c r="AL108">
        <v>1448183.1802185944</v>
      </c>
      <c r="AM108">
        <v>-24.06321379621469</v>
      </c>
    </row>
    <row r="109" spans="1:39" x14ac:dyDescent="0.3">
      <c r="A109">
        <v>106</v>
      </c>
      <c r="B109">
        <v>219206489.13720468</v>
      </c>
      <c r="C109">
        <v>1925.8577260629177</v>
      </c>
      <c r="D109">
        <v>18226.574716812687</v>
      </c>
      <c r="E109">
        <v>0.82238102561757032</v>
      </c>
      <c r="F109">
        <v>0.82791722653705668</v>
      </c>
      <c r="S109">
        <v>106</v>
      </c>
      <c r="T109">
        <v>0.68388050591464433</v>
      </c>
      <c r="AG109">
        <v>105</v>
      </c>
      <c r="AH109">
        <v>1446694.0862666927</v>
      </c>
      <c r="AI109">
        <v>-24.093949957875722</v>
      </c>
      <c r="AJ109">
        <v>1446694.0862666927</v>
      </c>
      <c r="AK109">
        <v>-24.093949957875722</v>
      </c>
      <c r="AL109">
        <v>1448183.1802185944</v>
      </c>
      <c r="AM109">
        <v>-24.06321379621469</v>
      </c>
    </row>
    <row r="110" spans="1:39" x14ac:dyDescent="0.3">
      <c r="A110">
        <v>107</v>
      </c>
      <c r="B110">
        <v>219148632.22427851</v>
      </c>
      <c r="C110">
        <v>1926.4372132620176</v>
      </c>
      <c r="D110">
        <v>18227.422104313337</v>
      </c>
      <c r="E110">
        <v>0.82132045157512445</v>
      </c>
      <c r="F110">
        <v>0.82760022291435875</v>
      </c>
      <c r="S110">
        <v>107</v>
      </c>
      <c r="T110">
        <v>0.68283835015401628</v>
      </c>
      <c r="AG110">
        <v>106</v>
      </c>
      <c r="AH110">
        <v>1446694.0862666927</v>
      </c>
      <c r="AI110">
        <v>-24.093949957875722</v>
      </c>
      <c r="AJ110">
        <v>1446694.0862666927</v>
      </c>
      <c r="AK110">
        <v>-24.093949957875722</v>
      </c>
      <c r="AL110">
        <v>1448183.1802185944</v>
      </c>
      <c r="AM110">
        <v>-24.06321379621469</v>
      </c>
    </row>
    <row r="111" spans="1:39" x14ac:dyDescent="0.3">
      <c r="A111">
        <v>108</v>
      </c>
      <c r="B111">
        <v>219229256.8393577</v>
      </c>
      <c r="C111">
        <v>1927.1136901293441</v>
      </c>
      <c r="D111">
        <v>18234.109216360193</v>
      </c>
      <c r="E111">
        <v>0.81990816668142219</v>
      </c>
      <c r="F111">
        <v>0.82707799537183813</v>
      </c>
      <c r="S111">
        <v>108</v>
      </c>
      <c r="T111">
        <v>0.68218747442970873</v>
      </c>
      <c r="AG111">
        <v>107</v>
      </c>
      <c r="AH111">
        <v>1446694.0862666927</v>
      </c>
      <c r="AI111">
        <v>-24.093949957875722</v>
      </c>
      <c r="AJ111">
        <v>1446694.0862666927</v>
      </c>
      <c r="AK111">
        <v>-24.093949957875722</v>
      </c>
      <c r="AL111">
        <v>1448183.1802185944</v>
      </c>
      <c r="AM111">
        <v>-24.06321379621469</v>
      </c>
    </row>
    <row r="112" spans="1:39" x14ac:dyDescent="0.3">
      <c r="A112">
        <v>109</v>
      </c>
      <c r="B112">
        <v>220581200.13623542</v>
      </c>
      <c r="C112">
        <v>1932.9681301495375</v>
      </c>
      <c r="D112">
        <v>18339.79201582259</v>
      </c>
      <c r="E112">
        <v>0.80684151453929231</v>
      </c>
      <c r="F112">
        <v>0.80336844486369474</v>
      </c>
      <c r="S112">
        <v>109</v>
      </c>
      <c r="T112">
        <v>0.68054543905486464</v>
      </c>
      <c r="AG112">
        <v>108</v>
      </c>
      <c r="AH112">
        <v>1446694.0862666927</v>
      </c>
      <c r="AI112">
        <v>-24.093949957875722</v>
      </c>
      <c r="AJ112">
        <v>1446694.0862666927</v>
      </c>
      <c r="AK112">
        <v>-24.093949957875722</v>
      </c>
      <c r="AL112">
        <v>1448183.1802185944</v>
      </c>
      <c r="AM112">
        <v>-24.06321379621469</v>
      </c>
    </row>
    <row r="113" spans="1:39" x14ac:dyDescent="0.3">
      <c r="A113">
        <v>110</v>
      </c>
      <c r="B113">
        <v>220581200.13623542</v>
      </c>
      <c r="C113">
        <v>1933.4049301495377</v>
      </c>
      <c r="D113">
        <v>18339.79201582259</v>
      </c>
      <c r="E113">
        <v>0.80599917993278414</v>
      </c>
      <c r="F113">
        <v>0.80330858809586758</v>
      </c>
      <c r="S113">
        <v>110</v>
      </c>
      <c r="T113">
        <v>0.68036155888065997</v>
      </c>
      <c r="AG113">
        <v>109</v>
      </c>
      <c r="AH113">
        <v>1446694.0862666927</v>
      </c>
      <c r="AI113">
        <v>-24.093949957875722</v>
      </c>
      <c r="AJ113">
        <v>1446694.0862666927</v>
      </c>
      <c r="AK113">
        <v>-24.093949957875722</v>
      </c>
      <c r="AL113">
        <v>1448183.1802185944</v>
      </c>
      <c r="AM113">
        <v>-24.06321379621469</v>
      </c>
    </row>
    <row r="114" spans="1:39" x14ac:dyDescent="0.3">
      <c r="A114">
        <v>111</v>
      </c>
      <c r="B114">
        <v>220661824.7513147</v>
      </c>
      <c r="C114">
        <v>1933.6446070168647</v>
      </c>
      <c r="D114">
        <v>18346.479127869447</v>
      </c>
      <c r="E114">
        <v>0.80542887112902695</v>
      </c>
      <c r="F114">
        <v>0.80279488553708722</v>
      </c>
      <c r="S114">
        <v>111</v>
      </c>
      <c r="T114">
        <v>0.67990392878779193</v>
      </c>
      <c r="AG114">
        <v>110</v>
      </c>
      <c r="AH114">
        <v>1446694.0862666927</v>
      </c>
      <c r="AI114">
        <v>-24.093949957875722</v>
      </c>
      <c r="AJ114">
        <v>1446694.0862666927</v>
      </c>
      <c r="AK114">
        <v>-24.093949957875722</v>
      </c>
      <c r="AL114">
        <v>1448183.1802185944</v>
      </c>
      <c r="AM114">
        <v>-24.06321379621469</v>
      </c>
    </row>
    <row r="115" spans="1:39" x14ac:dyDescent="0.3">
      <c r="A115">
        <v>112</v>
      </c>
      <c r="B115">
        <v>220661824.7513147</v>
      </c>
      <c r="C115">
        <v>1934.0814070168649</v>
      </c>
      <c r="D115">
        <v>18346.479127869447</v>
      </c>
      <c r="E115">
        <v>0.80458654621702075</v>
      </c>
      <c r="F115">
        <v>0.80253308320181582</v>
      </c>
      <c r="S115">
        <v>112</v>
      </c>
      <c r="T115">
        <v>0.67972064503505603</v>
      </c>
      <c r="AG115">
        <v>111</v>
      </c>
      <c r="AH115">
        <v>1446694.0862666927</v>
      </c>
      <c r="AI115">
        <v>-24.093949957875722</v>
      </c>
      <c r="AJ115">
        <v>1446694.0862666927</v>
      </c>
      <c r="AK115">
        <v>-24.093949957875722</v>
      </c>
      <c r="AL115">
        <v>1448183.1802185944</v>
      </c>
      <c r="AM115">
        <v>-24.06321379621469</v>
      </c>
    </row>
    <row r="116" spans="1:39" x14ac:dyDescent="0.3">
      <c r="A116">
        <v>113</v>
      </c>
      <c r="B116">
        <v>220603967.83838844</v>
      </c>
      <c r="C116">
        <v>1934.2240942159642</v>
      </c>
      <c r="D116">
        <v>18347.326515370096</v>
      </c>
      <c r="E116">
        <v>0.80437446515965161</v>
      </c>
      <c r="F116">
        <v>0.80247281034432794</v>
      </c>
      <c r="S116">
        <v>113</v>
      </c>
      <c r="T116">
        <v>0.6786588812666916</v>
      </c>
      <c r="AG116">
        <v>112</v>
      </c>
      <c r="AH116">
        <v>1446694.0862666927</v>
      </c>
      <c r="AI116">
        <v>-24.093949957875722</v>
      </c>
      <c r="AJ116">
        <v>1446694.0862666927</v>
      </c>
      <c r="AK116">
        <v>-24.093949957875722</v>
      </c>
      <c r="AL116">
        <v>1448183.1802185944</v>
      </c>
      <c r="AM116">
        <v>-24.06321379621469</v>
      </c>
    </row>
    <row r="117" spans="1:39" x14ac:dyDescent="0.3">
      <c r="A117">
        <v>114</v>
      </c>
      <c r="B117">
        <v>220603967.83838844</v>
      </c>
      <c r="C117">
        <v>1934.6608942159644</v>
      </c>
      <c r="D117">
        <v>18347.326515370096</v>
      </c>
      <c r="E117">
        <v>0.80353163973207642</v>
      </c>
      <c r="F117">
        <v>0.80195565262890656</v>
      </c>
      <c r="S117">
        <v>114</v>
      </c>
      <c r="T117">
        <v>0.67802384325491893</v>
      </c>
      <c r="AG117">
        <v>113</v>
      </c>
      <c r="AH117">
        <v>1326897.8821416509</v>
      </c>
      <c r="AI117">
        <v>-13.818118805348345</v>
      </c>
      <c r="AJ117">
        <v>1326897.8821416509</v>
      </c>
      <c r="AK117">
        <v>-13.818118805348345</v>
      </c>
      <c r="AL117">
        <v>1328386.9760935528</v>
      </c>
      <c r="AM117">
        <v>-13.800491312380402</v>
      </c>
    </row>
    <row r="118" spans="1:39" x14ac:dyDescent="0.3">
      <c r="A118">
        <v>115</v>
      </c>
      <c r="B118">
        <v>220769431.21227127</v>
      </c>
      <c r="C118">
        <v>1934.5571919441545</v>
      </c>
      <c r="D118">
        <v>18355.084721615756</v>
      </c>
      <c r="E118">
        <v>0.80352553677398275</v>
      </c>
      <c r="F118">
        <v>0.80189002888020033</v>
      </c>
      <c r="S118">
        <v>115</v>
      </c>
      <c r="T118">
        <v>0.67446708521460919</v>
      </c>
      <c r="AG118">
        <v>114</v>
      </c>
      <c r="AH118">
        <v>1326897.8821416509</v>
      </c>
      <c r="AI118">
        <v>-13.818118805348345</v>
      </c>
      <c r="AJ118">
        <v>1326897.8821416509</v>
      </c>
      <c r="AK118">
        <v>-13.818118805348345</v>
      </c>
      <c r="AL118">
        <v>1328386.9760935528</v>
      </c>
      <c r="AM118">
        <v>-13.800491312380402</v>
      </c>
    </row>
    <row r="119" spans="1:39" x14ac:dyDescent="0.3">
      <c r="A119">
        <v>116</v>
      </c>
      <c r="B119">
        <v>220684592.45346773</v>
      </c>
      <c r="C119">
        <v>1934.9005710832919</v>
      </c>
      <c r="D119">
        <v>18354.013627416956</v>
      </c>
      <c r="E119">
        <v>0.80296184623403632</v>
      </c>
      <c r="F119">
        <v>0.8018301804048118</v>
      </c>
      <c r="S119">
        <v>116</v>
      </c>
      <c r="T119">
        <v>0.67424724151531035</v>
      </c>
      <c r="AG119">
        <v>115</v>
      </c>
      <c r="AH119">
        <v>1326897.8821416509</v>
      </c>
      <c r="AI119">
        <v>-13.818118805348345</v>
      </c>
      <c r="AJ119">
        <v>1326897.8821416509</v>
      </c>
      <c r="AK119">
        <v>-13.818118805348345</v>
      </c>
      <c r="AL119">
        <v>1328386.9760935528</v>
      </c>
      <c r="AM119">
        <v>-13.800491312380402</v>
      </c>
    </row>
    <row r="120" spans="1:39" x14ac:dyDescent="0.3">
      <c r="A120">
        <v>117</v>
      </c>
      <c r="B120">
        <v>220769431.21227127</v>
      </c>
      <c r="C120">
        <v>1934.9939919441545</v>
      </c>
      <c r="D120">
        <v>18355.084721615756</v>
      </c>
      <c r="E120">
        <v>0.80268321686931798</v>
      </c>
      <c r="F120">
        <v>0.80131662991017749</v>
      </c>
      <c r="S120">
        <v>117</v>
      </c>
      <c r="T120">
        <v>0.67405332133890916</v>
      </c>
      <c r="AG120">
        <v>116</v>
      </c>
      <c r="AH120">
        <v>1326897.8821416509</v>
      </c>
      <c r="AI120">
        <v>-13.818118805348345</v>
      </c>
      <c r="AJ120">
        <v>1326897.8821416509</v>
      </c>
      <c r="AK120">
        <v>-13.818118805348345</v>
      </c>
      <c r="AL120">
        <v>1328386.9760935528</v>
      </c>
      <c r="AM120">
        <v>-13.800491312380402</v>
      </c>
    </row>
    <row r="121" spans="1:39" x14ac:dyDescent="0.3">
      <c r="A121">
        <v>118</v>
      </c>
      <c r="B121">
        <v>220684592.45346773</v>
      </c>
      <c r="C121">
        <v>1935.3373710832918</v>
      </c>
      <c r="D121">
        <v>18354.013627416956</v>
      </c>
      <c r="E121">
        <v>0.80211903494135672</v>
      </c>
      <c r="F121">
        <v>0.80105469192863865</v>
      </c>
      <c r="S121">
        <v>118</v>
      </c>
      <c r="T121">
        <v>0.67383284340441862</v>
      </c>
      <c r="AG121">
        <v>117</v>
      </c>
      <c r="AH121">
        <v>1326897.8821416509</v>
      </c>
      <c r="AI121">
        <v>-13.818118805348345</v>
      </c>
      <c r="AJ121">
        <v>1326897.8821416509</v>
      </c>
      <c r="AK121">
        <v>-13.818118805348345</v>
      </c>
      <c r="AL121">
        <v>1328386.9760935528</v>
      </c>
      <c r="AM121">
        <v>-13.800491312380402</v>
      </c>
    </row>
    <row r="122" spans="1:39" x14ac:dyDescent="0.3">
      <c r="A122">
        <v>119</v>
      </c>
      <c r="B122">
        <v>220850055.8273505</v>
      </c>
      <c r="C122">
        <v>1935.2336688114813</v>
      </c>
      <c r="D122">
        <v>18361.771833662609</v>
      </c>
      <c r="E122">
        <v>0.80211289329459501</v>
      </c>
      <c r="F122">
        <v>0.80099443161880135</v>
      </c>
      <c r="S122">
        <v>119</v>
      </c>
      <c r="T122">
        <v>0.67321347496117045</v>
      </c>
      <c r="AG122">
        <v>118</v>
      </c>
      <c r="AH122">
        <v>1326897.8821416509</v>
      </c>
      <c r="AI122">
        <v>-13.818118805348345</v>
      </c>
      <c r="AJ122">
        <v>1326897.8821416509</v>
      </c>
      <c r="AK122">
        <v>-13.818118805348345</v>
      </c>
      <c r="AL122">
        <v>1328386.9760935528</v>
      </c>
      <c r="AM122">
        <v>-13.800491312380402</v>
      </c>
    </row>
    <row r="123" spans="1:39" x14ac:dyDescent="0.3">
      <c r="A123">
        <v>120</v>
      </c>
      <c r="B123">
        <v>220850055.8273505</v>
      </c>
      <c r="C123">
        <v>1935.6704688114812</v>
      </c>
      <c r="D123">
        <v>18361.771833662609</v>
      </c>
      <c r="E123">
        <v>0.8012705825864771</v>
      </c>
      <c r="F123">
        <v>0.80047746108227047</v>
      </c>
      <c r="S123">
        <v>120</v>
      </c>
      <c r="T123">
        <v>0.6729920425922914</v>
      </c>
      <c r="AG123">
        <v>119</v>
      </c>
      <c r="AH123">
        <v>1326897.8821416509</v>
      </c>
      <c r="AI123">
        <v>-13.818118805348345</v>
      </c>
      <c r="AJ123">
        <v>1326897.8821416509</v>
      </c>
      <c r="AK123">
        <v>-13.818118805348345</v>
      </c>
      <c r="AL123">
        <v>1328386.9760935528</v>
      </c>
      <c r="AM123">
        <v>-13.800491312380402</v>
      </c>
    </row>
    <row r="124" spans="1:39" x14ac:dyDescent="0.3">
      <c r="A124">
        <v>121</v>
      </c>
      <c r="B124">
        <v>220792198.9144243</v>
      </c>
      <c r="C124">
        <v>1935.8131560105812</v>
      </c>
      <c r="D124">
        <v>18362.619221163262</v>
      </c>
      <c r="E124">
        <v>0.8010585302900517</v>
      </c>
      <c r="F124">
        <v>0.79993086059092522</v>
      </c>
      <c r="S124">
        <v>121</v>
      </c>
      <c r="T124">
        <v>0.67259662436282619</v>
      </c>
      <c r="AG124">
        <v>120</v>
      </c>
      <c r="AH124">
        <v>1326897.8821416509</v>
      </c>
      <c r="AI124">
        <v>-13.818118805348345</v>
      </c>
      <c r="AJ124">
        <v>1326897.8821416509</v>
      </c>
      <c r="AK124">
        <v>-13.818118805348345</v>
      </c>
      <c r="AL124">
        <v>1328386.9760935528</v>
      </c>
      <c r="AM124">
        <v>-13.800491312380402</v>
      </c>
    </row>
    <row r="125" spans="1:39" x14ac:dyDescent="0.3">
      <c r="A125">
        <v>122</v>
      </c>
      <c r="B125">
        <v>220792198.9144243</v>
      </c>
      <c r="C125">
        <v>1936.2499560105812</v>
      </c>
      <c r="D125">
        <v>18362.619221163262</v>
      </c>
      <c r="E125">
        <v>0.8002157301145808</v>
      </c>
      <c r="F125">
        <v>0.79987101512399439</v>
      </c>
      <c r="S125">
        <v>122</v>
      </c>
      <c r="T125">
        <v>0.67195893149131503</v>
      </c>
      <c r="AG125">
        <v>121</v>
      </c>
      <c r="AH125">
        <v>1326897.8821416509</v>
      </c>
      <c r="AI125">
        <v>-13.818118805348345</v>
      </c>
      <c r="AJ125">
        <v>1326897.8821416509</v>
      </c>
      <c r="AK125">
        <v>-13.818118805348345</v>
      </c>
      <c r="AL125">
        <v>1328386.9760935528</v>
      </c>
      <c r="AM125">
        <v>-13.800491312380402</v>
      </c>
    </row>
    <row r="126" spans="1:39" x14ac:dyDescent="0.3">
      <c r="A126">
        <v>123</v>
      </c>
      <c r="B126">
        <v>220872823.52950355</v>
      </c>
      <c r="C126">
        <v>1936.4896328779082</v>
      </c>
      <c r="D126">
        <v>18369.306333210123</v>
      </c>
      <c r="E126">
        <v>0.79964591008087005</v>
      </c>
      <c r="F126">
        <v>0.79935759724255862</v>
      </c>
      <c r="S126">
        <v>123</v>
      </c>
      <c r="T126">
        <v>0.67179093619282204</v>
      </c>
      <c r="AG126">
        <v>122</v>
      </c>
      <c r="AH126">
        <v>1326897.8821416509</v>
      </c>
      <c r="AI126">
        <v>-13.818118805348345</v>
      </c>
      <c r="AJ126">
        <v>1326897.8821416509</v>
      </c>
      <c r="AK126">
        <v>-13.818118805348345</v>
      </c>
      <c r="AL126">
        <v>1328386.9760935528</v>
      </c>
      <c r="AM126">
        <v>-13.800491312380402</v>
      </c>
    </row>
    <row r="127" spans="1:39" x14ac:dyDescent="0.3">
      <c r="A127">
        <v>124</v>
      </c>
      <c r="B127">
        <v>220581200.13623542</v>
      </c>
      <c r="C127">
        <v>1937.0961301495377</v>
      </c>
      <c r="D127">
        <v>18339.79201582259</v>
      </c>
      <c r="E127">
        <v>0.79887240064983522</v>
      </c>
      <c r="F127">
        <v>0.79909559435087874</v>
      </c>
      <c r="S127">
        <v>124</v>
      </c>
      <c r="T127">
        <v>0.67115636462101125</v>
      </c>
      <c r="AG127">
        <v>123</v>
      </c>
      <c r="AH127">
        <v>1326897.8821416509</v>
      </c>
      <c r="AI127">
        <v>-13.818118805348345</v>
      </c>
      <c r="AJ127">
        <v>1326897.8821416509</v>
      </c>
      <c r="AK127">
        <v>-13.818118805348345</v>
      </c>
      <c r="AL127">
        <v>1328386.9760935528</v>
      </c>
      <c r="AM127">
        <v>-13.800491312380402</v>
      </c>
    </row>
    <row r="128" spans="1:39" x14ac:dyDescent="0.3">
      <c r="A128">
        <v>125</v>
      </c>
      <c r="B128">
        <v>220872823.52950355</v>
      </c>
      <c r="C128">
        <v>1936.9264328779082</v>
      </c>
      <c r="D128">
        <v>18369.306333210123</v>
      </c>
      <c r="E128">
        <v>0.79880312341464887</v>
      </c>
      <c r="F128">
        <v>0.79903534262871256</v>
      </c>
      <c r="S128">
        <v>125</v>
      </c>
      <c r="T128">
        <v>0.67052238999606295</v>
      </c>
      <c r="AG128">
        <v>124</v>
      </c>
      <c r="AH128">
        <v>1326897.8821416509</v>
      </c>
      <c r="AI128">
        <v>-13.818118805348345</v>
      </c>
      <c r="AJ128">
        <v>1326897.8821416509</v>
      </c>
      <c r="AK128">
        <v>-13.818118805348345</v>
      </c>
      <c r="AL128">
        <v>1328386.9760935528</v>
      </c>
      <c r="AM128">
        <v>-13.800491312380402</v>
      </c>
    </row>
    <row r="129" spans="1:39" x14ac:dyDescent="0.3">
      <c r="A129">
        <v>126</v>
      </c>
      <c r="B129">
        <v>220661824.7513147</v>
      </c>
      <c r="C129">
        <v>1937.7726070168649</v>
      </c>
      <c r="D129">
        <v>18346.479127869447</v>
      </c>
      <c r="E129">
        <v>0.79745992683060507</v>
      </c>
      <c r="F129">
        <v>0.79851855076121647</v>
      </c>
      <c r="S129">
        <v>126</v>
      </c>
      <c r="T129">
        <v>0.67015737372491568</v>
      </c>
      <c r="AG129">
        <v>125</v>
      </c>
      <c r="AH129">
        <v>1326897.8821416509</v>
      </c>
      <c r="AI129">
        <v>-13.818118805348345</v>
      </c>
      <c r="AJ129">
        <v>1326897.8821416509</v>
      </c>
      <c r="AK129">
        <v>-13.818118805348345</v>
      </c>
      <c r="AL129">
        <v>1328386.9760935528</v>
      </c>
      <c r="AM129">
        <v>-13.800491312380402</v>
      </c>
    </row>
    <row r="130" spans="1:39" x14ac:dyDescent="0.3">
      <c r="A130">
        <v>127</v>
      </c>
      <c r="B130">
        <v>220603967.83838844</v>
      </c>
      <c r="C130">
        <v>1938.3520942159644</v>
      </c>
      <c r="D130">
        <v>18347.326515370096</v>
      </c>
      <c r="E130">
        <v>0.79640108289309919</v>
      </c>
      <c r="F130">
        <v>0.79845244469592147</v>
      </c>
      <c r="S130">
        <v>127</v>
      </c>
      <c r="T130">
        <v>0.66988856398141761</v>
      </c>
      <c r="AG130">
        <v>126</v>
      </c>
      <c r="AH130">
        <v>1326897.8821416509</v>
      </c>
      <c r="AI130">
        <v>-13.818118805348345</v>
      </c>
      <c r="AJ130">
        <v>1326897.8821416509</v>
      </c>
      <c r="AK130">
        <v>-13.818118805348345</v>
      </c>
      <c r="AL130">
        <v>1328386.9760935528</v>
      </c>
      <c r="AM130">
        <v>-13.800491312380402</v>
      </c>
    </row>
    <row r="131" spans="1:39" x14ac:dyDescent="0.3">
      <c r="A131">
        <v>128</v>
      </c>
      <c r="B131">
        <v>220769431.21227127</v>
      </c>
      <c r="C131">
        <v>1938.6851919441544</v>
      </c>
      <c r="D131">
        <v>18355.084721615756</v>
      </c>
      <c r="E131">
        <v>0.79555674691081368</v>
      </c>
      <c r="F131">
        <v>0.7983926070705345</v>
      </c>
      <c r="S131">
        <v>128</v>
      </c>
      <c r="T131">
        <v>0.66970313806941306</v>
      </c>
      <c r="AG131">
        <v>127</v>
      </c>
      <c r="AH131">
        <v>1326897.8821416509</v>
      </c>
      <c r="AI131">
        <v>-13.818118805348345</v>
      </c>
      <c r="AJ131">
        <v>1326897.8821416509</v>
      </c>
      <c r="AK131">
        <v>-13.818118805348345</v>
      </c>
      <c r="AL131">
        <v>1328386.9760935528</v>
      </c>
      <c r="AM131">
        <v>-13.800491312380402</v>
      </c>
    </row>
    <row r="132" spans="1:39" x14ac:dyDescent="0.3">
      <c r="A132">
        <v>129</v>
      </c>
      <c r="B132">
        <v>220684592.45346773</v>
      </c>
      <c r="C132">
        <v>1939.0285710832918</v>
      </c>
      <c r="D132">
        <v>18354.013627416956</v>
      </c>
      <c r="E132">
        <v>0.79498867090812164</v>
      </c>
      <c r="F132">
        <v>0.79787933487458385</v>
      </c>
      <c r="S132">
        <v>129</v>
      </c>
      <c r="T132">
        <v>0.66952951180688824</v>
      </c>
      <c r="AG132">
        <v>128</v>
      </c>
      <c r="AH132">
        <v>1326897.8821416509</v>
      </c>
      <c r="AI132">
        <v>-13.818118805348345</v>
      </c>
      <c r="AJ132">
        <v>1326897.8821416509</v>
      </c>
      <c r="AK132">
        <v>-13.818118805348345</v>
      </c>
      <c r="AL132">
        <v>1328386.9760935528</v>
      </c>
      <c r="AM132">
        <v>-13.800491312380402</v>
      </c>
    </row>
    <row r="133" spans="1:39" x14ac:dyDescent="0.3">
      <c r="A133">
        <v>130</v>
      </c>
      <c r="B133">
        <v>220850055.8273505</v>
      </c>
      <c r="C133">
        <v>1939.3616688114812</v>
      </c>
      <c r="D133">
        <v>18361.771833662609</v>
      </c>
      <c r="E133">
        <v>0.79414426611175859</v>
      </c>
      <c r="F133">
        <v>0.7976172013841395</v>
      </c>
      <c r="S133">
        <v>130</v>
      </c>
      <c r="T133">
        <v>0.66907241649160076</v>
      </c>
      <c r="AG133">
        <v>129</v>
      </c>
      <c r="AH133">
        <v>1326897.8821416509</v>
      </c>
      <c r="AI133">
        <v>-13.818118805348345</v>
      </c>
      <c r="AJ133">
        <v>1326897.8821416509</v>
      </c>
      <c r="AK133">
        <v>-13.818118805348345</v>
      </c>
      <c r="AL133">
        <v>1328386.9760935528</v>
      </c>
      <c r="AM133">
        <v>-13.800491312380402</v>
      </c>
    </row>
    <row r="134" spans="1:39" x14ac:dyDescent="0.3">
      <c r="A134">
        <v>131</v>
      </c>
      <c r="B134">
        <v>220792198.9144243</v>
      </c>
      <c r="C134">
        <v>1939.9411560105812</v>
      </c>
      <c r="D134">
        <v>18362.619221163262</v>
      </c>
      <c r="E134">
        <v>0.79308556097205163</v>
      </c>
      <c r="F134">
        <v>0.79755696162702794</v>
      </c>
      <c r="S134">
        <v>131</v>
      </c>
      <c r="T134">
        <v>0.66804372141799706</v>
      </c>
      <c r="AG134">
        <v>130</v>
      </c>
      <c r="AH134">
        <v>1326897.8821416509</v>
      </c>
      <c r="AI134">
        <v>-13.818118805348345</v>
      </c>
      <c r="AJ134">
        <v>1326897.8821416509</v>
      </c>
      <c r="AK134">
        <v>-13.818118805348345</v>
      </c>
      <c r="AL134">
        <v>1328386.9760935528</v>
      </c>
      <c r="AM134">
        <v>-13.800491312380402</v>
      </c>
    </row>
    <row r="135" spans="1:39" x14ac:dyDescent="0.3">
      <c r="A135">
        <v>132</v>
      </c>
      <c r="B135">
        <v>220872823.52950355</v>
      </c>
      <c r="C135">
        <v>1940.6176328779081</v>
      </c>
      <c r="D135">
        <v>18369.306333210123</v>
      </c>
      <c r="E135">
        <v>0.79167313980455278</v>
      </c>
      <c r="F135">
        <v>0.79704034949030023</v>
      </c>
      <c r="S135">
        <v>132</v>
      </c>
      <c r="T135">
        <v>0.6674196783058739</v>
      </c>
      <c r="AG135">
        <v>131</v>
      </c>
      <c r="AH135">
        <v>1326897.8821416509</v>
      </c>
      <c r="AI135">
        <v>-13.818118805348345</v>
      </c>
      <c r="AJ135">
        <v>1326897.8821416509</v>
      </c>
      <c r="AK135">
        <v>-13.818118805348345</v>
      </c>
      <c r="AL135">
        <v>1328386.9760935528</v>
      </c>
      <c r="AM135">
        <v>-13.800491312380402</v>
      </c>
    </row>
    <row r="136" spans="1:39" x14ac:dyDescent="0.3">
      <c r="A136">
        <v>133</v>
      </c>
      <c r="B136">
        <v>223370472.12624684</v>
      </c>
      <c r="C136">
        <v>1956.182951229936</v>
      </c>
      <c r="D136">
        <v>18571.275205991467</v>
      </c>
      <c r="E136">
        <v>0.75833289196783826</v>
      </c>
      <c r="F136">
        <v>0.75224061882175386</v>
      </c>
      <c r="S136">
        <v>133</v>
      </c>
      <c r="T136">
        <v>0.65329691183094407</v>
      </c>
      <c r="AG136">
        <v>132</v>
      </c>
      <c r="AH136">
        <v>1326897.8821416509</v>
      </c>
      <c r="AI136">
        <v>-13.818118805348345</v>
      </c>
      <c r="AJ136">
        <v>1326897.8821416509</v>
      </c>
      <c r="AK136">
        <v>-13.818118805348345</v>
      </c>
      <c r="AL136">
        <v>1328386.9760935528</v>
      </c>
      <c r="AM136">
        <v>-13.800491312380402</v>
      </c>
    </row>
    <row r="137" spans="1:39" x14ac:dyDescent="0.3">
      <c r="A137">
        <v>134</v>
      </c>
      <c r="B137">
        <v>223370472.12624684</v>
      </c>
      <c r="C137">
        <v>1956.6197512299359</v>
      </c>
      <c r="D137">
        <v>18571.275205991467</v>
      </c>
      <c r="E137">
        <v>0.75749084621857943</v>
      </c>
      <c r="F137">
        <v>0.75218099897667734</v>
      </c>
      <c r="S137">
        <v>134</v>
      </c>
      <c r="T137">
        <v>0.65313229900052883</v>
      </c>
      <c r="AG137">
        <v>133</v>
      </c>
      <c r="AH137">
        <v>1326897.8821416509</v>
      </c>
      <c r="AI137">
        <v>-13.818118805348345</v>
      </c>
      <c r="AJ137">
        <v>1326897.8821416509</v>
      </c>
      <c r="AK137">
        <v>-13.818118805348345</v>
      </c>
      <c r="AL137">
        <v>1328386.9760935528</v>
      </c>
      <c r="AM137">
        <v>-13.800491312380402</v>
      </c>
    </row>
    <row r="138" spans="1:39" x14ac:dyDescent="0.3">
      <c r="A138">
        <v>135</v>
      </c>
      <c r="B138">
        <v>223451096.74132606</v>
      </c>
      <c r="C138">
        <v>1956.8594280972627</v>
      </c>
      <c r="D138">
        <v>18577.962318038324</v>
      </c>
      <c r="E138">
        <v>0.75692025103547234</v>
      </c>
      <c r="F138">
        <v>0.75167161006342009</v>
      </c>
      <c r="S138">
        <v>135</v>
      </c>
      <c r="T138">
        <v>0.65268367985271059</v>
      </c>
      <c r="AG138">
        <v>134</v>
      </c>
      <c r="AH138">
        <v>1326897.8821416509</v>
      </c>
      <c r="AI138">
        <v>-13.818118805348345</v>
      </c>
      <c r="AJ138">
        <v>1326897.8821416509</v>
      </c>
      <c r="AK138">
        <v>-13.818118805348345</v>
      </c>
      <c r="AL138">
        <v>1328386.9760935528</v>
      </c>
      <c r="AM138">
        <v>-13.800491312380402</v>
      </c>
    </row>
    <row r="139" spans="1:39" x14ac:dyDescent="0.3">
      <c r="A139">
        <v>136</v>
      </c>
      <c r="B139">
        <v>223451096.74132606</v>
      </c>
      <c r="C139">
        <v>1957.2962280972627</v>
      </c>
      <c r="D139">
        <v>18577.962318038324</v>
      </c>
      <c r="E139">
        <v>0.75607820785998314</v>
      </c>
      <c r="F139">
        <v>0.75140593688801138</v>
      </c>
      <c r="S139">
        <v>136</v>
      </c>
      <c r="T139">
        <v>0.65251956051415116</v>
      </c>
      <c r="AG139">
        <v>135</v>
      </c>
      <c r="AH139">
        <v>1326897.8821416509</v>
      </c>
      <c r="AI139">
        <v>-13.818118805348345</v>
      </c>
      <c r="AJ139">
        <v>1326897.8821416509</v>
      </c>
      <c r="AK139">
        <v>-13.818118805348345</v>
      </c>
      <c r="AL139">
        <v>1328386.9760935528</v>
      </c>
      <c r="AM139">
        <v>-13.800491312380402</v>
      </c>
    </row>
    <row r="140" spans="1:39" x14ac:dyDescent="0.3">
      <c r="A140">
        <v>137</v>
      </c>
      <c r="B140">
        <v>223393239.82839987</v>
      </c>
      <c r="C140">
        <v>1957.4389152963627</v>
      </c>
      <c r="D140">
        <v>18578.80970553897</v>
      </c>
      <c r="E140">
        <v>0.75586656863357282</v>
      </c>
      <c r="F140">
        <v>0.75134602092627856</v>
      </c>
      <c r="S140">
        <v>137</v>
      </c>
      <c r="T140">
        <v>0.65162282228185464</v>
      </c>
      <c r="AG140">
        <v>136</v>
      </c>
      <c r="AH140">
        <v>1326897.8821416509</v>
      </c>
      <c r="AI140">
        <v>-13.818118805348345</v>
      </c>
      <c r="AJ140">
        <v>1326897.8821416509</v>
      </c>
      <c r="AK140">
        <v>-13.818118805348345</v>
      </c>
      <c r="AL140">
        <v>1328386.9760935528</v>
      </c>
      <c r="AM140">
        <v>-13.800491312380402</v>
      </c>
    </row>
    <row r="141" spans="1:39" x14ac:dyDescent="0.3">
      <c r="A141">
        <v>138</v>
      </c>
      <c r="B141">
        <v>223393239.82839987</v>
      </c>
      <c r="C141">
        <v>1957.8757152963626</v>
      </c>
      <c r="D141">
        <v>18578.80970553897</v>
      </c>
      <c r="E141">
        <v>0.75502415701189796</v>
      </c>
      <c r="F141">
        <v>0.7508341698446136</v>
      </c>
      <c r="S141">
        <v>138</v>
      </c>
      <c r="T141">
        <v>0.65101496346946142</v>
      </c>
      <c r="AG141">
        <v>137</v>
      </c>
      <c r="AH141">
        <v>1326897.8821416509</v>
      </c>
      <c r="AI141">
        <v>-13.818118805348345</v>
      </c>
      <c r="AJ141">
        <v>1326897.8821416509</v>
      </c>
      <c r="AK141">
        <v>-13.818118805348345</v>
      </c>
      <c r="AL141">
        <v>1328386.9760935528</v>
      </c>
      <c r="AM141">
        <v>-13.800491312380402</v>
      </c>
    </row>
    <row r="142" spans="1:39" x14ac:dyDescent="0.3">
      <c r="A142">
        <v>139</v>
      </c>
      <c r="B142">
        <v>223473864.44347912</v>
      </c>
      <c r="C142">
        <v>1958.1153921636894</v>
      </c>
      <c r="D142">
        <v>18585.496817585834</v>
      </c>
      <c r="E142">
        <v>0.75445393560277152</v>
      </c>
      <c r="F142">
        <v>0.75076220689088624</v>
      </c>
      <c r="S142">
        <v>139</v>
      </c>
      <c r="T142">
        <v>0.6457263672371828</v>
      </c>
      <c r="AG142">
        <v>138</v>
      </c>
      <c r="AH142">
        <v>1326897.8821416509</v>
      </c>
      <c r="AI142">
        <v>-13.818118805348345</v>
      </c>
      <c r="AJ142">
        <v>1326897.8821416509</v>
      </c>
      <c r="AK142">
        <v>-13.818118805348345</v>
      </c>
      <c r="AL142">
        <v>1328386.9760935528</v>
      </c>
      <c r="AM142">
        <v>-13.800491312380402</v>
      </c>
    </row>
    <row r="143" spans="1:39" x14ac:dyDescent="0.3">
      <c r="A143">
        <v>140</v>
      </c>
      <c r="B143">
        <v>223473864.44347912</v>
      </c>
      <c r="C143">
        <v>1958.5521921636894</v>
      </c>
      <c r="D143">
        <v>18585.496817585834</v>
      </c>
      <c r="E143">
        <v>0.75361152963488587</v>
      </c>
      <c r="F143">
        <v>0.75070258869750961</v>
      </c>
      <c r="S143">
        <v>140</v>
      </c>
      <c r="T143">
        <v>0.64513666999757313</v>
      </c>
      <c r="AG143">
        <v>139</v>
      </c>
      <c r="AH143">
        <v>1326897.8821416509</v>
      </c>
      <c r="AI143">
        <v>-13.818118805348345</v>
      </c>
      <c r="AJ143">
        <v>1326897.8821416509</v>
      </c>
      <c r="AK143">
        <v>-13.818118805348345</v>
      </c>
      <c r="AL143">
        <v>1328386.9760935528</v>
      </c>
      <c r="AM143">
        <v>-13.800491312380402</v>
      </c>
    </row>
    <row r="144" spans="1:39" x14ac:dyDescent="0.3">
      <c r="A144">
        <v>141</v>
      </c>
      <c r="B144">
        <v>223370472.12624684</v>
      </c>
      <c r="C144">
        <v>1960.3109512299359</v>
      </c>
      <c r="D144">
        <v>18571.275205991467</v>
      </c>
      <c r="E144">
        <v>0.75036871302519181</v>
      </c>
      <c r="F144">
        <v>0.75019326801635278</v>
      </c>
      <c r="S144">
        <v>141</v>
      </c>
      <c r="T144">
        <v>0.64499904311902234</v>
      </c>
      <c r="AG144">
        <v>140</v>
      </c>
      <c r="AH144">
        <v>1326897.8821416509</v>
      </c>
      <c r="AI144">
        <v>-13.818118805348345</v>
      </c>
      <c r="AJ144">
        <v>1326897.8821416509</v>
      </c>
      <c r="AK144">
        <v>-13.818118805348345</v>
      </c>
      <c r="AL144">
        <v>1328386.9760935528</v>
      </c>
      <c r="AM144">
        <v>-13.800491312380402</v>
      </c>
    </row>
    <row r="145" spans="1:39" x14ac:dyDescent="0.3">
      <c r="A145">
        <v>142</v>
      </c>
      <c r="B145">
        <v>223451096.74132606</v>
      </c>
      <c r="C145">
        <v>1960.9874280972626</v>
      </c>
      <c r="D145">
        <v>18577.962318038324</v>
      </c>
      <c r="E145">
        <v>0.74895615078719302</v>
      </c>
      <c r="F145">
        <v>0.7499275329893792</v>
      </c>
      <c r="S145">
        <v>142</v>
      </c>
      <c r="T145">
        <v>0.64441189213263728</v>
      </c>
      <c r="AG145">
        <v>141</v>
      </c>
      <c r="AH145">
        <v>1326897.8821416509</v>
      </c>
      <c r="AI145">
        <v>-13.818118805348345</v>
      </c>
      <c r="AJ145">
        <v>1326897.8821416509</v>
      </c>
      <c r="AK145">
        <v>-13.818118805348345</v>
      </c>
      <c r="AL145">
        <v>1328386.9760935528</v>
      </c>
      <c r="AM145">
        <v>-13.800491312380402</v>
      </c>
    </row>
    <row r="146" spans="1:39" x14ac:dyDescent="0.3">
      <c r="A146">
        <v>143</v>
      </c>
      <c r="B146">
        <v>223393239.82839987</v>
      </c>
      <c r="C146">
        <v>1961.5669152963626</v>
      </c>
      <c r="D146">
        <v>18578.80970553897</v>
      </c>
      <c r="E146">
        <v>0.7478991860782721</v>
      </c>
      <c r="F146">
        <v>0.74986762151220965</v>
      </c>
      <c r="S146">
        <v>143</v>
      </c>
      <c r="T146">
        <v>0.64354100879344878</v>
      </c>
      <c r="AG146">
        <v>142</v>
      </c>
      <c r="AH146">
        <v>1326897.8821416509</v>
      </c>
      <c r="AI146">
        <v>-13.818118805348345</v>
      </c>
      <c r="AJ146">
        <v>1326897.8821416509</v>
      </c>
      <c r="AK146">
        <v>-13.818118805348345</v>
      </c>
      <c r="AL146">
        <v>1328386.9760935528</v>
      </c>
      <c r="AM146">
        <v>-13.800491312380402</v>
      </c>
    </row>
    <row r="147" spans="1:39" x14ac:dyDescent="0.3">
      <c r="A147">
        <v>144</v>
      </c>
      <c r="B147">
        <v>223473864.44347912</v>
      </c>
      <c r="C147">
        <v>1962.2433921636894</v>
      </c>
      <c r="D147">
        <v>18585.496817585834</v>
      </c>
      <c r="E147">
        <v>0.74648665841363859</v>
      </c>
      <c r="F147">
        <v>0.7493558621884947</v>
      </c>
      <c r="S147">
        <v>144</v>
      </c>
      <c r="T147">
        <v>0.64295934643623287</v>
      </c>
      <c r="AG147">
        <v>143</v>
      </c>
      <c r="AH147">
        <v>1326897.8821416509</v>
      </c>
      <c r="AI147">
        <v>-13.818118805348345</v>
      </c>
      <c r="AJ147">
        <v>1326897.8821416509</v>
      </c>
      <c r="AK147">
        <v>-13.818118805348345</v>
      </c>
      <c r="AL147">
        <v>1328386.9760935528</v>
      </c>
      <c r="AM147">
        <v>-13.800491312380402</v>
      </c>
    </row>
    <row r="148" spans="1:39" x14ac:dyDescent="0.3">
      <c r="A148">
        <v>145</v>
      </c>
      <c r="B148">
        <v>227832237.67767566</v>
      </c>
      <c r="C148">
        <v>2002.2899285548731</v>
      </c>
      <c r="D148">
        <v>18939.331157339097</v>
      </c>
      <c r="E148">
        <v>0.66342990696701476</v>
      </c>
      <c r="F148">
        <v>0.66932280355622076</v>
      </c>
      <c r="S148">
        <v>145</v>
      </c>
      <c r="T148">
        <v>0.63643711348896326</v>
      </c>
      <c r="AG148">
        <v>144</v>
      </c>
      <c r="AH148">
        <v>1326897.8821416509</v>
      </c>
      <c r="AI148">
        <v>-13.818118805348345</v>
      </c>
      <c r="AJ148">
        <v>1326897.8821416509</v>
      </c>
      <c r="AK148">
        <v>-13.818118805348345</v>
      </c>
      <c r="AL148">
        <v>1328386.9760935528</v>
      </c>
      <c r="AM148">
        <v>-13.800491312380402</v>
      </c>
    </row>
    <row r="149" spans="1:39" x14ac:dyDescent="0.3">
      <c r="A149">
        <v>146</v>
      </c>
      <c r="B149">
        <v>227912862.29275492</v>
      </c>
      <c r="C149">
        <v>2002.9664054222003</v>
      </c>
      <c r="D149">
        <v>18946.018269385957</v>
      </c>
      <c r="E149">
        <v>0.66201739701271822</v>
      </c>
      <c r="F149">
        <v>0.6689915144064893</v>
      </c>
      <c r="S149">
        <v>146</v>
      </c>
      <c r="T149">
        <v>0.63596841978024454</v>
      </c>
      <c r="AG149">
        <v>145</v>
      </c>
      <c r="AH149">
        <v>1326897.8821416509</v>
      </c>
      <c r="AI149">
        <v>-13.818118805348345</v>
      </c>
      <c r="AJ149">
        <v>1326897.8821416509</v>
      </c>
      <c r="AK149">
        <v>-13.818118805348345</v>
      </c>
      <c r="AL149">
        <v>1328386.9760935528</v>
      </c>
      <c r="AM149">
        <v>-13.800491312380402</v>
      </c>
    </row>
    <row r="150" spans="1:39" x14ac:dyDescent="0.3">
      <c r="A150">
        <v>147</v>
      </c>
      <c r="B150">
        <v>227855005.37982866</v>
      </c>
      <c r="C150">
        <v>2003.5458926212996</v>
      </c>
      <c r="D150">
        <v>18946.865656886603</v>
      </c>
      <c r="E150">
        <v>0.66095981398760584</v>
      </c>
      <c r="F150">
        <v>0.66848499560588404</v>
      </c>
      <c r="S150">
        <v>147</v>
      </c>
      <c r="T150">
        <v>0.63572363497568363</v>
      </c>
      <c r="AG150">
        <v>146</v>
      </c>
      <c r="AH150">
        <v>1326897.8821416509</v>
      </c>
      <c r="AI150">
        <v>-13.818118805348345</v>
      </c>
      <c r="AJ150">
        <v>1326897.8821416509</v>
      </c>
      <c r="AK150">
        <v>-13.818118805348345</v>
      </c>
      <c r="AL150">
        <v>1328386.9760935528</v>
      </c>
      <c r="AM150">
        <v>-13.800491312380402</v>
      </c>
    </row>
    <row r="151" spans="1:39" x14ac:dyDescent="0.3">
      <c r="A151">
        <v>148</v>
      </c>
      <c r="B151">
        <v>228020468.75371146</v>
      </c>
      <c r="C151">
        <v>2003.8789903494894</v>
      </c>
      <c r="D151">
        <v>18954.623863132259</v>
      </c>
      <c r="E151">
        <v>0.66011418478648798</v>
      </c>
      <c r="F151">
        <v>0.6684019664863684</v>
      </c>
      <c r="S151">
        <v>148</v>
      </c>
      <c r="T151">
        <v>0.63525536492730661</v>
      </c>
      <c r="AG151">
        <v>147</v>
      </c>
      <c r="AH151">
        <v>1326897.8821416509</v>
      </c>
      <c r="AI151">
        <v>-13.818118805348345</v>
      </c>
      <c r="AJ151">
        <v>1326897.8821416509</v>
      </c>
      <c r="AK151">
        <v>-13.818118805348345</v>
      </c>
      <c r="AL151">
        <v>1328386.9760935528</v>
      </c>
      <c r="AM151">
        <v>-13.800491312380402</v>
      </c>
    </row>
    <row r="152" spans="1:39" x14ac:dyDescent="0.3">
      <c r="A152">
        <v>149</v>
      </c>
      <c r="B152">
        <v>227935629.99490792</v>
      </c>
      <c r="C152">
        <v>2004.2223694886268</v>
      </c>
      <c r="D152">
        <v>18953.552768933463</v>
      </c>
      <c r="E152">
        <v>0.65954733336810734</v>
      </c>
      <c r="F152">
        <v>0.66815285576364614</v>
      </c>
      <c r="S152">
        <v>149</v>
      </c>
      <c r="T152">
        <v>0.63434461278714294</v>
      </c>
      <c r="AG152">
        <v>148</v>
      </c>
      <c r="AH152">
        <v>1326897.8821416509</v>
      </c>
      <c r="AI152">
        <v>-13.818118805348345</v>
      </c>
      <c r="AJ152">
        <v>1326897.8821416509</v>
      </c>
      <c r="AK152">
        <v>-13.818118805348345</v>
      </c>
      <c r="AL152">
        <v>1328386.9760935528</v>
      </c>
      <c r="AM152">
        <v>-13.800491312380402</v>
      </c>
    </row>
    <row r="153" spans="1:39" x14ac:dyDescent="0.3">
      <c r="A153">
        <v>150</v>
      </c>
      <c r="B153">
        <v>227832237.67767566</v>
      </c>
      <c r="C153">
        <v>2004.645328554873</v>
      </c>
      <c r="D153">
        <v>18939.331157339097</v>
      </c>
      <c r="E153">
        <v>0.65887883576940731</v>
      </c>
      <c r="F153">
        <v>0.66784451524915911</v>
      </c>
      <c r="S153">
        <v>150</v>
      </c>
      <c r="T153">
        <v>0.63387768714152648</v>
      </c>
      <c r="AG153">
        <v>149</v>
      </c>
      <c r="AH153">
        <v>1326897.8821416509</v>
      </c>
      <c r="AI153">
        <v>-13.818118805348345</v>
      </c>
      <c r="AJ153">
        <v>1326897.8821416509</v>
      </c>
      <c r="AK153">
        <v>-13.818118805348345</v>
      </c>
      <c r="AL153">
        <v>1328386.9760935528</v>
      </c>
      <c r="AM153">
        <v>-13.800491312380402</v>
      </c>
    </row>
    <row r="154" spans="1:39" x14ac:dyDescent="0.3">
      <c r="A154">
        <v>151</v>
      </c>
      <c r="B154">
        <v>228101093.36879078</v>
      </c>
      <c r="C154">
        <v>2004.5554672168171</v>
      </c>
      <c r="D154">
        <v>18961.310975179127</v>
      </c>
      <c r="E154">
        <v>0.65870167119451573</v>
      </c>
      <c r="F154">
        <v>0.6675618533131924</v>
      </c>
      <c r="S154">
        <v>151</v>
      </c>
      <c r="T154">
        <v>0.62813737361683109</v>
      </c>
      <c r="AG154">
        <v>150</v>
      </c>
      <c r="AH154">
        <v>1326897.8821416509</v>
      </c>
      <c r="AI154">
        <v>-13.818118805348345</v>
      </c>
      <c r="AJ154">
        <v>1326897.8821416509</v>
      </c>
      <c r="AK154">
        <v>-13.818118805348345</v>
      </c>
      <c r="AL154">
        <v>1328386.9760935528</v>
      </c>
      <c r="AM154">
        <v>-13.800491312380402</v>
      </c>
    </row>
    <row r="155" spans="1:39" x14ac:dyDescent="0.3">
      <c r="A155">
        <v>152</v>
      </c>
      <c r="B155">
        <v>228043236.45586446</v>
      </c>
      <c r="C155">
        <v>2005.1349544159161</v>
      </c>
      <c r="D155">
        <v>18962.158362679766</v>
      </c>
      <c r="E155">
        <v>0.65764415562063738</v>
      </c>
      <c r="F155">
        <v>0.66751330856229196</v>
      </c>
      <c r="S155">
        <v>152</v>
      </c>
      <c r="T155">
        <v>0.62768598253914976</v>
      </c>
      <c r="AG155">
        <v>151</v>
      </c>
      <c r="AH155">
        <v>1326897.8821416509</v>
      </c>
      <c r="AI155">
        <v>-13.818118805348345</v>
      </c>
      <c r="AJ155">
        <v>1326897.8821416509</v>
      </c>
      <c r="AK155">
        <v>-13.818118805348345</v>
      </c>
      <c r="AL155">
        <v>1328386.9760935528</v>
      </c>
      <c r="AM155">
        <v>-13.800491312380402</v>
      </c>
    </row>
    <row r="156" spans="1:39" x14ac:dyDescent="0.3">
      <c r="A156">
        <v>153</v>
      </c>
      <c r="B156">
        <v>227912862.29275492</v>
      </c>
      <c r="C156">
        <v>2005.3218054222002</v>
      </c>
      <c r="D156">
        <v>18946.018269385957</v>
      </c>
      <c r="E156">
        <v>0.65746640489854358</v>
      </c>
      <c r="F156">
        <v>0.66700673535285682</v>
      </c>
      <c r="S156">
        <v>153</v>
      </c>
      <c r="T156">
        <v>0.62743217533831619</v>
      </c>
      <c r="AG156">
        <v>152</v>
      </c>
      <c r="AH156">
        <v>1326897.8821416509</v>
      </c>
      <c r="AI156">
        <v>-13.818118805348345</v>
      </c>
      <c r="AJ156">
        <v>1326897.8821416509</v>
      </c>
      <c r="AK156">
        <v>-13.818118805348345</v>
      </c>
      <c r="AL156">
        <v>1328386.9760935528</v>
      </c>
      <c r="AM156">
        <v>-13.800491312380402</v>
      </c>
    </row>
    <row r="157" spans="1:39" x14ac:dyDescent="0.3">
      <c r="A157">
        <v>154</v>
      </c>
      <c r="B157">
        <v>227855005.37982866</v>
      </c>
      <c r="C157">
        <v>2005.9012926212995</v>
      </c>
      <c r="D157">
        <v>18946.865656886603</v>
      </c>
      <c r="E157">
        <v>0.65640796706111826</v>
      </c>
      <c r="F157">
        <v>0.66692396605801429</v>
      </c>
      <c r="S157">
        <v>154</v>
      </c>
      <c r="T157">
        <v>0.62698104481424222</v>
      </c>
      <c r="AG157">
        <v>153</v>
      </c>
      <c r="AH157">
        <v>1326897.8821416509</v>
      </c>
      <c r="AI157">
        <v>-13.818118805348345</v>
      </c>
      <c r="AJ157">
        <v>1326897.8821416509</v>
      </c>
      <c r="AK157">
        <v>-13.818118805348345</v>
      </c>
      <c r="AL157">
        <v>1328386.9760935528</v>
      </c>
      <c r="AM157">
        <v>-13.800491312380402</v>
      </c>
    </row>
    <row r="158" spans="1:39" x14ac:dyDescent="0.3">
      <c r="A158">
        <v>155</v>
      </c>
      <c r="B158">
        <v>228123861.07094377</v>
      </c>
      <c r="C158">
        <v>2005.8114312832436</v>
      </c>
      <c r="D158">
        <v>18968.84547472663</v>
      </c>
      <c r="E158">
        <v>0.65623167052111286</v>
      </c>
      <c r="F158">
        <v>0.66667468721451895</v>
      </c>
      <c r="S158">
        <v>155</v>
      </c>
      <c r="T158">
        <v>0.62607841628505079</v>
      </c>
      <c r="AG158">
        <v>154</v>
      </c>
      <c r="AH158">
        <v>1326897.8821416509</v>
      </c>
      <c r="AI158">
        <v>-13.818118805348345</v>
      </c>
      <c r="AJ158">
        <v>1326897.8821416509</v>
      </c>
      <c r="AK158">
        <v>-13.818118805348345</v>
      </c>
      <c r="AL158">
        <v>1328386.9760935528</v>
      </c>
      <c r="AM158">
        <v>-13.800491312380402</v>
      </c>
    </row>
    <row r="159" spans="1:39" x14ac:dyDescent="0.3">
      <c r="A159">
        <v>156</v>
      </c>
      <c r="B159">
        <v>228020468.75371146</v>
      </c>
      <c r="C159">
        <v>2006.2343903494896</v>
      </c>
      <c r="D159">
        <v>18954.623863132259</v>
      </c>
      <c r="E159">
        <v>0.65556328391595031</v>
      </c>
      <c r="F159">
        <v>0.66608390618662128</v>
      </c>
      <c r="S159">
        <v>156</v>
      </c>
      <c r="T159">
        <v>0.62562829390382446</v>
      </c>
      <c r="AG159">
        <v>155</v>
      </c>
      <c r="AH159">
        <v>1326897.8821416509</v>
      </c>
      <c r="AI159">
        <v>-13.818118805348345</v>
      </c>
      <c r="AJ159">
        <v>1326897.8821416509</v>
      </c>
      <c r="AK159">
        <v>-13.818118805348345</v>
      </c>
      <c r="AL159">
        <v>1328386.9760935528</v>
      </c>
      <c r="AM159">
        <v>-13.800491312380402</v>
      </c>
    </row>
    <row r="160" spans="1:39" x14ac:dyDescent="0.3">
      <c r="A160">
        <v>157</v>
      </c>
      <c r="B160">
        <v>227935629.99490792</v>
      </c>
      <c r="C160">
        <v>2006.5777694886267</v>
      </c>
      <c r="D160">
        <v>18953.552768933463</v>
      </c>
      <c r="E160">
        <v>0.65499557358184846</v>
      </c>
      <c r="F160">
        <v>0.66588545450190673</v>
      </c>
      <c r="S160">
        <v>157</v>
      </c>
      <c r="T160">
        <v>0.6030869496870026</v>
      </c>
      <c r="AG160">
        <v>156</v>
      </c>
      <c r="AH160">
        <v>1326897.8821416509</v>
      </c>
      <c r="AI160">
        <v>-13.818118805348345</v>
      </c>
      <c r="AJ160">
        <v>1326897.8821416509</v>
      </c>
      <c r="AK160">
        <v>-13.818118805348345</v>
      </c>
      <c r="AL160">
        <v>1328386.9760935528</v>
      </c>
      <c r="AM160">
        <v>-13.800491312380402</v>
      </c>
    </row>
    <row r="161" spans="1:39" x14ac:dyDescent="0.3">
      <c r="A161">
        <v>158</v>
      </c>
      <c r="B161">
        <v>228101093.36879078</v>
      </c>
      <c r="C161">
        <v>2006.9108672168172</v>
      </c>
      <c r="D161">
        <v>18961.310975179127</v>
      </c>
      <c r="E161">
        <v>0.65415084727788164</v>
      </c>
      <c r="F161">
        <v>0.66555433924796503</v>
      </c>
      <c r="S161">
        <v>158</v>
      </c>
      <c r="T161">
        <v>0.60260890099380793</v>
      </c>
      <c r="AG161">
        <v>157</v>
      </c>
      <c r="AH161">
        <v>1326897.8821416509</v>
      </c>
      <c r="AI161">
        <v>-13.818118805348345</v>
      </c>
      <c r="AJ161">
        <v>1326897.8821416509</v>
      </c>
      <c r="AK161">
        <v>-13.818118805348345</v>
      </c>
      <c r="AL161">
        <v>1328386.9760935528</v>
      </c>
      <c r="AM161">
        <v>-13.800491312380402</v>
      </c>
    </row>
    <row r="162" spans="1:39" x14ac:dyDescent="0.3">
      <c r="A162">
        <v>159</v>
      </c>
      <c r="B162">
        <v>228043236.45586446</v>
      </c>
      <c r="C162">
        <v>2007.4903544159163</v>
      </c>
      <c r="D162">
        <v>18962.158362679766</v>
      </c>
      <c r="E162">
        <v>0.6530924983260713</v>
      </c>
      <c r="F162">
        <v>0.66504772693642999</v>
      </c>
      <c r="S162">
        <v>159</v>
      </c>
      <c r="T162">
        <v>0.6023978953330098</v>
      </c>
      <c r="AG162">
        <v>158</v>
      </c>
      <c r="AH162">
        <v>1158627.1249185756</v>
      </c>
      <c r="AI162">
        <v>0.61574328369924258</v>
      </c>
      <c r="AJ162">
        <v>1158627.1249185756</v>
      </c>
      <c r="AK162">
        <v>0.61574328369924258</v>
      </c>
      <c r="AL162">
        <v>1160116.2188704778</v>
      </c>
      <c r="AM162">
        <v>0.61495779252230665</v>
      </c>
    </row>
    <row r="163" spans="1:39" x14ac:dyDescent="0.3">
      <c r="A163">
        <v>160</v>
      </c>
      <c r="B163">
        <v>228123861.07094377</v>
      </c>
      <c r="C163">
        <v>2008.1668312832437</v>
      </c>
      <c r="D163">
        <v>18968.84547472663</v>
      </c>
      <c r="E163">
        <v>0.65168009816311079</v>
      </c>
      <c r="F163">
        <v>0.66496523713931865</v>
      </c>
      <c r="S163">
        <v>160</v>
      </c>
      <c r="T163">
        <v>0.6019201243035246</v>
      </c>
      <c r="AG163">
        <v>159</v>
      </c>
      <c r="AH163">
        <v>1158627.1249185756</v>
      </c>
      <c r="AI163">
        <v>0.61574328369924258</v>
      </c>
      <c r="AJ163">
        <v>1158627.1249185756</v>
      </c>
      <c r="AK163">
        <v>0.61574328369924258</v>
      </c>
      <c r="AL163">
        <v>1160116.2188704778</v>
      </c>
      <c r="AM163">
        <v>0.61495779252230665</v>
      </c>
    </row>
    <row r="164" spans="1:39" x14ac:dyDescent="0.3">
      <c r="A164">
        <v>161</v>
      </c>
      <c r="B164">
        <v>227832237.67767566</v>
      </c>
      <c r="C164">
        <v>2008.7979285548729</v>
      </c>
      <c r="D164">
        <v>18939.331157339097</v>
      </c>
      <c r="E164">
        <v>0.65085077172786188</v>
      </c>
      <c r="F164">
        <v>0.66471578245839336</v>
      </c>
      <c r="S164">
        <v>161</v>
      </c>
      <c r="T164">
        <v>0.60110309318124788</v>
      </c>
      <c r="AG164">
        <v>160</v>
      </c>
      <c r="AH164">
        <v>1158627.1249185756</v>
      </c>
      <c r="AI164">
        <v>0.61574328369924258</v>
      </c>
      <c r="AJ164">
        <v>1158627.1249185756</v>
      </c>
      <c r="AK164">
        <v>0.61574328369924258</v>
      </c>
      <c r="AL164">
        <v>1160116.2188704778</v>
      </c>
      <c r="AM164">
        <v>0.61495779252230665</v>
      </c>
    </row>
    <row r="165" spans="1:39" x14ac:dyDescent="0.3">
      <c r="A165">
        <v>162</v>
      </c>
      <c r="B165">
        <v>227912862.29275492</v>
      </c>
      <c r="C165">
        <v>2009.4744054222001</v>
      </c>
      <c r="D165">
        <v>18946.018269385957</v>
      </c>
      <c r="E165">
        <v>0.64943852863294604</v>
      </c>
      <c r="F165">
        <v>0.66440716279862044</v>
      </c>
      <c r="S165">
        <v>162</v>
      </c>
      <c r="T165">
        <v>0.60062638433538595</v>
      </c>
      <c r="AG165">
        <v>161</v>
      </c>
      <c r="AH165">
        <v>1158627.1249185756</v>
      </c>
      <c r="AI165">
        <v>0.61574328369924258</v>
      </c>
      <c r="AJ165">
        <v>1158627.1249185756</v>
      </c>
      <c r="AK165">
        <v>0.61574328369924258</v>
      </c>
      <c r="AL165">
        <v>1160116.2188704778</v>
      </c>
      <c r="AM165">
        <v>0.61495779252230665</v>
      </c>
    </row>
    <row r="166" spans="1:39" x14ac:dyDescent="0.3">
      <c r="A166">
        <v>163</v>
      </c>
      <c r="B166">
        <v>227855005.37982866</v>
      </c>
      <c r="C166">
        <v>2010.0538926212996</v>
      </c>
      <c r="D166">
        <v>18946.865656886603</v>
      </c>
      <c r="E166">
        <v>0.64837878218285627</v>
      </c>
      <c r="F166">
        <v>0.66412526301119279</v>
      </c>
      <c r="S166">
        <v>163</v>
      </c>
      <c r="T166">
        <v>0.58565726827807185</v>
      </c>
      <c r="AG166">
        <v>162</v>
      </c>
      <c r="AH166">
        <v>1158627.1249185756</v>
      </c>
      <c r="AI166">
        <v>0.61574328369924258</v>
      </c>
      <c r="AJ166">
        <v>1158627.1249185756</v>
      </c>
      <c r="AK166">
        <v>0.61574328369924258</v>
      </c>
      <c r="AL166">
        <v>1160116.2188704778</v>
      </c>
      <c r="AM166">
        <v>0.61495779252230665</v>
      </c>
    </row>
    <row r="167" spans="1:39" x14ac:dyDescent="0.3">
      <c r="A167">
        <v>164</v>
      </c>
      <c r="B167">
        <v>228020468.75371146</v>
      </c>
      <c r="C167">
        <v>2010.3869903494895</v>
      </c>
      <c r="D167">
        <v>18954.623863132259</v>
      </c>
      <c r="E167">
        <v>0.64753563581716878</v>
      </c>
      <c r="F167">
        <v>0.66407612772367752</v>
      </c>
      <c r="S167">
        <v>164</v>
      </c>
      <c r="T167">
        <v>0.58551291275737216</v>
      </c>
      <c r="AG167">
        <v>163</v>
      </c>
      <c r="AH167">
        <v>1158627.1249185756</v>
      </c>
      <c r="AI167">
        <v>0.61574328369924258</v>
      </c>
      <c r="AJ167">
        <v>1158627.1249185756</v>
      </c>
      <c r="AK167">
        <v>0.61574328369924258</v>
      </c>
      <c r="AL167">
        <v>1160116.2188704778</v>
      </c>
      <c r="AM167">
        <v>0.61495779252230665</v>
      </c>
    </row>
    <row r="168" spans="1:39" x14ac:dyDescent="0.3">
      <c r="A168">
        <v>165</v>
      </c>
      <c r="B168">
        <v>227935629.99490792</v>
      </c>
      <c r="C168">
        <v>2010.7303694886268</v>
      </c>
      <c r="D168">
        <v>18953.552768933463</v>
      </c>
      <c r="E168">
        <v>0.64696658953546604</v>
      </c>
      <c r="F168">
        <v>0.6635694621848407</v>
      </c>
      <c r="S168">
        <v>165</v>
      </c>
      <c r="T168">
        <v>0.58517348415096937</v>
      </c>
      <c r="AG168">
        <v>164</v>
      </c>
      <c r="AH168">
        <v>1158627.1249185756</v>
      </c>
      <c r="AI168">
        <v>0.61574328369924258</v>
      </c>
      <c r="AJ168">
        <v>1158627.1249185756</v>
      </c>
      <c r="AK168">
        <v>0.61574328369924258</v>
      </c>
      <c r="AL168">
        <v>1160116.2188704778</v>
      </c>
      <c r="AM168">
        <v>0.61495779252230665</v>
      </c>
    </row>
    <row r="169" spans="1:39" x14ac:dyDescent="0.3">
      <c r="A169">
        <v>166</v>
      </c>
      <c r="B169">
        <v>229131958.20925334</v>
      </c>
      <c r="C169">
        <v>2009.9374614246869</v>
      </c>
      <c r="D169">
        <v>19051.007588548244</v>
      </c>
      <c r="E169">
        <v>0.64693941902482055</v>
      </c>
      <c r="F169">
        <v>0.66348722616157463</v>
      </c>
      <c r="S169">
        <v>166</v>
      </c>
      <c r="T169">
        <v>0.58502961162761169</v>
      </c>
      <c r="AG169">
        <v>165</v>
      </c>
      <c r="AH169">
        <v>1158627.1249185756</v>
      </c>
      <c r="AI169">
        <v>0.61574328369924258</v>
      </c>
      <c r="AJ169">
        <v>1158627.1249185756</v>
      </c>
      <c r="AK169">
        <v>0.61574328369924258</v>
      </c>
      <c r="AL169">
        <v>1160116.2188704778</v>
      </c>
      <c r="AM169">
        <v>0.61495779252230665</v>
      </c>
    </row>
    <row r="170" spans="1:39" x14ac:dyDescent="0.3">
      <c r="A170">
        <v>167</v>
      </c>
      <c r="B170">
        <v>228101093.36879078</v>
      </c>
      <c r="C170">
        <v>2011.0634672168171</v>
      </c>
      <c r="D170">
        <v>18961.310975179127</v>
      </c>
      <c r="E170">
        <v>0.64612338275993308</v>
      </c>
      <c r="F170">
        <v>0.66323760700285317</v>
      </c>
      <c r="S170">
        <v>167</v>
      </c>
      <c r="T170">
        <v>0.58423843527310981</v>
      </c>
      <c r="AG170">
        <v>166</v>
      </c>
      <c r="AH170">
        <v>1158627.1249185756</v>
      </c>
      <c r="AI170">
        <v>0.61574328369924258</v>
      </c>
      <c r="AJ170">
        <v>1158627.1249185756</v>
      </c>
      <c r="AK170">
        <v>0.61574328369924258</v>
      </c>
      <c r="AL170">
        <v>1160116.2188704778</v>
      </c>
      <c r="AM170">
        <v>0.61495779252230665</v>
      </c>
    </row>
    <row r="171" spans="1:39" x14ac:dyDescent="0.3">
      <c r="A171">
        <v>168</v>
      </c>
      <c r="B171">
        <v>229212582.82433265</v>
      </c>
      <c r="C171">
        <v>2010.6139382920146</v>
      </c>
      <c r="D171">
        <v>19057.694700595104</v>
      </c>
      <c r="E171">
        <v>0.64552682715157261</v>
      </c>
      <c r="F171">
        <v>0.66264730390086768</v>
      </c>
      <c r="S171">
        <v>168</v>
      </c>
      <c r="T171">
        <v>0.58375963986683099</v>
      </c>
      <c r="AG171">
        <v>167</v>
      </c>
      <c r="AH171">
        <v>1158627.1249185756</v>
      </c>
      <c r="AI171">
        <v>0.61574328369924258</v>
      </c>
      <c r="AJ171">
        <v>1158627.1249185756</v>
      </c>
      <c r="AK171">
        <v>0.61574328369924258</v>
      </c>
      <c r="AL171">
        <v>1160116.2188704778</v>
      </c>
      <c r="AM171">
        <v>0.61495779252230665</v>
      </c>
    </row>
    <row r="172" spans="1:39" x14ac:dyDescent="0.3">
      <c r="A172">
        <v>169</v>
      </c>
      <c r="B172">
        <v>228043236.45586446</v>
      </c>
      <c r="C172">
        <v>2011.6429544159162</v>
      </c>
      <c r="D172">
        <v>18962.158362679766</v>
      </c>
      <c r="E172">
        <v>0.64506376072801253</v>
      </c>
      <c r="F172">
        <v>0.64575896323071202</v>
      </c>
      <c r="S172">
        <v>169</v>
      </c>
      <c r="T172">
        <v>0.58171853455871736</v>
      </c>
      <c r="AG172">
        <v>168</v>
      </c>
      <c r="AH172">
        <v>1158627.1249185756</v>
      </c>
      <c r="AI172">
        <v>0.61574328369924258</v>
      </c>
      <c r="AJ172">
        <v>1158627.1249185756</v>
      </c>
      <c r="AK172">
        <v>0.61574328369924258</v>
      </c>
      <c r="AL172">
        <v>1160116.2188704778</v>
      </c>
      <c r="AM172">
        <v>0.61495779252230665</v>
      </c>
    </row>
    <row r="173" spans="1:39" x14ac:dyDescent="0.3">
      <c r="A173">
        <v>170</v>
      </c>
      <c r="B173">
        <v>229154725.91140637</v>
      </c>
      <c r="C173">
        <v>2011.1934254911137</v>
      </c>
      <c r="D173">
        <v>19058.54208809575</v>
      </c>
      <c r="E173">
        <v>0.64447082491350216</v>
      </c>
      <c r="F173">
        <v>0.64543411173876375</v>
      </c>
      <c r="S173">
        <v>170</v>
      </c>
      <c r="T173">
        <v>0.58157277083552328</v>
      </c>
      <c r="AG173">
        <v>169</v>
      </c>
      <c r="AH173">
        <v>1158627.1249185756</v>
      </c>
      <c r="AI173">
        <v>0.61574328369924258</v>
      </c>
      <c r="AJ173">
        <v>1158627.1249185756</v>
      </c>
      <c r="AK173">
        <v>0.61574328369924258</v>
      </c>
      <c r="AL173">
        <v>1160116.2188704778</v>
      </c>
      <c r="AM173">
        <v>0.61495779252230665</v>
      </c>
    </row>
    <row r="174" spans="1:39" x14ac:dyDescent="0.3">
      <c r="A174">
        <v>171</v>
      </c>
      <c r="B174">
        <v>228123861.07094377</v>
      </c>
      <c r="C174">
        <v>2012.3194312832436</v>
      </c>
      <c r="D174">
        <v>18968.84547472663</v>
      </c>
      <c r="E174">
        <v>0.64365155711055599</v>
      </c>
      <c r="F174">
        <v>0.64492237054594181</v>
      </c>
      <c r="S174">
        <v>171</v>
      </c>
      <c r="T174">
        <v>0.58123754637261904</v>
      </c>
      <c r="AG174">
        <v>170</v>
      </c>
      <c r="AH174">
        <v>1158627.1249185756</v>
      </c>
      <c r="AI174">
        <v>0.61574328369924258</v>
      </c>
      <c r="AJ174">
        <v>1158627.1249185756</v>
      </c>
      <c r="AK174">
        <v>0.61574328369924258</v>
      </c>
      <c r="AL174">
        <v>1160116.2188704778</v>
      </c>
      <c r="AM174">
        <v>0.61495779252230665</v>
      </c>
    </row>
    <row r="175" spans="1:39" x14ac:dyDescent="0.3">
      <c r="A175">
        <v>172</v>
      </c>
      <c r="B175">
        <v>229320189.2852892</v>
      </c>
      <c r="C175">
        <v>2011.5265232193042</v>
      </c>
      <c r="D175">
        <v>19066.30029434141</v>
      </c>
      <c r="E175">
        <v>0.64362353209349321</v>
      </c>
      <c r="F175">
        <v>0.64487399753978181</v>
      </c>
      <c r="S175">
        <v>172</v>
      </c>
      <c r="T175">
        <v>0.58109226016349147</v>
      </c>
      <c r="AG175">
        <v>171</v>
      </c>
      <c r="AH175">
        <v>1158627.1249185756</v>
      </c>
      <c r="AI175">
        <v>0.61574328369924258</v>
      </c>
      <c r="AJ175">
        <v>1158627.1249185756</v>
      </c>
      <c r="AK175">
        <v>0.61574328369924258</v>
      </c>
      <c r="AL175">
        <v>1160116.2188704778</v>
      </c>
      <c r="AM175">
        <v>0.61495779252230665</v>
      </c>
    </row>
    <row r="176" spans="1:39" x14ac:dyDescent="0.3">
      <c r="A176">
        <v>173</v>
      </c>
      <c r="B176">
        <v>229235350.52648562</v>
      </c>
      <c r="C176">
        <v>2011.8699023584409</v>
      </c>
      <c r="D176">
        <v>19065.22920014261</v>
      </c>
      <c r="E176">
        <v>0.643058245303473</v>
      </c>
      <c r="F176">
        <v>0.64459679456768937</v>
      </c>
      <c r="S176">
        <v>173</v>
      </c>
      <c r="T176">
        <v>0.58028810481378568</v>
      </c>
      <c r="AG176">
        <v>172</v>
      </c>
      <c r="AH176">
        <v>1158627.1249185756</v>
      </c>
      <c r="AI176">
        <v>0.61574328369924258</v>
      </c>
      <c r="AJ176">
        <v>1158627.1249185756</v>
      </c>
      <c r="AK176">
        <v>0.61574328369924258</v>
      </c>
      <c r="AL176">
        <v>1160116.2188704778</v>
      </c>
      <c r="AM176">
        <v>0.61495779252230665</v>
      </c>
    </row>
    <row r="177" spans="1:39" x14ac:dyDescent="0.3">
      <c r="A177">
        <v>174</v>
      </c>
      <c r="B177">
        <v>229131958.20925334</v>
      </c>
      <c r="C177">
        <v>2012.2746614246869</v>
      </c>
      <c r="D177">
        <v>19051.007588548244</v>
      </c>
      <c r="E177">
        <v>0.6424272444260497</v>
      </c>
      <c r="F177">
        <v>0.64428059320353992</v>
      </c>
      <c r="S177">
        <v>174</v>
      </c>
      <c r="T177">
        <v>0.57981205155425941</v>
      </c>
      <c r="AG177">
        <v>173</v>
      </c>
      <c r="AH177">
        <v>1158627.1249185756</v>
      </c>
      <c r="AI177">
        <v>0.61574328369924258</v>
      </c>
      <c r="AJ177">
        <v>1158627.1249185756</v>
      </c>
      <c r="AK177">
        <v>0.61574328369924258</v>
      </c>
      <c r="AL177">
        <v>1160116.2188704778</v>
      </c>
      <c r="AM177">
        <v>0.61495779252230665</v>
      </c>
    </row>
    <row r="178" spans="1:39" x14ac:dyDescent="0.3">
      <c r="A178">
        <v>175</v>
      </c>
      <c r="B178">
        <v>229400813.90036851</v>
      </c>
      <c r="C178">
        <v>2012.2030000866314</v>
      </c>
      <c r="D178">
        <v>19072.987406388274</v>
      </c>
      <c r="E178">
        <v>0.64221093973471</v>
      </c>
      <c r="F178">
        <v>0.64403547937938144</v>
      </c>
      <c r="S178">
        <v>175</v>
      </c>
      <c r="T178">
        <v>0.5732246080979202</v>
      </c>
      <c r="AG178">
        <v>174</v>
      </c>
      <c r="AH178">
        <v>1158627.1249185756</v>
      </c>
      <c r="AI178">
        <v>0.61574328369924258</v>
      </c>
      <c r="AJ178">
        <v>1158627.1249185756</v>
      </c>
      <c r="AK178">
        <v>0.61574328369924258</v>
      </c>
      <c r="AL178">
        <v>1160116.2188704778</v>
      </c>
      <c r="AM178">
        <v>0.61495779252230665</v>
      </c>
    </row>
    <row r="179" spans="1:39" x14ac:dyDescent="0.3">
      <c r="A179">
        <v>176</v>
      </c>
      <c r="B179">
        <v>229342956.98744223</v>
      </c>
      <c r="C179">
        <v>2012.7824872857309</v>
      </c>
      <c r="D179">
        <v>19073.834793888916</v>
      </c>
      <c r="E179">
        <v>0.64115496199220323</v>
      </c>
      <c r="F179">
        <v>0.64395577567103257</v>
      </c>
      <c r="S179">
        <v>176</v>
      </c>
      <c r="T179">
        <v>0.57310020137734397</v>
      </c>
      <c r="AG179">
        <v>175</v>
      </c>
      <c r="AH179">
        <v>1158627.1249185756</v>
      </c>
      <c r="AI179">
        <v>0.61574328369924258</v>
      </c>
      <c r="AJ179">
        <v>1158627.1249185756</v>
      </c>
      <c r="AK179">
        <v>0.61574328369924258</v>
      </c>
      <c r="AL179">
        <v>1160116.2188704778</v>
      </c>
      <c r="AM179">
        <v>0.61495779252230665</v>
      </c>
    </row>
    <row r="180" spans="1:39" x14ac:dyDescent="0.3">
      <c r="A180">
        <v>177</v>
      </c>
      <c r="B180">
        <v>229212582.82433265</v>
      </c>
      <c r="C180">
        <v>2012.9511382920145</v>
      </c>
      <c r="D180">
        <v>19057.694700595104</v>
      </c>
      <c r="E180">
        <v>0.64101468820886309</v>
      </c>
      <c r="F180">
        <v>0.64344401305361598</v>
      </c>
      <c r="S180">
        <v>177</v>
      </c>
      <c r="T180">
        <v>0.57221481336479918</v>
      </c>
      <c r="AG180">
        <v>176</v>
      </c>
      <c r="AH180">
        <v>1158627.1249185756</v>
      </c>
      <c r="AI180">
        <v>0.61574328369924258</v>
      </c>
      <c r="AJ180">
        <v>1158627.1249185756</v>
      </c>
      <c r="AK180">
        <v>0.61574328369924258</v>
      </c>
      <c r="AL180">
        <v>1160116.2188704778</v>
      </c>
      <c r="AM180">
        <v>0.61495779252230665</v>
      </c>
    </row>
    <row r="181" spans="1:39" x14ac:dyDescent="0.3">
      <c r="A181">
        <v>178</v>
      </c>
      <c r="B181">
        <v>229154725.91140637</v>
      </c>
      <c r="C181">
        <v>2013.5306254911136</v>
      </c>
      <c r="D181">
        <v>19058.54208809575</v>
      </c>
      <c r="E181">
        <v>0.63995786858801307</v>
      </c>
      <c r="F181">
        <v>0.64339577119623348</v>
      </c>
      <c r="S181">
        <v>178</v>
      </c>
      <c r="T181">
        <v>0.5719983322516794</v>
      </c>
      <c r="AG181">
        <v>177</v>
      </c>
      <c r="AH181">
        <v>1158627.1249185756</v>
      </c>
      <c r="AI181">
        <v>0.61574328369924258</v>
      </c>
      <c r="AJ181">
        <v>1158627.1249185756</v>
      </c>
      <c r="AK181">
        <v>0.61574328369924258</v>
      </c>
      <c r="AL181">
        <v>1160116.2188704778</v>
      </c>
      <c r="AM181">
        <v>0.61495779252230665</v>
      </c>
    </row>
    <row r="182" spans="1:39" x14ac:dyDescent="0.3">
      <c r="A182">
        <v>179</v>
      </c>
      <c r="B182">
        <v>229423581.60252148</v>
      </c>
      <c r="C182">
        <v>2013.4589641530577</v>
      </c>
      <c r="D182">
        <v>19080.521905935777</v>
      </c>
      <c r="E182">
        <v>0.63974238127608385</v>
      </c>
      <c r="F182">
        <v>0.64311847955779278</v>
      </c>
      <c r="S182">
        <v>179</v>
      </c>
      <c r="T182">
        <v>0.57155951808902761</v>
      </c>
      <c r="AG182">
        <v>178</v>
      </c>
      <c r="AH182">
        <v>1158627.1249185756</v>
      </c>
      <c r="AI182">
        <v>0.61574328369924258</v>
      </c>
      <c r="AJ182">
        <v>1158627.1249185756</v>
      </c>
      <c r="AK182">
        <v>0.61574328369924258</v>
      </c>
      <c r="AL182">
        <v>1160116.2188704778</v>
      </c>
      <c r="AM182">
        <v>0.61495779252230665</v>
      </c>
    </row>
    <row r="183" spans="1:39" x14ac:dyDescent="0.3">
      <c r="A183">
        <v>180</v>
      </c>
      <c r="B183">
        <v>229320189.2852892</v>
      </c>
      <c r="C183">
        <v>2013.8637232193041</v>
      </c>
      <c r="D183">
        <v>19066.30029434141</v>
      </c>
      <c r="E183">
        <v>0.63911142730373527</v>
      </c>
      <c r="F183">
        <v>0.64255728847049765</v>
      </c>
      <c r="S183">
        <v>180</v>
      </c>
      <c r="T183">
        <v>0.57033154678072218</v>
      </c>
      <c r="AG183">
        <v>179</v>
      </c>
      <c r="AH183">
        <v>1158627.1249185756</v>
      </c>
      <c r="AI183">
        <v>0.61574328369924258</v>
      </c>
      <c r="AJ183">
        <v>1158627.1249185756</v>
      </c>
      <c r="AK183">
        <v>0.61574328369924258</v>
      </c>
      <c r="AL183">
        <v>1160116.2188704778</v>
      </c>
      <c r="AM183">
        <v>0.61495779252230665</v>
      </c>
    </row>
    <row r="184" spans="1:39" x14ac:dyDescent="0.3">
      <c r="A184">
        <v>181</v>
      </c>
      <c r="B184">
        <v>229235350.52648562</v>
      </c>
      <c r="C184">
        <v>2014.2071023584408</v>
      </c>
      <c r="D184">
        <v>19065.22920014261</v>
      </c>
      <c r="E184">
        <v>0.63854533278693226</v>
      </c>
      <c r="F184">
        <v>0.64232146815162183</v>
      </c>
      <c r="S184">
        <v>181</v>
      </c>
      <c r="T184">
        <v>0.56702742638034875</v>
      </c>
      <c r="AG184">
        <v>180</v>
      </c>
      <c r="AH184">
        <v>1158627.1249185756</v>
      </c>
      <c r="AI184">
        <v>0.61574328369924258</v>
      </c>
      <c r="AJ184">
        <v>1158627.1249185756</v>
      </c>
      <c r="AK184">
        <v>0.61574328369924258</v>
      </c>
      <c r="AL184">
        <v>1160116.2188704778</v>
      </c>
      <c r="AM184">
        <v>0.61495779252230665</v>
      </c>
    </row>
    <row r="185" spans="1:39" x14ac:dyDescent="0.3">
      <c r="A185">
        <v>182</v>
      </c>
      <c r="B185">
        <v>229400813.90036851</v>
      </c>
      <c r="C185">
        <v>2014.5402000866313</v>
      </c>
      <c r="D185">
        <v>19072.987406388274</v>
      </c>
      <c r="E185">
        <v>0.63769886905359208</v>
      </c>
      <c r="F185">
        <v>0.64199668106018104</v>
      </c>
      <c r="S185">
        <v>182</v>
      </c>
      <c r="T185">
        <v>0.56601966106598478</v>
      </c>
      <c r="AG185">
        <v>181</v>
      </c>
      <c r="AH185">
        <v>1158627.1249185756</v>
      </c>
      <c r="AI185">
        <v>0.61574328369924258</v>
      </c>
      <c r="AJ185">
        <v>1158627.1249185756</v>
      </c>
      <c r="AK185">
        <v>0.61574328369924258</v>
      </c>
      <c r="AL185">
        <v>1160116.2188704778</v>
      </c>
      <c r="AM185">
        <v>0.61495779252230665</v>
      </c>
    </row>
    <row r="186" spans="1:39" x14ac:dyDescent="0.3">
      <c r="A186">
        <v>183</v>
      </c>
      <c r="B186">
        <v>229342956.98744223</v>
      </c>
      <c r="C186">
        <v>2015.1196872857308</v>
      </c>
      <c r="D186">
        <v>19073.834793888916</v>
      </c>
      <c r="E186">
        <v>0.63664209497981494</v>
      </c>
      <c r="F186">
        <v>0.64148491703747523</v>
      </c>
      <c r="S186">
        <v>183</v>
      </c>
      <c r="T186">
        <v>0.56586285409483661</v>
      </c>
      <c r="AG186">
        <v>182</v>
      </c>
      <c r="AH186">
        <v>1158627.1249185756</v>
      </c>
      <c r="AI186">
        <v>0.61574328369924258</v>
      </c>
      <c r="AJ186">
        <v>1158627.1249185756</v>
      </c>
      <c r="AK186">
        <v>0.61574328369924258</v>
      </c>
      <c r="AL186">
        <v>1160116.2188704778</v>
      </c>
      <c r="AM186">
        <v>0.61495779252230665</v>
      </c>
    </row>
    <row r="187" spans="1:39" x14ac:dyDescent="0.3">
      <c r="A187">
        <v>184</v>
      </c>
      <c r="B187">
        <v>229423581.60252148</v>
      </c>
      <c r="C187">
        <v>2015.7961641530576</v>
      </c>
      <c r="D187">
        <v>19080.521905935777</v>
      </c>
      <c r="E187">
        <v>0.63522955644471069</v>
      </c>
      <c r="F187">
        <v>0.64143679683380095</v>
      </c>
      <c r="S187">
        <v>184</v>
      </c>
      <c r="T187">
        <v>0.56535931627729707</v>
      </c>
      <c r="AG187">
        <v>183</v>
      </c>
      <c r="AH187">
        <v>1158627.1249185756</v>
      </c>
      <c r="AI187">
        <v>0.61574328369924258</v>
      </c>
      <c r="AJ187">
        <v>1158627.1249185756</v>
      </c>
      <c r="AK187">
        <v>0.61574328369924258</v>
      </c>
      <c r="AL187">
        <v>1160116.2188704778</v>
      </c>
      <c r="AM187">
        <v>0.61495779252230665</v>
      </c>
    </row>
    <row r="188" spans="1:39" x14ac:dyDescent="0.3">
      <c r="A188">
        <v>185</v>
      </c>
      <c r="B188">
        <v>229131958.20925334</v>
      </c>
      <c r="C188">
        <v>2016.273461424687</v>
      </c>
      <c r="D188">
        <v>19051.007588548244</v>
      </c>
      <c r="E188">
        <v>0.63470302212508112</v>
      </c>
      <c r="F188">
        <v>0.64115942526906611</v>
      </c>
      <c r="S188">
        <v>185</v>
      </c>
      <c r="T188">
        <v>0.56462889890290535</v>
      </c>
      <c r="AG188">
        <v>184</v>
      </c>
      <c r="AH188">
        <v>1158627.1249185756</v>
      </c>
      <c r="AI188">
        <v>0.61574328369924258</v>
      </c>
      <c r="AJ188">
        <v>1158627.1249185756</v>
      </c>
      <c r="AK188">
        <v>0.61574328369924258</v>
      </c>
      <c r="AL188">
        <v>1160116.2188704778</v>
      </c>
      <c r="AM188">
        <v>0.61495779252230665</v>
      </c>
    </row>
    <row r="189" spans="1:39" x14ac:dyDescent="0.3">
      <c r="A189">
        <v>186</v>
      </c>
      <c r="B189">
        <v>229212582.82433265</v>
      </c>
      <c r="C189">
        <v>2016.9499382920146</v>
      </c>
      <c r="D189">
        <v>19057.694700595104</v>
      </c>
      <c r="E189">
        <v>0.63329057274664369</v>
      </c>
      <c r="F189">
        <v>0.64084309773472881</v>
      </c>
      <c r="S189">
        <v>186</v>
      </c>
      <c r="T189">
        <v>0.56412808924474789</v>
      </c>
      <c r="AG189">
        <v>185</v>
      </c>
      <c r="AH189">
        <v>1158627.1249185756</v>
      </c>
      <c r="AI189">
        <v>0.61574328369924258</v>
      </c>
      <c r="AJ189">
        <v>1158627.1249185756</v>
      </c>
      <c r="AK189">
        <v>0.61574328369924258</v>
      </c>
      <c r="AL189">
        <v>1160116.2188704778</v>
      </c>
      <c r="AM189">
        <v>0.61495779252230665</v>
      </c>
    </row>
    <row r="190" spans="1:39" x14ac:dyDescent="0.3">
      <c r="A190">
        <v>187</v>
      </c>
      <c r="B190">
        <v>229154725.91140637</v>
      </c>
      <c r="C190">
        <v>2017.5294254911137</v>
      </c>
      <c r="D190">
        <v>19058.54208809575</v>
      </c>
      <c r="E190">
        <v>0.63223253422579573</v>
      </c>
      <c r="F190">
        <v>0.64059837347271675</v>
      </c>
      <c r="S190">
        <v>187</v>
      </c>
      <c r="T190">
        <v>0.56083111801146568</v>
      </c>
      <c r="AG190">
        <v>186</v>
      </c>
      <c r="AH190">
        <v>1158627.1249185756</v>
      </c>
      <c r="AI190">
        <v>0.61574328369924258</v>
      </c>
      <c r="AJ190">
        <v>1158627.1249185756</v>
      </c>
      <c r="AK190">
        <v>0.61574328369924258</v>
      </c>
      <c r="AL190">
        <v>1160116.2188704778</v>
      </c>
      <c r="AM190">
        <v>0.61495779252230665</v>
      </c>
    </row>
    <row r="191" spans="1:39" x14ac:dyDescent="0.3">
      <c r="A191">
        <v>188</v>
      </c>
      <c r="B191">
        <v>229320189.2852892</v>
      </c>
      <c r="C191">
        <v>2017.8625232193042</v>
      </c>
      <c r="D191">
        <v>19066.30029434141</v>
      </c>
      <c r="E191">
        <v>0.63138743393328789</v>
      </c>
      <c r="F191">
        <v>0.64051834308424205</v>
      </c>
      <c r="S191">
        <v>188</v>
      </c>
      <c r="T191">
        <v>0.56070043769760469</v>
      </c>
      <c r="AG191">
        <v>187</v>
      </c>
      <c r="AH191">
        <v>1158627.1249185756</v>
      </c>
      <c r="AI191">
        <v>0.61574328369924258</v>
      </c>
      <c r="AJ191">
        <v>1158627.1249185756</v>
      </c>
      <c r="AK191">
        <v>0.61574328369924258</v>
      </c>
      <c r="AL191">
        <v>1160116.2188704778</v>
      </c>
      <c r="AM191">
        <v>0.61495779252230665</v>
      </c>
    </row>
    <row r="192" spans="1:39" x14ac:dyDescent="0.3">
      <c r="A192">
        <v>189</v>
      </c>
      <c r="B192">
        <v>229235350.52648562</v>
      </c>
      <c r="C192">
        <v>2018.2059023584409</v>
      </c>
      <c r="D192">
        <v>19065.22920014261</v>
      </c>
      <c r="E192">
        <v>0.63082011821989326</v>
      </c>
      <c r="F192">
        <v>0.64000655831327968</v>
      </c>
      <c r="S192">
        <v>189</v>
      </c>
      <c r="T192">
        <v>0.56039557630433334</v>
      </c>
      <c r="AG192">
        <v>188</v>
      </c>
      <c r="AH192">
        <v>1158627.1249185756</v>
      </c>
      <c r="AI192">
        <v>0.61574328369924258</v>
      </c>
      <c r="AJ192">
        <v>1158627.1249185756</v>
      </c>
      <c r="AK192">
        <v>0.61574328369924258</v>
      </c>
      <c r="AL192">
        <v>1160116.2188704778</v>
      </c>
      <c r="AM192">
        <v>0.61495779252230665</v>
      </c>
    </row>
    <row r="193" spans="1:39" x14ac:dyDescent="0.3">
      <c r="A193">
        <v>190</v>
      </c>
      <c r="B193">
        <v>229400813.90036851</v>
      </c>
      <c r="C193">
        <v>2018.5390000866314</v>
      </c>
      <c r="D193">
        <v>19072.987406388274</v>
      </c>
      <c r="E193">
        <v>0.6299749794377838</v>
      </c>
      <c r="F193">
        <v>0.63995856536527618</v>
      </c>
      <c r="S193">
        <v>190</v>
      </c>
      <c r="T193">
        <v>0.56026530342040282</v>
      </c>
      <c r="AG193">
        <v>189</v>
      </c>
      <c r="AH193">
        <v>1158627.1249185756</v>
      </c>
      <c r="AI193">
        <v>0.61574328369924258</v>
      </c>
      <c r="AJ193">
        <v>1158627.1249185756</v>
      </c>
      <c r="AK193">
        <v>0.61574328369924258</v>
      </c>
      <c r="AL193">
        <v>1160116.2188704778</v>
      </c>
      <c r="AM193">
        <v>0.61495779252230665</v>
      </c>
    </row>
    <row r="194" spans="1:39" x14ac:dyDescent="0.3">
      <c r="A194">
        <v>191</v>
      </c>
      <c r="B194">
        <v>229342956.98744223</v>
      </c>
      <c r="C194">
        <v>2019.1184872857309</v>
      </c>
      <c r="D194">
        <v>19073.834793888916</v>
      </c>
      <c r="E194">
        <v>0.62891702058904331</v>
      </c>
      <c r="F194">
        <v>0.63968110740901085</v>
      </c>
      <c r="S194">
        <v>191</v>
      </c>
      <c r="T194">
        <v>0.55955932510058215</v>
      </c>
      <c r="AG194">
        <v>190</v>
      </c>
      <c r="AH194">
        <v>1158627.1249185756</v>
      </c>
      <c r="AI194">
        <v>0.61574328369924258</v>
      </c>
      <c r="AJ194">
        <v>1158627.1249185756</v>
      </c>
      <c r="AK194">
        <v>0.61574328369924258</v>
      </c>
      <c r="AL194">
        <v>1160116.2188704778</v>
      </c>
      <c r="AM194">
        <v>0.61495779252230665</v>
      </c>
    </row>
    <row r="195" spans="1:39" x14ac:dyDescent="0.3">
      <c r="A195">
        <v>192</v>
      </c>
      <c r="B195">
        <v>229423581.60252148</v>
      </c>
      <c r="C195">
        <v>2019.7949641530577</v>
      </c>
      <c r="D195">
        <v>19080.521905935777</v>
      </c>
      <c r="E195">
        <v>0.62750459866209884</v>
      </c>
      <c r="F195">
        <v>0.63912017633387885</v>
      </c>
      <c r="S195">
        <v>192</v>
      </c>
      <c r="T195">
        <v>0.55912798096460348</v>
      </c>
      <c r="AG195">
        <v>191</v>
      </c>
      <c r="AH195">
        <v>1158627.1249185756</v>
      </c>
      <c r="AI195">
        <v>0.61574328369924258</v>
      </c>
      <c r="AJ195">
        <v>1158627.1249185756</v>
      </c>
      <c r="AK195">
        <v>0.61574328369924258</v>
      </c>
      <c r="AL195">
        <v>1160116.2188704778</v>
      </c>
      <c r="AM195">
        <v>0.61495779252230665</v>
      </c>
    </row>
    <row r="196" spans="1:39" x14ac:dyDescent="0.3">
      <c r="A196">
        <v>193</v>
      </c>
      <c r="B196">
        <v>230621509.66768706</v>
      </c>
      <c r="C196">
        <v>2023.6407496352708</v>
      </c>
      <c r="D196">
        <v>19170.814347507974</v>
      </c>
      <c r="E196">
        <v>0.61852439007724325</v>
      </c>
      <c r="F196">
        <v>0.61845827352357197</v>
      </c>
      <c r="S196">
        <v>193</v>
      </c>
      <c r="T196">
        <v>0.54299761568106719</v>
      </c>
      <c r="AG196">
        <v>192</v>
      </c>
      <c r="AH196">
        <v>1158627.1249185756</v>
      </c>
      <c r="AI196">
        <v>0.61574328369924258</v>
      </c>
      <c r="AJ196">
        <v>1158627.1249185756</v>
      </c>
      <c r="AK196">
        <v>0.61574328369924258</v>
      </c>
      <c r="AL196">
        <v>1160116.2188704778</v>
      </c>
      <c r="AM196">
        <v>0.61495779252230665</v>
      </c>
    </row>
    <row r="197" spans="1:39" x14ac:dyDescent="0.3">
      <c r="A197">
        <v>194</v>
      </c>
      <c r="B197">
        <v>230621509.66768706</v>
      </c>
      <c r="C197">
        <v>2024.1139496352707</v>
      </c>
      <c r="D197">
        <v>19170.814347507974</v>
      </c>
      <c r="E197">
        <v>0.61761089804112357</v>
      </c>
      <c r="F197">
        <v>0.61839256003334642</v>
      </c>
      <c r="S197">
        <v>194</v>
      </c>
      <c r="T197">
        <v>0.54287623239046612</v>
      </c>
      <c r="AG197">
        <v>193</v>
      </c>
      <c r="AH197">
        <v>1158627.1249185756</v>
      </c>
      <c r="AI197">
        <v>0.61574328369924258</v>
      </c>
      <c r="AJ197">
        <v>1158627.1249185756</v>
      </c>
      <c r="AK197">
        <v>0.61574328369924258</v>
      </c>
      <c r="AL197">
        <v>1160116.2188704778</v>
      </c>
      <c r="AM197">
        <v>0.61495779252230665</v>
      </c>
    </row>
    <row r="198" spans="1:39" x14ac:dyDescent="0.3">
      <c r="A198">
        <v>195</v>
      </c>
      <c r="B198">
        <v>230702134.28276631</v>
      </c>
      <c r="C198">
        <v>2024.317226502598</v>
      </c>
      <c r="D198">
        <v>19177.501459554831</v>
      </c>
      <c r="E198">
        <v>0.61711180556745671</v>
      </c>
      <c r="F198">
        <v>0.61783484130908517</v>
      </c>
      <c r="S198">
        <v>195</v>
      </c>
      <c r="T198">
        <v>0.54252872138391695</v>
      </c>
      <c r="AG198">
        <v>194</v>
      </c>
      <c r="AH198">
        <v>1158627.1249185756</v>
      </c>
      <c r="AI198">
        <v>0.61574328369924258</v>
      </c>
      <c r="AJ198">
        <v>1158627.1249185756</v>
      </c>
      <c r="AK198">
        <v>0.61574328369924258</v>
      </c>
      <c r="AL198">
        <v>1160116.2188704778</v>
      </c>
      <c r="AM198">
        <v>0.61495779252230665</v>
      </c>
    </row>
    <row r="199" spans="1:39" x14ac:dyDescent="0.3">
      <c r="A199">
        <v>196</v>
      </c>
      <c r="B199">
        <v>230644277.36984012</v>
      </c>
      <c r="C199">
        <v>2024.8967137016978</v>
      </c>
      <c r="D199">
        <v>19178.348847055477</v>
      </c>
      <c r="E199">
        <v>0.61605563140165942</v>
      </c>
      <c r="F199">
        <v>0.61762171843699021</v>
      </c>
      <c r="S199">
        <v>196</v>
      </c>
      <c r="T199">
        <v>0.54240750118873782</v>
      </c>
      <c r="AG199">
        <v>195</v>
      </c>
      <c r="AH199">
        <v>1158627.1249185756</v>
      </c>
      <c r="AI199">
        <v>0.61574328369924258</v>
      </c>
      <c r="AJ199">
        <v>1158627.1249185756</v>
      </c>
      <c r="AK199">
        <v>0.61574328369924258</v>
      </c>
      <c r="AL199">
        <v>1160116.2188704778</v>
      </c>
      <c r="AM199">
        <v>0.61495779252230665</v>
      </c>
    </row>
    <row r="200" spans="1:39" x14ac:dyDescent="0.3">
      <c r="A200">
        <v>197</v>
      </c>
      <c r="B200">
        <v>230644277.36984012</v>
      </c>
      <c r="C200">
        <v>2025.3699137016979</v>
      </c>
      <c r="D200">
        <v>19178.348847055477</v>
      </c>
      <c r="E200">
        <v>0.61514201300731386</v>
      </c>
      <c r="F200">
        <v>0.61755588901028402</v>
      </c>
      <c r="S200">
        <v>197</v>
      </c>
      <c r="T200">
        <v>0.5418216430114895</v>
      </c>
      <c r="AG200">
        <v>196</v>
      </c>
      <c r="AH200">
        <v>1158627.1249185756</v>
      </c>
      <c r="AI200">
        <v>0.61574328369924258</v>
      </c>
      <c r="AJ200">
        <v>1158627.1249185756</v>
      </c>
      <c r="AK200">
        <v>0.61574328369924258</v>
      </c>
      <c r="AL200">
        <v>1160116.2188704778</v>
      </c>
      <c r="AM200">
        <v>0.61495779252230665</v>
      </c>
    </row>
    <row r="201" spans="1:39" x14ac:dyDescent="0.3">
      <c r="A201">
        <v>198</v>
      </c>
      <c r="B201">
        <v>230724901.98491928</v>
      </c>
      <c r="C201">
        <v>2027.4371905690243</v>
      </c>
      <c r="D201">
        <v>19185.035959102333</v>
      </c>
      <c r="E201">
        <v>0.61104388085288608</v>
      </c>
      <c r="F201">
        <v>0.61699721545824615</v>
      </c>
      <c r="S201">
        <v>198</v>
      </c>
      <c r="T201">
        <v>0.54135464594637572</v>
      </c>
      <c r="AG201">
        <v>197</v>
      </c>
      <c r="AH201">
        <v>1158627.1249185756</v>
      </c>
      <c r="AI201">
        <v>0.61574328369924258</v>
      </c>
      <c r="AJ201">
        <v>1158627.1249185756</v>
      </c>
      <c r="AK201">
        <v>0.61574328369924258</v>
      </c>
      <c r="AL201">
        <v>1160116.2188704778</v>
      </c>
      <c r="AM201">
        <v>0.61495779252230665</v>
      </c>
    </row>
    <row r="202" spans="1:39" x14ac:dyDescent="0.3">
      <c r="A202">
        <v>199</v>
      </c>
      <c r="B202">
        <v>230621509.66768706</v>
      </c>
      <c r="C202">
        <v>2028.1127496352708</v>
      </c>
      <c r="D202">
        <v>19170.814347507974</v>
      </c>
      <c r="E202">
        <v>0.60988901758187819</v>
      </c>
      <c r="F202">
        <v>0.61697991156865561</v>
      </c>
      <c r="S202">
        <v>199</v>
      </c>
      <c r="T202">
        <v>0.5373310295973367</v>
      </c>
      <c r="AG202">
        <v>198</v>
      </c>
      <c r="AH202">
        <v>1158627.1249185756</v>
      </c>
      <c r="AI202">
        <v>0.61574328369924258</v>
      </c>
      <c r="AJ202">
        <v>1158627.1249185756</v>
      </c>
      <c r="AK202">
        <v>0.61574328369924258</v>
      </c>
      <c r="AL202">
        <v>1160116.2188704778</v>
      </c>
      <c r="AM202">
        <v>0.61495779252230665</v>
      </c>
    </row>
    <row r="203" spans="1:39" x14ac:dyDescent="0.3">
      <c r="A203">
        <v>200</v>
      </c>
      <c r="B203">
        <v>230702134.28276631</v>
      </c>
      <c r="C203">
        <v>2028.536626502598</v>
      </c>
      <c r="D203">
        <v>19177.501459554831</v>
      </c>
      <c r="E203">
        <v>0.60896440473383517</v>
      </c>
      <c r="F203">
        <v>0.61639191031133633</v>
      </c>
      <c r="S203">
        <v>200</v>
      </c>
      <c r="T203">
        <v>0.53691919116437126</v>
      </c>
      <c r="AG203">
        <v>199</v>
      </c>
      <c r="AH203">
        <v>1158627.1249185756</v>
      </c>
      <c r="AI203">
        <v>0.61574328369924258</v>
      </c>
      <c r="AJ203">
        <v>1158627.1249185756</v>
      </c>
      <c r="AK203">
        <v>0.61574328369924258</v>
      </c>
      <c r="AL203">
        <v>1160116.2188704778</v>
      </c>
      <c r="AM203">
        <v>0.61495779252230665</v>
      </c>
    </row>
    <row r="204" spans="1:39" x14ac:dyDescent="0.3">
      <c r="A204">
        <v>201</v>
      </c>
      <c r="B204">
        <v>230644277.36984012</v>
      </c>
      <c r="C204">
        <v>2029.3687137016977</v>
      </c>
      <c r="D204">
        <v>19178.348847055477</v>
      </c>
      <c r="E204">
        <v>0.60741921249609376</v>
      </c>
      <c r="F204">
        <v>0.61588373932912543</v>
      </c>
      <c r="S204">
        <v>201</v>
      </c>
      <c r="T204">
        <v>0.53665883869700259</v>
      </c>
      <c r="AG204">
        <v>200</v>
      </c>
      <c r="AH204">
        <v>1158627.1249185756</v>
      </c>
      <c r="AI204">
        <v>0.61574328369924258</v>
      </c>
      <c r="AJ204">
        <v>1158627.1249185756</v>
      </c>
      <c r="AK204">
        <v>0.61574328369924258</v>
      </c>
      <c r="AL204">
        <v>1160116.2188704778</v>
      </c>
      <c r="AM204">
        <v>0.61495779252230665</v>
      </c>
    </row>
    <row r="205" spans="1:39" x14ac:dyDescent="0.3">
      <c r="A205">
        <v>202</v>
      </c>
      <c r="B205">
        <v>231090695.78631264</v>
      </c>
      <c r="C205">
        <v>2029.1200336768477</v>
      </c>
      <c r="D205">
        <v>19209.634946881444</v>
      </c>
      <c r="E205">
        <v>0.60732619184568681</v>
      </c>
      <c r="F205">
        <v>0.61580865751730152</v>
      </c>
      <c r="S205">
        <v>202</v>
      </c>
      <c r="T205">
        <v>0.53624660800196533</v>
      </c>
      <c r="AG205">
        <v>201</v>
      </c>
      <c r="AH205">
        <v>1158627.1249185756</v>
      </c>
      <c r="AI205">
        <v>0.61574328369924258</v>
      </c>
      <c r="AJ205">
        <v>1158627.1249185756</v>
      </c>
      <c r="AK205">
        <v>0.61574328369924258</v>
      </c>
      <c r="AL205">
        <v>1160116.2188704778</v>
      </c>
      <c r="AM205">
        <v>0.61495779252230665</v>
      </c>
    </row>
    <row r="206" spans="1:39" x14ac:dyDescent="0.3">
      <c r="A206">
        <v>203</v>
      </c>
      <c r="B206">
        <v>230724901.98491928</v>
      </c>
      <c r="C206">
        <v>2029.7925905690242</v>
      </c>
      <c r="D206">
        <v>19185.035959102333</v>
      </c>
      <c r="E206">
        <v>0.60649467456382089</v>
      </c>
      <c r="F206">
        <v>0.61555436686344844</v>
      </c>
      <c r="S206">
        <v>203</v>
      </c>
      <c r="T206">
        <v>0.53543559634314697</v>
      </c>
      <c r="AG206">
        <v>202</v>
      </c>
      <c r="AH206">
        <v>1158627.1249185756</v>
      </c>
      <c r="AI206">
        <v>0.61574328369924258</v>
      </c>
      <c r="AJ206">
        <v>1158627.1249185756</v>
      </c>
      <c r="AK206">
        <v>0.61574328369924258</v>
      </c>
      <c r="AL206">
        <v>1160116.2188704778</v>
      </c>
      <c r="AM206">
        <v>0.61495779252230665</v>
      </c>
    </row>
    <row r="207" spans="1:39" x14ac:dyDescent="0.3">
      <c r="A207">
        <v>204</v>
      </c>
      <c r="B207">
        <v>231171320.4013918</v>
      </c>
      <c r="C207">
        <v>2029.7965105441742</v>
      </c>
      <c r="D207">
        <v>19216.322058928297</v>
      </c>
      <c r="E207">
        <v>0.60591362289746931</v>
      </c>
      <c r="F207">
        <v>0.61497018034678408</v>
      </c>
      <c r="S207">
        <v>204</v>
      </c>
      <c r="T207">
        <v>0.53502309400295034</v>
      </c>
      <c r="AG207">
        <v>203</v>
      </c>
      <c r="AH207">
        <v>1306002.3826826541</v>
      </c>
      <c r="AI207">
        <v>-12.025752963236538</v>
      </c>
      <c r="AJ207">
        <v>1306002.3826826541</v>
      </c>
      <c r="AK207">
        <v>-12.025752963236538</v>
      </c>
      <c r="AL207">
        <v>1307491.4766345557</v>
      </c>
      <c r="AM207">
        <v>-12.010411954899578</v>
      </c>
    </row>
    <row r="208" spans="1:39" x14ac:dyDescent="0.3">
      <c r="A208">
        <v>205</v>
      </c>
      <c r="B208">
        <v>231113463.48846561</v>
      </c>
      <c r="C208">
        <v>2030.375997743274</v>
      </c>
      <c r="D208">
        <v>19217.169446428947</v>
      </c>
      <c r="E208">
        <v>0.60485712558425564</v>
      </c>
      <c r="F208">
        <v>0.60964529246869392</v>
      </c>
      <c r="S208">
        <v>205</v>
      </c>
      <c r="T208">
        <v>0.53097821198160999</v>
      </c>
      <c r="AG208">
        <v>204</v>
      </c>
      <c r="AH208">
        <v>1306002.3826826541</v>
      </c>
      <c r="AI208">
        <v>-12.025752963236538</v>
      </c>
      <c r="AJ208">
        <v>1306002.3826826541</v>
      </c>
      <c r="AK208">
        <v>-12.025752963236538</v>
      </c>
      <c r="AL208">
        <v>1307491.4766345557</v>
      </c>
      <c r="AM208">
        <v>-12.010411954899578</v>
      </c>
    </row>
    <row r="209" spans="1:39" x14ac:dyDescent="0.3">
      <c r="A209">
        <v>206</v>
      </c>
      <c r="B209">
        <v>231278926.86234844</v>
      </c>
      <c r="C209">
        <v>2030.7090954714643</v>
      </c>
      <c r="D209">
        <v>19224.927652674611</v>
      </c>
      <c r="E209">
        <v>0.6040103489012405</v>
      </c>
      <c r="F209">
        <v>0.60931688369109893</v>
      </c>
      <c r="S209">
        <v>206</v>
      </c>
      <c r="T209">
        <v>0.53091642986574195</v>
      </c>
      <c r="AG209">
        <v>205</v>
      </c>
      <c r="AH209">
        <v>1306002.3826826541</v>
      </c>
      <c r="AI209">
        <v>-12.025752963236538</v>
      </c>
      <c r="AJ209">
        <v>1306002.3826826541</v>
      </c>
      <c r="AK209">
        <v>-12.025752963236538</v>
      </c>
      <c r="AL209">
        <v>1307491.4766345557</v>
      </c>
      <c r="AM209">
        <v>-12.010411954899578</v>
      </c>
    </row>
    <row r="210" spans="1:39" x14ac:dyDescent="0.3">
      <c r="A210">
        <v>207</v>
      </c>
      <c r="B210">
        <v>231194088.1035448</v>
      </c>
      <c r="C210">
        <v>2031.0524746106007</v>
      </c>
      <c r="D210">
        <v>19223.856558475803</v>
      </c>
      <c r="E210">
        <v>0.60344457127562956</v>
      </c>
      <c r="F210">
        <v>0.60880844573761195</v>
      </c>
      <c r="S210">
        <v>207</v>
      </c>
      <c r="T210">
        <v>0.53077559817162523</v>
      </c>
      <c r="AG210">
        <v>206</v>
      </c>
      <c r="AH210">
        <v>1306002.3826826541</v>
      </c>
      <c r="AI210">
        <v>-12.025752963236538</v>
      </c>
      <c r="AJ210">
        <v>1306002.3826826541</v>
      </c>
      <c r="AK210">
        <v>-12.025752963236538</v>
      </c>
      <c r="AL210">
        <v>1307491.4766345557</v>
      </c>
      <c r="AM210">
        <v>-12.010411954899578</v>
      </c>
    </row>
    <row r="211" spans="1:39" x14ac:dyDescent="0.3">
      <c r="A211">
        <v>208</v>
      </c>
      <c r="B211">
        <v>231090695.78631264</v>
      </c>
      <c r="C211">
        <v>2031.4754336768476</v>
      </c>
      <c r="D211">
        <v>19209.634946881444</v>
      </c>
      <c r="E211">
        <v>0.6027778920343605</v>
      </c>
      <c r="F211">
        <v>0.60873459348005288</v>
      </c>
      <c r="S211">
        <v>208</v>
      </c>
      <c r="T211">
        <v>0.53071364296077017</v>
      </c>
      <c r="AG211">
        <v>207</v>
      </c>
      <c r="AH211">
        <v>1306002.3826826541</v>
      </c>
      <c r="AI211">
        <v>-12.025752963236538</v>
      </c>
      <c r="AJ211">
        <v>1306002.3826826541</v>
      </c>
      <c r="AK211">
        <v>-12.025752963236538</v>
      </c>
      <c r="AL211">
        <v>1307491.4766345557</v>
      </c>
      <c r="AM211">
        <v>-12.010411954899578</v>
      </c>
    </row>
    <row r="212" spans="1:39" x14ac:dyDescent="0.3">
      <c r="A212">
        <v>209</v>
      </c>
      <c r="B212">
        <v>231359551.47742769</v>
      </c>
      <c r="C212">
        <v>2031.3855723387915</v>
      </c>
      <c r="D212">
        <v>19231.614764721468</v>
      </c>
      <c r="E212">
        <v>0.60259777857746721</v>
      </c>
      <c r="F212">
        <v>0.60847952119451598</v>
      </c>
      <c r="S212">
        <v>209</v>
      </c>
      <c r="T212">
        <v>0.53038266888963848</v>
      </c>
      <c r="AG212">
        <v>208</v>
      </c>
      <c r="AH212">
        <v>1306002.3826826541</v>
      </c>
      <c r="AI212">
        <v>-12.025752963236538</v>
      </c>
      <c r="AJ212">
        <v>1306002.3826826541</v>
      </c>
      <c r="AK212">
        <v>-12.025752963236538</v>
      </c>
      <c r="AL212">
        <v>1307491.4766345557</v>
      </c>
      <c r="AM212">
        <v>-12.010411954899578</v>
      </c>
    </row>
    <row r="213" spans="1:39" x14ac:dyDescent="0.3">
      <c r="A213">
        <v>210</v>
      </c>
      <c r="B213">
        <v>231301694.56450143</v>
      </c>
      <c r="C213">
        <v>2031.965059537891</v>
      </c>
      <c r="D213">
        <v>19232.462152222113</v>
      </c>
      <c r="E213">
        <v>0.60154131377536346</v>
      </c>
      <c r="F213">
        <v>0.60816694569359819</v>
      </c>
      <c r="S213">
        <v>210</v>
      </c>
      <c r="T213">
        <v>0.53017846234098198</v>
      </c>
      <c r="AG213">
        <v>209</v>
      </c>
      <c r="AH213">
        <v>1306002.3826826541</v>
      </c>
      <c r="AI213">
        <v>-12.025752963236538</v>
      </c>
      <c r="AJ213">
        <v>1306002.3826826541</v>
      </c>
      <c r="AK213">
        <v>-12.025752963236538</v>
      </c>
      <c r="AL213">
        <v>1307491.4766345557</v>
      </c>
      <c r="AM213">
        <v>-12.010411954899578</v>
      </c>
    </row>
    <row r="214" spans="1:39" x14ac:dyDescent="0.3">
      <c r="A214">
        <v>211</v>
      </c>
      <c r="B214">
        <v>231171320.4013918</v>
      </c>
      <c r="C214">
        <v>2032.1519105441741</v>
      </c>
      <c r="D214">
        <v>19216.322058928297</v>
      </c>
      <c r="E214">
        <v>0.60136536482956815</v>
      </c>
      <c r="F214">
        <v>0.60789635843079826</v>
      </c>
      <c r="S214">
        <v>211</v>
      </c>
      <c r="T214">
        <v>0.5293562149343477</v>
      </c>
      <c r="AG214">
        <v>210</v>
      </c>
      <c r="AH214">
        <v>1306002.3826826541</v>
      </c>
      <c r="AI214">
        <v>-12.025752963236538</v>
      </c>
      <c r="AJ214">
        <v>1306002.3826826541</v>
      </c>
      <c r="AK214">
        <v>-12.025752963236538</v>
      </c>
      <c r="AL214">
        <v>1307491.4766345557</v>
      </c>
      <c r="AM214">
        <v>-12.010411954899578</v>
      </c>
    </row>
    <row r="215" spans="1:39" x14ac:dyDescent="0.3">
      <c r="A215">
        <v>212</v>
      </c>
      <c r="B215">
        <v>230702134.28276631</v>
      </c>
      <c r="C215">
        <v>2032.6892265025981</v>
      </c>
      <c r="D215">
        <v>19177.501459554831</v>
      </c>
      <c r="E215">
        <v>0.60094211732590086</v>
      </c>
      <c r="F215">
        <v>0.60783857933723773</v>
      </c>
      <c r="S215">
        <v>212</v>
      </c>
      <c r="T215">
        <v>0.52894502888790407</v>
      </c>
      <c r="AG215">
        <v>211</v>
      </c>
      <c r="AH215">
        <v>1306002.3826826541</v>
      </c>
      <c r="AI215">
        <v>-12.025752963236538</v>
      </c>
      <c r="AJ215">
        <v>1306002.3826826541</v>
      </c>
      <c r="AK215">
        <v>-12.025752963236538</v>
      </c>
      <c r="AL215">
        <v>1307491.4766345557</v>
      </c>
      <c r="AM215">
        <v>-12.010411954899578</v>
      </c>
    </row>
    <row r="216" spans="1:39" x14ac:dyDescent="0.3">
      <c r="A216">
        <v>213</v>
      </c>
      <c r="B216">
        <v>231113463.48846561</v>
      </c>
      <c r="C216">
        <v>2032.7313977432739</v>
      </c>
      <c r="D216">
        <v>19217.169446428947</v>
      </c>
      <c r="E216">
        <v>0.60030833558831187</v>
      </c>
      <c r="F216">
        <v>0.60733011178572693</v>
      </c>
      <c r="S216">
        <v>213</v>
      </c>
      <c r="T216">
        <v>0.52869478409338933</v>
      </c>
      <c r="AG216">
        <v>212</v>
      </c>
      <c r="AH216">
        <v>1306002.3826826541</v>
      </c>
      <c r="AI216">
        <v>-12.025752963236538</v>
      </c>
      <c r="AJ216">
        <v>1306002.3826826541</v>
      </c>
      <c r="AK216">
        <v>-12.025752963236538</v>
      </c>
      <c r="AL216">
        <v>1307491.4766345557</v>
      </c>
      <c r="AM216">
        <v>-12.010411954899578</v>
      </c>
    </row>
    <row r="217" spans="1:39" x14ac:dyDescent="0.3">
      <c r="A217">
        <v>214</v>
      </c>
      <c r="B217">
        <v>231382319.17958072</v>
      </c>
      <c r="C217">
        <v>2032.6415364052182</v>
      </c>
      <c r="D217">
        <v>19239.149264268977</v>
      </c>
      <c r="E217">
        <v>0.60012875749057948</v>
      </c>
      <c r="F217">
        <v>0.60725641306221578</v>
      </c>
      <c r="S217">
        <v>214</v>
      </c>
      <c r="T217">
        <v>0.52828310845955551</v>
      </c>
      <c r="AG217">
        <v>213</v>
      </c>
      <c r="AH217">
        <v>1306002.3826826541</v>
      </c>
      <c r="AI217">
        <v>-12.025752963236538</v>
      </c>
      <c r="AJ217">
        <v>1306002.3826826541</v>
      </c>
      <c r="AK217">
        <v>-12.025752963236538</v>
      </c>
      <c r="AL217">
        <v>1307491.4766345557</v>
      </c>
      <c r="AM217">
        <v>-12.010411954899578</v>
      </c>
    </row>
    <row r="218" spans="1:39" x14ac:dyDescent="0.3">
      <c r="A218">
        <v>215</v>
      </c>
      <c r="B218">
        <v>231278926.86234844</v>
      </c>
      <c r="C218">
        <v>2033.0644954714642</v>
      </c>
      <c r="D218">
        <v>19224.927652674611</v>
      </c>
      <c r="E218">
        <v>0.59946213750954735</v>
      </c>
      <c r="F218">
        <v>0.60700123730617361</v>
      </c>
      <c r="S218">
        <v>215</v>
      </c>
      <c r="T218">
        <v>0.52749949239048777</v>
      </c>
      <c r="AG218">
        <v>214</v>
      </c>
      <c r="AH218">
        <v>1306002.3826826541</v>
      </c>
      <c r="AI218">
        <v>-12.025752963236538</v>
      </c>
      <c r="AJ218">
        <v>1306002.3826826541</v>
      </c>
      <c r="AK218">
        <v>-12.025752963236538</v>
      </c>
      <c r="AL218">
        <v>1307491.4766345557</v>
      </c>
      <c r="AM218">
        <v>-12.010411954899578</v>
      </c>
    </row>
    <row r="219" spans="1:39" x14ac:dyDescent="0.3">
      <c r="A219">
        <v>216</v>
      </c>
      <c r="B219">
        <v>231194088.1035448</v>
      </c>
      <c r="C219">
        <v>2033.4078746106006</v>
      </c>
      <c r="D219">
        <v>19223.856558475803</v>
      </c>
      <c r="E219">
        <v>0.59889583017543935</v>
      </c>
      <c r="F219">
        <v>0.60641821180695343</v>
      </c>
      <c r="S219">
        <v>216</v>
      </c>
      <c r="T219">
        <v>0.52708737099100722</v>
      </c>
      <c r="AG219">
        <v>215</v>
      </c>
      <c r="AH219">
        <v>1306002.3826826541</v>
      </c>
      <c r="AI219">
        <v>-12.025752963236538</v>
      </c>
      <c r="AJ219">
        <v>1306002.3826826541</v>
      </c>
      <c r="AK219">
        <v>-12.025752963236538</v>
      </c>
      <c r="AL219">
        <v>1307491.4766345557</v>
      </c>
      <c r="AM219">
        <v>-12.010411954899578</v>
      </c>
    </row>
    <row r="220" spans="1:39" x14ac:dyDescent="0.3">
      <c r="A220">
        <v>217</v>
      </c>
      <c r="B220">
        <v>230724901.98491928</v>
      </c>
      <c r="C220">
        <v>2033.9451905690244</v>
      </c>
      <c r="D220">
        <v>19185.035959102333</v>
      </c>
      <c r="E220">
        <v>0.59847169875293771</v>
      </c>
      <c r="F220">
        <v>0.60620783318806604</v>
      </c>
      <c r="S220">
        <v>217</v>
      </c>
      <c r="T220">
        <v>0.525851473993735</v>
      </c>
      <c r="AG220">
        <v>216</v>
      </c>
      <c r="AH220">
        <v>1306002.3826826541</v>
      </c>
      <c r="AI220">
        <v>-12.025752963236538</v>
      </c>
      <c r="AJ220">
        <v>1306002.3826826541</v>
      </c>
      <c r="AK220">
        <v>-12.025752963236538</v>
      </c>
      <c r="AL220">
        <v>1307491.4766345557</v>
      </c>
      <c r="AM220">
        <v>-12.010411954899578</v>
      </c>
    </row>
    <row r="221" spans="1:39" x14ac:dyDescent="0.3">
      <c r="A221">
        <v>218</v>
      </c>
      <c r="B221">
        <v>231921230.19926482</v>
      </c>
      <c r="C221">
        <v>2033.1522825050854</v>
      </c>
      <c r="D221">
        <v>19282.490778717121</v>
      </c>
      <c r="E221">
        <v>0.59843292976993789</v>
      </c>
      <c r="F221">
        <v>0.60587951228607484</v>
      </c>
      <c r="S221">
        <v>218</v>
      </c>
      <c r="T221">
        <v>0.5257898112315128</v>
      </c>
      <c r="AG221">
        <v>217</v>
      </c>
      <c r="AH221">
        <v>1306002.3826826541</v>
      </c>
      <c r="AI221">
        <v>-12.025752963236538</v>
      </c>
      <c r="AJ221">
        <v>1306002.3826826541</v>
      </c>
      <c r="AK221">
        <v>-12.025752963236538</v>
      </c>
      <c r="AL221">
        <v>1307491.4766345557</v>
      </c>
      <c r="AM221">
        <v>-12.010411954899578</v>
      </c>
    </row>
    <row r="222" spans="1:39" x14ac:dyDescent="0.3">
      <c r="A222">
        <v>219</v>
      </c>
      <c r="B222">
        <v>231359551.47742769</v>
      </c>
      <c r="C222">
        <v>2033.7409723387914</v>
      </c>
      <c r="D222">
        <v>19231.614764721468</v>
      </c>
      <c r="E222">
        <v>0.59804960743495816</v>
      </c>
      <c r="F222">
        <v>0.60537102523486841</v>
      </c>
      <c r="S222">
        <v>219</v>
      </c>
      <c r="T222">
        <v>0.52564479239949924</v>
      </c>
      <c r="AG222">
        <v>218</v>
      </c>
      <c r="AH222">
        <v>1306002.3826826541</v>
      </c>
      <c r="AI222">
        <v>-12.025752963236538</v>
      </c>
      <c r="AJ222">
        <v>1306002.3826826541</v>
      </c>
      <c r="AK222">
        <v>-12.025752963236538</v>
      </c>
      <c r="AL222">
        <v>1307491.4766345557</v>
      </c>
      <c r="AM222">
        <v>-12.010411954899578</v>
      </c>
    </row>
    <row r="223" spans="1:39" x14ac:dyDescent="0.3">
      <c r="A223">
        <v>220</v>
      </c>
      <c r="B223">
        <v>232001854.81434402</v>
      </c>
      <c r="C223">
        <v>2033.8287593724119</v>
      </c>
      <c r="D223">
        <v>19289.177890763978</v>
      </c>
      <c r="E223">
        <v>0.59702033614531458</v>
      </c>
      <c r="F223">
        <v>0.60529749115297604</v>
      </c>
      <c r="S223">
        <v>220</v>
      </c>
      <c r="T223">
        <v>0.52558295492431506</v>
      </c>
      <c r="AG223">
        <v>219</v>
      </c>
      <c r="AH223">
        <v>1306002.3826826541</v>
      </c>
      <c r="AI223">
        <v>-12.025752963236538</v>
      </c>
      <c r="AJ223">
        <v>1306002.3826826541</v>
      </c>
      <c r="AK223">
        <v>-12.025752963236538</v>
      </c>
      <c r="AL223">
        <v>1307491.4766345557</v>
      </c>
      <c r="AM223">
        <v>-12.010411954899578</v>
      </c>
    </row>
    <row r="224" spans="1:39" x14ac:dyDescent="0.3">
      <c r="A224">
        <v>221</v>
      </c>
      <c r="B224">
        <v>231301694.56450143</v>
      </c>
      <c r="C224">
        <v>2034.3204595378909</v>
      </c>
      <c r="D224">
        <v>19232.462152222113</v>
      </c>
      <c r="E224">
        <v>0.5969926293337835</v>
      </c>
      <c r="F224">
        <v>0.6050422063468045</v>
      </c>
      <c r="S224">
        <v>221</v>
      </c>
      <c r="T224">
        <v>0.52555198273753301</v>
      </c>
      <c r="AG224">
        <v>220</v>
      </c>
      <c r="AH224">
        <v>1306002.3826826541</v>
      </c>
      <c r="AI224">
        <v>-12.025752963236538</v>
      </c>
      <c r="AJ224">
        <v>1306002.3826826541</v>
      </c>
      <c r="AK224">
        <v>-12.025752963236538</v>
      </c>
      <c r="AL224">
        <v>1307491.4766345557</v>
      </c>
      <c r="AM224">
        <v>-12.010411954899578</v>
      </c>
    </row>
    <row r="225" spans="1:39" x14ac:dyDescent="0.3">
      <c r="A225">
        <v>222</v>
      </c>
      <c r="B225">
        <v>231943997.90141782</v>
      </c>
      <c r="C225">
        <v>2034.4082465715119</v>
      </c>
      <c r="D225">
        <v>19290.025278264631</v>
      </c>
      <c r="E225">
        <v>0.59596465082079031</v>
      </c>
      <c r="F225">
        <v>0.60472948528062609</v>
      </c>
      <c r="S225">
        <v>222</v>
      </c>
      <c r="T225">
        <v>0.52525902826182347</v>
      </c>
      <c r="AG225">
        <v>221</v>
      </c>
      <c r="AH225">
        <v>1306002.3826826541</v>
      </c>
      <c r="AI225">
        <v>-12.025752963236538</v>
      </c>
      <c r="AJ225">
        <v>1306002.3826826541</v>
      </c>
      <c r="AK225">
        <v>-12.025752963236538</v>
      </c>
      <c r="AL225">
        <v>1307491.4766345557</v>
      </c>
      <c r="AM225">
        <v>-12.010411954899578</v>
      </c>
    </row>
    <row r="226" spans="1:39" x14ac:dyDescent="0.3">
      <c r="A226">
        <v>223</v>
      </c>
      <c r="B226">
        <v>231382319.17958072</v>
      </c>
      <c r="C226">
        <v>2034.9969364052181</v>
      </c>
      <c r="D226">
        <v>19239.149264268977</v>
      </c>
      <c r="E226">
        <v>0.59558012040698016</v>
      </c>
      <c r="F226">
        <v>0.60445934367279897</v>
      </c>
      <c r="S226">
        <v>223</v>
      </c>
      <c r="T226">
        <v>0.52510591954172114</v>
      </c>
      <c r="AG226">
        <v>222</v>
      </c>
      <c r="AH226">
        <v>1306002.3826826541</v>
      </c>
      <c r="AI226">
        <v>-12.025752963236538</v>
      </c>
      <c r="AJ226">
        <v>1306002.3826826541</v>
      </c>
      <c r="AK226">
        <v>-12.025752963236538</v>
      </c>
      <c r="AL226">
        <v>1307491.4766345557</v>
      </c>
      <c r="AM226">
        <v>-12.010411954899578</v>
      </c>
    </row>
    <row r="227" spans="1:39" x14ac:dyDescent="0.3">
      <c r="A227">
        <v>224</v>
      </c>
      <c r="B227">
        <v>231090695.78631264</v>
      </c>
      <c r="C227">
        <v>2035.6280336768477</v>
      </c>
      <c r="D227">
        <v>19209.634946881444</v>
      </c>
      <c r="E227">
        <v>0.59475644233669722</v>
      </c>
      <c r="F227">
        <v>0.60440120529276087</v>
      </c>
      <c r="S227">
        <v>224</v>
      </c>
      <c r="T227">
        <v>0.52505074200927593</v>
      </c>
      <c r="AG227">
        <v>223</v>
      </c>
      <c r="AH227">
        <v>1306002.3826826541</v>
      </c>
      <c r="AI227">
        <v>-12.025752963236538</v>
      </c>
      <c r="AJ227">
        <v>1306002.3826826541</v>
      </c>
      <c r="AK227">
        <v>-12.025752963236538</v>
      </c>
      <c r="AL227">
        <v>1307491.4766345557</v>
      </c>
      <c r="AM227">
        <v>-12.010411954899578</v>
      </c>
    </row>
    <row r="228" spans="1:39" x14ac:dyDescent="0.3">
      <c r="A228">
        <v>225</v>
      </c>
      <c r="B228">
        <v>232024622.51649705</v>
      </c>
      <c r="C228">
        <v>2035.0847234388386</v>
      </c>
      <c r="D228">
        <v>19296.712390311484</v>
      </c>
      <c r="E228">
        <v>0.59455205994661564</v>
      </c>
      <c r="F228">
        <v>0.60389268936440865</v>
      </c>
      <c r="S228">
        <v>225</v>
      </c>
      <c r="T228">
        <v>0.52492807237207018</v>
      </c>
      <c r="AG228">
        <v>224</v>
      </c>
      <c r="AH228">
        <v>1306002.3826826541</v>
      </c>
      <c r="AI228">
        <v>-12.025752963236538</v>
      </c>
      <c r="AJ228">
        <v>1306002.3826826541</v>
      </c>
      <c r="AK228">
        <v>-12.025752963236538</v>
      </c>
      <c r="AL228">
        <v>1307491.4766345557</v>
      </c>
      <c r="AM228">
        <v>-12.010411954899578</v>
      </c>
    </row>
    <row r="229" spans="1:39" x14ac:dyDescent="0.3">
      <c r="A229">
        <v>226</v>
      </c>
      <c r="B229">
        <v>231921230.19926482</v>
      </c>
      <c r="C229">
        <v>2035.4894825050856</v>
      </c>
      <c r="D229">
        <v>19282.490778717121</v>
      </c>
      <c r="E229">
        <v>0.59392170403080913</v>
      </c>
      <c r="F229">
        <v>0.60381930500823477</v>
      </c>
      <c r="S229">
        <v>226</v>
      </c>
      <c r="T229">
        <v>0.52448291216734633</v>
      </c>
      <c r="AG229">
        <v>225</v>
      </c>
      <c r="AH229">
        <v>1306002.3826826541</v>
      </c>
      <c r="AI229">
        <v>-12.025752963236538</v>
      </c>
      <c r="AJ229">
        <v>1306002.3826826541</v>
      </c>
      <c r="AK229">
        <v>-12.025752963236538</v>
      </c>
      <c r="AL229">
        <v>1307491.4766345557</v>
      </c>
      <c r="AM229">
        <v>-12.010411954899578</v>
      </c>
    </row>
    <row r="230" spans="1:39" x14ac:dyDescent="0.3">
      <c r="A230">
        <v>227</v>
      </c>
      <c r="B230">
        <v>231171320.4013918</v>
      </c>
      <c r="C230">
        <v>2036.3045105441743</v>
      </c>
      <c r="D230">
        <v>19216.322058928297</v>
      </c>
      <c r="E230">
        <v>0.59334403170877492</v>
      </c>
      <c r="F230">
        <v>0.6035639189684463</v>
      </c>
      <c r="S230">
        <v>227</v>
      </c>
      <c r="T230">
        <v>0.52380423917996433</v>
      </c>
      <c r="AG230">
        <v>226</v>
      </c>
      <c r="AH230">
        <v>1306002.3826826541</v>
      </c>
      <c r="AI230">
        <v>-12.025752963236538</v>
      </c>
      <c r="AJ230">
        <v>1306002.3826826541</v>
      </c>
      <c r="AK230">
        <v>-12.025752963236538</v>
      </c>
      <c r="AL230">
        <v>1307491.4766345557</v>
      </c>
      <c r="AM230">
        <v>-12.010411954899578</v>
      </c>
    </row>
    <row r="231" spans="1:39" x14ac:dyDescent="0.3">
      <c r="A231">
        <v>228</v>
      </c>
      <c r="B231">
        <v>232001854.81434402</v>
      </c>
      <c r="C231">
        <v>2036.1659593724119</v>
      </c>
      <c r="D231">
        <v>19289.177890763978</v>
      </c>
      <c r="E231">
        <v>0.59250912210015028</v>
      </c>
      <c r="F231">
        <v>0.6029811903641018</v>
      </c>
      <c r="S231">
        <v>228</v>
      </c>
      <c r="T231">
        <v>0.52336114990183769</v>
      </c>
      <c r="AG231">
        <v>227</v>
      </c>
      <c r="AH231">
        <v>1306002.3826826541</v>
      </c>
      <c r="AI231">
        <v>-12.025752963236538</v>
      </c>
      <c r="AJ231">
        <v>1306002.3826826541</v>
      </c>
      <c r="AK231">
        <v>-12.025752963236538</v>
      </c>
      <c r="AL231">
        <v>1307491.4766345557</v>
      </c>
      <c r="AM231">
        <v>-12.010411954899578</v>
      </c>
    </row>
    <row r="232" spans="1:39" x14ac:dyDescent="0.3">
      <c r="A232">
        <v>229</v>
      </c>
      <c r="B232">
        <v>231113463.48846561</v>
      </c>
      <c r="C232">
        <v>2036.883997743274</v>
      </c>
      <c r="D232">
        <v>19217.169446428947</v>
      </c>
      <c r="E232">
        <v>0.59228623463114349</v>
      </c>
      <c r="F232">
        <v>0.59463301328763096</v>
      </c>
      <c r="S232">
        <v>229</v>
      </c>
      <c r="T232">
        <v>0.51863927721224068</v>
      </c>
      <c r="AG232">
        <v>228</v>
      </c>
      <c r="AH232">
        <v>1306002.3826826541</v>
      </c>
      <c r="AI232">
        <v>-12.025752963236538</v>
      </c>
      <c r="AJ232">
        <v>1306002.3826826541</v>
      </c>
      <c r="AK232">
        <v>-12.025752963236538</v>
      </c>
      <c r="AL232">
        <v>1307491.4766345557</v>
      </c>
      <c r="AM232">
        <v>-12.010411954899578</v>
      </c>
    </row>
    <row r="233" spans="1:39" x14ac:dyDescent="0.3">
      <c r="A233">
        <v>230</v>
      </c>
      <c r="B233">
        <v>231943997.90141782</v>
      </c>
      <c r="C233">
        <v>2036.745446571512</v>
      </c>
      <c r="D233">
        <v>19290.025278264631</v>
      </c>
      <c r="E233">
        <v>0.59145290136026718</v>
      </c>
      <c r="F233">
        <v>0.59430904047313371</v>
      </c>
      <c r="S233">
        <v>230</v>
      </c>
      <c r="T233">
        <v>0.51819750785110641</v>
      </c>
      <c r="AG233">
        <v>229</v>
      </c>
      <c r="AH233">
        <v>1306002.3826826541</v>
      </c>
      <c r="AI233">
        <v>-12.025752963236538</v>
      </c>
      <c r="AJ233">
        <v>1306002.3826826541</v>
      </c>
      <c r="AK233">
        <v>-12.025752963236538</v>
      </c>
      <c r="AL233">
        <v>1307491.4766345557</v>
      </c>
      <c r="AM233">
        <v>-12.010411954899578</v>
      </c>
    </row>
    <row r="234" spans="1:39" x14ac:dyDescent="0.3">
      <c r="A234">
        <v>231</v>
      </c>
      <c r="B234">
        <v>231278926.86234844</v>
      </c>
      <c r="C234">
        <v>2037.2170954714641</v>
      </c>
      <c r="D234">
        <v>19224.927652674611</v>
      </c>
      <c r="E234">
        <v>0.5914409465075614</v>
      </c>
      <c r="F234">
        <v>0.59379672750876311</v>
      </c>
      <c r="S234">
        <v>231</v>
      </c>
      <c r="T234">
        <v>0.51800905600938463</v>
      </c>
      <c r="AG234">
        <v>230</v>
      </c>
      <c r="AH234">
        <v>1306002.3826826541</v>
      </c>
      <c r="AI234">
        <v>-12.025752963236538</v>
      </c>
      <c r="AJ234">
        <v>1306002.3826826541</v>
      </c>
      <c r="AK234">
        <v>-12.025752963236538</v>
      </c>
      <c r="AL234">
        <v>1307491.4766345557</v>
      </c>
      <c r="AM234">
        <v>-12.010411954899578</v>
      </c>
    </row>
    <row r="235" spans="1:39" x14ac:dyDescent="0.3">
      <c r="A235">
        <v>232</v>
      </c>
      <c r="B235">
        <v>231194088.1035448</v>
      </c>
      <c r="C235">
        <v>2037.5604746106007</v>
      </c>
      <c r="D235">
        <v>19223.856558475803</v>
      </c>
      <c r="E235">
        <v>0.59087385778624413</v>
      </c>
      <c r="F235">
        <v>0.59375208198044049</v>
      </c>
      <c r="S235">
        <v>232</v>
      </c>
      <c r="T235">
        <v>0.5175681090701757</v>
      </c>
      <c r="AG235">
        <v>231</v>
      </c>
      <c r="AH235">
        <v>1306002.3826826541</v>
      </c>
      <c r="AI235">
        <v>-12.025752963236538</v>
      </c>
      <c r="AJ235">
        <v>1306002.3826826541</v>
      </c>
      <c r="AK235">
        <v>-12.025752963236538</v>
      </c>
      <c r="AL235">
        <v>1307491.4766345557</v>
      </c>
      <c r="AM235">
        <v>-12.010411954899578</v>
      </c>
    </row>
    <row r="236" spans="1:39" x14ac:dyDescent="0.3">
      <c r="A236">
        <v>233</v>
      </c>
      <c r="B236">
        <v>232024622.51649705</v>
      </c>
      <c r="C236">
        <v>2037.4219234388388</v>
      </c>
      <c r="D236">
        <v>19296.712390311484</v>
      </c>
      <c r="E236">
        <v>0.59004032942225249</v>
      </c>
      <c r="F236">
        <v>0.59347230273037233</v>
      </c>
      <c r="S236">
        <v>233</v>
      </c>
      <c r="T236">
        <v>0.51688092840189426</v>
      </c>
      <c r="AG236">
        <v>232</v>
      </c>
      <c r="AH236">
        <v>1306002.3826826541</v>
      </c>
      <c r="AI236">
        <v>-12.025752963236538</v>
      </c>
      <c r="AJ236">
        <v>1306002.3826826541</v>
      </c>
      <c r="AK236">
        <v>-12.025752963236538</v>
      </c>
      <c r="AL236">
        <v>1307491.4766345557</v>
      </c>
      <c r="AM236">
        <v>-12.010411954899578</v>
      </c>
    </row>
    <row r="237" spans="1:39" x14ac:dyDescent="0.3">
      <c r="A237">
        <v>234</v>
      </c>
      <c r="B237">
        <v>231359551.47742769</v>
      </c>
      <c r="C237">
        <v>2037.8935723387913</v>
      </c>
      <c r="D237">
        <v>19231.614764721468</v>
      </c>
      <c r="E237">
        <v>0.59002853012645406</v>
      </c>
      <c r="F237">
        <v>0.59315464254457939</v>
      </c>
      <c r="S237">
        <v>234</v>
      </c>
      <c r="T237">
        <v>0.51644190141297752</v>
      </c>
      <c r="AG237">
        <v>233</v>
      </c>
      <c r="AH237">
        <v>1306002.3826826541</v>
      </c>
      <c r="AI237">
        <v>-12.025752963236538</v>
      </c>
      <c r="AJ237">
        <v>1306002.3826826541</v>
      </c>
      <c r="AK237">
        <v>-12.025752963236538</v>
      </c>
      <c r="AL237">
        <v>1307491.4766345557</v>
      </c>
      <c r="AM237">
        <v>-12.010411954899578</v>
      </c>
    </row>
    <row r="238" spans="1:39" x14ac:dyDescent="0.3">
      <c r="A238">
        <v>235</v>
      </c>
      <c r="B238">
        <v>231301694.56450143</v>
      </c>
      <c r="C238">
        <v>2038.473059537891</v>
      </c>
      <c r="D238">
        <v>19232.462152222113</v>
      </c>
      <c r="E238">
        <v>0.58897081583190769</v>
      </c>
      <c r="F238">
        <v>0.59291460409972374</v>
      </c>
      <c r="S238">
        <v>235</v>
      </c>
      <c r="T238">
        <v>0.51274857668547336</v>
      </c>
      <c r="AG238">
        <v>234</v>
      </c>
      <c r="AH238">
        <v>1306002.3826826541</v>
      </c>
      <c r="AI238">
        <v>-12.025752963236538</v>
      </c>
      <c r="AJ238">
        <v>1306002.3826826541</v>
      </c>
      <c r="AK238">
        <v>-12.025752963236538</v>
      </c>
      <c r="AL238">
        <v>1307491.4766345557</v>
      </c>
      <c r="AM238">
        <v>-12.010411954899578</v>
      </c>
    </row>
    <row r="239" spans="1:39" x14ac:dyDescent="0.3">
      <c r="A239">
        <v>236</v>
      </c>
      <c r="B239">
        <v>231382319.17958072</v>
      </c>
      <c r="C239">
        <v>2039.1495364052182</v>
      </c>
      <c r="D239">
        <v>19239.149264268977</v>
      </c>
      <c r="E239">
        <v>0.58755843253918993</v>
      </c>
      <c r="F239">
        <v>0.59283067968111347</v>
      </c>
      <c r="S239">
        <v>236</v>
      </c>
      <c r="T239">
        <v>0.51268016738726352</v>
      </c>
      <c r="AG239">
        <v>235</v>
      </c>
      <c r="AH239">
        <v>1306002.3826826541</v>
      </c>
      <c r="AI239">
        <v>-12.025752963236538</v>
      </c>
      <c r="AJ239">
        <v>1306002.3826826541</v>
      </c>
      <c r="AK239">
        <v>-12.025752963236538</v>
      </c>
      <c r="AL239">
        <v>1307491.4766345557</v>
      </c>
      <c r="AM239">
        <v>-12.010411954899578</v>
      </c>
    </row>
    <row r="240" spans="1:39" x14ac:dyDescent="0.3">
      <c r="A240">
        <v>237</v>
      </c>
      <c r="B240">
        <v>231921230.19926482</v>
      </c>
      <c r="C240">
        <v>2039.4882825050854</v>
      </c>
      <c r="D240">
        <v>19282.490778717121</v>
      </c>
      <c r="E240">
        <v>0.58620056355626105</v>
      </c>
      <c r="F240">
        <v>0.59231835961443924</v>
      </c>
      <c r="S240">
        <v>237</v>
      </c>
      <c r="T240">
        <v>0.51250108690517981</v>
      </c>
      <c r="AG240">
        <v>236</v>
      </c>
      <c r="AH240">
        <v>1306002.3826826541</v>
      </c>
      <c r="AI240">
        <v>-12.025752963236538</v>
      </c>
      <c r="AJ240">
        <v>1306002.3826826541</v>
      </c>
      <c r="AK240">
        <v>-12.025752963236538</v>
      </c>
      <c r="AL240">
        <v>1307491.4766345557</v>
      </c>
      <c r="AM240">
        <v>-12.010411954899578</v>
      </c>
    </row>
    <row r="241" spans="1:39" x14ac:dyDescent="0.3">
      <c r="A241">
        <v>238</v>
      </c>
      <c r="B241">
        <v>232001854.81434402</v>
      </c>
      <c r="C241">
        <v>2040.1647593724119</v>
      </c>
      <c r="D241">
        <v>19289.177890763978</v>
      </c>
      <c r="E241">
        <v>0.58478804256130179</v>
      </c>
      <c r="F241">
        <v>0.59227378274949938</v>
      </c>
      <c r="S241">
        <v>238</v>
      </c>
      <c r="T241">
        <v>0.51243247546023329</v>
      </c>
      <c r="AG241">
        <v>237</v>
      </c>
      <c r="AH241">
        <v>1306002.3826826541</v>
      </c>
      <c r="AI241">
        <v>-12.025752963236538</v>
      </c>
      <c r="AJ241">
        <v>1306002.3826826541</v>
      </c>
      <c r="AK241">
        <v>-12.025752963236538</v>
      </c>
      <c r="AL241">
        <v>1307491.4766345557</v>
      </c>
      <c r="AM241">
        <v>-12.010411954899578</v>
      </c>
    </row>
    <row r="242" spans="1:39" x14ac:dyDescent="0.3">
      <c r="A242">
        <v>239</v>
      </c>
      <c r="B242">
        <v>231943997.90141782</v>
      </c>
      <c r="C242">
        <v>2040.7442465715119</v>
      </c>
      <c r="D242">
        <v>19290.025278264631</v>
      </c>
      <c r="E242">
        <v>0.58373106388420859</v>
      </c>
      <c r="F242">
        <v>0.59199395216546769</v>
      </c>
      <c r="S242">
        <v>239</v>
      </c>
      <c r="T242">
        <v>0.51209631140241618</v>
      </c>
      <c r="AG242">
        <v>238</v>
      </c>
      <c r="AH242">
        <v>1306002.3826826541</v>
      </c>
      <c r="AI242">
        <v>-12.025752963236538</v>
      </c>
      <c r="AJ242">
        <v>1306002.3826826541</v>
      </c>
      <c r="AK242">
        <v>-12.025752963236538</v>
      </c>
      <c r="AL242">
        <v>1307491.4766345557</v>
      </c>
      <c r="AM242">
        <v>-12.010411954899578</v>
      </c>
    </row>
    <row r="243" spans="1:39" x14ac:dyDescent="0.3">
      <c r="A243">
        <v>240</v>
      </c>
      <c r="B243">
        <v>232024622.51649705</v>
      </c>
      <c r="C243">
        <v>2041.4207234388386</v>
      </c>
      <c r="D243">
        <v>19296.712390311484</v>
      </c>
      <c r="E243">
        <v>0.58231856470264154</v>
      </c>
      <c r="F243">
        <v>0.59143632760825071</v>
      </c>
      <c r="S243">
        <v>240</v>
      </c>
      <c r="T243">
        <v>0.51184698246138738</v>
      </c>
      <c r="AG243">
        <v>239</v>
      </c>
      <c r="AH243">
        <v>1306002.3826826541</v>
      </c>
      <c r="AI243">
        <v>-12.025752963236538</v>
      </c>
      <c r="AJ243">
        <v>1306002.3826826541</v>
      </c>
      <c r="AK243">
        <v>-12.025752963236538</v>
      </c>
      <c r="AL243">
        <v>1307491.4766345557</v>
      </c>
      <c r="AM243">
        <v>-12.010411954899578</v>
      </c>
    </row>
    <row r="244" spans="1:39" x14ac:dyDescent="0.3">
      <c r="A244">
        <v>241</v>
      </c>
      <c r="B244">
        <v>233879967.77632403</v>
      </c>
      <c r="C244">
        <v>2052.3348547572455</v>
      </c>
      <c r="D244">
        <v>19441.118137050322</v>
      </c>
      <c r="E244">
        <v>0.55882035963491861</v>
      </c>
      <c r="F244">
        <v>0.55851999776961037</v>
      </c>
      <c r="S244">
        <v>241</v>
      </c>
      <c r="T244">
        <v>0.50661028786846485</v>
      </c>
      <c r="AG244">
        <v>240</v>
      </c>
      <c r="AH244">
        <v>1306002.3826826541</v>
      </c>
      <c r="AI244">
        <v>-12.025752963236538</v>
      </c>
      <c r="AJ244">
        <v>1306002.3826826541</v>
      </c>
      <c r="AK244">
        <v>-12.025752963236538</v>
      </c>
      <c r="AL244">
        <v>1307491.4766345557</v>
      </c>
      <c r="AM244">
        <v>-12.010411954899578</v>
      </c>
    </row>
    <row r="245" spans="1:39" x14ac:dyDescent="0.3">
      <c r="A245">
        <v>242</v>
      </c>
      <c r="B245">
        <v>233960592.39140326</v>
      </c>
      <c r="C245">
        <v>2053.0113316245724</v>
      </c>
      <c r="D245">
        <v>19447.805249097179</v>
      </c>
      <c r="E245">
        <v>0.55740777512573914</v>
      </c>
      <c r="F245">
        <v>0.55819272591675195</v>
      </c>
      <c r="S245">
        <v>242</v>
      </c>
      <c r="T245">
        <v>0.50647621704723211</v>
      </c>
      <c r="AG245">
        <v>241</v>
      </c>
      <c r="AH245">
        <v>1306002.3826826541</v>
      </c>
      <c r="AI245">
        <v>-12.025752963236538</v>
      </c>
      <c r="AJ245">
        <v>1306002.3826826541</v>
      </c>
      <c r="AK245">
        <v>-12.025752963236538</v>
      </c>
      <c r="AL245">
        <v>1307491.4766345557</v>
      </c>
      <c r="AM245">
        <v>-12.010411954899578</v>
      </c>
    </row>
    <row r="246" spans="1:39" x14ac:dyDescent="0.3">
      <c r="A246">
        <v>243</v>
      </c>
      <c r="B246">
        <v>233902735.47847706</v>
      </c>
      <c r="C246">
        <v>2053.5908188236722</v>
      </c>
      <c r="D246">
        <v>19448.652636597828</v>
      </c>
      <c r="E246">
        <v>0.5563516730607746</v>
      </c>
      <c r="F246">
        <v>0.55768346163180949</v>
      </c>
      <c r="S246">
        <v>243</v>
      </c>
      <c r="T246">
        <v>0.50563521966636515</v>
      </c>
      <c r="AG246">
        <v>242</v>
      </c>
      <c r="AH246">
        <v>1306002.3826826541</v>
      </c>
      <c r="AI246">
        <v>-12.025752963236538</v>
      </c>
      <c r="AJ246">
        <v>1306002.3826826541</v>
      </c>
      <c r="AK246">
        <v>-12.025752963236538</v>
      </c>
      <c r="AL246">
        <v>1307491.4766345557</v>
      </c>
      <c r="AM246">
        <v>-12.010411954899578</v>
      </c>
    </row>
    <row r="247" spans="1:39" x14ac:dyDescent="0.3">
      <c r="A247">
        <v>244</v>
      </c>
      <c r="B247">
        <v>233983360.09355626</v>
      </c>
      <c r="C247">
        <v>2054.2672956909992</v>
      </c>
      <c r="D247">
        <v>19455.339748644681</v>
      </c>
      <c r="E247">
        <v>0.55493909391841911</v>
      </c>
      <c r="F247">
        <v>0.55761404913218116</v>
      </c>
      <c r="S247">
        <v>244</v>
      </c>
      <c r="T247">
        <v>0.505338424730291</v>
      </c>
      <c r="AG247">
        <v>243</v>
      </c>
      <c r="AH247">
        <v>1306002.3826826541</v>
      </c>
      <c r="AI247">
        <v>-12.025752963236538</v>
      </c>
      <c r="AJ247">
        <v>1306002.3826826541</v>
      </c>
      <c r="AK247">
        <v>-12.025752963236538</v>
      </c>
      <c r="AL247">
        <v>1307491.4766345557</v>
      </c>
      <c r="AM247">
        <v>-12.010411954899578</v>
      </c>
    </row>
    <row r="248" spans="1:39" x14ac:dyDescent="0.3">
      <c r="A248">
        <v>245</v>
      </c>
      <c r="B248">
        <v>233879967.77632403</v>
      </c>
      <c r="C248">
        <v>2054.6902547572454</v>
      </c>
      <c r="D248">
        <v>19441.118137050322</v>
      </c>
      <c r="E248">
        <v>0.5542731793893293</v>
      </c>
      <c r="F248">
        <v>0.55735592403690115</v>
      </c>
      <c r="S248">
        <v>245</v>
      </c>
      <c r="T248">
        <v>0.5049638662434548</v>
      </c>
      <c r="AG248">
        <v>244</v>
      </c>
      <c r="AH248">
        <v>1306002.3826826541</v>
      </c>
      <c r="AI248">
        <v>-12.025752963236538</v>
      </c>
      <c r="AJ248">
        <v>1306002.3826826541</v>
      </c>
      <c r="AK248">
        <v>-12.025752963236538</v>
      </c>
      <c r="AL248">
        <v>1307491.4766345557</v>
      </c>
      <c r="AM248">
        <v>-12.010411954899578</v>
      </c>
    </row>
    <row r="249" spans="1:39" x14ac:dyDescent="0.3">
      <c r="A249">
        <v>246</v>
      </c>
      <c r="B249">
        <v>233960592.39140326</v>
      </c>
      <c r="C249">
        <v>2055.3667316245724</v>
      </c>
      <c r="D249">
        <v>19447.805249097179</v>
      </c>
      <c r="E249">
        <v>0.55286061330826552</v>
      </c>
      <c r="F249">
        <v>0.55704163605020485</v>
      </c>
      <c r="S249">
        <v>246</v>
      </c>
      <c r="T249">
        <v>0.5037764910793513</v>
      </c>
      <c r="AG249">
        <v>245</v>
      </c>
      <c r="AH249">
        <v>1306002.3826826541</v>
      </c>
      <c r="AI249">
        <v>-12.025752963236538</v>
      </c>
      <c r="AJ249">
        <v>1306002.3826826541</v>
      </c>
      <c r="AK249">
        <v>-12.025752963236538</v>
      </c>
      <c r="AL249">
        <v>1307491.4766345557</v>
      </c>
      <c r="AM249">
        <v>-12.010411954899578</v>
      </c>
    </row>
    <row r="250" spans="1:39" x14ac:dyDescent="0.3">
      <c r="A250">
        <v>247</v>
      </c>
      <c r="B250">
        <v>233902735.47847706</v>
      </c>
      <c r="C250">
        <v>2055.9462188236721</v>
      </c>
      <c r="D250">
        <v>19448.652636597828</v>
      </c>
      <c r="E250">
        <v>0.55180423469297302</v>
      </c>
      <c r="F250">
        <v>0.55677681183749828</v>
      </c>
      <c r="S250">
        <v>247</v>
      </c>
      <c r="T250">
        <v>0.50136619096988178</v>
      </c>
      <c r="AG250">
        <v>246</v>
      </c>
      <c r="AH250">
        <v>1306002.3826826541</v>
      </c>
      <c r="AI250">
        <v>-12.025752963236538</v>
      </c>
      <c r="AJ250">
        <v>1306002.3826826541</v>
      </c>
      <c r="AK250">
        <v>-12.025752963236538</v>
      </c>
      <c r="AL250">
        <v>1307491.4766345557</v>
      </c>
      <c r="AM250">
        <v>-12.010411954899578</v>
      </c>
    </row>
    <row r="251" spans="1:39" x14ac:dyDescent="0.3">
      <c r="A251">
        <v>248</v>
      </c>
      <c r="B251">
        <v>233983360.09355626</v>
      </c>
      <c r="C251">
        <v>2056.6226956909991</v>
      </c>
      <c r="D251">
        <v>19455.339748644681</v>
      </c>
      <c r="E251">
        <v>0.55039168067427768</v>
      </c>
      <c r="F251">
        <v>0.55671438277505136</v>
      </c>
      <c r="S251">
        <v>248</v>
      </c>
      <c r="T251">
        <v>0.50129580444770039</v>
      </c>
      <c r="AG251">
        <v>247</v>
      </c>
      <c r="AH251">
        <v>1306002.3826826541</v>
      </c>
      <c r="AI251">
        <v>-12.025752963236538</v>
      </c>
      <c r="AJ251">
        <v>1306002.3826826541</v>
      </c>
      <c r="AK251">
        <v>-12.025752963236538</v>
      </c>
      <c r="AL251">
        <v>1307491.4766345557</v>
      </c>
      <c r="AM251">
        <v>-12.010411954899578</v>
      </c>
    </row>
    <row r="252" spans="1:39" x14ac:dyDescent="0.3">
      <c r="A252">
        <v>249</v>
      </c>
      <c r="B252">
        <v>234287748.41848516</v>
      </c>
      <c r="C252">
        <v>2058.0194344449519</v>
      </c>
      <c r="D252">
        <v>19475.832497936884</v>
      </c>
      <c r="E252">
        <v>0.54730469582279306</v>
      </c>
      <c r="F252">
        <v>0.55620510343256391</v>
      </c>
      <c r="S252">
        <v>249</v>
      </c>
      <c r="T252">
        <v>0.50078590474218176</v>
      </c>
      <c r="AG252">
        <v>248</v>
      </c>
      <c r="AH252">
        <v>1444785.3665326925</v>
      </c>
      <c r="AI252">
        <v>-23.930224555661709</v>
      </c>
      <c r="AJ252">
        <v>1444785.3665326925</v>
      </c>
      <c r="AK252">
        <v>-23.930224555661709</v>
      </c>
      <c r="AL252">
        <v>1446274.460484595</v>
      </c>
      <c r="AM252">
        <v>-23.899697255164636</v>
      </c>
    </row>
    <row r="253" spans="1:39" x14ac:dyDescent="0.3">
      <c r="A253">
        <v>250</v>
      </c>
      <c r="B253">
        <v>234287748.41848516</v>
      </c>
      <c r="C253">
        <v>2058.5108344449518</v>
      </c>
      <c r="D253">
        <v>19475.832497936884</v>
      </c>
      <c r="E253">
        <v>0.54635598394821971</v>
      </c>
      <c r="F253">
        <v>0.55613578318511014</v>
      </c>
      <c r="S253">
        <v>250</v>
      </c>
      <c r="T253">
        <v>0.50069919205747415</v>
      </c>
      <c r="AG253">
        <v>249</v>
      </c>
      <c r="AH253">
        <v>1444785.3665326925</v>
      </c>
      <c r="AI253">
        <v>-23.930224555661709</v>
      </c>
      <c r="AJ253">
        <v>1444785.3665326925</v>
      </c>
      <c r="AK253">
        <v>-23.930224555661709</v>
      </c>
      <c r="AL253">
        <v>1446274.460484595</v>
      </c>
      <c r="AM253">
        <v>-23.899697255164636</v>
      </c>
    </row>
    <row r="254" spans="1:39" x14ac:dyDescent="0.3">
      <c r="A254">
        <v>251</v>
      </c>
      <c r="B254">
        <v>233879967.77632403</v>
      </c>
      <c r="C254">
        <v>2058.8428547572457</v>
      </c>
      <c r="D254">
        <v>19441.118137050322</v>
      </c>
      <c r="E254">
        <v>0.54625510563533741</v>
      </c>
      <c r="F254">
        <v>0.55587759135497239</v>
      </c>
      <c r="S254">
        <v>251</v>
      </c>
      <c r="T254">
        <v>0.50039628843571893</v>
      </c>
      <c r="AG254">
        <v>250</v>
      </c>
      <c r="AH254">
        <v>1444785.3665326925</v>
      </c>
      <c r="AI254">
        <v>-23.930224555661709</v>
      </c>
      <c r="AJ254">
        <v>1444785.3665326925</v>
      </c>
      <c r="AK254">
        <v>-23.930224555661709</v>
      </c>
      <c r="AL254">
        <v>1446274.460484595</v>
      </c>
      <c r="AM254">
        <v>-23.899697255164636</v>
      </c>
    </row>
    <row r="255" spans="1:39" x14ac:dyDescent="0.3">
      <c r="A255">
        <v>252</v>
      </c>
      <c r="B255">
        <v>234368373.03356445</v>
      </c>
      <c r="C255">
        <v>2058.6959113122793</v>
      </c>
      <c r="D255">
        <v>19482.519609983745</v>
      </c>
      <c r="E255">
        <v>0.54589212525367237</v>
      </c>
      <c r="F255">
        <v>0.55529856851666237</v>
      </c>
      <c r="S255">
        <v>252</v>
      </c>
      <c r="T255">
        <v>0.49992605959289149</v>
      </c>
      <c r="AG255">
        <v>251</v>
      </c>
      <c r="AH255">
        <v>1444785.3665326925</v>
      </c>
      <c r="AI255">
        <v>-23.930224555661709</v>
      </c>
      <c r="AJ255">
        <v>1444785.3665326925</v>
      </c>
      <c r="AK255">
        <v>-23.930224555661709</v>
      </c>
      <c r="AL255">
        <v>1446274.460484595</v>
      </c>
      <c r="AM255">
        <v>-23.899697255164636</v>
      </c>
    </row>
    <row r="256" spans="1:39" x14ac:dyDescent="0.3">
      <c r="A256">
        <v>253</v>
      </c>
      <c r="B256">
        <v>234368373.03356445</v>
      </c>
      <c r="C256">
        <v>2059.1873113122797</v>
      </c>
      <c r="D256">
        <v>19482.519609983745</v>
      </c>
      <c r="E256">
        <v>0.54494341854874362</v>
      </c>
      <c r="F256">
        <v>0.55068557418173858</v>
      </c>
      <c r="S256">
        <v>253</v>
      </c>
      <c r="T256">
        <v>0.49976936518943221</v>
      </c>
      <c r="AG256">
        <v>252</v>
      </c>
      <c r="AH256">
        <v>1444785.3665326925</v>
      </c>
      <c r="AI256">
        <v>-23.930224555661709</v>
      </c>
      <c r="AJ256">
        <v>1444785.3665326925</v>
      </c>
      <c r="AK256">
        <v>-23.930224555661709</v>
      </c>
      <c r="AL256">
        <v>1446274.460484595</v>
      </c>
      <c r="AM256">
        <v>-23.899697255164636</v>
      </c>
    </row>
    <row r="257" spans="1:39" x14ac:dyDescent="0.3">
      <c r="A257">
        <v>254</v>
      </c>
      <c r="B257">
        <v>233960592.39140326</v>
      </c>
      <c r="C257">
        <v>2059.5193316245727</v>
      </c>
      <c r="D257">
        <v>19447.805249097179</v>
      </c>
      <c r="E257">
        <v>0.54484261247282439</v>
      </c>
      <c r="F257">
        <v>0.55061724419853142</v>
      </c>
      <c r="S257">
        <v>254</v>
      </c>
      <c r="T257">
        <v>0.49957401590481765</v>
      </c>
      <c r="AG257">
        <v>253</v>
      </c>
      <c r="AH257">
        <v>1444785.3665326925</v>
      </c>
      <c r="AI257">
        <v>-23.930224555661709</v>
      </c>
      <c r="AJ257">
        <v>1444785.3665326925</v>
      </c>
      <c r="AK257">
        <v>-23.930224555661709</v>
      </c>
      <c r="AL257">
        <v>1446274.460484595</v>
      </c>
      <c r="AM257">
        <v>-23.899697255164636</v>
      </c>
    </row>
    <row r="258" spans="1:39" x14ac:dyDescent="0.3">
      <c r="A258">
        <v>255</v>
      </c>
      <c r="B258">
        <v>234310516.12063822</v>
      </c>
      <c r="C258">
        <v>2059.2753985113786</v>
      </c>
      <c r="D258">
        <v>19483.366997484398</v>
      </c>
      <c r="E258">
        <v>0.54483581735810938</v>
      </c>
      <c r="F258">
        <v>0.55003878035456144</v>
      </c>
      <c r="S258">
        <v>255</v>
      </c>
      <c r="T258">
        <v>0.49939791258981725</v>
      </c>
      <c r="AG258">
        <v>254</v>
      </c>
      <c r="AH258">
        <v>1444785.3665326925</v>
      </c>
      <c r="AI258">
        <v>-23.930224555661709</v>
      </c>
      <c r="AJ258">
        <v>1444785.3665326925</v>
      </c>
      <c r="AK258">
        <v>-23.930224555661709</v>
      </c>
      <c r="AL258">
        <v>1446274.460484595</v>
      </c>
      <c r="AM258">
        <v>-23.899697255164636</v>
      </c>
    </row>
    <row r="259" spans="1:39" x14ac:dyDescent="0.3">
      <c r="A259">
        <v>256</v>
      </c>
      <c r="B259">
        <v>234475979.49452102</v>
      </c>
      <c r="C259">
        <v>2059.6084962395694</v>
      </c>
      <c r="D259">
        <v>19491.125203730055</v>
      </c>
      <c r="E259">
        <v>0.5439888514220127</v>
      </c>
      <c r="F259">
        <v>0.5498488168708674</v>
      </c>
      <c r="S259">
        <v>256</v>
      </c>
      <c r="T259">
        <v>0.49904702548024354</v>
      </c>
      <c r="AG259">
        <v>255</v>
      </c>
      <c r="AH259">
        <v>1444785.3665326925</v>
      </c>
      <c r="AI259">
        <v>-23.930224555661709</v>
      </c>
      <c r="AJ259">
        <v>1444785.3665326925</v>
      </c>
      <c r="AK259">
        <v>-23.930224555661709</v>
      </c>
      <c r="AL259">
        <v>1446274.460484595</v>
      </c>
      <c r="AM259">
        <v>-23.899697255164636</v>
      </c>
    </row>
    <row r="260" spans="1:39" x14ac:dyDescent="0.3">
      <c r="A260">
        <v>257</v>
      </c>
      <c r="B260">
        <v>234310516.12063822</v>
      </c>
      <c r="C260">
        <v>2059.766798511379</v>
      </c>
      <c r="D260">
        <v>19483.366997484398</v>
      </c>
      <c r="E260">
        <v>0.54388706817701626</v>
      </c>
      <c r="F260">
        <v>0.54978044037051965</v>
      </c>
      <c r="S260">
        <v>257</v>
      </c>
      <c r="T260">
        <v>0.49844292619783553</v>
      </c>
      <c r="AG260">
        <v>256</v>
      </c>
      <c r="AH260">
        <v>1444785.3665326925</v>
      </c>
      <c r="AI260">
        <v>-23.930224555661709</v>
      </c>
      <c r="AJ260">
        <v>1444785.3665326925</v>
      </c>
      <c r="AK260">
        <v>-23.930224555661709</v>
      </c>
      <c r="AL260">
        <v>1446274.460484595</v>
      </c>
      <c r="AM260">
        <v>-23.899697255164636</v>
      </c>
    </row>
    <row r="261" spans="1:39" x14ac:dyDescent="0.3">
      <c r="A261">
        <v>258</v>
      </c>
      <c r="B261">
        <v>233902735.47847706</v>
      </c>
      <c r="C261">
        <v>2060.0988188236724</v>
      </c>
      <c r="D261">
        <v>19448.652636597828</v>
      </c>
      <c r="E261">
        <v>0.54378590354340983</v>
      </c>
      <c r="F261">
        <v>0.54920722606607486</v>
      </c>
      <c r="S261">
        <v>258</v>
      </c>
      <c r="T261">
        <v>0.49809444724073376</v>
      </c>
      <c r="AG261">
        <v>257</v>
      </c>
      <c r="AH261">
        <v>1444785.3665326925</v>
      </c>
      <c r="AI261">
        <v>-23.930224555661709</v>
      </c>
      <c r="AJ261">
        <v>1444785.3665326925</v>
      </c>
      <c r="AK261">
        <v>-23.930224555661709</v>
      </c>
      <c r="AL261">
        <v>1446274.460484595</v>
      </c>
      <c r="AM261">
        <v>-23.899697255164636</v>
      </c>
    </row>
    <row r="262" spans="1:39" x14ac:dyDescent="0.3">
      <c r="A262">
        <v>259</v>
      </c>
      <c r="B262">
        <v>234391140.73571742</v>
      </c>
      <c r="C262">
        <v>2059.9518753787056</v>
      </c>
      <c r="D262">
        <v>19490.054109531251</v>
      </c>
      <c r="E262">
        <v>0.54342325735502106</v>
      </c>
      <c r="F262">
        <v>0.54920160681338659</v>
      </c>
      <c r="S262">
        <v>259</v>
      </c>
      <c r="T262">
        <v>0.49683064136091432</v>
      </c>
      <c r="AG262">
        <v>258</v>
      </c>
      <c r="AH262">
        <v>1444785.3665326925</v>
      </c>
      <c r="AI262">
        <v>-23.930224555661709</v>
      </c>
      <c r="AJ262">
        <v>1444785.3665326925</v>
      </c>
      <c r="AK262">
        <v>-23.930224555661709</v>
      </c>
      <c r="AL262">
        <v>1446274.460484595</v>
      </c>
      <c r="AM262">
        <v>-23.899697255164636</v>
      </c>
    </row>
    <row r="263" spans="1:39" x14ac:dyDescent="0.3">
      <c r="A263">
        <v>260</v>
      </c>
      <c r="B263">
        <v>234475979.49452102</v>
      </c>
      <c r="C263">
        <v>2060.0998962395693</v>
      </c>
      <c r="D263">
        <v>19491.125203730055</v>
      </c>
      <c r="E263">
        <v>0.54304015079424006</v>
      </c>
      <c r="F263">
        <v>0.5491389014384338</v>
      </c>
      <c r="S263">
        <v>260</v>
      </c>
      <c r="T263">
        <v>0.49676067571833626</v>
      </c>
      <c r="AG263">
        <v>259</v>
      </c>
      <c r="AH263">
        <v>1444785.3665326925</v>
      </c>
      <c r="AI263">
        <v>-23.930224555661709</v>
      </c>
      <c r="AJ263">
        <v>1444785.3665326925</v>
      </c>
      <c r="AK263">
        <v>-23.930224555661709</v>
      </c>
      <c r="AL263">
        <v>1446274.460484595</v>
      </c>
      <c r="AM263">
        <v>-23.899697255164636</v>
      </c>
    </row>
    <row r="264" spans="1:39" x14ac:dyDescent="0.3">
      <c r="A264">
        <v>261</v>
      </c>
      <c r="B264">
        <v>234556604.10960025</v>
      </c>
      <c r="C264">
        <v>2060.2849731068964</v>
      </c>
      <c r="D264">
        <v>19497.812315776911</v>
      </c>
      <c r="E264">
        <v>0.54257627962864907</v>
      </c>
      <c r="F264">
        <v>0.54856051424791186</v>
      </c>
      <c r="S264">
        <v>261</v>
      </c>
      <c r="T264">
        <v>0.49632091245383952</v>
      </c>
      <c r="AG264">
        <v>260</v>
      </c>
      <c r="AH264">
        <v>1444785.3665326925</v>
      </c>
      <c r="AI264">
        <v>-23.930224555661709</v>
      </c>
      <c r="AJ264">
        <v>1444785.3665326925</v>
      </c>
      <c r="AK264">
        <v>-23.930224555661709</v>
      </c>
      <c r="AL264">
        <v>1446274.460484595</v>
      </c>
      <c r="AM264">
        <v>-23.899697255164636</v>
      </c>
    </row>
    <row r="265" spans="1:39" x14ac:dyDescent="0.3">
      <c r="A265">
        <v>262</v>
      </c>
      <c r="B265">
        <v>234391140.73571742</v>
      </c>
      <c r="C265">
        <v>2060.4432753787055</v>
      </c>
      <c r="D265">
        <v>19490.054109531251</v>
      </c>
      <c r="E265">
        <v>0.54247451471826735</v>
      </c>
      <c r="F265">
        <v>0.54837047812841344</v>
      </c>
      <c r="S265">
        <v>262</v>
      </c>
      <c r="T265">
        <v>0.4962496333694007</v>
      </c>
      <c r="AG265">
        <v>261</v>
      </c>
      <c r="AH265">
        <v>1444785.3665326925</v>
      </c>
      <c r="AI265">
        <v>-23.930224555661709</v>
      </c>
      <c r="AJ265">
        <v>1444785.3665326925</v>
      </c>
      <c r="AK265">
        <v>-23.930224555661709</v>
      </c>
      <c r="AL265">
        <v>1446274.460484595</v>
      </c>
      <c r="AM265">
        <v>-23.899697255164636</v>
      </c>
    </row>
    <row r="266" spans="1:39" x14ac:dyDescent="0.3">
      <c r="A266">
        <v>263</v>
      </c>
      <c r="B266">
        <v>233983360.09355626</v>
      </c>
      <c r="C266">
        <v>2060.775295690999</v>
      </c>
      <c r="D266">
        <v>19455.339748644681</v>
      </c>
      <c r="E266">
        <v>0.54237343396537829</v>
      </c>
      <c r="F266">
        <v>0.54830210841538485</v>
      </c>
      <c r="S266">
        <v>263</v>
      </c>
      <c r="T266">
        <v>0.49616918431642643</v>
      </c>
      <c r="AG266">
        <v>262</v>
      </c>
      <c r="AH266">
        <v>1444785.3665326925</v>
      </c>
      <c r="AI266">
        <v>-23.930224555661709</v>
      </c>
      <c r="AJ266">
        <v>1444785.3665326925</v>
      </c>
      <c r="AK266">
        <v>-23.930224555661709</v>
      </c>
      <c r="AL266">
        <v>1446274.460484595</v>
      </c>
      <c r="AM266">
        <v>-23.899697255164636</v>
      </c>
    </row>
    <row r="267" spans="1:39" x14ac:dyDescent="0.3">
      <c r="A267">
        <v>264</v>
      </c>
      <c r="B267">
        <v>234556604.10960025</v>
      </c>
      <c r="C267">
        <v>2060.7763731068962</v>
      </c>
      <c r="D267">
        <v>19497.812315776911</v>
      </c>
      <c r="E267">
        <v>0.54162758390750398</v>
      </c>
      <c r="F267">
        <v>0.54772336356893725</v>
      </c>
      <c r="S267">
        <v>264</v>
      </c>
      <c r="T267">
        <v>0.49591834768227472</v>
      </c>
      <c r="AG267">
        <v>263</v>
      </c>
      <c r="AH267">
        <v>1444785.3665326925</v>
      </c>
      <c r="AI267">
        <v>-23.930224555661709</v>
      </c>
      <c r="AJ267">
        <v>1444785.3665326925</v>
      </c>
      <c r="AK267">
        <v>-23.930224555661709</v>
      </c>
      <c r="AL267">
        <v>1446274.460484595</v>
      </c>
      <c r="AM267">
        <v>-23.899697255164636</v>
      </c>
    </row>
    <row r="268" spans="1:39" x14ac:dyDescent="0.3">
      <c r="A268">
        <v>265</v>
      </c>
      <c r="B268">
        <v>234498747.19667402</v>
      </c>
      <c r="C268">
        <v>2060.8644603059956</v>
      </c>
      <c r="D268">
        <v>19498.659703277553</v>
      </c>
      <c r="E268">
        <v>0.54151999640045545</v>
      </c>
      <c r="F268">
        <v>0.54724812184180338</v>
      </c>
      <c r="S268">
        <v>265</v>
      </c>
      <c r="T268">
        <v>0.49586377180214425</v>
      </c>
      <c r="AG268">
        <v>264</v>
      </c>
      <c r="AH268">
        <v>1444785.3665326925</v>
      </c>
      <c r="AI268">
        <v>-23.930224555661709</v>
      </c>
      <c r="AJ268">
        <v>1444785.3665326925</v>
      </c>
      <c r="AK268">
        <v>-23.930224555661709</v>
      </c>
      <c r="AL268">
        <v>1446274.460484595</v>
      </c>
      <c r="AM268">
        <v>-23.899697255164636</v>
      </c>
    </row>
    <row r="269" spans="1:39" x14ac:dyDescent="0.3">
      <c r="A269">
        <v>266</v>
      </c>
      <c r="B269">
        <v>234498747.19667402</v>
      </c>
      <c r="C269">
        <v>2061.3558603059955</v>
      </c>
      <c r="D269">
        <v>19498.659703277553</v>
      </c>
      <c r="E269">
        <v>0.54057126176213388</v>
      </c>
      <c r="F269">
        <v>0.54717980326172677</v>
      </c>
      <c r="S269">
        <v>266</v>
      </c>
      <c r="T269">
        <v>0.49571513733867145</v>
      </c>
      <c r="AG269">
        <v>265</v>
      </c>
      <c r="AH269">
        <v>1444785.3665326925</v>
      </c>
      <c r="AI269">
        <v>-23.930224555661709</v>
      </c>
      <c r="AJ269">
        <v>1444785.3665326925</v>
      </c>
      <c r="AK269">
        <v>-23.930224555661709</v>
      </c>
      <c r="AL269">
        <v>1446274.460484595</v>
      </c>
      <c r="AM269">
        <v>-23.899697255164636</v>
      </c>
    </row>
    <row r="270" spans="1:39" x14ac:dyDescent="0.3">
      <c r="A270">
        <v>267</v>
      </c>
      <c r="B270">
        <v>234579371.8117533</v>
      </c>
      <c r="C270">
        <v>2061.5409371733231</v>
      </c>
      <c r="D270">
        <v>19505.346815324425</v>
      </c>
      <c r="E270">
        <v>0.54010743465087141</v>
      </c>
      <c r="F270">
        <v>0.54660150880401592</v>
      </c>
      <c r="S270">
        <v>267</v>
      </c>
      <c r="T270">
        <v>0.49531335439664054</v>
      </c>
      <c r="AG270">
        <v>266</v>
      </c>
      <c r="AH270">
        <v>1444785.3665326925</v>
      </c>
      <c r="AI270">
        <v>-23.930224555661709</v>
      </c>
      <c r="AJ270">
        <v>1444785.3665326925</v>
      </c>
      <c r="AK270">
        <v>-23.930224555661709</v>
      </c>
      <c r="AL270">
        <v>1446274.460484595</v>
      </c>
      <c r="AM270">
        <v>-23.899697255164636</v>
      </c>
    </row>
    <row r="271" spans="1:39" x14ac:dyDescent="0.3">
      <c r="A271">
        <v>268</v>
      </c>
      <c r="B271">
        <v>234579371.8117533</v>
      </c>
      <c r="C271">
        <v>2062.032337173323</v>
      </c>
      <c r="D271">
        <v>19505.346815324425</v>
      </c>
      <c r="E271">
        <v>0.53915870629100426</v>
      </c>
      <c r="F271">
        <v>0.54641139002228245</v>
      </c>
      <c r="S271">
        <v>268</v>
      </c>
      <c r="T271">
        <v>0.49524533106353169</v>
      </c>
      <c r="AG271">
        <v>267</v>
      </c>
      <c r="AH271">
        <v>1444785.3665326925</v>
      </c>
      <c r="AI271">
        <v>-23.930224555661709</v>
      </c>
      <c r="AJ271">
        <v>1444785.3665326925</v>
      </c>
      <c r="AK271">
        <v>-23.930224555661709</v>
      </c>
      <c r="AL271">
        <v>1446274.460484595</v>
      </c>
      <c r="AM271">
        <v>-23.899697255164636</v>
      </c>
    </row>
    <row r="272" spans="1:39" x14ac:dyDescent="0.3">
      <c r="A272">
        <v>269</v>
      </c>
      <c r="B272">
        <v>234287748.41848516</v>
      </c>
      <c r="C272">
        <v>2062.6634344449521</v>
      </c>
      <c r="D272">
        <v>19475.832497936884</v>
      </c>
      <c r="E272">
        <v>0.53833817156387254</v>
      </c>
      <c r="F272">
        <v>0.54634302826052128</v>
      </c>
      <c r="S272">
        <v>269</v>
      </c>
      <c r="T272">
        <v>0.4946527762077188</v>
      </c>
      <c r="AG272">
        <v>268</v>
      </c>
      <c r="AH272">
        <v>1444785.3665326925</v>
      </c>
      <c r="AI272">
        <v>-23.930224555661709</v>
      </c>
      <c r="AJ272">
        <v>1444785.3665326925</v>
      </c>
      <c r="AK272">
        <v>-23.930224555661709</v>
      </c>
      <c r="AL272">
        <v>1446274.460484595</v>
      </c>
      <c r="AM272">
        <v>-23.899697255164636</v>
      </c>
    </row>
    <row r="273" spans="1:39" x14ac:dyDescent="0.3">
      <c r="A273">
        <v>270</v>
      </c>
      <c r="B273">
        <v>234368373.03356445</v>
      </c>
      <c r="C273">
        <v>2063.3399113122796</v>
      </c>
      <c r="D273">
        <v>19482.519609983745</v>
      </c>
      <c r="E273">
        <v>0.53692567836823424</v>
      </c>
      <c r="F273">
        <v>0.54576977270794769</v>
      </c>
      <c r="S273">
        <v>270</v>
      </c>
      <c r="T273">
        <v>0.49425276209311281</v>
      </c>
      <c r="AG273">
        <v>269</v>
      </c>
      <c r="AH273">
        <v>1444785.3665326925</v>
      </c>
      <c r="AI273">
        <v>-23.930224555661709</v>
      </c>
      <c r="AJ273">
        <v>1444785.3665326925</v>
      </c>
      <c r="AK273">
        <v>-23.930224555661709</v>
      </c>
      <c r="AL273">
        <v>1446274.460484595</v>
      </c>
      <c r="AM273">
        <v>-23.899697255164636</v>
      </c>
    </row>
    <row r="274" spans="1:39" x14ac:dyDescent="0.3">
      <c r="A274">
        <v>271</v>
      </c>
      <c r="B274">
        <v>234310516.12063822</v>
      </c>
      <c r="C274">
        <v>2063.9193985113789</v>
      </c>
      <c r="D274">
        <v>19483.366997484398</v>
      </c>
      <c r="E274">
        <v>0.53586908008685619</v>
      </c>
      <c r="F274">
        <v>0.54576439218065609</v>
      </c>
      <c r="S274">
        <v>271</v>
      </c>
      <c r="T274">
        <v>0.49372507818965522</v>
      </c>
      <c r="AG274">
        <v>270</v>
      </c>
      <c r="AH274">
        <v>1444785.3665326925</v>
      </c>
      <c r="AI274">
        <v>-23.930224555661709</v>
      </c>
      <c r="AJ274">
        <v>1444785.3665326925</v>
      </c>
      <c r="AK274">
        <v>-23.930224555661709</v>
      </c>
      <c r="AL274">
        <v>1446274.460484595</v>
      </c>
      <c r="AM274">
        <v>-23.899697255164636</v>
      </c>
    </row>
    <row r="275" spans="1:39" x14ac:dyDescent="0.3">
      <c r="A275">
        <v>272</v>
      </c>
      <c r="B275">
        <v>234475979.49452102</v>
      </c>
      <c r="C275">
        <v>2064.2524962395692</v>
      </c>
      <c r="D275">
        <v>19491.125203730055</v>
      </c>
      <c r="E275">
        <v>0.53502250171160837</v>
      </c>
      <c r="F275">
        <v>0.54570145922339908</v>
      </c>
      <c r="S275">
        <v>272</v>
      </c>
      <c r="T275">
        <v>0.49337644301478617</v>
      </c>
      <c r="AG275">
        <v>271</v>
      </c>
      <c r="AH275">
        <v>1444785.3665326925</v>
      </c>
      <c r="AI275">
        <v>-23.930224555661709</v>
      </c>
      <c r="AJ275">
        <v>1444785.3665326925</v>
      </c>
      <c r="AK275">
        <v>-23.930224555661709</v>
      </c>
      <c r="AL275">
        <v>1446274.460484595</v>
      </c>
      <c r="AM275">
        <v>-23.899697255164636</v>
      </c>
    </row>
    <row r="276" spans="1:39" x14ac:dyDescent="0.3">
      <c r="A276">
        <v>273</v>
      </c>
      <c r="B276">
        <v>234391140.73571742</v>
      </c>
      <c r="C276">
        <v>2064.5958753787054</v>
      </c>
      <c r="D276">
        <v>19490.054109531251</v>
      </c>
      <c r="E276">
        <v>0.53445661029862734</v>
      </c>
      <c r="F276">
        <v>0.54512323910075722</v>
      </c>
      <c r="S276">
        <v>273</v>
      </c>
      <c r="T276">
        <v>0.49319025980080344</v>
      </c>
      <c r="AG276">
        <v>272</v>
      </c>
      <c r="AH276">
        <v>1444785.3665326925</v>
      </c>
      <c r="AI276">
        <v>-23.930224555661709</v>
      </c>
      <c r="AJ276">
        <v>1444785.3665326925</v>
      </c>
      <c r="AK276">
        <v>-23.930224555661709</v>
      </c>
      <c r="AL276">
        <v>1446274.460484595</v>
      </c>
      <c r="AM276">
        <v>-23.899697255164636</v>
      </c>
    </row>
    <row r="277" spans="1:39" x14ac:dyDescent="0.3">
      <c r="A277">
        <v>274</v>
      </c>
      <c r="B277">
        <v>234556604.10960025</v>
      </c>
      <c r="C277">
        <v>2064.9289731068961</v>
      </c>
      <c r="D277">
        <v>19497.812315776911</v>
      </c>
      <c r="E277">
        <v>0.5336100047532979</v>
      </c>
      <c r="F277">
        <v>0.54493304956636057</v>
      </c>
      <c r="S277">
        <v>274</v>
      </c>
      <c r="T277">
        <v>0.49284274853016002</v>
      </c>
      <c r="AG277">
        <v>273</v>
      </c>
      <c r="AH277">
        <v>1444785.3665326925</v>
      </c>
      <c r="AI277">
        <v>-23.930224555661709</v>
      </c>
      <c r="AJ277">
        <v>1444785.3665326925</v>
      </c>
      <c r="AK277">
        <v>-23.930224555661709</v>
      </c>
      <c r="AL277">
        <v>1446274.460484595</v>
      </c>
      <c r="AM277">
        <v>-23.899697255164636</v>
      </c>
    </row>
    <row r="278" spans="1:39" x14ac:dyDescent="0.3">
      <c r="A278">
        <v>275</v>
      </c>
      <c r="B278">
        <v>234498747.19667402</v>
      </c>
      <c r="C278">
        <v>2065.5084603059954</v>
      </c>
      <c r="D278">
        <v>19498.659703277553</v>
      </c>
      <c r="E278">
        <v>0.53255346447975282</v>
      </c>
      <c r="F278">
        <v>0.54486469432669427</v>
      </c>
      <c r="S278">
        <v>275</v>
      </c>
      <c r="T278">
        <v>0.49222907767708257</v>
      </c>
      <c r="AG278">
        <v>274</v>
      </c>
      <c r="AH278">
        <v>1444785.3665326925</v>
      </c>
      <c r="AI278">
        <v>-23.930224555661709</v>
      </c>
      <c r="AJ278">
        <v>1444785.3665326925</v>
      </c>
      <c r="AK278">
        <v>-23.930224555661709</v>
      </c>
      <c r="AL278">
        <v>1446274.460484595</v>
      </c>
      <c r="AM278">
        <v>-23.899697255164636</v>
      </c>
    </row>
    <row r="279" spans="1:39" x14ac:dyDescent="0.3">
      <c r="A279">
        <v>276</v>
      </c>
      <c r="B279">
        <v>234579371.8117533</v>
      </c>
      <c r="C279">
        <v>2066.1849371733233</v>
      </c>
      <c r="D279">
        <v>19505.346815324425</v>
      </c>
      <c r="E279">
        <v>0.5311409903940385</v>
      </c>
      <c r="F279">
        <v>0.54428614459837765</v>
      </c>
      <c r="S279">
        <v>276</v>
      </c>
      <c r="T279">
        <v>0.49188390930774506</v>
      </c>
      <c r="AG279">
        <v>275</v>
      </c>
      <c r="AH279">
        <v>1444785.3665326925</v>
      </c>
      <c r="AI279">
        <v>-23.930224555661709</v>
      </c>
      <c r="AJ279">
        <v>1444785.3665326925</v>
      </c>
      <c r="AK279">
        <v>-23.930224555661709</v>
      </c>
      <c r="AL279">
        <v>1446274.460484595</v>
      </c>
      <c r="AM279">
        <v>-23.899697255164636</v>
      </c>
    </row>
    <row r="280" spans="1:39" x14ac:dyDescent="0.3">
      <c r="A280">
        <v>277</v>
      </c>
      <c r="B280">
        <v>237077020.40849656</v>
      </c>
      <c r="C280">
        <v>2081.2342555253499</v>
      </c>
      <c r="D280">
        <v>19707.315688105766</v>
      </c>
      <c r="E280">
        <v>0.49879885258585061</v>
      </c>
      <c r="F280">
        <v>0.49956026830544353</v>
      </c>
      <c r="S280">
        <v>277</v>
      </c>
      <c r="T280">
        <v>0.48736719274024742</v>
      </c>
      <c r="AG280">
        <v>276</v>
      </c>
      <c r="AH280">
        <v>1444785.3665326925</v>
      </c>
      <c r="AI280">
        <v>-23.930224555661709</v>
      </c>
      <c r="AJ280">
        <v>1444785.3665326925</v>
      </c>
      <c r="AK280">
        <v>-23.930224555661709</v>
      </c>
      <c r="AL280">
        <v>1446274.460484595</v>
      </c>
      <c r="AM280">
        <v>-23.899697255164636</v>
      </c>
    </row>
    <row r="281" spans="1:39" x14ac:dyDescent="0.3">
      <c r="A281">
        <v>278</v>
      </c>
      <c r="B281">
        <v>237077020.40849656</v>
      </c>
      <c r="C281">
        <v>2081.7256555253502</v>
      </c>
      <c r="D281">
        <v>19707.315688105766</v>
      </c>
      <c r="E281">
        <v>0.49785024932425725</v>
      </c>
      <c r="F281">
        <v>0.49949205378660455</v>
      </c>
      <c r="S281">
        <v>278</v>
      </c>
      <c r="T281">
        <v>0.48690733524456159</v>
      </c>
      <c r="AG281">
        <v>277</v>
      </c>
      <c r="AH281">
        <v>1444785.3665326925</v>
      </c>
      <c r="AI281">
        <v>-23.930224555661709</v>
      </c>
      <c r="AJ281">
        <v>1444785.3665326925</v>
      </c>
      <c r="AK281">
        <v>-23.930224555661709</v>
      </c>
      <c r="AL281">
        <v>1446274.460484595</v>
      </c>
      <c r="AM281">
        <v>-23.899697255164636</v>
      </c>
    </row>
    <row r="282" spans="1:39" x14ac:dyDescent="0.3">
      <c r="A282">
        <v>279</v>
      </c>
      <c r="B282">
        <v>237157645.02357587</v>
      </c>
      <c r="C282">
        <v>2081.9107323926778</v>
      </c>
      <c r="D282">
        <v>19714.002800152626</v>
      </c>
      <c r="E282">
        <v>0.49738626933564234</v>
      </c>
      <c r="F282">
        <v>0.49891563001055039</v>
      </c>
      <c r="S282">
        <v>279</v>
      </c>
      <c r="T282">
        <v>0.48670280763345869</v>
      </c>
      <c r="AG282">
        <v>278</v>
      </c>
      <c r="AH282">
        <v>1444785.3665326925</v>
      </c>
      <c r="AI282">
        <v>-23.930224555661709</v>
      </c>
      <c r="AJ282">
        <v>1444785.3665326925</v>
      </c>
      <c r="AK282">
        <v>-23.930224555661709</v>
      </c>
      <c r="AL282">
        <v>1446274.460484595</v>
      </c>
      <c r="AM282">
        <v>-23.899697255164636</v>
      </c>
    </row>
    <row r="283" spans="1:39" x14ac:dyDescent="0.3">
      <c r="A283">
        <v>280</v>
      </c>
      <c r="B283">
        <v>237157645.02357587</v>
      </c>
      <c r="C283">
        <v>2082.4021323926777</v>
      </c>
      <c r="D283">
        <v>19714.002800152626</v>
      </c>
      <c r="E283">
        <v>0.49643766689201257</v>
      </c>
      <c r="F283">
        <v>0.49872369674034323</v>
      </c>
      <c r="S283">
        <v>280</v>
      </c>
      <c r="T283">
        <v>0.48624229210099834</v>
      </c>
      <c r="AG283">
        <v>279</v>
      </c>
      <c r="AH283">
        <v>1444785.3665326925</v>
      </c>
      <c r="AI283">
        <v>-23.930224555661709</v>
      </c>
      <c r="AJ283">
        <v>1444785.3665326925</v>
      </c>
      <c r="AK283">
        <v>-23.930224555661709</v>
      </c>
      <c r="AL283">
        <v>1446274.460484595</v>
      </c>
      <c r="AM283">
        <v>-23.899697255164636</v>
      </c>
    </row>
    <row r="284" spans="1:39" x14ac:dyDescent="0.3">
      <c r="A284">
        <v>281</v>
      </c>
      <c r="B284">
        <v>237099788.11064956</v>
      </c>
      <c r="C284">
        <v>2082.4902195917766</v>
      </c>
      <c r="D284">
        <v>19714.850187653265</v>
      </c>
      <c r="E284">
        <v>0.4963302020251989</v>
      </c>
      <c r="F284">
        <v>0.49865548416287131</v>
      </c>
      <c r="S284">
        <v>281</v>
      </c>
      <c r="T284">
        <v>0.48554761840856853</v>
      </c>
      <c r="AG284">
        <v>280</v>
      </c>
      <c r="AH284">
        <v>1444785.3665326925</v>
      </c>
      <c r="AI284">
        <v>-23.930224555661709</v>
      </c>
      <c r="AJ284">
        <v>1444785.3665326925</v>
      </c>
      <c r="AK284">
        <v>-23.930224555661709</v>
      </c>
      <c r="AL284">
        <v>1446274.460484595</v>
      </c>
      <c r="AM284">
        <v>-23.899697255164636</v>
      </c>
    </row>
    <row r="285" spans="1:39" x14ac:dyDescent="0.3">
      <c r="A285">
        <v>282</v>
      </c>
      <c r="B285">
        <v>237099788.11064956</v>
      </c>
      <c r="C285">
        <v>2082.9816195917765</v>
      </c>
      <c r="D285">
        <v>19714.850187653265</v>
      </c>
      <c r="E285">
        <v>0.49538160728789976</v>
      </c>
      <c r="F285">
        <v>0.49808190770783783</v>
      </c>
      <c r="S285">
        <v>282</v>
      </c>
      <c r="T285">
        <v>0.48508646269400357</v>
      </c>
      <c r="AG285">
        <v>281</v>
      </c>
      <c r="AH285">
        <v>1444785.3665326925</v>
      </c>
      <c r="AI285">
        <v>-23.930224555661709</v>
      </c>
      <c r="AJ285">
        <v>1444785.3665326925</v>
      </c>
      <c r="AK285">
        <v>-23.930224555661709</v>
      </c>
      <c r="AL285">
        <v>1446274.460484595</v>
      </c>
      <c r="AM285">
        <v>-23.899697255164636</v>
      </c>
    </row>
    <row r="286" spans="1:39" x14ac:dyDescent="0.3">
      <c r="A286">
        <v>283</v>
      </c>
      <c r="B286">
        <v>237180412.72572884</v>
      </c>
      <c r="C286">
        <v>2083.1666964591041</v>
      </c>
      <c r="D286">
        <v>19721.537299700132</v>
      </c>
      <c r="E286">
        <v>0.4949176208834849</v>
      </c>
      <c r="F286">
        <v>0.49807909946032214</v>
      </c>
      <c r="S286">
        <v>283</v>
      </c>
      <c r="T286">
        <v>0.4820508295154422</v>
      </c>
      <c r="AG286">
        <v>282</v>
      </c>
      <c r="AH286">
        <v>1444785.3665326925</v>
      </c>
      <c r="AI286">
        <v>-23.930224555661709</v>
      </c>
      <c r="AJ286">
        <v>1444785.3665326925</v>
      </c>
      <c r="AK286">
        <v>-23.930224555661709</v>
      </c>
      <c r="AL286">
        <v>1446274.460484595</v>
      </c>
      <c r="AM286">
        <v>-23.899697255164636</v>
      </c>
    </row>
    <row r="287" spans="1:39" x14ac:dyDescent="0.3">
      <c r="A287">
        <v>284</v>
      </c>
      <c r="B287">
        <v>237180412.72572884</v>
      </c>
      <c r="C287">
        <v>2083.6580964591039</v>
      </c>
      <c r="D287">
        <v>19721.537299700132</v>
      </c>
      <c r="E287">
        <v>0.49396902832485434</v>
      </c>
      <c r="F287">
        <v>0.49801369415430502</v>
      </c>
      <c r="S287">
        <v>284</v>
      </c>
      <c r="T287">
        <v>0.48197292370898442</v>
      </c>
      <c r="AG287">
        <v>283</v>
      </c>
      <c r="AH287">
        <v>1444785.3665326925</v>
      </c>
      <c r="AI287">
        <v>-23.930224555661709</v>
      </c>
      <c r="AJ287">
        <v>1444785.3665326925</v>
      </c>
      <c r="AK287">
        <v>-23.930224555661709</v>
      </c>
      <c r="AL287">
        <v>1446274.460484595</v>
      </c>
      <c r="AM287">
        <v>-23.899697255164636</v>
      </c>
    </row>
    <row r="288" spans="1:39" x14ac:dyDescent="0.3">
      <c r="A288">
        <v>285</v>
      </c>
      <c r="B288">
        <v>237077020.40849656</v>
      </c>
      <c r="C288">
        <v>2085.8782555253501</v>
      </c>
      <c r="D288">
        <v>19707.315688105766</v>
      </c>
      <c r="E288">
        <v>0.48983431049311299</v>
      </c>
      <c r="F288">
        <v>0.49743730905410349</v>
      </c>
      <c r="S288">
        <v>285</v>
      </c>
      <c r="T288">
        <v>0.48173974398642672</v>
      </c>
      <c r="AG288">
        <v>284</v>
      </c>
      <c r="AH288">
        <v>1444785.3665326925</v>
      </c>
      <c r="AI288">
        <v>-23.930224555661709</v>
      </c>
      <c r="AJ288">
        <v>1444785.3665326925</v>
      </c>
      <c r="AK288">
        <v>-23.930224555661709</v>
      </c>
      <c r="AL288">
        <v>1446274.460484595</v>
      </c>
      <c r="AM288">
        <v>-23.899697255164636</v>
      </c>
    </row>
    <row r="289" spans="1:39" x14ac:dyDescent="0.3">
      <c r="A289">
        <v>286</v>
      </c>
      <c r="B289">
        <v>237157645.02357587</v>
      </c>
      <c r="C289">
        <v>2086.5547323926776</v>
      </c>
      <c r="D289">
        <v>19714.002800152626</v>
      </c>
      <c r="E289">
        <v>0.48842176332217246</v>
      </c>
      <c r="F289">
        <v>0.49724533693285533</v>
      </c>
      <c r="S289">
        <v>286</v>
      </c>
      <c r="T289">
        <v>0.48166158619449284</v>
      </c>
      <c r="AG289">
        <v>285</v>
      </c>
      <c r="AH289">
        <v>1444785.3665326925</v>
      </c>
      <c r="AI289">
        <v>-23.930224555661709</v>
      </c>
      <c r="AJ289">
        <v>1444785.3665326925</v>
      </c>
      <c r="AK289">
        <v>-23.930224555661709</v>
      </c>
      <c r="AL289">
        <v>1446274.460484595</v>
      </c>
      <c r="AM289">
        <v>-23.899697255164636</v>
      </c>
    </row>
    <row r="290" spans="1:39" x14ac:dyDescent="0.3">
      <c r="A290">
        <v>287</v>
      </c>
      <c r="B290">
        <v>237099788.11064956</v>
      </c>
      <c r="C290">
        <v>2087.1342195917764</v>
      </c>
      <c r="D290">
        <v>19714.850187653265</v>
      </c>
      <c r="E290">
        <v>0.4873658783085511</v>
      </c>
      <c r="F290">
        <v>0.49717712671559505</v>
      </c>
      <c r="S290">
        <v>287</v>
      </c>
      <c r="T290">
        <v>0.48133920363864924</v>
      </c>
      <c r="AG290">
        <v>286</v>
      </c>
      <c r="AH290">
        <v>1444785.3665326925</v>
      </c>
      <c r="AI290">
        <v>-23.930224555661709</v>
      </c>
      <c r="AJ290">
        <v>1444785.3665326925</v>
      </c>
      <c r="AK290">
        <v>-23.930224555661709</v>
      </c>
      <c r="AL290">
        <v>1446274.460484595</v>
      </c>
      <c r="AM290">
        <v>-23.899697255164636</v>
      </c>
    </row>
    <row r="291" spans="1:39" x14ac:dyDescent="0.3">
      <c r="A291">
        <v>288</v>
      </c>
      <c r="B291">
        <v>237180412.72572884</v>
      </c>
      <c r="C291">
        <v>2087.8106964591038</v>
      </c>
      <c r="D291">
        <v>19721.537299700132</v>
      </c>
      <c r="E291">
        <v>0.48595334615791008</v>
      </c>
      <c r="F291">
        <v>0.49660079247772471</v>
      </c>
      <c r="S291">
        <v>288</v>
      </c>
      <c r="T291">
        <v>0.48131934329045123</v>
      </c>
      <c r="AG291">
        <v>287</v>
      </c>
      <c r="AH291">
        <v>1444785.3665326925</v>
      </c>
      <c r="AI291">
        <v>-23.930224555661709</v>
      </c>
      <c r="AJ291">
        <v>1444785.3665326925</v>
      </c>
      <c r="AK291">
        <v>-23.930224555661709</v>
      </c>
      <c r="AL291">
        <v>1446274.460484595</v>
      </c>
      <c r="AM291">
        <v>-23.899697255164636</v>
      </c>
    </row>
    <row r="292" spans="1:39" x14ac:dyDescent="0.3">
      <c r="A292">
        <v>289</v>
      </c>
      <c r="B292">
        <v>238532356.02260655</v>
      </c>
      <c r="C292">
        <v>2095.0131364792969</v>
      </c>
      <c r="D292">
        <v>19827.220099162521</v>
      </c>
      <c r="E292">
        <v>0.47027588813441557</v>
      </c>
      <c r="F292">
        <v>0.47269571855108189</v>
      </c>
      <c r="S292">
        <v>289</v>
      </c>
      <c r="T292">
        <v>0.48127417183921123</v>
      </c>
      <c r="AG292">
        <v>288</v>
      </c>
      <c r="AH292">
        <v>1444785.3665326925</v>
      </c>
      <c r="AI292">
        <v>-23.930224555661709</v>
      </c>
      <c r="AJ292">
        <v>1444785.3665326925</v>
      </c>
      <c r="AK292">
        <v>-23.930224555661709</v>
      </c>
      <c r="AL292">
        <v>1446274.460484595</v>
      </c>
      <c r="AM292">
        <v>-23.899697255164636</v>
      </c>
    </row>
    <row r="293" spans="1:39" x14ac:dyDescent="0.3">
      <c r="A293">
        <v>290</v>
      </c>
      <c r="B293">
        <v>238612980.63768578</v>
      </c>
      <c r="C293">
        <v>2095.6896133466239</v>
      </c>
      <c r="D293">
        <v>19833.907211209382</v>
      </c>
      <c r="E293">
        <v>0.46886330414531879</v>
      </c>
      <c r="F293">
        <v>0.47236658150557609</v>
      </c>
      <c r="S293">
        <v>290</v>
      </c>
      <c r="T293">
        <v>0.48124309835451495</v>
      </c>
      <c r="AG293">
        <v>289</v>
      </c>
      <c r="AH293">
        <v>1444785.3665326925</v>
      </c>
      <c r="AI293">
        <v>-23.930224555661709</v>
      </c>
      <c r="AJ293">
        <v>1444785.3665326925</v>
      </c>
      <c r="AK293">
        <v>-23.930224555661709</v>
      </c>
      <c r="AL293">
        <v>1446274.460484595</v>
      </c>
      <c r="AM293">
        <v>-23.899697255164636</v>
      </c>
    </row>
    <row r="294" spans="1:39" x14ac:dyDescent="0.3">
      <c r="A294">
        <v>291</v>
      </c>
      <c r="B294">
        <v>238555123.72475952</v>
      </c>
      <c r="C294">
        <v>2096.2691005457232</v>
      </c>
      <c r="D294">
        <v>19834.754598710027</v>
      </c>
      <c r="E294">
        <v>0.46780735977462634</v>
      </c>
      <c r="F294">
        <v>0.47185920773003132</v>
      </c>
      <c r="S294">
        <v>291</v>
      </c>
      <c r="T294">
        <v>0.48114705662038626</v>
      </c>
      <c r="AG294">
        <v>290</v>
      </c>
      <c r="AH294">
        <v>1444785.3665326925</v>
      </c>
      <c r="AI294">
        <v>-23.930224555661709</v>
      </c>
      <c r="AJ294">
        <v>1444785.3665326925</v>
      </c>
      <c r="AK294">
        <v>-23.930224555661709</v>
      </c>
      <c r="AL294">
        <v>1446274.460484595</v>
      </c>
      <c r="AM294">
        <v>-23.899697255164636</v>
      </c>
    </row>
    <row r="295" spans="1:39" x14ac:dyDescent="0.3">
      <c r="A295">
        <v>292</v>
      </c>
      <c r="B295">
        <v>238720587.09864238</v>
      </c>
      <c r="C295">
        <v>2096.6021982739139</v>
      </c>
      <c r="D295">
        <v>19842.512804955684</v>
      </c>
      <c r="E295">
        <v>0.46696001764454736</v>
      </c>
      <c r="F295">
        <v>0.47177033135069374</v>
      </c>
      <c r="S295">
        <v>292</v>
      </c>
      <c r="T295">
        <v>0.48100599008897493</v>
      </c>
      <c r="AG295">
        <v>291</v>
      </c>
      <c r="AH295">
        <v>1444785.3665326925</v>
      </c>
      <c r="AI295">
        <v>-23.930224555661709</v>
      </c>
      <c r="AJ295">
        <v>1444785.3665326925</v>
      </c>
      <c r="AK295">
        <v>-23.930224555661709</v>
      </c>
      <c r="AL295">
        <v>1446274.460484595</v>
      </c>
      <c r="AM295">
        <v>-23.899697255164636</v>
      </c>
    </row>
    <row r="296" spans="1:39" x14ac:dyDescent="0.3">
      <c r="A296">
        <v>293</v>
      </c>
      <c r="B296">
        <v>238635748.33983886</v>
      </c>
      <c r="C296">
        <v>2096.9455774130515</v>
      </c>
      <c r="D296">
        <v>19841.441710756895</v>
      </c>
      <c r="E296">
        <v>0.46639477825859588</v>
      </c>
      <c r="F296">
        <v>0.47153021603226858</v>
      </c>
      <c r="S296">
        <v>293</v>
      </c>
      <c r="T296">
        <v>0.48097526275728208</v>
      </c>
      <c r="AG296">
        <v>292</v>
      </c>
      <c r="AH296">
        <v>1444785.3665326925</v>
      </c>
      <c r="AI296">
        <v>-23.930224555661709</v>
      </c>
      <c r="AJ296">
        <v>1444785.3665326925</v>
      </c>
      <c r="AK296">
        <v>-23.930224555661709</v>
      </c>
      <c r="AL296">
        <v>1446274.460484595</v>
      </c>
      <c r="AM296">
        <v>-23.899697255164636</v>
      </c>
    </row>
    <row r="297" spans="1:39" x14ac:dyDescent="0.3">
      <c r="A297">
        <v>294</v>
      </c>
      <c r="B297">
        <v>238532356.02260655</v>
      </c>
      <c r="C297">
        <v>2097.3867364792968</v>
      </c>
      <c r="D297">
        <v>19827.220099162521</v>
      </c>
      <c r="E297">
        <v>0.46569433726765175</v>
      </c>
      <c r="F297">
        <v>0.47121735847446661</v>
      </c>
      <c r="S297">
        <v>294</v>
      </c>
      <c r="T297">
        <v>0.48088841000812416</v>
      </c>
      <c r="AG297">
        <v>293</v>
      </c>
      <c r="AH297">
        <v>1305273.9721174033</v>
      </c>
      <c r="AI297">
        <v>-11.963271651471256</v>
      </c>
      <c r="AJ297">
        <v>1305273.9721174033</v>
      </c>
      <c r="AK297">
        <v>-11.963271651471256</v>
      </c>
      <c r="AL297">
        <v>1306763.0660693049</v>
      </c>
      <c r="AM297">
        <v>-11.94801034927225</v>
      </c>
    </row>
    <row r="298" spans="1:39" x14ac:dyDescent="0.3">
      <c r="A298">
        <v>295</v>
      </c>
      <c r="B298">
        <v>238801211.71372163</v>
      </c>
      <c r="C298">
        <v>2097.2786751412409</v>
      </c>
      <c r="D298">
        <v>19849.199917002552</v>
      </c>
      <c r="E298">
        <v>0.46554743322832109</v>
      </c>
      <c r="F298">
        <v>0.47093426369060909</v>
      </c>
      <c r="S298">
        <v>295</v>
      </c>
      <c r="T298">
        <v>0.48087888083722424</v>
      </c>
      <c r="AG298">
        <v>294</v>
      </c>
      <c r="AH298">
        <v>1305273.9721174033</v>
      </c>
      <c r="AI298">
        <v>-11.963271651471256</v>
      </c>
      <c r="AJ298">
        <v>1305273.9721174033</v>
      </c>
      <c r="AK298">
        <v>-11.963271651471256</v>
      </c>
      <c r="AL298">
        <v>1306763.0660693049</v>
      </c>
      <c r="AM298">
        <v>-11.94801034927225</v>
      </c>
    </row>
    <row r="299" spans="1:39" x14ac:dyDescent="0.3">
      <c r="A299">
        <v>296</v>
      </c>
      <c r="B299">
        <v>238743354.80079532</v>
      </c>
      <c r="C299">
        <v>2097.8581623403397</v>
      </c>
      <c r="D299">
        <v>19850.04730450319</v>
      </c>
      <c r="E299">
        <v>0.46449149585669292</v>
      </c>
      <c r="F299">
        <v>0.47088823525401702</v>
      </c>
      <c r="S299">
        <v>296</v>
      </c>
      <c r="T299">
        <v>0.48076147563565547</v>
      </c>
      <c r="AG299">
        <v>295</v>
      </c>
      <c r="AH299">
        <v>1305273.9721174033</v>
      </c>
      <c r="AI299">
        <v>-11.963271651471256</v>
      </c>
      <c r="AJ299">
        <v>1305273.9721174033</v>
      </c>
      <c r="AK299">
        <v>-11.963271651471256</v>
      </c>
      <c r="AL299">
        <v>1306763.0660693049</v>
      </c>
      <c r="AM299">
        <v>-11.94801034927225</v>
      </c>
    </row>
    <row r="300" spans="1:39" x14ac:dyDescent="0.3">
      <c r="A300">
        <v>297</v>
      </c>
      <c r="B300">
        <v>238612980.63768578</v>
      </c>
      <c r="C300">
        <v>2098.0632133466238</v>
      </c>
      <c r="D300">
        <v>19833.907211209382</v>
      </c>
      <c r="E300">
        <v>0.4642817650086844</v>
      </c>
      <c r="F300">
        <v>0.47038084840697225</v>
      </c>
      <c r="S300">
        <v>297</v>
      </c>
      <c r="T300">
        <v>0.48043791362174193</v>
      </c>
      <c r="AG300">
        <v>296</v>
      </c>
      <c r="AH300">
        <v>1305273.9721174033</v>
      </c>
      <c r="AI300">
        <v>-11.963271651471256</v>
      </c>
      <c r="AJ300">
        <v>1305273.9721174033</v>
      </c>
      <c r="AK300">
        <v>-11.963271651471256</v>
      </c>
      <c r="AL300">
        <v>1306763.0660693049</v>
      </c>
      <c r="AM300">
        <v>-11.94801034927225</v>
      </c>
    </row>
    <row r="301" spans="1:39" x14ac:dyDescent="0.3">
      <c r="A301">
        <v>298</v>
      </c>
      <c r="B301">
        <v>238555123.72475952</v>
      </c>
      <c r="C301">
        <v>2098.6427005457231</v>
      </c>
      <c r="D301">
        <v>19834.754598710027</v>
      </c>
      <c r="E301">
        <v>0.46322605569024783</v>
      </c>
      <c r="F301">
        <v>0.47029205618427444</v>
      </c>
      <c r="S301">
        <v>298</v>
      </c>
      <c r="T301">
        <v>0.48008774769574003</v>
      </c>
      <c r="AG301">
        <v>297</v>
      </c>
      <c r="AH301">
        <v>1305273.9721174033</v>
      </c>
      <c r="AI301">
        <v>-11.963271651471256</v>
      </c>
      <c r="AJ301">
        <v>1305273.9721174033</v>
      </c>
      <c r="AK301">
        <v>-11.963271651471256</v>
      </c>
      <c r="AL301">
        <v>1306763.0660693049</v>
      </c>
      <c r="AM301">
        <v>-11.94801034927225</v>
      </c>
    </row>
    <row r="302" spans="1:39" x14ac:dyDescent="0.3">
      <c r="A302">
        <v>299</v>
      </c>
      <c r="B302">
        <v>238823979.41587463</v>
      </c>
      <c r="C302">
        <v>2098.5346392076672</v>
      </c>
      <c r="D302">
        <v>19856.734416550054</v>
      </c>
      <c r="E302">
        <v>0.46307891342971669</v>
      </c>
      <c r="F302">
        <v>0.47005187735263376</v>
      </c>
      <c r="S302">
        <v>299</v>
      </c>
      <c r="T302">
        <v>0.48007153288691978</v>
      </c>
      <c r="AG302">
        <v>298</v>
      </c>
      <c r="AH302">
        <v>1305273.9721174033</v>
      </c>
      <c r="AI302">
        <v>-11.963271651471256</v>
      </c>
      <c r="AJ302">
        <v>1305273.9721174033</v>
      </c>
      <c r="AK302">
        <v>-11.963271651471256</v>
      </c>
      <c r="AL302">
        <v>1306763.0660693049</v>
      </c>
      <c r="AM302">
        <v>-11.94801034927225</v>
      </c>
    </row>
    <row r="303" spans="1:39" x14ac:dyDescent="0.3">
      <c r="A303">
        <v>300</v>
      </c>
      <c r="B303">
        <v>238720587.09864238</v>
      </c>
      <c r="C303">
        <v>2098.9757982739138</v>
      </c>
      <c r="D303">
        <v>19842.512804955684</v>
      </c>
      <c r="E303">
        <v>0.46237849690609339</v>
      </c>
      <c r="F303">
        <v>0.46945600850071928</v>
      </c>
      <c r="S303">
        <v>300</v>
      </c>
      <c r="T303">
        <v>0.479907476222173</v>
      </c>
      <c r="AG303">
        <v>299</v>
      </c>
      <c r="AH303">
        <v>1305273.9721174033</v>
      </c>
      <c r="AI303">
        <v>-11.963271651471256</v>
      </c>
      <c r="AJ303">
        <v>1305273.9721174033</v>
      </c>
      <c r="AK303">
        <v>-11.963271651471256</v>
      </c>
      <c r="AL303">
        <v>1306763.0660693049</v>
      </c>
      <c r="AM303">
        <v>-11.94801034927225</v>
      </c>
    </row>
    <row r="304" spans="1:39" x14ac:dyDescent="0.3">
      <c r="A304">
        <v>301</v>
      </c>
      <c r="B304">
        <v>238635748.33983886</v>
      </c>
      <c r="C304">
        <v>2099.3191774130514</v>
      </c>
      <c r="D304">
        <v>19841.441710756895</v>
      </c>
      <c r="E304">
        <v>0.46181349264761873</v>
      </c>
      <c r="F304">
        <v>0.46925825351548228</v>
      </c>
      <c r="S304">
        <v>301</v>
      </c>
      <c r="T304">
        <v>0.47970395060440635</v>
      </c>
      <c r="AG304">
        <v>300</v>
      </c>
      <c r="AH304">
        <v>1305273.9721174033</v>
      </c>
      <c r="AI304">
        <v>-11.963271651471256</v>
      </c>
      <c r="AJ304">
        <v>1305273.9721174033</v>
      </c>
      <c r="AK304">
        <v>-11.963271651471256</v>
      </c>
      <c r="AL304">
        <v>1306763.0660693049</v>
      </c>
      <c r="AM304">
        <v>-11.94801034927225</v>
      </c>
    </row>
    <row r="305" spans="1:39" x14ac:dyDescent="0.3">
      <c r="A305">
        <v>302</v>
      </c>
      <c r="B305">
        <v>238801211.71372163</v>
      </c>
      <c r="C305">
        <v>2099.6522751412408</v>
      </c>
      <c r="D305">
        <v>19849.199917002552</v>
      </c>
      <c r="E305">
        <v>0.46096592306241718</v>
      </c>
      <c r="F305">
        <v>0.46892915060409796</v>
      </c>
      <c r="S305">
        <v>302</v>
      </c>
      <c r="T305">
        <v>0.47944365050935855</v>
      </c>
      <c r="AG305">
        <v>301</v>
      </c>
      <c r="AH305">
        <v>1305273.9721174033</v>
      </c>
      <c r="AI305">
        <v>-11.963271651471256</v>
      </c>
      <c r="AJ305">
        <v>1305273.9721174033</v>
      </c>
      <c r="AK305">
        <v>-11.963271651471256</v>
      </c>
      <c r="AL305">
        <v>1306763.0660693049</v>
      </c>
      <c r="AM305">
        <v>-11.94801034927225</v>
      </c>
    </row>
    <row r="306" spans="1:39" x14ac:dyDescent="0.3">
      <c r="A306">
        <v>303</v>
      </c>
      <c r="B306">
        <v>238743354.80079532</v>
      </c>
      <c r="C306">
        <v>2100.2317623403401</v>
      </c>
      <c r="D306">
        <v>19850.04730450319</v>
      </c>
      <c r="E306">
        <v>0.45991023808853571</v>
      </c>
      <c r="F306">
        <v>0.46842174160339772</v>
      </c>
      <c r="S306">
        <v>303</v>
      </c>
      <c r="T306">
        <v>0.47925050933828989</v>
      </c>
      <c r="AG306">
        <v>302</v>
      </c>
      <c r="AH306">
        <v>1305273.9721174033</v>
      </c>
      <c r="AI306">
        <v>-11.963271651471256</v>
      </c>
      <c r="AJ306">
        <v>1305273.9721174033</v>
      </c>
      <c r="AK306">
        <v>-11.963271651471256</v>
      </c>
      <c r="AL306">
        <v>1306763.0660693049</v>
      </c>
      <c r="AM306">
        <v>-11.94801034927225</v>
      </c>
    </row>
    <row r="307" spans="1:39" x14ac:dyDescent="0.3">
      <c r="A307">
        <v>304</v>
      </c>
      <c r="B307">
        <v>238823979.41587463</v>
      </c>
      <c r="C307">
        <v>2100.9082392076675</v>
      </c>
      <c r="D307">
        <v>19856.734416550054</v>
      </c>
      <c r="E307">
        <v>0.4584976730020196</v>
      </c>
      <c r="F307">
        <v>0.46833306956902399</v>
      </c>
      <c r="S307">
        <v>304</v>
      </c>
      <c r="T307">
        <v>0.47878592830933997</v>
      </c>
      <c r="AG307">
        <v>303</v>
      </c>
      <c r="AH307">
        <v>1305273.9721174033</v>
      </c>
      <c r="AI307">
        <v>-11.963271651471256</v>
      </c>
      <c r="AJ307">
        <v>1305273.9721174033</v>
      </c>
      <c r="AK307">
        <v>-11.963271651471256</v>
      </c>
      <c r="AL307">
        <v>1306763.0660693049</v>
      </c>
      <c r="AM307">
        <v>-11.94801034927225</v>
      </c>
    </row>
    <row r="308" spans="1:39" x14ac:dyDescent="0.3">
      <c r="A308">
        <v>305</v>
      </c>
      <c r="B308">
        <v>238532356.02260655</v>
      </c>
      <c r="C308">
        <v>2101.6931364792968</v>
      </c>
      <c r="D308">
        <v>19827.220099162521</v>
      </c>
      <c r="E308">
        <v>0.45738382285382156</v>
      </c>
      <c r="F308">
        <v>0.4680927999526231</v>
      </c>
      <c r="S308">
        <v>305</v>
      </c>
      <c r="T308">
        <v>0.47811624207295483</v>
      </c>
      <c r="AG308">
        <v>304</v>
      </c>
      <c r="AH308">
        <v>1305273.9721174033</v>
      </c>
      <c r="AI308">
        <v>-11.963271651471256</v>
      </c>
      <c r="AJ308">
        <v>1305273.9721174033</v>
      </c>
      <c r="AK308">
        <v>-11.963271651471256</v>
      </c>
      <c r="AL308">
        <v>1306763.0660693049</v>
      </c>
      <c r="AM308">
        <v>-11.94801034927225</v>
      </c>
    </row>
    <row r="309" spans="1:39" x14ac:dyDescent="0.3">
      <c r="A309">
        <v>306</v>
      </c>
      <c r="B309">
        <v>238612980.63768578</v>
      </c>
      <c r="C309">
        <v>2102.3696133466237</v>
      </c>
      <c r="D309">
        <v>19833.907211209382</v>
      </c>
      <c r="E309">
        <v>0.45597131548931147</v>
      </c>
      <c r="F309">
        <v>0.46777989324947461</v>
      </c>
      <c r="S309">
        <v>306</v>
      </c>
      <c r="T309">
        <v>0.47765085967158366</v>
      </c>
      <c r="AG309">
        <v>305</v>
      </c>
      <c r="AH309">
        <v>1305273.9721174033</v>
      </c>
      <c r="AI309">
        <v>-11.963271651471256</v>
      </c>
      <c r="AJ309">
        <v>1305273.9721174033</v>
      </c>
      <c r="AK309">
        <v>-11.963271651471256</v>
      </c>
      <c r="AL309">
        <v>1306763.0660693049</v>
      </c>
      <c r="AM309">
        <v>-11.94801034927225</v>
      </c>
    </row>
    <row r="310" spans="1:39" x14ac:dyDescent="0.3">
      <c r="A310">
        <v>307</v>
      </c>
      <c r="B310">
        <v>238555123.72475952</v>
      </c>
      <c r="C310">
        <v>2102.949100545723</v>
      </c>
      <c r="D310">
        <v>19834.754598710027</v>
      </c>
      <c r="E310">
        <v>0.45491619958850599</v>
      </c>
      <c r="F310">
        <v>0.46749704568356937</v>
      </c>
      <c r="S310">
        <v>307</v>
      </c>
      <c r="T310">
        <v>0.4761825796597402</v>
      </c>
      <c r="AG310">
        <v>306</v>
      </c>
      <c r="AH310">
        <v>1305273.9721174033</v>
      </c>
      <c r="AI310">
        <v>-11.963271651471256</v>
      </c>
      <c r="AJ310">
        <v>1305273.9721174033</v>
      </c>
      <c r="AK310">
        <v>-11.963271651471256</v>
      </c>
      <c r="AL310">
        <v>1306763.0660693049</v>
      </c>
      <c r="AM310">
        <v>-11.94801034927225</v>
      </c>
    </row>
    <row r="311" spans="1:39" x14ac:dyDescent="0.3">
      <c r="A311">
        <v>308</v>
      </c>
      <c r="B311">
        <v>238720587.09864238</v>
      </c>
      <c r="C311">
        <v>2103.2821982739138</v>
      </c>
      <c r="D311">
        <v>19842.512804955684</v>
      </c>
      <c r="E311">
        <v>0.4540681416768329</v>
      </c>
      <c r="F311">
        <v>0.46745080303829412</v>
      </c>
      <c r="S311">
        <v>308</v>
      </c>
      <c r="T311">
        <v>0.47608708729532428</v>
      </c>
      <c r="AG311">
        <v>307</v>
      </c>
      <c r="AH311">
        <v>1305273.9721174033</v>
      </c>
      <c r="AI311">
        <v>-11.963271651471256</v>
      </c>
      <c r="AJ311">
        <v>1305273.9721174033</v>
      </c>
      <c r="AK311">
        <v>-11.963271651471256</v>
      </c>
      <c r="AL311">
        <v>1306763.0660693049</v>
      </c>
      <c r="AM311">
        <v>-11.94801034927225</v>
      </c>
    </row>
    <row r="312" spans="1:39" x14ac:dyDescent="0.3">
      <c r="A312">
        <v>309</v>
      </c>
      <c r="B312">
        <v>238635748.33983886</v>
      </c>
      <c r="C312">
        <v>2103.6255774130514</v>
      </c>
      <c r="D312">
        <v>19841.441710756895</v>
      </c>
      <c r="E312">
        <v>0.45350371399728212</v>
      </c>
      <c r="F312">
        <v>0.46694338143369257</v>
      </c>
      <c r="S312">
        <v>309</v>
      </c>
      <c r="T312">
        <v>0.47581562092057694</v>
      </c>
      <c r="AG312">
        <v>308</v>
      </c>
      <c r="AH312">
        <v>1305273.9721174033</v>
      </c>
      <c r="AI312">
        <v>-11.963271651471256</v>
      </c>
      <c r="AJ312">
        <v>1305273.9721174033</v>
      </c>
      <c r="AK312">
        <v>-11.963271651471256</v>
      </c>
      <c r="AL312">
        <v>1306763.0660693049</v>
      </c>
      <c r="AM312">
        <v>-11.94801034927225</v>
      </c>
    </row>
    <row r="313" spans="1:39" x14ac:dyDescent="0.3">
      <c r="A313">
        <v>310</v>
      </c>
      <c r="B313">
        <v>238801211.71372163</v>
      </c>
      <c r="C313">
        <v>2103.9586751412407</v>
      </c>
      <c r="D313">
        <v>19849.199917002552</v>
      </c>
      <c r="E313">
        <v>0.45265563080862337</v>
      </c>
      <c r="F313">
        <v>0.46685479116665213</v>
      </c>
      <c r="S313">
        <v>310</v>
      </c>
      <c r="T313">
        <v>0.47571984760370251</v>
      </c>
      <c r="AG313">
        <v>309</v>
      </c>
      <c r="AH313">
        <v>1305273.9721174033</v>
      </c>
      <c r="AI313">
        <v>-11.963271651471256</v>
      </c>
      <c r="AJ313">
        <v>1305273.9721174033</v>
      </c>
      <c r="AK313">
        <v>-11.963271651471256</v>
      </c>
      <c r="AL313">
        <v>1306763.0660693049</v>
      </c>
      <c r="AM313">
        <v>-11.94801034927225</v>
      </c>
    </row>
    <row r="314" spans="1:39" x14ac:dyDescent="0.3">
      <c r="A314">
        <v>311</v>
      </c>
      <c r="B314">
        <v>238743354.80079532</v>
      </c>
      <c r="C314">
        <v>2104.53816234034</v>
      </c>
      <c r="D314">
        <v>19850.04730450319</v>
      </c>
      <c r="E314">
        <v>0.45160057132006692</v>
      </c>
      <c r="F314">
        <v>0.46661445931994938</v>
      </c>
      <c r="S314">
        <v>311</v>
      </c>
      <c r="T314">
        <v>0.47569977561542964</v>
      </c>
      <c r="AG314">
        <v>310</v>
      </c>
      <c r="AH314">
        <v>1305273.9721174033</v>
      </c>
      <c r="AI314">
        <v>-11.963271651471256</v>
      </c>
      <c r="AJ314">
        <v>1305273.9721174033</v>
      </c>
      <c r="AK314">
        <v>-11.963271651471256</v>
      </c>
      <c r="AL314">
        <v>1306763.0660693049</v>
      </c>
      <c r="AM314">
        <v>-11.94801034927225</v>
      </c>
    </row>
    <row r="315" spans="1:39" x14ac:dyDescent="0.3">
      <c r="A315">
        <v>312</v>
      </c>
      <c r="B315">
        <v>238823979.41587463</v>
      </c>
      <c r="C315">
        <v>2105.2146392076675</v>
      </c>
      <c r="D315">
        <v>19856.734416550054</v>
      </c>
      <c r="E315">
        <v>0.45018808183358383</v>
      </c>
      <c r="F315">
        <v>0.46601878665674951</v>
      </c>
      <c r="S315">
        <v>312</v>
      </c>
      <c r="T315">
        <v>0.47540018774798593</v>
      </c>
      <c r="AG315">
        <v>311</v>
      </c>
      <c r="AH315">
        <v>1305273.9721174033</v>
      </c>
      <c r="AI315">
        <v>-11.963271651471256</v>
      </c>
      <c r="AJ315">
        <v>1305273.9721174033</v>
      </c>
      <c r="AK315">
        <v>-11.963271651471256</v>
      </c>
      <c r="AL315">
        <v>1306763.0660693049</v>
      </c>
      <c r="AM315">
        <v>-11.94801034927225</v>
      </c>
    </row>
    <row r="316" spans="1:39" x14ac:dyDescent="0.3">
      <c r="A316">
        <v>313</v>
      </c>
      <c r="B316">
        <v>241321628.01261801</v>
      </c>
      <c r="C316">
        <v>2118.2279575596954</v>
      </c>
      <c r="D316">
        <v>20058.703289331403</v>
      </c>
      <c r="E316">
        <v>0.42176980587629403</v>
      </c>
      <c r="F316">
        <v>0.42157021186546811</v>
      </c>
      <c r="S316">
        <v>313</v>
      </c>
      <c r="T316">
        <v>0.47528925616509399</v>
      </c>
      <c r="AG316">
        <v>312</v>
      </c>
      <c r="AH316">
        <v>1305273.9721174033</v>
      </c>
      <c r="AI316">
        <v>-11.963271651471256</v>
      </c>
      <c r="AJ316">
        <v>1305273.9721174033</v>
      </c>
      <c r="AK316">
        <v>-11.963271651471256</v>
      </c>
      <c r="AL316">
        <v>1306763.0660693049</v>
      </c>
      <c r="AM316">
        <v>-11.94801034927225</v>
      </c>
    </row>
    <row r="317" spans="1:39" x14ac:dyDescent="0.3">
      <c r="A317">
        <v>314</v>
      </c>
      <c r="B317">
        <v>241402252.62769726</v>
      </c>
      <c r="C317">
        <v>2118.9044344270228</v>
      </c>
      <c r="D317">
        <v>20065.390401378263</v>
      </c>
      <c r="E317">
        <v>0.42035722396826164</v>
      </c>
      <c r="F317">
        <v>0.42124115740910451</v>
      </c>
      <c r="S317">
        <v>314</v>
      </c>
      <c r="T317">
        <v>0.47519816409365334</v>
      </c>
      <c r="AG317">
        <v>313</v>
      </c>
      <c r="AH317">
        <v>1305273.9721174033</v>
      </c>
      <c r="AI317">
        <v>-11.963271651471256</v>
      </c>
      <c r="AJ317">
        <v>1305273.9721174033</v>
      </c>
      <c r="AK317">
        <v>-11.963271651471256</v>
      </c>
      <c r="AL317">
        <v>1306763.0660693049</v>
      </c>
      <c r="AM317">
        <v>-11.94801034927225</v>
      </c>
    </row>
    <row r="318" spans="1:39" x14ac:dyDescent="0.3">
      <c r="A318">
        <v>315</v>
      </c>
      <c r="B318">
        <v>241344395.71477097</v>
      </c>
      <c r="C318">
        <v>2119.4839216261216</v>
      </c>
      <c r="D318">
        <v>20066.237788878909</v>
      </c>
      <c r="E318">
        <v>0.4193011971032467</v>
      </c>
      <c r="F318">
        <v>0.42073356510394377</v>
      </c>
      <c r="S318">
        <v>315</v>
      </c>
      <c r="T318">
        <v>0.47491981909594455</v>
      </c>
      <c r="AG318">
        <v>314</v>
      </c>
      <c r="AH318">
        <v>1305273.9721174033</v>
      </c>
      <c r="AI318">
        <v>-11.963271651471256</v>
      </c>
      <c r="AJ318">
        <v>1305273.9721174033</v>
      </c>
      <c r="AK318">
        <v>-11.963271651471256</v>
      </c>
      <c r="AL318">
        <v>1306763.0660693049</v>
      </c>
      <c r="AM318">
        <v>-11.94801034927225</v>
      </c>
    </row>
    <row r="319" spans="1:39" x14ac:dyDescent="0.3">
      <c r="A319">
        <v>316</v>
      </c>
      <c r="B319">
        <v>242056475.32049227</v>
      </c>
      <c r="C319">
        <v>2119.3228928150111</v>
      </c>
      <c r="D319">
        <v>20123.127311806475</v>
      </c>
      <c r="E319">
        <v>0.41867803145538285</v>
      </c>
      <c r="F319">
        <v>0.42064669099920543</v>
      </c>
      <c r="S319">
        <v>316</v>
      </c>
      <c r="T319">
        <v>0.47489960956427574</v>
      </c>
      <c r="AG319">
        <v>315</v>
      </c>
      <c r="AH319">
        <v>1305273.9721174033</v>
      </c>
      <c r="AI319">
        <v>-11.963271651471256</v>
      </c>
      <c r="AJ319">
        <v>1305273.9721174033</v>
      </c>
      <c r="AK319">
        <v>-11.963271651471256</v>
      </c>
      <c r="AL319">
        <v>1306763.0660693049</v>
      </c>
      <c r="AM319">
        <v>-11.94801034927225</v>
      </c>
    </row>
    <row r="320" spans="1:39" x14ac:dyDescent="0.3">
      <c r="A320">
        <v>317</v>
      </c>
      <c r="B320">
        <v>241425020.3298502</v>
      </c>
      <c r="C320">
        <v>2120.1603984934486</v>
      </c>
      <c r="D320">
        <v>20072.924900925762</v>
      </c>
      <c r="E320">
        <v>0.41788860920879645</v>
      </c>
      <c r="F320">
        <v>0.42040489753775234</v>
      </c>
      <c r="S320">
        <v>317</v>
      </c>
      <c r="T320">
        <v>0.47431283406723518</v>
      </c>
      <c r="AG320">
        <v>316</v>
      </c>
      <c r="AH320">
        <v>1305273.9721174033</v>
      </c>
      <c r="AI320">
        <v>-11.963271651471256</v>
      </c>
      <c r="AJ320">
        <v>1305273.9721174033</v>
      </c>
      <c r="AK320">
        <v>-11.963271651471256</v>
      </c>
      <c r="AL320">
        <v>1306763.0660693049</v>
      </c>
      <c r="AM320">
        <v>-11.94801034927225</v>
      </c>
    </row>
    <row r="321" spans="1:39" x14ac:dyDescent="0.3">
      <c r="A321">
        <v>318</v>
      </c>
      <c r="B321">
        <v>241321628.01261801</v>
      </c>
      <c r="C321">
        <v>2120.6015575596953</v>
      </c>
      <c r="D321">
        <v>20058.703289331403</v>
      </c>
      <c r="E321">
        <v>0.41718825053930153</v>
      </c>
      <c r="F321">
        <v>0.42009185366639429</v>
      </c>
      <c r="S321">
        <v>318</v>
      </c>
      <c r="T321">
        <v>0.47401637478888348</v>
      </c>
      <c r="AG321">
        <v>317</v>
      </c>
      <c r="AH321">
        <v>1305273.9721174033</v>
      </c>
      <c r="AI321">
        <v>-11.963271651471256</v>
      </c>
      <c r="AJ321">
        <v>1305273.9721174033</v>
      </c>
      <c r="AK321">
        <v>-11.963271651471256</v>
      </c>
      <c r="AL321">
        <v>1306763.0660693049</v>
      </c>
      <c r="AM321">
        <v>-11.94801034927225</v>
      </c>
    </row>
    <row r="322" spans="1:39" x14ac:dyDescent="0.3">
      <c r="A322">
        <v>319</v>
      </c>
      <c r="B322">
        <v>241402252.62769726</v>
      </c>
      <c r="C322">
        <v>2121.2780344270227</v>
      </c>
      <c r="D322">
        <v>20065.390401378263</v>
      </c>
      <c r="E322">
        <v>0.41577565972535357</v>
      </c>
      <c r="F322">
        <v>0.41981116948692854</v>
      </c>
      <c r="S322">
        <v>319</v>
      </c>
      <c r="T322">
        <v>0.47378406023503172</v>
      </c>
      <c r="AG322">
        <v>318</v>
      </c>
      <c r="AH322">
        <v>1305273.9721174033</v>
      </c>
      <c r="AI322">
        <v>-11.963271651471256</v>
      </c>
      <c r="AJ322">
        <v>1305273.9721174033</v>
      </c>
      <c r="AK322">
        <v>-11.963271651471256</v>
      </c>
      <c r="AL322">
        <v>1306763.0660693049</v>
      </c>
      <c r="AM322">
        <v>-11.94801034927225</v>
      </c>
    </row>
    <row r="323" spans="1:39" x14ac:dyDescent="0.3">
      <c r="A323">
        <v>320</v>
      </c>
      <c r="B323">
        <v>242244706.39652807</v>
      </c>
      <c r="C323">
        <v>2120.9119546096276</v>
      </c>
      <c r="D323">
        <v>20138.420017599638</v>
      </c>
      <c r="E323">
        <v>0.4153623747791626</v>
      </c>
      <c r="F323">
        <v>0.41976279247961518</v>
      </c>
      <c r="S323">
        <v>320</v>
      </c>
      <c r="T323">
        <v>0.47365508069435175</v>
      </c>
      <c r="AG323">
        <v>319</v>
      </c>
      <c r="AH323">
        <v>1305273.9721174033</v>
      </c>
      <c r="AI323">
        <v>-11.963271651471256</v>
      </c>
      <c r="AJ323">
        <v>1305273.9721174033</v>
      </c>
      <c r="AK323">
        <v>-11.963271651471256</v>
      </c>
      <c r="AL323">
        <v>1306763.0660693049</v>
      </c>
      <c r="AM323">
        <v>-11.94801034927225</v>
      </c>
    </row>
    <row r="324" spans="1:39" x14ac:dyDescent="0.3">
      <c r="A324">
        <v>321</v>
      </c>
      <c r="B324">
        <v>241344395.71477097</v>
      </c>
      <c r="C324">
        <v>2121.8575216261215</v>
      </c>
      <c r="D324">
        <v>20066.237788878909</v>
      </c>
      <c r="E324">
        <v>0.41472012242636691</v>
      </c>
      <c r="F324">
        <v>0.41925519896423757</v>
      </c>
      <c r="S324">
        <v>321</v>
      </c>
      <c r="T324">
        <v>0.4734000532235319</v>
      </c>
      <c r="AG324">
        <v>320</v>
      </c>
      <c r="AH324">
        <v>1305273.9721174033</v>
      </c>
      <c r="AI324">
        <v>-11.963271651471256</v>
      </c>
      <c r="AJ324">
        <v>1305273.9721174033</v>
      </c>
      <c r="AK324">
        <v>-11.963271651471256</v>
      </c>
      <c r="AL324">
        <v>1306763.0660693049</v>
      </c>
      <c r="AM324">
        <v>-11.94801034927225</v>
      </c>
    </row>
    <row r="325" spans="1:39" x14ac:dyDescent="0.3">
      <c r="A325">
        <v>322</v>
      </c>
      <c r="B325">
        <v>242244706.39652807</v>
      </c>
      <c r="C325">
        <v>2121.3851546096275</v>
      </c>
      <c r="D325">
        <v>20138.420017599638</v>
      </c>
      <c r="E325">
        <v>0.41444841359138446</v>
      </c>
      <c r="F325">
        <v>0.41916836307040573</v>
      </c>
      <c r="S325">
        <v>322</v>
      </c>
      <c r="T325">
        <v>0.47327124025430095</v>
      </c>
      <c r="AG325">
        <v>321</v>
      </c>
      <c r="AH325">
        <v>1305273.9721174033</v>
      </c>
      <c r="AI325">
        <v>-11.963271651471256</v>
      </c>
      <c r="AJ325">
        <v>1305273.9721174033</v>
      </c>
      <c r="AK325">
        <v>-11.963271651471256</v>
      </c>
      <c r="AL325">
        <v>1306763.0660693049</v>
      </c>
      <c r="AM325">
        <v>-11.94801034927225</v>
      </c>
    </row>
    <row r="326" spans="1:39" x14ac:dyDescent="0.3">
      <c r="A326">
        <v>323</v>
      </c>
      <c r="B326">
        <v>242137099.93557149</v>
      </c>
      <c r="C326">
        <v>2121.8633696823381</v>
      </c>
      <c r="D326">
        <v>20129.814423853331</v>
      </c>
      <c r="E326">
        <v>0.41366558364873385</v>
      </c>
      <c r="F326">
        <v>0.41892653196320911</v>
      </c>
      <c r="S326">
        <v>323</v>
      </c>
      <c r="T326">
        <v>0.47258575065984249</v>
      </c>
      <c r="AG326">
        <v>322</v>
      </c>
      <c r="AH326">
        <v>1305273.9721174033</v>
      </c>
      <c r="AI326">
        <v>-11.963271651471256</v>
      </c>
      <c r="AJ326">
        <v>1305273.9721174033</v>
      </c>
      <c r="AK326">
        <v>-11.963271651471256</v>
      </c>
      <c r="AL326">
        <v>1306763.0660693049</v>
      </c>
      <c r="AM326">
        <v>-11.94801034927225</v>
      </c>
    </row>
    <row r="327" spans="1:39" x14ac:dyDescent="0.3">
      <c r="A327">
        <v>324</v>
      </c>
      <c r="B327">
        <v>241425020.3298502</v>
      </c>
      <c r="C327">
        <v>2122.5339984934485</v>
      </c>
      <c r="D327">
        <v>20072.924900925762</v>
      </c>
      <c r="E327">
        <v>0.41330753286086525</v>
      </c>
      <c r="F327">
        <v>0.4183328542537238</v>
      </c>
      <c r="S327">
        <v>324</v>
      </c>
      <c r="T327">
        <v>0.47231418083299753</v>
      </c>
      <c r="AG327">
        <v>323</v>
      </c>
      <c r="AH327">
        <v>1305273.9721174033</v>
      </c>
      <c r="AI327">
        <v>-11.963271651471256</v>
      </c>
      <c r="AJ327">
        <v>1305273.9721174033</v>
      </c>
      <c r="AK327">
        <v>-11.963271651471256</v>
      </c>
      <c r="AL327">
        <v>1306763.0660693049</v>
      </c>
      <c r="AM327">
        <v>-11.94801034927225</v>
      </c>
    </row>
    <row r="328" spans="1:39" x14ac:dyDescent="0.3">
      <c r="A328">
        <v>325</v>
      </c>
      <c r="B328">
        <v>242079243.02264521</v>
      </c>
      <c r="C328">
        <v>2122.4428568814369</v>
      </c>
      <c r="D328">
        <v>20130.661811353977</v>
      </c>
      <c r="E328">
        <v>0.4126088384423392</v>
      </c>
      <c r="F328">
        <v>0.40863586248987271</v>
      </c>
      <c r="S328">
        <v>325</v>
      </c>
      <c r="T328">
        <v>0.4722035717588719</v>
      </c>
      <c r="AG328">
        <v>324</v>
      </c>
      <c r="AH328">
        <v>1305273.9721174033</v>
      </c>
      <c r="AI328">
        <v>-11.963271651471256</v>
      </c>
      <c r="AJ328">
        <v>1305273.9721174033</v>
      </c>
      <c r="AK328">
        <v>-11.963271651471256</v>
      </c>
      <c r="AL328">
        <v>1306763.0660693049</v>
      </c>
      <c r="AM328">
        <v>-11.94801034927225</v>
      </c>
    </row>
    <row r="329" spans="1:39" x14ac:dyDescent="0.3">
      <c r="A329">
        <v>326</v>
      </c>
      <c r="B329">
        <v>242159867.63772449</v>
      </c>
      <c r="C329">
        <v>2123.1193337487643</v>
      </c>
      <c r="D329">
        <v>20137.348923400834</v>
      </c>
      <c r="E329">
        <v>0.41119629126033747</v>
      </c>
      <c r="F329">
        <v>0.4080471296669399</v>
      </c>
      <c r="S329">
        <v>326</v>
      </c>
      <c r="T329">
        <v>0.47198891330663911</v>
      </c>
      <c r="AG329">
        <v>325</v>
      </c>
      <c r="AH329">
        <v>1305273.9721174033</v>
      </c>
      <c r="AI329">
        <v>-11.963271651471256</v>
      </c>
      <c r="AJ329">
        <v>1305273.9721174033</v>
      </c>
      <c r="AK329">
        <v>-11.963271651471256</v>
      </c>
      <c r="AL329">
        <v>1306763.0660693049</v>
      </c>
      <c r="AM329">
        <v>-11.94801034927225</v>
      </c>
    </row>
    <row r="330" spans="1:39" x14ac:dyDescent="0.3">
      <c r="A330">
        <v>327</v>
      </c>
      <c r="B330">
        <v>242056475.32049227</v>
      </c>
      <c r="C330">
        <v>2123.5422928150115</v>
      </c>
      <c r="D330">
        <v>20123.127311806475</v>
      </c>
      <c r="E330">
        <v>0.41052999389230183</v>
      </c>
      <c r="F330">
        <v>0.40753812052716659</v>
      </c>
      <c r="S330">
        <v>327</v>
      </c>
      <c r="T330">
        <v>0.47188193163884118</v>
      </c>
      <c r="AG330">
        <v>326</v>
      </c>
      <c r="AH330">
        <v>1305273.9721174033</v>
      </c>
      <c r="AI330">
        <v>-11.963271651471256</v>
      </c>
      <c r="AJ330">
        <v>1305273.9721174033</v>
      </c>
      <c r="AK330">
        <v>-11.963271651471256</v>
      </c>
      <c r="AL330">
        <v>1306763.0660693049</v>
      </c>
      <c r="AM330">
        <v>-11.94801034927225</v>
      </c>
    </row>
    <row r="331" spans="1:39" x14ac:dyDescent="0.3">
      <c r="A331">
        <v>328</v>
      </c>
      <c r="B331">
        <v>242325331.01160732</v>
      </c>
      <c r="C331">
        <v>2123.4524314769551</v>
      </c>
      <c r="D331">
        <v>20145.107129646498</v>
      </c>
      <c r="E331">
        <v>0.4103498331225599</v>
      </c>
      <c r="F331">
        <v>0.40747126734717781</v>
      </c>
      <c r="S331">
        <v>328</v>
      </c>
      <c r="T331">
        <v>0.47155537523046481</v>
      </c>
      <c r="AG331">
        <v>327</v>
      </c>
      <c r="AH331">
        <v>1305273.9721174033</v>
      </c>
      <c r="AI331">
        <v>-11.963271651471256</v>
      </c>
      <c r="AJ331">
        <v>1305273.9721174033</v>
      </c>
      <c r="AK331">
        <v>-11.963271651471256</v>
      </c>
      <c r="AL331">
        <v>1306763.0660693049</v>
      </c>
      <c r="AM331">
        <v>-11.94801034927225</v>
      </c>
    </row>
    <row r="332" spans="1:39" x14ac:dyDescent="0.3">
      <c r="A332">
        <v>329</v>
      </c>
      <c r="B332">
        <v>242267474.09868103</v>
      </c>
      <c r="C332">
        <v>2124.0319186760539</v>
      </c>
      <c r="D332">
        <v>20145.954517147136</v>
      </c>
      <c r="E332">
        <v>0.40929304479775319</v>
      </c>
      <c r="F332">
        <v>0.40721034697356151</v>
      </c>
      <c r="S332">
        <v>329</v>
      </c>
      <c r="T332">
        <v>0.47120207749440707</v>
      </c>
      <c r="AG332">
        <v>328</v>
      </c>
      <c r="AH332">
        <v>1305273.9721174033</v>
      </c>
      <c r="AI332">
        <v>-11.963271651471256</v>
      </c>
      <c r="AJ332">
        <v>1305273.9721174033</v>
      </c>
      <c r="AK332">
        <v>-11.963271651471256</v>
      </c>
      <c r="AL332">
        <v>1306763.0660693049</v>
      </c>
      <c r="AM332">
        <v>-11.94801034927225</v>
      </c>
    </row>
    <row r="333" spans="1:39" x14ac:dyDescent="0.3">
      <c r="A333">
        <v>330</v>
      </c>
      <c r="B333">
        <v>242137099.93557149</v>
      </c>
      <c r="C333">
        <v>2124.2187696823385</v>
      </c>
      <c r="D333">
        <v>20129.814423853331</v>
      </c>
      <c r="E333">
        <v>0.40911742560627085</v>
      </c>
      <c r="F333">
        <v>0.40689702732821342</v>
      </c>
      <c r="S333">
        <v>330</v>
      </c>
      <c r="T333">
        <v>0.47087365391975761</v>
      </c>
      <c r="AG333">
        <v>329</v>
      </c>
      <c r="AH333">
        <v>1305273.9721174033</v>
      </c>
      <c r="AI333">
        <v>-11.963271651471256</v>
      </c>
      <c r="AJ333">
        <v>1305273.9721174033</v>
      </c>
      <c r="AK333">
        <v>-11.963271651471256</v>
      </c>
      <c r="AL333">
        <v>1306763.0660693049</v>
      </c>
      <c r="AM333">
        <v>-11.94801034927225</v>
      </c>
    </row>
    <row r="334" spans="1:39" x14ac:dyDescent="0.3">
      <c r="A334">
        <v>331</v>
      </c>
      <c r="B334">
        <v>241321628.01261801</v>
      </c>
      <c r="C334">
        <v>2124.9079575596957</v>
      </c>
      <c r="D334">
        <v>20058.703289331403</v>
      </c>
      <c r="E334">
        <v>0.40887925193167379</v>
      </c>
      <c r="F334">
        <v>0.40663528119377418</v>
      </c>
      <c r="S334">
        <v>331</v>
      </c>
      <c r="T334">
        <v>0.46839134414627498</v>
      </c>
      <c r="AG334">
        <v>330</v>
      </c>
      <c r="AH334">
        <v>1305273.9721174033</v>
      </c>
      <c r="AI334">
        <v>-11.963271651471256</v>
      </c>
      <c r="AJ334">
        <v>1305273.9721174033</v>
      </c>
      <c r="AK334">
        <v>-11.963271651471256</v>
      </c>
      <c r="AL334">
        <v>1306763.0660693049</v>
      </c>
      <c r="AM334">
        <v>-11.94801034927225</v>
      </c>
    </row>
    <row r="335" spans="1:39" x14ac:dyDescent="0.3">
      <c r="A335">
        <v>332</v>
      </c>
      <c r="B335">
        <v>242079243.02264521</v>
      </c>
      <c r="C335">
        <v>2124.7982568814373</v>
      </c>
      <c r="D335">
        <v>20130.661811353977</v>
      </c>
      <c r="E335">
        <v>0.40806114209302008</v>
      </c>
      <c r="F335">
        <v>0.40656878265752189</v>
      </c>
      <c r="S335">
        <v>332</v>
      </c>
      <c r="T335">
        <v>0.46806444557750909</v>
      </c>
      <c r="AG335">
        <v>331</v>
      </c>
      <c r="AH335">
        <v>1305273.9721174033</v>
      </c>
      <c r="AI335">
        <v>-11.963271651471256</v>
      </c>
      <c r="AJ335">
        <v>1305273.9721174033</v>
      </c>
      <c r="AK335">
        <v>-11.963271651471256</v>
      </c>
      <c r="AL335">
        <v>1306763.0660693049</v>
      </c>
      <c r="AM335">
        <v>-11.94801034927225</v>
      </c>
    </row>
    <row r="336" spans="1:39" x14ac:dyDescent="0.3">
      <c r="A336">
        <v>333</v>
      </c>
      <c r="B336">
        <v>242348098.71376032</v>
      </c>
      <c r="C336">
        <v>2124.7083955433814</v>
      </c>
      <c r="D336">
        <v>20152.641629194004</v>
      </c>
      <c r="E336">
        <v>0.40788049990696396</v>
      </c>
      <c r="F336">
        <v>0.40605979427333627</v>
      </c>
      <c r="S336">
        <v>333</v>
      </c>
      <c r="T336">
        <v>0.46796378056631593</v>
      </c>
      <c r="AG336">
        <v>332</v>
      </c>
      <c r="AH336">
        <v>1305273.9721174033</v>
      </c>
      <c r="AI336">
        <v>-11.963271651471256</v>
      </c>
      <c r="AJ336">
        <v>1305273.9721174033</v>
      </c>
      <c r="AK336">
        <v>-11.963271651471256</v>
      </c>
      <c r="AL336">
        <v>1306763.0660693049</v>
      </c>
      <c r="AM336">
        <v>-11.94801034927225</v>
      </c>
    </row>
    <row r="337" spans="1:39" x14ac:dyDescent="0.3">
      <c r="A337">
        <v>334</v>
      </c>
      <c r="B337">
        <v>241402252.62769726</v>
      </c>
      <c r="C337">
        <v>2125.5844344270226</v>
      </c>
      <c r="D337">
        <v>20065.390401378263</v>
      </c>
      <c r="E337">
        <v>0.40746669216082559</v>
      </c>
      <c r="F337">
        <v>0.40599289848895381</v>
      </c>
      <c r="S337">
        <v>334</v>
      </c>
      <c r="T337">
        <v>0.46763559374273894</v>
      </c>
      <c r="AG337">
        <v>333</v>
      </c>
      <c r="AH337">
        <v>1305273.9721174033</v>
      </c>
      <c r="AI337">
        <v>-11.963271651471256</v>
      </c>
      <c r="AJ337">
        <v>1305273.9721174033</v>
      </c>
      <c r="AK337">
        <v>-11.963271651471256</v>
      </c>
      <c r="AL337">
        <v>1306763.0660693049</v>
      </c>
      <c r="AM337">
        <v>-11.94801034927225</v>
      </c>
    </row>
    <row r="338" spans="1:39" x14ac:dyDescent="0.3">
      <c r="A338">
        <v>335</v>
      </c>
      <c r="B338">
        <v>242244706.39652807</v>
      </c>
      <c r="C338">
        <v>2125.3839546096278</v>
      </c>
      <c r="D338">
        <v>20138.420017599638</v>
      </c>
      <c r="E338">
        <v>0.40672645740700836</v>
      </c>
      <c r="F338">
        <v>0.40573198880788991</v>
      </c>
      <c r="S338">
        <v>335</v>
      </c>
      <c r="T338">
        <v>0.46729326242635055</v>
      </c>
      <c r="AG338">
        <v>334</v>
      </c>
      <c r="AH338">
        <v>1305273.9721174033</v>
      </c>
      <c r="AI338">
        <v>-11.963271651471256</v>
      </c>
      <c r="AJ338">
        <v>1305273.9721174033</v>
      </c>
      <c r="AK338">
        <v>-11.963271651471256</v>
      </c>
      <c r="AL338">
        <v>1306763.0660693049</v>
      </c>
      <c r="AM338">
        <v>-11.94801034927225</v>
      </c>
    </row>
    <row r="339" spans="1:39" x14ac:dyDescent="0.3">
      <c r="A339">
        <v>336</v>
      </c>
      <c r="B339">
        <v>242159867.63772449</v>
      </c>
      <c r="C339">
        <v>2125.4747337487647</v>
      </c>
      <c r="D339">
        <v>20137.348923400834</v>
      </c>
      <c r="E339">
        <v>0.40664856291771223</v>
      </c>
      <c r="F339">
        <v>0.40519860831398707</v>
      </c>
      <c r="S339">
        <v>336</v>
      </c>
      <c r="T339">
        <v>0.46696321036323601</v>
      </c>
      <c r="AG339">
        <v>335</v>
      </c>
      <c r="AH339">
        <v>1305273.9721174033</v>
      </c>
      <c r="AI339">
        <v>-11.963271651471256</v>
      </c>
      <c r="AJ339">
        <v>1305273.9721174033</v>
      </c>
      <c r="AK339">
        <v>-11.963271651471256</v>
      </c>
      <c r="AL339">
        <v>1306763.0660693049</v>
      </c>
      <c r="AM339">
        <v>-11.94801034927225</v>
      </c>
    </row>
    <row r="340" spans="1:39" x14ac:dyDescent="0.3">
      <c r="A340">
        <v>337</v>
      </c>
      <c r="B340">
        <v>241344395.71477097</v>
      </c>
      <c r="C340">
        <v>2126.1639216261215</v>
      </c>
      <c r="D340">
        <v>20066.237788878909</v>
      </c>
      <c r="E340">
        <v>0.40641222324263043</v>
      </c>
      <c r="F340">
        <v>0.40515691431113487</v>
      </c>
      <c r="S340">
        <v>337</v>
      </c>
      <c r="T340">
        <v>0.45752399158990764</v>
      </c>
      <c r="AG340">
        <v>336</v>
      </c>
      <c r="AH340">
        <v>1305273.9721174033</v>
      </c>
      <c r="AI340">
        <v>-11.963271651471256</v>
      </c>
      <c r="AJ340">
        <v>1305273.9721174033</v>
      </c>
      <c r="AK340">
        <v>-11.963271651471256</v>
      </c>
      <c r="AL340">
        <v>1306763.0660693049</v>
      </c>
      <c r="AM340">
        <v>-11.94801034927225</v>
      </c>
    </row>
    <row r="341" spans="1:39" x14ac:dyDescent="0.3">
      <c r="A341">
        <v>338</v>
      </c>
      <c r="B341">
        <v>242325331.01160732</v>
      </c>
      <c r="C341">
        <v>2125.807831476955</v>
      </c>
      <c r="D341">
        <v>20145.107129646498</v>
      </c>
      <c r="E341">
        <v>0.40580158844855074</v>
      </c>
      <c r="F341">
        <v>0.40513237638385213</v>
      </c>
      <c r="S341">
        <v>338</v>
      </c>
      <c r="T341">
        <v>0.45712582216740966</v>
      </c>
      <c r="AG341">
        <v>337</v>
      </c>
      <c r="AH341">
        <v>1305273.9721174033</v>
      </c>
      <c r="AI341">
        <v>-11.963271651471256</v>
      </c>
      <c r="AJ341">
        <v>1305273.9721174033</v>
      </c>
      <c r="AK341">
        <v>-11.963271651471256</v>
      </c>
      <c r="AL341">
        <v>1306763.0660693049</v>
      </c>
      <c r="AM341">
        <v>-11.94801034927225</v>
      </c>
    </row>
    <row r="342" spans="1:39" x14ac:dyDescent="0.3">
      <c r="A342">
        <v>339</v>
      </c>
      <c r="B342">
        <v>241425020.3298502</v>
      </c>
      <c r="C342">
        <v>2126.8403984934484</v>
      </c>
      <c r="D342">
        <v>20072.924900925762</v>
      </c>
      <c r="E342">
        <v>0.40499967853501206</v>
      </c>
      <c r="F342">
        <v>0.40457455638837125</v>
      </c>
      <c r="S342">
        <v>339</v>
      </c>
      <c r="T342">
        <v>0.45704963851908526</v>
      </c>
      <c r="AG342">
        <v>338</v>
      </c>
      <c r="AH342">
        <v>1165805.4939485607</v>
      </c>
      <c r="AI342">
        <v>0</v>
      </c>
      <c r="AJ342">
        <v>1165805.4939485607</v>
      </c>
      <c r="AK342">
        <v>0</v>
      </c>
      <c r="AL342">
        <v>1167294.5879004628</v>
      </c>
      <c r="AM342">
        <v>0</v>
      </c>
    </row>
    <row r="343" spans="1:39" x14ac:dyDescent="0.3">
      <c r="A343">
        <v>340</v>
      </c>
      <c r="B343">
        <v>242267474.09868103</v>
      </c>
      <c r="C343">
        <v>2126.3873186760538</v>
      </c>
      <c r="D343">
        <v>20145.954517147136</v>
      </c>
      <c r="E343">
        <v>0.40474528011460326</v>
      </c>
      <c r="F343">
        <v>0.40410071601327124</v>
      </c>
      <c r="S343">
        <v>340</v>
      </c>
      <c r="T343">
        <v>0.45701990042689927</v>
      </c>
      <c r="AG343">
        <v>339</v>
      </c>
      <c r="AH343">
        <v>1165805.4939485607</v>
      </c>
      <c r="AI343">
        <v>0</v>
      </c>
      <c r="AJ343">
        <v>1165805.4939485607</v>
      </c>
      <c r="AK343">
        <v>0</v>
      </c>
      <c r="AL343">
        <v>1167294.5879004628</v>
      </c>
      <c r="AM343">
        <v>0</v>
      </c>
    </row>
    <row r="344" spans="1:39" x14ac:dyDescent="0.3">
      <c r="A344">
        <v>341</v>
      </c>
      <c r="B344">
        <v>242348098.71376032</v>
      </c>
      <c r="C344">
        <v>2127.0637955433813</v>
      </c>
      <c r="D344">
        <v>20152.641629194004</v>
      </c>
      <c r="E344">
        <v>0.40333270182615655</v>
      </c>
      <c r="F344">
        <v>0.40377287595514333</v>
      </c>
      <c r="S344">
        <v>341</v>
      </c>
      <c r="T344">
        <v>0.4568441099780125</v>
      </c>
      <c r="AG344">
        <v>340</v>
      </c>
      <c r="AH344">
        <v>1165805.4939485607</v>
      </c>
      <c r="AI344">
        <v>0</v>
      </c>
      <c r="AJ344">
        <v>1165805.4939485607</v>
      </c>
      <c r="AK344">
        <v>0</v>
      </c>
      <c r="AL344">
        <v>1167294.5879004628</v>
      </c>
      <c r="AM344">
        <v>0</v>
      </c>
    </row>
    <row r="345" spans="1:39" x14ac:dyDescent="0.3">
      <c r="A345">
        <v>342</v>
      </c>
      <c r="B345">
        <v>242056475.32049227</v>
      </c>
      <c r="C345">
        <v>2127.6948928150114</v>
      </c>
      <c r="D345">
        <v>20123.127311806475</v>
      </c>
      <c r="E345">
        <v>0.40251441987444536</v>
      </c>
      <c r="F345">
        <v>0.40345967775911945</v>
      </c>
      <c r="S345">
        <v>342</v>
      </c>
      <c r="T345">
        <v>0.45671232502488851</v>
      </c>
      <c r="AG345">
        <v>341</v>
      </c>
      <c r="AH345">
        <v>1165805.4939485607</v>
      </c>
      <c r="AI345">
        <v>0</v>
      </c>
      <c r="AJ345">
        <v>1165805.4939485607</v>
      </c>
      <c r="AK345">
        <v>0</v>
      </c>
      <c r="AL345">
        <v>1167294.5879004628</v>
      </c>
      <c r="AM345">
        <v>0</v>
      </c>
    </row>
    <row r="346" spans="1:39" x14ac:dyDescent="0.3">
      <c r="A346">
        <v>343</v>
      </c>
      <c r="B346">
        <v>242137099.93557149</v>
      </c>
      <c r="C346">
        <v>2128.3713696823384</v>
      </c>
      <c r="D346">
        <v>20129.814423853331</v>
      </c>
      <c r="E346">
        <v>0.40110182636038044</v>
      </c>
      <c r="F346">
        <v>0.40319780388006915</v>
      </c>
      <c r="S346">
        <v>343</v>
      </c>
      <c r="T346">
        <v>0.4566060778552874</v>
      </c>
      <c r="AG346">
        <v>342</v>
      </c>
      <c r="AH346">
        <v>1165805.4939485607</v>
      </c>
      <c r="AI346">
        <v>0</v>
      </c>
      <c r="AJ346">
        <v>1165805.4939485607</v>
      </c>
      <c r="AK346">
        <v>0</v>
      </c>
      <c r="AL346">
        <v>1167294.5879004628</v>
      </c>
      <c r="AM346">
        <v>0</v>
      </c>
    </row>
    <row r="347" spans="1:39" x14ac:dyDescent="0.3">
      <c r="A347">
        <v>344</v>
      </c>
      <c r="B347">
        <v>242079243.02264521</v>
      </c>
      <c r="C347">
        <v>2128.9508568814372</v>
      </c>
      <c r="D347">
        <v>20130.661811353977</v>
      </c>
      <c r="E347">
        <v>0.40004652657724954</v>
      </c>
      <c r="F347">
        <v>0.40313134788257637</v>
      </c>
      <c r="S347">
        <v>344</v>
      </c>
      <c r="T347">
        <v>0.45636992223807255</v>
      </c>
      <c r="AG347">
        <v>343</v>
      </c>
      <c r="AH347">
        <v>1165805.4939485607</v>
      </c>
      <c r="AI347">
        <v>0</v>
      </c>
      <c r="AJ347">
        <v>1165805.4939485607</v>
      </c>
      <c r="AK347">
        <v>0</v>
      </c>
      <c r="AL347">
        <v>1167294.5879004628</v>
      </c>
      <c r="AM347">
        <v>0</v>
      </c>
    </row>
    <row r="348" spans="1:39" x14ac:dyDescent="0.3">
      <c r="A348">
        <v>345</v>
      </c>
      <c r="B348">
        <v>242159867.63772449</v>
      </c>
      <c r="C348">
        <v>2129.6273337487646</v>
      </c>
      <c r="D348">
        <v>20137.348923400834</v>
      </c>
      <c r="E348">
        <v>0.39863393517449197</v>
      </c>
      <c r="F348">
        <v>0.40262239194753818</v>
      </c>
      <c r="S348">
        <v>345</v>
      </c>
      <c r="T348">
        <v>0.45614314825857316</v>
      </c>
      <c r="AG348">
        <v>344</v>
      </c>
      <c r="AH348">
        <v>1165805.4939485607</v>
      </c>
      <c r="AI348">
        <v>0</v>
      </c>
      <c r="AJ348">
        <v>1165805.4939485607</v>
      </c>
      <c r="AK348">
        <v>0</v>
      </c>
      <c r="AL348">
        <v>1167294.5879004628</v>
      </c>
      <c r="AM348">
        <v>0</v>
      </c>
    </row>
    <row r="349" spans="1:39" x14ac:dyDescent="0.3">
      <c r="A349">
        <v>346</v>
      </c>
      <c r="B349">
        <v>242325331.01160732</v>
      </c>
      <c r="C349">
        <v>2129.9604314769549</v>
      </c>
      <c r="D349">
        <v>20145.107129646498</v>
      </c>
      <c r="E349">
        <v>0.39778594121743155</v>
      </c>
      <c r="F349">
        <v>0.40255542454025922</v>
      </c>
      <c r="S349">
        <v>346</v>
      </c>
      <c r="T349">
        <v>0.45572679820116185</v>
      </c>
      <c r="AG349">
        <v>345</v>
      </c>
      <c r="AH349">
        <v>1165805.4939485607</v>
      </c>
      <c r="AI349">
        <v>0</v>
      </c>
      <c r="AJ349">
        <v>1165805.4939485607</v>
      </c>
      <c r="AK349">
        <v>0</v>
      </c>
      <c r="AL349">
        <v>1167294.5879004628</v>
      </c>
      <c r="AM349">
        <v>0</v>
      </c>
    </row>
    <row r="350" spans="1:39" x14ac:dyDescent="0.3">
      <c r="A350">
        <v>347</v>
      </c>
      <c r="B350">
        <v>242267474.09868103</v>
      </c>
      <c r="C350">
        <v>2130.5399186760542</v>
      </c>
      <c r="D350">
        <v>20145.954517147136</v>
      </c>
      <c r="E350">
        <v>0.39673065011770997</v>
      </c>
      <c r="F350">
        <v>0.40229451858186704</v>
      </c>
      <c r="S350">
        <v>347</v>
      </c>
      <c r="T350">
        <v>0.45566838882563943</v>
      </c>
      <c r="AG350">
        <v>346</v>
      </c>
      <c r="AH350">
        <v>1165805.4939485607</v>
      </c>
      <c r="AI350">
        <v>0</v>
      </c>
      <c r="AJ350">
        <v>1165805.4939485607</v>
      </c>
      <c r="AK350">
        <v>0</v>
      </c>
      <c r="AL350">
        <v>1167294.5879004628</v>
      </c>
      <c r="AM350">
        <v>0</v>
      </c>
    </row>
    <row r="351" spans="1:39" x14ac:dyDescent="0.3">
      <c r="A351">
        <v>348</v>
      </c>
      <c r="B351">
        <v>242348098.71376032</v>
      </c>
      <c r="C351">
        <v>2131.2163955433812</v>
      </c>
      <c r="D351">
        <v>20152.641629194004</v>
      </c>
      <c r="E351">
        <v>0.395318057438315</v>
      </c>
      <c r="F351">
        <v>0.40171943570752977</v>
      </c>
      <c r="S351">
        <v>348</v>
      </c>
      <c r="T351">
        <v>0.45539969421338511</v>
      </c>
      <c r="AG351">
        <v>347</v>
      </c>
      <c r="AH351">
        <v>1165805.4939485607</v>
      </c>
      <c r="AI351">
        <v>0</v>
      </c>
      <c r="AJ351">
        <v>1165805.4939485607</v>
      </c>
      <c r="AK351">
        <v>0</v>
      </c>
      <c r="AL351">
        <v>1167294.5879004628</v>
      </c>
      <c r="AM351">
        <v>0</v>
      </c>
    </row>
    <row r="352" spans="1:39" x14ac:dyDescent="0.3">
      <c r="A352">
        <v>349</v>
      </c>
      <c r="B352">
        <v>244845747.3105036</v>
      </c>
      <c r="C352">
        <v>2142.5377138954086</v>
      </c>
      <c r="D352">
        <v>20354.610501975345</v>
      </c>
      <c r="E352">
        <v>0.37017704956469377</v>
      </c>
      <c r="F352">
        <v>0.35751551218593292</v>
      </c>
      <c r="S352">
        <v>349</v>
      </c>
      <c r="T352">
        <v>0.45519509706644568</v>
      </c>
      <c r="AG352">
        <v>348</v>
      </c>
      <c r="AH352">
        <v>1165805.4939485607</v>
      </c>
      <c r="AI352">
        <v>0</v>
      </c>
      <c r="AJ352">
        <v>1165805.4939485607</v>
      </c>
      <c r="AK352">
        <v>0</v>
      </c>
      <c r="AL352">
        <v>1167294.5879004628</v>
      </c>
      <c r="AM352">
        <v>0</v>
      </c>
    </row>
    <row r="353" spans="1:39" x14ac:dyDescent="0.3">
      <c r="A353">
        <v>350</v>
      </c>
      <c r="B353">
        <v>244845747.3105036</v>
      </c>
      <c r="C353">
        <v>2143.0109138954085</v>
      </c>
      <c r="D353">
        <v>20354.610501975345</v>
      </c>
      <c r="E353">
        <v>0.36926259006704287</v>
      </c>
      <c r="F353">
        <v>0.35744874670012344</v>
      </c>
      <c r="S353">
        <v>350</v>
      </c>
      <c r="T353">
        <v>0.45490720012387736</v>
      </c>
      <c r="AG353">
        <v>349</v>
      </c>
      <c r="AH353">
        <v>1165805.4939485607</v>
      </c>
      <c r="AI353">
        <v>0</v>
      </c>
      <c r="AJ353">
        <v>1165805.4939485607</v>
      </c>
      <c r="AK353">
        <v>0</v>
      </c>
      <c r="AL353">
        <v>1167294.5879004628</v>
      </c>
      <c r="AM353">
        <v>0</v>
      </c>
    </row>
    <row r="354" spans="1:39" x14ac:dyDescent="0.3">
      <c r="A354">
        <v>351</v>
      </c>
      <c r="B354">
        <v>244926371.92558286</v>
      </c>
      <c r="C354">
        <v>2143.2141907627361</v>
      </c>
      <c r="D354">
        <v>20361.297614022205</v>
      </c>
      <c r="E354">
        <v>0.36876465295545208</v>
      </c>
      <c r="F354">
        <v>0.35688749883878523</v>
      </c>
      <c r="S354">
        <v>351</v>
      </c>
      <c r="T354">
        <v>0.4547218418408237</v>
      </c>
      <c r="AG354">
        <v>350</v>
      </c>
      <c r="AH354">
        <v>1165805.4939485607</v>
      </c>
      <c r="AI354">
        <v>0</v>
      </c>
      <c r="AJ354">
        <v>1165805.4939485607</v>
      </c>
      <c r="AK354">
        <v>0</v>
      </c>
      <c r="AL354">
        <v>1167294.5879004628</v>
      </c>
      <c r="AM354">
        <v>0</v>
      </c>
    </row>
    <row r="355" spans="1:39" x14ac:dyDescent="0.3">
      <c r="A355">
        <v>352</v>
      </c>
      <c r="B355">
        <v>244926371.92558286</v>
      </c>
      <c r="C355">
        <v>2143.687390762736</v>
      </c>
      <c r="D355">
        <v>20361.297614022205</v>
      </c>
      <c r="E355">
        <v>0.36785017563665057</v>
      </c>
      <c r="F355">
        <v>0.35667687986938157</v>
      </c>
      <c r="S355">
        <v>352</v>
      </c>
      <c r="T355">
        <v>0.45422854589452205</v>
      </c>
      <c r="AG355">
        <v>351</v>
      </c>
      <c r="AH355">
        <v>1165805.4939485607</v>
      </c>
      <c r="AI355">
        <v>0</v>
      </c>
      <c r="AJ355">
        <v>1165805.4939485607</v>
      </c>
      <c r="AK355">
        <v>0</v>
      </c>
      <c r="AL355">
        <v>1167294.5879004628</v>
      </c>
      <c r="AM355">
        <v>0</v>
      </c>
    </row>
    <row r="356" spans="1:39" x14ac:dyDescent="0.3">
      <c r="A356">
        <v>353</v>
      </c>
      <c r="B356">
        <v>244868515.01265666</v>
      </c>
      <c r="C356">
        <v>2143.7936779618358</v>
      </c>
      <c r="D356">
        <v>20362.145001522855</v>
      </c>
      <c r="E356">
        <v>0.36770647323867373</v>
      </c>
      <c r="F356">
        <v>0.35661025153578768</v>
      </c>
      <c r="S356">
        <v>353</v>
      </c>
      <c r="T356">
        <v>0.45357870450356219</v>
      </c>
      <c r="AG356">
        <v>352</v>
      </c>
      <c r="AH356">
        <v>1165805.4939485607</v>
      </c>
      <c r="AI356">
        <v>0</v>
      </c>
      <c r="AJ356">
        <v>1165805.4939485607</v>
      </c>
      <c r="AK356">
        <v>0</v>
      </c>
      <c r="AL356">
        <v>1167294.5879004628</v>
      </c>
      <c r="AM356">
        <v>0</v>
      </c>
    </row>
    <row r="357" spans="1:39" x14ac:dyDescent="0.3">
      <c r="A357">
        <v>354</v>
      </c>
      <c r="B357">
        <v>244868515.01265666</v>
      </c>
      <c r="C357">
        <v>2144.2668779618357</v>
      </c>
      <c r="D357">
        <v>20362.145001522855</v>
      </c>
      <c r="E357">
        <v>0.36679212526638749</v>
      </c>
      <c r="F357">
        <v>0.35605018976862168</v>
      </c>
      <c r="S357">
        <v>354</v>
      </c>
      <c r="T357">
        <v>0.45322095684304847</v>
      </c>
      <c r="AG357">
        <v>353</v>
      </c>
      <c r="AH357">
        <v>1165805.4939485607</v>
      </c>
      <c r="AI357">
        <v>0</v>
      </c>
      <c r="AJ357">
        <v>1165805.4939485607</v>
      </c>
      <c r="AK357">
        <v>0</v>
      </c>
      <c r="AL357">
        <v>1167294.5879004628</v>
      </c>
      <c r="AM357">
        <v>0</v>
      </c>
    </row>
    <row r="358" spans="1:39" x14ac:dyDescent="0.3">
      <c r="A358">
        <v>355</v>
      </c>
      <c r="B358">
        <v>244949139.62773588</v>
      </c>
      <c r="C358">
        <v>2144.4701548291628</v>
      </c>
      <c r="D358">
        <v>20368.832113569715</v>
      </c>
      <c r="E358">
        <v>0.36629404166683011</v>
      </c>
      <c r="F358">
        <v>0.35603734200109277</v>
      </c>
      <c r="S358">
        <v>355</v>
      </c>
      <c r="T358">
        <v>0.45309612399245819</v>
      </c>
      <c r="AG358">
        <v>354</v>
      </c>
      <c r="AH358">
        <v>1165805.4939485607</v>
      </c>
      <c r="AI358">
        <v>0</v>
      </c>
      <c r="AJ358">
        <v>1165805.4939485607</v>
      </c>
      <c r="AK358">
        <v>0</v>
      </c>
      <c r="AL358">
        <v>1167294.5879004628</v>
      </c>
      <c r="AM358">
        <v>0</v>
      </c>
    </row>
    <row r="359" spans="1:39" x14ac:dyDescent="0.3">
      <c r="A359">
        <v>356</v>
      </c>
      <c r="B359">
        <v>244949139.62773588</v>
      </c>
      <c r="C359">
        <v>2144.9433548291627</v>
      </c>
      <c r="D359">
        <v>20368.832113569715</v>
      </c>
      <c r="E359">
        <v>0.36537967733090781</v>
      </c>
      <c r="F359">
        <v>0.35597055746935269</v>
      </c>
      <c r="S359">
        <v>356</v>
      </c>
      <c r="T359">
        <v>0.45308459987689254</v>
      </c>
      <c r="AG359">
        <v>355</v>
      </c>
      <c r="AH359">
        <v>1165805.4939485607</v>
      </c>
      <c r="AI359">
        <v>0</v>
      </c>
      <c r="AJ359">
        <v>1165805.4939485607</v>
      </c>
      <c r="AK359">
        <v>0</v>
      </c>
      <c r="AL359">
        <v>1167294.5879004628</v>
      </c>
      <c r="AM359">
        <v>0</v>
      </c>
    </row>
    <row r="360" spans="1:39" x14ac:dyDescent="0.3">
      <c r="A360">
        <v>357</v>
      </c>
      <c r="B360">
        <v>244845747.3105036</v>
      </c>
      <c r="C360">
        <v>2147.0097138954088</v>
      </c>
      <c r="D360">
        <v>20354.610501975345</v>
      </c>
      <c r="E360">
        <v>0.36153732680015022</v>
      </c>
      <c r="F360">
        <v>0.3554091848140013</v>
      </c>
      <c r="S360">
        <v>357</v>
      </c>
      <c r="T360">
        <v>0.45288527009511975</v>
      </c>
      <c r="AG360">
        <v>356</v>
      </c>
      <c r="AH360">
        <v>1165805.4939485607</v>
      </c>
      <c r="AI360">
        <v>0</v>
      </c>
      <c r="AJ360">
        <v>1165805.4939485607</v>
      </c>
      <c r="AK360">
        <v>0</v>
      </c>
      <c r="AL360">
        <v>1167294.5879004628</v>
      </c>
      <c r="AM360">
        <v>0</v>
      </c>
    </row>
    <row r="361" spans="1:39" x14ac:dyDescent="0.3">
      <c r="A361">
        <v>358</v>
      </c>
      <c r="B361">
        <v>244926371.92558286</v>
      </c>
      <c r="C361">
        <v>2147.6861907627363</v>
      </c>
      <c r="D361">
        <v>20361.297614022205</v>
      </c>
      <c r="E361">
        <v>0.36012479198649899</v>
      </c>
      <c r="F361">
        <v>0.35519867241361458</v>
      </c>
      <c r="S361">
        <v>358</v>
      </c>
      <c r="T361">
        <v>0.45276060337979335</v>
      </c>
      <c r="AG361">
        <v>357</v>
      </c>
      <c r="AH361">
        <v>1165805.4939485607</v>
      </c>
      <c r="AI361">
        <v>0</v>
      </c>
      <c r="AJ361">
        <v>1165805.4939485607</v>
      </c>
      <c r="AK361">
        <v>0</v>
      </c>
      <c r="AL361">
        <v>1167294.5879004628</v>
      </c>
      <c r="AM361">
        <v>0</v>
      </c>
    </row>
    <row r="362" spans="1:39" x14ac:dyDescent="0.3">
      <c r="A362">
        <v>359</v>
      </c>
      <c r="B362">
        <v>244868515.01265666</v>
      </c>
      <c r="C362">
        <v>2148.265677961836</v>
      </c>
      <c r="D362">
        <v>20362.145001522855</v>
      </c>
      <c r="E362">
        <v>0.35906795813043474</v>
      </c>
      <c r="F362">
        <v>0.35513202671787891</v>
      </c>
      <c r="S362">
        <v>359</v>
      </c>
      <c r="T362">
        <v>0.45207579111858609</v>
      </c>
      <c r="AG362">
        <v>358</v>
      </c>
      <c r="AH362">
        <v>1165805.4939485607</v>
      </c>
      <c r="AI362">
        <v>0</v>
      </c>
      <c r="AJ362">
        <v>1165805.4939485607</v>
      </c>
      <c r="AK362">
        <v>0</v>
      </c>
      <c r="AL362">
        <v>1167294.5879004628</v>
      </c>
      <c r="AM362">
        <v>0</v>
      </c>
    </row>
    <row r="363" spans="1:39" x14ac:dyDescent="0.3">
      <c r="A363">
        <v>360</v>
      </c>
      <c r="B363">
        <v>245314933.42912915</v>
      </c>
      <c r="C363">
        <v>2148.0169979369848</v>
      </c>
      <c r="D363">
        <v>20393.431101348819</v>
      </c>
      <c r="E363">
        <v>0.35897683796278484</v>
      </c>
      <c r="F363">
        <v>0.35457185453075274</v>
      </c>
      <c r="S363">
        <v>360</v>
      </c>
      <c r="T363">
        <v>0.45205847936953164</v>
      </c>
      <c r="AG363">
        <v>359</v>
      </c>
      <c r="AH363">
        <v>1165805.4939485607</v>
      </c>
      <c r="AI363">
        <v>0</v>
      </c>
      <c r="AJ363">
        <v>1165805.4939485607</v>
      </c>
      <c r="AK363">
        <v>0</v>
      </c>
      <c r="AL363">
        <v>1167294.5879004628</v>
      </c>
      <c r="AM363">
        <v>0</v>
      </c>
    </row>
    <row r="364" spans="1:39" x14ac:dyDescent="0.3">
      <c r="A364">
        <v>361</v>
      </c>
      <c r="B364">
        <v>244949139.62773588</v>
      </c>
      <c r="C364">
        <v>2148.9421548291625</v>
      </c>
      <c r="D364">
        <v>20368.832113569715</v>
      </c>
      <c r="E364">
        <v>0.35765540275561791</v>
      </c>
      <c r="F364">
        <v>0.34870030800617507</v>
      </c>
      <c r="S364">
        <v>361</v>
      </c>
      <c r="T364">
        <v>0.45174186618637246</v>
      </c>
    </row>
    <row r="365" spans="1:39" x14ac:dyDescent="0.3">
      <c r="A365">
        <v>362</v>
      </c>
      <c r="B365">
        <v>245395558.04420847</v>
      </c>
      <c r="C365">
        <v>2148.6934748043127</v>
      </c>
      <c r="D365">
        <v>20400.118213395679</v>
      </c>
      <c r="E365">
        <v>0.35756440055490019</v>
      </c>
      <c r="F365">
        <v>0.34836948525759759</v>
      </c>
      <c r="S365">
        <v>362</v>
      </c>
      <c r="T365">
        <v>0.45168923488775936</v>
      </c>
    </row>
    <row r="366" spans="1:39" x14ac:dyDescent="0.3">
      <c r="A366">
        <v>363</v>
      </c>
      <c r="B366">
        <v>245337701.13128212</v>
      </c>
      <c r="C366">
        <v>2149.2729620034111</v>
      </c>
      <c r="D366">
        <v>20400.965600896314</v>
      </c>
      <c r="E366">
        <v>0.35650645884673821</v>
      </c>
      <c r="F366">
        <v>0.34786192981161806</v>
      </c>
      <c r="S366">
        <v>363</v>
      </c>
      <c r="T366">
        <v>0.45158506484090322</v>
      </c>
    </row>
    <row r="367" spans="1:39" x14ac:dyDescent="0.3">
      <c r="A367">
        <v>364</v>
      </c>
      <c r="B367">
        <v>245503164.50516501</v>
      </c>
      <c r="C367">
        <v>2149.6060597316027</v>
      </c>
      <c r="D367">
        <v>20408.723807141985</v>
      </c>
      <c r="E367">
        <v>0.35566128222631271</v>
      </c>
      <c r="F367">
        <v>0.34779107801061643</v>
      </c>
      <c r="S367">
        <v>364</v>
      </c>
      <c r="T367">
        <v>0.45121432768709191</v>
      </c>
    </row>
    <row r="368" spans="1:39" x14ac:dyDescent="0.3">
      <c r="A368">
        <v>365</v>
      </c>
      <c r="B368">
        <v>245418325.7463614</v>
      </c>
      <c r="C368">
        <v>2149.949438870739</v>
      </c>
      <c r="D368">
        <v>20407.652712943182</v>
      </c>
      <c r="E368">
        <v>0.35509398917095214</v>
      </c>
      <c r="F368">
        <v>0.34753185737724518</v>
      </c>
      <c r="S368">
        <v>365</v>
      </c>
      <c r="T368">
        <v>0.45085083756438349</v>
      </c>
    </row>
    <row r="369" spans="1:20" x14ac:dyDescent="0.3">
      <c r="A369">
        <v>366</v>
      </c>
      <c r="B369">
        <v>245314933.42912915</v>
      </c>
      <c r="C369">
        <v>2150.3723979369852</v>
      </c>
      <c r="D369">
        <v>20393.431101348819</v>
      </c>
      <c r="E369">
        <v>0.35442618950542037</v>
      </c>
      <c r="F369">
        <v>0.3472220940894552</v>
      </c>
      <c r="S369">
        <v>366</v>
      </c>
      <c r="T369">
        <v>0.45047795893103015</v>
      </c>
    </row>
    <row r="370" spans="1:20" x14ac:dyDescent="0.3">
      <c r="A370">
        <v>367</v>
      </c>
      <c r="B370">
        <v>245583789.12024423</v>
      </c>
      <c r="C370">
        <v>2150.2825365989293</v>
      </c>
      <c r="D370">
        <v>20415.410919188842</v>
      </c>
      <c r="E370">
        <v>0.3542488504707495</v>
      </c>
      <c r="F370">
        <v>0.34695481517707405</v>
      </c>
      <c r="S370">
        <v>367</v>
      </c>
      <c r="T370">
        <v>0.44944675949149843</v>
      </c>
    </row>
    <row r="371" spans="1:20" x14ac:dyDescent="0.3">
      <c r="A371">
        <v>368</v>
      </c>
      <c r="B371">
        <v>245525932.20731795</v>
      </c>
      <c r="C371">
        <v>2150.8620237980281</v>
      </c>
      <c r="D371">
        <v>20416.258306689484</v>
      </c>
      <c r="E371">
        <v>0.35319083056825085</v>
      </c>
      <c r="F371">
        <v>0.34689119465668039</v>
      </c>
      <c r="S371">
        <v>368</v>
      </c>
      <c r="T371">
        <v>0.44896625021022535</v>
      </c>
    </row>
    <row r="372" spans="1:20" x14ac:dyDescent="0.3">
      <c r="A372">
        <v>369</v>
      </c>
      <c r="B372">
        <v>245395558.04420847</v>
      </c>
      <c r="C372">
        <v>2151.0488748043126</v>
      </c>
      <c r="D372">
        <v>20400.118213395679</v>
      </c>
      <c r="E372">
        <v>0.35301367799956579</v>
      </c>
      <c r="F372">
        <v>0.34638368170911982</v>
      </c>
      <c r="S372">
        <v>369</v>
      </c>
      <c r="T372">
        <v>0.44877067714730906</v>
      </c>
    </row>
    <row r="373" spans="1:20" x14ac:dyDescent="0.3">
      <c r="A373">
        <v>370</v>
      </c>
      <c r="B373">
        <v>245337701.13128212</v>
      </c>
      <c r="C373">
        <v>2151.6283620034114</v>
      </c>
      <c r="D373">
        <v>20400.965600896314</v>
      </c>
      <c r="E373">
        <v>0.3519565109630472</v>
      </c>
      <c r="F373">
        <v>0.34631270884916893</v>
      </c>
      <c r="S373">
        <v>370</v>
      </c>
      <c r="T373">
        <v>0.44829020884623288</v>
      </c>
    </row>
    <row r="374" spans="1:20" x14ac:dyDescent="0.3">
      <c r="A374">
        <v>371</v>
      </c>
      <c r="B374">
        <v>245606556.82239726</v>
      </c>
      <c r="C374">
        <v>2151.538500665356</v>
      </c>
      <c r="D374">
        <v>20422.945418736352</v>
      </c>
      <c r="E374">
        <v>0.35177836570434728</v>
      </c>
      <c r="F374">
        <v>0.34605354132311633</v>
      </c>
      <c r="S374">
        <v>371</v>
      </c>
      <c r="T374">
        <v>0.44761191390711258</v>
      </c>
    </row>
    <row r="375" spans="1:20" x14ac:dyDescent="0.3">
      <c r="A375">
        <v>372</v>
      </c>
      <c r="B375">
        <v>245503164.50516501</v>
      </c>
      <c r="C375">
        <v>2151.9614597316026</v>
      </c>
      <c r="D375">
        <v>20408.723807141985</v>
      </c>
      <c r="E375">
        <v>0.3511104709457285</v>
      </c>
      <c r="F375">
        <v>0.34547643619901952</v>
      </c>
      <c r="S375">
        <v>372</v>
      </c>
      <c r="T375">
        <v>0.44713213875317609</v>
      </c>
    </row>
    <row r="376" spans="1:20" x14ac:dyDescent="0.3">
      <c r="A376">
        <v>373</v>
      </c>
      <c r="B376">
        <v>245418325.7463614</v>
      </c>
      <c r="C376">
        <v>2152.3048388707389</v>
      </c>
      <c r="D376">
        <v>20407.652712943182</v>
      </c>
      <c r="E376">
        <v>0.3505439750103036</v>
      </c>
      <c r="F376">
        <v>0.34526316080338154</v>
      </c>
      <c r="S376">
        <v>373</v>
      </c>
      <c r="T376">
        <v>0.43911066680414912</v>
      </c>
    </row>
    <row r="377" spans="1:20" x14ac:dyDescent="0.3">
      <c r="A377">
        <v>374</v>
      </c>
      <c r="B377">
        <v>245583789.12024423</v>
      </c>
      <c r="C377">
        <v>2152.6379365989296</v>
      </c>
      <c r="D377">
        <v>20415.410919188842</v>
      </c>
      <c r="E377">
        <v>0.34969796308402074</v>
      </c>
      <c r="F377">
        <v>0.34493217322069469</v>
      </c>
      <c r="S377">
        <v>374</v>
      </c>
      <c r="T377">
        <v>0.43897043456887463</v>
      </c>
    </row>
    <row r="378" spans="1:20" x14ac:dyDescent="0.3">
      <c r="A378">
        <v>375</v>
      </c>
      <c r="B378">
        <v>245525932.20731795</v>
      </c>
      <c r="C378">
        <v>2153.217423798028</v>
      </c>
      <c r="D378">
        <v>20416.258306689484</v>
      </c>
      <c r="E378">
        <v>0.34864073869380657</v>
      </c>
      <c r="F378">
        <v>0.34442468791951397</v>
      </c>
      <c r="S378">
        <v>375</v>
      </c>
      <c r="T378">
        <v>0.43861126136164164</v>
      </c>
    </row>
    <row r="379" spans="1:20" x14ac:dyDescent="0.3">
      <c r="A379">
        <v>376</v>
      </c>
      <c r="B379">
        <v>245606556.82239726</v>
      </c>
      <c r="C379">
        <v>2153.8939006653563</v>
      </c>
      <c r="D379">
        <v>20422.945418736352</v>
      </c>
      <c r="E379">
        <v>0.34722820561391049</v>
      </c>
      <c r="F379">
        <v>0.34435360773476381</v>
      </c>
      <c r="S379">
        <v>376</v>
      </c>
      <c r="T379">
        <v>0.43847087859460676</v>
      </c>
    </row>
    <row r="380" spans="1:20" x14ac:dyDescent="0.3">
      <c r="A380">
        <v>377</v>
      </c>
      <c r="B380">
        <v>245314933.42912915</v>
      </c>
      <c r="C380">
        <v>2154.5249979369851</v>
      </c>
      <c r="D380">
        <v>20393.431101348819</v>
      </c>
      <c r="E380">
        <v>0.34640791323964654</v>
      </c>
      <c r="F380">
        <v>0.34409447108915514</v>
      </c>
      <c r="S380">
        <v>377</v>
      </c>
      <c r="T380">
        <v>0.43783555203811308</v>
      </c>
    </row>
    <row r="381" spans="1:20" x14ac:dyDescent="0.3">
      <c r="A381">
        <v>378</v>
      </c>
      <c r="B381">
        <v>245395558.04420847</v>
      </c>
      <c r="C381">
        <v>2155.2014748043125</v>
      </c>
      <c r="D381">
        <v>20400.118213395679</v>
      </c>
      <c r="E381">
        <v>0.3449953206097508</v>
      </c>
      <c r="F381">
        <v>0.34378495284217159</v>
      </c>
      <c r="S381">
        <v>378</v>
      </c>
      <c r="T381">
        <v>0.43733517478611139</v>
      </c>
    </row>
    <row r="382" spans="1:20" x14ac:dyDescent="0.3">
      <c r="A382">
        <v>379</v>
      </c>
      <c r="B382">
        <v>245337701.13128212</v>
      </c>
      <c r="C382">
        <v>2155.7809620034113</v>
      </c>
      <c r="D382">
        <v>20400.965600896314</v>
      </c>
      <c r="E382">
        <v>0.34393971749931801</v>
      </c>
      <c r="F382">
        <v>0.34351730724984086</v>
      </c>
      <c r="S382">
        <v>379</v>
      </c>
      <c r="T382">
        <v>0.43205247830586763</v>
      </c>
    </row>
    <row r="383" spans="1:20" x14ac:dyDescent="0.3">
      <c r="A383">
        <v>380</v>
      </c>
      <c r="B383">
        <v>245503164.50516501</v>
      </c>
      <c r="C383">
        <v>2156.1140597316025</v>
      </c>
      <c r="D383">
        <v>20408.723807141985</v>
      </c>
      <c r="E383">
        <v>0.34309202660622112</v>
      </c>
      <c r="F383">
        <v>0.34345388643356084</v>
      </c>
      <c r="S383">
        <v>380</v>
      </c>
      <c r="T383">
        <v>0.43191308386204558</v>
      </c>
    </row>
    <row r="384" spans="1:20" x14ac:dyDescent="0.3">
      <c r="A384">
        <v>381</v>
      </c>
      <c r="B384">
        <v>245418325.7463614</v>
      </c>
      <c r="C384">
        <v>2156.4574388707388</v>
      </c>
      <c r="D384">
        <v>20407.652712943182</v>
      </c>
      <c r="E384">
        <v>0.34252711539480096</v>
      </c>
      <c r="F384">
        <v>0.34294644462030249</v>
      </c>
      <c r="S384">
        <v>381</v>
      </c>
      <c r="T384">
        <v>0.43154452266046717</v>
      </c>
    </row>
    <row r="385" spans="1:20" x14ac:dyDescent="0.3">
      <c r="A385">
        <v>382</v>
      </c>
      <c r="B385">
        <v>245583789.12024423</v>
      </c>
      <c r="C385">
        <v>2156.7905365989295</v>
      </c>
      <c r="D385">
        <v>20415.410919188842</v>
      </c>
      <c r="E385">
        <v>0.3416794345818</v>
      </c>
      <c r="F385">
        <v>0.34287523935690378</v>
      </c>
      <c r="S385">
        <v>382</v>
      </c>
      <c r="T385">
        <v>0.43140495426540282</v>
      </c>
    </row>
    <row r="386" spans="1:20" x14ac:dyDescent="0.3">
      <c r="A386">
        <v>383</v>
      </c>
      <c r="B386">
        <v>245525932.20731795</v>
      </c>
      <c r="C386">
        <v>2157.3700237980279</v>
      </c>
      <c r="D386">
        <v>20416.258306689484</v>
      </c>
      <c r="E386">
        <v>0.34062381319309615</v>
      </c>
      <c r="F386">
        <v>0.34261615780623345</v>
      </c>
      <c r="S386">
        <v>383</v>
      </c>
      <c r="T386">
        <v>0.43079052892800096</v>
      </c>
    </row>
    <row r="387" spans="1:20" x14ac:dyDescent="0.3">
      <c r="A387">
        <v>384</v>
      </c>
      <c r="B387">
        <v>245606556.82239726</v>
      </c>
      <c r="C387">
        <v>2158.0465006653562</v>
      </c>
      <c r="D387">
        <v>20422.945418736352</v>
      </c>
      <c r="E387">
        <v>0.33921121108673996</v>
      </c>
      <c r="F387">
        <v>0.34203892821540771</v>
      </c>
      <c r="S387">
        <v>384</v>
      </c>
      <c r="T387">
        <v>0.43028139792225184</v>
      </c>
    </row>
    <row r="388" spans="1:20" x14ac:dyDescent="0.3">
      <c r="A388">
        <v>385</v>
      </c>
      <c r="B388">
        <v>248104205.41914055</v>
      </c>
      <c r="C388">
        <v>2171.2318190173837</v>
      </c>
      <c r="D388">
        <v>20624.914291517693</v>
      </c>
      <c r="E388">
        <v>0.31047831032133155</v>
      </c>
      <c r="F388">
        <v>0.31508611488665977</v>
      </c>
      <c r="S388">
        <v>385</v>
      </c>
      <c r="T388">
        <v>0.42637309461070927</v>
      </c>
    </row>
    <row r="389" spans="1:20" x14ac:dyDescent="0.3">
      <c r="A389">
        <v>386</v>
      </c>
      <c r="B389">
        <v>247083114.09562451</v>
      </c>
      <c r="C389">
        <v>2171.982467754447</v>
      </c>
      <c r="D389">
        <v>20538.435671888179</v>
      </c>
      <c r="E389">
        <v>0.31037335531293736</v>
      </c>
      <c r="F389">
        <v>0.31501355266877018</v>
      </c>
      <c r="S389">
        <v>386</v>
      </c>
      <c r="T389">
        <v>0.42628295662739257</v>
      </c>
    </row>
    <row r="390" spans="1:20" x14ac:dyDescent="0.3">
      <c r="A390">
        <v>387</v>
      </c>
      <c r="B390">
        <v>247083114.09562451</v>
      </c>
      <c r="C390">
        <v>2172.5102677544469</v>
      </c>
      <c r="D390">
        <v>20538.435671888179</v>
      </c>
      <c r="E390">
        <v>0.30935526734742957</v>
      </c>
      <c r="F390">
        <v>0.31440555277921312</v>
      </c>
      <c r="S390">
        <v>387</v>
      </c>
      <c r="T390">
        <v>0.42619948714975037</v>
      </c>
    </row>
    <row r="391" spans="1:20" x14ac:dyDescent="0.3">
      <c r="A391">
        <v>388</v>
      </c>
      <c r="B391">
        <v>248184830.03421977</v>
      </c>
      <c r="C391">
        <v>2171.9082958847102</v>
      </c>
      <c r="D391">
        <v>20631.601403564549</v>
      </c>
      <c r="E391">
        <v>0.30906599901890969</v>
      </c>
      <c r="F391">
        <v>0.31425057755107738</v>
      </c>
      <c r="S391">
        <v>388</v>
      </c>
      <c r="T391">
        <v>0.42610955565777481</v>
      </c>
    </row>
    <row r="392" spans="1:20" x14ac:dyDescent="0.3">
      <c r="A392">
        <v>389</v>
      </c>
      <c r="B392">
        <v>247163738.71070373</v>
      </c>
      <c r="C392">
        <v>2172.6589446217736</v>
      </c>
      <c r="D392">
        <v>20545.122783935043</v>
      </c>
      <c r="E392">
        <v>0.30896074033908388</v>
      </c>
      <c r="F392">
        <v>0.31417824447975257</v>
      </c>
      <c r="S392">
        <v>389</v>
      </c>
      <c r="T392">
        <v>0.42557244460151078</v>
      </c>
    </row>
    <row r="393" spans="1:20" x14ac:dyDescent="0.3">
      <c r="A393">
        <v>390</v>
      </c>
      <c r="B393">
        <v>248126973.12129357</v>
      </c>
      <c r="C393">
        <v>2172.48778308381</v>
      </c>
      <c r="D393">
        <v>20632.448791065199</v>
      </c>
      <c r="E393">
        <v>0.30800649833553773</v>
      </c>
      <c r="F393">
        <v>0.31360772914405277</v>
      </c>
      <c r="S393">
        <v>390</v>
      </c>
      <c r="T393">
        <v>0.42540080328002444</v>
      </c>
    </row>
    <row r="394" spans="1:20" x14ac:dyDescent="0.3">
      <c r="A394">
        <v>391</v>
      </c>
      <c r="B394">
        <v>247163738.71070373</v>
      </c>
      <c r="C394">
        <v>2173.1867446217739</v>
      </c>
      <c r="D394">
        <v>20545.122783935043</v>
      </c>
      <c r="E394">
        <v>0.30794264967709661</v>
      </c>
      <c r="F394">
        <v>0.31357222084162906</v>
      </c>
      <c r="S394">
        <v>391</v>
      </c>
      <c r="T394">
        <v>0.4241699842013944</v>
      </c>
    </row>
    <row r="395" spans="1:20" x14ac:dyDescent="0.3">
      <c r="A395">
        <v>392</v>
      </c>
      <c r="B395">
        <v>247105881.79777753</v>
      </c>
      <c r="C395">
        <v>2173.2384318208733</v>
      </c>
      <c r="D395">
        <v>20545.970171435689</v>
      </c>
      <c r="E395">
        <v>0.30790623826388552</v>
      </c>
      <c r="F395">
        <v>0.3135351653047026</v>
      </c>
      <c r="S395">
        <v>392</v>
      </c>
      <c r="T395">
        <v>0.42369988513124296</v>
      </c>
    </row>
    <row r="396" spans="1:20" x14ac:dyDescent="0.3">
      <c r="A396">
        <v>393</v>
      </c>
      <c r="B396">
        <v>247271345.1716603</v>
      </c>
      <c r="C396">
        <v>2173.5715295490627</v>
      </c>
      <c r="D396">
        <v>20553.728377681342</v>
      </c>
      <c r="E396">
        <v>0.30705743247973</v>
      </c>
      <c r="F396">
        <v>0.31292720599586876</v>
      </c>
      <c r="S396">
        <v>393</v>
      </c>
      <c r="T396">
        <v>0.42349723763904623</v>
      </c>
    </row>
    <row r="397" spans="1:20" x14ac:dyDescent="0.3">
      <c r="A397">
        <v>394</v>
      </c>
      <c r="B397">
        <v>247105881.79777753</v>
      </c>
      <c r="C397">
        <v>2173.7662318208731</v>
      </c>
      <c r="D397">
        <v>20545.970171435689</v>
      </c>
      <c r="E397">
        <v>0.30688844064844478</v>
      </c>
      <c r="F397">
        <v>0.31277218538589868</v>
      </c>
      <c r="S397">
        <v>394</v>
      </c>
      <c r="T397">
        <v>0.4230271831550434</v>
      </c>
    </row>
    <row r="398" spans="1:20" x14ac:dyDescent="0.3">
      <c r="A398">
        <v>395</v>
      </c>
      <c r="B398">
        <v>248207597.7363728</v>
      </c>
      <c r="C398">
        <v>2173.164259951137</v>
      </c>
      <c r="D398">
        <v>20639.135903112063</v>
      </c>
      <c r="E398">
        <v>0.30659413873406888</v>
      </c>
      <c r="F398">
        <v>0.31269985303010728</v>
      </c>
      <c r="S398">
        <v>395</v>
      </c>
      <c r="T398">
        <v>0.4223772803065125</v>
      </c>
    </row>
    <row r="399" spans="1:20" x14ac:dyDescent="0.3">
      <c r="A399">
        <v>396</v>
      </c>
      <c r="B399">
        <v>247186506.41285673</v>
      </c>
      <c r="C399">
        <v>2173.9149086881998</v>
      </c>
      <c r="D399">
        <v>20552.657283482546</v>
      </c>
      <c r="E399">
        <v>0.30649361896590754</v>
      </c>
      <c r="F399">
        <v>0.31209389000377874</v>
      </c>
      <c r="S399">
        <v>396</v>
      </c>
      <c r="T399">
        <v>0.42190792332940985</v>
      </c>
    </row>
    <row r="400" spans="1:20" x14ac:dyDescent="0.3">
      <c r="A400">
        <v>397</v>
      </c>
      <c r="B400">
        <v>247271345.1716603</v>
      </c>
      <c r="C400">
        <v>2174.0993295490625</v>
      </c>
      <c r="D400">
        <v>20553.728377681342</v>
      </c>
      <c r="E400">
        <v>0.30603934242026065</v>
      </c>
      <c r="F400">
        <v>0.31164863549669825</v>
      </c>
      <c r="S400">
        <v>397</v>
      </c>
      <c r="T400">
        <v>0.41927035094380299</v>
      </c>
    </row>
    <row r="401" spans="1:20" x14ac:dyDescent="0.3">
      <c r="A401">
        <v>398</v>
      </c>
      <c r="B401">
        <v>248104205.41914055</v>
      </c>
      <c r="C401">
        <v>2173.5872190173836</v>
      </c>
      <c r="D401">
        <v>20624.914291517693</v>
      </c>
      <c r="E401">
        <v>0.3059243120023275</v>
      </c>
      <c r="F401">
        <v>0.3115760736392057</v>
      </c>
      <c r="S401">
        <v>398</v>
      </c>
      <c r="T401">
        <v>0.41917955864991469</v>
      </c>
    </row>
    <row r="402" spans="1:20" x14ac:dyDescent="0.3">
      <c r="A402">
        <v>399</v>
      </c>
      <c r="B402">
        <v>247351969.78673962</v>
      </c>
      <c r="C402">
        <v>2174.248006416391</v>
      </c>
      <c r="D402">
        <v>20560.415489728206</v>
      </c>
      <c r="E402">
        <v>0.30564481712011193</v>
      </c>
      <c r="F402">
        <v>0.31096820377828871</v>
      </c>
      <c r="S402">
        <v>399</v>
      </c>
      <c r="T402">
        <v>0.41910138835439115</v>
      </c>
    </row>
    <row r="403" spans="1:20" x14ac:dyDescent="0.3">
      <c r="A403">
        <v>400</v>
      </c>
      <c r="B403">
        <v>247186506.41285673</v>
      </c>
      <c r="C403">
        <v>2174.4427086882001</v>
      </c>
      <c r="D403">
        <v>20552.657283482546</v>
      </c>
      <c r="E403">
        <v>0.30547582115033173</v>
      </c>
      <c r="F403">
        <v>0.31081306461691049</v>
      </c>
      <c r="S403">
        <v>400</v>
      </c>
      <c r="T403">
        <v>0.41901079866934998</v>
      </c>
    </row>
    <row r="404" spans="1:20" x14ac:dyDescent="0.3">
      <c r="A404">
        <v>401</v>
      </c>
      <c r="B404">
        <v>247351969.78673962</v>
      </c>
      <c r="C404">
        <v>2174.7758064163909</v>
      </c>
      <c r="D404">
        <v>20560.415489728206</v>
      </c>
      <c r="E404">
        <v>0.30462672406165175</v>
      </c>
      <c r="F404">
        <v>0.3107407373815389</v>
      </c>
      <c r="S404">
        <v>401</v>
      </c>
      <c r="T404">
        <v>0.41846961193981741</v>
      </c>
    </row>
    <row r="405" spans="1:20" x14ac:dyDescent="0.3">
      <c r="A405">
        <v>402</v>
      </c>
      <c r="B405">
        <v>247294112.87381333</v>
      </c>
      <c r="C405">
        <v>2174.8274936154899</v>
      </c>
      <c r="D405">
        <v>20561.262877228848</v>
      </c>
      <c r="E405">
        <v>0.30459031163536976</v>
      </c>
      <c r="F405">
        <v>0.31017024977738744</v>
      </c>
      <c r="S405">
        <v>402</v>
      </c>
      <c r="T405">
        <v>0.41830256975690522</v>
      </c>
    </row>
    <row r="406" spans="1:20" x14ac:dyDescent="0.3">
      <c r="A406">
        <v>403</v>
      </c>
      <c r="B406">
        <v>248184830.03421977</v>
      </c>
      <c r="C406">
        <v>2174.2636958847102</v>
      </c>
      <c r="D406">
        <v>20631.601403564549</v>
      </c>
      <c r="E406">
        <v>0.3045118873671484</v>
      </c>
      <c r="F406">
        <v>0.31013489070760136</v>
      </c>
      <c r="S406">
        <v>403</v>
      </c>
      <c r="T406">
        <v>0.40712651304605857</v>
      </c>
    </row>
    <row r="407" spans="1:20" x14ac:dyDescent="0.3">
      <c r="A407">
        <v>404</v>
      </c>
      <c r="B407">
        <v>247294112.87381333</v>
      </c>
      <c r="C407">
        <v>2175.3552936154902</v>
      </c>
      <c r="D407">
        <v>20561.262877228848</v>
      </c>
      <c r="E407">
        <v>0.30357251793469137</v>
      </c>
      <c r="F407">
        <v>0.31009768602177795</v>
      </c>
      <c r="S407">
        <v>404</v>
      </c>
      <c r="T407">
        <v>0.40704227340692578</v>
      </c>
    </row>
    <row r="408" spans="1:20" x14ac:dyDescent="0.3">
      <c r="A408">
        <v>405</v>
      </c>
      <c r="B408">
        <v>248126973.12129357</v>
      </c>
      <c r="C408">
        <v>2174.8431830838099</v>
      </c>
      <c r="D408">
        <v>20632.448791065199</v>
      </c>
      <c r="E408">
        <v>0.3034534806167245</v>
      </c>
      <c r="F408">
        <v>0.30948985531073286</v>
      </c>
      <c r="S408">
        <v>405</v>
      </c>
      <c r="T408">
        <v>0.40700606187339378</v>
      </c>
    </row>
    <row r="409" spans="1:20" x14ac:dyDescent="0.3">
      <c r="A409">
        <v>406</v>
      </c>
      <c r="B409">
        <v>247374737.48889259</v>
      </c>
      <c r="C409">
        <v>2175.5039704828173</v>
      </c>
      <c r="D409">
        <v>20567.949989275712</v>
      </c>
      <c r="E409">
        <v>0.30317769139687539</v>
      </c>
      <c r="F409">
        <v>0.30933467162732126</v>
      </c>
      <c r="S409">
        <v>406</v>
      </c>
      <c r="T409">
        <v>0.40692200846761251</v>
      </c>
    </row>
    <row r="410" spans="1:20" x14ac:dyDescent="0.3">
      <c r="A410">
        <v>407</v>
      </c>
      <c r="B410">
        <v>247374737.48889259</v>
      </c>
      <c r="C410">
        <v>2176.0317704828171</v>
      </c>
      <c r="D410">
        <v>20567.949989275712</v>
      </c>
      <c r="E410">
        <v>0.30215989723480746</v>
      </c>
      <c r="F410">
        <v>0.30926234486974102</v>
      </c>
      <c r="S410">
        <v>407</v>
      </c>
      <c r="T410">
        <v>0.4063928724775796</v>
      </c>
    </row>
    <row r="411" spans="1:20" x14ac:dyDescent="0.3">
      <c r="A411">
        <v>408</v>
      </c>
      <c r="B411">
        <v>248207597.7363728</v>
      </c>
      <c r="C411">
        <v>2175.5196599511369</v>
      </c>
      <c r="D411">
        <v>20639.135903112063</v>
      </c>
      <c r="E411">
        <v>0.30204101666714034</v>
      </c>
      <c r="F411">
        <v>0.30865655771658873</v>
      </c>
      <c r="S411">
        <v>408</v>
      </c>
      <c r="T411">
        <v>0.40635154193788298</v>
      </c>
    </row>
    <row r="412" spans="1:20" x14ac:dyDescent="0.3">
      <c r="A412">
        <v>409</v>
      </c>
      <c r="B412">
        <v>247083114.09562451</v>
      </c>
      <c r="C412">
        <v>2176.9704677544469</v>
      </c>
      <c r="D412">
        <v>20538.435671888179</v>
      </c>
      <c r="E412">
        <v>0.30075840396312309</v>
      </c>
      <c r="F412">
        <v>0.29758245889773249</v>
      </c>
      <c r="S412">
        <v>409</v>
      </c>
      <c r="T412">
        <v>0.40627413549910774</v>
      </c>
    </row>
    <row r="413" spans="1:20" x14ac:dyDescent="0.3">
      <c r="A413">
        <v>410</v>
      </c>
      <c r="B413">
        <v>247163738.71070373</v>
      </c>
      <c r="C413">
        <v>2177.6469446217739</v>
      </c>
      <c r="D413">
        <v>20545.122783935043</v>
      </c>
      <c r="E413">
        <v>0.29934582047031727</v>
      </c>
      <c r="F413">
        <v>0.29724809748719699</v>
      </c>
      <c r="S413">
        <v>410</v>
      </c>
      <c r="T413">
        <v>0.40620590798244</v>
      </c>
    </row>
    <row r="414" spans="1:20" x14ac:dyDescent="0.3">
      <c r="A414">
        <v>411</v>
      </c>
      <c r="B414">
        <v>248511986.06130171</v>
      </c>
      <c r="C414">
        <v>2176.9163987050902</v>
      </c>
      <c r="D414">
        <v>20659.628652404259</v>
      </c>
      <c r="E414">
        <v>0.29895685238394293</v>
      </c>
      <c r="F414">
        <v>0.29674254599539096</v>
      </c>
      <c r="S414">
        <v>411</v>
      </c>
      <c r="T414">
        <v>0.40582631161623761</v>
      </c>
    </row>
    <row r="415" spans="1:20" x14ac:dyDescent="0.3">
      <c r="A415">
        <v>412</v>
      </c>
      <c r="B415">
        <v>247105881.79777753</v>
      </c>
      <c r="C415">
        <v>2178.2264318208731</v>
      </c>
      <c r="D415">
        <v>20545.970171435689</v>
      </c>
      <c r="E415">
        <v>0.29829429751104791</v>
      </c>
      <c r="F415">
        <v>0.29666562830226062</v>
      </c>
      <c r="S415">
        <v>412</v>
      </c>
      <c r="T415">
        <v>0.40568048543677282</v>
      </c>
    </row>
    <row r="416" spans="1:20" x14ac:dyDescent="0.3">
      <c r="A416">
        <v>413</v>
      </c>
      <c r="B416">
        <v>248511986.06130171</v>
      </c>
      <c r="C416">
        <v>2177.40779870509</v>
      </c>
      <c r="D416">
        <v>20659.628652404259</v>
      </c>
      <c r="E416">
        <v>0.29800694437362868</v>
      </c>
      <c r="F416">
        <v>0.29640926762779568</v>
      </c>
      <c r="S416">
        <v>413</v>
      </c>
      <c r="T416">
        <v>0.40505390345870074</v>
      </c>
    </row>
    <row r="417" spans="1:20" x14ac:dyDescent="0.3">
      <c r="A417">
        <v>414</v>
      </c>
      <c r="B417">
        <v>248104205.41914055</v>
      </c>
      <c r="C417">
        <v>2177.7398190173835</v>
      </c>
      <c r="D417">
        <v>20624.914291517693</v>
      </c>
      <c r="E417">
        <v>0.29790192949224376</v>
      </c>
      <c r="F417">
        <v>0.29610437755287228</v>
      </c>
      <c r="S417">
        <v>414</v>
      </c>
      <c r="T417">
        <v>0.40452737879204825</v>
      </c>
    </row>
    <row r="418" spans="1:20" x14ac:dyDescent="0.3">
      <c r="A418">
        <v>415</v>
      </c>
      <c r="B418">
        <v>248592610.67638093</v>
      </c>
      <c r="C418">
        <v>2177.5928755724171</v>
      </c>
      <c r="D418">
        <v>20666.315764451119</v>
      </c>
      <c r="E418">
        <v>0.29754444878669778</v>
      </c>
      <c r="F418">
        <v>0.29582876120025042</v>
      </c>
      <c r="S418">
        <v>415</v>
      </c>
      <c r="T418">
        <v>0.39799299159165835</v>
      </c>
    </row>
    <row r="419" spans="1:20" x14ac:dyDescent="0.3">
      <c r="A419">
        <v>416</v>
      </c>
      <c r="B419">
        <v>247271345.1716603</v>
      </c>
      <c r="C419">
        <v>2178.5595295490625</v>
      </c>
      <c r="D419">
        <v>20553.728377681342</v>
      </c>
      <c r="E419">
        <v>0.29744259822846669</v>
      </c>
      <c r="F419">
        <v>0.29576989530290887</v>
      </c>
      <c r="S419">
        <v>416</v>
      </c>
      <c r="T419">
        <v>0.39746972040565559</v>
      </c>
    </row>
    <row r="420" spans="1:20" x14ac:dyDescent="0.3">
      <c r="A420">
        <v>417</v>
      </c>
      <c r="B420">
        <v>247186506.41285673</v>
      </c>
      <c r="C420">
        <v>2178.9029086882001</v>
      </c>
      <c r="D420">
        <v>20552.657283482546</v>
      </c>
      <c r="E420">
        <v>0.29688173520435257</v>
      </c>
      <c r="F420">
        <v>0.29526441198669467</v>
      </c>
      <c r="S420">
        <v>417</v>
      </c>
      <c r="T420">
        <v>0.3973699748691098</v>
      </c>
    </row>
    <row r="421" spans="1:20" x14ac:dyDescent="0.3">
      <c r="A421">
        <v>418</v>
      </c>
      <c r="B421">
        <v>248592610.67638093</v>
      </c>
      <c r="C421">
        <v>2178.0842755724175</v>
      </c>
      <c r="D421">
        <v>20666.315764451119</v>
      </c>
      <c r="E421">
        <v>0.29659451845610635</v>
      </c>
      <c r="F421">
        <v>0.29518728422643276</v>
      </c>
      <c r="S421">
        <v>418</v>
      </c>
      <c r="T421">
        <v>0.39684489712896465</v>
      </c>
    </row>
    <row r="422" spans="1:20" x14ac:dyDescent="0.3">
      <c r="A422">
        <v>419</v>
      </c>
      <c r="B422">
        <v>248184830.03421977</v>
      </c>
      <c r="C422">
        <v>2178.4162958847105</v>
      </c>
      <c r="D422">
        <v>20631.601403564549</v>
      </c>
      <c r="E422">
        <v>0.29648936324582892</v>
      </c>
      <c r="F422">
        <v>0.29493102361947876</v>
      </c>
      <c r="S422">
        <v>419</v>
      </c>
      <c r="T422">
        <v>0.39639073236027483</v>
      </c>
    </row>
    <row r="423" spans="1:20" x14ac:dyDescent="0.3">
      <c r="A423">
        <v>420</v>
      </c>
      <c r="B423">
        <v>248534753.76345468</v>
      </c>
      <c r="C423">
        <v>2178.1723627715164</v>
      </c>
      <c r="D423">
        <v>20667.163151951761</v>
      </c>
      <c r="E423">
        <v>0.2964857716715476</v>
      </c>
      <c r="F423">
        <v>0.29435039483537095</v>
      </c>
      <c r="S423">
        <v>420</v>
      </c>
      <c r="T423">
        <v>0.39586318510904211</v>
      </c>
    </row>
    <row r="424" spans="1:20" x14ac:dyDescent="0.3">
      <c r="A424">
        <v>421</v>
      </c>
      <c r="B424">
        <v>247351969.78673962</v>
      </c>
      <c r="C424">
        <v>2179.2360064163909</v>
      </c>
      <c r="D424">
        <v>20560.415489728206</v>
      </c>
      <c r="E424">
        <v>0.2960300124726295</v>
      </c>
      <c r="F424">
        <v>0.28974191269185351</v>
      </c>
      <c r="S424">
        <v>421</v>
      </c>
      <c r="T424">
        <v>0.39427921712388048</v>
      </c>
    </row>
    <row r="425" spans="1:20" x14ac:dyDescent="0.3">
      <c r="A425">
        <v>422</v>
      </c>
      <c r="B425">
        <v>248700217.13733754</v>
      </c>
      <c r="C425">
        <v>2178.5054604997067</v>
      </c>
      <c r="D425">
        <v>20674.921358197425</v>
      </c>
      <c r="E425">
        <v>0.29564136443281042</v>
      </c>
      <c r="F425">
        <v>0.28967237461423218</v>
      </c>
      <c r="S425">
        <v>422</v>
      </c>
      <c r="T425">
        <v>0.39375233336222654</v>
      </c>
    </row>
    <row r="426" spans="1:20" x14ac:dyDescent="0.3">
      <c r="A426">
        <v>423</v>
      </c>
      <c r="B426">
        <v>248534753.76345468</v>
      </c>
      <c r="C426">
        <v>2178.6637627715163</v>
      </c>
      <c r="D426">
        <v>20667.163151951761</v>
      </c>
      <c r="E426">
        <v>0.29553609231823824</v>
      </c>
      <c r="F426">
        <v>0.28909002283988544</v>
      </c>
      <c r="S426">
        <v>423</v>
      </c>
      <c r="T426">
        <v>0.39366460359048133</v>
      </c>
    </row>
    <row r="427" spans="1:20" x14ac:dyDescent="0.3">
      <c r="A427">
        <v>424</v>
      </c>
      <c r="B427">
        <v>248126973.12129357</v>
      </c>
      <c r="C427">
        <v>2178.9957830838098</v>
      </c>
      <c r="D427">
        <v>20632.448791065199</v>
      </c>
      <c r="E427">
        <v>0.295433126358638</v>
      </c>
      <c r="F427">
        <v>0.28890289296774496</v>
      </c>
      <c r="S427">
        <v>424</v>
      </c>
      <c r="T427">
        <v>0.39313588392116788</v>
      </c>
    </row>
    <row r="428" spans="1:20" x14ac:dyDescent="0.3">
      <c r="A428">
        <v>425</v>
      </c>
      <c r="B428">
        <v>248615378.3785339</v>
      </c>
      <c r="C428">
        <v>2178.8488396388434</v>
      </c>
      <c r="D428">
        <v>20673.850263998625</v>
      </c>
      <c r="E428">
        <v>0.29507332580758316</v>
      </c>
      <c r="F428">
        <v>0.28883359521541829</v>
      </c>
      <c r="S428">
        <v>425</v>
      </c>
      <c r="T428">
        <v>0.39270120137120823</v>
      </c>
    </row>
    <row r="429" spans="1:20" x14ac:dyDescent="0.3">
      <c r="A429">
        <v>426</v>
      </c>
      <c r="B429">
        <v>247294112.87381333</v>
      </c>
      <c r="C429">
        <v>2179.8154936154901</v>
      </c>
      <c r="D429">
        <v>20561.262877228848</v>
      </c>
      <c r="E429">
        <v>0.29497854935707724</v>
      </c>
      <c r="F429">
        <v>0.28826373185113974</v>
      </c>
      <c r="S429">
        <v>426</v>
      </c>
      <c r="T429">
        <v>0.39216996586576647</v>
      </c>
    </row>
    <row r="430" spans="1:20" x14ac:dyDescent="0.3">
      <c r="A430">
        <v>427</v>
      </c>
      <c r="B430">
        <v>248700217.13733754</v>
      </c>
      <c r="C430">
        <v>2178.9968604997066</v>
      </c>
      <c r="D430">
        <v>20674.921358197425</v>
      </c>
      <c r="E430">
        <v>0.29469140763701712</v>
      </c>
      <c r="F430">
        <v>0.28825331396598508</v>
      </c>
      <c r="S430">
        <v>427</v>
      </c>
      <c r="T430">
        <v>0.37088958702793862</v>
      </c>
    </row>
    <row r="431" spans="1:20" x14ac:dyDescent="0.3">
      <c r="A431">
        <v>428</v>
      </c>
      <c r="B431">
        <v>248780841.75241676</v>
      </c>
      <c r="C431">
        <v>2179.1819373670342</v>
      </c>
      <c r="D431">
        <v>20681.608470244282</v>
      </c>
      <c r="E431">
        <v>0.29422896814631105</v>
      </c>
      <c r="F431">
        <v>0.28819417042317702</v>
      </c>
      <c r="S431">
        <v>428</v>
      </c>
      <c r="T431">
        <v>0.37031778800452064</v>
      </c>
    </row>
    <row r="432" spans="1:20" x14ac:dyDescent="0.3">
      <c r="A432">
        <v>429</v>
      </c>
      <c r="B432">
        <v>248615378.3785339</v>
      </c>
      <c r="C432">
        <v>2179.3402396388437</v>
      </c>
      <c r="D432">
        <v>20673.850263998625</v>
      </c>
      <c r="E432">
        <v>0.29412362614932908</v>
      </c>
      <c r="F432">
        <v>0.28761167430991758</v>
      </c>
      <c r="S432">
        <v>429</v>
      </c>
      <c r="T432">
        <v>0.37021057226591597</v>
      </c>
    </row>
    <row r="433" spans="1:20" x14ac:dyDescent="0.3">
      <c r="A433">
        <v>430</v>
      </c>
      <c r="B433">
        <v>248207597.7363728</v>
      </c>
      <c r="C433">
        <v>2179.6722599511372</v>
      </c>
      <c r="D433">
        <v>20639.135903112063</v>
      </c>
      <c r="E433">
        <v>0.29402053858161575</v>
      </c>
      <c r="F433">
        <v>0.28742466767630725</v>
      </c>
      <c r="S433">
        <v>430</v>
      </c>
      <c r="T433">
        <v>0.36963658717210196</v>
      </c>
    </row>
    <row r="434" spans="1:20" x14ac:dyDescent="0.3">
      <c r="A434">
        <v>431</v>
      </c>
      <c r="B434">
        <v>247374737.48889259</v>
      </c>
      <c r="C434">
        <v>2180.4919704828171</v>
      </c>
      <c r="D434">
        <v>20567.949989275712</v>
      </c>
      <c r="E434">
        <v>0.29356598469276479</v>
      </c>
      <c r="F434">
        <v>0.28735534894522624</v>
      </c>
      <c r="S434">
        <v>431</v>
      </c>
      <c r="T434">
        <v>0.36916310785997747</v>
      </c>
    </row>
    <row r="435" spans="1:20" x14ac:dyDescent="0.3">
      <c r="A435">
        <v>432</v>
      </c>
      <c r="B435">
        <v>248780841.75241676</v>
      </c>
      <c r="C435">
        <v>2179.673337367034</v>
      </c>
      <c r="D435">
        <v>20681.608470244282</v>
      </c>
      <c r="E435">
        <v>0.29327898841455891</v>
      </c>
      <c r="F435">
        <v>0.28677494372787049</v>
      </c>
      <c r="S435">
        <v>432</v>
      </c>
      <c r="T435">
        <v>0.36858613967697468</v>
      </c>
    </row>
    <row r="436" spans="1:20" x14ac:dyDescent="0.3">
      <c r="A436">
        <v>433</v>
      </c>
      <c r="B436">
        <v>248722984.8394905</v>
      </c>
      <c r="C436">
        <v>2179.7614245661334</v>
      </c>
      <c r="D436">
        <v>20682.455857744928</v>
      </c>
      <c r="E436">
        <v>0.29317018981539955</v>
      </c>
      <c r="F436">
        <v>0.28630483639031634</v>
      </c>
      <c r="S436">
        <v>433</v>
      </c>
      <c r="T436">
        <v>0.34971118885624197</v>
      </c>
    </row>
    <row r="437" spans="1:20" x14ac:dyDescent="0.3">
      <c r="A437">
        <v>434</v>
      </c>
      <c r="B437">
        <v>248722984.8394905</v>
      </c>
      <c r="C437">
        <v>2180.2528245661333</v>
      </c>
      <c r="D437">
        <v>20682.455857744928</v>
      </c>
      <c r="E437">
        <v>0.29222046653968869</v>
      </c>
      <c r="F437">
        <v>0.28623524831229891</v>
      </c>
      <c r="S437">
        <v>434</v>
      </c>
      <c r="T437">
        <v>0.3495914292106182</v>
      </c>
    </row>
    <row r="438" spans="1:20" x14ac:dyDescent="0.3">
      <c r="A438">
        <v>435</v>
      </c>
      <c r="B438">
        <v>248803609.45456979</v>
      </c>
      <c r="C438">
        <v>2180.4379014334604</v>
      </c>
      <c r="D438">
        <v>20689.142969791792</v>
      </c>
      <c r="E438">
        <v>0.29175775007570631</v>
      </c>
      <c r="F438">
        <v>0.28565259805441534</v>
      </c>
      <c r="S438">
        <v>435</v>
      </c>
      <c r="T438">
        <v>0.34929664701756996</v>
      </c>
    </row>
    <row r="439" spans="1:20" x14ac:dyDescent="0.3">
      <c r="A439">
        <v>436</v>
      </c>
      <c r="B439">
        <v>248803609.45456979</v>
      </c>
      <c r="C439">
        <v>2180.9293014334603</v>
      </c>
      <c r="D439">
        <v>20689.142969791792</v>
      </c>
      <c r="E439">
        <v>0.29080800590591105</v>
      </c>
      <c r="F439">
        <v>0.28546569022200619</v>
      </c>
      <c r="S439">
        <v>436</v>
      </c>
      <c r="T439">
        <v>0.34917696591352887</v>
      </c>
    </row>
    <row r="440" spans="1:20" x14ac:dyDescent="0.3">
      <c r="A440">
        <v>437</v>
      </c>
      <c r="B440">
        <v>248511986.06130171</v>
      </c>
      <c r="C440">
        <v>2181.5603987050899</v>
      </c>
      <c r="D440">
        <v>20659.628652404259</v>
      </c>
      <c r="E440">
        <v>0.28998466911570286</v>
      </c>
      <c r="F440">
        <v>0.28539634802908886</v>
      </c>
      <c r="S440">
        <v>437</v>
      </c>
      <c r="T440">
        <v>0.34874106380505376</v>
      </c>
    </row>
    <row r="441" spans="1:20" x14ac:dyDescent="0.3">
      <c r="A441">
        <v>438</v>
      </c>
      <c r="B441">
        <v>248592610.67638093</v>
      </c>
      <c r="C441">
        <v>2182.2368755724174</v>
      </c>
      <c r="D441">
        <v>20666.315764451119</v>
      </c>
      <c r="E441">
        <v>0.28857209871150558</v>
      </c>
      <c r="F441">
        <v>0.28482666329369666</v>
      </c>
      <c r="S441">
        <v>438</v>
      </c>
      <c r="T441">
        <v>0.34832772476354368</v>
      </c>
    </row>
    <row r="442" spans="1:20" x14ac:dyDescent="0.3">
      <c r="A442">
        <v>439</v>
      </c>
      <c r="B442">
        <v>248534753.76345468</v>
      </c>
      <c r="C442">
        <v>2182.8163627715162</v>
      </c>
      <c r="D442">
        <v>20667.163151951761</v>
      </c>
      <c r="E442">
        <v>0.28751597492155312</v>
      </c>
      <c r="F442">
        <v>0.28481581605603468</v>
      </c>
      <c r="S442">
        <v>439</v>
      </c>
      <c r="T442">
        <v>0.34108219044075816</v>
      </c>
    </row>
    <row r="443" spans="1:20" x14ac:dyDescent="0.3">
      <c r="A443">
        <v>440</v>
      </c>
      <c r="B443">
        <v>248700217.13733754</v>
      </c>
      <c r="C443">
        <v>2183.1494604997069</v>
      </c>
      <c r="D443">
        <v>20674.921358197425</v>
      </c>
      <c r="E443">
        <v>0.28666882637667945</v>
      </c>
      <c r="F443">
        <v>0.28475705118285505</v>
      </c>
      <c r="S443">
        <v>440</v>
      </c>
      <c r="T443">
        <v>0.34096267134525071</v>
      </c>
    </row>
    <row r="444" spans="1:20" x14ac:dyDescent="0.3">
      <c r="A444">
        <v>441</v>
      </c>
      <c r="B444">
        <v>248615378.3785339</v>
      </c>
      <c r="C444">
        <v>2183.4928396388436</v>
      </c>
      <c r="D444">
        <v>20673.850263998625</v>
      </c>
      <c r="E444">
        <v>0.28610338286307069</v>
      </c>
      <c r="F444">
        <v>0.28417425183644374</v>
      </c>
      <c r="S444">
        <v>441</v>
      </c>
      <c r="T444">
        <v>0.34064780784743592</v>
      </c>
    </row>
    <row r="445" spans="1:20" x14ac:dyDescent="0.3">
      <c r="A445">
        <v>442</v>
      </c>
      <c r="B445">
        <v>248780841.75241676</v>
      </c>
      <c r="C445">
        <v>2183.8259373670339</v>
      </c>
      <c r="D445">
        <v>20681.608470244282</v>
      </c>
      <c r="E445">
        <v>0.28525625811273098</v>
      </c>
      <c r="F445">
        <v>0.28398747105062294</v>
      </c>
      <c r="S445">
        <v>442</v>
      </c>
      <c r="T445">
        <v>0.34052834457961451</v>
      </c>
    </row>
    <row r="446" spans="1:20" x14ac:dyDescent="0.3">
      <c r="A446">
        <v>443</v>
      </c>
      <c r="B446">
        <v>248722984.8394905</v>
      </c>
      <c r="C446">
        <v>2184.4054245661337</v>
      </c>
      <c r="D446">
        <v>20682.455857744928</v>
      </c>
      <c r="E446">
        <v>0.28420008798869778</v>
      </c>
      <c r="F446">
        <v>0.2839181072400575</v>
      </c>
      <c r="S446">
        <v>443</v>
      </c>
      <c r="T446">
        <v>0.34012595022682257</v>
      </c>
    </row>
    <row r="447" spans="1:20" x14ac:dyDescent="0.3">
      <c r="A447">
        <v>444</v>
      </c>
      <c r="B447">
        <v>248803609.45456979</v>
      </c>
      <c r="C447">
        <v>2185.0819014334602</v>
      </c>
      <c r="D447">
        <v>20689.142969791792</v>
      </c>
      <c r="E447">
        <v>0.28278749719129115</v>
      </c>
      <c r="F447">
        <v>0.28333744693116086</v>
      </c>
      <c r="S447">
        <v>444</v>
      </c>
      <c r="T447">
        <v>0.33969262110796855</v>
      </c>
    </row>
    <row r="448" spans="1:20" x14ac:dyDescent="0.3">
      <c r="A448">
        <v>445</v>
      </c>
      <c r="B448">
        <v>249872386.08563587</v>
      </c>
      <c r="C448">
        <v>2195.1972888348446</v>
      </c>
      <c r="D448">
        <v>20769.918862057057</v>
      </c>
      <c r="E448">
        <v>0.26186607451302429</v>
      </c>
      <c r="F448">
        <v>0.26395959288236487</v>
      </c>
      <c r="S448">
        <v>445</v>
      </c>
      <c r="T448">
        <v>0.31795701932859005</v>
      </c>
    </row>
    <row r="449" spans="1:20" x14ac:dyDescent="0.3">
      <c r="A449">
        <v>446</v>
      </c>
      <c r="B449">
        <v>249872386.08563587</v>
      </c>
      <c r="C449">
        <v>2195.7250888348444</v>
      </c>
      <c r="D449">
        <v>20769.918862057057</v>
      </c>
      <c r="E449">
        <v>0.26084772424760511</v>
      </c>
      <c r="F449">
        <v>0.26388681896993688</v>
      </c>
      <c r="S449">
        <v>446</v>
      </c>
      <c r="T449">
        <v>0.31771045626727051</v>
      </c>
    </row>
    <row r="450" spans="1:20" x14ac:dyDescent="0.3">
      <c r="A450">
        <v>447</v>
      </c>
      <c r="B450">
        <v>249953010.70071509</v>
      </c>
      <c r="C450">
        <v>2195.8737657021711</v>
      </c>
      <c r="D450">
        <v>20776.605974103913</v>
      </c>
      <c r="E450">
        <v>0.26045346669816805</v>
      </c>
      <c r="F450">
        <v>0.2632791750882652</v>
      </c>
      <c r="S450">
        <v>447</v>
      </c>
      <c r="T450">
        <v>0.31759293386022897</v>
      </c>
    </row>
    <row r="451" spans="1:20" x14ac:dyDescent="0.3">
      <c r="A451">
        <v>448</v>
      </c>
      <c r="B451">
        <v>249953010.70071509</v>
      </c>
      <c r="C451">
        <v>2196.4015657021714</v>
      </c>
      <c r="D451">
        <v>20776.605974103913</v>
      </c>
      <c r="E451">
        <v>0.25943510710303819</v>
      </c>
      <c r="F451">
        <v>0.26312354962760742</v>
      </c>
      <c r="S451">
        <v>448</v>
      </c>
      <c r="T451">
        <v>0.31736542577264754</v>
      </c>
    </row>
    <row r="452" spans="1:20" x14ac:dyDescent="0.3">
      <c r="A452">
        <v>449</v>
      </c>
      <c r="B452">
        <v>249895153.78778887</v>
      </c>
      <c r="C452">
        <v>2196.4532529012708</v>
      </c>
      <c r="D452">
        <v>20777.453361604556</v>
      </c>
      <c r="E452">
        <v>0.25939850198119901</v>
      </c>
      <c r="F452">
        <v>0.26305109679828709</v>
      </c>
      <c r="S452">
        <v>449</v>
      </c>
      <c r="T452">
        <v>0.31733050214252662</v>
      </c>
    </row>
    <row r="453" spans="1:20" x14ac:dyDescent="0.3">
      <c r="A453">
        <v>450</v>
      </c>
      <c r="B453">
        <v>249895153.78778887</v>
      </c>
      <c r="C453">
        <v>2196.9810529012707</v>
      </c>
      <c r="D453">
        <v>20777.453361604556</v>
      </c>
      <c r="E453">
        <v>0.25838053703940322</v>
      </c>
      <c r="F453">
        <v>0.26248121386317108</v>
      </c>
      <c r="S453">
        <v>450</v>
      </c>
      <c r="T453">
        <v>0.31721303912149179</v>
      </c>
    </row>
    <row r="454" spans="1:20" x14ac:dyDescent="0.3">
      <c r="A454">
        <v>451</v>
      </c>
      <c r="B454">
        <v>249975778.40286812</v>
      </c>
      <c r="C454">
        <v>2197.1297297685983</v>
      </c>
      <c r="D454">
        <v>20784.140473651423</v>
      </c>
      <c r="E454">
        <v>0.25798587798451189</v>
      </c>
      <c r="F454">
        <v>0.26244621921920186</v>
      </c>
      <c r="S454">
        <v>451</v>
      </c>
      <c r="T454">
        <v>0.31709864162389323</v>
      </c>
    </row>
    <row r="455" spans="1:20" x14ac:dyDescent="0.3">
      <c r="A455">
        <v>452</v>
      </c>
      <c r="B455">
        <v>249975778.40286812</v>
      </c>
      <c r="C455">
        <v>2197.6575297685981</v>
      </c>
      <c r="D455">
        <v>20784.140473651423</v>
      </c>
      <c r="E455">
        <v>0.25696790694180843</v>
      </c>
      <c r="F455">
        <v>0.26240843200601233</v>
      </c>
      <c r="S455">
        <v>452</v>
      </c>
      <c r="T455">
        <v>0.31680319639918764</v>
      </c>
    </row>
    <row r="456" spans="1:20" x14ac:dyDescent="0.3">
      <c r="A456">
        <v>453</v>
      </c>
      <c r="B456">
        <v>249872386.08563587</v>
      </c>
      <c r="C456">
        <v>2200.1852888348444</v>
      </c>
      <c r="D456">
        <v>20769.918862057057</v>
      </c>
      <c r="E456">
        <v>0.25225083295481532</v>
      </c>
      <c r="F456">
        <v>0.26180079311929311</v>
      </c>
      <c r="S456">
        <v>453</v>
      </c>
      <c r="T456">
        <v>0.31650493375789462</v>
      </c>
    </row>
    <row r="457" spans="1:20" x14ac:dyDescent="0.3">
      <c r="A457">
        <v>454</v>
      </c>
      <c r="B457">
        <v>249953010.70071509</v>
      </c>
      <c r="C457">
        <v>2200.8617657021714</v>
      </c>
      <c r="D457">
        <v>20776.605974103913</v>
      </c>
      <c r="E457">
        <v>0.25083821165944725</v>
      </c>
      <c r="F457">
        <v>0.26164515155886836</v>
      </c>
      <c r="S457">
        <v>454</v>
      </c>
      <c r="T457">
        <v>0.31642424999666985</v>
      </c>
    </row>
    <row r="458" spans="1:20" x14ac:dyDescent="0.3">
      <c r="A458">
        <v>455</v>
      </c>
      <c r="B458">
        <v>251301258.0513131</v>
      </c>
      <c r="C458">
        <v>2200.1312197854882</v>
      </c>
      <c r="D458">
        <v>20891.111842573137</v>
      </c>
      <c r="E458">
        <v>0.25046034283678081</v>
      </c>
      <c r="F458">
        <v>0.26157269387950144</v>
      </c>
      <c r="S458">
        <v>455</v>
      </c>
      <c r="T458">
        <v>0.31581955883922425</v>
      </c>
    </row>
    <row r="459" spans="1:20" x14ac:dyDescent="0.3">
      <c r="A459">
        <v>456</v>
      </c>
      <c r="B459">
        <v>249895153.78778887</v>
      </c>
      <c r="C459">
        <v>2201.4412529012707</v>
      </c>
      <c r="D459">
        <v>20777.453361604556</v>
      </c>
      <c r="E459">
        <v>0.24978725420088832</v>
      </c>
      <c r="F459">
        <v>0.26096784795656247</v>
      </c>
      <c r="S459">
        <v>456</v>
      </c>
      <c r="T459">
        <v>0.31522327875998718</v>
      </c>
    </row>
    <row r="460" spans="1:20" x14ac:dyDescent="0.3">
      <c r="A460">
        <v>457</v>
      </c>
      <c r="B460">
        <v>251301258.0513131</v>
      </c>
      <c r="C460">
        <v>2200.622619785488</v>
      </c>
      <c r="D460">
        <v>20891.111842573137</v>
      </c>
      <c r="E460">
        <v>0.24950941631463261</v>
      </c>
      <c r="F460">
        <v>0.23862610056361647</v>
      </c>
      <c r="S460">
        <v>457</v>
      </c>
      <c r="T460">
        <v>0.31220796240529025</v>
      </c>
    </row>
    <row r="461" spans="1:20" x14ac:dyDescent="0.3">
      <c r="A461">
        <v>458</v>
      </c>
      <c r="B461">
        <v>251381882.66639233</v>
      </c>
      <c r="C461">
        <v>2200.8076966528147</v>
      </c>
      <c r="D461">
        <v>20897.798954619993</v>
      </c>
      <c r="E461">
        <v>0.24904811020959039</v>
      </c>
      <c r="F461">
        <v>0.23855546823900395</v>
      </c>
      <c r="S461">
        <v>458</v>
      </c>
      <c r="T461">
        <v>0.31159307871359027</v>
      </c>
    </row>
    <row r="462" spans="1:20" x14ac:dyDescent="0.3">
      <c r="A462">
        <v>459</v>
      </c>
      <c r="B462">
        <v>249975778.40286812</v>
      </c>
      <c r="C462">
        <v>2202.1177297685981</v>
      </c>
      <c r="D462">
        <v>20784.140473651423</v>
      </c>
      <c r="E462">
        <v>0.24837465053843713</v>
      </c>
      <c r="F462">
        <v>0.23796600461068168</v>
      </c>
      <c r="S462">
        <v>459</v>
      </c>
      <c r="T462">
        <v>0.31134451847530831</v>
      </c>
    </row>
    <row r="463" spans="1:20" x14ac:dyDescent="0.3">
      <c r="A463">
        <v>460</v>
      </c>
      <c r="B463">
        <v>251381882.66639233</v>
      </c>
      <c r="C463">
        <v>2201.299096652815</v>
      </c>
      <c r="D463">
        <v>20897.798954619993</v>
      </c>
      <c r="E463">
        <v>0.24809714885160788</v>
      </c>
      <c r="F463">
        <v>0.2377850215620749</v>
      </c>
      <c r="S463">
        <v>460</v>
      </c>
      <c r="T463">
        <v>0.31072728474583922</v>
      </c>
    </row>
    <row r="464" spans="1:20" x14ac:dyDescent="0.3">
      <c r="A464">
        <v>461</v>
      </c>
      <c r="B464">
        <v>251324025.75346613</v>
      </c>
      <c r="C464">
        <v>2201.3871838519144</v>
      </c>
      <c r="D464">
        <v>20898.646342120643</v>
      </c>
      <c r="E464">
        <v>0.24798733240345991</v>
      </c>
      <c r="F464">
        <v>0.23771472408792357</v>
      </c>
      <c r="S464">
        <v>461</v>
      </c>
      <c r="T464">
        <v>0.31006352546907712</v>
      </c>
    </row>
    <row r="465" spans="1:20" x14ac:dyDescent="0.3">
      <c r="A465">
        <v>462</v>
      </c>
      <c r="B465">
        <v>251324025.75346613</v>
      </c>
      <c r="C465">
        <v>2201.8785838519143</v>
      </c>
      <c r="D465">
        <v>20898.646342120643</v>
      </c>
      <c r="E465">
        <v>0.24703670874793621</v>
      </c>
      <c r="F465">
        <v>0.23714810144054266</v>
      </c>
      <c r="S465">
        <v>462</v>
      </c>
      <c r="T465">
        <v>0.30944339401994525</v>
      </c>
    </row>
    <row r="466" spans="1:20" x14ac:dyDescent="0.3">
      <c r="A466">
        <v>463</v>
      </c>
      <c r="B466">
        <v>251404650.36854541</v>
      </c>
      <c r="C466">
        <v>2202.0636607192423</v>
      </c>
      <c r="D466">
        <v>20905.333454167507</v>
      </c>
      <c r="E466">
        <v>0.24657503384660764</v>
      </c>
      <c r="F466">
        <v>0.23712814537854884</v>
      </c>
      <c r="S466">
        <v>463</v>
      </c>
      <c r="T466">
        <v>0.28501676775073098</v>
      </c>
    </row>
    <row r="467" spans="1:20" x14ac:dyDescent="0.3">
      <c r="A467">
        <v>464</v>
      </c>
      <c r="B467">
        <v>251404650.36854541</v>
      </c>
      <c r="C467">
        <v>2202.5550607192422</v>
      </c>
      <c r="D467">
        <v>20905.333454167507</v>
      </c>
      <c r="E467">
        <v>0.24562437780973118</v>
      </c>
      <c r="F467">
        <v>0.23707743099432105</v>
      </c>
      <c r="S467">
        <v>464</v>
      </c>
      <c r="T467">
        <v>0.28479474426559087</v>
      </c>
    </row>
    <row r="468" spans="1:20" x14ac:dyDescent="0.3">
      <c r="A468">
        <v>465</v>
      </c>
      <c r="B468">
        <v>251301258.0513131</v>
      </c>
      <c r="C468">
        <v>2204.7752197854879</v>
      </c>
      <c r="D468">
        <v>20891.111842573137</v>
      </c>
      <c r="E468">
        <v>0.2414801888089631</v>
      </c>
      <c r="F468">
        <v>0.23648771850608624</v>
      </c>
      <c r="S468">
        <v>465</v>
      </c>
      <c r="T468">
        <v>0.28440551215723453</v>
      </c>
    </row>
    <row r="469" spans="1:20" x14ac:dyDescent="0.3">
      <c r="A469">
        <v>466</v>
      </c>
      <c r="B469">
        <v>251381882.66639233</v>
      </c>
      <c r="C469">
        <v>2205.4516966528149</v>
      </c>
      <c r="D469">
        <v>20897.798954619993</v>
      </c>
      <c r="E469">
        <v>0.24006768227788564</v>
      </c>
      <c r="F469">
        <v>0.23630695011616185</v>
      </c>
      <c r="S469">
        <v>466</v>
      </c>
      <c r="T469">
        <v>0.28418279683063957</v>
      </c>
    </row>
    <row r="470" spans="1:20" x14ac:dyDescent="0.3">
      <c r="A470">
        <v>467</v>
      </c>
      <c r="B470">
        <v>251324025.75346613</v>
      </c>
      <c r="C470">
        <v>2206.0311838519142</v>
      </c>
      <c r="D470">
        <v>20898.646342120643</v>
      </c>
      <c r="E470">
        <v>0.23901033557412613</v>
      </c>
      <c r="F470">
        <v>0.23623661774687862</v>
      </c>
      <c r="S470">
        <v>467</v>
      </c>
      <c r="T470">
        <v>0.2831092408786815</v>
      </c>
    </row>
    <row r="471" spans="1:20" x14ac:dyDescent="0.3">
      <c r="A471">
        <v>468</v>
      </c>
      <c r="B471">
        <v>251404650.36854541</v>
      </c>
      <c r="C471">
        <v>2206.7076607192421</v>
      </c>
      <c r="D471">
        <v>20905.333454167507</v>
      </c>
      <c r="E471">
        <v>0.23759778896704895</v>
      </c>
      <c r="F471">
        <v>0.2356498180599762</v>
      </c>
      <c r="S471">
        <v>468</v>
      </c>
      <c r="T471">
        <v>0.28249234336165341</v>
      </c>
    </row>
    <row r="472" spans="1:20" x14ac:dyDescent="0.3">
      <c r="A472">
        <v>469</v>
      </c>
      <c r="B472">
        <v>252756593.66542307</v>
      </c>
      <c r="C472">
        <v>2213.9101007394347</v>
      </c>
      <c r="D472">
        <v>21011.016253629892</v>
      </c>
      <c r="E472">
        <v>0.2219356423999238</v>
      </c>
      <c r="F472">
        <v>0.21175975832075625</v>
      </c>
      <c r="S472">
        <v>469</v>
      </c>
      <c r="T472">
        <v>0.2677523471980211</v>
      </c>
    </row>
    <row r="473" spans="1:20" x14ac:dyDescent="0.3">
      <c r="A473">
        <v>470</v>
      </c>
      <c r="B473">
        <v>252837218.28050235</v>
      </c>
      <c r="C473">
        <v>2214.5865776067621</v>
      </c>
      <c r="D473">
        <v>21017.70336567676</v>
      </c>
      <c r="E473">
        <v>0.22052340595249828</v>
      </c>
      <c r="F473">
        <v>0.21142033987889744</v>
      </c>
      <c r="S473">
        <v>470</v>
      </c>
      <c r="T473">
        <v>0.26708283794541826</v>
      </c>
    </row>
    <row r="474" spans="1:20" x14ac:dyDescent="0.3">
      <c r="A474">
        <v>471</v>
      </c>
      <c r="B474">
        <v>252779361.36757609</v>
      </c>
      <c r="C474">
        <v>2215.1660648058614</v>
      </c>
      <c r="D474">
        <v>21018.550753177402</v>
      </c>
      <c r="E474">
        <v>0.21946245135903558</v>
      </c>
      <c r="F474">
        <v>0.21091836697706401</v>
      </c>
      <c r="S474">
        <v>471</v>
      </c>
      <c r="T474">
        <v>0.26674006620491147</v>
      </c>
    </row>
    <row r="475" spans="1:20" x14ac:dyDescent="0.3">
      <c r="A475">
        <v>472</v>
      </c>
      <c r="B475">
        <v>252944824.74145895</v>
      </c>
      <c r="C475">
        <v>2215.4991625340517</v>
      </c>
      <c r="D475">
        <v>21026.308959423066</v>
      </c>
      <c r="E475">
        <v>0.21862051449782846</v>
      </c>
      <c r="F475">
        <v>0.21081789213110766</v>
      </c>
      <c r="S475">
        <v>472</v>
      </c>
      <c r="T475">
        <v>0.26606699965396852</v>
      </c>
    </row>
    <row r="476" spans="1:20" x14ac:dyDescent="0.3">
      <c r="A476">
        <v>473</v>
      </c>
      <c r="B476">
        <v>252859985.98265538</v>
      </c>
      <c r="C476">
        <v>2215.8425416731889</v>
      </c>
      <c r="D476">
        <v>21025.237865224266</v>
      </c>
      <c r="E476">
        <v>0.21805014081286478</v>
      </c>
      <c r="F476">
        <v>0.21058091659033698</v>
      </c>
      <c r="S476">
        <v>473</v>
      </c>
      <c r="T476">
        <v>0.26528295522471584</v>
      </c>
    </row>
    <row r="477" spans="1:20" x14ac:dyDescent="0.3">
      <c r="A477">
        <v>474</v>
      </c>
      <c r="B477">
        <v>252756593.66542307</v>
      </c>
      <c r="C477">
        <v>2216.2837007394346</v>
      </c>
      <c r="D477">
        <v>21011.016253629892</v>
      </c>
      <c r="E477">
        <v>0.21734375530870745</v>
      </c>
      <c r="F477">
        <v>0.21028175462540302</v>
      </c>
      <c r="S477">
        <v>474</v>
      </c>
      <c r="T477">
        <v>0.26460535271881175</v>
      </c>
    </row>
    <row r="478" spans="1:20" x14ac:dyDescent="0.3">
      <c r="A478">
        <v>475</v>
      </c>
      <c r="B478">
        <v>253025449.35653818</v>
      </c>
      <c r="C478">
        <v>2216.1756394013787</v>
      </c>
      <c r="D478">
        <v>21032.996071469923</v>
      </c>
      <c r="E478">
        <v>0.21720829306784037</v>
      </c>
      <c r="F478">
        <v>0.2099821416590755</v>
      </c>
      <c r="S478">
        <v>475</v>
      </c>
      <c r="T478">
        <v>0.26324167621170358</v>
      </c>
    </row>
    <row r="479" spans="1:20" x14ac:dyDescent="0.3">
      <c r="A479">
        <v>476</v>
      </c>
      <c r="B479">
        <v>252967592.44361189</v>
      </c>
      <c r="C479">
        <v>2216.7551266004775</v>
      </c>
      <c r="D479">
        <v>21033.843458970565</v>
      </c>
      <c r="E479">
        <v>0.21614715803608997</v>
      </c>
      <c r="F479">
        <v>0.20994215235456903</v>
      </c>
      <c r="S479">
        <v>476</v>
      </c>
      <c r="T479">
        <v>0.26254279872464442</v>
      </c>
    </row>
    <row r="480" spans="1:20" x14ac:dyDescent="0.3">
      <c r="A480">
        <v>477</v>
      </c>
      <c r="B480">
        <v>252837218.28050235</v>
      </c>
      <c r="C480">
        <v>2216.960177606762</v>
      </c>
      <c r="D480">
        <v>21017.70336567676</v>
      </c>
      <c r="E480">
        <v>0.21593134533731889</v>
      </c>
      <c r="F480">
        <v>0.20944028064157352</v>
      </c>
      <c r="S480">
        <v>477</v>
      </c>
      <c r="T480">
        <v>0.26222560846917781</v>
      </c>
    </row>
    <row r="481" spans="1:20" x14ac:dyDescent="0.3">
      <c r="A481">
        <v>478</v>
      </c>
      <c r="B481">
        <v>252779361.36757609</v>
      </c>
      <c r="C481">
        <v>2217.5396648058613</v>
      </c>
      <c r="D481">
        <v>21018.550753177402</v>
      </c>
      <c r="E481">
        <v>0.21487247004191443</v>
      </c>
      <c r="F481">
        <v>0.20933950756918535</v>
      </c>
      <c r="S481">
        <v>478</v>
      </c>
      <c r="T481">
        <v>0.26152284308521812</v>
      </c>
    </row>
    <row r="482" spans="1:20" x14ac:dyDescent="0.3">
      <c r="A482">
        <v>479</v>
      </c>
      <c r="B482">
        <v>253048217.0586912</v>
      </c>
      <c r="C482">
        <v>2217.4316034678059</v>
      </c>
      <c r="D482">
        <v>21040.530571017429</v>
      </c>
      <c r="E482">
        <v>0.21473486010360648</v>
      </c>
      <c r="F482">
        <v>0.20910266599093555</v>
      </c>
      <c r="S482">
        <v>479</v>
      </c>
      <c r="T482">
        <v>0.26076708601351267</v>
      </c>
    </row>
    <row r="483" spans="1:20" x14ac:dyDescent="0.3">
      <c r="A483">
        <v>480</v>
      </c>
      <c r="B483">
        <v>252944824.74145895</v>
      </c>
      <c r="C483">
        <v>2217.8727625340521</v>
      </c>
      <c r="D483">
        <v>21026.308959423066</v>
      </c>
      <c r="E483">
        <v>0.21402824944859317</v>
      </c>
      <c r="F483">
        <v>0.2085037308527101</v>
      </c>
      <c r="S483">
        <v>480</v>
      </c>
      <c r="T483">
        <v>0.26005933392618907</v>
      </c>
    </row>
    <row r="484" spans="1:20" x14ac:dyDescent="0.3">
      <c r="A484">
        <v>481</v>
      </c>
      <c r="B484">
        <v>252859985.98265538</v>
      </c>
      <c r="C484">
        <v>2218.2161416731888</v>
      </c>
      <c r="D484">
        <v>21025.237865224266</v>
      </c>
      <c r="E484">
        <v>0.21346000158356412</v>
      </c>
      <c r="F484">
        <v>0.20832308580595746</v>
      </c>
      <c r="S484">
        <v>481</v>
      </c>
      <c r="T484">
        <v>0.23460953536495202</v>
      </c>
    </row>
    <row r="485" spans="1:20" x14ac:dyDescent="0.3">
      <c r="A485">
        <v>482</v>
      </c>
      <c r="B485">
        <v>253025449.35653818</v>
      </c>
      <c r="C485">
        <v>2218.5492394013786</v>
      </c>
      <c r="D485">
        <v>21032.996071469923</v>
      </c>
      <c r="E485">
        <v>0.21261584872732664</v>
      </c>
      <c r="F485">
        <v>0.20798327436349071</v>
      </c>
      <c r="S485">
        <v>482</v>
      </c>
      <c r="T485">
        <v>0.23391070555879268</v>
      </c>
    </row>
    <row r="486" spans="1:20" x14ac:dyDescent="0.3">
      <c r="A486">
        <v>483</v>
      </c>
      <c r="B486">
        <v>252967592.44361189</v>
      </c>
      <c r="C486">
        <v>2219.1287266004779</v>
      </c>
      <c r="D486">
        <v>21033.843458970565</v>
      </c>
      <c r="E486">
        <v>0.21155683656013116</v>
      </c>
      <c r="F486">
        <v>0.20748146281936089</v>
      </c>
      <c r="S486">
        <v>483</v>
      </c>
      <c r="T486">
        <v>0.23344057718301103</v>
      </c>
    </row>
    <row r="487" spans="1:20" x14ac:dyDescent="0.3">
      <c r="A487">
        <v>484</v>
      </c>
      <c r="B487">
        <v>253048217.0586912</v>
      </c>
      <c r="C487">
        <v>2219.8052034678058</v>
      </c>
      <c r="D487">
        <v>21040.530571017429</v>
      </c>
      <c r="E487">
        <v>0.21014437527537194</v>
      </c>
      <c r="F487">
        <v>0.2073804341207835</v>
      </c>
      <c r="S487">
        <v>484</v>
      </c>
      <c r="T487">
        <v>0.23273691571659835</v>
      </c>
    </row>
    <row r="488" spans="1:20" x14ac:dyDescent="0.3">
      <c r="A488">
        <v>485</v>
      </c>
      <c r="B488">
        <v>252756593.66542307</v>
      </c>
      <c r="C488">
        <v>2220.5901007394345</v>
      </c>
      <c r="D488">
        <v>21011.016253629892</v>
      </c>
      <c r="E488">
        <v>0.20902568395016238</v>
      </c>
      <c r="F488">
        <v>0.20714366543673612</v>
      </c>
      <c r="S488">
        <v>485</v>
      </c>
      <c r="T488">
        <v>0.23178795320994341</v>
      </c>
    </row>
    <row r="489" spans="1:20" x14ac:dyDescent="0.3">
      <c r="A489">
        <v>486</v>
      </c>
      <c r="B489">
        <v>252837218.28050235</v>
      </c>
      <c r="C489">
        <v>2221.266577606762</v>
      </c>
      <c r="D489">
        <v>21017.70336567676</v>
      </c>
      <c r="E489">
        <v>0.20761307011691163</v>
      </c>
      <c r="F489">
        <v>0.20684509884095453</v>
      </c>
      <c r="S489">
        <v>486</v>
      </c>
      <c r="T489">
        <v>0.23107800475899859</v>
      </c>
    </row>
    <row r="490" spans="1:20" x14ac:dyDescent="0.3">
      <c r="A490">
        <v>487</v>
      </c>
      <c r="B490">
        <v>252779361.36757609</v>
      </c>
      <c r="C490">
        <v>2221.8460648058613</v>
      </c>
      <c r="D490">
        <v>21018.550753177402</v>
      </c>
      <c r="E490">
        <v>0.20655843176519953</v>
      </c>
      <c r="F490">
        <v>0.20654458462734607</v>
      </c>
      <c r="S490">
        <v>487</v>
      </c>
      <c r="T490">
        <v>0.22869008425300905</v>
      </c>
    </row>
    <row r="491" spans="1:20" x14ac:dyDescent="0.3">
      <c r="A491">
        <v>488</v>
      </c>
      <c r="B491">
        <v>252944824.74145895</v>
      </c>
      <c r="C491">
        <v>2222.179162534052</v>
      </c>
      <c r="D491">
        <v>21026.308959423066</v>
      </c>
      <c r="E491">
        <v>0.20570976033568084</v>
      </c>
      <c r="F491">
        <v>0.20650509689162327</v>
      </c>
      <c r="S491">
        <v>488</v>
      </c>
      <c r="T491">
        <v>0.22828646706676473</v>
      </c>
    </row>
    <row r="492" spans="1:20" x14ac:dyDescent="0.3">
      <c r="A492">
        <v>489</v>
      </c>
      <c r="B492">
        <v>252859985.98265538</v>
      </c>
      <c r="C492">
        <v>2222.5225416731887</v>
      </c>
      <c r="D492">
        <v>21025.237865224266</v>
      </c>
      <c r="E492">
        <v>0.20514579417101148</v>
      </c>
      <c r="F492">
        <v>0.20600338974389662</v>
      </c>
      <c r="S492">
        <v>489</v>
      </c>
      <c r="T492">
        <v>0.22773250589222477</v>
      </c>
    </row>
    <row r="493" spans="1:20" x14ac:dyDescent="0.3">
      <c r="A493">
        <v>490</v>
      </c>
      <c r="B493">
        <v>253025449.35653818</v>
      </c>
      <c r="C493">
        <v>2222.8556394013785</v>
      </c>
      <c r="D493">
        <v>21032.996071469923</v>
      </c>
      <c r="E493">
        <v>0.2042971479416815</v>
      </c>
      <c r="F493">
        <v>0.2059020516335828</v>
      </c>
      <c r="S493">
        <v>490</v>
      </c>
      <c r="T493">
        <v>0.22732755396927085</v>
      </c>
    </row>
    <row r="494" spans="1:20" x14ac:dyDescent="0.3">
      <c r="A494">
        <v>491</v>
      </c>
      <c r="B494">
        <v>252967592.44361189</v>
      </c>
      <c r="C494">
        <v>2223.4351266004778</v>
      </c>
      <c r="D494">
        <v>21033.843458970565</v>
      </c>
      <c r="E494">
        <v>0.20324246448424385</v>
      </c>
      <c r="F494">
        <v>0.20566542198684445</v>
      </c>
      <c r="S494">
        <v>491</v>
      </c>
      <c r="T494">
        <v>0.22647342570528037</v>
      </c>
    </row>
    <row r="495" spans="1:20" x14ac:dyDescent="0.3">
      <c r="A495">
        <v>492</v>
      </c>
      <c r="B495">
        <v>253048217.0586912</v>
      </c>
      <c r="C495">
        <v>2224.1116034678057</v>
      </c>
      <c r="D495">
        <v>21040.530571017429</v>
      </c>
      <c r="E495">
        <v>0.20182982713934192</v>
      </c>
      <c r="F495">
        <v>0.20506617409176797</v>
      </c>
      <c r="S495">
        <v>492</v>
      </c>
      <c r="T495">
        <v>0.22606722134392032</v>
      </c>
    </row>
    <row r="496" spans="1:20" x14ac:dyDescent="0.3">
      <c r="A496">
        <v>493</v>
      </c>
      <c r="B496">
        <v>255545865.65543449</v>
      </c>
      <c r="C496">
        <v>2237.1249218198327</v>
      </c>
      <c r="D496">
        <v>21242.499443798773</v>
      </c>
      <c r="E496">
        <v>0.17344841161997379</v>
      </c>
      <c r="F496">
        <v>0.16065410553425752</v>
      </c>
      <c r="S496">
        <v>493</v>
      </c>
      <c r="T496">
        <v>0.22016210948671153</v>
      </c>
    </row>
    <row r="497" spans="1:20" x14ac:dyDescent="0.3">
      <c r="A497">
        <v>494</v>
      </c>
      <c r="B497">
        <v>255626490.27051377</v>
      </c>
      <c r="C497">
        <v>2237.8013986871606</v>
      </c>
      <c r="D497">
        <v>21249.186555845634</v>
      </c>
      <c r="E497">
        <v>0.17203655141651636</v>
      </c>
      <c r="F497">
        <v>0.16030546624673836</v>
      </c>
      <c r="S497">
        <v>494</v>
      </c>
      <c r="T497">
        <v>0.21971069710766983</v>
      </c>
    </row>
    <row r="498" spans="1:20" x14ac:dyDescent="0.3">
      <c r="A498">
        <v>495</v>
      </c>
      <c r="B498">
        <v>255568633.35758746</v>
      </c>
      <c r="C498">
        <v>2238.380885886259</v>
      </c>
      <c r="D498">
        <v>21250.033943346276</v>
      </c>
      <c r="E498">
        <v>0.17097171703371353</v>
      </c>
      <c r="F498">
        <v>0.15980868756668029</v>
      </c>
      <c r="S498">
        <v>495</v>
      </c>
      <c r="T498">
        <v>0.21916825649231136</v>
      </c>
    </row>
    <row r="499" spans="1:20" x14ac:dyDescent="0.3">
      <c r="A499">
        <v>496</v>
      </c>
      <c r="B499">
        <v>255649257.97266674</v>
      </c>
      <c r="C499">
        <v>2239.0573627535869</v>
      </c>
      <c r="D499">
        <v>21256.72105539314</v>
      </c>
      <c r="E499">
        <v>0.16955973071736424</v>
      </c>
      <c r="F499">
        <v>0.15969232490886676</v>
      </c>
      <c r="S499">
        <v>496</v>
      </c>
      <c r="T499">
        <v>0.21871497748439023</v>
      </c>
    </row>
    <row r="500" spans="1:20" x14ac:dyDescent="0.3">
      <c r="A500">
        <v>497</v>
      </c>
      <c r="B500">
        <v>255545865.65543449</v>
      </c>
      <c r="C500">
        <v>2239.4985218198326</v>
      </c>
      <c r="D500">
        <v>21242.499443798773</v>
      </c>
      <c r="E500">
        <v>0.16884817329537991</v>
      </c>
      <c r="F500">
        <v>0.15946286729766404</v>
      </c>
      <c r="S500">
        <v>497</v>
      </c>
      <c r="T500">
        <v>0.21804682893501645</v>
      </c>
    </row>
    <row r="501" spans="1:20" x14ac:dyDescent="0.3">
      <c r="A501">
        <v>498</v>
      </c>
      <c r="B501">
        <v>255626490.27051377</v>
      </c>
      <c r="C501">
        <v>2240.1749986871605</v>
      </c>
      <c r="D501">
        <v>21249.186555845634</v>
      </c>
      <c r="E501">
        <v>0.16743601069820571</v>
      </c>
      <c r="F501">
        <v>0.15917652898238752</v>
      </c>
      <c r="S501">
        <v>498</v>
      </c>
      <c r="T501">
        <v>0.21787218990188567</v>
      </c>
    </row>
    <row r="502" spans="1:20" x14ac:dyDescent="0.3">
      <c r="A502">
        <v>499</v>
      </c>
      <c r="B502">
        <v>255568633.35758746</v>
      </c>
      <c r="C502">
        <v>2240.7544858862589</v>
      </c>
      <c r="D502">
        <v>21250.033943346276</v>
      </c>
      <c r="E502">
        <v>0.16637398964050398</v>
      </c>
      <c r="F502">
        <v>0.15885501326061208</v>
      </c>
      <c r="S502">
        <v>499</v>
      </c>
      <c r="T502">
        <v>0.21779962057824825</v>
      </c>
    </row>
    <row r="503" spans="1:20" x14ac:dyDescent="0.3">
      <c r="A503">
        <v>500</v>
      </c>
      <c r="B503">
        <v>255649257.97266674</v>
      </c>
      <c r="C503">
        <v>2241.4309627535868</v>
      </c>
      <c r="D503">
        <v>21256.72105539314</v>
      </c>
      <c r="E503">
        <v>0.16496172204431736</v>
      </c>
      <c r="F503">
        <v>0.1588275432458095</v>
      </c>
      <c r="S503">
        <v>500</v>
      </c>
      <c r="T503">
        <v>0.21741702961774867</v>
      </c>
    </row>
    <row r="504" spans="1:20" x14ac:dyDescent="0.3">
      <c r="A504">
        <v>501</v>
      </c>
      <c r="B504">
        <v>255545865.65543449</v>
      </c>
      <c r="C504">
        <v>2243.804921819833</v>
      </c>
      <c r="D504">
        <v>21242.499443798773</v>
      </c>
      <c r="E504">
        <v>0.16051940037552551</v>
      </c>
      <c r="F504">
        <v>0.15833095915145387</v>
      </c>
      <c r="S504">
        <v>501</v>
      </c>
      <c r="T504">
        <v>0.21736390469554137</v>
      </c>
    </row>
    <row r="505" spans="1:20" x14ac:dyDescent="0.3">
      <c r="A505">
        <v>502</v>
      </c>
      <c r="B505">
        <v>255626490.27051377</v>
      </c>
      <c r="C505">
        <v>2244.4813986871604</v>
      </c>
      <c r="D505">
        <v>21249.186555845634</v>
      </c>
      <c r="E505">
        <v>0.15910684868394842</v>
      </c>
      <c r="F505">
        <v>0.15821400162385713</v>
      </c>
      <c r="S505">
        <v>502</v>
      </c>
      <c r="T505">
        <v>0.2171156753555642</v>
      </c>
    </row>
    <row r="506" spans="1:20" x14ac:dyDescent="0.3">
      <c r="A506">
        <v>503</v>
      </c>
      <c r="B506">
        <v>255568633.35758746</v>
      </c>
      <c r="C506">
        <v>2245.0608858862593</v>
      </c>
      <c r="D506">
        <v>21250.033943346276</v>
      </c>
      <c r="E506">
        <v>0.15805065661918824</v>
      </c>
      <c r="F506">
        <v>0.15798482424761798</v>
      </c>
      <c r="S506">
        <v>503</v>
      </c>
      <c r="T506">
        <v>0.21603507449906409</v>
      </c>
    </row>
    <row r="507" spans="1:20" x14ac:dyDescent="0.3">
      <c r="A507">
        <v>504</v>
      </c>
      <c r="B507">
        <v>255649257.97266674</v>
      </c>
      <c r="C507">
        <v>2245.7373627535867</v>
      </c>
      <c r="D507">
        <v>21256.72105539314</v>
      </c>
      <c r="E507">
        <v>0.15663805117176324</v>
      </c>
      <c r="F507">
        <v>0.15737663077366318</v>
      </c>
      <c r="S507">
        <v>504</v>
      </c>
      <c r="T507">
        <v>0.21534422339721823</v>
      </c>
    </row>
    <row r="508" spans="1:20" x14ac:dyDescent="0.3">
      <c r="A508">
        <v>505</v>
      </c>
      <c r="B508">
        <v>261307351.73844099</v>
      </c>
      <c r="C508">
        <v>2290.8794320145839</v>
      </c>
      <c r="D508">
        <v>21722.231826355553</v>
      </c>
      <c r="E508">
        <v>6.2059233907637151E-2</v>
      </c>
      <c r="F508">
        <v>5.4180316934808695E-2</v>
      </c>
      <c r="S508">
        <v>505</v>
      </c>
      <c r="T508">
        <v>0.21390173675410876</v>
      </c>
    </row>
    <row r="509" spans="1:20" x14ac:dyDescent="0.3">
      <c r="A509">
        <v>506</v>
      </c>
      <c r="B509">
        <v>261307351.73844099</v>
      </c>
      <c r="C509">
        <v>2291.4072320145842</v>
      </c>
      <c r="D509">
        <v>21722.231826355553</v>
      </c>
      <c r="E509">
        <v>6.1031371022090136E-2</v>
      </c>
      <c r="F509">
        <v>5.409685784782696E-2</v>
      </c>
      <c r="S509">
        <v>506</v>
      </c>
      <c r="T509">
        <v>0.21365266437738081</v>
      </c>
    </row>
    <row r="510" spans="1:20" x14ac:dyDescent="0.3">
      <c r="A510">
        <v>507</v>
      </c>
      <c r="B510">
        <v>261387976.35352027</v>
      </c>
      <c r="C510">
        <v>2291.5559088819118</v>
      </c>
      <c r="D510">
        <v>21728.918938402414</v>
      </c>
      <c r="E510">
        <v>6.0648462319346508E-2</v>
      </c>
      <c r="F510">
        <v>5.3443253144739855E-2</v>
      </c>
      <c r="S510">
        <v>507</v>
      </c>
      <c r="T510">
        <v>0.21317670557914453</v>
      </c>
    </row>
    <row r="511" spans="1:20" x14ac:dyDescent="0.3">
      <c r="A511">
        <v>508</v>
      </c>
      <c r="B511">
        <v>261387976.35352027</v>
      </c>
      <c r="C511">
        <v>2292.0837088819117</v>
      </c>
      <c r="D511">
        <v>21728.918938402414</v>
      </c>
      <c r="E511">
        <v>5.962031311886188E-2</v>
      </c>
      <c r="F511">
        <v>5.3325375941281207E-2</v>
      </c>
      <c r="S511">
        <v>508</v>
      </c>
      <c r="T511">
        <v>0.21292649379060338</v>
      </c>
    </row>
    <row r="512" spans="1:20" x14ac:dyDescent="0.3">
      <c r="A512">
        <v>509</v>
      </c>
      <c r="B512">
        <v>261330119.44059405</v>
      </c>
      <c r="C512">
        <v>2292.1353960810111</v>
      </c>
      <c r="D512">
        <v>21729.766325903063</v>
      </c>
      <c r="E512">
        <v>5.9575098234841556E-2</v>
      </c>
      <c r="F512">
        <v>5.3244021474380974E-2</v>
      </c>
      <c r="S512">
        <v>509</v>
      </c>
      <c r="T512">
        <v>0.21187728223790017</v>
      </c>
    </row>
    <row r="513" spans="1:20" x14ac:dyDescent="0.3">
      <c r="A513">
        <v>510</v>
      </c>
      <c r="B513">
        <v>261495582.81447688</v>
      </c>
      <c r="C513">
        <v>2292.4684938092014</v>
      </c>
      <c r="D513">
        <v>21737.52453214872</v>
      </c>
      <c r="E513">
        <v>5.8747457702984951E-2</v>
      </c>
      <c r="F513">
        <v>5.2704165916607017E-2</v>
      </c>
      <c r="S513">
        <v>510</v>
      </c>
      <c r="T513">
        <v>0.21114338095220536</v>
      </c>
    </row>
    <row r="514" spans="1:20" x14ac:dyDescent="0.3">
      <c r="A514">
        <v>511</v>
      </c>
      <c r="B514">
        <v>261330119.44059405</v>
      </c>
      <c r="C514">
        <v>2292.6631960810114</v>
      </c>
      <c r="D514">
        <v>21729.766325903063</v>
      </c>
      <c r="E514">
        <v>5.8548877360604663E-2</v>
      </c>
      <c r="F514">
        <v>5.2620311942820054E-2</v>
      </c>
      <c r="S514">
        <v>511</v>
      </c>
      <c r="T514">
        <v>0.19731006562352604</v>
      </c>
    </row>
    <row r="515" spans="1:20" x14ac:dyDescent="0.3">
      <c r="A515">
        <v>512</v>
      </c>
      <c r="B515">
        <v>261410744.05567327</v>
      </c>
      <c r="C515">
        <v>2292.8118729483376</v>
      </c>
      <c r="D515">
        <v>21736.453437949916</v>
      </c>
      <c r="E515">
        <v>5.8163834110980139E-2</v>
      </c>
      <c r="F515">
        <v>5.2609360079327018E-2</v>
      </c>
      <c r="S515">
        <v>512</v>
      </c>
      <c r="T515">
        <v>0.19696589704874662</v>
      </c>
    </row>
    <row r="516" spans="1:20" x14ac:dyDescent="0.3">
      <c r="A516">
        <v>513</v>
      </c>
      <c r="B516">
        <v>261495582.81447688</v>
      </c>
      <c r="C516">
        <v>2292.9962938092012</v>
      </c>
      <c r="D516">
        <v>21737.52453214872</v>
      </c>
      <c r="E516">
        <v>5.7718935338755523E-2</v>
      </c>
      <c r="F516">
        <v>5.1964885034988056E-2</v>
      </c>
      <c r="S516">
        <v>513</v>
      </c>
      <c r="T516">
        <v>0.19621254922729145</v>
      </c>
    </row>
    <row r="517" spans="1:20" x14ac:dyDescent="0.3">
      <c r="A517">
        <v>514</v>
      </c>
      <c r="B517">
        <v>261576207.42955622</v>
      </c>
      <c r="C517">
        <v>2293.1449706765288</v>
      </c>
      <c r="D517">
        <v>21744.211644195588</v>
      </c>
      <c r="E517">
        <v>5.7336909163817201E-2</v>
      </c>
      <c r="F517">
        <v>5.184852558960712E-2</v>
      </c>
      <c r="S517">
        <v>514</v>
      </c>
      <c r="T517">
        <v>0.19586692340659556</v>
      </c>
    </row>
    <row r="518" spans="1:20" x14ac:dyDescent="0.3">
      <c r="A518">
        <v>515</v>
      </c>
      <c r="B518">
        <v>261410744.05567327</v>
      </c>
      <c r="C518">
        <v>2293.3396729483375</v>
      </c>
      <c r="D518">
        <v>21736.453437949916</v>
      </c>
      <c r="E518">
        <v>5.7137349902754923E-2</v>
      </c>
      <c r="F518">
        <v>5.1766832668364321E-2</v>
      </c>
      <c r="S518">
        <v>515</v>
      </c>
      <c r="T518">
        <v>0.19480991894442656</v>
      </c>
    </row>
    <row r="519" spans="1:20" x14ac:dyDescent="0.3">
      <c r="A519">
        <v>516</v>
      </c>
      <c r="B519">
        <v>261576207.42955622</v>
      </c>
      <c r="C519">
        <v>2293.6727706765291</v>
      </c>
      <c r="D519">
        <v>21744.211644195588</v>
      </c>
      <c r="E519">
        <v>5.6308070656366442E-2</v>
      </c>
      <c r="F519">
        <v>5.1130892871824124E-2</v>
      </c>
      <c r="S519">
        <v>516</v>
      </c>
      <c r="T519">
        <v>0.1944628286278817</v>
      </c>
    </row>
    <row r="520" spans="1:20" x14ac:dyDescent="0.3">
      <c r="A520">
        <v>517</v>
      </c>
      <c r="B520">
        <v>261518350.5166299</v>
      </c>
      <c r="C520">
        <v>2293.7244578756281</v>
      </c>
      <c r="D520">
        <v>21745.059031696226</v>
      </c>
      <c r="E520">
        <v>5.6262175899828494E-2</v>
      </c>
      <c r="F520">
        <v>5.0748069777768787E-2</v>
      </c>
      <c r="S520">
        <v>517</v>
      </c>
      <c r="T520">
        <v>0.18388794268398437</v>
      </c>
    </row>
    <row r="521" spans="1:20" x14ac:dyDescent="0.3">
      <c r="A521">
        <v>518</v>
      </c>
      <c r="B521">
        <v>261518350.5166299</v>
      </c>
      <c r="C521">
        <v>2294.2522578756279</v>
      </c>
      <c r="D521">
        <v>21745.059031696226</v>
      </c>
      <c r="E521">
        <v>5.5235352279066931E-2</v>
      </c>
      <c r="F521">
        <v>5.0663702661339433E-2</v>
      </c>
      <c r="S521">
        <v>518</v>
      </c>
      <c r="T521">
        <v>0.18358922254792012</v>
      </c>
    </row>
    <row r="522" spans="1:20" x14ac:dyDescent="0.3">
      <c r="A522">
        <v>519</v>
      </c>
      <c r="B522">
        <v>261598975.13170913</v>
      </c>
      <c r="C522">
        <v>2294.4009347429551</v>
      </c>
      <c r="D522">
        <v>21751.74614374309</v>
      </c>
      <c r="E522">
        <v>5.4851084664945073E-2</v>
      </c>
      <c r="F522">
        <v>5.0006085545651217E-2</v>
      </c>
      <c r="S522">
        <v>519</v>
      </c>
      <c r="T522">
        <v>0.18317562557679157</v>
      </c>
    </row>
    <row r="523" spans="1:20" x14ac:dyDescent="0.3">
      <c r="A523">
        <v>520</v>
      </c>
      <c r="B523">
        <v>261598975.13170913</v>
      </c>
      <c r="C523">
        <v>2294.9287347429554</v>
      </c>
      <c r="D523">
        <v>21751.74614374309</v>
      </c>
      <c r="E523">
        <v>5.3823968402543609E-2</v>
      </c>
      <c r="F523">
        <v>4.9891240802682986E-2</v>
      </c>
      <c r="S523">
        <v>520</v>
      </c>
      <c r="T523">
        <v>0.18287540599318333</v>
      </c>
    </row>
    <row r="524" spans="1:20" x14ac:dyDescent="0.3">
      <c r="A524">
        <v>521</v>
      </c>
      <c r="B524">
        <v>261307351.73844099</v>
      </c>
      <c r="C524">
        <v>2295.8674320145842</v>
      </c>
      <c r="D524">
        <v>21722.231826355553</v>
      </c>
      <c r="E524">
        <v>5.2388151527304895E-2</v>
      </c>
      <c r="F524">
        <v>4.980911440399835E-2</v>
      </c>
      <c r="S524">
        <v>521</v>
      </c>
      <c r="T524">
        <v>0.18147630233653794</v>
      </c>
    </row>
    <row r="525" spans="1:20" x14ac:dyDescent="0.3">
      <c r="A525">
        <v>522</v>
      </c>
      <c r="B525">
        <v>261387976.35352027</v>
      </c>
      <c r="C525">
        <v>2296.5439088819116</v>
      </c>
      <c r="D525">
        <v>21728.918938402414</v>
      </c>
      <c r="E525">
        <v>5.0975491195153246E-2</v>
      </c>
      <c r="F525">
        <v>4.9272249522586853E-2</v>
      </c>
      <c r="S525">
        <v>522</v>
      </c>
      <c r="T525">
        <v>0.18075217816286249</v>
      </c>
    </row>
    <row r="526" spans="1:20" x14ac:dyDescent="0.3">
      <c r="A526">
        <v>523</v>
      </c>
      <c r="B526">
        <v>261330119.44059405</v>
      </c>
      <c r="C526">
        <v>2297.1233960810114</v>
      </c>
      <c r="D526">
        <v>21729.766325903063</v>
      </c>
      <c r="E526">
        <v>4.9924804120604051E-2</v>
      </c>
      <c r="F526">
        <v>4.9187432705681738E-2</v>
      </c>
      <c r="S526">
        <v>523</v>
      </c>
      <c r="T526">
        <v>0.13448112950940638</v>
      </c>
    </row>
    <row r="527" spans="1:20" x14ac:dyDescent="0.3">
      <c r="A527">
        <v>524</v>
      </c>
      <c r="B527">
        <v>261495582.81447688</v>
      </c>
      <c r="C527">
        <v>2297.4564938092012</v>
      </c>
      <c r="D527">
        <v>21737.52453214872</v>
      </c>
      <c r="E527">
        <v>4.9072160325180449E-2</v>
      </c>
      <c r="F527">
        <v>4.9171755854638864E-2</v>
      </c>
      <c r="S527">
        <v>524</v>
      </c>
      <c r="T527">
        <v>0.13447957663778445</v>
      </c>
    </row>
    <row r="528" spans="1:20" x14ac:dyDescent="0.3">
      <c r="A528">
        <v>525</v>
      </c>
      <c r="B528">
        <v>261410744.05567327</v>
      </c>
      <c r="C528">
        <v>2297.7998729483375</v>
      </c>
      <c r="D528">
        <v>21736.453437949916</v>
      </c>
      <c r="E528">
        <v>4.8512102249751554E-2</v>
      </c>
      <c r="F528">
        <v>4.8527740279019502E-2</v>
      </c>
      <c r="S528">
        <v>525</v>
      </c>
      <c r="T528">
        <v>0.13429387825145064</v>
      </c>
    </row>
    <row r="529" spans="1:20" x14ac:dyDescent="0.3">
      <c r="A529">
        <v>526</v>
      </c>
      <c r="B529">
        <v>261576207.42955622</v>
      </c>
      <c r="C529">
        <v>2298.1329706765291</v>
      </c>
      <c r="D529">
        <v>21744.211644195588</v>
      </c>
      <c r="E529">
        <v>4.7659505448546968E-2</v>
      </c>
      <c r="F529">
        <v>4.8414618305856368E-2</v>
      </c>
      <c r="S529">
        <v>526</v>
      </c>
      <c r="T529">
        <v>0.13429209008626303</v>
      </c>
    </row>
    <row r="530" spans="1:20" x14ac:dyDescent="0.3">
      <c r="A530">
        <v>527</v>
      </c>
      <c r="B530">
        <v>261518350.5166299</v>
      </c>
      <c r="C530">
        <v>2298.7124578756279</v>
      </c>
      <c r="D530">
        <v>21745.059031696226</v>
      </c>
      <c r="E530">
        <v>4.6608784296224379E-2</v>
      </c>
      <c r="F530">
        <v>4.8332105582432644E-2</v>
      </c>
      <c r="S530">
        <v>527</v>
      </c>
      <c r="T530">
        <v>0.13344061430054441</v>
      </c>
    </row>
    <row r="531" spans="1:20" x14ac:dyDescent="0.3">
      <c r="A531">
        <v>528</v>
      </c>
      <c r="B531">
        <v>261598975.13170913</v>
      </c>
      <c r="C531">
        <v>2299.3889347429554</v>
      </c>
      <c r="D531">
        <v>21751.74614374309</v>
      </c>
      <c r="E531">
        <v>4.519608268067233E-2</v>
      </c>
      <c r="F531">
        <v>4.7693289272641874E-2</v>
      </c>
      <c r="S531">
        <v>528</v>
      </c>
      <c r="T531">
        <v>0.1334377543606601</v>
      </c>
    </row>
    <row r="532" spans="1:20" x14ac:dyDescent="0.3">
      <c r="A532">
        <v>529</v>
      </c>
      <c r="B532">
        <v>264096623.72845244</v>
      </c>
      <c r="C532">
        <v>2314.0942530949819</v>
      </c>
      <c r="D532">
        <v>21953.715016524431</v>
      </c>
      <c r="E532">
        <v>1.3873987931335284E-2</v>
      </c>
      <c r="F532">
        <v>4.3042870562832701E-3</v>
      </c>
      <c r="S532">
        <v>529</v>
      </c>
      <c r="T532">
        <v>0.12300813023025602</v>
      </c>
    </row>
    <row r="533" spans="1:20" x14ac:dyDescent="0.3">
      <c r="A533">
        <v>530</v>
      </c>
      <c r="B533">
        <v>264096623.72845244</v>
      </c>
      <c r="C533">
        <v>2314.6220530949822</v>
      </c>
      <c r="D533">
        <v>21953.715016524431</v>
      </c>
      <c r="E533">
        <v>1.2818251229018774E-2</v>
      </c>
      <c r="F533">
        <v>4.0631148146908769E-3</v>
      </c>
      <c r="S533">
        <v>530</v>
      </c>
      <c r="T533">
        <v>0.12294584926544515</v>
      </c>
    </row>
    <row r="534" spans="1:20" x14ac:dyDescent="0.3">
      <c r="A534">
        <v>531</v>
      </c>
      <c r="B534">
        <v>264177248.34353173</v>
      </c>
      <c r="C534">
        <v>2314.7707299623094</v>
      </c>
      <c r="D534">
        <v>21960.402128571292</v>
      </c>
      <c r="E534">
        <v>1.2508123316182998E-2</v>
      </c>
      <c r="F534">
        <v>3.4555170811924356E-3</v>
      </c>
      <c r="S534">
        <v>531</v>
      </c>
      <c r="T534">
        <v>0.12280239517293799</v>
      </c>
    </row>
    <row r="535" spans="1:20" x14ac:dyDescent="0.3">
      <c r="A535">
        <v>532</v>
      </c>
      <c r="B535">
        <v>264177248.34353173</v>
      </c>
      <c r="C535">
        <v>2315.2985299623092</v>
      </c>
      <c r="D535">
        <v>21960.402128571292</v>
      </c>
      <c r="E535">
        <v>1.1451563459009075E-2</v>
      </c>
      <c r="F535">
        <v>3.3602603706131286E-3</v>
      </c>
      <c r="S535">
        <v>532</v>
      </c>
      <c r="T535">
        <v>0.12274023160916289</v>
      </c>
    </row>
    <row r="536" spans="1:20" x14ac:dyDescent="0.3">
      <c r="A536">
        <v>533</v>
      </c>
      <c r="B536">
        <v>264119391.43060547</v>
      </c>
      <c r="C536">
        <v>2315.3502171614091</v>
      </c>
      <c r="D536">
        <v>21961.249516071937</v>
      </c>
      <c r="E536">
        <v>1.1353878870158943E-2</v>
      </c>
      <c r="F536">
        <v>3.1826136648142041E-3</v>
      </c>
      <c r="S536">
        <v>533</v>
      </c>
      <c r="T536">
        <v>0.12188359692398547</v>
      </c>
    </row>
    <row r="537" spans="1:20" x14ac:dyDescent="0.3">
      <c r="A537">
        <v>534</v>
      </c>
      <c r="B537">
        <v>264119391.43060547</v>
      </c>
      <c r="C537">
        <v>2315.8780171614089</v>
      </c>
      <c r="D537">
        <v>21961.249516071937</v>
      </c>
      <c r="E537">
        <v>1.0297720369436974E-2</v>
      </c>
      <c r="F537">
        <v>3.1068827490749397E-3</v>
      </c>
      <c r="S537">
        <v>534</v>
      </c>
      <c r="T537">
        <v>0.12182205658019032</v>
      </c>
    </row>
    <row r="538" spans="1:20" x14ac:dyDescent="0.3">
      <c r="A538">
        <v>535</v>
      </c>
      <c r="B538">
        <v>264200016.04568475</v>
      </c>
      <c r="C538">
        <v>2316.0266940287365</v>
      </c>
      <c r="D538">
        <v>21967.936628118801</v>
      </c>
      <c r="E538">
        <v>9.9913103892778059E-3</v>
      </c>
      <c r="F538">
        <v>2.674953262880083E-3</v>
      </c>
      <c r="S538">
        <v>535</v>
      </c>
      <c r="T538">
        <v>0.11555108868795466</v>
      </c>
    </row>
    <row r="539" spans="1:20" x14ac:dyDescent="0.3">
      <c r="A539">
        <v>536</v>
      </c>
      <c r="B539">
        <v>264200016.04568475</v>
      </c>
      <c r="C539">
        <v>2316.5544940287364</v>
      </c>
      <c r="D539">
        <v>21967.936628118801</v>
      </c>
      <c r="E539">
        <v>8.9344428386185261E-3</v>
      </c>
      <c r="F539">
        <v>2.4132896122920772E-3</v>
      </c>
      <c r="S539">
        <v>536</v>
      </c>
      <c r="T539">
        <v>0.11534630805728535</v>
      </c>
    </row>
    <row r="540" spans="1:20" x14ac:dyDescent="0.3">
      <c r="A540">
        <v>537</v>
      </c>
      <c r="B540">
        <v>264096623.72845244</v>
      </c>
      <c r="C540">
        <v>2319.0822530949822</v>
      </c>
      <c r="D540">
        <v>21953.715016524431</v>
      </c>
      <c r="E540">
        <v>3.9146214805412943E-3</v>
      </c>
      <c r="F540">
        <v>2.3924097153130985E-3</v>
      </c>
      <c r="S540">
        <v>537</v>
      </c>
      <c r="T540">
        <v>0.11534216045871912</v>
      </c>
    </row>
    <row r="541" spans="1:20" x14ac:dyDescent="0.3">
      <c r="A541">
        <v>538</v>
      </c>
      <c r="B541">
        <v>264177248.34353173</v>
      </c>
      <c r="C541">
        <v>2319.7587299623092</v>
      </c>
      <c r="D541">
        <v>21960.402128571292</v>
      </c>
      <c r="E541">
        <v>2.5248673006677837E-3</v>
      </c>
      <c r="F541">
        <v>1.4784858069439531E-3</v>
      </c>
      <c r="S541">
        <v>538</v>
      </c>
      <c r="T541">
        <v>0.11513667223501142</v>
      </c>
    </row>
    <row r="542" spans="1:20" x14ac:dyDescent="0.3">
      <c r="A542">
        <v>539</v>
      </c>
      <c r="B542">
        <v>264119391.43060547</v>
      </c>
      <c r="C542">
        <v>2320.3382171614089</v>
      </c>
      <c r="D542">
        <v>21961.249516071937</v>
      </c>
      <c r="E542">
        <v>1.4127221659714622E-3</v>
      </c>
      <c r="F542">
        <v>1.0884203015270788E-3</v>
      </c>
      <c r="S542">
        <v>539</v>
      </c>
      <c r="T542">
        <v>0.11442052011578191</v>
      </c>
    </row>
    <row r="543" spans="1:20" x14ac:dyDescent="0.3">
      <c r="A543">
        <v>540</v>
      </c>
      <c r="B543">
        <v>264200016.04568475</v>
      </c>
      <c r="C543">
        <v>2321.0146940287368</v>
      </c>
      <c r="D543">
        <v>21967.936628118801</v>
      </c>
      <c r="E543">
        <v>0</v>
      </c>
      <c r="F543">
        <v>0</v>
      </c>
      <c r="S543">
        <v>540</v>
      </c>
      <c r="T543">
        <v>0.11421220453360671</v>
      </c>
    </row>
  </sheetData>
  <mergeCells count="6">
    <mergeCell ref="A1:F1"/>
    <mergeCell ref="S1:T1"/>
    <mergeCell ref="AH1:AI1"/>
    <mergeCell ref="AZ1:BC1"/>
    <mergeCell ref="BE1:BH1"/>
    <mergeCell ref="BJ1:BM1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715F7-54A2-407F-B7E2-40165E779EC8}">
  <sheetPr codeName="Sheet23"/>
  <dimension ref="A1:W154"/>
  <sheetViews>
    <sheetView tabSelected="1" topLeftCell="A112" workbookViewId="0">
      <selection sqref="A1:W3"/>
    </sheetView>
  </sheetViews>
  <sheetFormatPr defaultRowHeight="14.4" x14ac:dyDescent="0.3"/>
  <sheetData>
    <row r="1" spans="1:23" x14ac:dyDescent="0.3">
      <c r="A1" s="288" t="s">
        <v>355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90"/>
    </row>
    <row r="2" spans="1:23" x14ac:dyDescent="0.3">
      <c r="A2" s="285"/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91"/>
    </row>
    <row r="3" spans="1:23" x14ac:dyDescent="0.3">
      <c r="A3" s="286"/>
      <c r="B3" s="284"/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92"/>
    </row>
    <row r="4" spans="1:23" x14ac:dyDescent="0.3">
      <c r="A4" s="278" t="s">
        <v>356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87"/>
    </row>
    <row r="5" spans="1:23" x14ac:dyDescent="0.3">
      <c r="A5" s="280"/>
      <c r="B5" s="281"/>
      <c r="C5" s="281"/>
      <c r="D5" s="281"/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281"/>
      <c r="W5" s="282"/>
    </row>
    <row r="6" spans="1:23" x14ac:dyDescent="0.3">
      <c r="A6" s="293"/>
      <c r="B6" s="293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  <c r="R6" s="293"/>
      <c r="S6" s="293"/>
      <c r="T6" s="293"/>
      <c r="U6" s="293"/>
      <c r="V6" s="293"/>
      <c r="W6" s="293"/>
    </row>
    <row r="7" spans="1:23" x14ac:dyDescent="0.3">
      <c r="A7" s="293"/>
      <c r="B7" s="293"/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  <c r="R7" s="293"/>
      <c r="S7" s="293"/>
      <c r="T7" s="293"/>
      <c r="U7" s="293"/>
      <c r="V7" s="293"/>
      <c r="W7" s="293"/>
    </row>
    <row r="8" spans="1:23" x14ac:dyDescent="0.3">
      <c r="A8" s="293"/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3"/>
      <c r="V8" s="293"/>
      <c r="W8" s="293"/>
    </row>
    <row r="9" spans="1:23" x14ac:dyDescent="0.3">
      <c r="A9" s="293"/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293"/>
      <c r="V9" s="293"/>
      <c r="W9" s="293"/>
    </row>
    <row r="10" spans="1:23" x14ac:dyDescent="0.3">
      <c r="A10" s="293"/>
      <c r="B10" s="293"/>
      <c r="C10" s="293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3"/>
      <c r="V10" s="293"/>
      <c r="W10" s="293"/>
    </row>
    <row r="11" spans="1:23" x14ac:dyDescent="0.3">
      <c r="A11" s="293"/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  <c r="R11" s="293"/>
      <c r="S11" s="293"/>
      <c r="T11" s="293"/>
      <c r="U11" s="293"/>
      <c r="V11" s="293"/>
      <c r="W11" s="293"/>
    </row>
    <row r="12" spans="1:23" x14ac:dyDescent="0.3">
      <c r="A12" s="293"/>
      <c r="B12" s="293"/>
      <c r="C12" s="293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  <c r="R12" s="293"/>
      <c r="S12" s="293"/>
      <c r="T12" s="293"/>
      <c r="U12" s="293"/>
      <c r="V12" s="293"/>
      <c r="W12" s="293"/>
    </row>
    <row r="13" spans="1:23" x14ac:dyDescent="0.3">
      <c r="A13" s="293"/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</row>
    <row r="14" spans="1:23" x14ac:dyDescent="0.3">
      <c r="A14" s="293"/>
      <c r="B14" s="293"/>
      <c r="C14" s="293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293"/>
      <c r="W14" s="293"/>
    </row>
    <row r="15" spans="1:23" x14ac:dyDescent="0.3">
      <c r="A15" s="293"/>
      <c r="B15" s="293"/>
      <c r="C15" s="293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  <c r="R15" s="293"/>
      <c r="S15" s="293"/>
      <c r="T15" s="293"/>
      <c r="U15" s="293"/>
      <c r="V15" s="293"/>
      <c r="W15" s="293"/>
    </row>
    <row r="16" spans="1:23" x14ac:dyDescent="0.3">
      <c r="A16" s="293"/>
      <c r="B16" s="293"/>
      <c r="C16" s="293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293"/>
      <c r="W16" s="293"/>
    </row>
    <row r="17" spans="1:23" x14ac:dyDescent="0.3">
      <c r="A17" s="293"/>
      <c r="B17" s="293"/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  <c r="R17" s="293"/>
      <c r="S17" s="293"/>
      <c r="T17" s="293"/>
      <c r="U17" s="293"/>
      <c r="V17" s="293"/>
      <c r="W17" s="293"/>
    </row>
    <row r="18" spans="1:23" x14ac:dyDescent="0.3">
      <c r="A18" s="293"/>
      <c r="B18" s="293"/>
      <c r="C18" s="293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293"/>
      <c r="W18" s="293"/>
    </row>
    <row r="19" spans="1:23" x14ac:dyDescent="0.3">
      <c r="A19" s="293"/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  <c r="R19" s="293"/>
      <c r="S19" s="293"/>
      <c r="T19" s="293"/>
      <c r="U19" s="293"/>
      <c r="V19" s="293"/>
      <c r="W19" s="293"/>
    </row>
    <row r="20" spans="1:23" x14ac:dyDescent="0.3">
      <c r="A20" s="293"/>
      <c r="B20" s="293"/>
      <c r="C20" s="293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293"/>
      <c r="W20" s="293"/>
    </row>
    <row r="21" spans="1:23" x14ac:dyDescent="0.3">
      <c r="A21" s="293"/>
      <c r="B21" s="293"/>
      <c r="C21" s="293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293"/>
      <c r="W21" s="293"/>
    </row>
    <row r="22" spans="1:23" ht="16.8" x14ac:dyDescent="0.4">
      <c r="A22" s="293"/>
      <c r="B22" s="294" t="s">
        <v>357</v>
      </c>
      <c r="C22" s="294"/>
      <c r="D22" s="294"/>
      <c r="E22" s="294"/>
      <c r="F22" s="294"/>
      <c r="G22" s="294"/>
      <c r="H22" s="294"/>
      <c r="I22" s="294"/>
      <c r="J22" s="294"/>
      <c r="K22" s="294"/>
      <c r="L22" s="293"/>
      <c r="M22" s="294" t="s">
        <v>358</v>
      </c>
      <c r="N22" s="294"/>
      <c r="O22" s="294"/>
      <c r="P22" s="294"/>
      <c r="Q22" s="294"/>
      <c r="R22" s="294"/>
      <c r="S22" s="294"/>
      <c r="T22" s="294"/>
      <c r="U22" s="294"/>
      <c r="V22" s="294"/>
      <c r="W22" s="293"/>
    </row>
    <row r="23" spans="1:23" x14ac:dyDescent="0.3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  <c r="V23" s="293"/>
      <c r="W23" s="293"/>
    </row>
    <row r="24" spans="1:23" x14ac:dyDescent="0.3">
      <c r="A24" s="293"/>
      <c r="B24" s="293"/>
      <c r="C24" s="293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3"/>
      <c r="T24" s="293"/>
      <c r="U24" s="293"/>
      <c r="V24" s="293"/>
      <c r="W24" s="293"/>
    </row>
    <row r="25" spans="1:23" x14ac:dyDescent="0.3">
      <c r="A25" s="293"/>
      <c r="B25" s="293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  <c r="R25" s="293"/>
      <c r="S25" s="293"/>
      <c r="T25" s="293"/>
      <c r="U25" s="293"/>
      <c r="V25" s="293"/>
      <c r="W25" s="293"/>
    </row>
    <row r="26" spans="1:23" x14ac:dyDescent="0.3">
      <c r="A26" s="293"/>
      <c r="B26" s="293"/>
      <c r="C26" s="293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  <c r="R26" s="293"/>
      <c r="S26" s="293"/>
      <c r="T26" s="293"/>
      <c r="U26" s="293"/>
      <c r="V26" s="293"/>
      <c r="W26" s="293"/>
    </row>
    <row r="27" spans="1:23" x14ac:dyDescent="0.3">
      <c r="A27" s="293"/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  <c r="R27" s="293"/>
      <c r="S27" s="293"/>
      <c r="T27" s="293"/>
      <c r="U27" s="293"/>
      <c r="V27" s="293"/>
      <c r="W27" s="293"/>
    </row>
    <row r="28" spans="1:23" x14ac:dyDescent="0.3">
      <c r="A28" s="293"/>
      <c r="B28" s="293"/>
      <c r="C28" s="293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  <c r="R28" s="293"/>
      <c r="S28" s="293"/>
      <c r="T28" s="293"/>
      <c r="U28" s="293"/>
      <c r="V28" s="293"/>
      <c r="W28" s="293"/>
    </row>
    <row r="29" spans="1:23" x14ac:dyDescent="0.3">
      <c r="A29" s="293"/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  <c r="R29" s="293"/>
      <c r="S29" s="293"/>
      <c r="T29" s="293"/>
      <c r="U29" s="293"/>
      <c r="V29" s="293"/>
      <c r="W29" s="293"/>
    </row>
    <row r="30" spans="1:23" x14ac:dyDescent="0.3">
      <c r="A30" s="293"/>
      <c r="B30" s="293"/>
      <c r="C30" s="293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  <c r="R30" s="293"/>
      <c r="S30" s="293"/>
      <c r="T30" s="293"/>
      <c r="U30" s="293"/>
      <c r="V30" s="293"/>
      <c r="W30" s="293"/>
    </row>
    <row r="31" spans="1:23" x14ac:dyDescent="0.3">
      <c r="A31" s="293"/>
      <c r="B31" s="293"/>
      <c r="C31" s="293"/>
      <c r="D31" s="293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293"/>
      <c r="P31" s="293"/>
      <c r="Q31" s="293"/>
      <c r="R31" s="293"/>
      <c r="S31" s="293"/>
      <c r="T31" s="293"/>
      <c r="U31" s="293"/>
      <c r="V31" s="293"/>
      <c r="W31" s="293"/>
    </row>
    <row r="32" spans="1:23" x14ac:dyDescent="0.3">
      <c r="A32" s="293"/>
      <c r="B32" s="293"/>
      <c r="C32" s="293"/>
      <c r="D32" s="293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293"/>
      <c r="P32" s="293"/>
      <c r="Q32" s="293"/>
      <c r="R32" s="293"/>
      <c r="S32" s="293"/>
      <c r="T32" s="293"/>
      <c r="U32" s="293"/>
      <c r="V32" s="293"/>
      <c r="W32" s="293"/>
    </row>
    <row r="33" spans="1:23" x14ac:dyDescent="0.3">
      <c r="A33" s="293"/>
      <c r="B33" s="293"/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P33" s="293"/>
      <c r="Q33" s="293"/>
      <c r="R33" s="293"/>
      <c r="S33" s="293"/>
      <c r="T33" s="293"/>
      <c r="U33" s="293"/>
      <c r="V33" s="293"/>
      <c r="W33" s="293"/>
    </row>
    <row r="34" spans="1:23" x14ac:dyDescent="0.3">
      <c r="A34" s="293"/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293"/>
      <c r="V34" s="293"/>
      <c r="W34" s="293"/>
    </row>
    <row r="35" spans="1:23" x14ac:dyDescent="0.3">
      <c r="A35" s="293"/>
      <c r="B35" s="293"/>
      <c r="C35" s="293"/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3"/>
    </row>
    <row r="36" spans="1:23" x14ac:dyDescent="0.3">
      <c r="A36" s="293"/>
      <c r="B36" s="293"/>
      <c r="C36" s="293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P36" s="293"/>
      <c r="Q36" s="293"/>
      <c r="R36" s="293"/>
      <c r="S36" s="293"/>
      <c r="T36" s="293"/>
      <c r="U36" s="293"/>
      <c r="V36" s="293"/>
      <c r="W36" s="293"/>
    </row>
    <row r="37" spans="1:23" x14ac:dyDescent="0.3">
      <c r="A37" s="293"/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293"/>
      <c r="W37" s="293"/>
    </row>
    <row r="38" spans="1:23" x14ac:dyDescent="0.3">
      <c r="A38" s="293"/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293"/>
      <c r="V38" s="293"/>
      <c r="W38" s="293"/>
    </row>
    <row r="39" spans="1:23" ht="16.8" x14ac:dyDescent="0.4">
      <c r="A39" s="293"/>
      <c r="B39" s="293"/>
      <c r="C39" s="293"/>
      <c r="D39" s="293"/>
      <c r="E39" s="293"/>
      <c r="F39" s="293"/>
      <c r="G39" s="294" t="s">
        <v>359</v>
      </c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3"/>
      <c r="S39" s="293"/>
      <c r="T39" s="293"/>
      <c r="U39" s="293"/>
      <c r="V39" s="293"/>
      <c r="W39" s="293"/>
    </row>
    <row r="40" spans="1:23" x14ac:dyDescent="0.3">
      <c r="A40" s="293"/>
      <c r="B40" s="293"/>
      <c r="C40" s="293"/>
      <c r="D40" s="293"/>
      <c r="E40" s="293"/>
      <c r="F40" s="293"/>
      <c r="G40" s="293"/>
      <c r="H40" s="293"/>
      <c r="I40" s="293"/>
      <c r="J40" s="293"/>
      <c r="K40" s="293"/>
      <c r="L40" s="293"/>
      <c r="M40" s="293"/>
      <c r="N40" s="293"/>
      <c r="O40" s="293"/>
      <c r="P40" s="293"/>
      <c r="Q40" s="293"/>
      <c r="R40" s="293"/>
      <c r="S40" s="293"/>
      <c r="T40" s="293"/>
      <c r="U40" s="293"/>
      <c r="V40" s="293"/>
      <c r="W40" s="293"/>
    </row>
    <row r="41" spans="1:23" x14ac:dyDescent="0.3">
      <c r="A41" s="295"/>
      <c r="B41" s="295"/>
      <c r="C41" s="295"/>
      <c r="D41" s="295"/>
      <c r="E41" s="295"/>
      <c r="F41" s="295"/>
      <c r="G41" s="295"/>
      <c r="H41" s="295"/>
      <c r="I41" s="295"/>
      <c r="J41" s="295"/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</row>
    <row r="42" spans="1:23" ht="16.8" x14ac:dyDescent="0.4">
      <c r="A42" s="296"/>
      <c r="B42" s="297" t="s">
        <v>360</v>
      </c>
      <c r="C42" s="297"/>
      <c r="D42" s="297"/>
      <c r="E42" s="297"/>
      <c r="F42" s="297"/>
      <c r="G42" s="297"/>
      <c r="H42" s="297"/>
      <c r="I42" s="297"/>
      <c r="J42" s="297"/>
      <c r="K42" s="297"/>
      <c r="L42" s="296"/>
      <c r="M42" s="296"/>
      <c r="N42" s="296"/>
      <c r="O42" s="296"/>
      <c r="P42" s="296"/>
      <c r="Q42" s="296"/>
      <c r="R42" s="296"/>
      <c r="S42" s="296"/>
      <c r="T42" s="296"/>
      <c r="U42" s="296"/>
      <c r="V42" s="296"/>
      <c r="W42" s="296"/>
    </row>
    <row r="43" spans="1:23" x14ac:dyDescent="0.3">
      <c r="A43" s="296"/>
      <c r="B43" s="296"/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  <c r="R43" s="296"/>
      <c r="S43" s="296"/>
      <c r="T43" s="296"/>
      <c r="U43" s="296"/>
      <c r="V43" s="296"/>
      <c r="W43" s="296"/>
    </row>
    <row r="44" spans="1:23" ht="16.8" x14ac:dyDescent="0.4">
      <c r="A44" s="296"/>
      <c r="B44" s="296"/>
      <c r="C44" s="296"/>
      <c r="D44" s="296"/>
      <c r="E44" s="296"/>
      <c r="F44" s="296"/>
      <c r="G44" s="296"/>
      <c r="H44" s="296"/>
      <c r="I44" s="296"/>
      <c r="J44" s="296"/>
      <c r="K44" s="296"/>
      <c r="L44" s="296"/>
      <c r="M44" s="297" t="s">
        <v>361</v>
      </c>
      <c r="N44" s="297"/>
      <c r="O44" s="297"/>
      <c r="P44" s="297"/>
      <c r="Q44" s="297"/>
      <c r="R44" s="297"/>
      <c r="S44" s="297"/>
      <c r="T44" s="297"/>
      <c r="U44" s="297"/>
      <c r="V44" s="297"/>
      <c r="W44" s="296"/>
    </row>
    <row r="45" spans="1:23" ht="16.8" x14ac:dyDescent="0.4">
      <c r="A45" s="296"/>
      <c r="B45" s="296"/>
      <c r="C45" s="296"/>
      <c r="D45" s="296"/>
      <c r="E45" s="296"/>
      <c r="F45" s="296"/>
      <c r="G45" s="296"/>
      <c r="H45" s="296"/>
      <c r="I45" s="296"/>
      <c r="J45" s="296"/>
      <c r="K45" s="296"/>
      <c r="L45" s="296"/>
      <c r="M45" s="298" t="s">
        <v>362</v>
      </c>
      <c r="N45" s="298"/>
      <c r="O45" s="298"/>
      <c r="P45" s="298"/>
      <c r="Q45" s="298"/>
      <c r="R45" s="298"/>
      <c r="S45" s="298"/>
      <c r="T45" s="298"/>
      <c r="U45" s="298"/>
      <c r="V45" s="298"/>
      <c r="W45" s="296"/>
    </row>
    <row r="46" spans="1:23" ht="16.8" x14ac:dyDescent="0.4">
      <c r="A46" s="296"/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M46" s="299" t="str">
        <f>Orientation!A5</f>
        <v>Default</v>
      </c>
      <c r="N46" s="300"/>
      <c r="O46" s="300"/>
      <c r="P46" s="300"/>
      <c r="Q46" s="300"/>
      <c r="R46" s="300"/>
      <c r="S46" s="300"/>
      <c r="T46" s="300"/>
      <c r="U46" s="300"/>
      <c r="V46" s="301"/>
      <c r="W46" s="296"/>
    </row>
    <row r="47" spans="1:23" ht="16.8" x14ac:dyDescent="0.4">
      <c r="A47" s="296"/>
      <c r="B47" s="296"/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M47" s="298" t="s">
        <v>363</v>
      </c>
      <c r="N47" s="298"/>
      <c r="O47" s="298"/>
      <c r="P47" s="298"/>
      <c r="Q47" s="298"/>
      <c r="R47" s="298"/>
      <c r="S47" s="298"/>
      <c r="T47" s="298"/>
      <c r="U47" s="298"/>
      <c r="V47" s="298"/>
      <c r="W47" s="296"/>
    </row>
    <row r="48" spans="1:23" ht="16.8" x14ac:dyDescent="0.4">
      <c r="A48" s="296"/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M48" s="299" t="str">
        <f>Orientation!A7</f>
        <v>Window 1</v>
      </c>
      <c r="N48" s="300"/>
      <c r="O48" s="300"/>
      <c r="P48" s="300"/>
      <c r="Q48" s="300"/>
      <c r="R48" s="300"/>
      <c r="S48" s="300"/>
      <c r="T48" s="300"/>
      <c r="U48" s="300"/>
      <c r="V48" s="301"/>
      <c r="W48" s="296"/>
    </row>
    <row r="49" spans="1:23" ht="16.8" x14ac:dyDescent="0.4">
      <c r="A49" s="296"/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M49" s="298" t="s">
        <v>364</v>
      </c>
      <c r="N49" s="298"/>
      <c r="O49" s="298"/>
      <c r="P49" s="298"/>
      <c r="Q49" s="298"/>
      <c r="R49" s="298"/>
      <c r="S49" s="298"/>
      <c r="T49" s="298"/>
      <c r="U49" s="298"/>
      <c r="V49" s="298"/>
      <c r="W49" s="296"/>
    </row>
    <row r="50" spans="1:23" ht="16.8" x14ac:dyDescent="0.4">
      <c r="A50" s="296"/>
      <c r="B50" s="296"/>
      <c r="C50" s="296"/>
      <c r="D50" s="296"/>
      <c r="E50" s="296"/>
      <c r="F50" s="296"/>
      <c r="G50" s="296"/>
      <c r="H50" s="296"/>
      <c r="I50" s="296"/>
      <c r="J50" s="296"/>
      <c r="K50" s="296"/>
      <c r="L50" s="296"/>
      <c r="M50" s="299" t="str">
        <f>Orientation!A9</f>
        <v>Door 1</v>
      </c>
      <c r="N50" s="300"/>
      <c r="O50" s="300"/>
      <c r="P50" s="300"/>
      <c r="Q50" s="300"/>
      <c r="R50" s="300"/>
      <c r="S50" s="300"/>
      <c r="T50" s="300"/>
      <c r="U50" s="300"/>
      <c r="V50" s="301"/>
      <c r="W50" s="296"/>
    </row>
    <row r="51" spans="1:23" ht="16.8" x14ac:dyDescent="0.4">
      <c r="A51" s="296"/>
      <c r="B51" s="296"/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8" t="s">
        <v>365</v>
      </c>
      <c r="N51" s="298"/>
      <c r="O51" s="298"/>
      <c r="P51" s="298"/>
      <c r="Q51" s="298"/>
      <c r="R51" s="298"/>
      <c r="S51" s="298"/>
      <c r="T51" s="298"/>
      <c r="U51" s="298"/>
      <c r="V51" s="298"/>
      <c r="W51" s="296"/>
    </row>
    <row r="52" spans="1:23" ht="16.8" x14ac:dyDescent="0.4">
      <c r="A52" s="296"/>
      <c r="B52" s="296"/>
      <c r="C52" s="296"/>
      <c r="D52" s="296"/>
      <c r="E52" s="296"/>
      <c r="F52" s="296"/>
      <c r="G52" s="296"/>
      <c r="H52" s="296"/>
      <c r="I52" s="296"/>
      <c r="J52" s="296"/>
      <c r="K52" s="296"/>
      <c r="L52" s="296"/>
      <c r="M52" s="299" t="str">
        <f>Orientation!A11</f>
        <v>Floor 1</v>
      </c>
      <c r="N52" s="300"/>
      <c r="O52" s="300"/>
      <c r="P52" s="300"/>
      <c r="Q52" s="300"/>
      <c r="R52" s="300"/>
      <c r="S52" s="300"/>
      <c r="T52" s="300"/>
      <c r="U52" s="300"/>
      <c r="V52" s="301"/>
      <c r="W52" s="296"/>
    </row>
    <row r="53" spans="1:23" ht="16.8" x14ac:dyDescent="0.4">
      <c r="A53" s="296"/>
      <c r="B53" s="296"/>
      <c r="C53" s="296"/>
      <c r="D53" s="296"/>
      <c r="E53" s="296"/>
      <c r="F53" s="296"/>
      <c r="G53" s="296"/>
      <c r="H53" s="296"/>
      <c r="I53" s="296"/>
      <c r="J53" s="296"/>
      <c r="K53" s="296"/>
      <c r="L53" s="296"/>
      <c r="M53" s="298" t="s">
        <v>366</v>
      </c>
      <c r="N53" s="298"/>
      <c r="O53" s="298"/>
      <c r="P53" s="298"/>
      <c r="Q53" s="298"/>
      <c r="R53" s="298"/>
      <c r="S53" s="298"/>
      <c r="T53" s="298"/>
      <c r="U53" s="298"/>
      <c r="V53" s="298"/>
      <c r="W53" s="296"/>
    </row>
    <row r="54" spans="1:23" ht="16.8" x14ac:dyDescent="0.4">
      <c r="A54" s="296"/>
      <c r="B54" s="296"/>
      <c r="C54" s="296"/>
      <c r="D54" s="296"/>
      <c r="E54" s="296"/>
      <c r="F54" s="296"/>
      <c r="G54" s="296"/>
      <c r="H54" s="296"/>
      <c r="I54" s="296"/>
      <c r="J54" s="296"/>
      <c r="K54" s="296"/>
      <c r="L54" s="296"/>
      <c r="M54" s="299" t="str">
        <f>Orientation!A13</f>
        <v>4In L.W. Concrete</v>
      </c>
      <c r="N54" s="300"/>
      <c r="O54" s="300"/>
      <c r="P54" s="300"/>
      <c r="Q54" s="300"/>
      <c r="R54" s="300"/>
      <c r="S54" s="300"/>
      <c r="T54" s="300"/>
      <c r="U54" s="300"/>
      <c r="V54" s="301"/>
      <c r="W54" s="296"/>
    </row>
    <row r="55" spans="1:23" ht="16.8" x14ac:dyDescent="0.4">
      <c r="A55" s="296"/>
      <c r="B55" s="296"/>
      <c r="C55" s="296"/>
      <c r="D55" s="296"/>
      <c r="E55" s="296"/>
      <c r="F55" s="296"/>
      <c r="G55" s="296"/>
      <c r="H55" s="296"/>
      <c r="I55" s="296"/>
      <c r="J55" s="296"/>
      <c r="K55" s="296"/>
      <c r="L55" s="296"/>
      <c r="M55" s="298" t="s">
        <v>367</v>
      </c>
      <c r="N55" s="298"/>
      <c r="O55" s="298"/>
      <c r="P55" s="298"/>
      <c r="Q55" s="298"/>
      <c r="R55" s="298"/>
      <c r="S55" s="298"/>
      <c r="T55" s="298"/>
      <c r="U55" s="298"/>
      <c r="V55" s="298"/>
      <c r="W55" s="296"/>
    </row>
    <row r="56" spans="1:23" ht="16.8" x14ac:dyDescent="0.4">
      <c r="A56" s="296"/>
      <c r="B56" s="296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9" t="str">
        <f>Orientation!A15</f>
        <v>Wall mounted - Inverter (24000BTU)</v>
      </c>
      <c r="N56" s="300"/>
      <c r="O56" s="300"/>
      <c r="P56" s="300"/>
      <c r="Q56" s="300"/>
      <c r="R56" s="300"/>
      <c r="S56" s="300"/>
      <c r="T56" s="300"/>
      <c r="U56" s="300"/>
      <c r="V56" s="301"/>
      <c r="W56" s="296"/>
    </row>
    <row r="57" spans="1:23" x14ac:dyDescent="0.3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6"/>
      <c r="U57" s="296"/>
      <c r="V57" s="296"/>
      <c r="W57" s="296"/>
    </row>
    <row r="58" spans="1:23" ht="16.8" x14ac:dyDescent="0.4">
      <c r="A58" s="296"/>
      <c r="B58" s="294" t="s">
        <v>371</v>
      </c>
      <c r="C58" s="294"/>
      <c r="D58" s="294"/>
      <c r="E58" s="294"/>
      <c r="F58" s="294"/>
      <c r="G58" s="294"/>
      <c r="H58" s="294"/>
      <c r="I58" s="294"/>
      <c r="J58" s="294"/>
      <c r="K58" s="294"/>
      <c r="L58" s="296"/>
      <c r="M58" s="296"/>
      <c r="N58" s="296"/>
      <c r="O58" s="296"/>
      <c r="P58" s="296"/>
      <c r="Q58" s="296"/>
      <c r="R58" s="296"/>
      <c r="S58" s="296"/>
      <c r="T58" s="296"/>
      <c r="U58" s="296"/>
      <c r="V58" s="296"/>
      <c r="W58" s="296"/>
    </row>
    <row r="59" spans="1:23" x14ac:dyDescent="0.3">
      <c r="A59" s="296"/>
      <c r="B59" s="296"/>
      <c r="C59" s="296"/>
      <c r="D59" s="296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296"/>
      <c r="P59" s="296"/>
      <c r="Q59" s="296"/>
      <c r="R59" s="296"/>
      <c r="S59" s="296"/>
      <c r="T59" s="296"/>
      <c r="U59" s="296"/>
      <c r="V59" s="296"/>
      <c r="W59" s="296"/>
    </row>
    <row r="60" spans="1:23" ht="16.8" x14ac:dyDescent="0.4">
      <c r="A60" s="295"/>
      <c r="B60" s="302" t="s">
        <v>255</v>
      </c>
      <c r="C60" s="302"/>
      <c r="D60" s="302"/>
      <c r="E60" s="302"/>
      <c r="F60" s="302"/>
      <c r="G60" s="302"/>
      <c r="H60" s="302"/>
      <c r="I60" s="302"/>
      <c r="J60" s="302"/>
      <c r="K60" s="302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</row>
    <row r="61" spans="1:23" x14ac:dyDescent="0.3">
      <c r="A61" s="296"/>
      <c r="B61" s="296"/>
      <c r="C61" s="296"/>
      <c r="D61" s="296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296"/>
      <c r="P61" s="296"/>
      <c r="Q61" s="296"/>
      <c r="R61" s="296"/>
      <c r="S61" s="296"/>
      <c r="T61" s="296"/>
      <c r="U61" s="296"/>
      <c r="V61" s="296"/>
      <c r="W61" s="296"/>
    </row>
    <row r="62" spans="1:23" ht="16.8" x14ac:dyDescent="0.4">
      <c r="A62" s="296"/>
      <c r="B62" s="296"/>
      <c r="C62" s="296"/>
      <c r="D62" s="296"/>
      <c r="E62" s="296"/>
      <c r="F62" s="296"/>
      <c r="G62" s="296"/>
      <c r="H62" s="296"/>
      <c r="I62" s="296"/>
      <c r="J62" s="296"/>
      <c r="K62" s="296"/>
      <c r="L62" s="296"/>
      <c r="M62" s="297" t="s">
        <v>361</v>
      </c>
      <c r="N62" s="297"/>
      <c r="O62" s="297"/>
      <c r="P62" s="297"/>
      <c r="Q62" s="297"/>
      <c r="R62" s="297"/>
      <c r="S62" s="297"/>
      <c r="T62" s="297"/>
      <c r="U62" s="297"/>
      <c r="V62" s="297"/>
      <c r="W62" s="296"/>
    </row>
    <row r="63" spans="1:23" ht="16.8" x14ac:dyDescent="0.4">
      <c r="A63" s="296"/>
      <c r="B63" s="296"/>
      <c r="C63" s="296"/>
      <c r="D63" s="296"/>
      <c r="E63" s="296"/>
      <c r="F63" s="296"/>
      <c r="G63" s="296"/>
      <c r="H63" s="296"/>
      <c r="I63" s="296"/>
      <c r="J63" s="296"/>
      <c r="K63" s="296"/>
      <c r="L63" s="296"/>
      <c r="M63" s="298" t="s">
        <v>362</v>
      </c>
      <c r="N63" s="298"/>
      <c r="O63" s="298"/>
      <c r="P63" s="298"/>
      <c r="Q63" s="298"/>
      <c r="R63" s="298"/>
      <c r="S63" s="298"/>
      <c r="T63" s="298"/>
      <c r="U63" s="298"/>
      <c r="V63" s="298"/>
      <c r="W63" s="296"/>
    </row>
    <row r="64" spans="1:23" ht="16.8" x14ac:dyDescent="0.4">
      <c r="A64" s="296"/>
      <c r="B64" s="296"/>
      <c r="C64" s="296"/>
      <c r="D64" s="296"/>
      <c r="E64" s="296"/>
      <c r="F64" s="296"/>
      <c r="G64" s="296"/>
      <c r="H64" s="296"/>
      <c r="I64" s="296"/>
      <c r="J64" s="296"/>
      <c r="K64" s="296"/>
      <c r="L64" s="296"/>
      <c r="M64" s="299" t="str">
        <f>Orientation!A20</f>
        <v>Default</v>
      </c>
      <c r="N64" s="300"/>
      <c r="O64" s="300"/>
      <c r="P64" s="300"/>
      <c r="Q64" s="300"/>
      <c r="R64" s="300"/>
      <c r="S64" s="300"/>
      <c r="T64" s="300"/>
      <c r="U64" s="300"/>
      <c r="V64" s="301"/>
      <c r="W64" s="296"/>
    </row>
    <row r="65" spans="1:23" ht="16.8" x14ac:dyDescent="0.4">
      <c r="A65" s="296"/>
      <c r="B65" s="296"/>
      <c r="C65" s="296"/>
      <c r="D65" s="296"/>
      <c r="E65" s="296"/>
      <c r="F65" s="296"/>
      <c r="G65" s="296"/>
      <c r="H65" s="296"/>
      <c r="I65" s="296"/>
      <c r="J65" s="296"/>
      <c r="K65" s="296"/>
      <c r="L65" s="296"/>
      <c r="M65" s="298" t="s">
        <v>363</v>
      </c>
      <c r="N65" s="298"/>
      <c r="O65" s="298"/>
      <c r="P65" s="298"/>
      <c r="Q65" s="298"/>
      <c r="R65" s="298"/>
      <c r="S65" s="298"/>
      <c r="T65" s="298"/>
      <c r="U65" s="298"/>
      <c r="V65" s="298"/>
      <c r="W65" s="296"/>
    </row>
    <row r="66" spans="1:23" ht="16.8" x14ac:dyDescent="0.4">
      <c r="A66" s="296"/>
      <c r="B66" s="296"/>
      <c r="C66" s="296"/>
      <c r="D66" s="296"/>
      <c r="E66" s="296"/>
      <c r="F66" s="296"/>
      <c r="G66" s="296"/>
      <c r="H66" s="296"/>
      <c r="I66" s="296"/>
      <c r="J66" s="296"/>
      <c r="K66" s="296"/>
      <c r="L66" s="296"/>
      <c r="M66" s="299" t="str">
        <f>Orientation!A22</f>
        <v>Window 1</v>
      </c>
      <c r="N66" s="300"/>
      <c r="O66" s="300"/>
      <c r="P66" s="300"/>
      <c r="Q66" s="300"/>
      <c r="R66" s="300"/>
      <c r="S66" s="300"/>
      <c r="T66" s="300"/>
      <c r="U66" s="300"/>
      <c r="V66" s="301"/>
      <c r="W66" s="296"/>
    </row>
    <row r="67" spans="1:23" ht="16.8" x14ac:dyDescent="0.4">
      <c r="A67" s="296"/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8" t="s">
        <v>364</v>
      </c>
      <c r="N67" s="298"/>
      <c r="O67" s="298"/>
      <c r="P67" s="298"/>
      <c r="Q67" s="298"/>
      <c r="R67" s="298"/>
      <c r="S67" s="298"/>
      <c r="T67" s="298"/>
      <c r="U67" s="298"/>
      <c r="V67" s="298"/>
      <c r="W67" s="296"/>
    </row>
    <row r="68" spans="1:23" ht="16.8" x14ac:dyDescent="0.4">
      <c r="A68" s="296"/>
      <c r="B68" s="296"/>
      <c r="C68" s="296"/>
      <c r="D68" s="296"/>
      <c r="E68" s="296"/>
      <c r="F68" s="296"/>
      <c r="G68" s="296"/>
      <c r="H68" s="296"/>
      <c r="I68" s="296"/>
      <c r="J68" s="296"/>
      <c r="K68" s="296"/>
      <c r="L68" s="296"/>
      <c r="M68" s="299" t="str">
        <f>Orientation!A24</f>
        <v>Door 1</v>
      </c>
      <c r="N68" s="300"/>
      <c r="O68" s="300"/>
      <c r="P68" s="300"/>
      <c r="Q68" s="300"/>
      <c r="R68" s="300"/>
      <c r="S68" s="300"/>
      <c r="T68" s="300"/>
      <c r="U68" s="300"/>
      <c r="V68" s="301"/>
      <c r="W68" s="296"/>
    </row>
    <row r="69" spans="1:23" ht="16.8" x14ac:dyDescent="0.4">
      <c r="A69" s="296"/>
      <c r="B69" s="296"/>
      <c r="C69" s="296"/>
      <c r="D69" s="296"/>
      <c r="E69" s="296"/>
      <c r="F69" s="296"/>
      <c r="G69" s="296"/>
      <c r="H69" s="296"/>
      <c r="I69" s="296"/>
      <c r="J69" s="296"/>
      <c r="K69" s="296"/>
      <c r="L69" s="296"/>
      <c r="M69" s="298" t="s">
        <v>365</v>
      </c>
      <c r="N69" s="298"/>
      <c r="O69" s="298"/>
      <c r="P69" s="298"/>
      <c r="Q69" s="298"/>
      <c r="R69" s="298"/>
      <c r="S69" s="298"/>
      <c r="T69" s="298"/>
      <c r="U69" s="298"/>
      <c r="V69" s="298"/>
      <c r="W69" s="296"/>
    </row>
    <row r="70" spans="1:23" ht="16.8" x14ac:dyDescent="0.4">
      <c r="A70" s="296"/>
      <c r="B70" s="296"/>
      <c r="C70" s="296"/>
      <c r="D70" s="296"/>
      <c r="E70" s="296"/>
      <c r="F70" s="296"/>
      <c r="G70" s="296"/>
      <c r="H70" s="296"/>
      <c r="I70" s="296"/>
      <c r="J70" s="296"/>
      <c r="K70" s="296"/>
      <c r="L70" s="296"/>
      <c r="M70" s="299" t="str">
        <f>Orientation!A26</f>
        <v>Floor 1</v>
      </c>
      <c r="N70" s="300"/>
      <c r="O70" s="300"/>
      <c r="P70" s="300"/>
      <c r="Q70" s="300"/>
      <c r="R70" s="300"/>
      <c r="S70" s="300"/>
      <c r="T70" s="300"/>
      <c r="U70" s="300"/>
      <c r="V70" s="301"/>
      <c r="W70" s="296"/>
    </row>
    <row r="71" spans="1:23" ht="16.8" x14ac:dyDescent="0.4">
      <c r="A71" s="296"/>
      <c r="B71" s="296"/>
      <c r="C71" s="296"/>
      <c r="D71" s="296"/>
      <c r="E71" s="296"/>
      <c r="F71" s="296"/>
      <c r="G71" s="296"/>
      <c r="H71" s="296"/>
      <c r="I71" s="296"/>
      <c r="J71" s="296"/>
      <c r="K71" s="296"/>
      <c r="L71" s="296"/>
      <c r="M71" s="298" t="s">
        <v>366</v>
      </c>
      <c r="N71" s="298"/>
      <c r="O71" s="298"/>
      <c r="P71" s="298"/>
      <c r="Q71" s="298"/>
      <c r="R71" s="298"/>
      <c r="S71" s="298"/>
      <c r="T71" s="298"/>
      <c r="U71" s="298"/>
      <c r="V71" s="298"/>
      <c r="W71" s="296"/>
    </row>
    <row r="72" spans="1:23" ht="16.8" x14ac:dyDescent="0.4">
      <c r="A72" s="296"/>
      <c r="B72" s="296"/>
      <c r="C72" s="296"/>
      <c r="D72" s="296"/>
      <c r="E72" s="296"/>
      <c r="F72" s="296"/>
      <c r="G72" s="296"/>
      <c r="H72" s="296"/>
      <c r="I72" s="296"/>
      <c r="J72" s="296"/>
      <c r="K72" s="296"/>
      <c r="L72" s="296"/>
      <c r="M72" s="299" t="str">
        <f>Orientation!A28</f>
        <v>4In L.W. Concrete</v>
      </c>
      <c r="N72" s="300"/>
      <c r="O72" s="300"/>
      <c r="P72" s="300"/>
      <c r="Q72" s="300"/>
      <c r="R72" s="300"/>
      <c r="S72" s="300"/>
      <c r="T72" s="300"/>
      <c r="U72" s="300"/>
      <c r="V72" s="301"/>
      <c r="W72" s="296"/>
    </row>
    <row r="73" spans="1:23" ht="16.8" x14ac:dyDescent="0.4">
      <c r="A73" s="296"/>
      <c r="B73" s="296"/>
      <c r="C73" s="296"/>
      <c r="D73" s="296"/>
      <c r="E73" s="296"/>
      <c r="F73" s="296"/>
      <c r="G73" s="296"/>
      <c r="H73" s="296"/>
      <c r="I73" s="296"/>
      <c r="J73" s="296"/>
      <c r="K73" s="296"/>
      <c r="L73" s="296"/>
      <c r="M73" s="298" t="s">
        <v>367</v>
      </c>
      <c r="N73" s="298"/>
      <c r="O73" s="298"/>
      <c r="P73" s="298"/>
      <c r="Q73" s="298"/>
      <c r="R73" s="298"/>
      <c r="S73" s="298"/>
      <c r="T73" s="298"/>
      <c r="U73" s="298"/>
      <c r="V73" s="298"/>
      <c r="W73" s="296"/>
    </row>
    <row r="74" spans="1:23" ht="16.8" x14ac:dyDescent="0.4">
      <c r="A74" s="296"/>
      <c r="B74" s="296"/>
      <c r="C74" s="296"/>
      <c r="D74" s="296"/>
      <c r="E74" s="296"/>
      <c r="F74" s="296"/>
      <c r="G74" s="296"/>
      <c r="H74" s="296"/>
      <c r="I74" s="296"/>
      <c r="J74" s="296"/>
      <c r="K74" s="296"/>
      <c r="L74" s="296"/>
      <c r="M74" s="299" t="str">
        <f>Orientation!A30</f>
        <v>Wall mounted - Inverter (24000BTU)</v>
      </c>
      <c r="N74" s="300"/>
      <c r="O74" s="300"/>
      <c r="P74" s="300"/>
      <c r="Q74" s="300"/>
      <c r="R74" s="300"/>
      <c r="S74" s="300"/>
      <c r="T74" s="300"/>
      <c r="U74" s="300"/>
      <c r="V74" s="301"/>
      <c r="W74" s="296"/>
    </row>
    <row r="75" spans="1:23" x14ac:dyDescent="0.3">
      <c r="A75" s="296"/>
      <c r="B75" s="296"/>
      <c r="C75" s="296"/>
      <c r="D75" s="296"/>
      <c r="E75" s="296"/>
      <c r="F75" s="296"/>
      <c r="G75" s="296"/>
      <c r="H75" s="296"/>
      <c r="I75" s="296"/>
      <c r="J75" s="296"/>
      <c r="K75" s="296"/>
      <c r="L75" s="296"/>
      <c r="M75" s="296"/>
      <c r="N75" s="296"/>
      <c r="O75" s="296"/>
      <c r="P75" s="296"/>
      <c r="Q75" s="296"/>
      <c r="R75" s="296"/>
      <c r="S75" s="296"/>
      <c r="T75" s="296"/>
      <c r="U75" s="296"/>
      <c r="V75" s="296"/>
      <c r="W75" s="296"/>
    </row>
    <row r="76" spans="1:23" ht="16.8" x14ac:dyDescent="0.4">
      <c r="A76" s="296"/>
      <c r="B76" s="294" t="s">
        <v>371</v>
      </c>
      <c r="C76" s="294"/>
      <c r="D76" s="294"/>
      <c r="E76" s="294"/>
      <c r="F76" s="294"/>
      <c r="G76" s="294"/>
      <c r="H76" s="294"/>
      <c r="I76" s="294"/>
      <c r="J76" s="294"/>
      <c r="K76" s="294"/>
      <c r="L76" s="296"/>
      <c r="M76" s="296"/>
      <c r="N76" s="296"/>
      <c r="O76" s="296"/>
      <c r="P76" s="296"/>
      <c r="Q76" s="296"/>
      <c r="R76" s="296"/>
      <c r="S76" s="296"/>
      <c r="T76" s="296"/>
      <c r="U76" s="296"/>
      <c r="V76" s="296"/>
      <c r="W76" s="296"/>
    </row>
    <row r="77" spans="1:23" x14ac:dyDescent="0.3">
      <c r="A77" s="296"/>
      <c r="B77" s="296"/>
      <c r="C77" s="296"/>
      <c r="D77" s="296"/>
      <c r="E77" s="296"/>
      <c r="F77" s="296"/>
      <c r="G77" s="296"/>
      <c r="H77" s="296"/>
      <c r="I77" s="296"/>
      <c r="J77" s="296"/>
      <c r="K77" s="296"/>
      <c r="L77" s="296"/>
      <c r="M77" s="296"/>
      <c r="N77" s="296"/>
      <c r="O77" s="296"/>
      <c r="P77" s="296"/>
      <c r="Q77" s="296"/>
      <c r="R77" s="296"/>
      <c r="S77" s="296"/>
      <c r="T77" s="296"/>
      <c r="U77" s="296"/>
      <c r="V77" s="296"/>
      <c r="W77" s="296"/>
    </row>
    <row r="78" spans="1:23" ht="16.8" x14ac:dyDescent="0.4">
      <c r="A78" s="295"/>
      <c r="B78" s="302" t="s">
        <v>256</v>
      </c>
      <c r="C78" s="302"/>
      <c r="D78" s="302"/>
      <c r="E78" s="302"/>
      <c r="F78" s="302"/>
      <c r="G78" s="302"/>
      <c r="H78" s="302"/>
      <c r="I78" s="302"/>
      <c r="J78" s="302"/>
      <c r="K78" s="302"/>
      <c r="L78" s="295"/>
      <c r="M78" s="295"/>
      <c r="N78" s="295"/>
      <c r="O78" s="295"/>
      <c r="P78" s="295"/>
      <c r="Q78" s="295"/>
      <c r="R78" s="295"/>
      <c r="S78" s="295"/>
      <c r="T78" s="295"/>
      <c r="U78" s="295"/>
      <c r="V78" s="295"/>
      <c r="W78" s="295"/>
    </row>
    <row r="79" spans="1:23" x14ac:dyDescent="0.3">
      <c r="A79" s="296"/>
      <c r="B79" s="296"/>
      <c r="C79" s="296"/>
      <c r="D79" s="296"/>
      <c r="E79" s="296"/>
      <c r="F79" s="296"/>
      <c r="G79" s="296"/>
      <c r="H79" s="296"/>
      <c r="I79" s="296"/>
      <c r="J79" s="296"/>
      <c r="K79" s="296"/>
      <c r="L79" s="296"/>
      <c r="M79" s="296"/>
      <c r="N79" s="296"/>
      <c r="O79" s="296"/>
      <c r="P79" s="296"/>
      <c r="Q79" s="296"/>
      <c r="R79" s="296"/>
      <c r="S79" s="296"/>
      <c r="T79" s="296"/>
      <c r="U79" s="296"/>
      <c r="V79" s="296"/>
      <c r="W79" s="296"/>
    </row>
    <row r="80" spans="1:23" ht="16.8" x14ac:dyDescent="0.4">
      <c r="A80" s="296"/>
      <c r="B80" s="296"/>
      <c r="C80" s="296"/>
      <c r="D80" s="296"/>
      <c r="E80" s="296"/>
      <c r="F80" s="296"/>
      <c r="G80" s="296"/>
      <c r="H80" s="296"/>
      <c r="I80" s="296"/>
      <c r="J80" s="296"/>
      <c r="K80" s="296"/>
      <c r="L80" s="296"/>
      <c r="M80" s="297" t="s">
        <v>361</v>
      </c>
      <c r="N80" s="297"/>
      <c r="O80" s="297"/>
      <c r="P80" s="297"/>
      <c r="Q80" s="297"/>
      <c r="R80" s="297"/>
      <c r="S80" s="297"/>
      <c r="T80" s="297"/>
      <c r="U80" s="297"/>
      <c r="V80" s="297"/>
      <c r="W80" s="296"/>
    </row>
    <row r="81" spans="1:23" ht="16.8" x14ac:dyDescent="0.4">
      <c r="A81" s="296"/>
      <c r="B81" s="296"/>
      <c r="C81" s="296"/>
      <c r="D81" s="296"/>
      <c r="E81" s="296"/>
      <c r="F81" s="296"/>
      <c r="G81" s="296"/>
      <c r="H81" s="296"/>
      <c r="I81" s="296"/>
      <c r="J81" s="296"/>
      <c r="K81" s="296"/>
      <c r="L81" s="296"/>
      <c r="M81" s="298" t="s">
        <v>362</v>
      </c>
      <c r="N81" s="298"/>
      <c r="O81" s="298"/>
      <c r="P81" s="298"/>
      <c r="Q81" s="298"/>
      <c r="R81" s="298"/>
      <c r="S81" s="298"/>
      <c r="T81" s="298"/>
      <c r="U81" s="298"/>
      <c r="V81" s="298"/>
      <c r="W81" s="296"/>
    </row>
    <row r="82" spans="1:23" ht="16.8" x14ac:dyDescent="0.4">
      <c r="A82" s="296"/>
      <c r="B82" s="296"/>
      <c r="C82" s="296"/>
      <c r="D82" s="296"/>
      <c r="E82" s="296"/>
      <c r="F82" s="296"/>
      <c r="G82" s="296"/>
      <c r="H82" s="296"/>
      <c r="I82" s="296"/>
      <c r="J82" s="296"/>
      <c r="K82" s="296"/>
      <c r="L82" s="296"/>
      <c r="M82" s="299" t="str">
        <f>Orientation!A35</f>
        <v>Default</v>
      </c>
      <c r="N82" s="300"/>
      <c r="O82" s="300"/>
      <c r="P82" s="300"/>
      <c r="Q82" s="300"/>
      <c r="R82" s="300"/>
      <c r="S82" s="300"/>
      <c r="T82" s="300"/>
      <c r="U82" s="300"/>
      <c r="V82" s="301"/>
      <c r="W82" s="296"/>
    </row>
    <row r="83" spans="1:23" ht="16.8" x14ac:dyDescent="0.4">
      <c r="A83" s="296"/>
      <c r="B83" s="296"/>
      <c r="C83" s="296"/>
      <c r="D83" s="296"/>
      <c r="E83" s="296"/>
      <c r="F83" s="296"/>
      <c r="G83" s="296"/>
      <c r="H83" s="296"/>
      <c r="I83" s="296"/>
      <c r="J83" s="296"/>
      <c r="K83" s="296"/>
      <c r="L83" s="296"/>
      <c r="M83" s="298" t="s">
        <v>363</v>
      </c>
      <c r="N83" s="298"/>
      <c r="O83" s="298"/>
      <c r="P83" s="298"/>
      <c r="Q83" s="298"/>
      <c r="R83" s="298"/>
      <c r="S83" s="298"/>
      <c r="T83" s="298"/>
      <c r="U83" s="298"/>
      <c r="V83" s="298"/>
      <c r="W83" s="296"/>
    </row>
    <row r="84" spans="1:23" ht="16.8" x14ac:dyDescent="0.4">
      <c r="A84" s="296"/>
      <c r="B84" s="296"/>
      <c r="C84" s="296"/>
      <c r="D84" s="296"/>
      <c r="E84" s="296"/>
      <c r="F84" s="296"/>
      <c r="G84" s="296"/>
      <c r="H84" s="296"/>
      <c r="I84" s="296"/>
      <c r="J84" s="296"/>
      <c r="K84" s="296"/>
      <c r="L84" s="296"/>
      <c r="M84" s="299" t="str">
        <f>Orientation!A37</f>
        <v>Window 1</v>
      </c>
      <c r="N84" s="300"/>
      <c r="O84" s="300"/>
      <c r="P84" s="300"/>
      <c r="Q84" s="300"/>
      <c r="R84" s="300"/>
      <c r="S84" s="300"/>
      <c r="T84" s="300"/>
      <c r="U84" s="300"/>
      <c r="V84" s="301"/>
      <c r="W84" s="296"/>
    </row>
    <row r="85" spans="1:23" ht="16.8" x14ac:dyDescent="0.4">
      <c r="A85" s="296"/>
      <c r="B85" s="296"/>
      <c r="C85" s="296"/>
      <c r="D85" s="296"/>
      <c r="E85" s="296"/>
      <c r="F85" s="296"/>
      <c r="G85" s="296"/>
      <c r="H85" s="296"/>
      <c r="I85" s="296"/>
      <c r="J85" s="296"/>
      <c r="K85" s="296"/>
      <c r="L85" s="296"/>
      <c r="M85" s="298" t="s">
        <v>364</v>
      </c>
      <c r="N85" s="298"/>
      <c r="O85" s="298"/>
      <c r="P85" s="298"/>
      <c r="Q85" s="298"/>
      <c r="R85" s="298"/>
      <c r="S85" s="298"/>
      <c r="T85" s="298"/>
      <c r="U85" s="298"/>
      <c r="V85" s="298"/>
      <c r="W85" s="296"/>
    </row>
    <row r="86" spans="1:23" ht="16.8" x14ac:dyDescent="0.4">
      <c r="A86" s="296"/>
      <c r="B86" s="296"/>
      <c r="C86" s="296"/>
      <c r="D86" s="296"/>
      <c r="E86" s="296"/>
      <c r="F86" s="296"/>
      <c r="G86" s="296"/>
      <c r="H86" s="296"/>
      <c r="I86" s="296"/>
      <c r="J86" s="296"/>
      <c r="K86" s="296"/>
      <c r="L86" s="296"/>
      <c r="M86" s="299" t="str">
        <f>Orientation!A39</f>
        <v>Default</v>
      </c>
      <c r="N86" s="300"/>
      <c r="O86" s="300"/>
      <c r="P86" s="300"/>
      <c r="Q86" s="300"/>
      <c r="R86" s="300"/>
      <c r="S86" s="300"/>
      <c r="T86" s="300"/>
      <c r="U86" s="300"/>
      <c r="V86" s="301"/>
      <c r="W86" s="296"/>
    </row>
    <row r="87" spans="1:23" ht="16.8" x14ac:dyDescent="0.4">
      <c r="A87" s="296"/>
      <c r="B87" s="296"/>
      <c r="C87" s="296"/>
      <c r="D87" s="296"/>
      <c r="E87" s="296"/>
      <c r="F87" s="296"/>
      <c r="G87" s="296"/>
      <c r="H87" s="296"/>
      <c r="I87" s="296"/>
      <c r="J87" s="296"/>
      <c r="K87" s="296"/>
      <c r="L87" s="296"/>
      <c r="M87" s="298" t="s">
        <v>365</v>
      </c>
      <c r="N87" s="298"/>
      <c r="O87" s="298"/>
      <c r="P87" s="298"/>
      <c r="Q87" s="298"/>
      <c r="R87" s="298"/>
      <c r="S87" s="298"/>
      <c r="T87" s="298"/>
      <c r="U87" s="298"/>
      <c r="V87" s="298"/>
      <c r="W87" s="296"/>
    </row>
    <row r="88" spans="1:23" ht="16.8" x14ac:dyDescent="0.4">
      <c r="A88" s="296"/>
      <c r="B88" s="296"/>
      <c r="C88" s="296"/>
      <c r="D88" s="296"/>
      <c r="E88" s="296"/>
      <c r="F88" s="296"/>
      <c r="G88" s="296"/>
      <c r="H88" s="296"/>
      <c r="I88" s="296"/>
      <c r="J88" s="296"/>
      <c r="K88" s="296"/>
      <c r="L88" s="296"/>
      <c r="M88" s="299" t="str">
        <f>Orientation!A41</f>
        <v>Floor 1</v>
      </c>
      <c r="N88" s="300"/>
      <c r="O88" s="300"/>
      <c r="P88" s="300"/>
      <c r="Q88" s="300"/>
      <c r="R88" s="300"/>
      <c r="S88" s="300"/>
      <c r="T88" s="300"/>
      <c r="U88" s="300"/>
      <c r="V88" s="301"/>
      <c r="W88" s="296"/>
    </row>
    <row r="89" spans="1:23" ht="16.8" x14ac:dyDescent="0.4">
      <c r="A89" s="296"/>
      <c r="B89" s="296"/>
      <c r="C89" s="296"/>
      <c r="D89" s="296"/>
      <c r="E89" s="296"/>
      <c r="F89" s="296"/>
      <c r="G89" s="296"/>
      <c r="H89" s="296"/>
      <c r="I89" s="296"/>
      <c r="J89" s="296"/>
      <c r="K89" s="296"/>
      <c r="L89" s="296"/>
      <c r="M89" s="298" t="s">
        <v>366</v>
      </c>
      <c r="N89" s="298"/>
      <c r="O89" s="298"/>
      <c r="P89" s="298"/>
      <c r="Q89" s="298"/>
      <c r="R89" s="298"/>
      <c r="S89" s="298"/>
      <c r="T89" s="298"/>
      <c r="U89" s="298"/>
      <c r="V89" s="298"/>
      <c r="W89" s="296"/>
    </row>
    <row r="90" spans="1:23" ht="16.8" x14ac:dyDescent="0.4">
      <c r="A90" s="296"/>
      <c r="B90" s="296"/>
      <c r="C90" s="296"/>
      <c r="D90" s="296"/>
      <c r="E90" s="296"/>
      <c r="F90" s="296"/>
      <c r="G90" s="296"/>
      <c r="H90" s="296"/>
      <c r="I90" s="296"/>
      <c r="J90" s="296"/>
      <c r="K90" s="296"/>
      <c r="L90" s="296"/>
      <c r="M90" s="299" t="str">
        <f>Orientation!A43</f>
        <v>2In H.W. Concrete with 1In. Insulation</v>
      </c>
      <c r="N90" s="300"/>
      <c r="O90" s="300"/>
      <c r="P90" s="300"/>
      <c r="Q90" s="300"/>
      <c r="R90" s="300"/>
      <c r="S90" s="300"/>
      <c r="T90" s="300"/>
      <c r="U90" s="300"/>
      <c r="V90" s="301"/>
      <c r="W90" s="296"/>
    </row>
    <row r="91" spans="1:23" ht="16.8" x14ac:dyDescent="0.4">
      <c r="A91" s="296"/>
      <c r="B91" s="296"/>
      <c r="C91" s="296"/>
      <c r="D91" s="296"/>
      <c r="E91" s="296"/>
      <c r="F91" s="296"/>
      <c r="G91" s="296"/>
      <c r="H91" s="296"/>
      <c r="I91" s="296"/>
      <c r="J91" s="296"/>
      <c r="K91" s="296"/>
      <c r="L91" s="296"/>
      <c r="M91" s="298" t="s">
        <v>367</v>
      </c>
      <c r="N91" s="298"/>
      <c r="O91" s="298"/>
      <c r="P91" s="298"/>
      <c r="Q91" s="298"/>
      <c r="R91" s="298"/>
      <c r="S91" s="298"/>
      <c r="T91" s="298"/>
      <c r="U91" s="298"/>
      <c r="V91" s="298"/>
      <c r="W91" s="296"/>
    </row>
    <row r="92" spans="1:23" ht="16.8" x14ac:dyDescent="0.4">
      <c r="A92" s="296"/>
      <c r="B92" s="296"/>
      <c r="C92" s="296"/>
      <c r="D92" s="296"/>
      <c r="E92" s="296"/>
      <c r="F92" s="296"/>
      <c r="G92" s="296"/>
      <c r="H92" s="296"/>
      <c r="I92" s="296"/>
      <c r="J92" s="296"/>
      <c r="K92" s="296"/>
      <c r="L92" s="296"/>
      <c r="M92" s="299" t="str">
        <f>Orientation!A45</f>
        <v>Wall mounted - Inverter (24000BTU)</v>
      </c>
      <c r="N92" s="300"/>
      <c r="O92" s="300"/>
      <c r="P92" s="300"/>
      <c r="Q92" s="300"/>
      <c r="R92" s="300"/>
      <c r="S92" s="300"/>
      <c r="T92" s="300"/>
      <c r="U92" s="300"/>
      <c r="V92" s="301"/>
      <c r="W92" s="296"/>
    </row>
    <row r="93" spans="1:23" x14ac:dyDescent="0.3">
      <c r="A93" s="296"/>
      <c r="B93" s="296"/>
      <c r="C93" s="296"/>
      <c r="D93" s="296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296"/>
      <c r="V93" s="296"/>
      <c r="W93" s="296"/>
    </row>
    <row r="94" spans="1:23" ht="16.8" x14ac:dyDescent="0.4">
      <c r="A94" s="296"/>
      <c r="B94" s="294" t="s">
        <v>371</v>
      </c>
      <c r="C94" s="294"/>
      <c r="D94" s="294"/>
      <c r="E94" s="294"/>
      <c r="F94" s="294"/>
      <c r="G94" s="294"/>
      <c r="H94" s="294"/>
      <c r="I94" s="294"/>
      <c r="J94" s="294"/>
      <c r="K94" s="294"/>
      <c r="L94" s="296"/>
      <c r="M94" s="296"/>
      <c r="N94" s="296"/>
      <c r="O94" s="296"/>
      <c r="P94" s="296"/>
      <c r="Q94" s="296"/>
      <c r="R94" s="296"/>
      <c r="S94" s="296"/>
      <c r="T94" s="296"/>
      <c r="U94" s="296"/>
      <c r="V94" s="296"/>
      <c r="W94" s="296"/>
    </row>
    <row r="95" spans="1:23" x14ac:dyDescent="0.3">
      <c r="A95" s="296"/>
      <c r="B95" s="296"/>
      <c r="C95" s="296"/>
      <c r="D95" s="296"/>
      <c r="E95" s="296"/>
      <c r="F95" s="296"/>
      <c r="G95" s="296"/>
      <c r="H95" s="296"/>
      <c r="I95" s="296"/>
      <c r="J95" s="296"/>
      <c r="K95" s="296"/>
      <c r="L95" s="296"/>
      <c r="M95" s="296"/>
      <c r="N95" s="296"/>
      <c r="O95" s="296"/>
      <c r="P95" s="296"/>
      <c r="Q95" s="296"/>
      <c r="R95" s="296"/>
      <c r="S95" s="296"/>
      <c r="T95" s="296"/>
      <c r="U95" s="296"/>
      <c r="V95" s="296"/>
      <c r="W95" s="296"/>
    </row>
    <row r="96" spans="1:23" x14ac:dyDescent="0.3">
      <c r="A96" s="296"/>
      <c r="B96" s="296"/>
      <c r="C96" s="296"/>
      <c r="D96" s="296"/>
      <c r="E96" s="296"/>
      <c r="F96" s="296"/>
      <c r="G96" s="296"/>
      <c r="H96" s="296"/>
      <c r="I96" s="296"/>
      <c r="J96" s="296"/>
      <c r="K96" s="296"/>
      <c r="L96" s="296"/>
      <c r="M96" s="296"/>
      <c r="N96" s="296"/>
      <c r="O96" s="296"/>
      <c r="P96" s="296"/>
      <c r="Q96" s="296"/>
      <c r="R96" s="296"/>
      <c r="S96" s="296"/>
      <c r="T96" s="296"/>
      <c r="U96" s="296"/>
      <c r="V96" s="296"/>
      <c r="W96" s="296"/>
    </row>
    <row r="97" spans="1:23" x14ac:dyDescent="0.3">
      <c r="A97" s="279" t="s">
        <v>368</v>
      </c>
      <c r="B97" s="279"/>
      <c r="C97" s="279"/>
      <c r="D97" s="279"/>
      <c r="E97" s="279"/>
      <c r="F97" s="279"/>
      <c r="G97" s="279"/>
      <c r="H97" s="279"/>
      <c r="I97" s="279"/>
      <c r="J97" s="279"/>
      <c r="K97" s="279"/>
      <c r="L97" s="279"/>
      <c r="M97" s="279"/>
      <c r="N97" s="279"/>
      <c r="O97" s="279"/>
      <c r="P97" s="279"/>
      <c r="Q97" s="279"/>
      <c r="R97" s="279"/>
      <c r="S97" s="279"/>
      <c r="T97" s="279"/>
      <c r="U97" s="279"/>
      <c r="V97" s="279"/>
      <c r="W97" s="279"/>
    </row>
    <row r="98" spans="1:23" x14ac:dyDescent="0.3">
      <c r="A98" s="281"/>
      <c r="B98" s="281"/>
      <c r="C98" s="281"/>
      <c r="D98" s="281"/>
      <c r="E98" s="281"/>
      <c r="F98" s="281"/>
      <c r="G98" s="281"/>
      <c r="H98" s="281"/>
      <c r="I98" s="281"/>
      <c r="J98" s="281"/>
      <c r="K98" s="281"/>
      <c r="L98" s="281"/>
      <c r="M98" s="281"/>
      <c r="N98" s="281"/>
      <c r="O98" s="281"/>
      <c r="P98" s="281"/>
      <c r="Q98" s="281"/>
      <c r="R98" s="281"/>
      <c r="S98" s="281"/>
      <c r="T98" s="281"/>
      <c r="U98" s="281"/>
      <c r="V98" s="281"/>
      <c r="W98" s="281"/>
    </row>
    <row r="99" spans="1:23" x14ac:dyDescent="0.3">
      <c r="A99" s="293"/>
      <c r="B99" s="293"/>
      <c r="C99" s="293"/>
      <c r="D99" s="293"/>
      <c r="E99" s="293"/>
      <c r="F99" s="293"/>
      <c r="G99" s="293"/>
      <c r="H99" s="293"/>
      <c r="I99" s="293"/>
      <c r="J99" s="293"/>
      <c r="K99" s="293"/>
      <c r="L99" s="293"/>
      <c r="M99" s="293"/>
      <c r="N99" s="293"/>
      <c r="O99" s="293"/>
      <c r="P99" s="293"/>
      <c r="Q99" s="293"/>
      <c r="R99" s="293"/>
      <c r="S99" s="293"/>
      <c r="T99" s="293"/>
      <c r="U99" s="293"/>
      <c r="V99" s="293"/>
      <c r="W99" s="293"/>
    </row>
    <row r="100" spans="1:23" ht="16.8" x14ac:dyDescent="0.4">
      <c r="A100" s="293"/>
      <c r="B100" s="303" t="s">
        <v>360</v>
      </c>
      <c r="C100" s="303"/>
      <c r="D100" s="303"/>
      <c r="E100" s="303"/>
      <c r="F100" s="303"/>
      <c r="G100" s="303"/>
      <c r="H100" s="303"/>
      <c r="I100" s="303"/>
      <c r="J100" s="303"/>
      <c r="K100" s="303"/>
      <c r="L100" s="293"/>
      <c r="M100" s="293"/>
      <c r="N100" s="293"/>
      <c r="O100" s="293"/>
      <c r="P100" s="293"/>
      <c r="Q100" s="293"/>
      <c r="R100" s="293"/>
      <c r="S100" s="293"/>
      <c r="T100" s="293"/>
      <c r="U100" s="293"/>
      <c r="V100" s="293"/>
      <c r="W100" s="293"/>
    </row>
    <row r="101" spans="1:23" x14ac:dyDescent="0.3">
      <c r="A101" s="293"/>
      <c r="B101" s="293"/>
      <c r="C101" s="293"/>
      <c r="D101" s="293"/>
      <c r="E101" s="293"/>
      <c r="F101" s="293"/>
      <c r="G101" s="293"/>
      <c r="H101" s="293"/>
      <c r="I101" s="293"/>
      <c r="J101" s="293"/>
      <c r="K101" s="293"/>
      <c r="L101" s="293"/>
      <c r="M101" s="293"/>
      <c r="N101" s="293"/>
      <c r="O101" s="293"/>
      <c r="P101" s="293"/>
      <c r="Q101" s="293"/>
      <c r="R101" s="293"/>
      <c r="S101" s="293"/>
      <c r="T101" s="293"/>
      <c r="U101" s="293"/>
      <c r="V101" s="293"/>
      <c r="W101" s="293"/>
    </row>
    <row r="102" spans="1:23" ht="16.8" x14ac:dyDescent="0.4">
      <c r="A102" s="293"/>
      <c r="B102" s="293"/>
      <c r="C102" s="293"/>
      <c r="D102" s="293"/>
      <c r="E102" s="293"/>
      <c r="F102" s="293"/>
      <c r="G102" s="293"/>
      <c r="H102" s="293"/>
      <c r="I102" s="293"/>
      <c r="J102" s="293"/>
      <c r="K102" s="293"/>
      <c r="L102" s="293"/>
      <c r="M102" s="304" t="s">
        <v>369</v>
      </c>
      <c r="N102" s="304"/>
      <c r="O102" s="304"/>
      <c r="P102" s="304"/>
      <c r="Q102" s="304"/>
      <c r="R102" s="304"/>
      <c r="S102" s="304"/>
      <c r="T102" s="304"/>
      <c r="U102" s="304"/>
      <c r="V102" s="304"/>
      <c r="W102" s="293"/>
    </row>
    <row r="103" spans="1:23" ht="16.8" x14ac:dyDescent="0.4">
      <c r="A103" s="293"/>
      <c r="B103" s="293"/>
      <c r="C103" s="293"/>
      <c r="D103" s="293"/>
      <c r="E103" s="293"/>
      <c r="F103" s="293"/>
      <c r="G103" s="293"/>
      <c r="H103" s="293"/>
      <c r="I103" s="293"/>
      <c r="J103" s="293"/>
      <c r="K103" s="293"/>
      <c r="L103" s="293"/>
      <c r="M103" s="308">
        <f>Chart_Data!AZ3</f>
        <v>158</v>
      </c>
      <c r="N103" s="309"/>
      <c r="O103" s="309"/>
      <c r="P103" s="309"/>
      <c r="Q103" s="309"/>
      <c r="R103" s="309"/>
      <c r="S103" s="309"/>
      <c r="T103" s="309"/>
      <c r="U103" s="309"/>
      <c r="V103" s="310"/>
      <c r="W103" s="293"/>
    </row>
    <row r="104" spans="1:23" ht="16.8" x14ac:dyDescent="0.4">
      <c r="A104" s="293"/>
      <c r="B104" s="293"/>
      <c r="C104" s="293"/>
      <c r="D104" s="293"/>
      <c r="E104" s="293"/>
      <c r="F104" s="293"/>
      <c r="G104" s="293"/>
      <c r="H104" s="293"/>
      <c r="I104" s="293"/>
      <c r="J104" s="293"/>
      <c r="K104" s="293"/>
      <c r="L104" s="293"/>
      <c r="M104" s="304" t="s">
        <v>370</v>
      </c>
      <c r="N104" s="304"/>
      <c r="O104" s="304"/>
      <c r="P104" s="304"/>
      <c r="Q104" s="304"/>
      <c r="R104" s="304"/>
      <c r="S104" s="304"/>
      <c r="T104" s="304"/>
      <c r="U104" s="304"/>
      <c r="V104" s="304"/>
      <c r="W104" s="293"/>
    </row>
    <row r="105" spans="1:23" ht="16.8" x14ac:dyDescent="0.4">
      <c r="A105" s="293"/>
      <c r="B105" s="293"/>
      <c r="C105" s="293"/>
      <c r="D105" s="293"/>
      <c r="E105" s="293"/>
      <c r="F105" s="293"/>
      <c r="G105" s="293"/>
      <c r="H105" s="293"/>
      <c r="I105" s="293"/>
      <c r="J105" s="293"/>
      <c r="K105" s="293"/>
      <c r="L105" s="293"/>
      <c r="M105" s="308">
        <f>Chart_Data!AZ5</f>
        <v>0.61574328369924258</v>
      </c>
      <c r="N105" s="309"/>
      <c r="O105" s="309"/>
      <c r="P105" s="309"/>
      <c r="Q105" s="309"/>
      <c r="R105" s="309"/>
      <c r="S105" s="309"/>
      <c r="T105" s="309"/>
      <c r="U105" s="309"/>
      <c r="V105" s="310"/>
      <c r="W105" s="293"/>
    </row>
    <row r="106" spans="1:23" x14ac:dyDescent="0.3">
      <c r="A106" s="293"/>
      <c r="B106" s="293"/>
      <c r="C106" s="293"/>
      <c r="D106" s="293"/>
      <c r="E106" s="293"/>
      <c r="F106" s="293"/>
      <c r="G106" s="293"/>
      <c r="H106" s="293"/>
      <c r="I106" s="293"/>
      <c r="J106" s="293"/>
      <c r="K106" s="293"/>
      <c r="L106" s="293"/>
      <c r="M106" s="293"/>
      <c r="N106" s="293"/>
      <c r="O106" s="293"/>
      <c r="P106" s="293"/>
      <c r="Q106" s="293"/>
      <c r="R106" s="293"/>
      <c r="S106" s="293"/>
      <c r="T106" s="293"/>
      <c r="U106" s="293"/>
      <c r="V106" s="293"/>
      <c r="W106" s="293"/>
    </row>
    <row r="107" spans="1:23" x14ac:dyDescent="0.3">
      <c r="A107" s="293"/>
      <c r="B107" s="293"/>
      <c r="C107" s="293"/>
      <c r="D107" s="293"/>
      <c r="E107" s="293"/>
      <c r="F107" s="293"/>
      <c r="G107" s="293"/>
      <c r="H107" s="293"/>
      <c r="I107" s="293"/>
      <c r="J107" s="293"/>
      <c r="K107" s="293"/>
      <c r="L107" s="293"/>
      <c r="M107" s="293"/>
      <c r="N107" s="293"/>
      <c r="O107" s="293"/>
      <c r="P107" s="293"/>
      <c r="Q107" s="293"/>
      <c r="R107" s="293"/>
      <c r="S107" s="293"/>
      <c r="T107" s="293"/>
      <c r="U107" s="293"/>
      <c r="V107" s="293"/>
      <c r="W107" s="293"/>
    </row>
    <row r="108" spans="1:23" x14ac:dyDescent="0.3">
      <c r="A108" s="293"/>
      <c r="B108" s="293"/>
      <c r="C108" s="293"/>
      <c r="D108" s="293"/>
      <c r="E108" s="293"/>
      <c r="F108" s="293"/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</row>
    <row r="109" spans="1:23" x14ac:dyDescent="0.3">
      <c r="A109" s="293"/>
      <c r="B109" s="293"/>
      <c r="C109" s="293"/>
      <c r="D109" s="293"/>
      <c r="E109" s="293"/>
      <c r="F109" s="293"/>
      <c r="G109" s="293"/>
      <c r="H109" s="293"/>
      <c r="I109" s="293"/>
      <c r="J109" s="293"/>
      <c r="K109" s="293"/>
      <c r="L109" s="293"/>
      <c r="M109" s="293"/>
      <c r="N109" s="293"/>
      <c r="O109" s="293"/>
      <c r="P109" s="293"/>
      <c r="Q109" s="293"/>
      <c r="R109" s="293"/>
      <c r="S109" s="293"/>
      <c r="T109" s="293"/>
      <c r="U109" s="293"/>
      <c r="V109" s="293"/>
      <c r="W109" s="293"/>
    </row>
    <row r="110" spans="1:23" x14ac:dyDescent="0.3">
      <c r="A110" s="293"/>
      <c r="B110" s="293"/>
      <c r="C110" s="293"/>
      <c r="D110" s="293"/>
      <c r="E110" s="293"/>
      <c r="F110" s="293"/>
      <c r="G110" s="293"/>
      <c r="H110" s="293"/>
      <c r="I110" s="293"/>
      <c r="J110" s="293"/>
      <c r="K110" s="293"/>
      <c r="L110" s="293"/>
      <c r="M110" s="293"/>
      <c r="N110" s="293"/>
      <c r="O110" s="293"/>
      <c r="P110" s="293"/>
      <c r="Q110" s="293"/>
      <c r="R110" s="293"/>
      <c r="S110" s="293"/>
      <c r="T110" s="293"/>
      <c r="U110" s="293"/>
      <c r="V110" s="293"/>
      <c r="W110" s="293"/>
    </row>
    <row r="111" spans="1:23" x14ac:dyDescent="0.3">
      <c r="A111" s="293"/>
      <c r="B111" s="293"/>
      <c r="C111" s="293"/>
      <c r="D111" s="293"/>
      <c r="E111" s="293"/>
      <c r="F111" s="293"/>
      <c r="G111" s="293"/>
      <c r="H111" s="293"/>
      <c r="I111" s="293"/>
      <c r="J111" s="293"/>
      <c r="K111" s="293"/>
      <c r="L111" s="293"/>
      <c r="M111" s="293"/>
      <c r="N111" s="293"/>
      <c r="O111" s="293"/>
      <c r="P111" s="293"/>
      <c r="Q111" s="293"/>
      <c r="R111" s="293"/>
      <c r="S111" s="293"/>
      <c r="T111" s="293"/>
      <c r="U111" s="293"/>
      <c r="V111" s="293"/>
      <c r="W111" s="293"/>
    </row>
    <row r="112" spans="1:23" x14ac:dyDescent="0.3">
      <c r="A112" s="293"/>
      <c r="B112" s="293"/>
      <c r="C112" s="293"/>
      <c r="D112" s="293"/>
      <c r="E112" s="293"/>
      <c r="F112" s="293"/>
      <c r="G112" s="293"/>
      <c r="H112" s="293"/>
      <c r="I112" s="293"/>
      <c r="J112" s="293"/>
      <c r="K112" s="293"/>
      <c r="L112" s="293"/>
      <c r="M112" s="293"/>
      <c r="N112" s="293"/>
      <c r="O112" s="293"/>
      <c r="P112" s="293"/>
      <c r="Q112" s="293"/>
      <c r="R112" s="293"/>
      <c r="S112" s="293"/>
      <c r="T112" s="293"/>
      <c r="U112" s="293"/>
      <c r="V112" s="293"/>
      <c r="W112" s="293"/>
    </row>
    <row r="113" spans="1:23" x14ac:dyDescent="0.3">
      <c r="A113" s="293"/>
      <c r="B113" s="293"/>
      <c r="C113" s="293"/>
      <c r="D113" s="293"/>
      <c r="E113" s="293"/>
      <c r="F113" s="293"/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</row>
    <row r="114" spans="1:23" x14ac:dyDescent="0.3">
      <c r="A114" s="293"/>
      <c r="B114" s="293"/>
      <c r="C114" s="293"/>
      <c r="D114" s="293"/>
      <c r="E114" s="293"/>
      <c r="F114" s="293"/>
      <c r="G114" s="293"/>
      <c r="H114" s="293"/>
      <c r="I114" s="293"/>
      <c r="J114" s="293"/>
      <c r="K114" s="293"/>
      <c r="L114" s="293"/>
      <c r="M114" s="293"/>
      <c r="N114" s="293"/>
      <c r="O114" s="293"/>
      <c r="P114" s="293"/>
      <c r="Q114" s="293"/>
      <c r="R114" s="293"/>
      <c r="S114" s="293"/>
      <c r="T114" s="293"/>
      <c r="U114" s="293"/>
      <c r="V114" s="293"/>
      <c r="W114" s="293"/>
    </row>
    <row r="115" spans="1:23" x14ac:dyDescent="0.3">
      <c r="A115" s="293"/>
      <c r="L115" s="293"/>
      <c r="M115" s="293"/>
      <c r="N115" s="293"/>
      <c r="O115" s="293"/>
      <c r="P115" s="293"/>
      <c r="Q115" s="293"/>
      <c r="R115" s="293"/>
      <c r="S115" s="293"/>
      <c r="T115" s="293"/>
      <c r="U115" s="293"/>
      <c r="V115" s="293"/>
      <c r="W115" s="293"/>
    </row>
    <row r="116" spans="1:23" ht="16.8" x14ac:dyDescent="0.4">
      <c r="A116" s="293"/>
      <c r="B116" s="294" t="s">
        <v>372</v>
      </c>
      <c r="C116" s="294"/>
      <c r="D116" s="294"/>
      <c r="E116" s="294"/>
      <c r="F116" s="294"/>
      <c r="G116" s="294"/>
      <c r="H116" s="294"/>
      <c r="I116" s="294"/>
      <c r="J116" s="294"/>
      <c r="K116" s="294"/>
      <c r="L116" s="293"/>
      <c r="M116" s="293"/>
      <c r="N116" s="293"/>
      <c r="O116" s="293"/>
      <c r="P116" s="293"/>
      <c r="Q116" s="293"/>
      <c r="R116" s="293"/>
      <c r="S116" s="293"/>
      <c r="T116" s="293"/>
      <c r="U116" s="293"/>
      <c r="V116" s="293"/>
      <c r="W116" s="293"/>
    </row>
    <row r="117" spans="1:23" x14ac:dyDescent="0.3">
      <c r="A117" s="293"/>
      <c r="B117" s="293"/>
      <c r="C117" s="293"/>
      <c r="D117" s="293"/>
      <c r="E117" s="293"/>
      <c r="F117" s="293"/>
      <c r="G117" s="293"/>
      <c r="H117" s="293"/>
      <c r="I117" s="293"/>
      <c r="J117" s="293"/>
      <c r="K117" s="293"/>
      <c r="L117" s="293"/>
      <c r="M117" s="293"/>
      <c r="N117" s="293"/>
      <c r="O117" s="293"/>
      <c r="P117" s="293"/>
      <c r="Q117" s="293"/>
      <c r="R117" s="293"/>
      <c r="S117" s="293"/>
      <c r="T117" s="293"/>
      <c r="U117" s="293"/>
      <c r="V117" s="293"/>
      <c r="W117" s="293"/>
    </row>
    <row r="118" spans="1:23" ht="16.8" x14ac:dyDescent="0.4">
      <c r="A118" s="305"/>
      <c r="B118" s="306" t="s">
        <v>255</v>
      </c>
      <c r="C118" s="306"/>
      <c r="D118" s="306"/>
      <c r="E118" s="306"/>
      <c r="F118" s="306"/>
      <c r="G118" s="306"/>
      <c r="H118" s="306"/>
      <c r="I118" s="306"/>
      <c r="J118" s="306"/>
      <c r="K118" s="306"/>
      <c r="L118" s="305"/>
      <c r="M118" s="305"/>
      <c r="N118" s="305"/>
      <c r="O118" s="305"/>
      <c r="P118" s="305"/>
      <c r="Q118" s="305"/>
      <c r="R118" s="305"/>
      <c r="S118" s="305"/>
      <c r="T118" s="305"/>
      <c r="U118" s="305"/>
      <c r="V118" s="305"/>
      <c r="W118" s="305"/>
    </row>
    <row r="119" spans="1:23" x14ac:dyDescent="0.3">
      <c r="A119" s="293"/>
      <c r="B119" s="293"/>
      <c r="C119" s="293"/>
      <c r="D119" s="293"/>
      <c r="E119" s="293"/>
      <c r="F119" s="293"/>
      <c r="G119" s="293"/>
      <c r="H119" s="293"/>
      <c r="I119" s="293"/>
      <c r="J119" s="293"/>
      <c r="K119" s="293"/>
      <c r="L119" s="293"/>
      <c r="M119" s="293"/>
      <c r="N119" s="293"/>
      <c r="O119" s="293"/>
      <c r="P119" s="293"/>
      <c r="Q119" s="293"/>
      <c r="R119" s="293"/>
      <c r="S119" s="293"/>
      <c r="T119" s="293"/>
      <c r="U119" s="293"/>
      <c r="V119" s="293"/>
      <c r="W119" s="293"/>
    </row>
    <row r="120" spans="1:23" ht="16.8" x14ac:dyDescent="0.4">
      <c r="A120" s="293"/>
      <c r="B120" s="293"/>
      <c r="C120" s="293"/>
      <c r="D120" s="293"/>
      <c r="E120" s="293"/>
      <c r="F120" s="293"/>
      <c r="G120" s="293"/>
      <c r="H120" s="293"/>
      <c r="I120" s="293"/>
      <c r="J120" s="293"/>
      <c r="K120" s="293"/>
      <c r="L120" s="293"/>
      <c r="M120" s="304" t="s">
        <v>369</v>
      </c>
      <c r="N120" s="304"/>
      <c r="O120" s="304"/>
      <c r="P120" s="304"/>
      <c r="Q120" s="304"/>
      <c r="R120" s="304"/>
      <c r="S120" s="304"/>
      <c r="T120" s="304"/>
      <c r="U120" s="304"/>
      <c r="V120" s="304"/>
      <c r="W120" s="293"/>
    </row>
    <row r="121" spans="1:23" ht="16.8" x14ac:dyDescent="0.4">
      <c r="A121" s="293"/>
      <c r="B121" s="293"/>
      <c r="C121" s="293"/>
      <c r="D121" s="293"/>
      <c r="E121" s="293"/>
      <c r="F121" s="293"/>
      <c r="G121" s="293"/>
      <c r="H121" s="293"/>
      <c r="I121" s="293"/>
      <c r="J121" s="293"/>
      <c r="K121" s="293"/>
      <c r="L121" s="293"/>
      <c r="M121" s="308">
        <f>Chart_Data!BE3</f>
        <v>158</v>
      </c>
      <c r="N121" s="309"/>
      <c r="O121" s="309"/>
      <c r="P121" s="309"/>
      <c r="Q121" s="309"/>
      <c r="R121" s="309"/>
      <c r="S121" s="309"/>
      <c r="T121" s="309"/>
      <c r="U121" s="309"/>
      <c r="V121" s="310"/>
      <c r="W121" s="293"/>
    </row>
    <row r="122" spans="1:23" ht="16.8" x14ac:dyDescent="0.4">
      <c r="A122" s="293"/>
      <c r="B122" s="293"/>
      <c r="C122" s="293"/>
      <c r="D122" s="293"/>
      <c r="E122" s="293"/>
      <c r="F122" s="293"/>
      <c r="G122" s="293"/>
      <c r="H122" s="293"/>
      <c r="I122" s="293"/>
      <c r="J122" s="293"/>
      <c r="K122" s="293"/>
      <c r="L122" s="293"/>
      <c r="M122" s="304" t="s">
        <v>370</v>
      </c>
      <c r="N122" s="304"/>
      <c r="O122" s="304"/>
      <c r="P122" s="304"/>
      <c r="Q122" s="304"/>
      <c r="R122" s="304"/>
      <c r="S122" s="304"/>
      <c r="T122" s="304"/>
      <c r="U122" s="304"/>
      <c r="V122" s="304"/>
      <c r="W122" s="293"/>
    </row>
    <row r="123" spans="1:23" ht="16.8" x14ac:dyDescent="0.4">
      <c r="A123" s="293"/>
      <c r="B123" s="293"/>
      <c r="C123" s="293"/>
      <c r="D123" s="293"/>
      <c r="E123" s="293"/>
      <c r="F123" s="293"/>
      <c r="G123" s="293"/>
      <c r="H123" s="293"/>
      <c r="I123" s="293"/>
      <c r="J123" s="293"/>
      <c r="K123" s="293"/>
      <c r="L123" s="293"/>
      <c r="M123" s="308">
        <f>Chart_Data!BE5</f>
        <v>0.61574328369924258</v>
      </c>
      <c r="N123" s="309"/>
      <c r="O123" s="309"/>
      <c r="P123" s="309"/>
      <c r="Q123" s="309"/>
      <c r="R123" s="309"/>
      <c r="S123" s="309"/>
      <c r="T123" s="309"/>
      <c r="U123" s="309"/>
      <c r="V123" s="310"/>
      <c r="W123" s="293"/>
    </row>
    <row r="124" spans="1:23" x14ac:dyDescent="0.3">
      <c r="A124" s="293"/>
      <c r="B124" s="293"/>
      <c r="C124" s="293"/>
      <c r="D124" s="293"/>
      <c r="E124" s="293"/>
      <c r="F124" s="293"/>
      <c r="G124" s="293"/>
      <c r="H124" s="293"/>
      <c r="I124" s="293"/>
      <c r="J124" s="293"/>
      <c r="K124" s="293"/>
      <c r="L124" s="293"/>
      <c r="M124" s="293"/>
      <c r="N124" s="293"/>
      <c r="O124" s="293"/>
      <c r="P124" s="293"/>
      <c r="Q124" s="293"/>
      <c r="R124" s="293"/>
      <c r="S124" s="293"/>
      <c r="T124" s="293"/>
      <c r="U124" s="293"/>
      <c r="V124" s="293"/>
      <c r="W124" s="293"/>
    </row>
    <row r="125" spans="1:23" x14ac:dyDescent="0.3">
      <c r="A125" s="293"/>
      <c r="B125" s="293"/>
      <c r="C125" s="293"/>
      <c r="D125" s="293"/>
      <c r="E125" s="293"/>
      <c r="F125" s="293"/>
      <c r="G125" s="293"/>
      <c r="H125" s="293"/>
      <c r="I125" s="293"/>
      <c r="J125" s="293"/>
      <c r="K125" s="293"/>
      <c r="L125" s="293"/>
      <c r="M125" s="293"/>
      <c r="N125" s="293"/>
      <c r="O125" s="293"/>
      <c r="P125" s="293"/>
      <c r="Q125" s="293"/>
      <c r="R125" s="293"/>
      <c r="S125" s="293"/>
      <c r="T125" s="293"/>
      <c r="U125" s="293"/>
      <c r="V125" s="293"/>
      <c r="W125" s="293"/>
    </row>
    <row r="126" spans="1:23" x14ac:dyDescent="0.3">
      <c r="A126" s="293"/>
      <c r="B126" s="293"/>
      <c r="C126" s="293"/>
      <c r="D126" s="293"/>
      <c r="E126" s="293"/>
      <c r="F126" s="293"/>
      <c r="G126" s="293"/>
      <c r="H126" s="293"/>
      <c r="I126" s="293"/>
      <c r="J126" s="293"/>
      <c r="K126" s="293"/>
      <c r="L126" s="293"/>
      <c r="M126" s="293"/>
      <c r="N126" s="293"/>
      <c r="O126" s="293"/>
      <c r="P126" s="293"/>
      <c r="Q126" s="293"/>
      <c r="R126" s="293"/>
      <c r="S126" s="293"/>
      <c r="T126" s="293"/>
      <c r="U126" s="293"/>
      <c r="V126" s="293"/>
      <c r="W126" s="293"/>
    </row>
    <row r="127" spans="1:23" x14ac:dyDescent="0.3">
      <c r="A127" s="293"/>
      <c r="B127" s="293"/>
      <c r="C127" s="293"/>
      <c r="D127" s="293"/>
      <c r="E127" s="293"/>
      <c r="F127" s="293"/>
      <c r="G127" s="293"/>
      <c r="H127" s="293"/>
      <c r="I127" s="293"/>
      <c r="J127" s="293"/>
      <c r="K127" s="293"/>
      <c r="L127" s="293"/>
      <c r="M127" s="293"/>
      <c r="N127" s="293"/>
      <c r="O127" s="293"/>
      <c r="P127" s="293"/>
      <c r="Q127" s="293"/>
      <c r="R127" s="293"/>
      <c r="S127" s="293"/>
      <c r="T127" s="293"/>
      <c r="U127" s="293"/>
      <c r="V127" s="293"/>
      <c r="W127" s="293"/>
    </row>
    <row r="128" spans="1:23" x14ac:dyDescent="0.3">
      <c r="A128" s="293"/>
      <c r="B128" s="293"/>
      <c r="C128" s="293"/>
      <c r="D128" s="293"/>
      <c r="E128" s="293"/>
      <c r="F128" s="293"/>
      <c r="G128" s="293"/>
      <c r="H128" s="293"/>
      <c r="I128" s="293"/>
      <c r="J128" s="293"/>
      <c r="K128" s="293"/>
      <c r="L128" s="293"/>
      <c r="M128" s="293"/>
      <c r="N128" s="293"/>
      <c r="O128" s="293"/>
      <c r="P128" s="293"/>
      <c r="Q128" s="293"/>
      <c r="R128" s="293"/>
      <c r="S128" s="293"/>
      <c r="T128" s="293"/>
      <c r="U128" s="293"/>
      <c r="V128" s="293"/>
      <c r="W128" s="293"/>
    </row>
    <row r="129" spans="1:23" x14ac:dyDescent="0.3">
      <c r="A129" s="293"/>
      <c r="B129" s="293"/>
      <c r="C129" s="293"/>
      <c r="D129" s="293"/>
      <c r="E129" s="293"/>
      <c r="F129" s="293"/>
      <c r="G129" s="293"/>
      <c r="H129" s="293"/>
      <c r="I129" s="293"/>
      <c r="J129" s="293"/>
      <c r="K129" s="293"/>
      <c r="L129" s="293"/>
      <c r="M129" s="293"/>
      <c r="N129" s="293"/>
      <c r="O129" s="293"/>
      <c r="P129" s="293"/>
      <c r="Q129" s="293"/>
      <c r="R129" s="293"/>
      <c r="S129" s="293"/>
      <c r="T129" s="293"/>
      <c r="U129" s="293"/>
      <c r="V129" s="293"/>
      <c r="W129" s="293"/>
    </row>
    <row r="130" spans="1:23" x14ac:dyDescent="0.3">
      <c r="A130" s="293"/>
      <c r="B130" s="293"/>
      <c r="C130" s="293"/>
      <c r="D130" s="293"/>
      <c r="E130" s="293"/>
      <c r="F130" s="293"/>
      <c r="G130" s="293"/>
      <c r="H130" s="293"/>
      <c r="I130" s="293"/>
      <c r="J130" s="293"/>
      <c r="K130" s="293"/>
      <c r="L130" s="293"/>
      <c r="M130" s="293"/>
      <c r="N130" s="293"/>
      <c r="O130" s="293"/>
      <c r="P130" s="293"/>
      <c r="Q130" s="293"/>
      <c r="R130" s="293"/>
      <c r="S130" s="293"/>
      <c r="T130" s="293"/>
      <c r="U130" s="293"/>
      <c r="V130" s="293"/>
      <c r="W130" s="293"/>
    </row>
    <row r="131" spans="1:23" x14ac:dyDescent="0.3">
      <c r="A131" s="293"/>
      <c r="B131" s="293"/>
      <c r="C131" s="293"/>
      <c r="D131" s="293"/>
      <c r="E131" s="293"/>
      <c r="F131" s="293"/>
      <c r="G131" s="293"/>
      <c r="H131" s="293"/>
      <c r="I131" s="293"/>
      <c r="J131" s="293"/>
      <c r="K131" s="293"/>
      <c r="L131" s="293"/>
      <c r="M131" s="293"/>
      <c r="N131" s="293"/>
      <c r="O131" s="293"/>
      <c r="P131" s="293"/>
      <c r="Q131" s="293"/>
      <c r="R131" s="293"/>
      <c r="S131" s="293"/>
      <c r="T131" s="293"/>
      <c r="U131" s="293"/>
      <c r="V131" s="293"/>
      <c r="W131" s="293"/>
    </row>
    <row r="132" spans="1:23" x14ac:dyDescent="0.3">
      <c r="A132" s="293"/>
      <c r="B132" s="293"/>
      <c r="C132" s="293"/>
      <c r="D132" s="293"/>
      <c r="E132" s="293"/>
      <c r="F132" s="293"/>
      <c r="G132" s="293"/>
      <c r="H132" s="293"/>
      <c r="I132" s="293"/>
      <c r="J132" s="293"/>
      <c r="K132" s="293"/>
      <c r="L132" s="293"/>
      <c r="M132" s="293"/>
      <c r="N132" s="293"/>
      <c r="O132" s="293"/>
      <c r="P132" s="293"/>
      <c r="Q132" s="293"/>
      <c r="R132" s="293"/>
      <c r="S132" s="293"/>
      <c r="T132" s="293"/>
      <c r="U132" s="293"/>
      <c r="V132" s="293"/>
      <c r="W132" s="293"/>
    </row>
    <row r="133" spans="1:23" x14ac:dyDescent="0.3">
      <c r="A133" s="293"/>
      <c r="L133" s="293"/>
      <c r="M133" s="293"/>
      <c r="N133" s="293"/>
      <c r="O133" s="293"/>
      <c r="P133" s="293"/>
      <c r="Q133" s="293"/>
      <c r="R133" s="293"/>
      <c r="S133" s="293"/>
      <c r="T133" s="293"/>
      <c r="U133" s="293"/>
      <c r="V133" s="293"/>
      <c r="W133" s="293"/>
    </row>
    <row r="134" spans="1:23" x14ac:dyDescent="0.3">
      <c r="A134" s="293"/>
      <c r="B134" s="293"/>
      <c r="C134" s="293"/>
      <c r="D134" s="293"/>
      <c r="E134" s="293"/>
      <c r="F134" s="293"/>
      <c r="G134" s="293"/>
      <c r="H134" s="293"/>
      <c r="I134" s="293"/>
      <c r="J134" s="293"/>
      <c r="K134" s="293"/>
      <c r="L134" s="293"/>
      <c r="M134" s="293"/>
      <c r="N134" s="293"/>
      <c r="O134" s="293"/>
      <c r="P134" s="293"/>
      <c r="Q134" s="293"/>
      <c r="R134" s="293"/>
      <c r="S134" s="293"/>
      <c r="T134" s="293"/>
      <c r="U134" s="293"/>
      <c r="V134" s="293"/>
      <c r="W134" s="293"/>
    </row>
    <row r="135" spans="1:23" ht="16.8" x14ac:dyDescent="0.4">
      <c r="A135" s="293"/>
      <c r="B135" s="294" t="s">
        <v>372</v>
      </c>
      <c r="C135" s="294"/>
      <c r="D135" s="294"/>
      <c r="E135" s="294"/>
      <c r="F135" s="294"/>
      <c r="G135" s="294"/>
      <c r="H135" s="294"/>
      <c r="I135" s="294"/>
      <c r="J135" s="294"/>
      <c r="K135" s="294"/>
      <c r="L135" s="293"/>
      <c r="M135" s="293"/>
      <c r="N135" s="293"/>
      <c r="O135" s="293"/>
      <c r="P135" s="293"/>
      <c r="Q135" s="293"/>
      <c r="R135" s="293"/>
      <c r="S135" s="293"/>
      <c r="T135" s="293"/>
      <c r="U135" s="293"/>
      <c r="V135" s="293"/>
      <c r="W135" s="293"/>
    </row>
    <row r="136" spans="1:23" x14ac:dyDescent="0.3">
      <c r="A136" s="293"/>
      <c r="B136" s="293"/>
      <c r="C136" s="293"/>
      <c r="D136" s="293"/>
      <c r="E136" s="293"/>
      <c r="F136" s="293"/>
      <c r="G136" s="293"/>
      <c r="H136" s="293"/>
      <c r="I136" s="293"/>
      <c r="J136" s="293"/>
      <c r="K136" s="293"/>
      <c r="L136" s="293"/>
      <c r="M136" s="293"/>
      <c r="N136" s="293"/>
      <c r="O136" s="293"/>
      <c r="P136" s="293"/>
      <c r="Q136" s="293"/>
      <c r="R136" s="293"/>
      <c r="S136" s="293"/>
      <c r="T136" s="293"/>
      <c r="U136" s="293"/>
      <c r="V136" s="293"/>
      <c r="W136" s="293"/>
    </row>
    <row r="137" spans="1:23" ht="16.8" x14ac:dyDescent="0.4">
      <c r="A137" s="305"/>
      <c r="B137" s="306" t="s">
        <v>256</v>
      </c>
      <c r="C137" s="306"/>
      <c r="D137" s="306"/>
      <c r="E137" s="306"/>
      <c r="F137" s="306"/>
      <c r="G137" s="306"/>
      <c r="H137" s="306"/>
      <c r="I137" s="306"/>
      <c r="J137" s="306"/>
      <c r="K137" s="306"/>
      <c r="L137" s="305"/>
      <c r="M137" s="305"/>
      <c r="N137" s="305"/>
      <c r="O137" s="305"/>
      <c r="P137" s="305"/>
      <c r="Q137" s="305"/>
      <c r="R137" s="305"/>
      <c r="S137" s="305"/>
      <c r="T137" s="305"/>
      <c r="U137" s="305"/>
      <c r="V137" s="305"/>
      <c r="W137" s="305"/>
    </row>
    <row r="138" spans="1:23" x14ac:dyDescent="0.3">
      <c r="A138" s="293"/>
      <c r="B138" s="293"/>
      <c r="C138" s="293"/>
      <c r="D138" s="293"/>
      <c r="E138" s="293"/>
      <c r="F138" s="293"/>
      <c r="G138" s="293"/>
      <c r="H138" s="293"/>
      <c r="I138" s="293"/>
      <c r="J138" s="293"/>
      <c r="K138" s="293"/>
      <c r="L138" s="293"/>
      <c r="M138" s="293"/>
      <c r="N138" s="293"/>
      <c r="O138" s="293"/>
      <c r="P138" s="293"/>
      <c r="Q138" s="293"/>
      <c r="R138" s="293"/>
      <c r="S138" s="293"/>
      <c r="T138" s="293"/>
      <c r="U138" s="293"/>
      <c r="V138" s="293"/>
      <c r="W138" s="293"/>
    </row>
    <row r="139" spans="1:23" ht="16.8" x14ac:dyDescent="0.4">
      <c r="A139" s="293"/>
      <c r="B139" s="293"/>
      <c r="C139" s="293"/>
      <c r="D139" s="293"/>
      <c r="E139" s="293"/>
      <c r="F139" s="293"/>
      <c r="G139" s="293"/>
      <c r="H139" s="293"/>
      <c r="I139" s="293"/>
      <c r="J139" s="293"/>
      <c r="K139" s="293"/>
      <c r="L139" s="293"/>
      <c r="M139" s="304" t="s">
        <v>369</v>
      </c>
      <c r="N139" s="304"/>
      <c r="O139" s="304"/>
      <c r="P139" s="304"/>
      <c r="Q139" s="304"/>
      <c r="R139" s="304"/>
      <c r="S139" s="304"/>
      <c r="T139" s="304"/>
      <c r="U139" s="304"/>
      <c r="V139" s="304"/>
      <c r="W139" s="293"/>
    </row>
    <row r="140" spans="1:23" ht="16.8" x14ac:dyDescent="0.4">
      <c r="A140" s="293"/>
      <c r="B140" s="293"/>
      <c r="C140" s="293"/>
      <c r="D140" s="293"/>
      <c r="E140" s="293"/>
      <c r="F140" s="293"/>
      <c r="G140" s="293"/>
      <c r="H140" s="293"/>
      <c r="I140" s="293"/>
      <c r="J140" s="293"/>
      <c r="K140" s="293"/>
      <c r="L140" s="293"/>
      <c r="M140" s="308">
        <f>Chart_Data!BJ3</f>
        <v>158</v>
      </c>
      <c r="N140" s="309"/>
      <c r="O140" s="309"/>
      <c r="P140" s="309"/>
      <c r="Q140" s="309"/>
      <c r="R140" s="309"/>
      <c r="S140" s="309"/>
      <c r="T140" s="309"/>
      <c r="U140" s="309"/>
      <c r="V140" s="310"/>
      <c r="W140" s="293"/>
    </row>
    <row r="141" spans="1:23" ht="16.8" x14ac:dyDescent="0.4">
      <c r="A141" s="293"/>
      <c r="B141" s="293"/>
      <c r="C141" s="293"/>
      <c r="D141" s="293"/>
      <c r="E141" s="293"/>
      <c r="F141" s="293"/>
      <c r="G141" s="293"/>
      <c r="H141" s="293"/>
      <c r="I141" s="293"/>
      <c r="J141" s="293"/>
      <c r="K141" s="293"/>
      <c r="L141" s="293"/>
      <c r="M141" s="304" t="s">
        <v>370</v>
      </c>
      <c r="N141" s="304"/>
      <c r="O141" s="304"/>
      <c r="P141" s="304"/>
      <c r="Q141" s="304"/>
      <c r="R141" s="304"/>
      <c r="S141" s="304"/>
      <c r="T141" s="304"/>
      <c r="U141" s="304"/>
      <c r="V141" s="304"/>
      <c r="W141" s="293"/>
    </row>
    <row r="142" spans="1:23" ht="16.8" x14ac:dyDescent="0.4">
      <c r="A142" s="293"/>
      <c r="B142" s="293"/>
      <c r="C142" s="293"/>
      <c r="D142" s="293"/>
      <c r="E142" s="293"/>
      <c r="F142" s="293"/>
      <c r="G142" s="293"/>
      <c r="H142" s="293"/>
      <c r="I142" s="293"/>
      <c r="J142" s="293"/>
      <c r="K142" s="293"/>
      <c r="L142" s="293"/>
      <c r="M142" s="308">
        <f>Chart_Data!BJ5</f>
        <v>0.61495779252230665</v>
      </c>
      <c r="N142" s="309"/>
      <c r="O142" s="309"/>
      <c r="P142" s="309"/>
      <c r="Q142" s="309"/>
      <c r="R142" s="309"/>
      <c r="S142" s="309"/>
      <c r="T142" s="309"/>
      <c r="U142" s="309"/>
      <c r="V142" s="310"/>
      <c r="W142" s="293"/>
    </row>
    <row r="143" spans="1:23" x14ac:dyDescent="0.3">
      <c r="A143" s="293"/>
      <c r="B143" s="293"/>
      <c r="C143" s="293"/>
      <c r="D143" s="293"/>
      <c r="E143" s="293"/>
      <c r="F143" s="293"/>
      <c r="G143" s="293"/>
      <c r="H143" s="293"/>
      <c r="I143" s="293"/>
      <c r="J143" s="293"/>
      <c r="K143" s="293"/>
      <c r="L143" s="293"/>
      <c r="M143" s="293"/>
      <c r="N143" s="293"/>
      <c r="O143" s="293"/>
      <c r="P143" s="293"/>
      <c r="Q143" s="293"/>
      <c r="R143" s="293"/>
      <c r="S143" s="293"/>
      <c r="T143" s="293"/>
      <c r="U143" s="293"/>
      <c r="V143" s="293"/>
      <c r="W143" s="293"/>
    </row>
    <row r="144" spans="1:23" x14ac:dyDescent="0.3">
      <c r="A144" s="293"/>
      <c r="B144" s="293"/>
      <c r="C144" s="293"/>
      <c r="D144" s="293"/>
      <c r="E144" s="293"/>
      <c r="F144" s="293"/>
      <c r="G144" s="293"/>
      <c r="H144" s="293"/>
      <c r="I144" s="293"/>
      <c r="J144" s="293"/>
      <c r="K144" s="293"/>
      <c r="L144" s="293"/>
      <c r="M144" s="293"/>
      <c r="N144" s="293"/>
      <c r="O144" s="293"/>
      <c r="P144" s="293"/>
      <c r="Q144" s="293"/>
      <c r="R144" s="293"/>
      <c r="S144" s="293"/>
      <c r="T144" s="293"/>
      <c r="U144" s="293"/>
      <c r="V144" s="293"/>
      <c r="W144" s="293"/>
    </row>
    <row r="145" spans="1:23" x14ac:dyDescent="0.3">
      <c r="A145" s="293"/>
      <c r="B145" s="293"/>
      <c r="C145" s="293"/>
      <c r="D145" s="293"/>
      <c r="E145" s="293"/>
      <c r="F145" s="293"/>
      <c r="G145" s="293"/>
      <c r="H145" s="293"/>
      <c r="I145" s="293"/>
      <c r="J145" s="293"/>
      <c r="K145" s="293"/>
      <c r="L145" s="293"/>
      <c r="M145" s="293"/>
      <c r="N145" s="293"/>
      <c r="O145" s="293"/>
      <c r="P145" s="293"/>
      <c r="Q145" s="293"/>
      <c r="R145" s="293"/>
      <c r="S145" s="293"/>
      <c r="T145" s="293"/>
      <c r="U145" s="293"/>
      <c r="V145" s="293"/>
      <c r="W145" s="293"/>
    </row>
    <row r="146" spans="1:23" x14ac:dyDescent="0.3">
      <c r="A146" s="293"/>
      <c r="B146" s="293"/>
      <c r="C146" s="293"/>
      <c r="D146" s="293"/>
      <c r="E146" s="293"/>
      <c r="F146" s="293"/>
      <c r="G146" s="293"/>
      <c r="H146" s="293"/>
      <c r="I146" s="293"/>
      <c r="J146" s="293"/>
      <c r="K146" s="293"/>
      <c r="L146" s="293"/>
      <c r="M146" s="293"/>
      <c r="N146" s="293"/>
      <c r="O146" s="293"/>
      <c r="P146" s="293"/>
      <c r="Q146" s="293"/>
      <c r="R146" s="293"/>
      <c r="S146" s="293"/>
      <c r="T146" s="293"/>
      <c r="U146" s="293"/>
      <c r="V146" s="293"/>
      <c r="W146" s="293"/>
    </row>
    <row r="147" spans="1:23" x14ac:dyDescent="0.3">
      <c r="A147" s="293"/>
      <c r="B147" s="293"/>
      <c r="C147" s="293"/>
      <c r="D147" s="293"/>
      <c r="E147" s="293"/>
      <c r="F147" s="293"/>
      <c r="G147" s="293"/>
      <c r="H147" s="293"/>
      <c r="I147" s="293"/>
      <c r="J147" s="293"/>
      <c r="K147" s="293"/>
      <c r="L147" s="293"/>
      <c r="M147" s="293"/>
      <c r="N147" s="293"/>
      <c r="O147" s="293"/>
      <c r="P147" s="293"/>
      <c r="Q147" s="293"/>
      <c r="R147" s="293"/>
      <c r="S147" s="293"/>
      <c r="T147" s="293"/>
      <c r="U147" s="293"/>
      <c r="V147" s="293"/>
      <c r="W147" s="293"/>
    </row>
    <row r="148" spans="1:23" x14ac:dyDescent="0.3">
      <c r="A148" s="293"/>
      <c r="B148" s="293"/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  <c r="M148" s="293"/>
      <c r="N148" s="293"/>
      <c r="O148" s="293"/>
      <c r="P148" s="293"/>
      <c r="Q148" s="293"/>
      <c r="R148" s="293"/>
      <c r="S148" s="293"/>
      <c r="T148" s="293"/>
      <c r="U148" s="293"/>
      <c r="V148" s="293"/>
      <c r="W148" s="293"/>
    </row>
    <row r="149" spans="1:23" x14ac:dyDescent="0.3">
      <c r="A149" s="293"/>
      <c r="B149" s="293"/>
      <c r="C149" s="293"/>
      <c r="D149" s="293"/>
      <c r="E149" s="293"/>
      <c r="F149" s="293"/>
      <c r="G149" s="293"/>
      <c r="H149" s="293"/>
      <c r="I149" s="293"/>
      <c r="J149" s="293"/>
      <c r="K149" s="293"/>
      <c r="L149" s="293"/>
      <c r="M149" s="293"/>
      <c r="N149" s="293"/>
      <c r="O149" s="293"/>
      <c r="P149" s="293"/>
      <c r="Q149" s="293"/>
      <c r="R149" s="293"/>
      <c r="S149" s="293"/>
      <c r="T149" s="293"/>
      <c r="U149" s="293"/>
      <c r="V149" s="293"/>
      <c r="W149" s="293"/>
    </row>
    <row r="150" spans="1:23" x14ac:dyDescent="0.3">
      <c r="A150" s="293"/>
      <c r="B150" s="293"/>
      <c r="C150" s="293"/>
      <c r="D150" s="293"/>
      <c r="E150" s="293"/>
      <c r="F150" s="293"/>
      <c r="G150" s="293"/>
      <c r="H150" s="293"/>
      <c r="I150" s="293"/>
      <c r="J150" s="293"/>
      <c r="K150" s="293"/>
      <c r="L150" s="293"/>
      <c r="M150" s="293"/>
      <c r="N150" s="293"/>
      <c r="O150" s="293"/>
      <c r="P150" s="293"/>
      <c r="Q150" s="293"/>
      <c r="R150" s="293"/>
      <c r="S150" s="293"/>
      <c r="T150" s="293"/>
      <c r="U150" s="293"/>
      <c r="V150" s="293"/>
      <c r="W150" s="293"/>
    </row>
    <row r="151" spans="1:23" ht="16.8" customHeight="1" x14ac:dyDescent="0.4">
      <c r="A151" s="293"/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293"/>
      <c r="M151" s="293"/>
      <c r="N151" s="293"/>
      <c r="O151" s="293"/>
      <c r="P151" s="293"/>
      <c r="Q151" s="293"/>
      <c r="R151" s="293"/>
      <c r="S151" s="293"/>
      <c r="T151" s="293"/>
      <c r="U151" s="293"/>
      <c r="V151" s="293"/>
      <c r="W151" s="293"/>
    </row>
    <row r="152" spans="1:23" ht="16.8" customHeight="1" x14ac:dyDescent="0.4">
      <c r="A152" s="311"/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1"/>
      <c r="M152" s="311"/>
      <c r="N152" s="311"/>
      <c r="O152" s="311"/>
      <c r="P152" s="311"/>
      <c r="Q152" s="311"/>
      <c r="R152" s="311"/>
      <c r="S152" s="311"/>
      <c r="T152" s="311"/>
      <c r="U152" s="311"/>
      <c r="V152" s="311"/>
      <c r="W152" s="311"/>
    </row>
    <row r="153" spans="1:23" ht="16.8" x14ac:dyDescent="0.4">
      <c r="A153" s="311"/>
      <c r="B153" s="313" t="s">
        <v>372</v>
      </c>
      <c r="C153" s="313"/>
      <c r="D153" s="313"/>
      <c r="E153" s="313"/>
      <c r="F153" s="313"/>
      <c r="G153" s="313"/>
      <c r="H153" s="313"/>
      <c r="I153" s="313"/>
      <c r="J153" s="313"/>
      <c r="K153" s="313"/>
      <c r="L153" s="311"/>
      <c r="M153" s="311"/>
      <c r="N153" s="311"/>
      <c r="O153" s="311"/>
      <c r="P153" s="311"/>
      <c r="Q153" s="311"/>
      <c r="R153" s="311"/>
      <c r="S153" s="311"/>
      <c r="T153" s="311"/>
      <c r="U153" s="311"/>
      <c r="V153" s="311"/>
      <c r="W153" s="311"/>
    </row>
    <row r="154" spans="1:23" x14ac:dyDescent="0.3">
      <c r="A154" s="307"/>
      <c r="B154" s="307"/>
      <c r="C154" s="307"/>
      <c r="D154" s="307"/>
      <c r="E154" s="307"/>
      <c r="F154" s="307"/>
      <c r="G154" s="307"/>
      <c r="H154" s="307"/>
      <c r="I154" s="307"/>
      <c r="J154" s="307"/>
      <c r="K154" s="307"/>
      <c r="L154" s="307"/>
      <c r="M154" s="307"/>
      <c r="N154" s="307"/>
      <c r="O154" s="307"/>
      <c r="P154" s="307"/>
      <c r="Q154" s="307"/>
      <c r="R154" s="307"/>
      <c r="S154" s="307"/>
      <c r="T154" s="307"/>
      <c r="U154" s="307"/>
      <c r="V154" s="307"/>
      <c r="W154" s="307"/>
    </row>
  </sheetData>
  <mergeCells count="69">
    <mergeCell ref="B153:K153"/>
    <mergeCell ref="M141:V141"/>
    <mergeCell ref="M142:V142"/>
    <mergeCell ref="B58:K58"/>
    <mergeCell ref="B76:K76"/>
    <mergeCell ref="B94:K94"/>
    <mergeCell ref="B116:K116"/>
    <mergeCell ref="B135:K135"/>
    <mergeCell ref="M121:V121"/>
    <mergeCell ref="M122:V122"/>
    <mergeCell ref="M123:V123"/>
    <mergeCell ref="B137:K137"/>
    <mergeCell ref="M139:V139"/>
    <mergeCell ref="M140:V140"/>
    <mergeCell ref="M102:V102"/>
    <mergeCell ref="M104:V104"/>
    <mergeCell ref="M103:V103"/>
    <mergeCell ref="M105:V105"/>
    <mergeCell ref="B118:K118"/>
    <mergeCell ref="M120:V120"/>
    <mergeCell ref="M89:V89"/>
    <mergeCell ref="M90:V90"/>
    <mergeCell ref="M91:V91"/>
    <mergeCell ref="M92:V92"/>
    <mergeCell ref="A97:W98"/>
    <mergeCell ref="B100:K100"/>
    <mergeCell ref="M83:V83"/>
    <mergeCell ref="M84:V84"/>
    <mergeCell ref="M85:V85"/>
    <mergeCell ref="M86:V86"/>
    <mergeCell ref="M87:V87"/>
    <mergeCell ref="M88:V88"/>
    <mergeCell ref="M73:V73"/>
    <mergeCell ref="M74:V74"/>
    <mergeCell ref="B78:K78"/>
    <mergeCell ref="M80:V80"/>
    <mergeCell ref="M81:V81"/>
    <mergeCell ref="M82:V82"/>
    <mergeCell ref="M67:V67"/>
    <mergeCell ref="M68:V68"/>
    <mergeCell ref="M69:V69"/>
    <mergeCell ref="M70:V70"/>
    <mergeCell ref="M71:V71"/>
    <mergeCell ref="M72:V72"/>
    <mergeCell ref="B60:K60"/>
    <mergeCell ref="M62:V62"/>
    <mergeCell ref="M63:V63"/>
    <mergeCell ref="M64:V64"/>
    <mergeCell ref="M65:V65"/>
    <mergeCell ref="M66:V66"/>
    <mergeCell ref="M51:V51"/>
    <mergeCell ref="M52:V52"/>
    <mergeCell ref="M53:V53"/>
    <mergeCell ref="M54:V54"/>
    <mergeCell ref="M55:V55"/>
    <mergeCell ref="M56:V56"/>
    <mergeCell ref="M44:V44"/>
    <mergeCell ref="M46:V46"/>
    <mergeCell ref="M47:V47"/>
    <mergeCell ref="M48:V48"/>
    <mergeCell ref="M49:V49"/>
    <mergeCell ref="M50:V50"/>
    <mergeCell ref="M45:V45"/>
    <mergeCell ref="A1:W3"/>
    <mergeCell ref="A4:W5"/>
    <mergeCell ref="B22:K22"/>
    <mergeCell ref="M22:V22"/>
    <mergeCell ref="G39:Q39"/>
    <mergeCell ref="B42:K4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Combination_Results</vt:lpstr>
      <vt:lpstr>Pro_Economic</vt:lpstr>
      <vt:lpstr>Sustainable_Friendly</vt:lpstr>
      <vt:lpstr>Net-Zero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  <vt:lpstr>ORN_Pro_Economic</vt:lpstr>
      <vt:lpstr>ORN_Sustainable_Friendly</vt:lpstr>
      <vt:lpstr>ORN_Net-Zero</vt:lpstr>
      <vt:lpstr>Chart_Data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2022-05-17T09:00:22Z</dcterms:modified>
</cp:coreProperties>
</file>